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GE-&gt;VI"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3544"/>
  <sheetViews>
    <sheetView workbookViewId="0">
      <selection activeCell="A1" sqref="A1"/>
    </sheetView>
  </sheetViews>
  <sheetFormatPr baseColWidth="8" defaultRowHeight="15"/>
  <sheetData>
    <row r="1">
      <c r="A1" s="1" t="inlineStr">
        <is>
          <t>Source</t>
        </is>
      </c>
      <c r="B1" s="1" t="inlineStr">
        <is>
          <t>Type</t>
        </is>
      </c>
      <c r="C1" s="1" t="inlineStr">
        <is>
          <t>Pronunciation</t>
        </is>
      </c>
      <c r="D1" s="1" t="inlineStr">
        <is>
          <t>Target</t>
        </is>
      </c>
    </row>
    <row r="2">
      <c r="A2" t="inlineStr">
        <is>
          <t>Aal</t>
        </is>
      </c>
      <c r="B2" t="inlineStr"/>
      <c r="C2" t="inlineStr"/>
      <c r="D2" t="inlineStr">
        <is>
          <t>con lươn = glatt wie ein Aal +: trơn như lươn lẩn như chạch</t>
        </is>
      </c>
    </row>
    <row r="3">
      <c r="A3" t="inlineStr">
        <is>
          <t>aalglatt</t>
        </is>
      </c>
      <c r="B3" t="inlineStr">
        <is>
          <t>tính từ</t>
        </is>
      </c>
      <c r="C3" t="inlineStr"/>
      <c r="D3" t="inlineStr">
        <is>
          <t>trơn, trượt như lươn - tinh ranh, láu cá</t>
        </is>
      </c>
    </row>
    <row r="4">
      <c r="A4" t="inlineStr">
        <is>
          <t>Aas</t>
        </is>
      </c>
      <c r="B4" t="inlineStr"/>
      <c r="C4" t="inlineStr"/>
      <c r="D4" t="inlineStr">
        <is>
          <t>xác thú vật - người đểu giả, kẻ ranh mãnh</t>
        </is>
      </c>
    </row>
    <row r="5">
      <c r="A5" t="inlineStr">
        <is>
          <t>Aasfresser</t>
        </is>
      </c>
      <c r="B5" t="inlineStr"/>
      <c r="C5" t="inlineStr"/>
      <c r="D5">
        <f> der Aasfresser +</f>
        <v/>
      </c>
    </row>
    <row r="6">
      <c r="A6" t="inlineStr">
        <is>
          <t>Ab</t>
        </is>
      </c>
      <c r="B6" t="inlineStr"/>
      <c r="C6" t="inlineStr"/>
      <c r="D6" t="inlineStr">
        <is>
          <t>ván bập bênh, trò chơi bập bênh, động tác đẩy tới kéo lui, động tác kéo cưa, tình trạng cò cưa</t>
        </is>
      </c>
    </row>
    <row r="7">
      <c r="A7" t="inlineStr">
        <is>
          <t>ab</t>
        </is>
      </c>
      <c r="B7" t="inlineStr"/>
      <c r="C7" t="inlineStr"/>
      <c r="D7" t="inlineStr">
        <is>
          <t>từ, dựa vào, theo, do từ, xuất phát từ, khỏi, đừng, tách khỏi, rời xa, cách, vì, do, do bởi, với, bằng, của = hau ab! +</t>
        </is>
      </c>
    </row>
    <row r="8">
      <c r="A8" t="inlineStr">
        <is>
          <t>abarbeiten</t>
        </is>
      </c>
      <c r="B8" t="inlineStr">
        <is>
          <t>đông từ (hat)</t>
        </is>
      </c>
      <c r="C8" t="inlineStr"/>
      <c r="D8" t="inlineStr">
        <is>
          <t>eine Schuld abảbeiten +: làm việc trả nợ - sich abảbeiten: làm việc cho tới kiệt sức hay kiệt lực - hoàn thành, hoàn thiện</t>
        </is>
      </c>
    </row>
    <row r="9">
      <c r="A9" t="inlineStr">
        <is>
          <t>abartig</t>
        </is>
      </c>
      <c r="B9" t="inlineStr">
        <is>
          <t>tính từ</t>
        </is>
      </c>
      <c r="C9" t="inlineStr"/>
      <c r="D9" t="inlineStr">
        <is>
          <t>không bình thường, khác thường, dị thường</t>
        </is>
      </c>
    </row>
    <row r="10">
      <c r="A10" t="inlineStr">
        <is>
          <t>Abartigkeit</t>
        </is>
      </c>
      <c r="B10" t="inlineStr">
        <is>
          <t>danh từ</t>
        </is>
      </c>
      <c r="C10" t="inlineStr"/>
      <c r="D10" t="inlineStr">
        <is>
          <t>sự lập dị, sự không bình thường</t>
        </is>
      </c>
    </row>
    <row r="11">
      <c r="A11" t="inlineStr">
        <is>
          <t>Abbau</t>
        </is>
      </c>
      <c r="B11" t="inlineStr"/>
      <c r="C11" t="inlineStr"/>
      <c r="D11" t="inlineStr">
        <is>
          <t>sự sa thải, việc tinh giảm biên chế =Abbau der Rüstungen: sự giảm vũ trang - sự khai mỏ - sự phá hủy, sự phân hủy = Abbau eines Gebäudes : sự tháo dỡ một ngôi nhà</t>
        </is>
      </c>
    </row>
    <row r="12">
      <c r="A12" t="inlineStr">
        <is>
          <t>abbauen</t>
        </is>
      </c>
      <c r="B12" t="inlineStr">
        <is>
          <t>động từ (hat)</t>
        </is>
      </c>
      <c r="C12" t="inlineStr"/>
      <c r="D12" t="inlineStr">
        <is>
          <t>tháo rời ra - bớt, giảm, sụt xuống - khai thác - hoà tan, phá hủy - sa thải nhân công</t>
        </is>
      </c>
    </row>
    <row r="13">
      <c r="A13" t="inlineStr">
        <is>
          <t>Abbaustrecke</t>
        </is>
      </c>
      <c r="B13" t="inlineStr"/>
      <c r="C13" t="inlineStr"/>
      <c r="D13"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t>
        </is>
      </c>
    </row>
    <row r="14">
      <c r="A14" t="inlineStr">
        <is>
          <t>abbekommen</t>
        </is>
      </c>
      <c r="B14" t="inlineStr">
        <is>
          <t>động từ (hat)</t>
        </is>
      </c>
      <c r="C14" t="inlineStr"/>
      <c r="D14" t="inlineStr">
        <is>
          <t>thoát, gỡ ra được - lánh xa được - được phần, nhận được - bị phạt</t>
        </is>
      </c>
    </row>
    <row r="15">
      <c r="A15" t="inlineStr">
        <is>
          <t>abberufbar</t>
        </is>
      </c>
      <c r="B15" t="inlineStr">
        <is>
          <t>tính từ</t>
        </is>
      </c>
      <c r="C15" t="inlineStr"/>
      <c r="D15" t="inlineStr">
        <is>
          <t>có thể gọi về, có thể đòi về, có thể triệu về, có thể triệu hồi, có thể gọi tái ngũ, còn nhớ lại được, có thể huỷ bỏ, có thể rút lại được</t>
        </is>
      </c>
    </row>
    <row r="16">
      <c r="A16" t="inlineStr">
        <is>
          <t>abberufen</t>
        </is>
      </c>
      <c r="B16" t="inlineStr">
        <is>
          <t>động từ (hat)</t>
        </is>
      </c>
      <c r="C16" t="inlineStr"/>
      <c r="D16" t="inlineStr">
        <is>
          <t>gọi về, triệu hồi - thuyên chuyển - chết</t>
        </is>
      </c>
    </row>
    <row r="17">
      <c r="A17" t="inlineStr">
        <is>
          <t>abbestellen</t>
        </is>
      </c>
      <c r="B17" t="inlineStr">
        <is>
          <t>động từ (hat)</t>
        </is>
      </c>
      <c r="C17" t="inlineStr"/>
      <c r="D17" t="inlineStr">
        <is>
          <t>không đặt hàng nữa, hồi lại việc đặt mua hàng</t>
        </is>
      </c>
    </row>
    <row r="18">
      <c r="A18" t="inlineStr">
        <is>
          <t>Abbestellung</t>
        </is>
      </c>
      <c r="B18" t="inlineStr">
        <is>
          <t>danh từ</t>
        </is>
      </c>
      <c r="C18" t="inlineStr"/>
      <c r="D18" t="inlineStr">
        <is>
          <t>sự hồi lại không đặt hàng nữa</t>
        </is>
      </c>
    </row>
    <row r="19">
      <c r="A19" t="inlineStr">
        <is>
          <t>abbezahlen</t>
        </is>
      </c>
      <c r="B19" t="inlineStr">
        <is>
          <t>động từ</t>
        </is>
      </c>
      <c r="C19" t="inlineStr"/>
      <c r="D19" t="inlineStr">
        <is>
          <t>trả hết hoàn toàn - trả góp, trả dần</t>
        </is>
      </c>
    </row>
    <row r="20">
      <c r="A20" t="inlineStr">
        <is>
          <t>abbiegen</t>
        </is>
      </c>
      <c r="B20" t="inlineStr">
        <is>
          <t>động từ (ist)</t>
        </is>
      </c>
      <c r="C20" t="inlineStr"/>
      <c r="D20" t="inlineStr">
        <is>
          <t>thay đổi hướng, rẽ sang hướng khác * đông từ - uốn cong, gấp - làm lệch đi, làm đổi hướng</t>
        </is>
      </c>
    </row>
    <row r="21">
      <c r="A21" t="inlineStr">
        <is>
          <t>Abbieger</t>
        </is>
      </c>
      <c r="B21" t="inlineStr"/>
      <c r="C21" t="inlineStr"/>
      <c r="D21">
        <f> die Abbieger +</f>
        <v/>
      </c>
    </row>
    <row r="22">
      <c r="A22" t="inlineStr">
        <is>
          <t>Abbild</t>
        </is>
      </c>
      <c r="B22" t="inlineStr"/>
      <c r="C22" t="inlineStr"/>
      <c r="D22" t="inlineStr">
        <is>
          <t>sự phỏng theo, mô phỏng - sao chép lại, sao lại</t>
        </is>
      </c>
    </row>
    <row r="23">
      <c r="A23" t="inlineStr">
        <is>
          <t>abbilden</t>
        </is>
      </c>
      <c r="B23" t="inlineStr">
        <is>
          <t>động từ (hat)</t>
        </is>
      </c>
      <c r="C23" t="inlineStr"/>
      <c r="D23" t="inlineStr">
        <is>
          <t>miêu tả - minh họa</t>
        </is>
      </c>
    </row>
    <row r="24">
      <c r="A24" t="inlineStr">
        <is>
          <t>Abbildung</t>
        </is>
      </c>
      <c r="B24" t="inlineStr"/>
      <c r="C24" t="inlineStr"/>
      <c r="D24" t="inlineStr">
        <is>
          <t>thuật vẽ, hoạ, sự tả, sự miêu tả - hình dáng, hình, hình ảnh, hình vẽ minh hoạ fig), vật tượng trưng, vật điển hình, vật giống, nhân vật, sơ đồ, lá số tử vi, con số, số học, sự tính toán bằng con số, số tiền, hình thái tu từ - giả thiết, hình nhịp điệu, hình múa - sự minh hoạ, tranh minh hoạ, thí dụ minh hoạ, câu chuyện minh hoạ - ảnh, vật giống hệt, người giống hệt, hình tượng, tượng, thần tượng, thánh tượng, ý niệm, ý tưởng, quan niệm, tượng trưng, điển hình, hiện thân - bản vẽ, bản đồ, sự sắp xếp, sự sắp đặt, sự vạch ra, phép ánh xạ - sự tiêu biểu, sự tượng trưng, sự đại diện, sự thay mặt, những người đại diện, sự hình dung, sự đóng, sự diễn, số nhiều) lời phản kháng, sự biểu diễn = die Abbildung +</t>
        </is>
      </c>
    </row>
    <row r="25">
      <c r="A25" t="inlineStr">
        <is>
          <t>Abbildungsfehler</t>
        </is>
      </c>
      <c r="B25" t="inlineStr"/>
      <c r="C25" t="inlineStr"/>
      <c r="D25" t="inlineStr">
        <is>
          <t>sự lầm lạc, phút lầm lạc, sự kém trí khôn, sự loạn trí, sự khác thường, quang sai, tính sai</t>
        </is>
      </c>
    </row>
    <row r="26">
      <c r="A26" t="inlineStr">
        <is>
          <t>Abbinden</t>
        </is>
      </c>
      <c r="B26" t="inlineStr"/>
      <c r="C26" t="inlineStr"/>
      <c r="D26" t="inlineStr">
        <is>
          <t>sự buộc, sự thắt</t>
        </is>
      </c>
    </row>
    <row r="27">
      <c r="A27" t="inlineStr">
        <is>
          <t>abbinden</t>
        </is>
      </c>
      <c r="B27" t="inlineStr"/>
      <c r="C27" t="inlineStr"/>
      <c r="D27" t="inlineStr">
        <is>
          <t>buộc, thắt</t>
        </is>
      </c>
    </row>
    <row r="28">
      <c r="A28" t="inlineStr">
        <is>
          <t>Abbitte</t>
        </is>
      </c>
      <c r="B28" t="inlineStr"/>
      <c r="C28" t="inlineStr"/>
      <c r="D28" t="inlineStr">
        <is>
          <t>xin lỗi, tạ lỗi</t>
        </is>
      </c>
    </row>
    <row r="29">
      <c r="A29" t="inlineStr">
        <is>
          <t>abblasen</t>
        </is>
      </c>
      <c r="B29" t="inlineStr">
        <is>
          <t>động từ (hat)</t>
        </is>
      </c>
      <c r="C29" t="inlineStr"/>
      <c r="D29" t="inlineStr">
        <is>
          <t>xanh, tái đi, dần dần mất mầu, giảm sắc độ</t>
        </is>
      </c>
    </row>
    <row r="30">
      <c r="A30" t="inlineStr">
        <is>
          <t>abblenden</t>
        </is>
      </c>
      <c r="B30" t="inlineStr">
        <is>
          <t>động từ (hat)</t>
        </is>
      </c>
      <c r="C30" t="inlineStr"/>
      <c r="D30" t="inlineStr">
        <is>
          <t>làm mờ, làm tối đi - vặn nhỏ óng kính lại</t>
        </is>
      </c>
    </row>
    <row r="31">
      <c r="A31" t="inlineStr">
        <is>
          <t>Abblendlicht</t>
        </is>
      </c>
      <c r="B31" t="inlineStr"/>
      <c r="C31" t="inlineStr"/>
      <c r="D31" t="inlineStr">
        <is>
          <t>đèn pha</t>
        </is>
      </c>
    </row>
    <row r="32">
      <c r="A32" t="inlineStr">
        <is>
          <t>Abblendschalter</t>
        </is>
      </c>
      <c r="B32" t="inlineStr"/>
      <c r="C32" t="inlineStr"/>
      <c r="D32" t="inlineStr">
        <is>
          <t>công tắc đèn pha</t>
        </is>
      </c>
    </row>
    <row r="33">
      <c r="A33" t="inlineStr">
        <is>
          <t>abblitzen</t>
        </is>
      </c>
      <c r="B33" t="inlineStr"/>
      <c r="C33" t="inlineStr"/>
      <c r="D33" t="inlineStr">
        <is>
          <t>từ chối dứt khoát, cự tuyệt, khước từ, đẩy lui = bei jemandem abblitzen + = jemanden abblitzen lassen +</t>
        </is>
      </c>
    </row>
    <row r="34">
      <c r="A34" t="inlineStr">
        <is>
          <t>abbrausen</t>
        </is>
      </c>
      <c r="B34" t="inlineStr">
        <is>
          <t>động từ (hat)</t>
        </is>
      </c>
      <c r="C34" t="inlineStr"/>
      <c r="D34" t="inlineStr">
        <is>
          <t>tắm bằng vòi sen - tưới nước * động từ - phun mạnh, bắn ra, vọt nhanh ra</t>
        </is>
      </c>
    </row>
    <row r="35">
      <c r="A35" t="inlineStr">
        <is>
          <t>abbrechen</t>
        </is>
      </c>
      <c r="B35" t="inlineStr">
        <is>
          <t>động từ (hat)</t>
        </is>
      </c>
      <c r="C35" t="inlineStr"/>
      <c r="D35" t="inlineStr">
        <is>
          <t>bẻ gãy. - làm hỏng. - phá hủy, phá hoại. - đỉnh chỉ, ngưng lại - cắt đứt, tuyệt giao. - ngắt, hái. * động từ - giải tán, chấm dứt ngang, làm gián đoạn - tự tách rời ra, vỡ ra, bể ra</t>
        </is>
      </c>
    </row>
    <row r="36">
      <c r="A36" t="inlineStr">
        <is>
          <t>abbremsen</t>
        </is>
      </c>
      <c r="B36" t="inlineStr">
        <is>
          <t>động từ (hat)</t>
        </is>
      </c>
      <c r="C36" t="inlineStr"/>
      <c r="D36" t="inlineStr">
        <is>
          <t>hãm thắng, hãm phanh. - thắng lại, cản lại</t>
        </is>
      </c>
    </row>
    <row r="37">
      <c r="A37" t="inlineStr">
        <is>
          <t>Abbremsung</t>
        </is>
      </c>
      <c r="B37" t="inlineStr"/>
      <c r="C37" t="inlineStr"/>
      <c r="D37" t="inlineStr">
        <is>
          <t>sự chậm, sự trễ</t>
        </is>
      </c>
    </row>
    <row r="38">
      <c r="A38" t="inlineStr">
        <is>
          <t>Abbrennen</t>
        </is>
      </c>
      <c r="B38" t="inlineStr"/>
      <c r="C38" t="inlineStr"/>
      <c r="D38" t="inlineStr">
        <is>
          <t>sự bùng cháy, sự bốc cháy, sự nổ bùng</t>
        </is>
      </c>
    </row>
    <row r="39">
      <c r="A39" t="inlineStr">
        <is>
          <t>abbrennen</t>
        </is>
      </c>
      <c r="B39" t="inlineStr">
        <is>
          <t>động từ (hat)</t>
        </is>
      </c>
      <c r="C39" t="inlineStr"/>
      <c r="D39" t="inlineStr">
        <is>
          <t>chay tiêu - đốt, làm cho nổ - rám nắng, phơi nắng, làm cho da sạm nâu * động từ - cháy tiêu tan, cháy rụi =abgebrannt sein +: không còn tiền nữa, cháy túi !dreimal umgezogen ist einmal abgebrannt -ba lần dọn nhà bằng một lần cháy nhà</t>
        </is>
      </c>
    </row>
    <row r="40">
      <c r="A40" t="inlineStr">
        <is>
          <t>Abbringen</t>
        </is>
      </c>
      <c r="B40" t="inlineStr"/>
      <c r="C40" t="inlineStr"/>
      <c r="D40" t="inlineStr">
        <is>
          <t>sự khuyên can, sự khuyên ngăn, sự can gián, sự can ngăn</t>
        </is>
      </c>
    </row>
    <row r="41">
      <c r="A41" t="inlineStr">
        <is>
          <t>abbringen</t>
        </is>
      </c>
      <c r="B41" t="inlineStr"/>
      <c r="C41" t="inlineStr"/>
      <c r="D41" t="inlineStr">
        <is>
          <t>thôi cho bú, cai sữa, làm cho bỏ, làm cho dứt bỏ = abbringen + = jemanden von etwas abbringen +</t>
        </is>
      </c>
    </row>
    <row r="42">
      <c r="A42" t="inlineStr">
        <is>
          <t>Abbruch</t>
        </is>
      </c>
      <c r="B42" t="inlineStr">
        <is>
          <t>danh từ</t>
        </is>
      </c>
      <c r="C42" t="inlineStr"/>
      <c r="D42" t="inlineStr">
        <is>
          <t>sự pá, sự tháo ra từng phần. - việc ngưng, đình chỉ . - sự cắt đứt, tuyệt giao . - sự thiệt hại</t>
        </is>
      </c>
    </row>
    <row r="43">
      <c r="A43" t="inlineStr">
        <is>
          <t>abbuchen</t>
        </is>
      </c>
      <c r="B43" t="inlineStr">
        <is>
          <t>động từ (hat)</t>
        </is>
      </c>
      <c r="C43" t="inlineStr"/>
      <c r="D43" t="inlineStr">
        <is>
          <t>khấu trừ, ghi trừ vào tài khoản hại có</t>
        </is>
      </c>
    </row>
    <row r="44">
      <c r="A44" t="inlineStr">
        <is>
          <t>ABC</t>
        </is>
      </c>
      <c r="B44" t="inlineStr"/>
      <c r="C44" t="inlineStr"/>
      <c r="D44" t="inlineStr">
        <is>
          <t>bảng chữ cái, hệ thống chữ cái, điều cơ bản, bước đầu = nach dem ABC +</t>
        </is>
      </c>
    </row>
    <row r="45">
      <c r="A45" t="inlineStr">
        <is>
          <t>Abdampf</t>
        </is>
      </c>
      <c r="B45" t="inlineStr"/>
      <c r="C45" t="inlineStr"/>
      <c r="D45" t="inlineStr">
        <is>
          <t>sự thoát hơi, bốc hơi</t>
        </is>
      </c>
    </row>
    <row r="46">
      <c r="A46" t="inlineStr">
        <is>
          <t>abdampfen</t>
        </is>
      </c>
      <c r="B46" t="inlineStr">
        <is>
          <t>động từ (ist)</t>
        </is>
      </c>
      <c r="C46" t="inlineStr"/>
      <c r="D46" t="inlineStr">
        <is>
          <t>khởi hành, ra đi. - bốc, thoát hơi * động từ - phân tích, phân hủy bằng cách bốc hơi</t>
        </is>
      </c>
    </row>
    <row r="47">
      <c r="A47" t="inlineStr">
        <is>
          <t>Abdankung</t>
        </is>
      </c>
      <c r="B47" t="inlineStr"/>
      <c r="C47" t="inlineStr"/>
      <c r="D47" t="inlineStr">
        <is>
          <t>sự thoái vị, sự từ ngôi, sự từ bỏ - sự từ chức, đơn xin từ chức, sự trao, sự nhường, sự cam chịu, sự nhẫn nhục - sự ẩn dật, nơi hẻo lánh, nơi ẩn dật, sự về hưu, sự thôi, sự rút lui, sự bỏ cuộc, sự rút về, sự không cho lưu hành</t>
        </is>
      </c>
    </row>
    <row r="48">
      <c r="A48" t="inlineStr">
        <is>
          <t>abdecken</t>
        </is>
      </c>
      <c r="B48" t="inlineStr">
        <is>
          <t>đông từ (hat)</t>
        </is>
      </c>
      <c r="C48" t="inlineStr"/>
      <c r="D48" t="inlineStr">
        <is>
          <t>che, đậy lại. - dọn dẹp = das Bett abdecken +: lấy khăn trải giường đi = Gebäude abdecken +: dỡ mái nhà ra = den Tisch abdecken +: dọn bàn ăn = eine Schuld abdecken +: thanh toán nợ</t>
        </is>
      </c>
    </row>
    <row r="49">
      <c r="A49" t="inlineStr">
        <is>
          <t>Abdecker</t>
        </is>
      </c>
      <c r="B49" t="inlineStr"/>
      <c r="C49" t="inlineStr"/>
      <c r="D49" t="inlineStr">
        <is>
          <t>người chuyên mua ngựa già để giết thịt, người chuyên buôn tàu cũ để phá lấy vật liệu - người lột da thú, người buôn bán da thú, người buôn bán áo bằng da lông, kẻ lừa đảo</t>
        </is>
      </c>
    </row>
    <row r="50">
      <c r="A50" t="inlineStr">
        <is>
          <t>Abdeckung</t>
        </is>
      </c>
      <c r="B50" t="inlineStr"/>
      <c r="C50" t="inlineStr"/>
      <c r="D50" t="inlineStr">
        <is>
          <t>vỏ, vỏ bọc, cái bọc ngoài, bìa sách, phong bì, vung, nắp, lùm cây, bụi rậm, chỗ núp, chỗ trốn, chỗ trú, màn che, lốt, mặt nạ ), bộ đồ ăn cho một người, tiền bảo chứng</t>
        </is>
      </c>
    </row>
    <row r="51">
      <c r="A51" t="inlineStr">
        <is>
          <t>abdichten</t>
        </is>
      </c>
      <c r="B51" t="inlineStr">
        <is>
          <t>động từ (hat)</t>
        </is>
      </c>
      <c r="C51" t="inlineStr"/>
      <c r="D51" t="inlineStr">
        <is>
          <t>làm khít lại, trét khít lại, bít kín lại</t>
        </is>
      </c>
    </row>
    <row r="52">
      <c r="A52" t="inlineStr">
        <is>
          <t>Abdichter</t>
        </is>
      </c>
      <c r="B52" t="inlineStr"/>
      <c r="C52" t="inlineStr"/>
      <c r="D52" t="inlineStr">
        <is>
          <t>thợ xảm, cái đục của thợ xảm, hớp rượu mạnh</t>
        </is>
      </c>
    </row>
    <row r="53">
      <c r="A53" t="inlineStr">
        <is>
          <t>Abdichtung</t>
        </is>
      </c>
      <c r="B53" t="inlineStr">
        <is>
          <t>danh từ</t>
        </is>
      </c>
      <c r="C53" t="inlineStr"/>
      <c r="D53" t="inlineStr">
        <is>
          <t>sự làm khít lại, sự trét kín lại, sự bít kín</t>
        </is>
      </c>
    </row>
    <row r="54">
      <c r="A54" t="inlineStr">
        <is>
          <t>abdrehen</t>
        </is>
      </c>
      <c r="B54" t="inlineStr">
        <is>
          <t>động từ (hat)</t>
        </is>
      </c>
      <c r="C54" t="inlineStr"/>
      <c r="D54" t="inlineStr">
        <is>
          <t>tắt, khóa lại = Licht abdrehen +: tắt đèn. - quay đứt, xoắn đứt. = Schrauben abdrehen +: vặn ốc ra, tháo ốc ra. - quay cho xong một bộ phim * động từ - đổi hướng khác</t>
        </is>
      </c>
    </row>
    <row r="55">
      <c r="A55" t="inlineStr">
        <is>
          <t>abdrosseln</t>
        </is>
      </c>
      <c r="B55" t="inlineStr">
        <is>
          <t>động từ (hat)</t>
        </is>
      </c>
      <c r="C55" t="inlineStr"/>
      <c r="D55" t="inlineStr">
        <is>
          <t>nén lại, giảm lại, hãm bớt</t>
        </is>
      </c>
    </row>
    <row r="56">
      <c r="A56" t="inlineStr">
        <is>
          <t>Abendessen</t>
        </is>
      </c>
      <c r="B56" t="inlineStr"/>
      <c r="C56" t="inlineStr"/>
      <c r="D56" t="inlineStr">
        <is>
          <t>bữa ăn chiều, bữa ăn tối</t>
        </is>
      </c>
    </row>
    <row r="57">
      <c r="A57" t="inlineStr">
        <is>
          <t>Abendgarderobe</t>
        </is>
      </c>
      <c r="B57" t="inlineStr"/>
      <c r="C57" t="inlineStr"/>
      <c r="D57" t="inlineStr">
        <is>
          <t>áo dạ hội, lễ phục</t>
        </is>
      </c>
    </row>
    <row r="58">
      <c r="A58" t="inlineStr">
        <is>
          <t>Abendglocke</t>
        </is>
      </c>
      <c r="B58" t="inlineStr"/>
      <c r="C58" t="inlineStr"/>
      <c r="D58" t="inlineStr">
        <is>
          <t>lệnh giới nghiêm, sự giới nghiêm, hiệu lệnh tắt lửa, chuông báo giờ tắt lửa, giờ tắt lửa, hồi trống thu không</t>
        </is>
      </c>
    </row>
    <row r="59">
      <c r="A59" t="inlineStr">
        <is>
          <t>Abendkleid</t>
        </is>
      </c>
      <c r="B59" t="inlineStr"/>
      <c r="C59" t="inlineStr"/>
      <c r="D59" t="inlineStr">
        <is>
          <t>áo dạ hội, lễ phục</t>
        </is>
      </c>
    </row>
    <row r="60">
      <c r="A60" t="inlineStr">
        <is>
          <t>Abendkurs</t>
        </is>
      </c>
      <c r="B60" t="inlineStr"/>
      <c r="C60" t="inlineStr"/>
      <c r="D60" t="inlineStr">
        <is>
          <t>lớp, khóa học buổi tối</t>
        </is>
      </c>
    </row>
    <row r="61">
      <c r="A61" t="inlineStr">
        <is>
          <t>Abendland</t>
        </is>
      </c>
      <c r="B61" t="inlineStr"/>
      <c r="C61" t="inlineStr"/>
      <c r="D61" t="inlineStr">
        <is>
          <t>Tây phương</t>
        </is>
      </c>
    </row>
    <row r="62">
      <c r="A62" t="inlineStr">
        <is>
          <t>Abendmahl</t>
        </is>
      </c>
      <c r="B62" t="inlineStr"/>
      <c r="C62" t="inlineStr"/>
      <c r="D62" t="inlineStr">
        <is>
          <t>tiền ăn đường, đồ ăn đem đi đường, bánh thánh ban cho người hấp hối, bàn thờ mang đi được = das heilige Abendmahl + = zum heiligen Abendmahl gehörig +</t>
        </is>
      </c>
    </row>
    <row r="63">
      <c r="A63" t="inlineStr">
        <is>
          <t>Abendrot</t>
        </is>
      </c>
      <c r="B63" t="inlineStr"/>
      <c r="C63" t="inlineStr"/>
      <c r="D63" t="inlineStr">
        <is>
          <t>ánh hồng ban chiếu - lúc mặt trời lặn, lúc xế chiều</t>
        </is>
      </c>
    </row>
    <row r="64">
      <c r="A64" t="inlineStr">
        <is>
          <t>Abendschule</t>
        </is>
      </c>
      <c r="B64" t="inlineStr"/>
      <c r="C64" t="inlineStr"/>
      <c r="D64" t="inlineStr">
        <is>
          <t>lớp học tối</t>
        </is>
      </c>
    </row>
    <row r="65">
      <c r="A65" t="inlineStr">
        <is>
          <t>Abendsonne</t>
        </is>
      </c>
      <c r="B65" t="inlineStr"/>
      <c r="C65" t="inlineStr"/>
      <c r="D65" t="inlineStr">
        <is>
          <t>mặt trời lúc gần lặn</t>
        </is>
      </c>
    </row>
    <row r="66">
      <c r="A66" t="inlineStr">
        <is>
          <t>Abendstern</t>
        </is>
      </c>
      <c r="B66" t="inlineStr"/>
      <c r="C66" t="inlineStr"/>
      <c r="D66" t="inlineStr">
        <is>
          <t>sao hôm</t>
        </is>
      </c>
    </row>
    <row r="67">
      <c r="A67" t="inlineStr">
        <is>
          <t>Abendzeitung</t>
        </is>
      </c>
      <c r="B67" t="inlineStr"/>
      <c r="C67" t="inlineStr"/>
      <c r="D67" t="inlineStr">
        <is>
          <t>tờ báo chiều, báo tối</t>
        </is>
      </c>
    </row>
    <row r="68">
      <c r="A68" t="inlineStr">
        <is>
          <t>Abenteuer</t>
        </is>
      </c>
      <c r="B68" t="inlineStr"/>
      <c r="C68" t="inlineStr"/>
      <c r="D68" t="inlineStr">
        <is>
          <t>sự phiêu lưu, mạo hiểm = auf Abenteuer ausgehen +: tìm kiếm sự mạo hiểm</t>
        </is>
      </c>
    </row>
    <row r="69">
      <c r="A69" t="inlineStr">
        <is>
          <t>abenteuerlich</t>
        </is>
      </c>
      <c r="B69" t="inlineStr">
        <is>
          <t>tính từ</t>
        </is>
      </c>
      <c r="C69" t="inlineStr"/>
      <c r="D69" t="inlineStr">
        <is>
          <t>phiêu lưu, mạo hiểm</t>
        </is>
      </c>
    </row>
    <row r="70">
      <c r="A70" t="inlineStr">
        <is>
          <t>Abenteuerlust</t>
        </is>
      </c>
      <c r="B70" t="inlineStr"/>
      <c r="C70" t="inlineStr"/>
      <c r="D70" t="inlineStr">
        <is>
          <t>tính thích phiêu lưu, mạo hiểm</t>
        </is>
      </c>
    </row>
    <row r="71">
      <c r="A71" t="inlineStr">
        <is>
          <t>abenteuerlustig</t>
        </is>
      </c>
      <c r="B71" t="inlineStr"/>
      <c r="C71" t="inlineStr"/>
      <c r="D71" t="inlineStr">
        <is>
          <t>thích phiêu lưu, thích mạo hiểm, phiêu lưu, mạo hiểm, liều lĩnh</t>
        </is>
      </c>
    </row>
    <row r="72">
      <c r="A72" t="inlineStr">
        <is>
          <t>Abenteurer</t>
        </is>
      </c>
      <c r="B72" t="inlineStr"/>
      <c r="C72" t="inlineStr"/>
      <c r="D72" t="inlineStr">
        <is>
          <t>người phiêu lưu, người mại hiểm. - kẻ giang hồ, kẻ phiêu bạt</t>
        </is>
      </c>
    </row>
    <row r="73">
      <c r="A73" t="inlineStr">
        <is>
          <t>Abenteurerin</t>
        </is>
      </c>
      <c r="B73" t="inlineStr"/>
      <c r="C73" t="inlineStr"/>
      <c r="D73" t="inlineStr">
        <is>
          <t>người đàn bà thích phiêu lưu mạo hiểm, mụ đầu cơ, mụ đại bợm, mụ gian hùng</t>
        </is>
      </c>
    </row>
    <row r="74">
      <c r="A74" t="inlineStr">
        <is>
          <t>Aber</t>
        </is>
      </c>
      <c r="B74" t="inlineStr"/>
      <c r="C74" t="inlineStr"/>
      <c r="D74" t="inlineStr">
        <is>
          <t>trừ ra, ngoài ra, cái "nhưng mà", điều phản đối, điều trái lại - sự phản đối, sự chống đối, sự bất bình, sự không thích, sự khó chịu, điều bị phản đối, lý do phản đối</t>
        </is>
      </c>
    </row>
    <row r="75">
      <c r="A75" t="inlineStr">
        <is>
          <t>aber</t>
        </is>
      </c>
      <c r="B75" t="inlineStr">
        <is>
          <t>liên từ</t>
        </is>
      </c>
      <c r="C75" t="inlineStr"/>
      <c r="D75" t="inlineStr">
        <is>
          <t>nhưng mà = aber doch +: thế mà, vậy mà. - trái lại, người lại * phó từ - lặp lại lần nữa = aber und abermals +: luôn luôn lặp lại. * thán từ - rất, thật là. = das ist aber schrecklich +: thật là khủng khiếp! thật là ghê sợ = aber ja +: dĩ nhiên</t>
        </is>
      </c>
    </row>
    <row r="76">
      <c r="A76" t="inlineStr">
        <is>
          <t>Aberglaube</t>
        </is>
      </c>
      <c r="B76" t="inlineStr"/>
      <c r="C76" t="inlineStr"/>
      <c r="D76" t="inlineStr">
        <is>
          <t>sự mê tín</t>
        </is>
      </c>
    </row>
    <row r="77">
      <c r="A77" t="inlineStr">
        <is>
          <t>aberkennen</t>
        </is>
      </c>
      <c r="B77" t="inlineStr"/>
      <c r="C77" t="inlineStr"/>
      <c r="D77" t="inlineStr">
        <is>
          <t>không nhìn nhận, chối cãi, tước bỏ</t>
        </is>
      </c>
    </row>
    <row r="78">
      <c r="A78" t="inlineStr">
        <is>
          <t>Aberkennung</t>
        </is>
      </c>
      <c r="B78" t="inlineStr"/>
      <c r="C78" t="inlineStr"/>
      <c r="D78" t="inlineStr">
        <is>
          <t>sự từ chối, sự khước từ, sự phủ nhận, sự từ chối không cho, sự chối, sự không nhận</t>
        </is>
      </c>
    </row>
    <row r="79">
      <c r="A79" t="inlineStr">
        <is>
          <t>abermalig</t>
        </is>
      </c>
      <c r="B79" t="inlineStr">
        <is>
          <t>tính từ</t>
        </is>
      </c>
      <c r="C79" t="inlineStr"/>
      <c r="D79" t="inlineStr">
        <is>
          <t>lặp lại</t>
        </is>
      </c>
    </row>
    <row r="80">
      <c r="A80" t="inlineStr">
        <is>
          <t>abermals</t>
        </is>
      </c>
      <c r="B80" t="inlineStr">
        <is>
          <t>tính từ</t>
        </is>
      </c>
      <c r="C80" t="inlineStr"/>
      <c r="D80" t="inlineStr">
        <is>
          <t>lại lần nữa</t>
        </is>
      </c>
    </row>
    <row r="81">
      <c r="A81" t="inlineStr">
        <is>
          <t>abernten</t>
        </is>
      </c>
      <c r="B81" t="inlineStr">
        <is>
          <t>động từ (hat)</t>
        </is>
      </c>
      <c r="C81" t="inlineStr"/>
      <c r="D81" t="inlineStr">
        <is>
          <t>gặp hái</t>
        </is>
      </c>
    </row>
    <row r="82">
      <c r="A82" t="inlineStr">
        <is>
          <t>Aberwitz</t>
        </is>
      </c>
      <c r="B82" t="inlineStr">
        <is>
          <t>danh từ</t>
        </is>
      </c>
      <c r="C82" t="inlineStr"/>
      <c r="D82" t="inlineStr">
        <is>
          <t>hành động điên cuồng . - sự thiếu suy nghĩ, thiếu lý trí. - sự phi lý, vô lý</t>
        </is>
      </c>
    </row>
    <row r="83">
      <c r="A83" t="inlineStr">
        <is>
          <t>aberwitzig</t>
        </is>
      </c>
      <c r="B83" t="inlineStr">
        <is>
          <t>tính từ</t>
        </is>
      </c>
      <c r="C83" t="inlineStr"/>
      <c r="D83" t="inlineStr">
        <is>
          <t>trừu tượng - thiếu suy nghĩ, thiếu lý trí - phi lý, vô lý</t>
        </is>
      </c>
    </row>
    <row r="84">
      <c r="A84" t="inlineStr">
        <is>
          <t>abfahren</t>
        </is>
      </c>
      <c r="B84" t="inlineStr">
        <is>
          <t>động từ (ist)</t>
        </is>
      </c>
      <c r="C84" t="inlineStr"/>
      <c r="D84" t="inlineStr">
        <is>
          <t>chở đi, chuyển vận đi. - khởi hành, xuất phát. * động từ - sich abfahren : hao mòn</t>
        </is>
      </c>
    </row>
    <row r="85">
      <c r="A85" t="inlineStr">
        <is>
          <t>abfahrend</t>
        </is>
      </c>
      <c r="B85" t="inlineStr"/>
      <c r="C85" t="inlineStr"/>
      <c r="D85" t="inlineStr">
        <is>
          <t>đi ra, sắp đi ra, sắp thôi việc</t>
        </is>
      </c>
    </row>
    <row r="86">
      <c r="A86" t="inlineStr">
        <is>
          <t>Abfahrt</t>
        </is>
      </c>
      <c r="B86" t="inlineStr"/>
      <c r="C86" t="inlineStr"/>
      <c r="D86" t="inlineStr">
        <is>
          <t>sự khỏi hành, xuất phát</t>
        </is>
      </c>
    </row>
    <row r="87">
      <c r="A87" t="inlineStr">
        <is>
          <t>Abfahrtszeit</t>
        </is>
      </c>
      <c r="B87" t="inlineStr"/>
      <c r="C87" t="inlineStr"/>
      <c r="D87" t="inlineStr">
        <is>
          <t>giờ khởi hành, giờ xuất phát</t>
        </is>
      </c>
    </row>
    <row r="88">
      <c r="A88" t="inlineStr">
        <is>
          <t>Abfall</t>
        </is>
      </c>
      <c r="B88" t="inlineStr"/>
      <c r="C88" t="inlineStr"/>
      <c r="D88" t="inlineStr">
        <is>
          <t>cặn bã, rác, phần bỏ đi. - vật, đồ rớt xuống. - sự từ bỏ, phản bội</t>
        </is>
      </c>
    </row>
    <row r="89">
      <c r="A89" t="inlineStr">
        <is>
          <t>abfallen</t>
        </is>
      </c>
      <c r="B89" t="inlineStr">
        <is>
          <t>động từ (ist)</t>
        </is>
      </c>
      <c r="C89" t="inlineStr"/>
      <c r="D89" t="inlineStr">
        <is>
          <t>rơi rớt, rụng xuống. - bung ra, tung ra. - còn sót lại, còn thừa lại. - hạ xuống, lún xuống. - thay đổi hướng đi của thuyển để cho gió thổi căng buồm</t>
        </is>
      </c>
    </row>
    <row r="90">
      <c r="A90" t="inlineStr">
        <is>
          <t>abfallend</t>
        </is>
      </c>
      <c r="B90" t="inlineStr"/>
      <c r="C90" t="inlineStr"/>
      <c r="D90" t="inlineStr">
        <is>
          <t>vách đứng, như vách đứng, dốc đứng, dốc ngược, precipitate</t>
        </is>
      </c>
    </row>
    <row r="91">
      <c r="A91" t="inlineStr">
        <is>
          <t>abfangen</t>
        </is>
      </c>
      <c r="B91" t="inlineStr">
        <is>
          <t>động từ (hat)</t>
        </is>
      </c>
      <c r="C91" t="inlineStr"/>
      <c r="D91" t="inlineStr">
        <is>
          <t>rình bắt được, chặn lấy. = Briefe abfangen +: chặn lấy thư từ. - giữ lại. - chống đỡ. = Bauwerk abfangen +: chống đỡ ngôi nhà bằng trụ cho khỏi đổ. - kiểm soát lại được. = Flugzeug abfangen +: lấy lại vị trí bình thường của phi cơ lúc bay nhào xuống hay giảm tốc độ của phi cơ trước khi đáp</t>
        </is>
      </c>
    </row>
    <row r="92">
      <c r="A92" t="inlineStr">
        <is>
          <t>abfassen</t>
        </is>
      </c>
      <c r="B92" t="inlineStr">
        <is>
          <t>động từ (hat)</t>
        </is>
      </c>
      <c r="C92" t="inlineStr"/>
      <c r="D92" t="inlineStr">
        <is>
          <t>viết, soạn thảo. - rình bắt = jemanden abfassen +: rình bắt ai</t>
        </is>
      </c>
    </row>
    <row r="93">
      <c r="A93" t="inlineStr">
        <is>
          <t>Abfassung</t>
        </is>
      </c>
      <c r="B93" t="inlineStr"/>
      <c r="C93" t="inlineStr"/>
      <c r="D93" t="inlineStr">
        <is>
          <t>sự biên soạn, sự soạn thảo</t>
        </is>
      </c>
    </row>
    <row r="94">
      <c r="A94" t="inlineStr">
        <is>
          <t>abfaulen</t>
        </is>
      </c>
      <c r="B94" t="inlineStr">
        <is>
          <t>động từ (ist)</t>
        </is>
      </c>
      <c r="C94" t="inlineStr"/>
      <c r="D94" t="inlineStr">
        <is>
          <t>thối, hư, mục nát ra</t>
        </is>
      </c>
    </row>
    <row r="95">
      <c r="A95" t="inlineStr">
        <is>
          <t>abfeilen</t>
        </is>
      </c>
      <c r="B95" t="inlineStr">
        <is>
          <t>động từ (hat)</t>
        </is>
      </c>
      <c r="C95" t="inlineStr"/>
      <c r="D95" t="inlineStr">
        <is>
          <t>gọt giũa, dũa bạt, dũa phá</t>
        </is>
      </c>
    </row>
    <row r="96">
      <c r="A96" t="inlineStr">
        <is>
          <t>abfertigen</t>
        </is>
      </c>
      <c r="B96" t="inlineStr">
        <is>
          <t>động từ (hat)</t>
        </is>
      </c>
      <c r="C96" t="inlineStr"/>
      <c r="D96" t="inlineStr">
        <is>
          <t>phục vụ, làm cho xong. - sửa soạn, chuẩn bị để khởi hành hoặc cất cánh. = Gepäck abfertigen +: nhận gởi hoặc chuyển hành lý đi. = Kundschaft abfertigen +: phục vụ khách hàng</t>
        </is>
      </c>
    </row>
    <row r="97">
      <c r="A97" t="inlineStr">
        <is>
          <t>Abfertigung</t>
        </is>
      </c>
      <c r="B97" t="inlineStr"/>
      <c r="C97" t="inlineStr"/>
      <c r="D97" t="inlineStr">
        <is>
          <t>sự phục vụ. - việc nhanạ gửi chuyển đi . - sự sửa soạn, chuẩn bị xong để khởi hành, cất cánh</t>
        </is>
      </c>
    </row>
    <row r="98">
      <c r="A98" t="inlineStr">
        <is>
          <t>Abfeuern</t>
        </is>
      </c>
      <c r="B98" t="inlineStr"/>
      <c r="C98" t="inlineStr"/>
      <c r="D98"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t>
        </is>
      </c>
    </row>
    <row r="99">
      <c r="A99" t="inlineStr">
        <is>
          <t>abfeuern</t>
        </is>
      </c>
      <c r="B99" t="inlineStr">
        <is>
          <t>động từ (hat)</t>
        </is>
      </c>
      <c r="C99" t="inlineStr"/>
      <c r="D99" t="inlineStr">
        <is>
          <t>bắn, khai hỏa</t>
        </is>
      </c>
    </row>
    <row r="100">
      <c r="A100" t="inlineStr">
        <is>
          <t>abfinden</t>
        </is>
      </c>
      <c r="B100" t="inlineStr">
        <is>
          <t>động từ (hat)</t>
        </is>
      </c>
      <c r="C100" t="inlineStr"/>
      <c r="D100" t="inlineStr">
        <is>
          <t>làm vừa ý = sich abfinden +: vừa ý, bằng lòng . - trả, bồi thường</t>
        </is>
      </c>
    </row>
    <row r="101">
      <c r="A101" t="inlineStr">
        <is>
          <t>Abfindung</t>
        </is>
      </c>
      <c r="B101" t="inlineStr"/>
      <c r="C101" t="inlineStr"/>
      <c r="D101" t="inlineStr">
        <is>
          <t>sự đền, trả, bồi thường bằng tiền. = jemandem eine Abfindung zahlen +: bồi thường ai cái gì</t>
        </is>
      </c>
    </row>
    <row r="102">
      <c r="A102" t="inlineStr">
        <is>
          <t>abflachen</t>
        </is>
      </c>
      <c r="B102" t="inlineStr">
        <is>
          <t>động từ (hat)</t>
        </is>
      </c>
      <c r="C102" t="inlineStr"/>
      <c r="D102" t="inlineStr">
        <is>
          <t>làm phẳng, san bằng, vạt cạnh. - giảm dần số lượng. * động từ phản thân - trở nên bằng phẳng. * động từ - giảm mức độ</t>
        </is>
      </c>
    </row>
    <row r="103">
      <c r="A103" t="inlineStr">
        <is>
          <t>abflauen</t>
        </is>
      </c>
      <c r="B103" t="inlineStr">
        <is>
          <t>động từ (ist)</t>
        </is>
      </c>
      <c r="C103" t="inlineStr"/>
      <c r="D103" t="inlineStr">
        <is>
          <t>yếu, giảm, bớt đi</t>
        </is>
      </c>
    </row>
    <row r="104">
      <c r="A104" t="inlineStr">
        <is>
          <t>abfliegen</t>
        </is>
      </c>
      <c r="B104" t="inlineStr">
        <is>
          <t>động từ (ist)</t>
        </is>
      </c>
      <c r="C104" t="inlineStr"/>
      <c r="D104" t="inlineStr">
        <is>
          <t>cất cánh, bay đi . * động từ - vận chuyển bằng máy bay</t>
        </is>
      </c>
    </row>
    <row r="105">
      <c r="A105" t="inlineStr">
        <is>
          <t>Abflug</t>
        </is>
      </c>
      <c r="B105" t="inlineStr"/>
      <c r="C105" t="inlineStr"/>
      <c r="D105" t="inlineStr">
        <is>
          <t>sự cất cánh, bay đi. - sự khởi động, khởi hành của máy bay</t>
        </is>
      </c>
    </row>
    <row r="106">
      <c r="A106" t="inlineStr">
        <is>
          <t>abfordern</t>
        </is>
      </c>
      <c r="B106" t="inlineStr">
        <is>
          <t>động từ (hat)</t>
        </is>
      </c>
      <c r="C106" t="inlineStr"/>
      <c r="D106" t="inlineStr">
        <is>
          <t>đổi hỏi, yêu cầu nghiêm khắc</t>
        </is>
      </c>
    </row>
    <row r="107">
      <c r="A107" t="inlineStr">
        <is>
          <t>abforsten</t>
        </is>
      </c>
      <c r="B107" t="inlineStr"/>
      <c r="C107" t="inlineStr"/>
      <c r="D107" t="inlineStr">
        <is>
          <t>phá rừng, phát quang</t>
        </is>
      </c>
    </row>
    <row r="108">
      <c r="A108" t="inlineStr">
        <is>
          <t>Abforstung</t>
        </is>
      </c>
      <c r="B108" t="inlineStr"/>
      <c r="C108" t="inlineStr"/>
      <c r="D108" t="inlineStr">
        <is>
          <t>sự phá rừng, sự phát quang</t>
        </is>
      </c>
    </row>
    <row r="109">
      <c r="A109" t="inlineStr">
        <is>
          <t>Abfrage</t>
        </is>
      </c>
      <c r="B109" t="inlineStr"/>
      <c r="C109" t="inlineStr"/>
      <c r="D109" t="inlineStr">
        <is>
          <t>sự điều tra, sự thẩm tra, sự thẩm vấn, sự hỏi, câu hỏi - sự hỏi dò, sự chất vấn, câu tra hỏi, câu thẩm vấn, câu chất vấn, question-mark - sự kể lại, sự kể lể, sự ngâm thơ, sự kể chuyện, sự đọc thuộc lòng, bài học thuộc lòng - lời thỉnh cầu, lời yêu cầu, lời đề nghị, nhu cầu, sự hỏi mua</t>
        </is>
      </c>
    </row>
    <row r="110">
      <c r="A110" t="inlineStr">
        <is>
          <t>abfragen</t>
        </is>
      </c>
      <c r="B110" t="inlineStr">
        <is>
          <t>động từ (hat)</t>
        </is>
      </c>
      <c r="C110" t="inlineStr"/>
      <c r="D110" t="inlineStr">
        <is>
          <t>chất vấn</t>
        </is>
      </c>
    </row>
    <row r="111">
      <c r="A111" t="inlineStr">
        <is>
          <t>Abfuhr</t>
        </is>
      </c>
      <c r="B111" t="inlineStr"/>
      <c r="C111" t="inlineStr"/>
      <c r="D111" t="inlineStr">
        <is>
          <t>sự chuyển chở, vận chuyển bằng xe. - sự thua nặng - sự không nhận, sự từ chối = ein Abfuhr erleiden +: bị từ chối, không nhận được. = jemandem eine Abfuhr erteilen +: từ chối ai, không nhận ai</t>
        </is>
      </c>
    </row>
    <row r="112">
      <c r="A112" t="inlineStr">
        <is>
          <t>Abgabe</t>
        </is>
      </c>
      <c r="B112" t="inlineStr"/>
      <c r="C112" t="inlineStr"/>
      <c r="D112" t="inlineStr">
        <is>
          <t>sự giao, sự nộp - thuế . - sự bán . - sự giao bóng, chuyền bóng</t>
        </is>
      </c>
    </row>
    <row r="113">
      <c r="A113" t="inlineStr">
        <is>
          <t>Abgang</t>
        </is>
      </c>
      <c r="B113" t="inlineStr"/>
      <c r="C113" t="inlineStr"/>
      <c r="D113" t="inlineStr">
        <is>
          <t>sự đi khỏi, khởi hành - sự bỏ, sự rời khỏi một hoạt động, một công việc - sự thua lỗ . - sự rút lui khỏi sân khấu, rút lui vào hậu trường. - sự bài tiết. - sự chết - sự bán . = Abgang der Leubesfrucht +: sự sẩy thai</t>
        </is>
      </c>
    </row>
    <row r="114">
      <c r="A114" t="inlineStr">
        <is>
          <t>Abgas</t>
        </is>
      </c>
      <c r="B114" t="inlineStr"/>
      <c r="C114" t="inlineStr"/>
      <c r="D114" t="inlineStr">
        <is>
          <t>khói thoát ra từ ống xả, ống thải</t>
        </is>
      </c>
    </row>
    <row r="115">
      <c r="A115" t="inlineStr">
        <is>
          <t>abgeben</t>
        </is>
      </c>
      <c r="B115" t="inlineStr"/>
      <c r="C115" t="inlineStr"/>
      <c r="D115" t="inlineStr">
        <is>
          <t>nhượng, nhường lại - cứu, cứu khỏi, giải thoát, phân phát, phân phối, giao, đọc, phát biểu, giãi bày, bày tỏ, giáng, ném, phóng, bắn ra, mở, có công suất là, cung cấp cho, dỡ, tháo... - cho, biếu, tặng, ban, sinh ra, đem lại, nêu cho, đưa cho, trao cho, đem cho, chuyển cho, truyền cho, làm lây sang, trả, trao đổi, làm cho, gây ra, cống hiến, hiến dâng, ham mê - miệt mài, chuyên tâm, tổ chức, thết, biểu diễn, diễn, đóng, hát dạo, ngâm, tan, vỡ, sụp đổ, lún xuống, trĩu xuống, có thể nhún nhẩy, co giãn, quay ra, nhìn ra, dẫn, chỉ, đưa ra, để lộ ra, đồng ý, thoả thuận - nhường, nhượng bộ, coi như, cho là, cho rằng, quyết định xử - rỉ ra, phát ra, tiết lộ, lộ ra, biến dần mất, tiêu tan dần = abgeben + = sich abgeben + = sich abgeben + = billig abgeben + = sich abgeben mit +</t>
        </is>
      </c>
    </row>
    <row r="116">
      <c r="A116" t="inlineStr">
        <is>
          <t>abgebrannt</t>
        </is>
      </c>
      <c r="B116" t="inlineStr"/>
      <c r="C116" t="inlineStr"/>
      <c r="D116" t="inlineStr">
        <is>
          <t>khánh kiệt, túng quẫn, bần cùng = total abgebrannt + = er ist abgebrannt +</t>
        </is>
      </c>
    </row>
    <row r="117">
      <c r="A117" t="inlineStr">
        <is>
          <t>abgebrochen</t>
        </is>
      </c>
      <c r="B117" t="inlineStr"/>
      <c r="C117" t="inlineStr"/>
      <c r="D117" t="inlineStr">
        <is>
          <t>bị sẩy, không phát triển, thui - bất ngờ, đột ngột, vội vã, cộc lốc, lấc cấc, thô lỗ, dốc đứng, hiểm trở, gian nan, trúc trắc, rời rạc, bị đốn, bị chặt cụt, như thể bị đốn - bị gãy, bị vỡ, vụn, đứt quãng, chập chờn, thất thường, nhấp nhô, gập ghềnh, suy nhược, ốm yếu, quỵ, tuyệt vọng, đau khổ, nói sai, không được tôn trọng, không được thực hiện</t>
        </is>
      </c>
    </row>
    <row r="118">
      <c r="A118" t="inlineStr">
        <is>
          <t>abgedankt</t>
        </is>
      </c>
      <c r="B118" t="inlineStr"/>
      <c r="C118" t="inlineStr"/>
      <c r="D118" t="inlineStr">
        <is>
          <t>cam chịu, nhẫn nhục</t>
        </is>
      </c>
    </row>
    <row r="119">
      <c r="A119" t="inlineStr">
        <is>
          <t>abgedroschen</t>
        </is>
      </c>
      <c r="B119" t="inlineStr"/>
      <c r="C119" t="inlineStr"/>
      <c r="D119" t="inlineStr">
        <is>
          <t>thường, tầm thường, sáo, vô vị - đập, nện, gò, thành hình, quỵ, nản chí - nằm liệt giường - cũ rích - có chai, nhiều lúa, cổ lổ sĩ, uỷ mị, sướt mướt - mòn, bị cọ mòn, bở ra, mủn ra, vụn ra - nhàm - - mòn xơ cả chỉ, xác xơ - cũ kỹ, lặp đi lặp lại</t>
        </is>
      </c>
    </row>
    <row r="120">
      <c r="A120" t="inlineStr">
        <is>
          <t>Abgedroschene</t>
        </is>
      </c>
      <c r="B120" t="inlineStr"/>
      <c r="C120" t="inlineStr"/>
      <c r="D120" t="inlineStr">
        <is>
          <t>chai, hạt ngũ cốc, cây ngũ cốc, ngô, bắp Indian corn), rượu ngô</t>
        </is>
      </c>
    </row>
    <row r="121">
      <c r="A121" t="inlineStr">
        <is>
          <t>abgegriffen</t>
        </is>
      </c>
      <c r="B121" t="inlineStr"/>
      <c r="C121" t="inlineStr"/>
      <c r="D121" t="inlineStr">
        <is>
          <t>sờn rách, cũ rích, lặp đi lặp lại hoài</t>
        </is>
      </c>
    </row>
    <row r="122">
      <c r="A122" t="inlineStr">
        <is>
          <t>abgehackt</t>
        </is>
      </c>
      <c r="B122" t="inlineStr"/>
      <c r="C122" t="inlineStr"/>
      <c r="D122" t="inlineStr">
        <is>
          <t>bất ngờ, đột ngột, vội vã, cộc lốc, lấc cấc, thô lỗ, dốc đứng, hiểm trở, gian nan, trúc trắc, rời rạc, bị đốn, bị chặt cụt, như thể bị đốn - giật giật, trục trặc, xóc nảy lên, dằn mạnh từng tiếng, cắn cẩu nhát gừng, ngớ ngẩn, xuẩn ngốc - ngắt âm</t>
        </is>
      </c>
    </row>
    <row r="123">
      <c r="A123" t="inlineStr">
        <is>
          <t>abgehend</t>
        </is>
      </c>
      <c r="B123" t="inlineStr"/>
      <c r="C123" t="inlineStr"/>
      <c r="D123" t="inlineStr">
        <is>
          <t>đi đến một hải cảng nước ngoài, đi ra nước ngoài</t>
        </is>
      </c>
    </row>
    <row r="124">
      <c r="A124" t="inlineStr">
        <is>
          <t>abgehoben</t>
        </is>
      </c>
      <c r="B124" t="inlineStr"/>
      <c r="C124" t="inlineStr"/>
      <c r="D124" t="inlineStr">
        <is>
          <t>không bị đòi hỏi, không bị yêu sách</t>
        </is>
      </c>
    </row>
    <row r="125">
      <c r="A125" t="inlineStr">
        <is>
          <t>abgeholt</t>
        </is>
      </c>
      <c r="B125" t="inlineStr"/>
      <c r="C125" t="inlineStr"/>
      <c r="D125" t="inlineStr">
        <is>
          <t>không bị đòi hỏi, không bị yêu sách</t>
        </is>
      </c>
    </row>
    <row r="126">
      <c r="A126" t="inlineStr">
        <is>
          <t>abgelagert</t>
        </is>
      </c>
      <c r="B126" t="inlineStr"/>
      <c r="C126" t="inlineStr"/>
      <c r="D126" t="inlineStr">
        <is>
          <t>có vỏ cứng, có váng, cổ xưa, cổ lỗ, cố chấp, thâm căn cố đế = abgelagert + = nicht abgelagert +</t>
        </is>
      </c>
    </row>
    <row r="127">
      <c r="A127" t="inlineStr">
        <is>
          <t>abgelaufen</t>
        </is>
      </c>
      <c r="B127" t="inlineStr"/>
      <c r="C127" t="inlineStr"/>
      <c r="D127" t="inlineStr">
        <is>
          <t>ở trên, lên trên, lên, dậy, đứng lên, đứng dậy, đến, tới là một địa điểm quan trọng, hoặc một địa điểm ở phía bắc), hết, hoàn toàn, xong U.P.), cừ, giỏi, thông thạo, to lên, mạnh lên, ngược lên - ngược, ở cuối = abgelaufen + = abgelaufen sein +</t>
        </is>
      </c>
    </row>
    <row r="128">
      <c r="A128" t="inlineStr">
        <is>
          <t>abgelegen</t>
        </is>
      </c>
      <c r="B128" t="inlineStr"/>
      <c r="C128" t="inlineStr"/>
      <c r="D128" t="inlineStr">
        <is>
          <t>sau, hậu, còn chịu lại, còn nợ lại, để quá hạn, cũ, đã qua, ngược, lộn lại, trở lại, lùi lại, về phía sau, trước, trả lại, ngược lại, cách, xa - xa xôi, hẻo lánh, quanh co, vòng vèo, khúc khuỷu, không ngay thẳng, không thành thật, loanh quanh, thủ đoạn, láu cá, ranh ma, lầm đường lạc lối - nhỏ bé, tầm thường, không quan trọng - vắng vẻ, hiu quạnh, cô đơn, cô độc, bơ vơ - tắt, đi, đi rồi, ra khỏi, đứt, rời, xa cách, hẳn, hết, thôi, nổi bật, khỏi, phải, bên phải, ngoài, bên kia, mặt sau, mặt trái tờ giấy, mỏng manh, ôi, ươn, ốm, mệt, nhàn rỗi, nghỉ, vãn, phụ, nhỏ, hẻm, cút đi! Xéo - của người nước ngoài, kỳ dị, lạ lùng - xa xăm, cách biệt, tí chút, chút đỉnh, hơi, mơ hồ thoang thoáng - một mình = ganz abgelegen +</t>
        </is>
      </c>
    </row>
    <row r="129">
      <c r="A129" t="inlineStr">
        <is>
          <t>abgelegt</t>
        </is>
      </c>
      <c r="B129" t="inlineStr"/>
      <c r="C129" t="inlineStr"/>
      <c r="D129" t="inlineStr">
        <is>
          <t>già yếu, hom hem, lụ khụ, hư nát, đổ nát - da lột, vỏ lột, lốt</t>
        </is>
      </c>
    </row>
    <row r="130">
      <c r="A130" t="inlineStr">
        <is>
          <t>abgeleitet</t>
        </is>
      </c>
      <c r="B130" t="inlineStr"/>
      <c r="C130" t="inlineStr"/>
      <c r="D130" t="inlineStr">
        <is>
          <t>sự xây dựng, cấu trúc, cơ cấu - bắt nguồn từ, dẫn xuất, phái sinh - thứ hai, thứ nhì, thứ, phụ, không quan trọng, chuyển hoá, trung học, đại trung sinh</t>
        </is>
      </c>
    </row>
    <row r="131">
      <c r="A131" t="inlineStr">
        <is>
          <t>abgelenkt</t>
        </is>
      </c>
      <c r="B131" t="inlineStr"/>
      <c r="C131" t="inlineStr"/>
      <c r="D131" t="inlineStr">
        <is>
          <t>điên cuồng, mất trí, quẫn trí</t>
        </is>
      </c>
    </row>
    <row r="132">
      <c r="A132" t="inlineStr">
        <is>
          <t>abgemacht</t>
        </is>
      </c>
      <c r="B132" t="inlineStr"/>
      <c r="C132" t="inlineStr"/>
      <c r="D132" t="inlineStr">
        <is>
          <t>xong, hoàn thành, đã thực hiện, mệt lử, mệt rã rời, đã qua đi, nấu chín, tất phải thất bại, tất phải chết - chắc chắn, ổn định, chín chắn, điềm tĩnh, không sôi nổi, đã giải quyết rồi, đã thanh toán rồi, đã định cư, đã có gia đình, đã có nơi có chốn, đã ổn định cuộc sống, bị chiếm làm thuộc địa - đã lắng, bị lắng = abgemacht! +</t>
        </is>
      </c>
    </row>
    <row r="133">
      <c r="A133" t="inlineStr">
        <is>
          <t>abgemagert</t>
        </is>
      </c>
      <c r="B133" t="inlineStr"/>
      <c r="C133" t="inlineStr"/>
      <c r="D133" t="inlineStr">
        <is>
          <t>gầy mòn, hốc hác, bạc màu, úa - co lại, teo lại, quắt lại, tóp đi - da, như da, gầy giơ xương, gầy nhom</t>
        </is>
      </c>
    </row>
    <row r="134">
      <c r="A134" t="inlineStr">
        <is>
          <t>abgenutzt</t>
        </is>
      </c>
      <c r="B134" t="inlineStr"/>
      <c r="C134" t="inlineStr"/>
      <c r="D134" t="inlineStr">
        <is>
          <t>kiệt sức, mòn mỏi, suy yếu, bất lực, hết thời - - già, già giặn, có kinh nghiệm, lão luyện, lên... tuổi, thọ, cũ, nát, rách, cổ, thân mến, xưa, ngày xưa - xơ, sờn, cũ kỹ, lỗi thời, không còn là mốt nữa, mệt lử - chạy xuống, chảy xuống, chảy ròng ròng, chết vì không lên giây, đè ngã, đánh đắm, làm chìm đụng phải, va phải, đuổi đến cùng đường, đuổi kịp, bắt được, tìm ra chỗ ẩn náp, phát hiện ra tung tích - bôi nhọ, nói xấu, gièm pha - mòn, hư, xấu, tồi tàn, tiều tuỵ, bủn xỉn, đáng khinh, hèn hạ, đê tiện - mòn xơ cả chỉ, xác xơ, cũ rích - mệt, mệt mỏi, nhọc, chán = abgenutzt + = abgenutzt sein +</t>
        </is>
      </c>
    </row>
    <row r="135">
      <c r="A135" t="inlineStr">
        <is>
          <t>Abgeordnete</t>
        </is>
      </c>
      <c r="B135" t="inlineStr"/>
      <c r="C135" t="inlineStr"/>
      <c r="D135" t="inlineStr">
        <is>
          <t>uỷ viên hội đồng lập pháp - nghị sĩ - người đại biểu, người đại diện, người được uỷ nhiệm - người được uỷ quyền, người thay quyền, người thay mặt, đại biểu, đại diện, phó, người quản lý nhà trọ - nghị sĩ hùng biện, người theo phái nghị trường - cái tiêu biểu, cái tượng trưng, cái điển hình, mẫu, nghị viên = der unbedeutende Abgeordnete +</t>
        </is>
      </c>
    </row>
    <row r="136">
      <c r="A136" t="inlineStr">
        <is>
          <t>Abgeordneten</t>
        </is>
      </c>
      <c r="B136" t="inlineStr"/>
      <c r="C136" t="inlineStr"/>
      <c r="D136" t="inlineStr">
        <is>
          <t>phái đoàn, đoàn đại biểu, sự cử đại biểu, sự uỷ quyền, sự uỷ thác = die Vorsprache bei Abgeordneten +</t>
        </is>
      </c>
    </row>
    <row r="137">
      <c r="A137" t="inlineStr">
        <is>
          <t>abgeplattet</t>
        </is>
      </c>
      <c r="B137" t="inlineStr"/>
      <c r="C137" t="inlineStr"/>
      <c r="D137" t="inlineStr">
        <is>
          <t>dẹt</t>
        </is>
      </c>
    </row>
    <row r="138">
      <c r="A138" t="inlineStr">
        <is>
          <t>abgeriegelt</t>
        </is>
      </c>
      <c r="B138" t="inlineStr"/>
      <c r="C138" t="inlineStr"/>
      <c r="D138">
        <f> abgeriegelt +</f>
        <v/>
      </c>
    </row>
    <row r="139">
      <c r="A139" t="inlineStr">
        <is>
          <t>abgerissen</t>
        </is>
      </c>
      <c r="B139" t="inlineStr"/>
      <c r="C139" t="inlineStr"/>
      <c r="D139" t="inlineStr">
        <is>
          <t>bị rời ra, bị cắt rời ra, bị tháo rời ra, bị phân cách ra, bị ngắt, bị cắt, rời rạc, không có mạch lạc - bị tháo rời khớp nối ra, bị trật khớp - gồm những mảnh nhỏ, rời từng mảnh, rời từng đoạn, chắp vá - không mạch lạc, không rời rạc, nói không mạch lạc, nói lảm nhảm, nói không ăn nhập vào đâu, táp nham - rách tã, rách tả tơi, rách rưới, bù xù, bờm xờm, dựng ngược cả lên, gồ ghề, lởm chởm, tả tơi, không đều - mòn, sờn, hư, xấu, tồi tàn, tiều tuỵ, bủn xỉn, đáng khinh, hèn hạ, đê tiện - đứt đoạn, từng khúc - rách nát, bị xé vụn, ăn mặc rách rưới = völlig abgerissen +</t>
        </is>
      </c>
    </row>
    <row r="140">
      <c r="A140" t="inlineStr">
        <is>
          <t>abgerundet</t>
        </is>
      </c>
      <c r="B140" t="inlineStr"/>
      <c r="C140" t="inlineStr"/>
      <c r="D140" t="inlineStr">
        <is>
          <t>tròn, chẵn, khứ hồi, theo vòng tròn, vòng quanh, thẳng thắn, chân thật, nói không úp mở, sang sảng, vang, lưu loát, trôi chảy, nhanh, mạnh, khá lớn, đáng kể, quanh, loanh quanh, xung quanh - trở lại, quay trở lại, khắp cả</t>
        </is>
      </c>
    </row>
    <row r="141">
      <c r="A141" t="inlineStr">
        <is>
          <t>Abgesandte</t>
        </is>
      </c>
      <c r="B141" t="inlineStr"/>
      <c r="C141" t="inlineStr"/>
      <c r="D141" t="inlineStr">
        <is>
          <t>người đại biểu, người đại diện, người được uỷ nhiệm - phái viên, phái viên mật</t>
        </is>
      </c>
    </row>
    <row r="142">
      <c r="A142" t="inlineStr">
        <is>
          <t>abgeschafft</t>
        </is>
      </c>
      <c r="B142" t="inlineStr"/>
      <c r="C142" t="inlineStr"/>
      <c r="D142" t="inlineStr">
        <is>
          <t>tắt, tan vỡ, không còn nữa, mai một, tuyệt giống, tuyệt chủng</t>
        </is>
      </c>
    </row>
    <row r="143">
      <c r="A143" t="inlineStr">
        <is>
          <t>abgeschieden</t>
        </is>
      </c>
      <c r="B143" t="inlineStr"/>
      <c r="C143" t="inlineStr"/>
      <c r="D143"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vắng vẻ, hiu quạnh, cô đơn, cô độc, bơ vơ - một mình</t>
        </is>
      </c>
    </row>
    <row r="144">
      <c r="A144" t="inlineStr">
        <is>
          <t>Abgeschiedenheit</t>
        </is>
      </c>
      <c r="B144" t="inlineStr"/>
      <c r="C144" t="inlineStr"/>
      <c r="D144" t="inlineStr">
        <is>
          <t>sự riêng tư, sự xa lánh, sự cách biệt, sự bí mật, sự kín đáo - sự tách biệt, sự ẩn dật, chỗ hẻo lánh, chỗ khuất nẻo - tính kín đáo, sự giữ bí mật, sự giấu giếm - sự cô độc, sự cô đơn, sự hiu quạnh, sự vắng vẻ - tình trạng cô đơn, nơi vắng vẻ, nơi tĩnh mịch</t>
        </is>
      </c>
    </row>
    <row r="145">
      <c r="A145" t="inlineStr">
        <is>
          <t>abgeschlossen</t>
        </is>
      </c>
      <c r="B145" t="inlineStr"/>
      <c r="C145" t="inlineStr"/>
      <c r="D145" t="inlineStr">
        <is>
          <t>hết, đã hoàn thành, đã kết thúc, đã xong, đã hoàn hảo, đã hoàn chỉnh, đã được sang sửa lần cuối cùng - kín đào, dè dặt, không cởi mở, tự chủ, có tất cả các bộ phận nằm ở bên trong, tự túc, không phụ thuộc, độc lập - ẩn dật, hẻo lánh, khuất nẻo = abgeschlossen + = in sich abgeschlossen +</t>
        </is>
      </c>
    </row>
    <row r="146">
      <c r="A146" t="inlineStr">
        <is>
          <t>Abgeschlossenheit</t>
        </is>
      </c>
      <c r="B146" t="inlineStr"/>
      <c r="C146" t="inlineStr"/>
      <c r="D146" t="inlineStr">
        <is>
          <t>tính chất là một hòn đảo - sự tách biệt, sự ẩn dật, chỗ hẻo lánh, chỗ khuất nẻo</t>
        </is>
      </c>
    </row>
    <row r="147">
      <c r="A147" t="inlineStr">
        <is>
          <t>abgeschmackt</t>
        </is>
      </c>
      <c r="B147" t="inlineStr"/>
      <c r="C147" t="inlineStr"/>
      <c r="D147" t="inlineStr">
        <is>
          <t>vô lý, ngu xuẩn, ngớ ngẩn, buồn cười, lố bịch - vô vị, nhạt phèo, chán ngắt, tẻ ngắt, không sinh động - ngờ nghệch, khờ dại, choáng váng, mê mẩn, ngây thơ, đơn giản, giản dị, yếu đuối</t>
        </is>
      </c>
    </row>
    <row r="148">
      <c r="A148" t="inlineStr">
        <is>
          <t>Abgeschmacktheit</t>
        </is>
      </c>
      <c r="B148" t="inlineStr"/>
      <c r="C148" t="inlineStr"/>
      <c r="D148" t="inlineStr">
        <is>
          <t>sự vô lý, sự ngu xuẩn, sự ngớ ngẩn, điều vô lý, điều ngớ ngẩn</t>
        </is>
      </c>
    </row>
    <row r="149">
      <c r="A149" t="inlineStr">
        <is>
          <t>abgeschnitten</t>
        </is>
      </c>
      <c r="B149" t="inlineStr"/>
      <c r="C149" t="inlineStr"/>
      <c r="D149" t="inlineStr">
        <is>
          <t>cụt</t>
        </is>
      </c>
    </row>
    <row r="150">
      <c r="A150" t="inlineStr">
        <is>
          <t>abgesehen</t>
        </is>
      </c>
      <c r="B150" t="inlineStr"/>
      <c r="C150" t="inlineStr"/>
      <c r="D150" t="inlineStr">
        <is>
          <t>trừ, trừ ra - - bên, bên cạnh, so với, xa, ngoài, ở ngoài - ngoài ra = abgesehen davon + = es auf etwas abgesehen haben +</t>
        </is>
      </c>
    </row>
    <row r="151">
      <c r="A151" t="inlineStr">
        <is>
          <t>abgesetzt</t>
        </is>
      </c>
      <c r="B151" t="inlineStr"/>
      <c r="C151" t="inlineStr"/>
      <c r="D151" t="inlineStr">
        <is>
          <t>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t>
        </is>
      </c>
    </row>
    <row r="152">
      <c r="A152" t="inlineStr">
        <is>
          <t>abgesondert</t>
        </is>
      </c>
      <c r="B152" t="inlineStr"/>
      <c r="C152" t="inlineStr"/>
      <c r="D152" t="inlineStr">
        <is>
          <t>lơ đãng - về một bên, qua một bên, riêng ra, xa ra, apart from ngoài... ra - rời ra, tách ra, đứng riêng ra, không lệ thuộc, vô tư, không thiên kiến, khách quan - ở đơn độc, tách riêng, riêng biệt - riêng rẽ, rời, không dính với nhau = abgesondert werden + = abgesondert betrachten +</t>
        </is>
      </c>
    </row>
    <row r="153">
      <c r="A153" t="inlineStr">
        <is>
          <t>abgestanden</t>
        </is>
      </c>
      <c r="B153" t="inlineStr"/>
      <c r="C153" t="inlineStr"/>
      <c r="D153"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nhàm - vô vị, nhạt phèo, chán ngắt, tẻ ngắt, không sinh động - cũ, để đã lâu, ôi, chớm thối, chớm hỏng, cũ rích, nhạt nhẽo, luyện tập quá sức, mụ mẫm, mất hiệu lực - cũ kỹ, lặp đi lặp lại, sáo - = abgestanden + = abgestanden +</t>
        </is>
      </c>
    </row>
    <row r="154">
      <c r="A154" t="inlineStr">
        <is>
          <t>abgestorben</t>
        </is>
      </c>
      <c r="B154" t="inlineStr"/>
      <c r="C154" t="inlineStr"/>
      <c r="D154"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t>
        </is>
      </c>
    </row>
    <row r="155">
      <c r="A155" t="inlineStr">
        <is>
          <t>abgestumpft</t>
        </is>
      </c>
      <c r="B155" t="inlineStr"/>
      <c r="C155" t="inlineStr"/>
      <c r="D155" t="inlineStr">
        <is>
          <t>cùn, lỗ mãng, không giữ ý tứ, thẳng thừng, toạc móng heo, đần, đần độn, tù - thành chai, có chai, nhẫn tâm - chậm hiểu, tối dạ, ngu đần, không tinh, mờ, không thính, nghễnh ngãng, vô tri vô giác, đục, mờ đục, xỉn, xám xịt, cảm thấy lờ mờ, cảm thấy không rõ rệt, âm ỉ, thẫn thờ, uể oải, chậm chạp - ứ đọng, trì chậm, bán không chạy, ế, đều đều, buồn tẻ, chán ngắt, tẻ ngắt, buồn nản, tối tăm, âm u, u ám, ảm đạm - lânh đạm, thờ ơ, hờ hững, dửng dưng, không thiết, không quan tâm, không để ý, bàng quang, trung lập, không thiên vị, không quan trọng, cũng vậy thôi, bình thường, xoàng xoàng - vô thưởng, vô phạt, trung hoà, trung tính, phiếm định, không phân hoá, không chuyển hoá - tê, tê cóng, tê liệt, chết lặng đi - cụt</t>
        </is>
      </c>
    </row>
    <row r="156">
      <c r="A156" t="inlineStr">
        <is>
          <t>abgetragen</t>
        </is>
      </c>
      <c r="B156" t="inlineStr"/>
      <c r="C156" t="inlineStr"/>
      <c r="D156" t="inlineStr">
        <is>
          <t>rách, xơ, sờn, cũ kỹ, lỗi thời, không còn là mốt nữa, mệt lử, kiệt sức - mòn, hư, xấu, tồi tàn, tiều tuỵ, bủn xỉn, đáng khinh, hèn hạ, đê tiện - mòn xơ cả chỉ, xác xơ, cũ rích = abgetragen + = abgetragen +</t>
        </is>
      </c>
    </row>
    <row r="157">
      <c r="A157" t="inlineStr">
        <is>
          <t>abgewinnen</t>
        </is>
      </c>
      <c r="B157" t="inlineStr"/>
      <c r="C157" t="inlineStr"/>
      <c r="D157">
        <f> jemandem etwas abgewinnen +</f>
        <v/>
      </c>
    </row>
    <row r="158">
      <c r="A158" t="inlineStr">
        <is>
          <t>abgewogen</t>
        </is>
      </c>
      <c r="B158" t="inlineStr"/>
      <c r="C158" t="inlineStr"/>
      <c r="D158" t="inlineStr">
        <is>
          <t>đều đặn, nhịp nhàng, có chừng mực, đắn đo, cân nhắc, có suy nghĩ, thận trọng</t>
        </is>
      </c>
    </row>
    <row r="159">
      <c r="A159" t="inlineStr">
        <is>
          <t>abgezehrt</t>
        </is>
      </c>
      <c r="B159" t="inlineStr"/>
      <c r="C159" t="inlineStr"/>
      <c r="D159" t="inlineStr">
        <is>
          <t>gầy mòn, hốc hác, bạc màu, úa - phờ phạc, không thuần, không dạy được</t>
        </is>
      </c>
    </row>
    <row r="160">
      <c r="A160" t="inlineStr">
        <is>
          <t>abgleichen</t>
        </is>
      </c>
      <c r="B160" t="inlineStr"/>
      <c r="C160" t="inlineStr"/>
      <c r="D160" t="inlineStr">
        <is>
          <t>họp thành bọn, kéo bè kéo bọn to gang up), sắp xếp thành bộ, đi - xảy ra đồng thời, chỉ cùng một giờ, xác định sự đồng bộ, đồng bộ hoá, cho chỉ cùng một giờ = abgleichen + = abgleichen +</t>
        </is>
      </c>
    </row>
    <row r="161">
      <c r="A161" t="inlineStr">
        <is>
          <t>abgleiten</t>
        </is>
      </c>
      <c r="B161" t="inlineStr"/>
      <c r="C161" t="inlineStr"/>
      <c r="D161">
        <f> abgleiten + = abgleiten + = abgleiten +</f>
        <v/>
      </c>
    </row>
    <row r="162">
      <c r="A162" t="inlineStr">
        <is>
          <t>Abgott</t>
        </is>
      </c>
      <c r="B162" t="inlineStr"/>
      <c r="C162" t="inlineStr"/>
      <c r="D162" t="inlineStr">
        <is>
          <t>thần, Chúa, trời, thượng đế - tượng thần, thần tượng, người được sùng bái, vật được tôn sùng, ma quỷ, quan niệm sai lầm idolum)</t>
        </is>
      </c>
    </row>
    <row r="163">
      <c r="A163" t="inlineStr">
        <is>
          <t>abgrasen</t>
        </is>
      </c>
      <c r="B163" t="inlineStr"/>
      <c r="C163" t="inlineStr"/>
      <c r="D163" t="inlineStr">
        <is>
          <t>cho gặm, gặm, đọc lướt qua, xem lướt qua, đọc bỏ quãng - chải, lùng, sục, nổi cuồn cuộn, dập dồn - lướt qua, sượt qua, làm sầy da, làm xước da, sạt qua = abgrasen +</t>
        </is>
      </c>
    </row>
    <row r="164">
      <c r="A164" t="inlineStr">
        <is>
          <t>abgreifen</t>
        </is>
      </c>
      <c r="B164" t="inlineStr"/>
      <c r="C164" t="inlineStr"/>
      <c r="D164" t="inlineStr">
        <is>
          <t>ăn cắp, ăn trộm, lấy bất thình lình, làm vụng trộm, khéo chiếm được, lẻn, đi lén - dở qua, vận dụng vụng về, điều khiển vụng về = etwas abgreifen +</t>
        </is>
      </c>
    </row>
    <row r="165">
      <c r="A165" t="inlineStr">
        <is>
          <t>abgrenzen</t>
        </is>
      </c>
      <c r="B165" t="inlineStr"/>
      <c r="C165" t="inlineStr"/>
      <c r="D165" t="inlineStr">
        <is>
          <t>định nghĩa, định rõ, vạch rõ, xác định đặc điểm, chỉ rõ tính chất - giới hạn, định ranh giới, quy định, phạm vi - phân ranh giới = abgrenzen +</t>
        </is>
      </c>
    </row>
    <row r="166">
      <c r="A166" t="inlineStr">
        <is>
          <t>Abgrenzung</t>
        </is>
      </c>
      <c r="B166" t="inlineStr"/>
      <c r="C166" t="inlineStr"/>
      <c r="D166" t="inlineStr">
        <is>
          <t>sự định nghĩa, lời định nghĩa, sự định, sự định rõ, sự xác định, sự rõ nét, độ rõ - sự giới hạn, sự phân định ranh giới, sự quy định phạm vi - sự phân ranh giới - sự phân biệt, phép lấy vi phân</t>
        </is>
      </c>
    </row>
    <row r="167">
      <c r="A167" t="inlineStr">
        <is>
          <t>Abgrund</t>
        </is>
      </c>
      <c r="B167" t="inlineStr"/>
      <c r="C167" t="inlineStr"/>
      <c r="D167" t="inlineStr">
        <is>
          <t>abyss - vực sâu, vực thẳm, biển thẳm, lòng trái đất, địa ngục - kẽ nứt sâu, lỗ nẻ sâu, sự ngăn cách lớn, sự cách biệt lớn, lỗ hổng lớn, chỗ trũng lớn - giọt, hớp nhỏ rượu mạnh, ly nhỏ rượu mạnh, chút xíu rượu mạnh, kẹo viên, viên, hoa, dây rủ, sự rơi, quãng rơi, sự xuống dốc, sự thất thế, sự hạ, sự giảm, sa sụt, chỗ thụt xuống thình lình - mực thụt xuống, dốc đứng, màn hạ lúc nghỉ tạm drop-curtain), cú đá quả bóng đang bật drop-kick), ván rút, miếng che lỗ khoá, khe đút tiền, sự thả dù, vật thả dù - vách đứng = der gähnende Abgrund +</t>
        </is>
      </c>
    </row>
    <row r="168">
      <c r="A168" t="inlineStr">
        <is>
          <t>abgrundtief</t>
        </is>
      </c>
      <c r="B168" t="inlineStr"/>
      <c r="C168" t="inlineStr"/>
      <c r="D168" t="inlineStr">
        <is>
          <t>không đáy, thăm thẳm, sâu không dò được</t>
        </is>
      </c>
    </row>
    <row r="169">
      <c r="A169" t="inlineStr">
        <is>
          <t>abhacken</t>
        </is>
      </c>
      <c r="B169" t="inlineStr"/>
      <c r="C169" t="inlineStr"/>
      <c r="D169"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t>
        </is>
      </c>
    </row>
    <row r="170">
      <c r="A170" t="inlineStr">
        <is>
          <t>abhaken</t>
        </is>
      </c>
      <c r="B170" t="inlineStr"/>
      <c r="C170" t="inlineStr"/>
      <c r="D170" t="inlineStr">
        <is>
          <t>mở khuy, tháo ở móc ra = abhaken +</t>
        </is>
      </c>
    </row>
    <row r="171">
      <c r="A171" t="inlineStr">
        <is>
          <t>abhalten</t>
        </is>
      </c>
      <c r="B171" t="inlineStr"/>
      <c r="C171" t="inlineStr"/>
      <c r="D171" t="inlineStr">
        <is>
          <t>ngăn cản, cản trở, cầm giữ, giữ lại, bắt đợi chờ, giam giữ, cầm tù - ngừng, nghỉ, thôi, chặn, ngăn chặn, cắt, cúp, treo giò, bịt lại, nút lại, hàn, chấm câu, bấm, buộc cho chặt, ngừng lại, đứng lại, lưu lại, ở lại - từ chối không làm, từ chối không cho, giấu, ngăn cn, chiếm giữ = abhalten + = abhalten + = abhalten + = abhalten von +</t>
        </is>
      </c>
    </row>
    <row r="172">
      <c r="A172" t="inlineStr">
        <is>
          <t>Abhaltung</t>
        </is>
      </c>
      <c r="B172" t="inlineStr"/>
      <c r="C172" t="inlineStr"/>
      <c r="D172" t="inlineStr">
        <is>
          <t>sự cầm, sự nắm, cách cầm, cách nắm, ruộng đất, tài sản, cổ phần - sự trở ngại, sự ngăn trở, điều làm trở ngại, điều ngăn trở, vật chướng ngại, điều làm trở ngại việc ký kết giao kèo, điều làm trở ngại việc đăng ký giá thú, đồ đạc hành lý</t>
        </is>
      </c>
    </row>
    <row r="173">
      <c r="A173" t="inlineStr">
        <is>
          <t>Abhandlung</t>
        </is>
      </c>
      <c r="B173" t="inlineStr"/>
      <c r="C173" t="inlineStr"/>
      <c r="D173" t="inlineStr">
        <is>
          <t>quả nang, bao vỏ, bao con nhộng, bao thiếc bịt nút chai, nồi con, capxun, đầu mang khí cụ khoa học - luận văn, truyện ký, hồi ký, tập ký yếu = die Abhandlung + = die kurze Abhandlung + = die kritische Abhandlung + = die eingehende Abhandlung + = die wissenschaftliche Abhandlung +</t>
        </is>
      </c>
    </row>
    <row r="174">
      <c r="A174" t="inlineStr">
        <is>
          <t>Abhang</t>
        </is>
      </c>
      <c r="B174" t="inlineStr"/>
      <c r="C174" t="inlineStr"/>
      <c r="D174" t="inlineStr">
        <is>
          <t>dốc ngược - đê, gờ, ụ, bờ, đống, bãi ngầm, sự nghiêng cánh, sự nghiêng sang một bên, bờ miệng giếng, bờ miệng hầm, nhà ngân hàng, vốn nhà cái, chỗ ngồi, dãy mái chèo, bàn phím, bàn thợ - sự đi trệch ra, tình trạng sút kém, tình trạng sa sút, tình trạng suy đồi, tình trạng suy sụp, biến cách - dốc, chiều dốc - sự xuống, sự hạ thấp xuống, sự dốc xuống, con đường dốc, nguồn gốc, dòng dõi, thế hệ, đời, sự truyền lại, sự để lại, cuộc tấn công bất ngờ, cuộc đột kích, sự sa sút, sự suy sụp - sự xuống dốc - sự rơi, sự ngã, sự rụng xuống, sự rũ xuống, sự hạ, sự sụp đổ, sự mất địa vị, sự xuống thế, sự sụt giá, sự giảm giá, sự vật ngã, keo vật, sự sa ngã, lượng mưa, lượng tuyết, số lượng cây ngả - số lượng gỗ xẻ, hướng đi xuống, dốc xuống, thác, sự đẻ, lứa cừu con, dây ròng rọc, lưới che mặt, mạng che mặt, mùa lá rụng, mùa thu - Grát, cấp bậc, mức, độ, hạng, loại, tầng lớp, điểm, điểm số, lớp, độ dốc &amp; ), giống súc vật cải tạo - sự cúi xuống, sự gục xuống, mặt dốc, cách treo, ý riêng, nghĩa riêng, cách làm, cách nói - inclining, sự nghiêng, sự cúi, độ nghiêng - mặt nghiêng, chỗ dốc - vách đứng - đường dốc, độ dốc, tư thế vác súng - trạng thái nghiêng, sự đấu thương, búa đòn tilt-hammer), mui che, bạt = der steile Abhang +</t>
        </is>
      </c>
    </row>
    <row r="175">
      <c r="A175" t="inlineStr">
        <is>
          <t>abhauen</t>
        </is>
      </c>
      <c r="B175" t="inlineStr"/>
      <c r="C175" t="inlineStr"/>
      <c r="D175" t="inlineStr">
        <is>
          <t>sàng, rây, điều tra, xem xét, đóng cửa bằng then, cài chốt, ngốn, nuốt chửng, ăn vội, chạy trốn, chạy lao đi, lồng lên, ly khai, không ủng hộ đường lối của đảng - chuồn, lỉnh - chuồn khỏi = abhauen +</t>
        </is>
      </c>
    </row>
    <row r="176">
      <c r="A176" t="inlineStr">
        <is>
          <t>abheben</t>
        </is>
      </c>
      <c r="B176" t="inlineStr"/>
      <c r="C176" t="inlineStr"/>
      <c r="D176" t="inlineStr">
        <is>
          <t>làm an tâm, làm yên lòng, làm dịu, làm khuây khoả, an ủi, làm nhẹ bớt, giảm bớt, giúp đỡ, cứu giúp, cứu trợ, giải vây, đổi, khai thông, làm cho vui lên, làm cho đỡ đều đều tử nhạt - làm cho đỡ căng thẳng, đắp nổi, nêu bật lên, làm nổi bật lên = sich scharf abheben +</t>
        </is>
      </c>
    </row>
    <row r="177">
      <c r="A177" t="inlineStr">
        <is>
          <t>Abhebung</t>
        </is>
      </c>
      <c r="B177" t="inlineStr"/>
      <c r="C177" t="inlineStr"/>
      <c r="D177" t="inlineStr">
        <is>
          <t>sự rút khỏi, sự rút ra, sự rút quân, sự rút lui, sự rút, sự huỷ bỏ, sự thu hồi</t>
        </is>
      </c>
    </row>
    <row r="178">
      <c r="A178" t="inlineStr">
        <is>
          <t>abheften</t>
        </is>
      </c>
      <c r="B178" t="inlineStr"/>
      <c r="C178" t="inlineStr"/>
      <c r="D178" t="inlineStr">
        <is>
          <t>giũa, gọt giũa, sắp xếp, sắp đặt, đệ trình đưa ra, đưa, cho đi thành hàng, đi thành hàng</t>
        </is>
      </c>
    </row>
    <row r="179">
      <c r="A179" t="inlineStr">
        <is>
          <t>abheilen</t>
        </is>
      </c>
      <c r="B179" t="inlineStr"/>
      <c r="C179" t="inlineStr"/>
      <c r="D179" t="inlineStr">
        <is>
          <t>chữa khỏi, làm lành, hàn gắn, dàn hoà, hoà giải, lành lại</t>
        </is>
      </c>
    </row>
    <row r="180">
      <c r="A180" t="inlineStr">
        <is>
          <t>abhelfen</t>
        </is>
      </c>
      <c r="B180" t="inlineStr"/>
      <c r="C180" t="inlineStr"/>
      <c r="D180" t="inlineStr">
        <is>
          <t>sửa cho thẳng lại, sửa lại, uốn nắn, khôi phục, đền bù, bồi thường, nắn điện - cứu chữa, chữa khỏi, sửa chữa, bù đắp = abhelfen + = abhelfen +</t>
        </is>
      </c>
    </row>
    <row r="181">
      <c r="A181" t="inlineStr">
        <is>
          <t>abhetzen</t>
        </is>
      </c>
      <c r="B181" t="inlineStr"/>
      <c r="C181" t="inlineStr"/>
      <c r="D181" t="inlineStr">
        <is>
          <t>bắt làm việc mệt nhoài, làm mệt lử - ốp, bắt làm quá sức, bắt kéo quá sức</t>
        </is>
      </c>
    </row>
    <row r="182">
      <c r="A182" t="inlineStr">
        <is>
          <t>Abhilfe</t>
        </is>
      </c>
      <c r="B182" t="inlineStr"/>
      <c r="C182" t="inlineStr"/>
      <c r="D182" t="inlineStr">
        <is>
          <t>cái để sửa chữa, cái để hiệu chỉnh, cái để làm mất tác hại, chất điều hoà - sự sửa lại, sự uốn nắn, sự đền bù, sự bồi thường = die Abhilfe + = Abhilfe schaffen +</t>
        </is>
      </c>
    </row>
    <row r="183">
      <c r="A183" t="inlineStr">
        <is>
          <t>Abhitzeverwerter</t>
        </is>
      </c>
      <c r="B183" t="inlineStr"/>
      <c r="C183" t="inlineStr"/>
      <c r="D183" t="inlineStr">
        <is>
          <t>máy tái sinh</t>
        </is>
      </c>
    </row>
    <row r="184">
      <c r="A184" t="inlineStr">
        <is>
          <t>abholen</t>
        </is>
      </c>
      <c r="B184" t="inlineStr"/>
      <c r="C184" t="inlineStr"/>
      <c r="D184" t="inlineStr">
        <is>
          <t>tập hợp lại, đến lấy, đi lấy, thu lượm, thu thập, góp nhặt, sưu tầm, tập trung, suy ra, rút ra, tập hợp, tụ hợp lại, dồn lại, ứ lại, đọng lại - tìm về, đem về, làm chảy máu, làm trào ra, bán được, làm xúc động, làm vui thích, mua vui, làm bực mình, làm phát cáu, quyến rũ, làm mê hoặc, làm say mê, thở ra, lấy, đấm thụi, thoi = abholen + = abholen lassen +</t>
        </is>
      </c>
    </row>
    <row r="185">
      <c r="A185" t="inlineStr">
        <is>
          <t>Abirren</t>
        </is>
      </c>
      <c r="B185" t="inlineStr"/>
      <c r="C185" t="inlineStr"/>
      <c r="D185" t="inlineStr">
        <is>
          <t>sự đi lang thang, sự lạc hướng, sự chệch hướng, sự nghĩ lan man, sự lơ đễnh, cuộc du lịch dài ngày, lời nói mê</t>
        </is>
      </c>
    </row>
    <row r="186">
      <c r="A186" t="inlineStr">
        <is>
          <t>abirren</t>
        </is>
      </c>
      <c r="B186" t="inlineStr"/>
      <c r="C186" t="inlineStr"/>
      <c r="D186" t="inlineStr">
        <is>
          <t>lạc đường, đi lạc, lầm đường lạc lối, lang thang - đi thơ thẩn, đi lang thang, đi lạc đường, lầm đường, chệch đường &amp; ), quanh co, uốn khúc, nói huyên thiên, nghĩ lan man, lơ đễnh, mê sảng, đi lang thang khắp</t>
        </is>
      </c>
    </row>
    <row r="187">
      <c r="A187" t="inlineStr">
        <is>
          <t>Abirrung</t>
        </is>
      </c>
      <c r="B187" t="inlineStr"/>
      <c r="C187" t="inlineStr"/>
      <c r="D187" t="inlineStr">
        <is>
          <t>sự lầm lạc, sự khác thường - phút lầm lạc, sự kém trí khôn, sự loạn trí, quang sai, tính sai</t>
        </is>
      </c>
    </row>
    <row r="188">
      <c r="A188" t="inlineStr">
        <is>
          <t>abisolieren</t>
        </is>
      </c>
      <c r="B188" t="inlineStr"/>
      <c r="C188" t="inlineStr"/>
      <c r="D188" t="inlineStr">
        <is>
          <t>cởi quần áo, trờn răng, phóng ra</t>
        </is>
      </c>
    </row>
    <row r="189">
      <c r="A189" t="inlineStr">
        <is>
          <t>Abitur</t>
        </is>
      </c>
      <c r="B189" t="inlineStr"/>
      <c r="C189" t="inlineStr"/>
      <c r="D189">
        <f> die Berufsausbildung mit Abitur +</f>
        <v/>
      </c>
    </row>
    <row r="190">
      <c r="A190" t="inlineStr">
        <is>
          <t>abjagen</t>
        </is>
      </c>
      <c r="B190" t="inlineStr"/>
      <c r="C190" t="inlineStr"/>
      <c r="D190" t="inlineStr">
        <is>
          <t>lấy lại, tìm lại được, tìm và mang về, khôi phục lại được, phục hồi được, xây dựng lại được, bù đắp được, sửa chữa được, cứu thoát khỏi, nhớ lại được - tìm và nhặt đem về</t>
        </is>
      </c>
    </row>
    <row r="191">
      <c r="A191" t="inlineStr">
        <is>
          <t>abkaufen</t>
        </is>
      </c>
      <c r="B191" t="inlineStr"/>
      <c r="C191" t="inlineStr"/>
      <c r="D191" t="inlineStr">
        <is>
          <t>mua, trã bằng giá, đạt được, được, mua chuộc, đút lót, hối lộ - tậu, giành được, tậu được, kéo lên bằng ròng rọc, bẩy lên bằng đòn bẩy</t>
        </is>
      </c>
    </row>
    <row r="192">
      <c r="A192" t="inlineStr">
        <is>
          <t>Abkehr</t>
        </is>
      </c>
      <c r="B192" t="inlineStr"/>
      <c r="C192" t="inlineStr"/>
      <c r="D192" t="inlineStr">
        <is>
          <t>sự bỏ, sự từ bỏ, sự bỏ rơi, sự ruồng bỏ, tình trạng bị bỏ rơi, tình trạng bị ruồng bỏ, sự phóng túng, sự tự do, sự buông thả</t>
        </is>
      </c>
    </row>
    <row r="193">
      <c r="A193" t="inlineStr">
        <is>
          <t>abklemmen</t>
        </is>
      </c>
      <c r="B193" t="inlineStr"/>
      <c r="C193" t="inlineStr"/>
      <c r="D193" t="inlineStr">
        <is>
          <t>chất thành đống, xếp thành đống, cặp, chặt lại, kẹp chặt lại, giữ chặt lại, kiểm soát chặt chẽ hơn, tăng cường</t>
        </is>
      </c>
    </row>
    <row r="194">
      <c r="A194" t="inlineStr">
        <is>
          <t>abklingen</t>
        </is>
      </c>
      <c r="B194" t="inlineStr"/>
      <c r="C194" t="inlineStr"/>
      <c r="D194" t="inlineStr">
        <is>
          <t>làm dịu đi, làm yếu đi, làm giảm bớt, hạ, bớt, làm nhụt, làm cùn, thanh toán, làm mất hết, huỷ bỏ, thủ tiêu, ram, dịu đi, yếu đi, nhụt đi, đỡ, ngớt = abklingen +</t>
        </is>
      </c>
    </row>
    <row r="195">
      <c r="A195" t="inlineStr">
        <is>
          <t>abkommandieren</t>
        </is>
      </c>
      <c r="B195" t="inlineStr"/>
      <c r="C195" t="inlineStr"/>
      <c r="D195" t="inlineStr">
        <is>
          <t>kể chi tiết, trình bày tỉ mỉ, cắt cử</t>
        </is>
      </c>
    </row>
    <row r="196">
      <c r="A196" t="inlineStr">
        <is>
          <t>Abkommandierung</t>
        </is>
      </c>
      <c r="B196" t="inlineStr"/>
      <c r="C196" t="inlineStr"/>
      <c r="D196" t="inlineStr">
        <is>
          <t>cặn, nước vo gạo, nước rửa bát, bã lúa mạch , bản phác thảo, bản phác hoạ, đồ án, sơ đồ thiết kế, bản dự thảo một đạo luật...), chế độ quân dịch, sự lấy ra, sự rút ra - hối phiếu, phân đội, biệt phái, phân đội tăng cường, gió lò, sự kéo, sự vạch cỡ, cỡ vạch</t>
        </is>
      </c>
    </row>
    <row r="197">
      <c r="A197" t="inlineStr">
        <is>
          <t>Abkommen</t>
        </is>
      </c>
      <c r="B197" t="inlineStr"/>
      <c r="C197" t="inlineStr"/>
      <c r="D197" t="inlineStr">
        <is>
          <t>sự đồng lòng, sự đồng ý, sự tán thành, hoà ước, sự phù hợp, sự hoà hợp, sự hợp âm, ý chí, ý muốn - hiệp định, hiệp nghị, hợp đồng, giao kèo, sự bằng lòng, sự thoả thuận, sự hợp - sự sắp xếp, sự sắp đặt, cái được sắp xếp, cái được sắp đặt, số nhiều) sự thu xếp, sự chuẩn bị, sự dàn xếp, sự hoà giải, sự cải biên, sự soạn lại, bản cải tiến, bản soạn lại - sự chỉnh hợp, sự lắp ráp - dây đai, đay buộc, ) mối quan hệ, mối ràng buộc, khế ước, lời cam kết, phiếu nợ, bông, gông cùm, xiềng xích, sự tù tội, sự gửi vào kho, sự liên kết, kiểu xây ghép - sự kết hợp, sự phối hợp, sự hoá hợp, hợp chất, sự tổ hợp, combination_lock, bộ quần áo vệ sinh may liền, hội, tập đoàn, nghiệp đoàn, xe mô tô thùng motor-cycle combination) - gỗ tùng, gỗ thông, tấm ván cây, số lượng, sự chia bài, lượt chia bài, ván bài, sự giao dịch, sự thoả thuận mua bán, sự thông đồng ám muội, việc làm bất lương, cách đối xử, sự đối đãi = ein Abkommen treffen + = das internationale Abkommen +</t>
        </is>
      </c>
    </row>
    <row r="198">
      <c r="A198" t="inlineStr">
        <is>
          <t>abkommen</t>
        </is>
      </c>
      <c r="B198" t="inlineStr"/>
      <c r="C198" t="inlineStr"/>
      <c r="D198">
        <f> abkommen +</f>
        <v/>
      </c>
    </row>
    <row r="199">
      <c r="A199" t="inlineStr">
        <is>
          <t>abkoppeln</t>
        </is>
      </c>
      <c r="B199" t="inlineStr"/>
      <c r="C199" t="inlineStr"/>
      <c r="D199" t="inlineStr">
        <is>
          <t>không đưa vào vũng tàu, không đưa vào bến, không xây dựng vũng tàu, không xây dựng bến tàu</t>
        </is>
      </c>
    </row>
    <row r="200">
      <c r="A200" t="inlineStr">
        <is>
          <t>abkratzen</t>
        </is>
      </c>
      <c r="B200" t="inlineStr"/>
      <c r="C200" t="inlineStr"/>
      <c r="D200" t="inlineStr">
        <is>
          <t>kêu ộp ộp, kêu qua qua, báo điềm gỡ, báo điềm xấu, càu nhàu, chết, củ, rền rĩ, thốt lên giọng bi ai sầu thảm, khử, đánh chết - nạo, cạo, gọt, gạt, vét, làm cho nhăn, đánh bóng, làm kêu loẹt soẹt, kéo lê, cọ, quét, quẹt vào, cóp nhặt, dành dụm</t>
        </is>
      </c>
    </row>
    <row r="201">
      <c r="A201" t="inlineStr">
        <is>
          <t>abkupfern</t>
        </is>
      </c>
      <c r="B201" t="inlineStr"/>
      <c r="C201" t="inlineStr"/>
      <c r="D201" t="inlineStr">
        <is>
          <t>giơ lên, nhấc lên, nâng lên, giương cao, đỡ lên, dựng lên, kéo dậy, đào, bới, ăn trộm, ăn cắp, nhổ, chấm dứt, bâi bỏ, nhấc lên được, nâng lên được, tan đi, cuốn đi, cưỡi sóng, gồ lên</t>
        </is>
      </c>
    </row>
    <row r="202">
      <c r="A202" t="inlineStr">
        <is>
          <t>Abladen</t>
        </is>
      </c>
      <c r="B202" t="inlineStr"/>
      <c r="C202" t="inlineStr"/>
      <c r="D202" t="inlineStr">
        <is>
          <t>sự đổ thành đống, sự vứt bỏ, gạt bỏ, Đumpinh, sự bán hạ hàng ế thừa ra thị trường nước ngoài</t>
        </is>
      </c>
    </row>
    <row r="203">
      <c r="A203" t="inlineStr">
        <is>
          <t>abladen</t>
        </is>
      </c>
      <c r="B203" t="inlineStr"/>
      <c r="C203" t="inlineStr"/>
      <c r="D203" t="inlineStr">
        <is>
          <t>dỡ, dỡ hàng, nổ, phóng, bắn, đuổi ra, thải hồi, tha, thả, cho ra, cho về, giải tán, giải ngũ, tuôn ra, tháo ra, tiết ra, bốc ra, đổ ra, chảy ra, trả hết, thanh toán, làm xong, hoàn thành, làm phai - tẩy, phục quyền, tháo điện, huỷ bỏ - cất gánh nặng, làm cho nhẹ bớt, bày tỏ nỗi lòng, bộc lộ tâm tư - tháo đạn ra, bán tống hết, làm cho khuây, an ủi, thổ lộ = abladen + = abladen +</t>
        </is>
      </c>
    </row>
    <row r="204">
      <c r="A204" t="inlineStr">
        <is>
          <t>Abladeplatz</t>
        </is>
      </c>
      <c r="B204" t="inlineStr"/>
      <c r="C204" t="inlineStr"/>
      <c r="D204" t="inlineStr">
        <is>
          <t>vật ngắn bè bè, người lùn bè bè, thẻ chì, đông đum, đồng xu, bu lông, ky, kẹo đum, đống rác, nơi đổ rác, nơi rác rưởi bừa bãi, tiếng rơi bịch, tiếng đổ ầm, tiếng ném phịch xuống, cú đấm bịch - kho đạn tạm thời - đầu, mút, đỉnh, chóp, đầu bịt, bút để thếp vàng, tiền quà, tiền diêm thuốc, lời khuyên, lời mách nước, mẹo, mánh lới, mánh khoé, cái đánh nhẹ, cái gảy nhẹ, cái đẩy nhẹ, cái chạm nhẹ, cái vỗ nhẹ - thùng rác</t>
        </is>
      </c>
    </row>
    <row r="205">
      <c r="A205" t="inlineStr">
        <is>
          <t>Ablage</t>
        </is>
      </c>
      <c r="B205" t="inlineStr"/>
      <c r="C205" t="inlineStr"/>
      <c r="D205" t="inlineStr">
        <is>
          <t>vật gửi, tiền gửi, tiền ký quỹ, tiền đặc cọc, chất lắng, vật lắng, khoáng sản, mỏ - sự phế truất, sự hạ bệ, sự cung khai, sự cung cấp bằng chứng, lời cung khai, sự lắng đọng - sự giũa, mạt giũa - túi, bao, tiền, túi tiền, túi hứng bi, túi quặng, túi khí độc, lỗ hổng không khí air pocket), ổ chiến đấu, ngõ cụt, thế bị chèn, thế bị càn - khay, mâm, ngăn hòm</t>
        </is>
      </c>
    </row>
    <row r="206">
      <c r="A206" t="inlineStr">
        <is>
          <t>ablagern</t>
        </is>
      </c>
      <c r="B206" t="inlineStr"/>
      <c r="C206" t="inlineStr"/>
      <c r="D206" t="inlineStr">
        <is>
          <t>gửi, gửi ở ngân hàng, gửi ký quỹ, đặt cọc, làm lắng đọng, đặt, đẻ = ablagern + = sich ablagern +</t>
        </is>
      </c>
    </row>
    <row r="207">
      <c r="A207" t="inlineStr">
        <is>
          <t>Ablagerung</t>
        </is>
      </c>
      <c r="B207" t="inlineStr"/>
      <c r="C207" t="inlineStr"/>
      <c r="D207" t="inlineStr">
        <is>
          <t>bồi tích, đất bồi, đất phù sa - mảnh vỡ, mảnh vụn, vôi gạch đổ nát - sự phế truất, sự hạ bệ, sự cung khai, sự cung cấp bằng chứng, lời cung khai, sự lắng đọng - sự xếp vào kho, kho, khu vực kho, thuế kho, sự tích luỹ = die Ablagerung + = die erzhaltige Ablagerung +</t>
        </is>
      </c>
    </row>
    <row r="208">
      <c r="A208" t="inlineStr">
        <is>
          <t>ablassen</t>
        </is>
      </c>
      <c r="B208" t="inlineStr"/>
      <c r="C208" t="inlineStr"/>
      <c r="D208" t="inlineStr">
        <is>
          <t>dừng, ngừng, ngớt, thôi, hết, tạnh - + off, away) rút, tháo, tiêu, làm ráo nước, uống cạn, dẫn lưu, rút hết, bòn rút hết, tiêu hao, làm kiệt quệ, away) chảy đi, thoát đi, tiêu đi, ráo nước, chảy ròng ròng, chảy nhỏ giọt - đổ, dốc, làm cạn, trút, chuyên, chảy vào = ablassen + = ablassen + = ablassen + = ablassen + = ablassen +</t>
        </is>
      </c>
    </row>
    <row r="209">
      <c r="A209" t="inlineStr">
        <is>
          <t>Ablauf</t>
        </is>
      </c>
      <c r="B209" t="inlineStr"/>
      <c r="C209" t="inlineStr"/>
      <c r="D209" t="inlineStr">
        <is>
          <t>sự liên tục, sự liên tiếp, tính liên tục, kịch bản điện ảnh - 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chu ký, chu trình, vòng, tập thơ cùng chủ đề, tập bài hát cùng chủ đề, xe đạp - sự xác định, sự định rõ, sự quyết định, tính quả quyết, quyết tâm, quyết nghị, sự phán quyết, sự cương máu, sự xung huyết, sự hết hạn, sự mãn hạn - 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vật tuôn ra, cái tuôn ra - sự kết thúc - chỗ thoát ra, lối ra, phương tiện thoả mãn..., cửa sông, dòng sông, dòng nước, thị trường, chỗ tiêu thụ, cửa hàng tiêu thụ, cửa hàng đại lý, đài phát thanh phụ = der Ablauf + = der Ablauf +</t>
        </is>
      </c>
    </row>
    <row r="210">
      <c r="A210" t="inlineStr">
        <is>
          <t>Ablaufen</t>
        </is>
      </c>
      <c r="B210" t="inlineStr"/>
      <c r="C210" t="inlineStr"/>
      <c r="D210" t="inlineStr">
        <is>
          <t>sự giật mình, sự bắt đầu, sự khởi công, sự khởi hành</t>
        </is>
      </c>
    </row>
    <row r="211">
      <c r="A211" t="inlineStr">
        <is>
          <t>ablaufen</t>
        </is>
      </c>
      <c r="B211" t="inlineStr"/>
      <c r="C211" t="inlineStr"/>
      <c r="D211" t="inlineStr">
        <is>
          <t>thực hiện, thi hành, thừa hành, chấp hành, thể hiện, biểu diễn, làm thủ tục để cho có giá trị, hành hình - thở ra, thở hắt ra, tắt thở, chết, tắt, mãn hạn, kết thúc, hết hiệu lực, mai một, mất đi - sa vào, sa ngã, + away) trôi đi, qua đi, mất hiệu lực, mất quyền lợi, rơi vào tay người khác - tiến lên, theo đuổi, đi đến, tiếp tục, tiếp diễn, tiếp tục nói, làm, hành động, xuất phát, phát ra từ - - - cào bằng chân, làm trầy, làm xơ ra, chạm nhẹ, lướt nhẹ phải, kéo lê, làm mòn vì đi kéo lê chân, đi lê chân, kéo lê chân - bắt đầu, chạy, giật mình, rời ra, long ra, làm bắt đầu, khiến phải, ra hiệu xuất phát, mở, khởi động, khêu, gây, nêu ra, làm tách ra, làm rời ra, làm long ra, giúp đỡ, nâng đỡ, đuổi ra khỏi hang - startle = ablaufen + = gut ablaufen + = ablaufen lassen + = das wird nicht gut ablaufen +</t>
        </is>
      </c>
    </row>
    <row r="212">
      <c r="A212" t="inlineStr">
        <is>
          <t>Ablaufverfolgung</t>
        </is>
      </c>
      <c r="B212" t="inlineStr"/>
      <c r="C212" t="inlineStr"/>
      <c r="D212" t="inlineStr">
        <is>
          <t>sự vạch, sự kẻ, sự theo dấu vết, sự đồ lại</t>
        </is>
      </c>
    </row>
    <row r="213">
      <c r="A213" t="inlineStr">
        <is>
          <t>Ablaut</t>
        </is>
      </c>
      <c r="B213" t="inlineStr"/>
      <c r="C213" t="inlineStr"/>
      <c r="D213" t="inlineStr">
        <is>
          <t>Aplau - sự phát triển từng bước, sự thay đổi từ từ, sự sắp đặt theo mức độ tăng dần, bậc, cấp, mức độ, giai đoạn, phép vẽ màu nhạt dần</t>
        </is>
      </c>
    </row>
    <row r="214">
      <c r="A214" t="inlineStr">
        <is>
          <t>ablecken</t>
        </is>
      </c>
      <c r="B214" t="inlineStr"/>
      <c r="C214" t="inlineStr"/>
      <c r="D214" t="inlineStr">
        <is>
          <t>liếm, lướt qua, đốt trụi, đánh, được, thắng, đi, đi hối hả, vượt quá sự hiểu biết của</t>
        </is>
      </c>
    </row>
    <row r="215">
      <c r="A215" t="inlineStr">
        <is>
          <t>Ablegen</t>
        </is>
      </c>
      <c r="B215" t="inlineStr"/>
      <c r="C215" t="inlineStr"/>
      <c r="D215" t="inlineStr">
        <is>
          <t>sự chui bài, sự dập bài, quân chui bài, quân bài dập</t>
        </is>
      </c>
    </row>
    <row r="216">
      <c r="A216" t="inlineStr">
        <is>
          <t>ablegen</t>
        </is>
      </c>
      <c r="B216" t="inlineStr"/>
      <c r="C216" t="inlineStr"/>
      <c r="D216" t="inlineStr">
        <is>
          <t>chui, dập, bỏ, loại bỏ, vứt bỏ, đuổi ra, thải hồi - cởi áo dài cho, cởi quần dài cho, lột trần, bóc trần, động từ phãn thân cởi quần áo, cởi quần áo - phân bổ, phân phối, phân phát, rắc, rải, sắp xếp, xếp loại, phân loại - cởi = ablegen + = ablegen + = ablegen + = ablegen + = ablegen + = ablegen + = ablegen +</t>
        </is>
      </c>
    </row>
    <row r="217">
      <c r="A217" t="inlineStr">
        <is>
          <t>Ableger</t>
        </is>
      </c>
      <c r="B217" t="inlineStr"/>
      <c r="C217" t="inlineStr"/>
      <c r="D217" t="inlineStr">
        <is>
          <t>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 = der Ableger +</t>
        </is>
      </c>
    </row>
    <row r="218">
      <c r="A218" t="inlineStr">
        <is>
          <t>ablehnen</t>
        </is>
      </c>
      <c r="B218" t="inlineStr"/>
      <c r="C218" t="inlineStr"/>
      <c r="D218" t="inlineStr">
        <is>
          <t>nghiêng đi, dốc nghiêng đi, nghiêng mình, cúi mình, cúi đầu rũ xuống, tàn dần, xế, xế tà, suy đi, suy dần, sụt xuống, suy sụp, suy vi, tàn tạ, nghiêng, cúi, từ chối, khước từ, không nhận - không chịu, biến cách - phản đối, phủ nhận, chối, không cho, báo là không có nhà, không cho gặp mặt - phản kháng, không tán thành, cầu nguyện cho khỏi, khẩn nài xin đừng - từ bỏ, từ bỏ quyền lợi - không ưa, không thích, ghét - giải tán, cho đi, đuổi ra, thải hồi, sa thải, gạt bỏ, xua đuổi, bàn luận qua loa, nêu lên qua loa, đánh đi, bỏ không xét, bác - không công nhận, không thừa nhận, bỏ - cự tuyệt, chùn lại, không dám nhảy qua - không nhanh, không chấp thuận, bác bỏ, loại ra, bỏ ra, đánh hỏng, từ chối không tiếp, mửa, nôn ra - thoái thác, quịt, không trả - đánh lui, đẩy lùi, đánh bại trong cuộc bút chiến, đánh bại trong cuộc tranh luận - phủ quyết, nghiêm cấm = ablehnen + = ablehnen + = ablehnen + = dankend ablehnen +</t>
        </is>
      </c>
    </row>
    <row r="219">
      <c r="A219" t="inlineStr">
        <is>
          <t>ablehnend</t>
        </is>
      </c>
      <c r="B219" t="inlineStr"/>
      <c r="C219" t="inlineStr"/>
      <c r="D219" t="inlineStr">
        <is>
          <t>phản đối, phản kháng, không tán thành, khẩn khoản, nài xin, có tính chất cầu xin, có tính chất cầu nguyện deprecatory) - có tính chất cầu nguyện deprecative), để cáo lỗi - có ý từ bỏ, không nhận</t>
        </is>
      </c>
    </row>
    <row r="220">
      <c r="A220" t="inlineStr">
        <is>
          <t>Ablehnung</t>
        </is>
      </c>
      <c r="B220" t="inlineStr"/>
      <c r="C220" t="inlineStr"/>
      <c r="D220" t="inlineStr">
        <is>
          <t>sự từ chối - sự bác bỏ - sự cự tuyệt, không nhìn nhận</t>
        </is>
      </c>
    </row>
    <row r="221">
      <c r="A221" t="inlineStr">
        <is>
          <t>Ablehnungshinweis</t>
        </is>
      </c>
      <c r="B221" t="inlineStr"/>
      <c r="C221" t="inlineStr"/>
      <c r="D221" t="inlineStr">
        <is>
          <t>sự từ bỏ, sự không nhận, sự chối</t>
        </is>
      </c>
    </row>
    <row r="222">
      <c r="A222" t="inlineStr">
        <is>
          <t>ableisten</t>
        </is>
      </c>
      <c r="B222" t="inlineStr">
        <is>
          <t>động từ (hat)</t>
        </is>
      </c>
      <c r="C222" t="inlineStr"/>
      <c r="D222" t="inlineStr">
        <is>
          <t>hoàn tất, làm trọn nhiệm vụ</t>
        </is>
      </c>
    </row>
    <row r="223">
      <c r="A223" t="inlineStr">
        <is>
          <t>ableitbar</t>
        </is>
      </c>
      <c r="B223" t="inlineStr"/>
      <c r="C223" t="inlineStr"/>
      <c r="D223" t="inlineStr">
        <is>
          <t>có thể suy ra, có thể luận ra = ableitbar +</t>
        </is>
      </c>
    </row>
    <row r="224">
      <c r="A224" t="inlineStr">
        <is>
          <t>ableiten</t>
        </is>
      </c>
      <c r="B224" t="inlineStr"/>
      <c r="C224" t="inlineStr"/>
      <c r="D224" t="inlineStr">
        <is>
          <t>bắt cóc, cuỗm đi, lừa đem đi, rẽ ra, giạng ra - suy ra, luận ra, suy luận, suy diễn, vạch lại lai lịch nguồn gốc - làm lệch, làm chệch hướng, làm trẹo, làm uốn xuống, làm võng xuống, lệch, chệch hướng, trẹo đi, uốn xuống, võng xuống - nhận được từ, lấy được từ, tìm thấy nguồn gốc từ, từ, chuyển hoá từ, bắt nguồn từ - phân biệt, lấy vi phân, trở thành khác biệt, khác biệt - dỡ, dỡ hàng, nổ, phóng, bắn, đuổi ra, thải hồi, tha, thả, cho ra, cho về, giải tán, giải ngũ, tuôn ra, tháo ra, tiết ra, bốc ra, đổ ra, chảy ra, trả hết, thanh toán, làm xong, hoàn thành, làm phai - tẩy, phục quyền, tháo điện, huỷ bỏ - xua tan, làm tiêu tan, phung phí, tiêu mòn, làm hao mòn, uổng phí, làm tản mạn, làm lãng, nội động từ, tiêu tan, chơi bời phóng đãng - tìm nguồn gốc của, cho nguồn gốc của, đưa ra nguồn gốc của, nghiên cứu về từ nguyên - trích, chép, nhổ, bòn rút, moi, hút, bóp, nặn, rút ra, khai, chiết - ngoại suy = ableiten + = ableiten + = ableiten +</t>
        </is>
      </c>
    </row>
    <row r="225">
      <c r="A225" t="inlineStr">
        <is>
          <t>ableitend</t>
        </is>
      </c>
      <c r="B225" t="inlineStr"/>
      <c r="C225" t="inlineStr"/>
      <c r="D225" t="inlineStr">
        <is>
          <t>gây chuyển bệnh, lùa bệnh = ableitend +</t>
        </is>
      </c>
    </row>
    <row r="226">
      <c r="A226" t="inlineStr">
        <is>
          <t>Ableiter</t>
        </is>
      </c>
      <c r="B226" t="inlineStr"/>
      <c r="C226" t="inlineStr"/>
      <c r="D226" t="inlineStr">
        <is>
          <t>người bắt giữ, cái thu lôi, cái chống sét, cái hãm, bộ phân hãm - rổ, rá, cái làm ráo nước</t>
        </is>
      </c>
    </row>
    <row r="227">
      <c r="A227" t="inlineStr">
        <is>
          <t>Ableitung</t>
        </is>
      </c>
      <c r="B227" t="inlineStr">
        <is>
          <t>danh từ</t>
        </is>
      </c>
      <c r="C227" t="inlineStr"/>
      <c r="D227" t="inlineStr">
        <is>
          <t>sự làm chuyển hướng. - sự phân nhánh. - sự dẫn chứng, dẫn giải. - sự chứng mình, suy ra - sự chuyển, sự dẫn</t>
        </is>
      </c>
    </row>
    <row r="228">
      <c r="A228" t="inlineStr">
        <is>
          <t>ablenken</t>
        </is>
      </c>
      <c r="B228" t="inlineStr">
        <is>
          <t>động từ (hat)</t>
        </is>
      </c>
      <c r="C228" t="inlineStr"/>
      <c r="D228" t="inlineStr">
        <is>
          <t>đánh lạc hướng, làm chệch đi. - làm quên đi, làm sao lãng. - nhiễu xạ. - thay đổi chủ đề, đề tài</t>
        </is>
      </c>
    </row>
    <row r="229">
      <c r="A229" t="inlineStr">
        <is>
          <t>ablenkend</t>
        </is>
      </c>
      <c r="B229" t="inlineStr"/>
      <c r="C229" t="inlineStr"/>
      <c r="D229" t="inlineStr">
        <is>
          <t>lệch, uốn xuống, võng</t>
        </is>
      </c>
    </row>
    <row r="230">
      <c r="A230" t="inlineStr">
        <is>
          <t>Ablenkung</t>
        </is>
      </c>
      <c r="B230" t="inlineStr"/>
      <c r="C230" t="inlineStr"/>
      <c r="D230" t="inlineStr">
        <is>
          <t>sự đánh lạc hướng, làm chệch đi. - sự đãng trí, sao lãng. - sự nhiễu xạ</t>
        </is>
      </c>
    </row>
    <row r="231">
      <c r="A231" t="inlineStr">
        <is>
          <t>Ablesen</t>
        </is>
      </c>
      <c r="B231" t="inlineStr"/>
      <c r="C231" t="inlineStr"/>
      <c r="D231" t="inlineStr">
        <is>
          <t>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t>
        </is>
      </c>
    </row>
    <row r="232">
      <c r="A232" t="inlineStr">
        <is>
          <t>ablesen</t>
        </is>
      </c>
      <c r="B232" t="inlineStr">
        <is>
          <t>động từ (hat)</t>
        </is>
      </c>
      <c r="C232" t="inlineStr"/>
      <c r="D232" t="inlineStr">
        <is>
          <t>gặt hái, thu hoạch bằng cách hái. - đọc theo bài viết đã được chuẩn bị. - đọc chỉ số đo trên đồng hồ. - xét đoán, nhận biết</t>
        </is>
      </c>
    </row>
    <row r="233">
      <c r="A233" t="inlineStr">
        <is>
          <t>Ablesung</t>
        </is>
      </c>
      <c r="B233" t="inlineStr"/>
      <c r="C233" t="inlineStr"/>
      <c r="D233" t="inlineStr">
        <is>
          <t>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t>
        </is>
      </c>
    </row>
    <row r="234">
      <c r="A234" t="inlineStr">
        <is>
          <t>ableuchten</t>
        </is>
      </c>
      <c r="B234" t="inlineStr">
        <is>
          <t>động từ (hat)</t>
        </is>
      </c>
      <c r="C234" t="inlineStr"/>
      <c r="D234" t="inlineStr">
        <is>
          <t>soi đèn để tìm kiếm</t>
        </is>
      </c>
    </row>
    <row r="235">
      <c r="A235" t="inlineStr">
        <is>
          <t>ableugnen</t>
        </is>
      </c>
      <c r="B235" t="inlineStr">
        <is>
          <t>động từ (hat)</t>
        </is>
      </c>
      <c r="C235" t="inlineStr"/>
      <c r="D235" t="inlineStr">
        <is>
          <t>chối, không nhận, phủ nhận</t>
        </is>
      </c>
    </row>
    <row r="236">
      <c r="A236" t="inlineStr">
        <is>
          <t>abliefern</t>
        </is>
      </c>
      <c r="B236" t="inlineStr">
        <is>
          <t>động từ (hat)</t>
        </is>
      </c>
      <c r="C236" t="inlineStr"/>
      <c r="D236" t="inlineStr">
        <is>
          <t>chuyển giao tận tay ai</t>
        </is>
      </c>
    </row>
    <row r="237">
      <c r="A237" t="inlineStr">
        <is>
          <t>abmachen</t>
        </is>
      </c>
      <c r="B237" t="inlineStr"/>
      <c r="C237" t="inlineStr"/>
      <c r="D237" t="inlineStr">
        <is>
          <t>đồng ý, tán thành, bằng lòng, thoả thuận, hoà thuận, hợp với, phù hợp với, thích hợp với, hợp, cân bằng - sắp xếp, sắp đặt, sửa soạn, thu xếp, chuẩn bị, dàn xếp, hoà giải, cải biên, soạn lại, chỉnh hợp, lắp ráp, sắp xếp thành hàng ngũ chỉnh tề, đứng thành hàng ngũ chỉnh tề - gửi đi, sai phái đi, đánh chết tươi, giết đi, khử, kết liễu cuộc đời, giải quyết nhanh gọn, làm gấp, ăn khẩn trương, ăn gấp, làm nhanh gọn -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giải quyết, ổn định tư tưởng, ngồi đậu, để, bố trí, làm ăn, sinh sống, ổn định cuộc sống, an cư lạc nghiệp, định cư, lắng xuống, đi vào nền nếp, chiếm làm thuộc địa, để lắng - làm lắng xuống, làm chìm xuống, lún xuống, chìm xuống, kết thúc, thanh toán, trả dứt nợ, nguội dần, dịu dần, để lại cho, chuyển cho, định vị, khu trú - làm, thực hiện, kinh doanh với, thương lượng công việc với - cởi, mở, xoá, huỷ, phá hoại, làm cho đồi truỵ, làm hư hỏng, làm hại đến thanh danh - tri ra</t>
        </is>
      </c>
    </row>
    <row r="238">
      <c r="A238" t="inlineStr">
        <is>
          <t>abmagern</t>
        </is>
      </c>
      <c r="B238" t="inlineStr"/>
      <c r="C238" t="inlineStr"/>
      <c r="D238" t="inlineStr">
        <is>
          <t>làm gầy mòn, làm hốc hác, làm bạc màu, làm úa - ngâm, giầm, hành xác</t>
        </is>
      </c>
    </row>
    <row r="239">
      <c r="A239" t="inlineStr">
        <is>
          <t>Abmagerung</t>
        </is>
      </c>
      <c r="B239" t="inlineStr"/>
      <c r="C239" t="inlineStr"/>
      <c r="D239" t="inlineStr">
        <is>
          <t>sự làm mỏng đi, sự làm mảnh đi, sự làm gầy đi, sự làm yếu đi, sự làm loãng, sự tắt dần, sự suy giảm - sự làm gầy mòn, sự làm hốc hác, sự gầy mòn, sự hốc hác, sự làm bạc màu, sự bạc màu</t>
        </is>
      </c>
    </row>
    <row r="240">
      <c r="A240" t="inlineStr">
        <is>
          <t>Abmahnung</t>
        </is>
      </c>
      <c r="B240" t="inlineStr"/>
      <c r="C240" t="inlineStr"/>
      <c r="D240" t="inlineStr">
        <is>
          <t>sự khuyên can, sự khuyên ngăn, sự can gián, sự can ngăn</t>
        </is>
      </c>
    </row>
    <row r="241">
      <c r="A241" t="inlineStr">
        <is>
          <t>Abmarsch</t>
        </is>
      </c>
      <c r="B241" t="inlineStr"/>
      <c r="C241" t="inlineStr"/>
      <c r="D241" t="inlineStr">
        <is>
          <t>sự nhổ trại, sự rút trại, sự bỏ trốn, sự tẩu thoát, sự chuồn</t>
        </is>
      </c>
    </row>
    <row r="242">
      <c r="A242" t="inlineStr">
        <is>
          <t>abmarschieren</t>
        </is>
      </c>
      <c r="B242" t="inlineStr"/>
      <c r="C242" t="inlineStr"/>
      <c r="D242" t="inlineStr">
        <is>
          <t>nhổ trại, rút trại, bỏ trốn, tẩu thoát, chuồn</t>
        </is>
      </c>
    </row>
    <row r="243">
      <c r="A243" t="inlineStr">
        <is>
          <t>Abmeldung</t>
        </is>
      </c>
      <c r="B243" t="inlineStr"/>
      <c r="C243" t="inlineStr"/>
      <c r="D243">
        <f> die Abmeldung +</f>
        <v/>
      </c>
    </row>
    <row r="244">
      <c r="A244" t="inlineStr">
        <is>
          <t>abmessen</t>
        </is>
      </c>
      <c r="B244" t="inlineStr"/>
      <c r="C244" t="inlineStr"/>
      <c r="D244" t="inlineStr">
        <is>
          <t>quy định từng phần, chia phần ra - phát nhỏ giọt - đánh giá, ước lượng = abmessen +</t>
        </is>
      </c>
    </row>
    <row r="245">
      <c r="A245" t="inlineStr">
        <is>
          <t>Abmessung</t>
        </is>
      </c>
      <c r="B245" t="inlineStr"/>
      <c r="C245" t="inlineStr"/>
      <c r="D245" t="inlineStr">
        <is>
          <t>sự quy định từng phần, sự chia phần - chiều, kích thước, khổ, cỡ, thứ nguyên - sự đo lường, phép đo, khuôn khổ, bề - độ lớn, số, dụng cụ đo ngọc, suất ăn, khẩu phần sizing), chuẩn mực cân đo, hồ</t>
        </is>
      </c>
    </row>
    <row r="246">
      <c r="A246" t="inlineStr">
        <is>
          <t>abmontieren</t>
        </is>
      </c>
      <c r="B246" t="inlineStr"/>
      <c r="C246" t="inlineStr"/>
      <c r="D246" t="inlineStr">
        <is>
          <t>xuống, cho xuống, bắt xuống, làm ngã ngựa, khuân xuống, dỡ xuống, tháo dỡ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t>
        </is>
      </c>
    </row>
    <row r="247">
      <c r="A247" t="inlineStr">
        <is>
          <t>abnagen</t>
        </is>
      </c>
      <c r="B247" t="inlineStr"/>
      <c r="C247" t="inlineStr"/>
      <c r="D247" t="inlineStr">
        <is>
          <t>cuốc, đào, khoét, xỉa, hái, mổ, nhặt, lóc thịt, gỡ thịt, nhổ, ăn nhỏ nhẻ, ăn một tí, ăn, mở, cạy, móc, ngoáy, xé tơi ra, xé đôi, bẻ đôi, bẻ rời ra, tước ra, búng, chọn, chon lựa kỹ càng, gây, kiếm, ăn tí một - móc túi, ăn cắp, chọn lựa kỹ lưỡng</t>
        </is>
      </c>
    </row>
    <row r="248">
      <c r="A248" t="inlineStr">
        <is>
          <t>Abnahme</t>
        </is>
      </c>
      <c r="B248" t="inlineStr"/>
      <c r="C248" t="inlineStr"/>
      <c r="D248" t="inlineStr">
        <is>
          <t>sự dịu đi, sự yếu đi, sự nhụt đi, sự giảm bớt, sự đỡ, sự ngớt, sự hạ, sự bớt, sự chấm dứt, sự thanh toán, sự huỷ bỏ, sự thủ tiêu - sự nhận, sự chấp nhận, sự chấp thuận, sự thừa nhận, sự công nhận, sự hoan nghênh, sự tán thưởng, sự tán thành, sự tin, sự nhận thanh toán, hoá đơn được nhận thanh toán - sự cấp giấy chứng nhận, giấy chứng nhận - sự suy đồi, sự sa sút, sự điêu tàn, thời kỳ suy đồi - sự sụt, sự suy tàn, sự suy sụp, sự tàn tạ, bệnh gầy mòn, sự sụt sức - sự giảm sút, sự làm lặng, sự cản lại, lượng giảm - sự hạ bớt, sự thu nhỏ, lượng giảm bớt - triều xuống ebb-tide), thời kỳ tàn tạ, thời kỳ suy sụp - sự xem xét kỹ, sự kiểm tra, sự thanh tra, sự duyệt - sự xem trước, sự duyệt trước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 - việc dời đi, việc di chuyển, sự dọn, sự dọn nhà, sự đổi chỗ ở, sự tháo, sự cách chức, sự tẩy trừ, sự xoá bỏ, sự giết, sự bóc, sự cắt bỏ - sự co lại, sự hụt cân, số lượng co, số cân hụt - sự khuyết, tuần trăng khuyết, sự tàn, lúc tàn, lúc xế, lúc hết thời = die Abnahme + = die Abnahme + = die Abnahme +</t>
        </is>
      </c>
    </row>
    <row r="249">
      <c r="A249" t="inlineStr">
        <is>
          <t>abnehmbar</t>
        </is>
      </c>
      <c r="B249" t="inlineStr"/>
      <c r="C249" t="inlineStr"/>
      <c r="D249" t="inlineStr">
        <is>
          <t>có thể gỡ ra, có thể tháo ra, có thể tách ra - có thể mở được, có thể dời đi được, có thể chuyển đi được, có thể bị cách chức bất kỳ lúc nào</t>
        </is>
      </c>
    </row>
    <row r="250">
      <c r="A250" t="inlineStr">
        <is>
          <t>Abnehmen</t>
        </is>
      </c>
      <c r="B250" t="inlineStr"/>
      <c r="C250" t="inlineStr"/>
      <c r="D250" t="inlineStr">
        <is>
          <t>sự khuyết, tuần trăng khuyết, sự tàn, lúc tàn, lúc xế, lúc hết thời = im Abnehmen +</t>
        </is>
      </c>
    </row>
    <row r="251">
      <c r="A251" t="inlineStr">
        <is>
          <t>abnehmen</t>
        </is>
      </c>
      <c r="B251" t="inlineStr"/>
      <c r="C251" t="inlineStr"/>
      <c r="D251" t="inlineStr">
        <is>
          <t>suy tàn, suy sụp, sa sút, hư nát, đổ nát, mục nát, sự suy nhược, thối rữa, sâu, mục, rã, phân rã, làm sâu, làm mục nát - nghiêng đi, dốc nghiêng đi, nghiêng mình, cúi mình, cúi đầu rũ xuống, tàn dần, xế, xế tà, suy đi, suy dần, sụt xuống, suy vi, tàn tạ, nghiêng, cúi, từ chối, khước từ, không nhận, không chịu - biến cách - - bớt, giảm, hạ bớt, giảm bớt, thu nhỏ - nhỏ lại, thu nhỏ lại, teo đi, co lại, thoái hoá - rút, xuống - làm nhỏ đi, làm bé đi, làm giảm đi, nhỏ đi, bé đi - hạ thấp, hạ xuống, kéo xuống, hạ, làm yếu đi, làm xấu đi, làm thành hèn hạ, làm giảm giá trị, cau mày, có vẻ đe doạ, tối sầm - mua, tậu, giành được, tậu được, kéo lên bằng ròng rọc, bẩy lên bằng đòn bẩy - làm an tâm, làm yên lòng, làm dịu, làm khuây khoả, an ủi, làm nhẹ bớt, giúp đỡ, cứu giúp, cứu trợ, giải vây, đổi, khai thông, làm cho vui lên, làm cho đỡ đều đều tử nhạt, làm cho đỡ căng thẳng - đắp nổi, nêu bật lên, làm nổi bật lên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thu ngắn lại, thu hẹp vào, mặc quần soóc, cho mỡ, ngắn lại - rút lại, co vào, rút vào, lùi lại, lùi bước, chùn lại, làm co - vuốt thon, thon hình búp măng - khuyết, suy yếu = abnehmen + = abnehmen + = abnehmen + = abnehmen + = abnehmen + = abnehmen + = abnehmen + = abnehmen + = sich abnehmen lassen + = zunehmen und abnehmen +</t>
        </is>
      </c>
    </row>
    <row r="252">
      <c r="A252" t="inlineStr">
        <is>
          <t>abnehmend</t>
        </is>
      </c>
      <c r="B252" t="inlineStr"/>
      <c r="C252" t="inlineStr"/>
      <c r="D252" t="inlineStr">
        <is>
          <t>hạ bớt, giảm bớt, thu nhỏ = abnehmend + = abnehmend + = abnehmend +</t>
        </is>
      </c>
    </row>
    <row r="253">
      <c r="A253" t="inlineStr">
        <is>
          <t>Abnehmer</t>
        </is>
      </c>
      <c r="B253" t="inlineStr"/>
      <c r="C253" t="inlineStr"/>
      <c r="D253" t="inlineStr">
        <is>
          <t>người mua, người mua hàng vào - người tậu - người lấy, người nhận, người nhận đánh cuộc = der Abnehmer + = Abnehmer finden +</t>
        </is>
      </c>
    </row>
    <row r="254">
      <c r="A254" t="inlineStr">
        <is>
          <t>Abneigung</t>
        </is>
      </c>
      <c r="B254" t="inlineStr"/>
      <c r="C254" t="inlineStr"/>
      <c r="D254" t="inlineStr">
        <is>
          <t>sự thù oán, hận thù, tình trạng thù địch - tinh thần phấn chấn, ý định, động cơ, hành động, animosity - ác cảm - sự ghét, sự không thích, sự không muốn, cái mình ghét - sự không ưa - sự ác cảm, sự không sãn lòng, sự miễn cưỡng, sự khó ở, sự se mình - sự phản đối, sự chống đối, sự bất bình, sự khó chịu, điều bị phản đối, lý do phản đối - sự ghê tởm, mối ác cảm, sự không hợp nhau, sự xung khắc, sự mâu thuẫn - lực đẩy = die Abneigung + = eine Abneigung haben gegen +</t>
        </is>
      </c>
    </row>
    <row r="255">
      <c r="A255" t="inlineStr">
        <is>
          <t>abnorm</t>
        </is>
      </c>
      <c r="B255" t="inlineStr"/>
      <c r="C255" t="inlineStr"/>
      <c r="D255" t="inlineStr">
        <is>
          <t>bất thường, dị thường, không có quy tắc - hoang, giả mạo, pha tạp, lai, lai căng, loại xấu - không đều, không theo quy luật, không đúng quy cách, không chính quy, không đúng lễ giáo, không theo quy tắc</t>
        </is>
      </c>
    </row>
    <row r="256">
      <c r="A256" t="inlineStr">
        <is>
          <t>abnormal</t>
        </is>
      </c>
      <c r="B256" t="inlineStr"/>
      <c r="C256" t="inlineStr"/>
      <c r="D256" t="inlineStr">
        <is>
          <t>không bình thường, khác thường, dị thường</t>
        </is>
      </c>
    </row>
    <row r="257">
      <c r="A257" t="inlineStr">
        <is>
          <t>Abnutzen</t>
        </is>
      </c>
      <c r="B257" t="inlineStr"/>
      <c r="C257" t="inlineStr"/>
      <c r="D257">
        <f> das Abnutzen +</f>
        <v/>
      </c>
    </row>
    <row r="258">
      <c r="A258" t="inlineStr">
        <is>
          <t>abnutzen</t>
        </is>
      </c>
      <c r="B258" t="inlineStr"/>
      <c r="C258" t="inlineStr"/>
      <c r="D258" t="inlineStr">
        <is>
          <t>xây thoải chân, đập, liên hồi, đập vỡ, nã pháo vào, hành hạ, ngược đãi, đánh đập, bóp méo, làm vẹt, làm mòn, đập liên hồi, đạp - bị cọ sờn, bị cọ xơ - làm thành nhàm - bền hơn, dùng được lâu hơn, dùng cũ, dùng hỏng, làm kiệt sức, làm không chịu đựng được nữa, chịu đựng suốt - cào bằng chân, làm trầy, làm xơ ra, chạm nhẹ, lướt nhẹ phải, kéo lê, làm mòn vì đi kéo lê chân, đi lê chân, kéo lê chân - lãng phí, bỏ qua, để lỡ, bỏ hoang, tàn phá, làm hao mòn dần, làm hư hỏng, làm mất phẩm chất, uổng phí, hao mòn, trôi qua - mang, đeo, mặc, để, đội, dùng mòn, làm cho tiều tuỵ, làm cho hao mòn, phá hoại dần &amp; ), dùng mãi cho quen, dùng mãi cho vừa, dùng mãi cho khớp, có, tỏ, tỏ ra, mòn đi, bị mòn - bị dùng hỏng, cũ đi, dần dần quen, dần dần vừa, dùng, dùng được, dần dần trở nên = sich abnutzen +</t>
        </is>
      </c>
    </row>
    <row r="259">
      <c r="A259" t="inlineStr">
        <is>
          <t>Abnutzung</t>
        </is>
      </c>
      <c r="B259" t="inlineStr"/>
      <c r="C259" t="inlineStr"/>
      <c r="D259" t="inlineStr">
        <is>
          <t>sự làm trầy, sự cọ xơ ra, chỗ bị trầy da, sự mài mòn - sự tiêu thụ, sự tiêu dùng, sự tiêu diệt, sự tiêu huỷ, sự tàn phá, bệnh lao phổi - sự giảm âm - sự mang, sự dùng, sự mặc, quần áo, giầy dép, sự chịu mòn, sự mặc được, sự dùng được, sự hao mòn, sự mòn, sự hư hỏng, sự giảm trọng lượng</t>
        </is>
      </c>
    </row>
    <row r="260">
      <c r="A260" t="inlineStr">
        <is>
          <t>Abolitionisten</t>
        </is>
      </c>
      <c r="B260" t="inlineStr"/>
      <c r="C260" t="inlineStr"/>
      <c r="D260" t="inlineStr">
        <is>
          <t>chủ nghĩa bãi nô</t>
        </is>
      </c>
    </row>
    <row r="261">
      <c r="A261" t="inlineStr">
        <is>
          <t>Abonnent</t>
        </is>
      </c>
      <c r="B261" t="inlineStr"/>
      <c r="C261" t="inlineStr"/>
      <c r="D261" t="inlineStr">
        <is>
          <t>người góp, người mua dài hạn, người đặt mua, những người ký tên dưới đây</t>
        </is>
      </c>
    </row>
    <row r="262">
      <c r="A262" t="inlineStr">
        <is>
          <t>Abordnung</t>
        </is>
      </c>
      <c r="B262" t="inlineStr"/>
      <c r="C262" t="inlineStr"/>
      <c r="D262" t="inlineStr">
        <is>
          <t>phái đoàn, đoàn đại biểu, sự uỷ quyền, sự uỷ nhiệm, quyền hạn đại biểu - sự cử đại biểu, sự uỷ thác - đại biểu, đại diện</t>
        </is>
      </c>
    </row>
    <row r="263">
      <c r="A263" t="inlineStr">
        <is>
          <t>abplagen</t>
        </is>
      </c>
      <c r="B263" t="inlineStr"/>
      <c r="C263" t="inlineStr"/>
      <c r="D263" t="inlineStr">
        <is>
          <t>làm công việc vất vả cực nhọc, làm lao dịch, làm nô lệ, làm thân trâu ngựa = sich abplagen +</t>
        </is>
      </c>
    </row>
    <row r="264">
      <c r="A264" t="inlineStr">
        <is>
          <t>Abprall</t>
        </is>
      </c>
      <c r="B264" t="inlineStr"/>
      <c r="C264" t="inlineStr"/>
      <c r="D264" t="inlineStr">
        <is>
          <t>sự bật lại, sự nẩy lên, sự phản ứng</t>
        </is>
      </c>
    </row>
    <row r="265">
      <c r="A265" t="inlineStr">
        <is>
          <t>abprallen</t>
        </is>
      </c>
      <c r="B265" t="inlineStr"/>
      <c r="C265" t="inlineStr"/>
      <c r="D265" t="inlineStr">
        <is>
          <t>bật lại, bật lên nẩy lại, nẩy lên, có ảnh hưởng ngược trở lại đối với, hồi phục, phấn khởi lại - ném thia lia, bắn thia lia</t>
        </is>
      </c>
    </row>
    <row r="266">
      <c r="A266" t="inlineStr">
        <is>
          <t>Abpraller</t>
        </is>
      </c>
      <c r="B266" t="inlineStr"/>
      <c r="C266" t="inlineStr"/>
      <c r="D266" t="inlineStr">
        <is>
          <t>sự ném thia lia, sự bắn thia lia</t>
        </is>
      </c>
    </row>
    <row r="267">
      <c r="A267" t="inlineStr">
        <is>
          <t>abputzen</t>
        </is>
      </c>
      <c r="B267" t="inlineStr"/>
      <c r="C267" t="inlineStr"/>
      <c r="D267" t="inlineStr">
        <is>
          <t>cuốc, đào, khoét, xỉa, hái, mổ, nhặt, lóc thịt, gỡ thịt, nhổ, ăn nhỏ nhẻ, ăn một tí, ăn, mở, cạy, móc, ngoáy, xé tơi ra, xé đôi, bẻ đôi, bẻ rời ra, tước ra, búng, chọn, chon lựa kỹ càng, gây, kiếm, ăn tí một - móc túi, ăn cắp, chọn lựa kỹ lưỡng = abputzen +</t>
        </is>
      </c>
    </row>
    <row r="268">
      <c r="A268" t="inlineStr">
        <is>
          <t>abrackern</t>
        </is>
      </c>
      <c r="B268" t="inlineStr"/>
      <c r="C268" t="inlineStr"/>
      <c r="D268" t="inlineStr">
        <is>
          <t>làm việc vất vả, làm quần quật, làm đầu sai, làm mệt rã rời, dùng làm đầu sai = sich abrackern +</t>
        </is>
      </c>
    </row>
    <row r="269">
      <c r="A269" t="inlineStr">
        <is>
          <t>Abraten</t>
        </is>
      </c>
      <c r="B269" t="inlineStr"/>
      <c r="C269" t="inlineStr"/>
      <c r="D269" t="inlineStr">
        <is>
          <t>sự khuyên can, sự khuyên ngăn, sự can gián, sự can ngăn</t>
        </is>
      </c>
    </row>
    <row r="270">
      <c r="A270" t="inlineStr">
        <is>
          <t>abraten</t>
        </is>
      </c>
      <c r="B270" t="inlineStr"/>
      <c r="C270" t="inlineStr"/>
      <c r="D270" t="inlineStr">
        <is>
          <t>làm mất hết can đảm, làm chán nản, làm ngã lòng, làm nản lòng, can ngăn = abraten +</t>
        </is>
      </c>
    </row>
    <row r="271">
      <c r="A271" t="inlineStr">
        <is>
          <t>abratend</t>
        </is>
      </c>
      <c r="B271" t="inlineStr"/>
      <c r="C271" t="inlineStr"/>
      <c r="D271" t="inlineStr">
        <is>
          <t>để khuyên can, để khuyên ngăn, có tính chất can gian, có tính chất can ngăn</t>
        </is>
      </c>
    </row>
    <row r="272">
      <c r="A272" t="inlineStr">
        <is>
          <t>abrechnen</t>
        </is>
      </c>
      <c r="B272" t="inlineStr"/>
      <c r="C272" t="inlineStr"/>
      <c r="D272" t="inlineStr">
        <is>
          <t>coi, coi như, coi là, cho là, giải thích, bắn được, hạ được - chụm mỏ vào nhau, đăng lên quảng cáo, để vào chương trình, dán quảng cáo, dán yết thị, làm hoá đơn, làm danh sách - thanh toán trước thời hạn, nhận thanh toán trước thời hạn, giảm giá, bớt giá, chiết khấu, bản hạ giá, dạm bán hạ giá, trừ hao, không kể đến, không đếm xỉa đến, không để ý đến - coi nhẹ, đánh giá thấp tầm quan trọng của, sớm làm mất tác dụng - tính, đếm, + among, in) tính vào, kể vào, liệt vào, tính đến, kể đến, đoán, dựa vào, tin cậy vào, trông cậy vào, nghĩ, tưởng = abrechnen + = abrechnen + = abrechnen + = mit jemandem abrechnen +</t>
        </is>
      </c>
    </row>
    <row r="273">
      <c r="A273" t="inlineStr">
        <is>
          <t>Abrechnung</t>
        </is>
      </c>
      <c r="B273" t="inlineStr"/>
      <c r="C273" t="inlineStr"/>
      <c r="D273"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cái kéo liềm, cái kích, mỏ, đầu mũi neo, mũi biển hẹp, tờ quảng cáo, yết thị, hoá đơn, luật dự thảo, dự luật, giấy bạc, hối phiếu bill of exchange), sự thưa kiện, đơn kiện - sự lấy đi, sự khấu đi, sự trừ đi, sự suy ra, sự luận ra, sự suy luận, sự suy diễn, điều suy luận - danh đơn hàng gửi, chuyến hàng gửi - sự trả lương, sự trả tiền, kỳ trả lương, kỳ trả tiền, sự thưởng phạt, phần, tỷ lệ phần trăm - sự tính, sự đếm, giấy tính tiền, sự thanh toán &amp; ), sự tính đến, sự kể đến, sự xét đến, sự đếm xỉa đến, điểm đoán định dead reckoning) - sự bày tỏ, sự trình bày, sự phát biểu, lời tuyên bố, bản tuyên bố = die Abrechnung + = die Abrechnung + = der Tag der Abrechnung + = mit jemanden Abrechnung halten +</t>
        </is>
      </c>
    </row>
    <row r="274">
      <c r="A274" t="inlineStr">
        <is>
          <t>Abrede</t>
        </is>
      </c>
      <c r="B274" t="inlineStr">
        <is>
          <t>verb</t>
        </is>
      </c>
      <c r="C274" t="inlineStr"/>
      <c r="D274" t="inlineStr">
        <is>
          <t>từ chối, phản đối, phủ nhận, chối, không nhận, không cho, báo là không có nhà, không cho gặp mặt - từ bỏ - cự tuyệt, thoái thác, bỏ, không công nhận, không thừa nhận, bác bỏ, quịt, không trả = die unverbindliche Abrede +</t>
        </is>
      </c>
    </row>
    <row r="275">
      <c r="A275" t="inlineStr">
        <is>
          <t>Abreiben</t>
        </is>
      </c>
      <c r="B275" t="inlineStr"/>
      <c r="C275" t="inlineStr"/>
      <c r="D275" t="inlineStr">
        <is>
          <t>sự cọ mòn</t>
        </is>
      </c>
    </row>
    <row r="276">
      <c r="A276" t="inlineStr">
        <is>
          <t>abreiben</t>
        </is>
      </c>
      <c r="B276" t="inlineStr"/>
      <c r="C276" t="inlineStr"/>
      <c r="D276" t="inlineStr">
        <is>
          <t>làm trầy, cọ xơ ra, mài mòn - bị cọ sờn, bị cọ xơ - giũa, cạo, nạo, làm sướt, làm khé, làm phật lòng, gây cảm giác khó chịu, làm bực tức, kêu ken két, kêu cọt kẹt, kêu cò ke = abreiben +</t>
        </is>
      </c>
    </row>
    <row r="277">
      <c r="A277" t="inlineStr">
        <is>
          <t>Abreibung</t>
        </is>
      </c>
      <c r="B277" t="inlineStr"/>
      <c r="C277" t="inlineStr"/>
      <c r="D277" t="inlineStr">
        <is>
          <t>sự làm trầy, sự cọ xơ ra, chỗ bị trầy da, sự mài mòn - sự cọ mòn, sự làm cho mệt mỏi, sự làm kiệt sức, sự tiêu hao, sự sám hối, sự thống khổ vì tội lỗi - sự đánh đập, trận đòn, sự thua - sự chửi mắng thậm tệ = jemandem eine Abreibung verpassen +</t>
        </is>
      </c>
    </row>
    <row r="278">
      <c r="A278" t="inlineStr">
        <is>
          <t>Abreise</t>
        </is>
      </c>
      <c r="B278" t="inlineStr"/>
      <c r="C278" t="inlineStr"/>
      <c r="D278" t="inlineStr">
        <is>
          <t>sự ra đi, trạng thái đường sá, việc đi lại, tốc độ = die Abreise + = die plötzliche Abreise +</t>
        </is>
      </c>
    </row>
    <row r="279">
      <c r="A279" t="inlineStr">
        <is>
          <t>abreisen</t>
        </is>
      </c>
      <c r="B279" t="inlineStr"/>
      <c r="C279" t="inlineStr"/>
      <c r="D279" t="inlineStr">
        <is>
          <t>rời khỏi, ra đi, khởi hành, chết, sao lãng, đi trệch, lạc, cáo biệt, ra về, từ giã - bỏ, rời, buông, thôi, ngừng, nghỉ, rời đi, bỏ đi, trả lại, đáp lại, báo đền lại, trả sạch, thanh toán hết, cư xử, xử sự, to quit onself on thanh toán hết, giũ sạch được - thoát khỏi được = abreisen + = er soll morgen abreisen +</t>
        </is>
      </c>
    </row>
    <row r="280">
      <c r="A280" t="inlineStr">
        <is>
          <t>abrichten</t>
        </is>
      </c>
      <c r="B280" t="inlineStr"/>
      <c r="C280" t="inlineStr"/>
      <c r="D280" t="inlineStr">
        <is>
          <t>dạy, dạy dỗ, rèn luyện, huấn luyện, đào tạo, tập dượt, uốn, chĩa, đi xe lửa, tập luyện tập dượt = abrichten +</t>
        </is>
      </c>
    </row>
    <row r="281">
      <c r="A281" t="inlineStr">
        <is>
          <t>Abrichter</t>
        </is>
      </c>
      <c r="B281" t="inlineStr"/>
      <c r="C281" t="inlineStr"/>
      <c r="D281" t="inlineStr">
        <is>
          <t>người dạy, người huấn luyện, huấn luyện viên</t>
        </is>
      </c>
    </row>
    <row r="282">
      <c r="A282" t="inlineStr">
        <is>
          <t>Abrieb</t>
        </is>
      </c>
      <c r="B282" t="inlineStr"/>
      <c r="C282" t="inlineStr"/>
      <c r="D282" t="inlineStr">
        <is>
          <t>sự cọ mòn, sự làm cho mệt mỏi, sự làm kiệt sức, sự tiêu hao, sự sám hối, sự thống khổ vì tội lỗi = der Abrieb +</t>
        </is>
      </c>
    </row>
    <row r="283">
      <c r="A283" t="inlineStr">
        <is>
          <t>abringen</t>
        </is>
      </c>
      <c r="B283" t="inlineStr"/>
      <c r="C283" t="inlineStr"/>
      <c r="D283" t="inlineStr">
        <is>
          <t>giật mạnh, vặn mạnh, cố moi ra, cố rút ra, làm sai, làm trệch, xuyên tạc, bóp méo</t>
        </is>
      </c>
    </row>
    <row r="284">
      <c r="A284" t="inlineStr">
        <is>
          <t>abrollen</t>
        </is>
      </c>
      <c r="B284" t="inlineStr"/>
      <c r="C284" t="inlineStr"/>
      <c r="D284" t="inlineStr">
        <is>
          <t>mở ra, tri ra = abrollen + = abrollen + = abrollen + = abrollen +</t>
        </is>
      </c>
    </row>
    <row r="285">
      <c r="A285" t="inlineStr">
        <is>
          <t>Abruf</t>
        </is>
      </c>
      <c r="B285" t="inlineStr"/>
      <c r="C285" t="inlineStr"/>
      <c r="D285" t="inlineStr">
        <is>
          <t>sự đòi hỏi, sự yêu cầu, nhu cầu, những sự đòi hỏi cấp bách - hồn ma, vong hồn, mánh khoé, mưu mẹo, sự gắng sức, đoạn đường phải chạy - sự gọi về, sự đòi về, sự triệu về, sự triệu hồi, hiệu lệnh thu quân, lệnh gọi tái ngũ, tín hiệu gọi về, sự nhắc nhở, khả năng huỷ bỏ, sự rút lại, sự lấy lại, bị bâi miễn = auf Abruf +</t>
        </is>
      </c>
    </row>
    <row r="286">
      <c r="A286" t="inlineStr">
        <is>
          <t>abrufen</t>
        </is>
      </c>
      <c r="B286" t="inlineStr"/>
      <c r="C286" t="inlineStr"/>
      <c r="D286" t="inlineStr">
        <is>
          <t>thu phiếu bầu của, thu được, bỏ, bỏ phiếu, cắt ngọn, xén ngọn, động tính từ quá khứ) cưa sừng, xén, hớt tóc của, cắt lông của - gọi về, đòi về, triệu về, triệu hồi, thu, gọi tái ngũ, gọi trở về, nhắc nhở, nhắc lại, gợi lại, nhớ, nhớ lại, làm sống lại, gọi tỉnh lại, huỷ bỏ, rút lại, lấy lại, bâi miễn = abrufen +</t>
        </is>
      </c>
    </row>
    <row r="287">
      <c r="A287" t="inlineStr">
        <is>
          <t>Abrund</t>
        </is>
      </c>
      <c r="B287" t="inlineStr"/>
      <c r="C287" t="inlineStr"/>
      <c r="D287" t="inlineStr">
        <is>
          <t>hình trái xoan</t>
        </is>
      </c>
    </row>
    <row r="288">
      <c r="A288" t="inlineStr">
        <is>
          <t>abrunden</t>
        </is>
      </c>
      <c r="B288" t="inlineStr"/>
      <c r="C288" t="inlineStr"/>
      <c r="D288">
        <f> sich abrunden +</f>
        <v/>
      </c>
    </row>
    <row r="289">
      <c r="A289" t="inlineStr">
        <is>
          <t>Abrundung</t>
        </is>
      </c>
      <c r="B289" t="inlineStr"/>
      <c r="C289" t="inlineStr"/>
      <c r="D289" t="inlineStr">
        <is>
          <t>sự hoàn thành, sự làm xong, sự làm cho hoàn toàn, sự làm cho đầy đủ</t>
        </is>
      </c>
    </row>
    <row r="290">
      <c r="A290" t="inlineStr">
        <is>
          <t>abrutschen</t>
        </is>
      </c>
      <c r="B290" t="inlineStr"/>
      <c r="C290" t="inlineStr"/>
      <c r="D290" t="inlineStr">
        <is>
          <t>nghiêng đi, dốc nghiêng đi, nghiêng mình, cúi mình, cúi đầu rũ xuống, tàn dần, xế, xế tà, suy đi, suy dần, sụt xuống, suy sụp, suy vi, tàn tạ, nghiêng, cúi, từ chối, khước từ, không nhận - không chịu, biến cách - thả, đẻ non, đút nhanh, đút gọn, đút lén, giúi nhanh, nhét nhanh, nhét gọn, thoát, tuột ra khỏi, trượt, tuột, trôi qua, chạy qua, lẻn, lủi, lẩn, lỏn, lỡ lầm, mắc lỗi</t>
        </is>
      </c>
    </row>
    <row r="291">
      <c r="A291" t="inlineStr">
        <is>
          <t>absacken</t>
        </is>
      </c>
      <c r="B291" t="inlineStr"/>
      <c r="C291" t="inlineStr"/>
      <c r="D291" t="inlineStr">
        <is>
          <t>làm lún xuống, làm võng xuống, làm cong xuống, làm chùng, lún xuống, võng xuống, cong xuống, nghiêng hẳn về một bên, lệch hẳn về một bên, dãn ra, chùng, hạ giá, xuống giá, sút kém - chìm, hạ thấp, xuống thấp, cụt, mất dần, lắng xuống, hõm vào, hoắm vào, xuyên vào, ăn sâu vào, ngập sâu vào, thấm vào, chìm đắm, làm chìm, đánh đắm, hạ xuống, làm thấp xuống - để ngả xuống, để rủ xuống, đào, khoan, khắc, giấu = absacken + = absacken +</t>
        </is>
      </c>
    </row>
    <row r="292">
      <c r="A292" t="inlineStr">
        <is>
          <t>Absage</t>
        </is>
      </c>
      <c r="B292" t="inlineStr"/>
      <c r="C292" t="inlineStr"/>
      <c r="D292" t="inlineStr">
        <is>
          <t>sự từ chối, sự khước từ, sự phủ nhận, sự từ chối không cho, sự chối, sự không nhận - sự cự tuyệt, quyền ưu tiên = die Absage + = eine Absage erhalten +</t>
        </is>
      </c>
    </row>
    <row r="293">
      <c r="A293" t="inlineStr">
        <is>
          <t>absagen</t>
        </is>
      </c>
      <c r="B293" t="inlineStr"/>
      <c r="C293" t="inlineStr"/>
      <c r="D293" t="inlineStr">
        <is>
          <t>bỏ, xoá bỏ, huỷ bỏ, bãi bỏ, đóng dấu xoá bỏ, thanh toán, trả hết, khử - từ bỏ, không giữ lời hứa</t>
        </is>
      </c>
    </row>
    <row r="294">
      <c r="A294" t="inlineStr">
        <is>
          <t>absahnen</t>
        </is>
      </c>
      <c r="B294" t="inlineStr"/>
      <c r="C294" t="inlineStr"/>
      <c r="D294" t="inlineStr">
        <is>
          <t>hớt bọt, hớt váng, gạn chất kem, gạn chất béo, làm cho lướt sát qua, ném là là mặt đất, ném thia lia, đọc lướt, đọc qua loa, lượm lặt, đi lướt qua, đi sát qua, bay là là, bay lướt trên không trung - đọc qua</t>
        </is>
      </c>
    </row>
    <row r="295">
      <c r="A295" t="inlineStr">
        <is>
          <t>absatteln</t>
        </is>
      </c>
      <c r="B295" t="inlineStr"/>
      <c r="C295" t="inlineStr"/>
      <c r="D295" t="inlineStr">
        <is>
          <t>tháo yên, làm ng</t>
        </is>
      </c>
    </row>
    <row r="296">
      <c r="A296" t="inlineStr">
        <is>
          <t>Absatzgebiet</t>
        </is>
      </c>
      <c r="B296" t="inlineStr"/>
      <c r="C296" t="inlineStr"/>
      <c r="D296" t="inlineStr">
        <is>
          <t>chỗ thoát ra, lối ra, phương tiện thoả mãn..., cửa sông, dòng sông, dòng nước, thị trường, chỗ tiêu thụ, cửa hàng tiêu thụ, cửa hàng đại lý, đài phát thanh phụ</t>
        </is>
      </c>
    </row>
    <row r="297">
      <c r="A297" t="inlineStr">
        <is>
          <t>Absaugen</t>
        </is>
      </c>
      <c r="B297" t="inlineStr"/>
      <c r="C297" t="inlineStr"/>
      <c r="D297" t="inlineStr">
        <is>
          <t>sự rút khí, sự thoát khí</t>
        </is>
      </c>
    </row>
    <row r="298">
      <c r="A298" t="inlineStr">
        <is>
          <t>absaugen</t>
        </is>
      </c>
      <c r="B298" t="inlineStr"/>
      <c r="C298" t="inlineStr"/>
      <c r="D298" t="inlineStr">
        <is>
          <t>hút, rút, làm kiệt quệ, làm rỗng, làm cạn, dốc hết, dùng hết, bàn hết khía cạnh, nghiên cứu hết mọi mặt - trích, chép, nhổ, bòn rút, moi, bóp, nặn, rút ra, khai, chiết = absaugen +</t>
        </is>
      </c>
    </row>
    <row r="299">
      <c r="A299" t="inlineStr">
        <is>
          <t>abschaffbar</t>
        </is>
      </c>
      <c r="B299" t="inlineStr"/>
      <c r="C299" t="inlineStr"/>
      <c r="D299" t="inlineStr">
        <is>
          <t>có thể thủ tiêu, có thể bãi bỏ, có thể huỷ bỏ</t>
        </is>
      </c>
    </row>
    <row r="300">
      <c r="A300" t="inlineStr">
        <is>
          <t>abschaffen</t>
        </is>
      </c>
      <c r="B300" t="inlineStr"/>
      <c r="C300" t="inlineStr"/>
      <c r="D300" t="inlineStr">
        <is>
          <t>làm dịu đi, làm yếu đi, làm giảm bớt, hạ, bớt, làm nhụt, làm cùn, thanh toán, làm mất hết, huỷ bỏ, thủ tiêu, ram, dịu đi, yếu đi, nhụt đi, đỡ, ngớt - bãi bỏ - bỏ - không dùng, thế, thay thế = abschaffen + = abschaffen + = etwas abschaffen +</t>
        </is>
      </c>
    </row>
    <row r="301">
      <c r="A301" t="inlineStr">
        <is>
          <t>Abschaffung</t>
        </is>
      </c>
      <c r="B301" t="inlineStr"/>
      <c r="C301" t="inlineStr"/>
      <c r="D301" t="inlineStr">
        <is>
          <t>sự dịu đi, sự yếu đi, sự nhụt đi, sự giảm bớt, sự đỡ, sự ngớt, sự hạ, sự bớt, sự chấm dứt, sự thanh toán, sự huỷ bỏ, sự thủ tiêu - sự bãi bỏ - - sự bài trừ - sự bỏ - sự dập tắt, sự làm tiêu tan, sự làm tắt, sự làm lu mờ, sự át, sự làm cho cứng họng, sự tiêu diệt, sự phá huỷ = die Abschaffung +</t>
        </is>
      </c>
    </row>
    <row r="302">
      <c r="A302" t="inlineStr">
        <is>
          <t>abschalten</t>
        </is>
      </c>
      <c r="B302" t="inlineStr"/>
      <c r="C302" t="inlineStr"/>
      <c r="D302" t="inlineStr">
        <is>
          <t>làm cho bất lực, làm cho không đủ năng lực, làm tàn tật, làm què quặt, làm mất khả năng hoạt động, phá hỏng, loại ra khỏi vòng chiến đấu, làm cho không đủ tư cách - tuyên bố không đủ tư cách - làm rời ra, cắt rời ra, tháo rời ra, phân cách ra, ngắt, cắt - cởi ra, tháo ra, thả ra, làm thoát ra, làm bốc lên, gỡ, tách rời, xa rời ra, thoát khỏi sự ràng buộc, thoát ra, bốc lên, gỡ đường kiếm - làm cho không hoạt động, khử hoạt tính, rút ra khỏi danh sách quân thường trực - ngừng, nghỉ, thôi, chặn, ngăn chặn, cúp, treo giò, bịt lại, nút lại, hàn, chấm câu, bấm, buộc cho chặt, ngừng lại, đứng lại, lưu lại, ở lại</t>
        </is>
      </c>
    </row>
    <row r="303">
      <c r="A303" t="inlineStr">
        <is>
          <t>Abschaltung</t>
        </is>
      </c>
      <c r="B303" t="inlineStr"/>
      <c r="C303" t="inlineStr"/>
      <c r="D303" t="inlineStr">
        <is>
          <t>sự làm rời ra, sự cắt rời ra, sự tháo rời ra, sự phân cách ra, sự ngắt, sự cắt = die Abschaltung +</t>
        </is>
      </c>
    </row>
    <row r="304">
      <c r="A304" t="inlineStr">
        <is>
          <t>Abschaum</t>
        </is>
      </c>
      <c r="B304" t="inlineStr"/>
      <c r="C304" t="inlineStr"/>
      <c r="D304" t="inlineStr">
        <is>
          <t>cặn bâ, rác rưởi &amp; ) - lớp người nghèo, những người khố rách áo ôm ragtag and bobtain) - bọt, váng, cặn bã</t>
        </is>
      </c>
    </row>
    <row r="305">
      <c r="A305" t="inlineStr">
        <is>
          <t>Abscheu</t>
        </is>
      </c>
      <c r="B305" t="inlineStr"/>
      <c r="C305" t="inlineStr"/>
      <c r="D305" t="inlineStr">
        <is>
          <t>sự ghê tởm, điều ghê tởm, cái bị ghét cay ghét đắng - sự kinh tởm, sự ghét cay ghét đắng, vật kinh tởm, việc ghê tởm, hành động đáng ghét - sự ghét độc địa, lời chửi rủa, người bị ghét cay ghét đắng - sự ghét = der Abscheu + = der Abscheu + = der Abscheu + = mit Abscheu +</t>
        </is>
      </c>
    </row>
    <row r="306">
      <c r="A306" t="inlineStr">
        <is>
          <t>abscheuern</t>
        </is>
      </c>
      <c r="B306" t="inlineStr"/>
      <c r="C306" t="inlineStr"/>
      <c r="D306" t="inlineStr">
        <is>
          <t>lau, chùi, cọ, lọc hơi đốt, bỏ đi, huỷ bỏ = sich abscheuern +</t>
        </is>
      </c>
    </row>
    <row r="307">
      <c r="A307" t="inlineStr">
        <is>
          <t>abscheulich</t>
        </is>
      </c>
      <c r="B307" t="inlineStr"/>
      <c r="C307" t="inlineStr"/>
      <c r="D307" t="inlineStr">
        <is>
          <t>ghê tởm, đáng ghét, trái với, mâu thuẫn với, không hợp với, ghét cay ghét đắng - kinh tởm - đáng nguyền rủa, xấu số, phận rủi, phận hẩm hiu, phiền toái, khó chịu - đen, mặc quần áo đen, da đen, tối, tối tăm, dơ bẩn, bẩn thỉu, đen tối, ảm đạm, buồn rầu, vô hy vọng, xấu xa, độc ác - đáng trách, đáng tội, đáng đoạ đày - đáng ghê tởm - làm ghê tởm, làm kinh tởm - bỉ ổi, rất đáng ghét - tỏ ra ghét cay ghét đắng execratory) - execrative, để chửi rủa, để nguyền rủa - hung ác, có tội ác - hiển nhiên, rành rành, rõ ràng, trắng trợn - hôi hám, hôi thối, cáu bẩn, ươn, xấu, tồi, thô tục, tục tĩu, thô lỗ, gớm, tởm, nhiễm độc, nhiều rêu, nhiều hà, tắc nghẽn, rối, trái luật, gian lận, ngược, nhiều lỗi, gian trá - dữ tợn, tàn nhẫn, nhẫn tâm, ác nghiệt, không lay chuyển được - cực kỳ tàn ác - gớm guốc - kinh khủng, kinh khiếp, hết sức khó chịu, quá lắm - làm cho người ta không ưa - vô lại, ti tiện, đê tiện, tà giáo, không tín ngưỡng - độc - - xúc phạm, làm tổn thương, lăng nhục, sỉ nhục, táo bạo, vô nhân đạo, quá chừng, thái quá, mãnh liệt, ác liệt - gây phẫn nộ - hèn hạ, đê hèn, kém, không có giá trị, thật là xấu - côn đồ - khốn khổ, cùng khổ, bất hạnh, đáng chê, thảm hại, quá tệ</t>
        </is>
      </c>
    </row>
    <row r="308">
      <c r="A308" t="inlineStr">
        <is>
          <t>Abscheulichkeit</t>
        </is>
      </c>
      <c r="B308" t="inlineStr"/>
      <c r="C308" t="inlineStr"/>
      <c r="D308" t="inlineStr">
        <is>
          <t>sự ghê tởm, sự kinh tởm, sự ghét cay ghét đắng, vật kinh tởm, việc ghê tởm, hành động đáng ghét - màu đen, sự tối tăm, bóng tối, chỗ tối, sự đen tối, sự độc ác, sự tàn ác - sự đáng ghét, sự đáng ghê tởm - sự tàn ác dã man, tính tàn ác, tội ác, hành động tàn ác - tính chất hung ác, tính chất tội ác, tính chất ghê tởm - sự hiển nhiên, sự rành rành, sự rõ ràng, sự trắng trợn - tính chất cực kỳ tàn ác - vẻ gớm guốc, tính ghê tởm - sự khủng khiếp, sự kinh khiếp, sự xấu xa, tính đáng ghét, tính hết sức khó chịu, tính quá quắc - vẻ ghê tởm, vẻ đáng ghét - tính chất xúc phạm, tính chất tàn bạo, tính chất vô nhân đạo, tính chất thái quá, tính chất mãnh liệt, tính chất ác liệt = die Abscheulichkeit +</t>
        </is>
      </c>
    </row>
    <row r="309">
      <c r="A309" t="inlineStr">
        <is>
          <t>abschicken</t>
        </is>
      </c>
      <c r="B309" t="inlineStr"/>
      <c r="C309" t="inlineStr"/>
      <c r="D309" t="inlineStr">
        <is>
          <t>gửi đi, sai phái đi, đánh chết tươi, giết đi, khử, kết liễu cuộc đời, giải quyết nhanh gọn, làm gấp, ăn khẩn trương, ăn gấp, làm nhanh gọn - mặc áo giáp, gửi qua bưu điện - gửi, sai, phái, cho đi scend), cho, ban cho, phù hộ cho, giáng, bắn ra, làm bốc lên, làm nẩy ra, toả ra, đuổi đi, tống đi, làm cho, hướng tới, đẩy tới, gửi thư, nhắn</t>
        </is>
      </c>
    </row>
    <row r="310">
      <c r="A310" t="inlineStr">
        <is>
          <t>abschieben</t>
        </is>
      </c>
      <c r="B310" t="inlineStr"/>
      <c r="C310" t="inlineStr"/>
      <c r="D310" t="inlineStr">
        <is>
          <t>trục xuất, phát vãng, đày đi - đổi chỗ, dời chỗ, di chuyển, thay, + off) trút bỏ, trút lên, dùng mưu mẹo, dùng mưu kế, xoay xở, xoay xở để kiếm sống, nó quanh co, nói lập lờ, nói nước đôi, sang, thay quần áo - 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jemanden abschieben +</t>
        </is>
      </c>
    </row>
    <row r="311">
      <c r="A311" t="inlineStr">
        <is>
          <t>Abschiebung</t>
        </is>
      </c>
      <c r="B311" t="inlineStr"/>
      <c r="C311" t="inlineStr"/>
      <c r="D311" t="inlineStr">
        <is>
          <t>sự trục xuất, sự phát vãng, sự đày</t>
        </is>
      </c>
    </row>
    <row r="312">
      <c r="A312" t="inlineStr">
        <is>
          <t>Abschiedsgesuch</t>
        </is>
      </c>
      <c r="B312" t="inlineStr"/>
      <c r="C312" t="inlineStr"/>
      <c r="D312" t="inlineStr">
        <is>
          <t>sự từ chức, đơn xin từ chức, sự từ bỏ, sự trao, sự nhường, sự cam chịu, sự nhẫn nhục</t>
        </is>
      </c>
    </row>
    <row r="313">
      <c r="A313" t="inlineStr">
        <is>
          <t>Abschiedsrede</t>
        </is>
      </c>
      <c r="B313" t="inlineStr"/>
      <c r="C313" t="inlineStr"/>
      <c r="D313" t="inlineStr">
        <is>
          <t>diễn văn từ biệt</t>
        </is>
      </c>
    </row>
    <row r="314">
      <c r="A314" t="inlineStr">
        <is>
          <t>Abschiedsredner</t>
        </is>
      </c>
      <c r="B314" t="inlineStr"/>
      <c r="C314" t="inlineStr"/>
      <c r="D314" t="inlineStr">
        <is>
          <t>đại biểu học sinh đọc diễn văn từ biệt</t>
        </is>
      </c>
    </row>
    <row r="315">
      <c r="A315" t="inlineStr">
        <is>
          <t>abschirmen</t>
        </is>
      </c>
      <c r="B315" t="inlineStr"/>
      <c r="C315" t="inlineStr"/>
      <c r="D315" t="inlineStr">
        <is>
          <t>trùm chăn, đắp chăn, ỉm đi, bịt đi, làm cho không nghe thấy, làm nghẹt, phá, làm lấp tiếng đi, phủ lên, che phủ, hứng gió của, phạt tung chăn - bảo vệ, gác, canh giữ, đề phòng, phòng, giữ gìn, che, chắn - bảo hộ, che chở, lắp thiết bị bảo hộ lao động, cung cấp tiền để thanh toán - che giấu, chuyển một cuốn tiểu thuyết, một vở kịch) thành bản phim, giần, sàng, lọc, nghiên cứu và thẩm tra lý lịch, được chiếu - bao che, che đậy, lấp liếm</t>
        </is>
      </c>
    </row>
    <row r="316">
      <c r="A316" t="inlineStr">
        <is>
          <t>abschlachten</t>
        </is>
      </c>
      <c r="B316" t="inlineStr"/>
      <c r="C316" t="inlineStr"/>
      <c r="D316" t="inlineStr">
        <is>
          <t>giết, mổ, giết chóc tàn sát, làm sai lạc, làm hỏng, mạt sát - giết thịt, mổ thịt, tài sát, chém giết</t>
        </is>
      </c>
    </row>
    <row r="317">
      <c r="A317" t="inlineStr">
        <is>
          <t>Abschlag</t>
        </is>
      </c>
      <c r="B317" t="inlineStr"/>
      <c r="C317" t="inlineStr"/>
      <c r="D317" t="inlineStr">
        <is>
          <t>phần trả mỗi lần, phần cung cấp mỗi lần, phần đăng mỗi lần - đường xoi, đường rãnh - việc hạ giá, việc giảm bớt, số tiền được hạ, số tiền được giảm bớt - sự bật lại, sự nẩy lên, sự phản ứng - 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 = der Abschlag + = der Abschlag + = der Abschlag + = der Abschlag + = auf Abschlag +</t>
        </is>
      </c>
    </row>
    <row r="318">
      <c r="A318" t="inlineStr">
        <is>
          <t>abschlagen</t>
        </is>
      </c>
      <c r="B318" t="inlineStr"/>
      <c r="C318" t="inlineStr"/>
      <c r="D318" t="inlineStr">
        <is>
          <t>từ chối, khước từ, cự tuyệt, chùn lại, không dám nhảy qua - đánh lui, đẩy lùi, đánh bại trong cuộc bút chiến, đánh bại trong cuộc tranh luận = abschlagen + = abschlagen + = abschlagen + = abschlagen + = etwas glattweg abschlagen + = jemandem rundweg etwas abschlagen +</t>
        </is>
      </c>
    </row>
    <row r="319">
      <c r="A319" t="inlineStr">
        <is>
          <t>abschleifen</t>
        </is>
      </c>
      <c r="B319" t="inlineStr"/>
      <c r="C319" t="inlineStr"/>
      <c r="D319" t="inlineStr">
        <is>
          <t>làm trầy, cọ xơ ra, mài mòn - đánh bóng, làm cho láng, làm cho lịch sự, làm cho thanh nhâ, làm cho tao nhã động tính từ quá khứ), bóng lên - cọ xát, chà xát, xoa, xoa bóp, lau, lau bóng, xát mạnh lên giấy can để nổi bật, nghiền, tán, cọ, mòn rách, xơ ra, xước, chệch đi vì lăn vào chỗ gồ ghề - đánh giấy ráp, đánh giấy nhám</t>
        </is>
      </c>
    </row>
    <row r="320">
      <c r="A320" t="inlineStr">
        <is>
          <t>Abschleifung</t>
        </is>
      </c>
      <c r="B320" t="inlineStr"/>
      <c r="C320" t="inlineStr"/>
      <c r="D320" t="inlineStr">
        <is>
          <t>sự làm trầy, sự cọ xơ ra, chỗ bị trầy da, sự mài mòn</t>
        </is>
      </c>
    </row>
    <row r="321">
      <c r="A321" t="inlineStr">
        <is>
          <t>abschleppen</t>
        </is>
      </c>
      <c r="B321" t="inlineStr"/>
      <c r="C321" t="inlineStr"/>
      <c r="D321" t="inlineStr">
        <is>
          <t>dắt, lai, kéo = sich mit etwas abschleppen +</t>
        </is>
      </c>
    </row>
    <row r="322">
      <c r="A322" t="inlineStr">
        <is>
          <t>Abschleppwagen</t>
        </is>
      </c>
      <c r="B322" t="inlineStr"/>
      <c r="C322" t="inlineStr"/>
      <c r="D322" t="inlineStr">
        <is>
          <t>người phá hoại, người tàn phá, người làm đắm tàu, người cướp bóc đồ đạc trên tàu đắm, người âm mưu gây đắm tàu để cướp đồ đạc, người thu hồi tàu đắm, người làm nghề đi phá dỡ nhà - công nhân đội sửa chữa, người vớt những vật trôi giạt, người thu dọn những vật đổ nát</t>
        </is>
      </c>
    </row>
    <row r="323">
      <c r="A323" t="inlineStr">
        <is>
          <t>abschmecken</t>
        </is>
      </c>
      <c r="B323" t="inlineStr"/>
      <c r="C323" t="inlineStr"/>
      <c r="D323" t="inlineStr">
        <is>
          <t>nếm, nếm mùi, thưởng thức, hưởng, ăn uống ít, ăn uống qua loa, nhấm nháp, có vị, biết mùi, trải qua</t>
        </is>
      </c>
    </row>
    <row r="324">
      <c r="A324" t="inlineStr">
        <is>
          <t>Abschmelzen</t>
        </is>
      </c>
      <c r="B324" t="inlineStr"/>
      <c r="C324" t="inlineStr"/>
      <c r="D324" t="inlineStr">
        <is>
          <t>sự cắt bỏ, sự tải mòn, sự tiêu mòn</t>
        </is>
      </c>
    </row>
    <row r="325">
      <c r="A325" t="inlineStr">
        <is>
          <t>abschmieren</t>
        </is>
      </c>
      <c r="B325" t="inlineStr"/>
      <c r="C325" t="inlineStr"/>
      <c r="D325" t="inlineStr">
        <is>
          <t>bôi mỡ, bơm mỡ, xoa mỡ, làm cho trơn tru, làm thối gót - tra dầu mỡ, bôi trơn</t>
        </is>
      </c>
    </row>
    <row r="326">
      <c r="A326" t="inlineStr">
        <is>
          <t>abschnallen</t>
        </is>
      </c>
      <c r="B326" t="inlineStr"/>
      <c r="C326" t="inlineStr"/>
      <c r="D326" t="inlineStr">
        <is>
          <t>mở khoá</t>
        </is>
      </c>
    </row>
    <row r="327">
      <c r="A327" t="inlineStr">
        <is>
          <t>Abschneiden</t>
        </is>
      </c>
      <c r="B327" t="inlineStr"/>
      <c r="C327" t="inlineStr"/>
      <c r="D327" t="inlineStr">
        <is>
          <t>sự cắt bỏ - việc gọt, việc cắt, việc xén, việc đẽo bớt, vỏ, vụn xén ra, mấu gọt ra</t>
        </is>
      </c>
    </row>
    <row r="328">
      <c r="A328" t="inlineStr">
        <is>
          <t>abschneiden</t>
        </is>
      </c>
      <c r="B328" t="inlineStr"/>
      <c r="C328" t="inlineStr"/>
      <c r="D328" t="inlineStr">
        <is>
          <t>cắt cụt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chặt, chém, thái, xẻo,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chắn, chặn, chặn đứng = abschneiden + = abschneiden + = gut abschneiden + = am besten abschneiden +</t>
        </is>
      </c>
    </row>
    <row r="329">
      <c r="A329" t="inlineStr">
        <is>
          <t>Abschnitt</t>
        </is>
      </c>
      <c r="B329" t="inlineStr"/>
      <c r="C329" t="inlineStr"/>
      <c r="D329" t="inlineStr">
        <is>
          <t>bài báo, điều khoản, mục, đồ, thức, vật phẩm, hàng, mạo từ - cành cây, nhánh, ngả ..., chi, chi nhánh, ngành - chương, đề tài, vấn đề, tăng hội - phần giữa, đoạn, hồi, tình tiết - đoạn văn, dấu mở đầu một đoạn văn, dấu xuống dòng, mẫu tin - phần, bộ phận, tập, bộ phận cơ thể, phần việc, nhiệm vụ, vai, vai trò, lời nói của một vai kịch, bản chép lời của một vai kịch, nơi, vùng, phía, bè, tài năng - kỷ, kỳ, thời kỳ, giai đoạn, thời gian, thời đại, thời nay, tiết, số nhiều) kỳ hành kinh, , chu kỳ, câu nhiều đoạn, chấm câu, dấu chấm câu, lời nói văn hoa bóng bảy - tuần, giai thoại, phương diện, mặt, pha - sự cắt, chỗ cắt, phần cắt ra, đoạn cắt ra, khu vực, tiết đoạn, mặt cắt, tiết diện, phân chi, tiểu đội, lát cắt, tầng lớp nhân dân - hình quạt, quân khu - khúc, đốt, miếng, phân = der Abschnitt +</t>
        </is>
      </c>
    </row>
    <row r="330">
      <c r="A330" t="inlineStr">
        <is>
          <t>Abschnitte</t>
        </is>
      </c>
      <c r="B330" t="inlineStr"/>
      <c r="C330" t="inlineStr"/>
      <c r="D330" t="inlineStr">
        <is>
          <t>cắt từng đoạn, cắt ra từng khúc, cắt ra từng miếng, phân đoạn, phân đốt = in Abschnitte zerlegen +</t>
        </is>
      </c>
    </row>
    <row r="331">
      <c r="A331" t="inlineStr">
        <is>
          <t>abschrauben</t>
        </is>
      </c>
      <c r="B331" t="inlineStr"/>
      <c r="C331" t="inlineStr"/>
      <c r="D331" t="inlineStr">
        <is>
          <t>nới ra, vặn ra = sich abschrauben lassen +</t>
        </is>
      </c>
    </row>
    <row r="332">
      <c r="A332" t="inlineStr">
        <is>
          <t>abschrecken</t>
        </is>
      </c>
      <c r="B332" t="inlineStr"/>
      <c r="C332" t="inlineStr"/>
      <c r="D332" t="inlineStr">
        <is>
          <t>làm mất hết can đảm, làm chán nản, làm ngã lòng, làm nản lòng, can ngăn - làm hoảng sợ, làm sợ - hăm doạ, đe doạ, doạ dẫm = abschrecken + = abschrecken + = abschrecken + = abschrecken +</t>
        </is>
      </c>
    </row>
    <row r="333">
      <c r="A333" t="inlineStr">
        <is>
          <t>abschreckend</t>
        </is>
      </c>
      <c r="B333" t="inlineStr"/>
      <c r="C333" t="inlineStr"/>
      <c r="D333" t="inlineStr">
        <is>
          <t>để ngăn cản, để ngăn chặn, để cản trở, làm nản lòng, làm nhụt chí, làm thoái chí - gương mẫu, mẫu mực, để làm gương, để cảnh cáo, để làm mẫu, để dẫn chứng, để làm thí dụ - trông gớm guốc, hãm tài - ghê tởm, gớm guốc, chống, kháng cự, đẩy, lạnh lùng, xa cách</t>
        </is>
      </c>
    </row>
    <row r="334">
      <c r="A334" t="inlineStr">
        <is>
          <t>Abschreckung</t>
        </is>
      </c>
      <c r="B334" t="inlineStr"/>
      <c r="C334" t="inlineStr"/>
      <c r="D334" t="inlineStr">
        <is>
          <t>sự ngăn cản, sự ngăn chặn, sự cản trở, sự làm nản lòng, sự làm nhụt chí, sự làm thoái chí - sự hăm doạ, sự đe doạ, sự doạ dẫm</t>
        </is>
      </c>
    </row>
    <row r="335">
      <c r="A335" t="inlineStr">
        <is>
          <t>abschreiben</t>
        </is>
      </c>
      <c r="B335" t="inlineStr"/>
      <c r="C335" t="inlineStr"/>
      <c r="D335" t="inlineStr">
        <is>
          <t>truyền lại, để lại, trả dần, hoàn dần, trừ dần = abschreiben + = abschreiben + = abschreiben + = abschreiben + = abschreiben +</t>
        </is>
      </c>
    </row>
    <row r="336">
      <c r="A336" t="inlineStr">
        <is>
          <t>Abschreiber</t>
        </is>
      </c>
      <c r="B336" t="inlineStr"/>
      <c r="C336" t="inlineStr"/>
      <c r="D336" t="inlineStr">
        <is>
          <t>người sao, người chép lại, người bắt chước</t>
        </is>
      </c>
    </row>
    <row r="337">
      <c r="A337" t="inlineStr">
        <is>
          <t>Abschreibung</t>
        </is>
      </c>
      <c r="B337" t="inlineStr"/>
      <c r="C337" t="inlineStr"/>
      <c r="D337" t="inlineStr">
        <is>
          <t>sự truyền lại, sự để lại, sự trả dần, sự trừ dần = die Abschreibung +</t>
        </is>
      </c>
    </row>
    <row r="338">
      <c r="A338" t="inlineStr">
        <is>
          <t>abschreiten</t>
        </is>
      </c>
      <c r="B338" t="inlineStr"/>
      <c r="C338" t="inlineStr"/>
      <c r="D338" t="inlineStr">
        <is>
          <t>đi từng bước, bước từng bước, chạy nước kiệu, bước từng bước qua, đi đi lại lại, đo bằng bước chân, dẫn tốc độ, chỉ đạo tốc độ = abschreiten + = abschreiten + = abschreiten +</t>
        </is>
      </c>
    </row>
    <row r="339">
      <c r="A339" t="inlineStr">
        <is>
          <t>Abschrift</t>
        </is>
      </c>
      <c r="B339" t="inlineStr"/>
      <c r="C339" t="inlineStr"/>
      <c r="D339" t="inlineStr">
        <is>
          <t>bản sao, bản chép lại, sự sao lại, sự chép lại, sự bắt chước, sự phỏng theo, sự mô phỏng, bản, cuộn, số, bản thảo, bản in, đề tài để viết, kiểu, mẫu - vật giống hệt, vật làm giống hệt, từ đồng nghĩa, biên lai cầm đồ - bảo sao, bản dịch - sự phiên, cách phiên, sự chuyển biên, chương trình ghi âm = die genaue Abschrift + = die beglaubigte Abschrift + = die gleichlautende Abschrift + = eine beglaubigte Abschrift machen von +</t>
        </is>
      </c>
    </row>
    <row r="340">
      <c r="A340" t="inlineStr">
        <is>
          <t>abschweifen</t>
        </is>
      </c>
      <c r="B340" t="inlineStr"/>
      <c r="C340" t="inlineStr"/>
      <c r="D340" t="inlineStr">
        <is>
          <t>đi chơi, đi lan man ra ngoài đề - đi dạo chơi, đi ngao du, nói huyên thiên, nói dông dài, nói không có mạch lạc, viết không có mạch lạc - - đi rời rạc, đi lộn xộn, tụt hậu, đi lạc đàn, rải rác đây đó, lẻ tẻ, bò lan um tùm = abschweifen + = abschweifen + = abschweifen +</t>
        </is>
      </c>
    </row>
    <row r="341">
      <c r="A341" t="inlineStr">
        <is>
          <t>abschweifend</t>
        </is>
      </c>
      <c r="B341" t="inlineStr"/>
      <c r="C341" t="inlineStr"/>
      <c r="D341" t="inlineStr">
        <is>
          <t>lạc đề, ra ngoài đề - hay nói ra ngoài đề, hay viết ra ngoài đề, lan man, tản mạn</t>
        </is>
      </c>
    </row>
    <row r="342">
      <c r="A342" t="inlineStr">
        <is>
          <t>Abschweifung</t>
        </is>
      </c>
      <c r="B342" t="inlineStr"/>
      <c r="C342" t="inlineStr"/>
      <c r="D342" t="inlineStr">
        <is>
          <t>sự trệch, sự lệch, sự trệch hướng, sự sai đường, sự lạc đường, sự lạc lối, sự xa rời, độ lệch - sự lạc đề, sự ra ngoài đề, độ thiên sai, khoảng cách mặt trời - cuộc đi chơi, cuộc đi chơi tập thể với giá hạ có định hạn ngày đi ngày về), cuộc đi tham quan, cuộc đánh thọc ra, sự đi trệch, sự trệch khỏi trục</t>
        </is>
      </c>
    </row>
    <row r="343">
      <c r="A343" t="inlineStr">
        <is>
          <t>Abschwemmung</t>
        </is>
      </c>
      <c r="B343" t="inlineStr"/>
      <c r="C343" t="inlineStr"/>
      <c r="D343" t="inlineStr">
        <is>
          <t>sự xói mòn, sự ăn mòn</t>
        </is>
      </c>
    </row>
    <row r="344">
      <c r="A344" t="inlineStr">
        <is>
          <t>abschwirren</t>
        </is>
      </c>
      <c r="B344" t="inlineStr">
        <is>
          <t>động từ (ist)</t>
        </is>
      </c>
      <c r="C344" t="inlineStr"/>
      <c r="D344" t="inlineStr">
        <is>
          <t>đi khỏi, ra đi</t>
        </is>
      </c>
    </row>
    <row r="345">
      <c r="A345" t="inlineStr">
        <is>
          <t>absehbar</t>
        </is>
      </c>
      <c r="B345" t="inlineStr">
        <is>
          <t>tính từ</t>
        </is>
      </c>
      <c r="C345" t="inlineStr"/>
      <c r="D345" t="inlineStr">
        <is>
          <t>có thể thấy được = in absehbarer Zeit +: trong thời gian sắp tới đây. = nicht absehbarer Schaden +: sự thiệt hại không thể lường được</t>
        </is>
      </c>
    </row>
    <row r="346">
      <c r="A346" t="inlineStr">
        <is>
          <t>absehen</t>
        </is>
      </c>
      <c r="B346" t="inlineStr"/>
      <c r="C346" t="inlineStr"/>
      <c r="D346" t="inlineStr">
        <is>
          <t>kìm lại, dằn lại, cầm lại, cố nhịn, cố nín, kiềm chế = von etwas absehen +</t>
        </is>
      </c>
    </row>
    <row r="347">
      <c r="A347" t="inlineStr">
        <is>
          <t>abseifen</t>
        </is>
      </c>
      <c r="B347" t="inlineStr"/>
      <c r="C347" t="inlineStr"/>
      <c r="D347" t="inlineStr">
        <is>
          <t>xát xà phòng, vò xà phòng, giặt bằng xà phòng</t>
        </is>
      </c>
    </row>
    <row r="348">
      <c r="A348" t="inlineStr">
        <is>
          <t>abseilen</t>
        </is>
      </c>
      <c r="B348" t="inlineStr"/>
      <c r="C348" t="inlineStr"/>
      <c r="D348" t="inlineStr">
        <is>
          <t>chạy trốn tán loạn, bỏ chạy toán loạn = etwas abseilen +</t>
        </is>
      </c>
    </row>
    <row r="349">
      <c r="A349" t="inlineStr">
        <is>
          <t>Abseits</t>
        </is>
      </c>
      <c r="B349" t="inlineStr">
        <is>
          <t>danh từ</t>
        </is>
      </c>
      <c r="C349" t="inlineStr"/>
      <c r="D349" t="inlineStr">
        <is>
          <t>sự việt vị</t>
        </is>
      </c>
    </row>
    <row r="350">
      <c r="A350" t="inlineStr">
        <is>
          <t>abseits</t>
        </is>
      </c>
      <c r="B350" t="inlineStr">
        <is>
          <t>danh từ</t>
        </is>
      </c>
      <c r="C350" t="inlineStr"/>
      <c r="D350" t="inlineStr">
        <is>
          <t>sự việt vị * danh từ - sự việt vị</t>
        </is>
      </c>
    </row>
    <row r="351">
      <c r="A351" t="inlineStr">
        <is>
          <t>absenden</t>
        </is>
      </c>
      <c r="B351" t="inlineStr"/>
      <c r="C351" t="inlineStr"/>
      <c r="D351" t="inlineStr">
        <is>
          <t>đề địa chỉ, gửi, xưng hô, gọi, nói với, nói chuyện với, diễn thuyết trước, viết cho, to address oneself to chăm chú, toàn tâm toàn ý, nhắm - thế, thay thế, đại diện, thay mặt, thay quyền, đóng thay, biểu diễn thay, cử làm đại diện - gửi đi, sai phái đi, đánh chết tươi, giết đi, khử, kết liễu cuộc đời, giải quyết nhanh gọn, làm gấp, ăn khẩn trương, ăn gấp, làm nhanh gọn - - xúc tiến, đẩy mạnh, gửi chuyển tiếp - mặc áo giáp, gửi qua bưu điện - + up) dán, thông báo bằng thông cáo, dán yết thị lên, dán thông cáo lên, yết tên, công bố tên, đi du lịch bằng ngựa trạm, đi du lịch vội vã, vội vàng, vội vã, bỏ ở trạm bưu điện - bỏ vào hòn thư, vào sổ cái, động tính từ quá khứ) thông báo đầy đủ tin tức cho, cung cấp đầy đủ tin tức cho to post up), đặt, bố trí, bổ nhiệm làm chỉ huy thuyền chiến, bổ nhiệm làm chỉ huy = absenden +</t>
        </is>
      </c>
    </row>
    <row r="352">
      <c r="A352" t="inlineStr">
        <is>
          <t>Absender</t>
        </is>
      </c>
      <c r="B352" t="inlineStr"/>
      <c r="C352" t="inlineStr"/>
      <c r="D352" t="inlineStr">
        <is>
          <t>người gửi</t>
        </is>
      </c>
    </row>
    <row r="353">
      <c r="A353" t="inlineStr">
        <is>
          <t>absenken</t>
        </is>
      </c>
      <c r="B353" t="inlineStr"/>
      <c r="C353" t="inlineStr"/>
      <c r="D353"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t>
        </is>
      </c>
    </row>
    <row r="354">
      <c r="A354" t="inlineStr">
        <is>
          <t>absetzbar</t>
        </is>
      </c>
      <c r="B354" t="inlineStr"/>
      <c r="C354" t="inlineStr"/>
      <c r="D354" t="inlineStr">
        <is>
          <t>có thể bán được, thích hợp để bán ở chợ, có thể tiêu thụ được - dễ bán = absetzbar + = absetzbar +</t>
        </is>
      </c>
    </row>
    <row r="355">
      <c r="A355" t="inlineStr">
        <is>
          <t>absetzen</t>
        </is>
      </c>
      <c r="B355" t="inlineStr"/>
      <c r="C355" t="inlineStr"/>
      <c r="D355" t="inlineStr">
        <is>
          <t>lấy đi, khấu đi, trừ đi - giáng chức, hạ tầng công tác, lột lon, làm mất danh giá, làm mất thanh thể, làm giảm giá trị, làm thành đê hèn, làm thành hèn hạ, làm giảm sút, làm suy biến, làm thoái hoá - làm rã ra, làm mủn ra, làm phai, làm nhạt đi, suy biến, thoái hoá, rã ra, hoãn dự kỳ thi danh dự lại một năm - phế truất, hạ bệ, cung khai, cung cấp bằng chứng - gửi, gửi ở ngân hàng, gửi ký quỹ, đặt cọc, làm lắng đọng, đặt, đẻ - phế, truất ngôi, truất, hạ - xuống xe lửa, cho xuống xe lửa - dỡ, dỡ hàng, nổ, phóng, bắn, đuổi ra, thải hồi, tha, thả, cho ra, cho về, giải tán, giải ngũ, tuôn ra, tháo ra, tiết ra, bốc ra, đổ ra, chảy ra, trả hết, thanh toán, làm xong, hoàn thành, tẩy - phục quyền, tháo điện, huỷ bỏ - ngừng đình chỉ, gián đoạn, bỏ, thôi không mua, thôi - cho đi, sa thải, gạt bỏ, xua đuổi, bàn luận qua loa, nêu lên qua loa, đánh đi, bỏ không xét, bác - chảy nhỏ giọt, rơi nhỏ giọt, nhỏ giọt ráo nước, rơi, rớt xuống, gục xuống, tình cờ thốt ra, tình cờ nói ra, thôi ngừng lại, dừng lại, đứt đoạn, sụt, giảm, lắng xuống, rơi vào, co rúm lại - thu mình lại, nhỏ giọt, cho chảy nhỏ giọt, để rơi, buông rơi, bỏ xuống, ném xuống, vô tình thốt ra, buông, viết qua loa, bỏ lướt, bỏ không đọc, cho xuống xe, đưa đến, cúi xuống, hạ thấp, thua - đánh gục, bắn rơi, chặt đổ, ngừng, cắt đứt, bỏ rơi, phát bằng cú đá bóng đang bật nảy, ghi bằng cú đá bóng đang bật nảy - tạm nghỉ, tạm ngừng, chờ đợi, ngập ngừng, ngừng lại - dời đi, di chuyển, dọn, cất dọn, bỏ ra, cách chức, đuổi, lấy ra, đưa ra, rút ra..., tẩy trừ, xoá bỏ, loại bỏ, giết, thủ tiêu, khử đi, làm hết, xua đuổi sạch, bóc, cắt bỏ, tháo, dời đi xa, đi ra - tránh ra xa, dọn nhà, đổi chỗ ở - nghỉ, chặn, ngăn chặn, cắt, cúp, treo giò, bịt lại, nút lại, hàn, chấm câu, bấm, buộc cho chặt, đứng lại, lưu lại, ở lại - phá đi, phá huỷ - đẩy ra khỏi chỗ ngồi, làm ng, làm mất ghế, coi là vô hiệu - rút, rút khỏi, rút lui, rút lại, sự huỷ bỏ, sự thu hồi, kéo, rút quân, ra, rút ra = absetzen + = absetzen + = absetzen + = absetzen + = absetzen + = absetzen + = sich absetzen + = sich absetzen + = sich absetzen + = sich absetzen +</t>
        </is>
      </c>
    </row>
    <row r="356">
      <c r="A356" t="inlineStr">
        <is>
          <t>Absetzung</t>
        </is>
      </c>
      <c r="B356" t="inlineStr"/>
      <c r="C356" t="inlineStr"/>
      <c r="D356" t="inlineStr">
        <is>
          <t>sự phế truất, sự hạ bệ, sự cung khai, sự cung cấp bằng chứng, lời cung khai, sự lắng đọng - sự phế, sự truất ngôi, sự truất quyền - sự giải tán, sự cho đi, sự đuổi đi, sự thải hồi, sự sa thải, sự gạt bỏ, sự xua đuổi, sự bàn luận qua loa, sự nêu lên qua loa, sự đánh đi, sự bỏ không xét, sự bác - sự đổi chỗ, sự dời chỗ, sự chuyển chỗ, sự thải ra, sự cách chức, sự chiếm chỗ, sự hất ra khỏi chỗ, sự thay thế, sự dịch chuyển, độ dịch chuyển, trọng lượng nước rẽ - sự tống ra, sự làm vọt ra, sự phụt ra, sự phát ra, sự đuổi khỏi, sự đuổi ra - sự rút khỏi, sự rút ra, sự rút quân, sự rút lui, sự rút, sự huỷ bỏ, sự thu hồi = die Absetzung +</t>
        </is>
      </c>
    </row>
    <row r="357">
      <c r="A357" t="inlineStr">
        <is>
          <t>absichern</t>
        </is>
      </c>
      <c r="B357" t="inlineStr"/>
      <c r="C357" t="inlineStr"/>
      <c r="D357" t="inlineStr">
        <is>
          <t>xếp túi cát làm công sự, chặn bằng túi cát, bịt bằng túi cát, đánh quỵ bằng túi cát - chống, đỡ, truyền sức mạnh, khuyến khích, chịu đựng, dung thứ, nuôi nấng, cấp dưỡng, ủng hộ, chứng minh, xác minh, đóng giỏi = absichern +</t>
        </is>
      </c>
    </row>
    <row r="358">
      <c r="A358" t="inlineStr">
        <is>
          <t>Absinken</t>
        </is>
      </c>
      <c r="B358" t="inlineStr"/>
      <c r="C358" t="inlineStr"/>
      <c r="D358" t="inlineStr">
        <is>
          <t>bản báo cáo tóm tắt, bài tóm tắt = das Absinken +</t>
        </is>
      </c>
    </row>
    <row r="359">
      <c r="A359" t="inlineStr">
        <is>
          <t>absinken</t>
        </is>
      </c>
      <c r="B359" t="inlineStr"/>
      <c r="C359" t="inlineStr"/>
      <c r="D359" t="inlineStr">
        <is>
          <t>nghiêng đi, dốc nghiêng đi, nghiêng mình, cúi mình, cúi đầu rũ xuống, tàn dần, xế, xế tà, suy đi, suy dần, sụt xuống, suy sụp, suy vi, tàn tạ, nghiêng, cúi, từ chối, khước từ, không nhận - không chịu, biến cách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rơi xuống, rơi vào &amp; ), rủ xuống, xoã xuống, rụng xuống, ngã, xuống thấp, xịu xuống, dịu đi, nguôi đi, đổ nát, sụp đổ, mất địa vị, bị hạ bệ, xuống thế, sa sút, xuống dốc - sa ngã, thất bại, thất thủ, hy sinh, chết, ngã xuống ), buột nói ra, thốt ra, sinh ra, đẻ ra, được chia thành thuộc về, bị, dốc xuống, đổ ra, bắt đầu, xông vào, chặt - chìm, cụt, mất dần, lún xuống, hõm vào, hoắm vào, xuyên vào, ăn sâu vào, ngập sâu vào, thấm vào, chìm đắm, làm chìm, đánh đắm, hạ xuống, làm thấp xuống, để ngả xuống, để rủ xuống - đào, khoan, khắc, giấu</t>
        </is>
      </c>
    </row>
    <row r="360">
      <c r="A360" t="inlineStr">
        <is>
          <t>absitzen</t>
        </is>
      </c>
      <c r="B360" t="inlineStr"/>
      <c r="C360" t="inlineStr"/>
      <c r="D360">
        <f> absitzen + = absitzen +</f>
        <v/>
      </c>
    </row>
    <row r="361">
      <c r="A361" t="inlineStr">
        <is>
          <t>absolut</t>
        </is>
      </c>
      <c r="B361" t="inlineStr"/>
      <c r="C361" t="inlineStr"/>
      <c r="D361" t="inlineStr">
        <is>
          <t>tuyệt đối, hoàn toàn, thuần tuý, nguyên chất, chuyên chế, độc đoán, xác thực, đúng sự thực, chắc chắn, vô điều kiện - sạch, sạch sẽ, trong sạch không tội lỗi, không lỗi, dễ đọc, thẳng, không có mấu, không nham nhở, cân đối, đẹp, nhanh, khéo gọn, không bị ô uế, không bệnh tật, có thể ăn thịt được, hẳn - đầy đủ, trọn vẹn, hoàn thành, xong, toàn diện - 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không có thế hiệu, đúng vào, ngay vào, thẳng vào, hằn lại, sững lại - không dính dáng, không liên quan, không quan hệ, không thích hợp, không đúng lúc, không đúng chỗ - rõ ràng, quả quyết, khẳng định, tích cực - chỉ là, đúng là, dốc đứng, thẳng đứng, mỏng dính, trông thấy da - đơn, đơn giản, giản dị, mộc mạc, xuềnh xoàng, bình dị, hồn nhiên, dễ hiểu, dễ làm, tuyệt đối là, không khác gì, đơn sơ, nghèo hèn, nhỏ mọn, không đáng kể, ngu dại, dốt nát, thiếu kinh nghiệm - không điều kiện, dứt khoát - không giảm nhẹ, không dịu bớt, đặc, đại, thậm, chí - = absolut sicher sein +</t>
        </is>
      </c>
    </row>
    <row r="362">
      <c r="A362" t="inlineStr">
        <is>
          <t>Absolute</t>
        </is>
      </c>
      <c r="B362" t="inlineStr"/>
      <c r="C362" t="inlineStr"/>
      <c r="D362" t="inlineStr">
        <is>
          <t>tính tuyệt đối, tính hoàn toàn</t>
        </is>
      </c>
    </row>
    <row r="363">
      <c r="A363" t="inlineStr">
        <is>
          <t>Absolutismus</t>
        </is>
      </c>
      <c r="B363" t="inlineStr"/>
      <c r="C363" t="inlineStr"/>
      <c r="D363" t="inlineStr">
        <is>
          <t>sự chuyên chế, chính thể chuyên chế</t>
        </is>
      </c>
    </row>
    <row r="364">
      <c r="A364" t="inlineStr">
        <is>
          <t>absolutistisch</t>
        </is>
      </c>
      <c r="B364" t="inlineStr"/>
      <c r="C364" t="inlineStr"/>
      <c r="D364" t="inlineStr">
        <is>
          <t>tuyệt đối, hoàn toàn, thuần tuý, nguyên chất, chuyên chế, độc đoán, xác thực, đúng sự thực, chắc chắn, vô điều kiện</t>
        </is>
      </c>
    </row>
    <row r="365">
      <c r="A365" t="inlineStr">
        <is>
          <t>Absolvent</t>
        </is>
      </c>
      <c r="B365" t="inlineStr"/>
      <c r="C365" t="inlineStr"/>
      <c r="D365" t="inlineStr">
        <is>
          <t>grad, cốc chia độ</t>
        </is>
      </c>
    </row>
    <row r="366">
      <c r="A366" t="inlineStr">
        <is>
          <t>absolvieren</t>
        </is>
      </c>
      <c r="B366" t="inlineStr"/>
      <c r="C366" t="inlineStr"/>
      <c r="D366" t="inlineStr">
        <is>
          <t>tha tội, xá tội, tuyên án vô tội, miễn trách, giải, giải phóng, cởi gỡ</t>
        </is>
      </c>
    </row>
    <row r="367">
      <c r="A367" t="inlineStr">
        <is>
          <t>absondern</t>
        </is>
      </c>
      <c r="B367" t="inlineStr"/>
      <c r="C367" t="inlineStr"/>
      <c r="D367" t="inlineStr">
        <is>
          <t>trừu tượng hoá, làm đãng trí, rút ra, chiết ra, tách ra, lấy trộm, ăn cắp, tóm tắt, trích yếu - gỡ ra, tháo ra, lấy riêng ra, cắt đi làm nhiệm vụ riêng lẻ - không cho vào, không cho hưởng, ngăn chận, loại trừ, đuổi tống ra, tống ra - bài tiết, thải ra - rỉ, ứa - cô lập, cách ly, biến thành một hòn đảo - cách - không nhanh, không chấp thuận, bác bỏ, loại ra, bỏ ra, đánh hỏng, từ chối không tiếp, mửa, nôn ra - tách biệt, tác ra xa - tách riêng, chia riêng ra - làm rời ra, phân ra, chia ra, gạn ra..., phân đôi, chia đôi, chia tay, rời, phân tán, đi mỗi người một ngả - thấm ra = absondern + = sich absondern + = sich absondern +</t>
        </is>
      </c>
    </row>
    <row r="368">
      <c r="A368" t="inlineStr">
        <is>
          <t>absondernd</t>
        </is>
      </c>
      <c r="B368" t="inlineStr"/>
      <c r="C368" t="inlineStr"/>
      <c r="D368" t="inlineStr">
        <is>
          <t>để bài tiết, để thải ra, làm bài tiết, sự bài tiết, sự thải ra = absondernd + = sich absondernd +</t>
        </is>
      </c>
    </row>
    <row r="369">
      <c r="A369" t="inlineStr">
        <is>
          <t>Absonderung</t>
        </is>
      </c>
      <c r="B369" t="inlineStr"/>
      <c r="C369" t="inlineStr"/>
      <c r="D369" t="inlineStr">
        <is>
          <t>sự phân ra, sự tách ra, sự phân tích, sự phân ly - sự phát ra, sự bốc ra, sự toả ra, vật phát ra, vật bốc ra, vật toả ra, sự xuất tinh, sự phát hành - sự bài tiết, sự thải ra, chất bài tiết - sự cô lập, sự cách ly, sự biến thành một hòn đảo - sự cách - sự cất giấu, sự oa trữ, sự tiết, chất tiết - sự tách riêng, sự chia tách, sự phân biệt - sự chia cắt, sự chia tay, sự biệt ly, sự biệt cư, sự chia rẽ - sự rỉ ra, sự rò ra = die Absonderung + = die Absonderung + = die flockige Absonderung +</t>
        </is>
      </c>
    </row>
    <row r="370">
      <c r="A370" t="inlineStr">
        <is>
          <t>Absorber</t>
        </is>
      </c>
      <c r="B370" t="inlineStr"/>
      <c r="C370" t="inlineStr"/>
      <c r="D370" t="inlineStr">
        <is>
          <t>thiết bị hút thu, cái giảm xóc</t>
        </is>
      </c>
    </row>
    <row r="371">
      <c r="A371" t="inlineStr">
        <is>
          <t>absorbieren</t>
        </is>
      </c>
      <c r="B371" t="inlineStr">
        <is>
          <t>động từ</t>
        </is>
      </c>
      <c r="C371" t="inlineStr"/>
      <c r="D371" t="inlineStr">
        <is>
          <t>hấp thụ, thẩm thấu</t>
        </is>
      </c>
    </row>
    <row r="372">
      <c r="A372" t="inlineStr">
        <is>
          <t>Absorption</t>
        </is>
      </c>
      <c r="B372" t="inlineStr"/>
      <c r="C372" t="inlineStr"/>
      <c r="D372" t="inlineStr">
        <is>
          <t>sự hút, sự hút thu, sự say mê, miệt mài, sự mê mải = die Absorption +</t>
        </is>
      </c>
    </row>
    <row r="373">
      <c r="A373" t="inlineStr">
        <is>
          <t>abspalten</t>
        </is>
      </c>
      <c r="B373" t="inlineStr"/>
      <c r="C373" t="inlineStr"/>
      <c r="D373">
        <f> sich abspalten +</f>
        <v/>
      </c>
    </row>
    <row r="374">
      <c r="A374" t="inlineStr">
        <is>
          <t>abspannen</t>
        </is>
      </c>
      <c r="B374" t="inlineStr"/>
      <c r="C374" t="inlineStr"/>
      <c r="D374" t="inlineStr">
        <is>
          <t>néo bằng dây, lái theo hướng gió, chặn, ngăn chặn, đình lại, hoãn lại, chống đỡ, ở lại, lưu lại, lời mệnh lệnh) ngừng lại, dừng lại, chịu đựng, dẻo dai = abspannen + = abspannen + = abspannen +</t>
        </is>
      </c>
    </row>
    <row r="375">
      <c r="A375" t="inlineStr">
        <is>
          <t>Abspannung</t>
        </is>
      </c>
      <c r="B375" t="inlineStr"/>
      <c r="C375" t="inlineStr"/>
      <c r="D375" t="inlineStr">
        <is>
          <t>dây, xích, bù nhìn, ngáo ộp, người ăn mặc kỳ quái, anh chàng, gã, sự chuồn, lời nói đùa, lời pha trò, lời nói giễu - sự mệt nhọc, sự mệt mỏi, sự uể oải</t>
        </is>
      </c>
    </row>
    <row r="376">
      <c r="A376" t="inlineStr">
        <is>
          <t>abspecken</t>
        </is>
      </c>
      <c r="B376" t="inlineStr"/>
      <c r="C376" t="inlineStr"/>
      <c r="D376" t="inlineStr">
        <is>
          <t>bắt ăn uống theo chế độ, bắt ăn kiêng - giảm, giảm bớt, hạ, làm nhỏ đi, làm gầy đi, làm yếu đi, làm nghèo đi, làm cho sa sút, làm cho, khiến phải, bắt phải, đổi, biến đổi, giáng cấp, hạ tầng công tác, chinh phục được - bắt phải đầu hàng, chữa, bó, nắn, khử, rút gọn, quy về, cán dát, ép, nén, tự làm cho nhẹ cân đi - sắp xếp hợp lý hoá, tổ chức hợp lý hoá</t>
        </is>
      </c>
    </row>
    <row r="377">
      <c r="A377" t="inlineStr">
        <is>
          <t>abspeisen</t>
        </is>
      </c>
      <c r="B377" t="inlineStr"/>
      <c r="C377" t="inlineStr"/>
      <c r="D377">
        <f> abspeisen +</f>
        <v/>
      </c>
    </row>
    <row r="378">
      <c r="A378" t="inlineStr">
        <is>
          <t>abspenstig</t>
        </is>
      </c>
      <c r="B378" t="inlineStr"/>
      <c r="C378" t="inlineStr"/>
      <c r="D378">
        <f> jemandem jemanden abspenstig machen +</f>
        <v/>
      </c>
    </row>
    <row r="379">
      <c r="A379" t="inlineStr">
        <is>
          <t>absperren</t>
        </is>
      </c>
      <c r="B379" t="inlineStr"/>
      <c r="C379" t="inlineStr"/>
      <c r="D379" t="inlineStr">
        <is>
          <t>làm trở ngại, ngăn chận, làm trở ngại sự thi hành, chặn đứng, chặn cản, hạn chế chi tiêu, hạn chế việc sử dụng, phản đối, gò vào khuôn, rập chữ nổi - khoá, nhốt kỹ, giam giữ, bao bọc, bao quanh, chặn lại, đóng chốt, khoá chặt, ghì chặt, chắn bằng cửa cổng, cho đi qua cửa cổng, khoá được, hâm lại, không chạy, không vận động được - đi qua cửa cổng, bước sát gót - ngừng, nghỉ, thôi, chặn, ngăn chặn, cắt, cúp, treo giò, bịt lại, nút lại, hàn, chấm câu, bấm, buộc cho chặt, ngừng lại, đứng lại, lưu lại, ở lại = absperren + = absperren + = sich absperren +</t>
        </is>
      </c>
    </row>
    <row r="380">
      <c r="A380" t="inlineStr">
        <is>
          <t>Absperrung</t>
        </is>
      </c>
      <c r="B380" t="inlineStr"/>
      <c r="C380" t="inlineStr"/>
      <c r="D380" t="inlineStr">
        <is>
          <t>vật chướng ngại - - hàng rào, bờ giậu, hàng rào ngăn cách, sự đánh bao vây</t>
        </is>
      </c>
    </row>
    <row r="381">
      <c r="A381" t="inlineStr">
        <is>
          <t>Abspiel</t>
        </is>
      </c>
      <c r="B381" t="inlineStr"/>
      <c r="C381" t="inlineStr"/>
      <c r="D381" t="inlineStr">
        <is>
          <t>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t>
        </is>
      </c>
    </row>
    <row r="382">
      <c r="A382" t="inlineStr">
        <is>
          <t>Abspielen</t>
        </is>
      </c>
      <c r="B382" t="inlineStr"/>
      <c r="C382" t="inlineStr"/>
      <c r="D382" t="inlineStr">
        <is>
          <t>sự quay lại, sự phát lại, bộ phận phát lại, đĩa thu, cuộn dây thu</t>
        </is>
      </c>
    </row>
    <row r="383">
      <c r="A383" t="inlineStr">
        <is>
          <t>abspielen</t>
        </is>
      </c>
      <c r="B383" t="inlineStr"/>
      <c r="C383" t="inlineStr"/>
      <c r="D383" t="inlineStr">
        <is>
          <t>đi, đi lên, đi qua, đi ngang qua, trải qua, chuyển qua, truyền, trao, đưa, chuyển sang, biến thành, trở thành, đổi thành, qua đi, biến đi, mất đi, chết,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sich abspielen +</t>
        </is>
      </c>
    </row>
    <row r="384">
      <c r="A384" t="inlineStr">
        <is>
          <t>absplittern</t>
        </is>
      </c>
      <c r="B384" t="inlineStr"/>
      <c r="C384" t="inlineStr"/>
      <c r="D384" t="inlineStr">
        <is>
          <t>làm vỡ ra từng mảnh, vỡ ra từng mảnh</t>
        </is>
      </c>
    </row>
    <row r="385">
      <c r="A385" t="inlineStr">
        <is>
          <t>Absprache</t>
        </is>
      </c>
      <c r="B385" t="inlineStr"/>
      <c r="C385" t="inlineStr"/>
      <c r="D385">
        <f> nach vorheriger Absprache +</f>
        <v/>
      </c>
    </row>
    <row r="386">
      <c r="A386" t="inlineStr">
        <is>
          <t>absprechen</t>
        </is>
      </c>
      <c r="B386" t="inlineStr"/>
      <c r="C386" t="inlineStr"/>
      <c r="D386">
        <f> vorher absprechen +</f>
        <v/>
      </c>
    </row>
    <row r="387">
      <c r="A387" t="inlineStr">
        <is>
          <t>abspringen</t>
        </is>
      </c>
      <c r="B387" t="inlineStr"/>
      <c r="C387" t="inlineStr"/>
      <c r="D387">
        <f> abspringen + = abspringen + = abspringen + = abspringen von +</f>
        <v/>
      </c>
    </row>
    <row r="388">
      <c r="A388" t="inlineStr">
        <is>
          <t>abspritzen</t>
        </is>
      </c>
      <c r="B388" t="inlineStr"/>
      <c r="C388" t="inlineStr"/>
      <c r="D388" t="inlineStr">
        <is>
          <t>thốt ra, văng ra, phóng - bơm, phun - làm vọt ra, làm bắn ra, làm tia ra, tia ra, vọt ra</t>
        </is>
      </c>
    </row>
    <row r="389">
      <c r="A389" t="inlineStr">
        <is>
          <t>Absprung</t>
        </is>
      </c>
      <c r="B389" t="inlineStr"/>
      <c r="C389" t="inlineStr"/>
      <c r="D389" t="inlineStr">
        <is>
          <t>sự nhảy, bước nhảy, sự giật mình, cái giật mình, mê sảng rượu, sự tăng đột ngột, sự thay đổi đột ngột, sự chuyển đột ngột, chỗ hẫng, chỗ hổng, chỗ trống, vật chướng ngại phải nhảy qua - nước cờ ăn quân, dòng ghi trang tiếp theo</t>
        </is>
      </c>
    </row>
    <row r="390">
      <c r="A390" t="inlineStr">
        <is>
          <t>abspulen</t>
        </is>
      </c>
      <c r="B390" t="inlineStr"/>
      <c r="C390" t="inlineStr"/>
      <c r="D390" t="inlineStr">
        <is>
          <t>tháo ra, tháo sổ ra</t>
        </is>
      </c>
    </row>
    <row r="391">
      <c r="A391" t="inlineStr">
        <is>
          <t>abstammen</t>
        </is>
      </c>
      <c r="B391" t="inlineStr"/>
      <c r="C391" t="inlineStr"/>
      <c r="D391" t="inlineStr">
        <is>
          <t>nhận được từ, lấy được từ, tìm thấy nguồn gốc từ, từ, chuyển hoá từ, bắt nguồn từ - xuống, dốc xuống, rơi xuống, lăn xuống, đi xuống, tụt xuống..., xuất thân từ, truyền, tấn công bất ngờ, đánh bất ngờ, hạ mình, hạ cố, sa sút, xuống dốc, sa đoạ, tự làm mình thấp hèn - tự hạ mình - tước cọng, làm cuống cho, phát sinh, bắt nguồn, xuất phát từ, đắp đập ngăn, ngăn cản, ngăn trở, chặn, đi ngược, đánh lui, đẩy lui = abstammen von +</t>
        </is>
      </c>
    </row>
    <row r="392">
      <c r="A392" t="inlineStr">
        <is>
          <t>Abstammung</t>
        </is>
      </c>
      <c r="B392" t="inlineStr"/>
      <c r="C392" t="inlineStr"/>
      <c r="D392" t="inlineStr">
        <is>
          <t>tổ tiên, tổ tông, tông môn, dòng họ - vật ở trước, vật đứng trước, tiền đề, số hạng đứng trước, tiền kiện, tiền ngữ, mệnh đề đứng trước, lai lịch, quá khứ, tiền sử - sự sinh đẻ, sự ra đời, ngày thành lập, dòng dõi - máu, huyết, nhựa, nước ngọt, sự tàn sát, sự chém giết, sự đổ máu, tính khí, giống nòi, họ hàng, gia đình, người lịch sự, người ăn diện young blood) - sự bắt nguồn, nguồn gốc, sự tìm ra nguồn gốc, sự nêu lên nguồn gốc, sự rút ra, sự thu được, sự điều chế dẫn xuất, phép lấy đạo hàm, đường dẫn nước, thuyết tiến hoá - sự xuống, sự hạ thấp xuống, sự dốc xuống, con đường dốc, thế hệ, đời, sự truyền lại, sự để lại, cuộc tấn công bất ngờ, cuộc đột kích, sự sa sút, sự suy sụp, sự xuống dốc - sự trích, sự chép, sự nhổ, sự bòn rút, sự moi, sự hút, sự bóp, sự nặn, phép khai, sự chiết, dòng giống - phận làm con, mối quan hệ cha con, quan hệ nòi giống, nhánh, ngành, sự phân nhánh, sự chia ngành - nòi giống, dòng - hàng cha mẹ, tư cách làm cha mẹ, quan hệ cha mẹ - kho dữ trữ, kho, hàng trong kho, vốn, cổ phân, thân chính, gốc ghép, để, báng, cán, chuôi, nguyên vật liệu, thành phần xuất thân, đàn vật nuôi, thể quần tập, tập đoàn, giàn tàu, cái cùm - sự căng, sự căng thẳng, trạng thái căng, trạng thái căng thẳng, sức căng, giọng, điệu nói, số nhiều) giai điệu, nhạc điệu, đoạn nhạc, khúc nhạc, số nhiều) hứng, khuynh hướng, chiều hướng - giống = die Abstammung + = irischer Abstammung +</t>
        </is>
      </c>
    </row>
    <row r="393">
      <c r="A393" t="inlineStr">
        <is>
          <t>Abstand</t>
        </is>
      </c>
      <c r="B393" t="inlineStr"/>
      <c r="C393" t="inlineStr"/>
      <c r="D393" t="inlineStr">
        <is>
          <t>sự đổi chỗ, sự dời chỗ, sự chuyển chỗ, sự thải ra, sự cách chức, sự chiếm chỗ, sự hất ra khỏi chỗ, sự thay thế, sự dịch chuyển, độ dịch chuyển, trọng lượng nước rẽ - khoảng cách, tầm xa, khoảng, quãng đường, quãng đường chạy đua, nơi xa, đằng xa, phía xa, thái độ cách biệt, thái độ xa cách, sự cách biệt, sự xa cách, cảnh xa - lúc nghỉ, lúc ngớt, lúc ngừng, cự ly, quãng - hắc ín, sự ném, sự liệng, sự tung, sự hất, sự lao xuống, cách ném bóng, sự lao lên lao xuống, sự chồm lên chồm xuống, độ cao bay vọt lên, độ cao, mức độ, độ dốc, độ dốc của mái nhà - số hàng bày bán ở chợ, chỗ ngồi thường lệ, bước, bước răng - dãy, hàng, phạm vị, lĩnh vực, trình độ, loại, tầm, tầm đạn, tầm bay xa, tầm truyền đạt, sân tập bắn, lò bếp, bâi cỏ rộng, vùng - việc dời đi, việc di chuyển, sự dọn, sự dọn nhà, sự đổi chỗ ở, sự tháo, sự tẩy trừ, sự xoá bỏ, sự giết, sự thủ tiêu, sự bóc, sự cắt bỏ - không gian, không trung, khoảng không, chỗ, khoảng cách chữ, phiến cách chữ - sự để cách = der Abstand + = Abstand nehmen + = Abstand nehmen von + = von etwas Abstand nehmen + = von etwas Abstand gewinnen +</t>
        </is>
      </c>
    </row>
    <row r="394">
      <c r="A394" t="inlineStr">
        <is>
          <t>Abstauben</t>
        </is>
      </c>
      <c r="B394" t="inlineStr"/>
      <c r="C394" t="inlineStr"/>
      <c r="D394" t="inlineStr">
        <is>
          <t>sự quét bụi, sự phủi bụi, sự lau bụi, trận đòn, sự tròng trành nghiêng ngả</t>
        </is>
      </c>
    </row>
    <row r="395">
      <c r="A395" t="inlineStr">
        <is>
          <t>abstauben</t>
        </is>
      </c>
      <c r="B395" t="inlineStr"/>
      <c r="C395" t="inlineStr"/>
      <c r="D395" t="inlineStr">
        <is>
          <t>rắc, quét bụi, phủi bụi, làm bụi, tắm đất, vầy đất, quét bụi bàn ghế, phủi bụi bàn ghế, lau chùi bàn ghế</t>
        </is>
      </c>
    </row>
    <row r="396">
      <c r="A396" t="inlineStr">
        <is>
          <t>abstechen</t>
        </is>
      </c>
      <c r="B396" t="inlineStr"/>
      <c r="C396" t="inlineStr"/>
      <c r="D396" t="inlineStr">
        <is>
          <t>giết thịt, mổ thịt, tài sát, chém giết - đâm bằng dao găm, làm cho đau đớn, chọc rỗ trước khi trát vữa, nhằm đánh vào, đau nhói như dao đâm - đâm, thọc, chọc,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abstechen + = abstechen +</t>
        </is>
      </c>
    </row>
    <row r="397">
      <c r="A397" t="inlineStr">
        <is>
          <t>Abstecher</t>
        </is>
      </c>
      <c r="B397" t="inlineStr"/>
      <c r="C397" t="inlineStr"/>
      <c r="D397" t="inlineStr">
        <is>
          <t>cuộc đi chơi, cuộc dạo chơi, cuộc du ngoạn, chuyến đi, cuộc hành trình, sự vượt biển, bước nhẹ, bước trật, bước hụt, sự vấp, sự hụt chân, sai lầm, sai sót, lỗi, sự nói lỡ lời, sự ngáng - sự ngoéo chân, cái ngáng, cái ngoéo chân, mẻ cá câu được, sự nhả, thiết bị nhả = einen Abstecher machen +</t>
        </is>
      </c>
    </row>
    <row r="398">
      <c r="A398" t="inlineStr">
        <is>
          <t>abstecken</t>
        </is>
      </c>
      <c r="B398" t="inlineStr"/>
      <c r="C398" t="inlineStr"/>
      <c r="D398" t="inlineStr">
        <is>
          <t>để, đặt, bố trí, đặt lại cho đúng, gieo, trồng, sắp, dọn, bày, mài, giũa, kết lị, se lại, đặc lại, ổn định, lặn, chảy, bày tỏ, vừa vặn, định điểm được thua, ấp = abstecken + = abstecken + = abstecken + = abstecken + = abstecken + = abstecken +</t>
        </is>
      </c>
    </row>
    <row r="399">
      <c r="A399" t="inlineStr">
        <is>
          <t>abstehen</t>
        </is>
      </c>
      <c r="B399" t="inlineStr"/>
      <c r="C399" t="inlineStr"/>
      <c r="D399" t="inlineStr">
        <is>
          <t>ngừng, thôi, nghỉ, bỏ, chừa - ngừng đình chỉ, gián đoạn, thôi không mua = abstehen + = abstehen + = abstehen von +</t>
        </is>
      </c>
    </row>
    <row r="400">
      <c r="A400" t="inlineStr">
        <is>
          <t>abstehend</t>
        </is>
      </c>
      <c r="B400" t="inlineStr"/>
      <c r="C400" t="inlineStr"/>
      <c r="D400" t="inlineStr">
        <is>
          <t>toả rộng, xoè ra</t>
        </is>
      </c>
    </row>
    <row r="401">
      <c r="A401" t="inlineStr">
        <is>
          <t>absteigen</t>
        </is>
      </c>
      <c r="B401" t="inlineStr"/>
      <c r="C401" t="inlineStr"/>
      <c r="D401" t="inlineStr">
        <is>
          <t>xuống, bước cuống, hạ xuống, đậu xuống, đỗ xuống = absteigen + = absteigen + = absteigen + = absteigen + = absteigen +</t>
        </is>
      </c>
    </row>
    <row r="402">
      <c r="A402" t="inlineStr">
        <is>
          <t>absteigend</t>
        </is>
      </c>
      <c r="B402" t="inlineStr"/>
      <c r="C402" t="inlineStr"/>
      <c r="D402" t="inlineStr">
        <is>
          <t>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 - đi xuống, trở xuống, xuôi dòng thời gian, trở về sau</t>
        </is>
      </c>
    </row>
    <row r="403">
      <c r="A403" t="inlineStr">
        <is>
          <t>abstellen</t>
        </is>
      </c>
      <c r="B403" t="inlineStr"/>
      <c r="C403" t="inlineStr"/>
      <c r="D403" t="inlineStr">
        <is>
          <t>chắn, chặn, chặn đứng - để lại, bỏ lại, bỏ quên, di tặng, để, để mặc, để tuỳ, bỏ đi, rời đi, lên đường đi, bỏ, thôi, ngừng, nghỉ = abstellen + = abstellen + = abstellen +</t>
        </is>
      </c>
    </row>
    <row r="404">
      <c r="A404" t="inlineStr">
        <is>
          <t>Abstellgleis</t>
        </is>
      </c>
      <c r="B404" t="inlineStr"/>
      <c r="C404" t="inlineStr"/>
      <c r="D404" t="inlineStr">
        <is>
          <t>đường tàu tránh, lớp ván gỗ ngoài giàn khung</t>
        </is>
      </c>
    </row>
    <row r="405">
      <c r="A405" t="inlineStr">
        <is>
          <t>abstempeln</t>
        </is>
      </c>
      <c r="B405" t="inlineStr"/>
      <c r="C405" t="inlineStr"/>
      <c r="D405" t="inlineStr">
        <is>
          <t>đóng dấu bưu điện = abstempeln +</t>
        </is>
      </c>
    </row>
    <row r="406">
      <c r="A406" t="inlineStr">
        <is>
          <t>absteppen</t>
        </is>
      </c>
      <c r="B406" t="inlineStr"/>
      <c r="C406" t="inlineStr"/>
      <c r="D406" t="inlineStr">
        <is>
          <t>chần, may chần, khâu vào giữa hai lần áo, thu nhập tài liệu để biên soạn, đánh, nện cho một trận - khâu, may</t>
        </is>
      </c>
    </row>
    <row r="407">
      <c r="A407" t="inlineStr">
        <is>
          <t>absterben</t>
        </is>
      </c>
      <c r="B407" t="inlineStr"/>
      <c r="C407" t="inlineStr"/>
      <c r="D407" t="inlineStr">
        <is>
          <t>làm teo, làm hao mòn, teo đi, hao mòn = absterben + = absterben + = absterben +</t>
        </is>
      </c>
    </row>
    <row r="408">
      <c r="A408" t="inlineStr">
        <is>
          <t>Abstich</t>
        </is>
      </c>
      <c r="B408" t="inlineStr"/>
      <c r="C408" t="inlineStr"/>
      <c r="D408" t="inlineStr">
        <is>
          <t>vòi, nút thùng rượu, loại, hạng, quán rượu, tiệm rượu, dây rẽ, mẻ thép, bàn ren, tarô, cái gõ nhẹ, cái vỗ nhẹ, cái đập nhẹ, cái tát khẽ, tiếng gõ nhẹ, hiệu báo giờ tắt đèn, hiệu báo giờ ăn cơm</t>
        </is>
      </c>
    </row>
    <row r="409">
      <c r="A409" t="inlineStr">
        <is>
          <t>Abstieg</t>
        </is>
      </c>
      <c r="B409" t="inlineStr"/>
      <c r="C409" t="inlineStr"/>
      <c r="D409" t="inlineStr">
        <is>
          <t>sự sụt, sự suy tàn, sự suy sụp, sự tàn tạ, bệnh gầy mòn, sự sụt sức - sự xuống, sự hạ thấp xuống, sự dốc xuống, con đường dốc, nguồn gốc, dòng dõi, thế hệ, đời, sự truyền lại, sự để lại, cuộc tấn công bất ngờ, cuộc đột kích, sự sa sút, sự xuống dốc - sự loại bỏ, sự bỏ xó, sự bỏ riêng ra, sự giao, sự chuyển đến để tìm hiểu thêm, sự đổi đi xa, sự đày ải, sự hạ tầng</t>
        </is>
      </c>
    </row>
    <row r="410">
      <c r="A410" t="inlineStr">
        <is>
          <t>Abstimmen</t>
        </is>
      </c>
      <c r="B410" t="inlineStr"/>
      <c r="C410" t="inlineStr"/>
      <c r="D410" t="inlineStr">
        <is>
          <t>sự lên dây, sự điều chỉnh làn sóng, sự bắt làn sóng, sự điều chỉnh</t>
        </is>
      </c>
    </row>
    <row r="411">
      <c r="A411" t="inlineStr">
        <is>
          <t>abstimmen</t>
        </is>
      </c>
      <c r="B411" t="inlineStr"/>
      <c r="C411" t="inlineStr"/>
      <c r="D411" t="inlineStr">
        <is>
          <t>giải hoà, giảng hoà, làm cho hoà thuận, điều hoà, làm hoà hợp, làm cho nhất trí, đành cam chịu, tẩy uế - làm cho có giọng riêng, làm cho có sắc điệu, so dây, hoà hợp, ăn nhịp - lên dây so dây, làm cho hoà hợp, làm cho phù hợp, làm cho ăn giọng, làm cho ăn khớp, điều chỉnh, hoà hợp với, hoà nhịp với, ăn giọng với, ăn khớp với = abstimmen + = abstimmen + = abstimmen + = abstimmen + = abstimmen + = abstimmen lassen +</t>
        </is>
      </c>
    </row>
    <row r="412">
      <c r="A412" t="inlineStr">
        <is>
          <t>Abstimmung</t>
        </is>
      </c>
      <c r="B412" t="inlineStr"/>
      <c r="C412" t="inlineStr"/>
      <c r="D412" t="inlineStr">
        <is>
          <t>hiệp định, hiệp nghị, hợp đồng, giao kèo, sự bằng lòng, sự tán thành, sự đồng ý, sự thoả thuận, sự phù hợp, sự hoà hợp, sự hợp - sự lên dây, sự điều chỉnh làn sóng, sự bắt làn sóng, sự điều chỉnh - sự bỏ phiếu, lá phiếu, số phiếu, biểu quyết, nghị quyết, ngân sách - sự bầu cử, sự biểu quyết = die Abstimmung + = die Abstimmung + = die Abstimmung + = die geheime Abstimmung + = die zeitliche Abstimmung + = zur Abstimmung bringen + = zur Abstimmung schreiten +</t>
        </is>
      </c>
    </row>
    <row r="413">
      <c r="A413" t="inlineStr">
        <is>
          <t>abstinent</t>
        </is>
      </c>
      <c r="B413" t="inlineStr"/>
      <c r="C413" t="inlineStr"/>
      <c r="D413" t="inlineStr">
        <is>
          <t>ăn uống điều độ, kiêng khem - chống uống rượu bài rượu, toàn bộ, toàn thể, đầy đủ = abstinent leben +</t>
        </is>
      </c>
    </row>
    <row r="414">
      <c r="A414" t="inlineStr">
        <is>
          <t>Abstinenz</t>
        </is>
      </c>
      <c r="B414" t="inlineStr"/>
      <c r="C414" t="inlineStr"/>
      <c r="D414" t="inlineStr">
        <is>
          <t>sự kiêng, sự kiêng khem, sự tiết chế, sự kiêng rượu, sự ăn chay, sự nhịn ăn</t>
        </is>
      </c>
    </row>
    <row r="415">
      <c r="A415" t="inlineStr">
        <is>
          <t>Abstinenzler</t>
        </is>
      </c>
      <c r="B415" t="inlineStr"/>
      <c r="C415" t="inlineStr"/>
      <c r="D415" t="inlineStr">
        <is>
          <t>người kiêng rượu - người kiêng rượu hoàn toàn</t>
        </is>
      </c>
    </row>
    <row r="416">
      <c r="A416" t="inlineStr">
        <is>
          <t>abstrahieren</t>
        </is>
      </c>
      <c r="B416" t="inlineStr"/>
      <c r="C416" t="inlineStr"/>
      <c r="D416" t="inlineStr">
        <is>
          <t>trừu tượng hoá, làm đãng trí, rút ra, chiết ra, tách ra, lấy trộm, ăn cắp, tóm tắt, trích yếu</t>
        </is>
      </c>
    </row>
    <row r="417">
      <c r="A417" t="inlineStr">
        <is>
          <t>abstrahlen</t>
        </is>
      </c>
      <c r="B417" t="inlineStr"/>
      <c r="C417" t="inlineStr"/>
      <c r="D417" t="inlineStr">
        <is>
          <t>tung ra khắp nơi, gieo rắc, truyền đi rộng rãi, phát thanh</t>
        </is>
      </c>
    </row>
    <row r="418">
      <c r="A418" t="inlineStr">
        <is>
          <t>Abstrahlung</t>
        </is>
      </c>
      <c r="B418" t="inlineStr"/>
      <c r="C418" t="inlineStr"/>
      <c r="D418" t="inlineStr">
        <is>
          <t>sự soi sáng, được soi sáng &amp; ), sự sáng chói, tia sáng, sự chiếu, sự rọi</t>
        </is>
      </c>
    </row>
    <row r="419">
      <c r="A419" t="inlineStr">
        <is>
          <t>abstrakt</t>
        </is>
      </c>
      <c r="B419" t="inlineStr"/>
      <c r="C419" t="inlineStr"/>
      <c r="D419" t="inlineStr">
        <is>
          <t>trừu tượng, khó hiểu, lý thuyết không thực tế</t>
        </is>
      </c>
    </row>
    <row r="420">
      <c r="A420" t="inlineStr">
        <is>
          <t>abstreichen</t>
        </is>
      </c>
      <c r="B420" t="inlineStr"/>
      <c r="C420" t="inlineStr"/>
      <c r="D420" t="inlineStr">
        <is>
          <t>lau, chùi</t>
        </is>
      </c>
    </row>
    <row r="421">
      <c r="A421" t="inlineStr">
        <is>
          <t>Abstreicher</t>
        </is>
      </c>
      <c r="B421" t="inlineStr"/>
      <c r="C421" t="inlineStr"/>
      <c r="D421" t="inlineStr">
        <is>
          <t>người lau chùi, khau lau, giẻ lau, khăn lau tay</t>
        </is>
      </c>
    </row>
    <row r="422">
      <c r="A422" t="inlineStr">
        <is>
          <t>abstreifen</t>
        </is>
      </c>
      <c r="B422" t="inlineStr"/>
      <c r="C422" t="inlineStr"/>
      <c r="D422" t="inlineStr">
        <is>
          <t>rụng, lột, bỏ rơi, để rơi, tung ra, toả ra - lột da, + off, away) tróc ra, away) bỏ, vứt bỏ, chui - cởi quần áo, trờn răng, phóng ra - lau, chùi = abstreifen +</t>
        </is>
      </c>
    </row>
    <row r="423">
      <c r="A423" t="inlineStr">
        <is>
          <t>Abstreifer</t>
        </is>
      </c>
      <c r="B423" t="inlineStr"/>
      <c r="C423" t="inlineStr"/>
      <c r="D423" t="inlineStr">
        <is>
          <t>người lau chùi, người quét tước, người rửa ráy, thoạ đánh giày, thợ tẩy quần áo, thợ nạo vét, máy quét, máy hút bụi, máy tẩy</t>
        </is>
      </c>
    </row>
    <row r="424">
      <c r="A424" t="inlineStr">
        <is>
          <t>abstreiten</t>
        </is>
      </c>
      <c r="B424" t="inlineStr"/>
      <c r="C424" t="inlineStr"/>
      <c r="D424" t="inlineStr">
        <is>
          <t>từ chối, phản đối, phủ nhận, chối, không nhận, không cho, báo là không có nhà, không cho gặp mặt</t>
        </is>
      </c>
    </row>
    <row r="425">
      <c r="A425" t="inlineStr">
        <is>
          <t>abstufen</t>
        </is>
      </c>
      <c r="B425" t="inlineStr"/>
      <c r="C425" t="inlineStr"/>
      <c r="D425" t="inlineStr">
        <is>
          <t>sắp đặt theo cấp bậc, làm cho nhạt dần, nhạt dần - chia độ, tăng dần dần, sắp xếp theo mức độ, cô đặc dần, cấp bằng tốt nghiệp đại học, được cấp bằng tốt nghiệp đại học, tốt nghiệp đại học, chuyển dần dần thành - tự bồi dưỡng để đạt tiêu chuẩn, tự bồi dưỡng để đủ tư cách - che bóng mát cho, che, làm tối sầm, làm sa sầm, đánh bóng, tô đậm dần, tô nhạt dần, điều chỉnh độ cao, + off) đậm dần lên, nhạt dần đi, chuyền dần sang màu khác, thay đổi sắc thái - bước, bước đi, bước vào, lâm vào, giẫm lên, lây chân ấn vào, đạp vào, dận, khiêu vũ, nhảy, + out) đo bằng bước chân, làm bậc, làm bậc thang cho, dựng lên bệ</t>
        </is>
      </c>
    </row>
    <row r="426">
      <c r="A426" t="inlineStr">
        <is>
          <t>Abstufung</t>
        </is>
      </c>
      <c r="B426" t="inlineStr"/>
      <c r="C426" t="inlineStr"/>
      <c r="D426" t="inlineStr">
        <is>
          <t>sự phát triển từng bước, sự thay đổi từ từ, sự sắp đặt theo mức độ tăng dần, bậc, cấp, mức độ, giai đoạn, phép vẽ màu nhạt dần - sự chia độ, sự tăng dần dần, sự sắp xếp theo mức độ, sự cô đặc dần, sự cấp bằng tốt nghiệp, sự tốt nghiệp, lễ trao bằng tốt nghiệp - sắc thái - vảy, vảy bắc, vật hình vảy, lớp gỉ, cáu cặn, bựa, cái đĩa cân, cái cân a pair of scales), hệ thống có chia độ, sự sắp xếp theo trình độ, thang âm, gam, số tỷ lệ, thước tỷ lệ, tỷ lệ - quy mô, phạm vi - bóng, bóng tối &amp; ), số nhiều) chỗ có bóng râm, chỗ bóng mát, bóng đêm, sự chuyển dần màu, bức tranh tô màu chuyển dần, sự hơi khác nhau, một chút, một ít, vật vô hình, vong hồn - vong linh, tán đèn, chụp đèn, cái lưỡi trai, ) mành mành cửa sổ, hầm rượu - sự che, sự đánh bóng - nền đất cao, chỗ đất đắp cao, mái bằng, sân thượng, sân hiên, dãy nhà, thềm</t>
        </is>
      </c>
    </row>
    <row r="427">
      <c r="A427" t="inlineStr">
        <is>
          <t>abstumpfen</t>
        </is>
      </c>
      <c r="B427" t="inlineStr"/>
      <c r="C427" t="inlineStr"/>
      <c r="D427" t="inlineStr">
        <is>
          <t>làm cùn - làm giảm, làm dịu, làm nhẹ, làm mờ, làm xỉn, làm hả hơi, làm u mê, làm cho không có cảm giác gì đối với, giảm đi, nhẹ bớt, nhỏ đi, hả hơi, u mê đi - làm ngu đàn, làm đần dộn, làm mờ đi, làm mờ đục, làm âm ỉ, làm đỡ nhức nhối, làm đỡ nhói, làm buồn nản, làm tối tăm, làm u ám, làm ảm đạm, hoá ngu đần, đần độn, cùn đi, mờ đi, mờ đục - xỉn đi, âm ỉ, đỡ nhức nhối, đỡ đau, tối sầm lại, thành u ám, thành ảm đạm - dát mỏng, dát phẳng, làm bẹt ra, san phẳng, đánh ngã sóng soài, trở nên phẳng bẹt, trở nên yên tĩnh, trở nên yên lặng, dịu lại, bay hơi, bay mùi, hả - làm tê, làm tê cóng đi, làm tê liệt, làm chết lặng đi - làm khô, làm héo, đốt, đóng dấu bằng sắt nung, làm cho chai đi, làm vỡ, làm nổ tung, khô héo đi - làm cho u mê đần độn, làm sững sờ, làm đờ người ra, làm cho hết sức kinh ngạc = abstumpfen + = sich abstumpfen +</t>
        </is>
      </c>
    </row>
    <row r="428">
      <c r="A428" t="inlineStr">
        <is>
          <t>Absturz</t>
        </is>
      </c>
      <c r="B428" t="inlineStr"/>
      <c r="C428" t="inlineStr"/>
      <c r="D428" t="inlineStr">
        <is>
          <t>vải thô, tiếng đổ vỡ loảng xoảng, tiếng va chạm loảng xoảng, tiếng đổ sầm, tiếng nổ, sự rơi, sự đâm sầm vào, sự phá sản, sự sụp đổ - sự nhận chìm, sự nhận sâu - sự ngã, sự rụng xuống, sự rũ xuống, sự hạ, sự suy sụp, sự sa sút, sự mất địa vị, sự xuống thế, sự xuống dốc, sự sụt giá, sự giảm giá, sự vật ngã, keo vật, sự sa ngã, lượng mưa, lượng tuyết - số lượng cây ngả, số lượng gỗ xẻ, hướng đi xuống, dốc xuống, thác, sự đẻ, lứa cừu con, dây ròng rọc, lưới che mặt, mạng che mặt, mùa lá rụng, mùa thu - sự lao mình xuống, cái nhảy đâm đầu xuống, bước liều, sự lao vào - dốc, chỗ dốc, sườn dốc, sự ngâm, nước ngâm = der Absturz + = zum Absturz bringen +</t>
        </is>
      </c>
    </row>
    <row r="429">
      <c r="A429" t="inlineStr">
        <is>
          <t>absurd</t>
        </is>
      </c>
      <c r="B429" t="inlineStr"/>
      <c r="C429" t="inlineStr"/>
      <c r="D429" t="inlineStr">
        <is>
          <t>vô lý, ngu xuẩn, ngớ ngẩn, buồn cười, lố bịch - trò khôi hài, trò hề, có tính chất trò hề, nực cười - dại dột, xuẩn ngốc fool)</t>
        </is>
      </c>
    </row>
    <row r="430">
      <c r="A430" t="inlineStr">
        <is>
          <t>Abszisse</t>
        </is>
      </c>
      <c r="B430" t="inlineStr"/>
      <c r="C430" t="inlineStr"/>
      <c r="D430" t="inlineStr">
        <is>
          <t>absciss</t>
        </is>
      </c>
    </row>
    <row r="431">
      <c r="A431" t="inlineStr">
        <is>
          <t>Abt</t>
        </is>
      </c>
      <c r="B431" t="inlineStr"/>
      <c r="C431" t="inlineStr"/>
      <c r="D431" t="inlineStr">
        <is>
          <t>cha trưởng tu viện</t>
        </is>
      </c>
    </row>
    <row r="432">
      <c r="A432" t="inlineStr">
        <is>
          <t>Abtasten</t>
        </is>
      </c>
      <c r="B432" t="inlineStr"/>
      <c r="C432" t="inlineStr"/>
      <c r="D432" t="inlineStr">
        <is>
          <t>mẫu, mẫu hàng</t>
        </is>
      </c>
    </row>
    <row r="433">
      <c r="A433" t="inlineStr">
        <is>
          <t>abtasten</t>
        </is>
      </c>
      <c r="B433" t="inlineStr"/>
      <c r="C433" t="inlineStr"/>
      <c r="D433" t="inlineStr">
        <is>
          <t>sờ mó, thấy, cảm thấy, có cảm giác, có cảm tưởng, chịu đựng, chịu ảnh hưởng, thăm dò, dò thám, bắt, sờ, sờ soạng, dò tìm, hình như, có cảm giác như, cảm nghĩ là, cho là, cảm thông - cảm động - nhảy cỡn, nô đùa, vẫy, lần để đi tìm khí giới, lần để xoáy - sờ nắn - đọc thử xem có đúng âm luật và nhịp điệu, ngâm, bình, đúng nhịp điệu, nhìn chăm chú, xem xét từng điểm một, nhìn lướt, đọc lướt, phân hình để truyền đi, quét - hiểu - mó, đụng, chạm, đạt tới, đến, gần, kề, sát bên, liền, đả động đến, nói đến, đề cập đến, nói chạm đến, gõ nhẹ, đánh nhẹ, gảy, bấm, đụng vào, dính vào, mó vào, vầy vào, vọc vào, có liên quan, có quan hệ với - dính dáng, dính líu, đụng đến, ăn, uống, dùng đến, làm cảm động, làm mủi lòng, gợi mối thương tâm, làm xúc động, làm mếch lòng, làm phật lòng, chạm lòng tự ái, xúc phạm, có ảnh hưởng, có tác dụng - làm hư nhẹ, gây thiệt hại nhẹ, làm hỏng nhẹ, sánh kịp, bằng, tày, cặp, ghé, gõ, vay, chạm nhau, đụng nhau, gần sát, kề nhau = abtasten + = abtasten +</t>
        </is>
      </c>
    </row>
    <row r="434">
      <c r="A434" t="inlineStr">
        <is>
          <t>Abtaster</t>
        </is>
      </c>
      <c r="B434" t="inlineStr"/>
      <c r="C434" t="inlineStr"/>
      <c r="D434" t="inlineStr">
        <is>
          <t>bộ phân hình, scanning-disk, bộ quét</t>
        </is>
      </c>
    </row>
    <row r="435">
      <c r="A435" t="inlineStr">
        <is>
          <t>Abtastung</t>
        </is>
      </c>
      <c r="B435" t="inlineStr"/>
      <c r="C435" t="inlineStr"/>
      <c r="D435" t="inlineStr">
        <is>
          <t>bộ phân hình, sự phân hình, sự quét</t>
        </is>
      </c>
    </row>
    <row r="436">
      <c r="A436" t="inlineStr">
        <is>
          <t>Abtei</t>
        </is>
      </c>
      <c r="B436" t="inlineStr"/>
      <c r="C436" t="inlineStr"/>
      <c r="D436" t="inlineStr">
        <is>
          <t>tu viện, giới tu sĩ, các nhà tu, các bà xơ nhà thờ = zur Abtei gehörig +</t>
        </is>
      </c>
    </row>
    <row r="437">
      <c r="A437" t="inlineStr">
        <is>
          <t>Abteil</t>
        </is>
      </c>
      <c r="B437" t="inlineStr"/>
      <c r="C437" t="inlineStr"/>
      <c r="D437" t="inlineStr">
        <is>
          <t>gian, ngăn, ngăn kín watertight compartment), một phần dự luật - sự chia ra, ngăn phần, liếp ngăn, bức vách ngăn, sự chia cắt đất nước, sự chia tài sản</t>
        </is>
      </c>
    </row>
    <row r="438">
      <c r="A438" t="inlineStr">
        <is>
          <t>Abteilung</t>
        </is>
      </c>
      <c r="B438" t="inlineStr"/>
      <c r="C438" t="inlineStr"/>
      <c r="D438" t="inlineStr">
        <is>
          <t>tấm ván, bảng, giấy bồi, bìa cứng, cơm tháng, cơm trọ, tiền cơm tháng, bàn ăn, bàn, ban, uỷ ban, bộ, boong tàu, mạn thuyền, sân khấu, đường chạy vát - thân thể, thể xác, xác chết, thi thể, thân, nhóm, đoàn, đội, hội đồng, khối, số lượng lớn, nhiều, con người, người, vật thể - gian, ngăn, ngăn kín watertight compartment), một phần dự luật - cục, sở, ty, khoa, gian hàng, khu bày hàng, khu hành chính - sự gỡ ra, sự tháo rời, sự tách ra, tình trạng tách rời ra, sự thờ ơ, tình trạng sống tách rời, sự vô tư, sự suy xét độc lập, phân đội, chi đội - 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sư đoàn, chế độ nhà tù - phân số, phần nhỏ, miếng nhỏ, sự chia bánh thánh - tốp, toán, kíp, bọn, lũ - trung đội - sự cắt, chỗ cắt, phần cắt ra, đoạn cắt ra, tiết đoạn, mặt cắt, tiết diện, phân chi, tiểu đội, lát cắt, tầng lớp nhân dân - mặt, bên, bề, cạnh, triền núi, bìa rừng, sườn, lườn, phía, phần bên cạnh, phần phụ, khía cạnh, phe, phái - tổ, đội thể thao - một, một cái, đơn vị - sự trông nom, sự bảo trợ, sự giam giữ, khu, phòng, phòng giam, khe răng chìa khoá, thế đỡ = die Abteilung + = die Abteilung + = die kleine Abteilung +</t>
        </is>
      </c>
    </row>
    <row r="439">
      <c r="A439" t="inlineStr">
        <is>
          <t>Abteilungs-</t>
        </is>
      </c>
      <c r="B439" t="inlineStr"/>
      <c r="C439" t="inlineStr"/>
      <c r="D439" t="inlineStr">
        <is>
          <t>thuộc cục, thuộc sở, thuộc ty, thuộc ban, thuộc khoa, thuộc khu hành chính, thuộc bộ</t>
        </is>
      </c>
    </row>
    <row r="440">
      <c r="A440" t="inlineStr">
        <is>
          <t>Abteilungsleiter</t>
        </is>
      </c>
      <c r="B440" t="inlineStr"/>
      <c r="C440" t="inlineStr"/>
      <c r="D440">
        <f> der Abteilungsleiter + = der Abteilungsleiter +</f>
        <v/>
      </c>
    </row>
    <row r="441">
      <c r="A441" t="inlineStr">
        <is>
          <t>Abteilungszeichen</t>
        </is>
      </c>
      <c r="B441" t="inlineStr"/>
      <c r="C441" t="inlineStr"/>
      <c r="D441" t="inlineStr">
        <is>
          <t>dấu nối, quâng ngắt</t>
        </is>
      </c>
    </row>
    <row r="442">
      <c r="A442" t="inlineStr">
        <is>
          <t>Abtes</t>
        </is>
      </c>
      <c r="B442" t="inlineStr"/>
      <c r="C442" t="inlineStr"/>
      <c r="D442" t="inlineStr">
        <is>
          <t>chức vị trưởng tu viện, quyền hạn trưởng tu viện</t>
        </is>
      </c>
    </row>
    <row r="443">
      <c r="A443" t="inlineStr">
        <is>
          <t>abteufen</t>
        </is>
      </c>
      <c r="B443" t="inlineStr"/>
      <c r="C443" t="inlineStr"/>
      <c r="D443"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t>
        </is>
      </c>
    </row>
    <row r="444">
      <c r="A444" t="inlineStr">
        <is>
          <t>abtippen</t>
        </is>
      </c>
      <c r="B444" t="inlineStr"/>
      <c r="C444" t="inlineStr"/>
      <c r="D444" t="inlineStr">
        <is>
          <t>đánh máy</t>
        </is>
      </c>
    </row>
    <row r="445">
      <c r="A445" t="inlineStr">
        <is>
          <t>abtragen</t>
        </is>
      </c>
      <c r="B445" t="inlineStr"/>
      <c r="C445" t="inlineStr"/>
      <c r="D445" t="inlineStr">
        <is>
          <t>làm giảm, làm dịu, làm nhẹ, làm mờ, làm xỉn, làm hả hơi, làm u mê, làm cho không có cảm giác gì đối với, giảm đi, nhẹ bớt, nhỏ đi, hả hơi, u mê đi - đào, khai quật - bị cọ sờn, bị cọ xơ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mang, đeo, mặc, để, đội, dùng mòn, dùng cũ, dùng hỏng, làm cho tiều tuỵ, làm cho hao mòn, phá hoại dần &amp; ), dùng mãi cho quen, dùng mãi cho vừa, dùng mãi cho khớp, có - tỏ, tỏ ra, mòn đi, bị mòn, bị dùng hỏng, cũ đi, dần dần quen, dần dần vừa, dùng, dùng được, dần dần trở nên = abtragen + = abtragen + = abtragen + = abtragen + = abtragen +</t>
        </is>
      </c>
    </row>
    <row r="446">
      <c r="A446" t="inlineStr">
        <is>
          <t>abtragend</t>
        </is>
      </c>
      <c r="B446" t="inlineStr"/>
      <c r="C446" t="inlineStr"/>
      <c r="D446" t="inlineStr">
        <is>
          <t>xói mòn, ăn mòn</t>
        </is>
      </c>
    </row>
    <row r="447">
      <c r="A447" t="inlineStr">
        <is>
          <t>abtreiben</t>
        </is>
      </c>
      <c r="B447" t="inlineStr"/>
      <c r="C447" t="inlineStr"/>
      <c r="D447" t="inlineStr">
        <is>
          <t>sẩy thai, đẻ non &amp; ), không phát triển, thui, làm sẩy thai, phá thai - trôi giạt, bị cuốn đi, chất đống lê, buông trôi, để mặc cho trôi đi, có thái độ thụ động, phó mặc cho số phận, trôi đi, trôi qua, theo chiều hướng, hướng theo, làm trôi giạt - cuốn đi, thổi thành đông, phủ đầy những đống cát, phủ đầy những đống tuyết, đục lỗ, đột lỗ, khoan rộng lỗ = abtreiben +</t>
        </is>
      </c>
    </row>
    <row r="448">
      <c r="A448" t="inlineStr">
        <is>
          <t>Abtreibung</t>
        </is>
      </c>
      <c r="B448" t="inlineStr"/>
      <c r="C448" t="inlineStr"/>
      <c r="D448" t="inlineStr">
        <is>
          <t>sự sẩy thai, sự phá thai, sự nạo thai, người lùn tịt, đứa bé đẻ non, vật đẻ non, vật dị dạng, quái thai, sự chết non chết yểu, sự sớm thất bại, tình trạng phát triển không đầy đủ</t>
        </is>
      </c>
    </row>
    <row r="449">
      <c r="A449" t="inlineStr">
        <is>
          <t>abtrennen</t>
        </is>
      </c>
      <c r="B449" t="inlineStr"/>
      <c r="C449" t="inlineStr"/>
      <c r="D449" t="inlineStr">
        <is>
          <t>gỡ ra, tháo ra, tách ra, lấy riêng ra, cắt đi làm nhiệm vụ riêng lẻ - làm rời ra, phân ra, chia ra, gạn ra..., phân đôi, chia đôi, chia tay, rời, phân tán, đi mỗi người một ngả = abtrennen +</t>
        </is>
      </c>
    </row>
    <row r="450">
      <c r="A450" t="inlineStr">
        <is>
          <t>Abtrennung</t>
        </is>
      </c>
      <c r="B450" t="inlineStr"/>
      <c r="C450" t="inlineStr"/>
      <c r="D450" t="inlineStr">
        <is>
          <t>sự cắt bỏ - sự gỡ ra, sự tháo rời, sự tách ra, tình trạng tách rời ra, sự thờ ơ, tình trạng sống tách rời, sự vô tư, sự suy xét độc lập, phân đội, chi đội - sự phân ly, sự chia cắt, sự chia tay, sự biệt ly, sự biệt cư, sự chia rẽ - sự cắt đứt</t>
        </is>
      </c>
    </row>
    <row r="451">
      <c r="A451" t="inlineStr">
        <is>
          <t>Abtreten</t>
        </is>
      </c>
      <c r="B451" t="inlineStr"/>
      <c r="C451" t="inlineStr"/>
      <c r="D451" t="inlineStr">
        <is>
          <t>sự đi vào, sự ra, sự đi ra, sự đi khỏi, lối ra, cửa ra, sự chết, sự lìa trần</t>
        </is>
      </c>
    </row>
    <row r="452">
      <c r="A452" t="inlineStr">
        <is>
          <t>abtreten</t>
        </is>
      </c>
      <c r="B452" t="inlineStr"/>
      <c r="C452" t="inlineStr"/>
      <c r="D452" t="inlineStr">
        <is>
          <t>phân, phân công, ấn định, định, chia phần, cho là, quy cho, nhượng lại = abtreten + = abtreten + = abtreten +</t>
        </is>
      </c>
    </row>
    <row r="453">
      <c r="A453" t="inlineStr">
        <is>
          <t>Abtreter</t>
        </is>
      </c>
      <c r="B453" t="inlineStr"/>
      <c r="C453" t="inlineStr"/>
      <c r="D453" t="inlineStr">
        <is>
          <t>thảm chùi chân</t>
        </is>
      </c>
    </row>
    <row r="454">
      <c r="A454" t="inlineStr">
        <is>
          <t>Abtretung</t>
        </is>
      </c>
      <c r="B454" t="inlineStr"/>
      <c r="C454" t="inlineStr"/>
      <c r="D454" t="inlineStr">
        <is>
          <t>sự giao việc, sự phân công, việc được giao, việc được phân công, sự chia phần, sự cho là, sự quy cho, sự nhượng lại, sự chuyển nhượng, chứng từ chuyển nhượng - sự chở, sự chuyên chở, sự vận chuyển, sự truyền, sự truyền đạt, sự sang tên, giấy chuyển nhượng, giấy sang tên, xe cộ - sự đầu hàng, sự giao lại, sự dâng, sự nộp = die Abtretung +</t>
        </is>
      </c>
    </row>
    <row r="455">
      <c r="A455" t="inlineStr">
        <is>
          <t>Abtrieb</t>
        </is>
      </c>
      <c r="B455" t="inlineStr"/>
      <c r="C455" t="inlineStr"/>
      <c r="D455" t="inlineStr">
        <is>
          <t>sự trệch, sự lệch, sự trệch hướng, sự sai đường, sự lạc đường, sự lạc lối, sự xa rời, độ lệch</t>
        </is>
      </c>
    </row>
    <row r="456">
      <c r="A456" t="inlineStr">
        <is>
          <t>Abtritt</t>
        </is>
      </c>
      <c r="B456" t="inlineStr"/>
      <c r="C456" t="inlineStr"/>
      <c r="D456" t="inlineStr">
        <is>
          <t>sự từ chức, đơn xin từ chức, sự từ bỏ, sự trao, sự nhường, sự cam chịu, sự nhẫn nhục - sự trang điểm, bàn phấn, bàn trang điểm, cách ăn mặc, phục sức, phòng rửa tay, nhà vệ sinh = der Abtritt +</t>
        </is>
      </c>
    </row>
    <row r="457">
      <c r="A457" t="inlineStr">
        <is>
          <t>abtrocknen</t>
        </is>
      </c>
      <c r="B457" t="inlineStr"/>
      <c r="C457" t="inlineStr"/>
      <c r="D457" t="inlineStr">
        <is>
          <t>làm khô, phơi khô, sấy khô, lau khô, làm cạn, làm khô cạn, làm cho hết sữa, khô đi, khô cạn đi = sich abtrocknen +</t>
        </is>
      </c>
    </row>
    <row r="458">
      <c r="A458" t="inlineStr">
        <is>
          <t>abtropfen</t>
        </is>
      </c>
      <c r="B458" t="inlineStr"/>
      <c r="C458" t="inlineStr"/>
      <c r="D458" t="inlineStr">
        <is>
          <t>+ off, away) rút, tháo, tiêu, làm ráo nước, uống cạn, dẫn lưu, rút hết, bòn rút hết, tiêu hao, làm kiệt quệ, away) chảy đi, thoát đi, tiêu đi, ráo nước, chảy ròng ròng, chảy nhỏ giọt = abtropfen lassen +</t>
        </is>
      </c>
    </row>
    <row r="459">
      <c r="A459" t="inlineStr">
        <is>
          <t>abtupfen</t>
        </is>
      </c>
      <c r="B459" t="inlineStr"/>
      <c r="C459" t="inlineStr"/>
      <c r="D459" t="inlineStr">
        <is>
          <t>đánh nhẹ, vỗ nhẹ, mổ nhẹ, gõ nhẹ, chấm chấm nhẹ, đột nhẹ</t>
        </is>
      </c>
    </row>
    <row r="460">
      <c r="A460" t="inlineStr">
        <is>
          <t>abverlangen</t>
        </is>
      </c>
      <c r="B460" t="inlineStr"/>
      <c r="C460" t="inlineStr"/>
      <c r="D460" t="inlineStr">
        <is>
          <t>đòi hỏi, yêu cầu, cần, cần phải, hỏi, hỏi gặng = zuviel abverlangen + = jemandem etwas abverlangen +</t>
        </is>
      </c>
    </row>
    <row r="461">
      <c r="A461" t="inlineStr">
        <is>
          <t>abwandeln</t>
        </is>
      </c>
      <c r="B461" t="inlineStr"/>
      <c r="C461" t="inlineStr"/>
      <c r="D461" t="inlineStr">
        <is>
          <t>bẻ cong vào trong, làm cong, chuyển điệu, biến cách - điểm những đốm màu khác nhau, làm cho lẫn màu</t>
        </is>
      </c>
    </row>
    <row r="462">
      <c r="A462" t="inlineStr">
        <is>
          <t>Abwandern</t>
        </is>
      </c>
      <c r="B462" t="inlineStr"/>
      <c r="C462" t="inlineStr"/>
      <c r="D462"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t>
        </is>
      </c>
    </row>
    <row r="463">
      <c r="A463" t="inlineStr">
        <is>
          <t>Abwandlung</t>
        </is>
      </c>
      <c r="B463" t="inlineStr"/>
      <c r="C463" t="inlineStr"/>
      <c r="D463" t="inlineStr">
        <is>
          <t>sự sửa đổi, sự biến cải, sự thay đổi, sự làm giảm nhẹ, sự bớt đi, sự dịu đi, sự biến thể, hiện tượng biến âm sắc, sự bổ nghĩa - sự biến đổi, sự biến chất, sự biến tính, chùm tóc giả, phép biến đổi - sự khác nhau, sự sai nhau, biến dạng, biến thể, sự biến thiên, biến dị, biến tấu</t>
        </is>
      </c>
    </row>
    <row r="464">
      <c r="A464" t="inlineStr">
        <is>
          <t>Abwarten</t>
        </is>
      </c>
      <c r="B464" t="inlineStr"/>
      <c r="C464" t="inlineStr"/>
      <c r="D464" t="inlineStr">
        <is>
          <t>sự trì hoãn, sự chờ thời, kế hoãn binh, sự điều đình, sự thoả thuận, sự hoà giải tạm thời, sự thích ứng với hoàn cảnh, sự tuỳ cơ ứng biến</t>
        </is>
      </c>
    </row>
    <row r="465">
      <c r="A465" t="inlineStr">
        <is>
          <t>abwartend</t>
        </is>
      </c>
      <c r="B465" t="inlineStr"/>
      <c r="C465" t="inlineStr"/>
      <c r="D465" t="inlineStr">
        <is>
          <t>hay quan sát, tinh mắt, tinh ý, tuân theo = abwartend +</t>
        </is>
      </c>
    </row>
    <row r="466">
      <c r="A466" t="inlineStr">
        <is>
          <t>abwaschbar</t>
        </is>
      </c>
      <c r="B466" t="inlineStr"/>
      <c r="C466" t="inlineStr"/>
      <c r="D466" t="inlineStr">
        <is>
          <t>có thể giặt được</t>
        </is>
      </c>
    </row>
    <row r="467">
      <c r="A467" t="inlineStr">
        <is>
          <t>Abwaschbecken</t>
        </is>
      </c>
      <c r="B467" t="inlineStr"/>
      <c r="C467" t="inlineStr"/>
      <c r="D467" t="inlineStr">
        <is>
          <t>thùng rửa bát, chậu rửa bát, ) vũng nước bẩn, vũng lầy, ổ, đầm lầy, khe kéo phông</t>
        </is>
      </c>
    </row>
    <row r="468">
      <c r="A468" t="inlineStr">
        <is>
          <t>Abwaschen</t>
        </is>
      </c>
      <c r="B468" t="inlineStr"/>
      <c r="C468" t="inlineStr"/>
      <c r="D468">
        <f> das Abwaschen +</f>
        <v/>
      </c>
    </row>
    <row r="469">
      <c r="A469" t="inlineStr">
        <is>
          <t>abwaschen</t>
        </is>
      </c>
      <c r="B469" t="inlineStr"/>
      <c r="C469" t="inlineStr"/>
      <c r="D469" t="inlineStr">
        <is>
          <t>tắm - làm cho sạch sẽ, làm cho tinh khiết, tẩy, rửa, nạo, vét, chữa khỏi - + out) súc, giũ, nhuộm, chiêu bằng nước = sich abwaschen +</t>
        </is>
      </c>
    </row>
    <row r="470">
      <c r="A470" t="inlineStr">
        <is>
          <t>Abwasser</t>
        </is>
      </c>
      <c r="B470" t="inlineStr"/>
      <c r="C470" t="inlineStr"/>
      <c r="D470" t="inlineStr">
        <is>
          <t>sự phát ra, sự tuôn ra, cái phát ra, cái tuôn ra - nước cống, rác cống - quần áo may sẵn rẻ tiền, quần áo chăn màn cung cấp cho lính thuỷ, quần rộng bó đầu gối</t>
        </is>
      </c>
    </row>
    <row r="471">
      <c r="A471" t="inlineStr">
        <is>
          <t>Abwasserkanal</t>
        </is>
      </c>
      <c r="B471" t="inlineStr"/>
      <c r="C471" t="inlineStr"/>
      <c r="D471" t="inlineStr">
        <is>
          <t>thùng rửa bát, chậu rửa bát, ) vũng nước bẩn, vũng lầy, ổ, đầm lầy, khe kéo phông</t>
        </is>
      </c>
    </row>
    <row r="472">
      <c r="A472" t="inlineStr">
        <is>
          <t>abwechseln</t>
        </is>
      </c>
      <c r="B472" t="inlineStr"/>
      <c r="C472" t="inlineStr"/>
      <c r="D472">
        <f> abwechseln + = regelmäßig abwechseln lassen +</f>
        <v/>
      </c>
    </row>
    <row r="473">
      <c r="A473" t="inlineStr">
        <is>
          <t>abwechselnd</t>
        </is>
      </c>
      <c r="B473" t="inlineStr">
        <is>
          <t>tính từ</t>
        </is>
      </c>
      <c r="C473" t="inlineStr"/>
      <c r="D473" t="inlineStr">
        <is>
          <t>có tính chất luân phiên, thay đổi</t>
        </is>
      </c>
    </row>
    <row r="474">
      <c r="A474" t="inlineStr">
        <is>
          <t>Abwechslung</t>
        </is>
      </c>
      <c r="B474" t="inlineStr"/>
      <c r="C474" t="inlineStr"/>
      <c r="D474" t="inlineStr">
        <is>
          <t>sự xen nhau, sự xen kẽ, sự thay phiên, sự luân phiên - 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làm trệch đi, sự trệch đi, sự làm lãng trí, điều làm lãng trí, sự giải trí, sự tiêu khiển, trò giải trí, trò tiêu khiển - tính nhiều dạng, tính nhiều vẻ, loại khác nhau - sự trả, sự đáp lại, sự cho nhau, sự trao đổi lẫn nhau, sự chuyển động qua lại, sự thay đổi cho nhau - trạng thái khác nhau, trạng thái muôn màu muôn vẻ, tính chất bất đồng, nhiều thứ, mớ, thứ, variety_show = zur Abwechslung +</t>
        </is>
      </c>
    </row>
    <row r="475">
      <c r="A475" t="inlineStr">
        <is>
          <t>abwechslungsreich</t>
        </is>
      </c>
      <c r="B475" t="inlineStr">
        <is>
          <t>tính từ</t>
        </is>
      </c>
      <c r="C475" t="inlineStr"/>
      <c r="D475" t="inlineStr">
        <is>
          <t>nhiều thay đổi, đa dạng</t>
        </is>
      </c>
    </row>
    <row r="476">
      <c r="A476" t="inlineStr">
        <is>
          <t>abwechslungsvoll</t>
        </is>
      </c>
      <c r="B476" t="inlineStr"/>
      <c r="C476" t="inlineStr"/>
      <c r="D476" t="inlineStr">
        <is>
          <t>làm cho thành nhiều dạng, làm cho thành nhiều vẻ</t>
        </is>
      </c>
    </row>
    <row r="477">
      <c r="A477" t="inlineStr">
        <is>
          <t>Abweg</t>
        </is>
      </c>
      <c r="B477" t="inlineStr"/>
      <c r="C477" t="inlineStr"/>
      <c r="D477" t="inlineStr">
        <is>
          <t>đường sai, mê lộ - lối sống lầm lạc, con đường sống lầm lạc</t>
        </is>
      </c>
    </row>
    <row r="478">
      <c r="A478" t="inlineStr">
        <is>
          <t>abwegig</t>
        </is>
      </c>
      <c r="B478" t="inlineStr"/>
      <c r="C478" t="inlineStr"/>
      <c r="D478" t="inlineStr">
        <is>
          <t>xa xôi, hẻo lánh, quanh co, vòng vèo, khúc khuỷu, không ngay thẳng, không thành thật, loanh quanh, thủ đoạn, láu cá, ranh ma, lầm đường lạc lối - lạc đề, ra ngoài đề - không thích hợp, không thích đáng, không đủ tư cách, không đủ năng lực, bất tài, vụng về - làm cho lạc đường, làm cho lạc lối, làm cho mê muội, làm cho lầm đường lạc lối, lừa dối - tắt, đi, đi rồi, ra khỏi, đứt, rời, xa cách, hẳn, hết, thôi, nổi bật, khỏi, cách, phải, bên phải, xa, ngoài, bên kia, mặt sau, mặt trái tờ giấy, mỏng manh, ôi, ươn, ốm, mệt, nhàn rỗi, nghỉ, vãn, phụ, nhỏ, hẻm, cút đi! Xéo - theo đường vòng, đẫy đà, to bép, mập mạp - xấu, không tốt, tồi, trái, ngược, sai, không đúng, lầm, trái lý, sai trái, không ổn, không đáng, bậy, lạc</t>
        </is>
      </c>
    </row>
    <row r="479">
      <c r="A479" t="inlineStr">
        <is>
          <t>Abwehr</t>
        </is>
      </c>
      <c r="B479" t="inlineStr"/>
      <c r="C479" t="inlineStr"/>
      <c r="D479" t="inlineStr">
        <is>
          <t>cái để bảo vệ, vật để chống đỡ, vật để chặn lại, sự che chở, sự bảo vệ, sự phòng thủ, sự chống giữ, công sự bảo vệ, công sự phòng ngự, thành luỹ, lời cãi, lời biện hộ, sự bào chữa - sự biện hộ - defence - miếng đỡ, miếng gạt - sự đẩy lùi, sự từ chối, sự cự tuyệt = Abwehr- +</t>
        </is>
      </c>
    </row>
    <row r="480">
      <c r="A480" t="inlineStr">
        <is>
          <t>abwehren</t>
        </is>
      </c>
      <c r="B480" t="inlineStr"/>
      <c r="C480" t="inlineStr"/>
      <c r="D480" t="inlineStr">
        <is>
          <t>quay đi, ngoảnh đi, ngăn ngừa, ngăn chận, tránh, đẩy lui - đỡ, gạt, tránh khéo, lẩn tránh, đánh trống lảng - đẩy lùi, khước từ, cự tuyệt, làm khó chịu, làm cho không ưa, làm tởm, đẩy, , thắng = abwehren +</t>
        </is>
      </c>
    </row>
    <row r="481">
      <c r="A481" t="inlineStr">
        <is>
          <t>abwehrend</t>
        </is>
      </c>
      <c r="B481" t="inlineStr"/>
      <c r="C481" t="inlineStr"/>
      <c r="D481" t="inlineStr">
        <is>
          <t>có tính chất bảo vệ, có tính chất phòng thủ, có tính chất chống giữ, để che chở, để bảo vệ, để phòng thủ</t>
        </is>
      </c>
    </row>
    <row r="482">
      <c r="A482" t="inlineStr">
        <is>
          <t>Abwehrstoff</t>
        </is>
      </c>
      <c r="B482" t="inlineStr"/>
      <c r="C482" t="inlineStr"/>
      <c r="D482" t="inlineStr">
        <is>
          <t>thể kháng</t>
        </is>
      </c>
    </row>
    <row r="483">
      <c r="A483" t="inlineStr">
        <is>
          <t>Abweichen</t>
        </is>
      </c>
      <c r="B483" t="inlineStr"/>
      <c r="C483" t="inlineStr"/>
      <c r="D483" t="inlineStr">
        <is>
          <t>sự trệch, sự lệch, sự trệch hướng, sự sai đường, sự lạc đường, sự lạc lối, sự xa rời, độ lệch</t>
        </is>
      </c>
    </row>
    <row r="484">
      <c r="A484" t="inlineStr">
        <is>
          <t>abweichen</t>
        </is>
      </c>
      <c r="B484" t="inlineStr"/>
      <c r="C484" t="inlineStr"/>
      <c r="D484" t="inlineStr">
        <is>
          <t>+ from) khác, không giống, không đồng ý, không tán thành, bất đồng - lạc đường, đi lạc, lầm đường lạc lối, lang thang - đi chệch, đi lệch hướng, làm chệch, làm bật chệch lên trên không - làm cong, làm oằn, làm vênh, kéo, bồi đất phù sa, làm sai lạc, làm thiên lệch, làm sa đoạ, làm suy đốn, cong, oằn, vênh, được kéo = abweichen + = abweichen + = abweichen + = abweichen +</t>
        </is>
      </c>
    </row>
    <row r="485">
      <c r="A485" t="inlineStr">
        <is>
          <t>abweichend</t>
        </is>
      </c>
      <c r="B485" t="inlineStr"/>
      <c r="C485" t="inlineStr"/>
      <c r="D485" t="inlineStr">
        <is>
          <t>không tán thành quan điểm của đa số, không tán thành quan điểm chính thức - phân kỳ, rẽ ra, trệch, trệch đi, khác nhau, bất đồng - khác nhau chút ít, hay thay đổi, hay biến đổi = abweichend + = nicht abweichend +</t>
        </is>
      </c>
    </row>
    <row r="486">
      <c r="A486" t="inlineStr">
        <is>
          <t>Abweichung</t>
        </is>
      </c>
      <c r="B486" t="inlineStr"/>
      <c r="C486" t="inlineStr"/>
      <c r="D486" t="inlineStr">
        <is>
          <t>sự lầm lạc, phút lầm lạc, sự kém trí khôn, sự loạn trí, sự khác thường, quang sai, tính sai - sự không bình thường, sự dị thường, vật kỳ quái, quái vật - độ dị thường, vật dị thường, tật dị thường, khoảng cách gần nhất - góc phương vị - sự nghiêng, sự lệch, độ nghiêng, độ lệch, độ thiên, biến cách, sự suy sụp, sự suy đồi - sự chệch hướng, sự trẹo đi, sự đổi dạng, sự uốn xuống, sự võng xuống, độ uốn, độ võng - - sự trệch, sự trệch hướng, sự sai đường, sự lạc đường, sự lạc lối, sự xa rời - sự xa xôi, sự hẻo lánh, sự quanh co, sự vòng vèo, sự khúc khuỷu, tính không ngay thẳng, tính không thành thật, tính loanh quanh, tính láu cá ranh ma - sự khác nhau, tình trạng khác nhau, tính khác nhau, sự chênh lệch, sự bất đồng, mối bất hoà, mối phân tranh, sự cãi nhau, sự chênh lệch về giá cả, dấu phân biệt đặc trưng - hiệu, sai phân - sự không nhất quán, sự không thống nhất, sự trái ngược nhau - sự tẽ ra, sự rẽ ra, sự phân nhánh, chỗ phân nhánh, chỗ ngã ba - sự phân kỳ, sự đi trệch - cuộc đi chơi, cuộc đi chơi tập thể với giá hạ có định hạn ngày đi ngày về), cuộc đi tham quan, cuộc đánh thọc ra, sự trệch khỏi trục - sự quay, sự xoay, sự đổi chiếu, sự đổi hướng, chỗ ngoặt, chỗ rẽ, sự tiện, nghề tiện - sự không đi đôi, sự không ăn khớp, sự mâu thuẫn, sự xích mích, sự thay đổi - sự biến đổi, sự sai nhau, biến dạng, biến thể, sự biến thiên, biến dị, biến tấu = die Abweichung + = die Abweichung + = die zulässige Abweichung +</t>
        </is>
      </c>
    </row>
    <row r="487">
      <c r="A487" t="inlineStr">
        <is>
          <t>abweisen</t>
        </is>
      </c>
      <c r="B487" t="inlineStr"/>
      <c r="C487" t="inlineStr"/>
      <c r="D487" t="inlineStr">
        <is>
          <t>ngăn không cho hưởng, tuyên bố mất quyền lợi, tịch thu để thế nợ, giải quyết trước, tịch thu tài sản để thế nợ - từ chối dứt khoát, cự tuyệt, khước từ, đẩy lui - từ chối, chùn lại, không dám nhảy qua - đẩy lùi, làm khó chịu, làm cho không ưa, làm tởm, đẩy, , thắng - đánh lui, đánh bại trong cuộc bút chiến, đánh bại trong cuộc tranh luận = abweisen + = abweisen + = abweisen +</t>
        </is>
      </c>
    </row>
    <row r="488">
      <c r="A488" t="inlineStr">
        <is>
          <t>abweisend</t>
        </is>
      </c>
      <c r="B488" t="inlineStr"/>
      <c r="C488" t="inlineStr"/>
      <c r="D488" t="inlineStr">
        <is>
          <t>stand-offish - không thân mật, không thân thiện, cừu địch, bất lợi, không thuận lợi</t>
        </is>
      </c>
    </row>
    <row r="489">
      <c r="A489" t="inlineStr">
        <is>
          <t>Abwendung</t>
        </is>
      </c>
      <c r="B489" t="inlineStr"/>
      <c r="C489" t="inlineStr"/>
      <c r="D489" t="inlineStr">
        <is>
          <t>sự rời khỏi, sự ra đi, sự khởi hành, sự sao lãng, sự đi trệch, sự lạc, sự chệch hướng, sự đổi hướng, khởi hành, xuất phát</t>
        </is>
      </c>
    </row>
    <row r="490">
      <c r="A490" t="inlineStr">
        <is>
          <t>Abwerfen</t>
        </is>
      </c>
      <c r="B490" t="inlineStr"/>
      <c r="C490" t="inlineStr"/>
      <c r="D490" t="inlineStr">
        <is>
          <t>sự chui bài, sự dập bài, quân chui bài, quân bài dập</t>
        </is>
      </c>
    </row>
    <row r="491">
      <c r="A491" t="inlineStr">
        <is>
          <t>abwerfen</t>
        </is>
      </c>
      <c r="B491" t="inlineStr"/>
      <c r="C491" t="inlineStr"/>
      <c r="D491" t="inlineStr">
        <is>
          <t>lột, đổi, lột da, lột vỏ, đổi lốt - rụng lông, thay lông - làm tràn, làm đổ, đánh đổ, làm ngã ngựa, làm văng khỏi yên, làm văng khỏi xe, tràn ra, chảy ra, đổ ra = abwerfen + = abwerfen + = abwerfen + = abwerfen +</t>
        </is>
      </c>
    </row>
    <row r="492">
      <c r="A492" t="inlineStr">
        <is>
          <t>abwerten</t>
        </is>
      </c>
      <c r="B492" t="inlineStr"/>
      <c r="C492" t="inlineStr"/>
      <c r="D492" t="inlineStr">
        <is>
          <t>làm sụt giá, làm giảm giá, gièm pha, nói xấu, làm giảm giá trị, chê bai, coi khinh, đánh giá thấp, sụt giá, giảm giá trị - làm giảm, làm mất, lấy đi, làm tổn hại, đụng chạm đến, xúc phạm đến, làm điều có hại cho thanh thế của mình, bị tụt cấp, bị tụt mức - làm mất giá, giảm giá, phá giá</t>
        </is>
      </c>
    </row>
    <row r="493">
      <c r="A493" t="inlineStr">
        <is>
          <t>abwertend</t>
        </is>
      </c>
      <c r="B493" t="inlineStr"/>
      <c r="C493" t="inlineStr"/>
      <c r="D493" t="inlineStr">
        <is>
          <t>làm giảm, xúc phạm đến, không xứng với, vi phạm, làm trái - có nghĩa xấu</t>
        </is>
      </c>
    </row>
    <row r="494">
      <c r="A494" t="inlineStr">
        <is>
          <t>Abwertung</t>
        </is>
      </c>
      <c r="B494" t="inlineStr"/>
      <c r="C494" t="inlineStr"/>
      <c r="D494" t="inlineStr">
        <is>
          <t>sự sụt giá, sự giảm giá, sự gièm pha, sự nói xấu, sự làm giảm giá trị, sự chê bai, sự coi khinh, sự đánh giá thấp - sự làm giảm, sự xúc phạm, sự bị xúc phạm, sự vi phạm, sự làm trái luật = die Abwertung +</t>
        </is>
      </c>
    </row>
    <row r="495">
      <c r="A495" t="inlineStr">
        <is>
          <t>abwesend</t>
        </is>
      </c>
      <c r="B495" t="inlineStr"/>
      <c r="C495" t="inlineStr"/>
      <c r="D495" t="inlineStr">
        <is>
          <t>vắng mặt, đi vắng, nghỉ, lơ đãng - - xa, xa cách, rời xa, xa ra, đi, biến đi, mất đi, hết đi, không ngừng liên tục, không chậm trễ, ngay lập tức - vắng, thiếu, khuyết, mất tích, thất lạc</t>
        </is>
      </c>
    </row>
    <row r="496">
      <c r="A496" t="inlineStr">
        <is>
          <t>Abwesende</t>
        </is>
      </c>
      <c r="B496" t="inlineStr"/>
      <c r="C496" t="inlineStr"/>
      <c r="D496" t="inlineStr">
        <is>
          <t>người vắng mặt, người đi vắng, người nghỉ, địa chủ không ở thường xuyên tại nơi có ruộng đất</t>
        </is>
      </c>
    </row>
    <row r="497">
      <c r="A497" t="inlineStr">
        <is>
          <t>Abwesenheit</t>
        </is>
      </c>
      <c r="B497" t="inlineStr"/>
      <c r="C497" t="inlineStr"/>
      <c r="D497" t="inlineStr">
        <is>
          <t>sự lơ đãng, tính lơ đãng = die Abwesenheit + = die häufige Abwesenheit + = die dauernde Abwesenheit +</t>
        </is>
      </c>
    </row>
    <row r="498">
      <c r="A498" t="inlineStr">
        <is>
          <t>abwickeln</t>
        </is>
      </c>
      <c r="B498" t="inlineStr"/>
      <c r="C498" t="inlineStr"/>
      <c r="D498" t="inlineStr">
        <is>
          <t>trình bày, bày tỏ, thuyết minh, phát triển, mở mang, mở rộng, khuếch trương, làm cho phát đạt, khai thác, nhiễm, tiêm nhiễm, ngày càng bộc lộ rõ, ngày càng phát huy, rửa, triển khai - mở, khai triển, tỏ rõ ra, bộc lộ ra, biểu lộ ra, nảy nở, tiến triển, hiện - cầm, sờ mó, vận dụng, sử dụng, điều khiển, đối xử, đối đãi, luận giải, nghiên cứu, bàn về, quản lý, xử lý, chỉ huy, buôn bán - thanh lý, thanh toán, thanh toán nợ, thanh toán mọi khoản để thôi kinh doanh - giải quyết, ổn định tư tưởng, dàn xếp, hoà giải, ngồi đậu, để, bố trí, làm ăn, sinh sống, ổn định cuộc sống, an cư lạc nghiệp, định cư, lắng xuống, đi vào nền nếp, chiếm làm thuộc địa - để lắng, làm lắng xuống, làm chìm xuống, lún xuống, chìm xuống, kết thúc, trả dứt nợ, nguội dần, dịu dần, để lại cho, chuyển cho, định vị, khu trú - làm, thực hiện, kinh doanh với, thương lượng công việc với - mở ra, tri ra - tháo ra</t>
        </is>
      </c>
    </row>
    <row r="499">
      <c r="A499" t="inlineStr">
        <is>
          <t>Abwicklung</t>
        </is>
      </c>
      <c r="B499" t="inlineStr"/>
      <c r="C499" t="inlineStr"/>
      <c r="D499" t="inlineStr">
        <is>
          <t>sự thanh toán, sự đóng cửa, sự thanh toán mọi khoản để thôi kinh doanh, sự bán chạy, sự bán tống, sự trừ khử, sự tiểu trừ, sự thủ tiêu - sự trông nom, sự quản lý, sự điều khiển, ban quản lý, ban quản đốc, sự khôn khéo, sự khéo xử, mánh lới - sự giải quyết, sự dàn xếp, sự hoà giải, sự đến ở, sự định cư, sự an cư lạc nghiệp, khu định cư, khu đất mới có người đến ở lập nghiệp, sự chiếm làm thuộc địa, thuộc địa - sự chuyển gia tài, sự làm lắng xuống, sự lắng xuống, sự lún xuống, nhóm người chủ trương cải cách xã hội ba cùng với công nhân - sự thực hiện, sự quản lý kinh doanh, công việc kinh doanh, sự giao dịch, văn kiện hội nghị chuyên môn</t>
        </is>
      </c>
    </row>
    <row r="500">
      <c r="A500" t="inlineStr">
        <is>
          <t>abwiegeln</t>
        </is>
      </c>
      <c r="B500" t="inlineStr"/>
      <c r="C500" t="inlineStr"/>
      <c r="D500" t="inlineStr">
        <is>
          <t>khuyên giải, an ủi, làm cho khuây, làm cho nguôi, dỗ dành, làm dịu, làm đỡ, nhân nhượng vô nguyên tắc, thoả hiệp vô nguyên tắc - bình định, dẹp yên, làm yên, làm nguôi - xoa dịu, làm cho nguôi đi</t>
        </is>
      </c>
    </row>
    <row r="501">
      <c r="A501" t="inlineStr">
        <is>
          <t>abwinken</t>
        </is>
      </c>
      <c r="B501" t="inlineStr"/>
      <c r="C501" t="inlineStr"/>
      <c r="D501" t="inlineStr">
        <is>
          <t>ra hiệu, báo hiệu, chuyển bằng tính hiệu</t>
        </is>
      </c>
    </row>
    <row r="502">
      <c r="A502" t="inlineStr">
        <is>
          <t>Abwischen</t>
        </is>
      </c>
      <c r="B502" t="inlineStr"/>
      <c r="C502" t="inlineStr"/>
      <c r="D502" t="inlineStr">
        <is>
          <t>sự lau, sự chùi, cái tát, cái quật, khăn tay</t>
        </is>
      </c>
    </row>
    <row r="503">
      <c r="A503" t="inlineStr">
        <is>
          <t>abwischen</t>
        </is>
      </c>
      <c r="B503" t="inlineStr"/>
      <c r="C503" t="inlineStr"/>
      <c r="D503" t="inlineStr">
        <is>
          <t>rắc, quét bụi, phủi bụi, làm bụi, tắm đất, vầy đất, quét bụi bàn ghế, phủi bụi bàn ghế, lau chùi bàn ghế - túi lau sàn, giẻ lau sàn, lau, chùi, to mop and mow nhăn nhó - = etwas abwischen +</t>
        </is>
      </c>
    </row>
    <row r="504">
      <c r="A504" t="inlineStr">
        <is>
          <t>abzahlen</t>
        </is>
      </c>
      <c r="B504" t="inlineStr"/>
      <c r="C504" t="inlineStr"/>
      <c r="D504" t="inlineStr">
        <is>
          <t>truyền lại, để lại, trả dần, hoàn dần, trừ dần - mua lại, chuộc lại, trả hết, chuộc lỗi, bù lại, thực hiện, giữ trọn, cứu nguy, cứu thoát, cứu khỏi vòng tội lỗi</t>
        </is>
      </c>
    </row>
    <row r="505">
      <c r="A505" t="inlineStr">
        <is>
          <t>abzapfen</t>
        </is>
      </c>
      <c r="B505" t="inlineStr"/>
      <c r="C505" t="inlineStr"/>
      <c r="D505" t="inlineStr">
        <is>
          <t>chảy máu, mất máu, rỉ nhựa, đổ máu, hy sinh, lấy máu, bòn rút, ) hút máu hút mủ, dốc túi, xuỳ tiền ra, bị bòn rút, thương xót, đau đớn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vẽ, vạch, dựng lên, thảo ra, mô tả,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khoan lỗ, giùi lỗ, rót ở thùng ra, rạch, chích, cho chảy ra, vòi, bắt đưa, bắt nộp, mắc đường dây rẽ, đề cập đến, bàn đến, đặt quan hệ với, đặt quan hệ buôn bán với, cầu xin, ren, gõ nhẹ - vỗ nhẹ, đập nhẹ, khẽ đập, tát nhẹ, đóng thêm một lớp da vào</t>
        </is>
      </c>
    </row>
    <row r="506">
      <c r="A506" t="inlineStr">
        <is>
          <t>abzehren</t>
        </is>
      </c>
      <c r="B506" t="inlineStr"/>
      <c r="C506" t="inlineStr"/>
      <c r="D506" t="inlineStr">
        <is>
          <t>làm gầy mòn, làm hốc hác, làm bạc màu, làm úa</t>
        </is>
      </c>
    </row>
    <row r="507">
      <c r="A507" t="inlineStr">
        <is>
          <t>Abzehrung</t>
        </is>
      </c>
      <c r="B507" t="inlineStr"/>
      <c r="C507" t="inlineStr"/>
      <c r="D507" t="inlineStr">
        <is>
          <t>sự làm gầy mòn, sự làm hốc hác, sự gầy mòn, sự hốc hác, sự làm bạc màu, sự bạc màu</t>
        </is>
      </c>
    </row>
    <row r="508">
      <c r="A508" t="inlineStr">
        <is>
          <t>Abzeichen</t>
        </is>
      </c>
      <c r="B508" t="inlineStr"/>
      <c r="C508" t="inlineStr"/>
      <c r="D508" t="inlineStr">
        <is>
          <t>huy hiệu, phù hiệu, quân hàm, lon, biểu hiện, vật tượng trưng, dấu hiệu - đồng Mác, dấu, nhãn, nhãn hiệu, vết, lằn, bớt, đốm, lang, dấu chữ thập, đích, mục đích, mục tiêu &amp; ), chứng cớ, danh vọng, danh tiếng, mức, tiêu chuẩn, trình độ, điểm, điểm số - tấm, bản, thẻ, bài, mảng - ký hiệu, mật hiệu, dấu hiệu biểu hiện, tượng trưng, triệu chứng, dấu vết, biển hàng, ước hiệu</t>
        </is>
      </c>
    </row>
    <row r="509">
      <c r="A509" t="inlineStr">
        <is>
          <t>abzeichen</t>
        </is>
      </c>
      <c r="B509" t="inlineStr"/>
      <c r="C509" t="inlineStr"/>
      <c r="D509" t="inlineStr">
        <is>
          <t>sao lại, chép lại, bắt chước, phỏng theo, mô phỏng, quay cóp</t>
        </is>
      </c>
    </row>
    <row r="510">
      <c r="A510" t="inlineStr">
        <is>
          <t>abzeichnen</t>
        </is>
      </c>
      <c r="B510" t="inlineStr"/>
      <c r="C510" t="inlineStr"/>
      <c r="D510" t="inlineStr">
        <is>
          <t>vẽ phác, phác hoạ, phác thảo</t>
        </is>
      </c>
    </row>
    <row r="511">
      <c r="A511" t="inlineStr">
        <is>
          <t>Abziehen</t>
        </is>
      </c>
      <c r="B511" t="inlineStr"/>
      <c r="C511" t="inlineStr"/>
      <c r="D511" t="inlineStr">
        <is>
          <t>sự kéo, sự kéo lưới, mẻ lưới, sự uống một hơi, hơi, hớp, ngụm, cơn, chầu, sự lấy ở thùng ra, lượng lấy ở thùng ra, liều thuốc nước, lượng nước rẽ, lượng xả nước, tầm nước, gió lò, gió lùa - sự thông gió, cờ đam, phân đội biệt phái, phân đội tăng cường draft), bản phác hoạ, bản phác thảo, bản dự thảo draft), hối phiếu = das Abziehen + = das Abziehen +</t>
        </is>
      </c>
    </row>
    <row r="512">
      <c r="A512" t="inlineStr">
        <is>
          <t>abziehen</t>
        </is>
      </c>
      <c r="B512" t="inlineStr"/>
      <c r="C512" t="inlineStr"/>
      <c r="D512" t="inlineStr">
        <is>
          <t>làm dịu đi, làm yếu đi, làm giảm bớt, hạ, bớt, làm nhụt, làm cùn, thanh toán, làm mất hết, huỷ bỏ, thủ tiêu, ram, dịu đi, yếu đi, nhụt đi, đỡ, ngớt - trừu tượng hoá, làm đãng trí, rút ra, chiết ra, tách ra, lấy trộm, ăn cắp, tóm tắt, trích yếu - đóng chai, bắt được quả tang, bó thành bó - lấy đi, khấu đi, làm giảm uy tín, làm giảm giá trị, chê bai, gièm pha, nói xấu - thanh toán trước thời hạn, nhận thanh toán trước thời hạn, giảm giá, bớt giá, chiết khấu, bản hạ giá, dạm bán hạ giá, trừ hao, không kể đến, không đếm xỉa đến, không để ý đến - coi nhẹ, đánh giá thấp tầm quan trọng của, sớm làm mất tác dụng - + off, away) rút, tháo, tiêu, làm ráo nước, uống cạn, dẫn lưu, rút hết, bòn rút hết, tiêu hao, làm kiệt quệ, away) chảy đi, thoát đi, tiêu đi, ráo nước, chảy ròng ròng, chảy nhỏ giọt - trốn thoát, tránh thoát, thoát khỏi, vô tình buột ra khỏi, thốt ra khỏi, thoát, thoát ra - in bằng máy in rô-nê-ô - in xuất bản, đăng báo, viết vào sách, in, in dấu, in vết, rửa, viết theo lối chữ in, in hoa, khắc - - cởi quần áo, trờn răng, phóng ra = abziehen + = abziehen + = abziehen + = abziehen + = abziehen + = abziehen + = abziehen + = abziehen + = abziehen + = abziehen + = unsauber abziehen +</t>
        </is>
      </c>
    </row>
    <row r="513">
      <c r="A513" t="inlineStr">
        <is>
          <t>abzielen</t>
        </is>
      </c>
      <c r="B513" t="inlineStr"/>
      <c r="C513" t="inlineStr"/>
      <c r="D513" t="inlineStr">
        <is>
          <t>nhắm, chĩa, giáng, nện, ném, hướng vào, tập trung vào, xoáy vào, nhắm mục đích, có ý định, ngấp nghé, mong mỏi, định, cố gắng - dồn, xua, đánh đuổi, lùa, săn đuổi, đi khắp, chạy khắp, sục sạo, lùng sục, cho chạy, cầm cương, lái, lái xe đưa đi, lái xe dẫn đi, dồn vào thế, bắt buộc, khiến cho - làm cho, bắt làm cật lực, bắt làm quá sức, cuốn đi, đánh giạt, làm trôi giạt, đóng, bắt, đào, xoi, tiu, bạt, làm cho chạy, đưa, dàn xếp xong, ký kết, làm, hoãn lại, để lại, để chậm lại, cầm cương ngựa - đánh xe, lái xe..., đi xe, chạy, bạt bóng, bị cuốn đi, bị trôi giạt, lao vào, xô vào, đập mạnh, quất mạnh, giáng cho một cú, bắn cho một phát đạn, ném cho một hòn đá to let drive at), nhằm mục đích - có ý muốn, làm cật lực, lao vào mà làm, tập trung vật nuôi để kiểm lại - trông nom, săn sóc, chăm sóc, chăm nom, giữ gìn, theo, theo hầu, hầu hạ, phục vụ, quay về, xoay về, hướng về, đi về, hướng tới, nhắm tới, có khuynh hướng = abzielen auf + = auf etwas abzielen +</t>
        </is>
      </c>
    </row>
    <row r="514">
      <c r="A514" t="inlineStr">
        <is>
          <t>Abzug</t>
        </is>
      </c>
      <c r="B514" t="inlineStr"/>
      <c r="C514" t="inlineStr"/>
      <c r="D514" t="inlineStr">
        <is>
          <t>máng nước, ống cách điện - bản sao, bản chép lại, sự sao lại, sự chép lại, sự bắt chước, sự phỏng theo, sự mô phỏng, bản, cuộn, số, bản thảo, bản in, đề tài để viết, kiểu, mẫu - sự lấy đi, sự khấu đi, sự trừ đi, sự suy ra, sự luận ra, sự suy luận, sự suy diễn, điều suy luận - ống dẫn, cống, rãnh, mương, máng, ống dẫn lưu, sự rút hết, sự bòn rút hết, sự tiêu hao, sự làm kiệt quệ, hớp nhỏ - điều trở ngại, mặt hạn chế, mặt không thuận lợi, số tiền thuế quan được trả lại, số tiền thuế quan được giảm, sự khấu trừ, sự giảm - chỗ thoát ra, lối ra, phương tiện thoả mãn..., cửa sông, dòng sông, dòng nước, thị trường, chỗ tiêu thụ, cửa hàng tiêu thụ, cửa hàng đại lý, đài phát thanh phụ - chữ in, sự in ra, dấu in, vết, dấu, ảnh in, ảnh chụp in ra, vải hoa in - sự rút, sự rút lui, sự đi ra khỏi, động tác lấy lại thăng bằng sau khi bổ nhào - sự rút quân, hiệu lệnh rút quân, tiếng kèn thu không, sự ẩn dật, nơi ẩn dật ) nơi tu đạo, nơi trốn tránh, sào huyệt, nhà dưỡng lão, trại cứu tế, bệnh viện tinh thần kinh - sự ngừng lại, sự đình chỉ, sự tắc, sự nghẽn - sự trừ, tính trừ, phép trừ - lỗ, lỗ thông, lỗ thoát, lỗ thủng, miệng phun, lỗ đít, huyệt, ống khói, sự ngoi lên mặt nước để thở, lối thoát, cách bộc lộ - sự rút khỏi, sự rút ra, sự huỷ bỏ, sự thu hồi = der Abzug + = der Abzug + = der Abzug + = der Abzug + = ohne Abzug + = in Abzug bringen +</t>
        </is>
      </c>
    </row>
    <row r="515">
      <c r="A515" t="inlineStr">
        <is>
          <t>Abzugskanal</t>
        </is>
      </c>
      <c r="B515" t="inlineStr"/>
      <c r="C515" t="inlineStr"/>
      <c r="D515" t="inlineStr">
        <is>
          <t>lưới đánh cá ba lớp mắt, nùi bông, nạm bông, ống khói, ống hơi, đầu càng mỏ neo, đầu đinh ba, thuỳ đuôi cá voi, đuôi cá voi, bệnh cúm flu) - người khâu, người may, máy đóng sách, người hầu tiệc, cống, rãnh - hầm chứa phân, hố nước rác, bình hứng dầu = der Abzugskanal +</t>
        </is>
      </c>
    </row>
    <row r="516">
      <c r="A516" t="inlineStr">
        <is>
          <t>Abzugsrohr</t>
        </is>
      </c>
      <c r="B516" t="inlineStr"/>
      <c r="C516" t="inlineStr"/>
      <c r="D516">
        <f> das Abzugsrohr +</f>
        <v/>
      </c>
    </row>
    <row r="517">
      <c r="A517" t="inlineStr">
        <is>
          <t>Abzugtrockner</t>
        </is>
      </c>
      <c r="B517" t="inlineStr"/>
      <c r="C517" t="inlineStr"/>
      <c r="D517" t="inlineStr">
        <is>
          <t>chổi cao su, ống lăn</t>
        </is>
      </c>
    </row>
    <row r="518">
      <c r="A518" t="inlineStr">
        <is>
          <t>abzweigen</t>
        </is>
      </c>
      <c r="B518" t="inlineStr"/>
      <c r="C518" t="inlineStr"/>
      <c r="D518" t="inlineStr">
        <is>
          <t>+ out, forth) đâm cành, đâm nhánh, phân cành, chia ngã - đào bằng chĩa, gảy bằng chĩa, phân nhánh, chia ngả - bù lại, đền bù, bù đắp, in ôpxet - quay, xoay, vặn, lộn, lật, trở, dở, quay về, hướng về, ngoảnh về, quành, đi quanh, đi vòng rẽ, ngoặt, quá, tránh, gạt, dịch, đổi, biến, chuyển, làm cho, làm chua, làm khó chịu, làm buồn nôn, làm say sưa - làm hoa lên, làm điên cuồng, tiện, sắp xếp, sắp đặt, xoay tròn, đi về, rẽ, đổi chiều, đổi hướng, trở nên, trở thành, đổi thành, biến thành, thành chua, buồn nôn, buồn mửa, lợm giọng, quay cuồng, hoa lên - có thể tiện được = sich abzweigen +</t>
        </is>
      </c>
    </row>
    <row r="519">
      <c r="A519" t="inlineStr">
        <is>
          <t>Abzweigung</t>
        </is>
      </c>
      <c r="B519" t="inlineStr"/>
      <c r="C519" t="inlineStr"/>
      <c r="D519"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 - phận làm con, mối quan hệ cha con, quan hệ nòi giống, dòng dõi, ngành, sự phân nhánh, sự chia ngành - cái nĩa, cái chĩa, chạc cây, chỗ ngã ba, thanh mẫu, âm thoa tuning fork) - sự trao đổi lẫn nhau, sự thay thế lẫn nhau, sự đổi chỗ cho nhau, sự xen kẽ nhau, ngã ba có đường hầm và cầu chui - sự nối liền, sự gặp nhau, mối nối, chỗ nối, chỗ gặp nhau, ga đầu mối - cành vượt, chi nhánh - sự quay, sự xoay, sự đổi chiếu, sự đổi hướng, chỗ ngoặt, chỗ rẽ, sự tiện, nghề tiện</t>
        </is>
      </c>
    </row>
    <row r="520">
      <c r="A520" t="inlineStr">
        <is>
          <t>Acetat</t>
        </is>
      </c>
      <c r="B520" t="inlineStr"/>
      <c r="C520" t="inlineStr"/>
      <c r="D520" t="inlineStr">
        <is>
          <t>Axetat</t>
        </is>
      </c>
    </row>
    <row r="521">
      <c r="A521" t="inlineStr">
        <is>
          <t>ach</t>
        </is>
      </c>
      <c r="B521" t="inlineStr"/>
      <c r="C521" t="inlineStr"/>
      <c r="D521" t="inlineStr">
        <is>
          <t>tiếng thốt lên vì ngạc nhiên hay đau đớn; = ach so! +: thế hả</t>
        </is>
      </c>
    </row>
    <row r="522">
      <c r="A522" t="inlineStr">
        <is>
          <t>Achat</t>
        </is>
      </c>
      <c r="B522" t="inlineStr"/>
      <c r="C522" t="inlineStr"/>
      <c r="D522" t="inlineStr">
        <is>
          <t>đá mã não, chữ in cỡ 5</t>
        </is>
      </c>
    </row>
    <row r="523">
      <c r="A523" t="inlineStr">
        <is>
          <t>achromatisch</t>
        </is>
      </c>
      <c r="B523" t="inlineStr"/>
      <c r="C523" t="inlineStr"/>
      <c r="D523" t="inlineStr">
        <is>
          <t>tiêu sắc, không màu, không sắc</t>
        </is>
      </c>
    </row>
    <row r="524">
      <c r="A524" t="inlineStr">
        <is>
          <t>Achse</t>
        </is>
      </c>
      <c r="B524" t="inlineStr"/>
      <c r="C524" t="inlineStr"/>
      <c r="D524" t="inlineStr">
        <is>
          <t>cây, trục chính, arbour - trục, tia xuyên, trục Béc-lin, Rô-ma, Tô-ki-ô, hươu sao axis deer) - trục xe - cán, tay cầm, càng xe, mũi tên, tia sáng, đường chớp, thân cọng, cuống, hầm, lò, ống thông, đường thông - = per Achse + = die gefederte Achse + = auf der Achse sein +</t>
        </is>
      </c>
    </row>
    <row r="525">
      <c r="A525" t="inlineStr">
        <is>
          <t>Achsel</t>
        </is>
      </c>
      <c r="B525" t="inlineStr"/>
      <c r="C525" t="inlineStr"/>
      <c r="D525" t="inlineStr">
        <is>
          <t>vai, vai núi, vai chai, vai áo..., miếng thịt vai, tư thế bồng súng = jemanden über die Achsel ansehen +</t>
        </is>
      </c>
    </row>
    <row r="526">
      <c r="A526" t="inlineStr">
        <is>
          <t>Achsen-</t>
        </is>
      </c>
      <c r="B526" t="inlineStr"/>
      <c r="C526" t="inlineStr"/>
      <c r="D526" t="inlineStr">
        <is>
          <t>trục, quanh trục</t>
        </is>
      </c>
    </row>
    <row r="527">
      <c r="A527" t="inlineStr">
        <is>
          <t>acht</t>
        </is>
      </c>
      <c r="B527" t="inlineStr"/>
      <c r="C527" t="inlineStr"/>
      <c r="D527" t="inlineStr">
        <is>
          <t>tám = gib acht! +</t>
        </is>
      </c>
    </row>
    <row r="528">
      <c r="A528" t="inlineStr">
        <is>
          <t>achtbar</t>
        </is>
      </c>
      <c r="B528" t="inlineStr"/>
      <c r="C528" t="inlineStr"/>
      <c r="D528" t="inlineStr">
        <is>
          <t>vẻ vang, mang lại danh vọng tiếng tăm, đáng khen, đáng ca ngợi - có tiếng tốt, danh giá, đáng kính trọng - đáng trọng, đáng kính, đứng đắn, đoan trang, chỉnh tề, kha khá, khá lớn, đáng kể</t>
        </is>
      </c>
    </row>
    <row r="529">
      <c r="A529" t="inlineStr">
        <is>
          <t>Achtbarkeit</t>
        </is>
      </c>
      <c r="B529" t="inlineStr"/>
      <c r="C529" t="inlineStr"/>
      <c r="D529" t="inlineStr">
        <is>
          <t>sự đáng tôn trọng, tư cách đáng trọng, người đáng trọng</t>
        </is>
      </c>
    </row>
    <row r="530">
      <c r="A530" t="inlineStr">
        <is>
          <t>Achte</t>
        </is>
      </c>
      <c r="B530" t="inlineStr"/>
      <c r="C530" t="inlineStr"/>
      <c r="D530" t="inlineStr">
        <is>
          <t>một phần tám, người thứ tám, vật thứ tám, ngày mồng tám, quận tám</t>
        </is>
      </c>
    </row>
    <row r="531">
      <c r="A531" t="inlineStr">
        <is>
          <t>Achteck</t>
        </is>
      </c>
      <c r="B531" t="inlineStr"/>
      <c r="C531" t="inlineStr"/>
      <c r="D531" t="inlineStr">
        <is>
          <t>hình tám cạnh, hình bát giác</t>
        </is>
      </c>
    </row>
    <row r="532">
      <c r="A532" t="inlineStr">
        <is>
          <t>Achtelmeile</t>
        </is>
      </c>
      <c r="B532" t="inlineStr"/>
      <c r="C532" t="inlineStr"/>
      <c r="D532" t="inlineStr">
        <is>
          <t>Fulông</t>
        </is>
      </c>
    </row>
    <row r="533">
      <c r="A533" t="inlineStr">
        <is>
          <t>achten</t>
        </is>
      </c>
      <c r="B533" t="inlineStr"/>
      <c r="C533" t="inlineStr"/>
      <c r="D533" t="inlineStr">
        <is>
          <t>kính mến, quý trọng, coi là, cho là - nhìn + phó từ), coi như, xem như, phủ định) để ý, lưu ý, lưu tâm đến, có liên quan tới, dính dấp đến, dính dáng đến, có quan hệ tới - tôn trọng, kính trọng, lưu tâm, chú ý - định giá, đánh giá, trọng, chuộng, quý, coi trọng, hãnh diện, vênh vang = achten + = achten auf +</t>
        </is>
      </c>
    </row>
    <row r="534">
      <c r="A534" t="inlineStr">
        <is>
          <t>achtens</t>
        </is>
      </c>
      <c r="B534" t="inlineStr"/>
      <c r="C534" t="inlineStr"/>
      <c r="D534" t="inlineStr">
        <is>
          <t>tám là</t>
        </is>
      </c>
    </row>
    <row r="535">
      <c r="A535" t="inlineStr">
        <is>
          <t>achtenswert</t>
        </is>
      </c>
      <c r="B535" t="inlineStr"/>
      <c r="C535" t="inlineStr"/>
      <c r="D535" t="inlineStr">
        <is>
          <t>đáng kính mến, đáng quý trọng</t>
        </is>
      </c>
    </row>
    <row r="536">
      <c r="A536" t="inlineStr">
        <is>
          <t>Achter-</t>
        </is>
      </c>
      <c r="B536" t="inlineStr"/>
      <c r="C536" t="inlineStr"/>
      <c r="D536" t="inlineStr">
        <is>
          <t>sau, đằng sau, sau khi, ở đằng sau, phía sau, đứng sau, liền sau, theo sau, theo đuổi, phỏng theo, theo, với, do, vì, mặc dù, bất chấp, sau này, sau đây, tiếp sau, ở phía sau</t>
        </is>
      </c>
    </row>
    <row r="537">
      <c r="A537" t="inlineStr">
        <is>
          <t>Achterbahn</t>
        </is>
      </c>
      <c r="B537" t="inlineStr"/>
      <c r="C537" t="inlineStr"/>
      <c r="D537" t="inlineStr">
        <is>
          <t>đường xe lửa hình chữ chi, đường xe lửa lên xuống dốc</t>
        </is>
      </c>
    </row>
    <row r="538">
      <c r="A538" t="inlineStr">
        <is>
          <t>achtern</t>
        </is>
      </c>
      <c r="B538" t="inlineStr"/>
      <c r="C538" t="inlineStr"/>
      <c r="D538" t="inlineStr">
        <is>
          <t>ở cuối tàu, ở đuôi tàu - sau, đằng sau, sau khi, ở đằng sau, phía sau, đứng sau, liền sau, theo sau, theo đuổi, phỏng theo, theo, với, do, vì, mặc dù, bất chấp, sau này, sau đây, tiếp sau, ở phía sau = achtern + = nach achtern + = nach achtern zu +</t>
        </is>
      </c>
    </row>
    <row r="539">
      <c r="A539" t="inlineStr">
        <is>
          <t>achtfach</t>
        </is>
      </c>
      <c r="B539" t="inlineStr"/>
      <c r="C539" t="inlineStr"/>
      <c r="D539" t="inlineStr">
        <is>
          <t>gấp tám lần</t>
        </is>
      </c>
    </row>
    <row r="540">
      <c r="A540" t="inlineStr">
        <is>
          <t>achtgeben</t>
        </is>
      </c>
      <c r="B540" t="inlineStr"/>
      <c r="C540" t="inlineStr"/>
      <c r="D540" t="inlineStr">
        <is>
          <t>dự, có mặt, chăm sóc, phục vụ, phục dịch, đi theo, đi kèm, theo hầu, hộ tống, + to) chú trọng, chăm lo - chú ý, lưu ý, để ý - nhìn + phó từ), coi như, xem như, phủ định) để ý, lưu tâm đến, có liên quan tới, dính dấp đến, dính dáng đến, có quan hệ tới = achtgeben + = achtgeben auf + = auf etwas achtgeben +</t>
        </is>
      </c>
    </row>
    <row r="541">
      <c r="A541" t="inlineStr">
        <is>
          <t>achtlos</t>
        </is>
      </c>
      <c r="B541" t="inlineStr"/>
      <c r="C541" t="inlineStr"/>
      <c r="D541" t="inlineStr">
        <is>
          <t>không để ý, không lưu ý, không chú ý, sơ ý, không cẩn thận, cẩu thả, không chính xác, vô tư, không lo nghĩ - hay quên, có trí nhớ tồi, làm cho quên - - không suy nghĩ, vô tư lự, nhẹ dạ, không thận trọng, khinh suất, không chín chắn, không ân cần, không lo lắng, không quan tâm</t>
        </is>
      </c>
    </row>
    <row r="542">
      <c r="A542" t="inlineStr">
        <is>
          <t>Achtlosigkeit</t>
        </is>
      </c>
      <c r="B542" t="inlineStr"/>
      <c r="C542" t="inlineStr"/>
      <c r="D542" t="inlineStr">
        <is>
          <t>sự thiếu thận trọng, sự cẩu thả, sự vô ý - sự không chú ý, sự không lưu ý, sự không để ý</t>
        </is>
      </c>
    </row>
    <row r="543">
      <c r="A543" t="inlineStr">
        <is>
          <t>achtsam</t>
        </is>
      </c>
      <c r="B543" t="inlineStr"/>
      <c r="C543" t="inlineStr"/>
      <c r="D543" t="inlineStr">
        <is>
          <t>chăm chú, chú ý, lưu tâm, ân cần, chu đáo - lưu ý, để ý - hay quan sát, tinh mắt, tinh ý, tuân theo - hay quan tâm đến - thận trọng, cảnh giác, đề phòng, thức, thao thức, không ngủ</t>
        </is>
      </c>
    </row>
    <row r="544">
      <c r="A544" t="inlineStr">
        <is>
          <t>Achtsamkeit</t>
        </is>
      </c>
      <c r="B544" t="inlineStr"/>
      <c r="C544" t="inlineStr"/>
      <c r="D544" t="inlineStr">
        <is>
          <t>tính thận trọng, tính cảnh giác, sự đề phòng, sự để ý</t>
        </is>
      </c>
    </row>
    <row r="545">
      <c r="A545" t="inlineStr">
        <is>
          <t>Achtung</t>
        </is>
      </c>
      <c r="B545" t="inlineStr"/>
      <c r="C545" t="inlineStr"/>
      <c r="D545" t="inlineStr">
        <is>
          <t>sự đánh giá, sự ước lượng, sự kính mến, sự quý trọng - cái nhìn, sự quan tâm, sự chú ý, sự để ý, lòng yêu mến, sự kính trọng, lời chúc tụng dùng ở cuối bức thư) - sự tôn trọng, lời kính thăm, sự lưu tâm, mối quan hệ, mối liên quan, điểm, phương diện = die Achtung + = die Achtung + = Achtung! + = sich Achtung verschaffen + = voreinander Achtung haben + = vor jemandem Achtung haben + = vor jemandem große Achtung haben +</t>
        </is>
      </c>
    </row>
    <row r="546">
      <c r="A546" t="inlineStr">
        <is>
          <t>achtungsvoll</t>
        </is>
      </c>
      <c r="B546" t="inlineStr"/>
      <c r="C546" t="inlineStr"/>
      <c r="D546" t="inlineStr">
        <is>
          <t>tôn trọng, tôn kính, kính trọng, cung kính</t>
        </is>
      </c>
    </row>
    <row r="547">
      <c r="A547" t="inlineStr">
        <is>
          <t>Achtzehn</t>
        </is>
      </c>
      <c r="B547" t="inlineStr"/>
      <c r="C547" t="inlineStr"/>
      <c r="D547" t="inlineStr">
        <is>
          <t>số mười tám</t>
        </is>
      </c>
    </row>
    <row r="548">
      <c r="A548" t="inlineStr">
        <is>
          <t>achtzehn</t>
        </is>
      </c>
      <c r="B548" t="inlineStr"/>
      <c r="C548" t="inlineStr"/>
      <c r="D548" t="inlineStr">
        <is>
          <t>mười tám</t>
        </is>
      </c>
    </row>
    <row r="549">
      <c r="A549" t="inlineStr">
        <is>
          <t>Achtzig</t>
        </is>
      </c>
      <c r="B549" t="inlineStr"/>
      <c r="C549" t="inlineStr"/>
      <c r="D549" t="inlineStr">
        <is>
          <t>số tám mươi, những năm tám mươi ), những năm tuổi trên tám mươi</t>
        </is>
      </c>
    </row>
    <row r="550">
      <c r="A550" t="inlineStr">
        <is>
          <t>achtzig</t>
        </is>
      </c>
      <c r="B550" t="inlineStr"/>
      <c r="C550" t="inlineStr"/>
      <c r="D550" t="inlineStr">
        <is>
          <t>tám mươi</t>
        </is>
      </c>
    </row>
    <row r="551">
      <c r="A551" t="inlineStr">
        <is>
          <t>Achtzigste</t>
        </is>
      </c>
      <c r="B551" t="inlineStr"/>
      <c r="C551" t="inlineStr"/>
      <c r="D551" t="inlineStr">
        <is>
          <t>một phần tám mươi, người thứ tám mươi, vật thứ tám mươi</t>
        </is>
      </c>
    </row>
    <row r="552">
      <c r="A552" t="inlineStr">
        <is>
          <t>Achtzigstel</t>
        </is>
      </c>
      <c r="B552" t="inlineStr"/>
      <c r="C552" t="inlineStr"/>
      <c r="D552" t="inlineStr">
        <is>
          <t>một phần tám mươi, người thứ tám mươi, vật thứ tám mươi</t>
        </is>
      </c>
    </row>
    <row r="553">
      <c r="A553" t="inlineStr">
        <is>
          <t>Acker</t>
        </is>
      </c>
      <c r="B553" t="inlineStr"/>
      <c r="C553" t="inlineStr"/>
      <c r="D553" t="inlineStr">
        <is>
          <t>mẫu Anh, cánh đồng, đồng cỏ - đồng ruộng, mỏ, khu khai thác, bâi chiến trường, nơi hành quân, trận đánh, sân, các đấu thủ, các vận động viên, các người dự thi, các ngựa dự thi, dải, nên, lĩnh vực, phạm vi, trường = der Acker trägt gut +</t>
        </is>
      </c>
    </row>
    <row r="554">
      <c r="A554" t="inlineStr">
        <is>
          <t>Ackerbau</t>
        </is>
      </c>
      <c r="B554" t="inlineStr"/>
      <c r="C554" t="inlineStr"/>
      <c r="D554" t="inlineStr">
        <is>
          <t>nông nghiệp - sự cày cấy, sự trồng trọt, sự dạy dỗ, sự mở mang, sự giáo hoá, sự trau dồi, sự tu dưỡng, sự nuôi dưỡng, sự bồi dưỡng - công việc đồng áng, công việc trồng trọt - nghề làm ruộng, nghề nông, sự quản lý trông nom - việc cày cấy trồng trọt, đất trồng trọt - lớp đất trồng trọt</t>
        </is>
      </c>
    </row>
    <row r="555">
      <c r="A555" t="inlineStr">
        <is>
          <t>Ackerland</t>
        </is>
      </c>
      <c r="B555" t="inlineStr"/>
      <c r="C555" t="inlineStr"/>
      <c r="D555" t="inlineStr">
        <is>
          <t>việc cày cấy trồng trọt, đất trồng trọt</t>
        </is>
      </c>
    </row>
    <row r="556">
      <c r="A556" t="inlineStr">
        <is>
          <t>Adagio</t>
        </is>
      </c>
      <c r="B556" t="inlineStr"/>
      <c r="C556" t="inlineStr"/>
      <c r="D556" t="inlineStr">
        <is>
          <t>nhịp khoan thai</t>
        </is>
      </c>
    </row>
    <row r="557">
      <c r="A557" t="inlineStr">
        <is>
          <t>adagio</t>
        </is>
      </c>
      <c r="B557" t="inlineStr"/>
      <c r="C557" t="inlineStr"/>
      <c r="D557" t="inlineStr">
        <is>
          <t>khoan thai</t>
        </is>
      </c>
    </row>
    <row r="558">
      <c r="A558" t="inlineStr">
        <is>
          <t>Adapter</t>
        </is>
      </c>
      <c r="B558" t="inlineStr"/>
      <c r="C558" t="inlineStr"/>
      <c r="D558" t="inlineStr">
        <is>
          <t>người phỏng theo, người sửa lại cho hợp, người làm thích nghi, người làm thích ứng, thiết bị tiếp hợp, ống nối, cái nắn điện</t>
        </is>
      </c>
    </row>
    <row r="559">
      <c r="A559" t="inlineStr">
        <is>
          <t>Adaptierung</t>
        </is>
      </c>
      <c r="B559" t="inlineStr"/>
      <c r="C559" t="inlineStr"/>
      <c r="D559" t="inlineStr">
        <is>
          <t>sự tra vào, sự lắp vào, sự phỏng theo, sự sửa lại cho hợp, tài liệu viết phỏng theo, tài liệu sửa lại cho hợp, sự thích nghi - sự sửa lại cho đúng, sự điều chỉnh, sự chỉnh lý, sự hoà giải, sự dàn xếp</t>
        </is>
      </c>
    </row>
    <row r="560">
      <c r="A560" t="inlineStr">
        <is>
          <t>Addieren</t>
        </is>
      </c>
      <c r="B560" t="inlineStr"/>
      <c r="C560" t="inlineStr"/>
      <c r="D560" t="inlineStr">
        <is>
          <t>một chút, một chút xíu, trẻ nhỏ tinny tot), hớp, ly nhỏ, tổng cộng, số cộng lại</t>
        </is>
      </c>
    </row>
    <row r="561">
      <c r="A561" t="inlineStr">
        <is>
          <t>addieren</t>
        </is>
      </c>
      <c r="B561" t="inlineStr"/>
      <c r="C561" t="inlineStr"/>
      <c r="D561" t="inlineStr">
        <is>
          <t>+ up, together) cộng, thêm vào, làm tăng thêm, nói thêm, kế vào, tính vào, gộp vào - cộng, phát biểu ý kiến về tính nết, cộng lại - tổng cộng được, lên tới</t>
        </is>
      </c>
    </row>
    <row r="562">
      <c r="A562" t="inlineStr">
        <is>
          <t>Addierer</t>
        </is>
      </c>
      <c r="B562" t="inlineStr"/>
      <c r="C562" t="inlineStr"/>
      <c r="D562" t="inlineStr">
        <is>
          <t>người cộng, máy cộng, rắn vipe</t>
        </is>
      </c>
    </row>
    <row r="563">
      <c r="A563" t="inlineStr">
        <is>
          <t>Addierwerk</t>
        </is>
      </c>
      <c r="B563" t="inlineStr"/>
      <c r="C563" t="inlineStr"/>
      <c r="D563" t="inlineStr">
        <is>
          <t>người cộng, máy cộng, rắn vipe</t>
        </is>
      </c>
    </row>
    <row r="564">
      <c r="A564" t="inlineStr">
        <is>
          <t>Addition</t>
        </is>
      </c>
      <c r="B564" t="inlineStr"/>
      <c r="C564" t="inlineStr"/>
      <c r="D564" t="inlineStr">
        <is>
          <t>tính cộng, phép cộng, sự cộng lại, sự thêm, phần thêm - sự tổng, phép tổng, phần tóm tắt và kết luận</t>
        </is>
      </c>
    </row>
    <row r="565">
      <c r="A565" t="inlineStr">
        <is>
          <t>Adel</t>
        </is>
      </c>
      <c r="B565" t="inlineStr"/>
      <c r="C565" t="inlineStr"/>
      <c r="D565" t="inlineStr">
        <is>
          <t>tầng lớp quý tộc, chế độ quý tộc, nước do tầng lớp quý tộc thống trị, chính phủ của tầng lớp quý tộc thống trị, những người tiêu biểu nhất - chân giá trị, phẩm giá, phẩm cách, lòng tự trọng, chức tước cao, chức vị cao, thái độ chững chạc, thái độ đường hoàng, vẻ nghiêm trang - tính cao quý, tính cao thượng, tính cao nhã, tính thanh cao, quý tộc, quý phái - sự cao quý, tính hào hiệp - các khanh tướng, hàng quý tộc, hàng khanh tướng, danh sách các khanh tướng = der Adel +</t>
        </is>
      </c>
    </row>
    <row r="566">
      <c r="A566" t="inlineStr">
        <is>
          <t>Adeln</t>
        </is>
      </c>
      <c r="B566" t="inlineStr"/>
      <c r="C566" t="inlineStr"/>
      <c r="D566" t="inlineStr">
        <is>
          <t>sự làm thành quý tộc, sự làm cho cao cả, sự làm cho cao quý, sự làm cho cao thượng</t>
        </is>
      </c>
    </row>
    <row r="567">
      <c r="A567" t="inlineStr">
        <is>
          <t>adeln</t>
        </is>
      </c>
      <c r="B567" t="inlineStr"/>
      <c r="C567" t="inlineStr"/>
      <c r="D567" t="inlineStr">
        <is>
          <t>làm thành quý tộc, làm cao cả, làm cao quý, làm cao thượng</t>
        </is>
      </c>
    </row>
    <row r="568">
      <c r="A568" t="inlineStr">
        <is>
          <t>Adelsgeschlecht</t>
        </is>
      </c>
      <c r="B568" t="inlineStr"/>
      <c r="C568" t="inlineStr"/>
      <c r="D568" t="inlineStr">
        <is>
          <t>tính cao quý, tính cao thượng, tính cao nhã, tính thanh cao, quý tộc, quý phái</t>
        </is>
      </c>
    </row>
    <row r="569">
      <c r="A569" t="inlineStr">
        <is>
          <t>Adelsstand</t>
        </is>
      </c>
      <c r="B569" t="inlineStr"/>
      <c r="C569" t="inlineStr"/>
      <c r="D569" t="inlineStr">
        <is>
          <t>tính cao quý, tính cao thượng, tính cao nhã, tính thanh cao, quý tộc, quý phái</t>
        </is>
      </c>
    </row>
    <row r="570">
      <c r="A570" t="inlineStr">
        <is>
          <t>Ader</t>
        </is>
      </c>
      <c r="B570" t="inlineStr"/>
      <c r="C570" t="inlineStr"/>
      <c r="D570" t="inlineStr">
        <is>
          <t>đường sọc, vệt, vỉa, tính, nét, nết, chất, hồi, thời kỳ, cơn - tĩnh mạch, gân lá, gân cánh, vân, mạch, nguồn cảm hứng, đặc tính, tâm trạng, xu hướng, lối, điệu - dây, bức điện báo = zur Ader lassen +</t>
        </is>
      </c>
    </row>
    <row r="571">
      <c r="A571" t="inlineStr">
        <is>
          <t>Adern</t>
        </is>
      </c>
      <c r="B571" t="inlineStr"/>
      <c r="C571" t="inlineStr"/>
      <c r="D571" t="inlineStr">
        <is>
          <t>tĩnh mạch, nổi gân</t>
        </is>
      </c>
    </row>
    <row r="572">
      <c r="A572" t="inlineStr">
        <is>
          <t>Adjektiv</t>
        </is>
      </c>
      <c r="B572" t="inlineStr"/>
      <c r="C572" t="inlineStr"/>
      <c r="D572" t="inlineStr">
        <is>
          <t>tính từ</t>
        </is>
      </c>
    </row>
    <row r="573">
      <c r="A573" t="inlineStr">
        <is>
          <t>Adler</t>
        </is>
      </c>
      <c r="B573" t="inlineStr"/>
      <c r="C573" t="inlineStr"/>
      <c r="D573" t="inlineStr">
        <is>
          <t>chim đại bàng, hình đại bàng, đồng 10 đô la vàng = der junge Adler +</t>
        </is>
      </c>
    </row>
    <row r="574">
      <c r="A574" t="inlineStr">
        <is>
          <t>Adlernase</t>
        </is>
      </c>
      <c r="B574" t="inlineStr"/>
      <c r="C574" t="inlineStr"/>
      <c r="D574" t="inlineStr">
        <is>
          <t>mỏ, vật hình mỏ, mũi khoằm, mũi đe, vòi ấm, thẩm phán, quan toà, giáo viên, hiệu trưởng</t>
        </is>
      </c>
    </row>
    <row r="575">
      <c r="A575" t="inlineStr">
        <is>
          <t>adlig</t>
        </is>
      </c>
      <c r="B575" t="inlineStr"/>
      <c r="C575" t="inlineStr"/>
      <c r="D575" t="inlineStr">
        <is>
          <t>dòng dõi quý tộc, có tính chất quý tộc, có vẻ quý phái - quý tộc, quý phái, cao quý, cao thượng, cao nhã, huy hoàng, nguy nga, quý, đáng kính phục, đáng khâm phục, ưu tú, xuất sắc - có tước vị, có chức tước</t>
        </is>
      </c>
    </row>
    <row r="576">
      <c r="A576" t="inlineStr">
        <is>
          <t>Adlige</t>
        </is>
      </c>
      <c r="B576" t="inlineStr"/>
      <c r="C576" t="inlineStr"/>
      <c r="D576" t="inlineStr">
        <is>
          <t>người đàn bà quý tộc, người đàn bà quý phái = der Adlige + = der hohe Adlige +</t>
        </is>
      </c>
    </row>
    <row r="577">
      <c r="A577" t="inlineStr">
        <is>
          <t>administrieren</t>
        </is>
      </c>
      <c r="B577" t="inlineStr"/>
      <c r="C577" t="inlineStr"/>
      <c r="D577" t="inlineStr">
        <is>
          <t>trông nom, quản lý, cai quản, cai trị, thi hành, thực hiện, làm lễ cho tuyên thệ, đánh, giáng cho, phân tán, phân phối, cung cấp cho, cấp cho, cho, cung cấp, góp phần vào</t>
        </is>
      </c>
    </row>
    <row r="578">
      <c r="A578" t="inlineStr">
        <is>
          <t>Admiral</t>
        </is>
      </c>
      <c r="B578" t="inlineStr"/>
      <c r="C578" t="inlineStr"/>
      <c r="D578">
        <f> der Admiral +</f>
        <v/>
      </c>
    </row>
    <row r="579">
      <c r="A579" t="inlineStr">
        <is>
          <t>adoptieren</t>
        </is>
      </c>
      <c r="B579" t="inlineStr"/>
      <c r="C579" t="inlineStr"/>
      <c r="D579" t="inlineStr">
        <is>
          <t>nhận làm con nuôi, nhận làm bố mẹ nuôi, theo, làm theo, chọn, chấp nhận và thực hiện - nhận làm chi nhánh, nhận làm hội viên, nhập, liên kết, xác định tư cách làm bố, xác định tư cách tác giả, tìm nguồn gốc</t>
        </is>
      </c>
    </row>
    <row r="580">
      <c r="A580" t="inlineStr">
        <is>
          <t>Adoption</t>
        </is>
      </c>
      <c r="B580" t="inlineStr"/>
      <c r="C580" t="inlineStr"/>
      <c r="D580" t="inlineStr">
        <is>
          <t>sự nhận làm con nuôi, sự nhận làm bố mẹ nuôi, sự theo, sự làm theo, sự chọn, sự chấp nhận và thực hiện</t>
        </is>
      </c>
    </row>
    <row r="581">
      <c r="A581" t="inlineStr">
        <is>
          <t>Adressat</t>
        </is>
      </c>
      <c r="B581" t="inlineStr"/>
      <c r="C581" t="inlineStr"/>
      <c r="D581" t="inlineStr">
        <is>
          <t>người nhận</t>
        </is>
      </c>
    </row>
    <row r="582">
      <c r="A582" t="inlineStr">
        <is>
          <t>Adresse</t>
        </is>
      </c>
      <c r="B582" t="inlineStr"/>
      <c r="C582" t="inlineStr"/>
      <c r="D582" t="inlineStr">
        <is>
          <t>địa chỉ, bài nói chuyện, diễn văn, cách nói năng, tác phong lúc nói chuyện, sự khéo léo, sự khôn ngoan, sự ngỏ ý, sự tỏ tình, sự tán tỉnh, sự gửi đi một chuyến tàu hàng - nơi gửi tới, nơi đưa tới, nơi đi tới, sự dự định, mục đích dự định - sự điều khiển, sự chỉ huy, sự cai quản, số nhiều) lời chỉ bảo, lời hướng dẫn, chỉ thị, huấn thị, phương hướng, chiều, phía, ngả, mặt, phương diện, directorate = per Adresse + = die falsche Adresse + = die virtuelle Adresse + = an die falsche Adresse geraten +</t>
        </is>
      </c>
    </row>
    <row r="583">
      <c r="A583" t="inlineStr">
        <is>
          <t>Adressieren</t>
        </is>
      </c>
      <c r="B583" t="inlineStr"/>
      <c r="C583" t="inlineStr"/>
      <c r="D583" t="inlineStr">
        <is>
          <t>sự điều khiển, sự chỉ huy, sự cai quản, số nhiều) lời chỉ bảo, lời hướng dẫn, chỉ thị, huấn thị, phương hướng, chiều, phía, ngả, mặt, phương diện, directorate</t>
        </is>
      </c>
    </row>
    <row r="584">
      <c r="A584" t="inlineStr">
        <is>
          <t>adressieren</t>
        </is>
      </c>
      <c r="B584" t="inlineStr"/>
      <c r="C584" t="inlineStr"/>
      <c r="D584" t="inlineStr">
        <is>
          <t>đề địa chỉ, gửi, xưng hô, gọi, nói với, nói chuyện với, diễn thuyết trước, viết cho, to address oneself to chăm chú, toàn tâm toàn ý, nhắm - viết để gửi cho, nói để nhắn, hướng nhắm, chỉ đường, hướng dẫn, chỉ đạo, chi phối, điều khiển, chỉ huy, cai quản, ra lệnh, chỉ thị, bảo = falsch adressieren +</t>
        </is>
      </c>
    </row>
    <row r="585">
      <c r="A585" t="inlineStr">
        <is>
          <t>adrett</t>
        </is>
      </c>
      <c r="B585" t="inlineStr"/>
      <c r="C585" t="inlineStr"/>
      <c r="D585" t="inlineStr">
        <is>
          <t>khéo léo, khéo tay - bánh bao, sang trọng, lanh lợi, nhanh nhẹn, hoạt bát - mạnh, ác liệt, mau lẹ, nhanh, khôn khéo, nhanh trí, tinh ranh, láu, đẹp sang, thanh nhã, lịch sự, diện, bảnh bao, duyên dáng - ngăn nắp, gọn gàng, chỉnh tề</t>
        </is>
      </c>
    </row>
    <row r="586">
      <c r="A586" t="inlineStr">
        <is>
          <t>adsorbieren</t>
        </is>
      </c>
      <c r="B586" t="inlineStr"/>
      <c r="C586" t="inlineStr"/>
      <c r="D586" t="inlineStr">
        <is>
          <t>hút bám</t>
        </is>
      </c>
    </row>
    <row r="587">
      <c r="A587" t="inlineStr">
        <is>
          <t>Adsorption</t>
        </is>
      </c>
      <c r="B587" t="inlineStr"/>
      <c r="C587" t="inlineStr"/>
      <c r="D587" t="inlineStr">
        <is>
          <t>sự hút bám</t>
        </is>
      </c>
    </row>
    <row r="588">
      <c r="A588" t="inlineStr">
        <is>
          <t>Advent</t>
        </is>
      </c>
      <c r="B588" t="inlineStr"/>
      <c r="C588" t="inlineStr"/>
      <c r="D588" t="inlineStr">
        <is>
          <t>sự đến, sự tới, Advent sự giáng sinh của Chúa Giêxu, Advent kỳ trông đợi</t>
        </is>
      </c>
    </row>
    <row r="589">
      <c r="A589" t="inlineStr">
        <is>
          <t>Adverb</t>
        </is>
      </c>
      <c r="B589" t="inlineStr"/>
      <c r="C589" t="inlineStr"/>
      <c r="D589" t="inlineStr">
        <is>
          <t>phó từ</t>
        </is>
      </c>
    </row>
    <row r="590">
      <c r="A590" t="inlineStr">
        <is>
          <t>adverbial</t>
        </is>
      </c>
      <c r="B590" t="inlineStr"/>
      <c r="C590" t="inlineStr"/>
      <c r="D590" t="inlineStr">
        <is>
          <t>phó từ, có tính chất phó từ</t>
        </is>
      </c>
    </row>
    <row r="591">
      <c r="A591" t="inlineStr">
        <is>
          <t>Adverbialsatz</t>
        </is>
      </c>
      <c r="B591" t="inlineStr">
        <is>
          <t>Adverb</t>
        </is>
      </c>
      <c r="C591" t="inlineStr"/>
      <c r="D591">
        <f> der Adverbialsatz +</f>
        <v/>
      </c>
    </row>
    <row r="592">
      <c r="A592" t="inlineStr">
        <is>
          <t>Advokat</t>
        </is>
      </c>
      <c r="B592" t="inlineStr">
        <is>
          <t>danh từ</t>
        </is>
      </c>
      <c r="C592" t="inlineStr"/>
      <c r="D592" t="inlineStr">
        <is>
          <t>người biện hộ, người bào chữa, người bênh vực, luật sư, thầy cãi, người chủ trương, người tán thành, người ủng hộ</t>
        </is>
      </c>
    </row>
    <row r="593">
      <c r="A593" t="inlineStr">
        <is>
          <t>Affe</t>
        </is>
      </c>
      <c r="B593" t="inlineStr"/>
      <c r="C593" t="inlineStr"/>
      <c r="D593" t="inlineStr">
        <is>
          <t>khỉ không đuôi, khỉ hình người, người hay bắt chước - kẻ càn rỡ, kẻ hỗn xược, thằng ranh con hỗn láo, người kiêu căng tự mãn, người hợm hĩnh, con khỉ - thằng nhãi, thằng ranh, thằng nhóc, cái vồ, món tiền 500 teclinh, món tiền 500 đô la = der menschenähnliche Affe +</t>
        </is>
      </c>
    </row>
    <row r="594">
      <c r="A594" t="inlineStr">
        <is>
          <t>affektiert</t>
        </is>
      </c>
      <c r="B594" t="inlineStr"/>
      <c r="C594" t="inlineStr"/>
      <c r="D594" t="inlineStr">
        <is>
          <t>có ý, xúc động, bị mắc, bị nhiễm, giả tạo, điệu bộ, màu mè, không tự nhiên - khó tính, cầu kỳ, kiểu cách, quá tỉ mỉ - lễ độ, nhã nhặn, lịch sự, đúng mốt - đa sầu, đa cảm, yếu đuối, uỷ mị, ẻo lả - õng ẹo, uốn éo - quý, quý giá, quý báu, đài các, đẹp tuyệt, kỳ diệu, vĩ đại, khiếp, ghê gớm, ra trò, lắm, đại..., hết sức, vô cùng, khác thường... - khác thường - lên mặt đạo đức, ra vẻ đứng đắn, ra vẻ nghiêm nghị, ra vẻ đoan trang, ra vẻ tiết hạnh - có tính chất châm ngôn, thích dùng châm ngôn, trang trọng giả tạo, lên mặt dạy đời - đi cà kheo, khoa trương, kêu mà rỗng, dựng trên cột - sự diễn kịch, sân khẩu, có tính chất tuồng, có vẻ sân khấu, có vẻ đóng kịch - trái với thiên nhiên, gượng gạo, thiếu tình cảm thông thường, ghê tởm, tày trời = affektiert sprechen +</t>
        </is>
      </c>
    </row>
    <row r="595">
      <c r="A595" t="inlineStr">
        <is>
          <t>Affektiertheit</t>
        </is>
      </c>
      <c r="B595" t="inlineStr"/>
      <c r="C595" t="inlineStr"/>
      <c r="D595" t="inlineStr">
        <is>
          <t>sự điệu bộ, sự màu mè, sự không tự nhiên, sự giả vờ, sự giả bô, sự làm ra vẻ, sự bổ nhiệm, sự sử dụng - tính cầu kỳ, tính kiểu cách, tính đài các - tính quý, tính quý giá, tính quý báu</t>
        </is>
      </c>
    </row>
    <row r="596">
      <c r="A596" t="inlineStr">
        <is>
          <t>affenartig</t>
        </is>
      </c>
      <c r="B596" t="inlineStr"/>
      <c r="C596" t="inlineStr"/>
      <c r="D596" t="inlineStr">
        <is>
          <t>khỉ, giống khỉ, như khỉ, ngớ ngẩn như khỉ, hay bắt chước, hay nhại, điệu bộ, màu mè</t>
        </is>
      </c>
    </row>
    <row r="597">
      <c r="A597" t="inlineStr">
        <is>
          <t>Affenbrotbaum</t>
        </is>
      </c>
      <c r="B597" t="inlineStr"/>
      <c r="C597" t="inlineStr"/>
      <c r="D597" t="inlineStr">
        <is>
          <t>cây baobap</t>
        </is>
      </c>
    </row>
    <row r="598">
      <c r="A598" t="inlineStr">
        <is>
          <t>Affenliebe</t>
        </is>
      </c>
      <c r="B598" t="inlineStr"/>
      <c r="C598" t="inlineStr"/>
      <c r="D598">
        <f> die Affenliebe +</f>
        <v/>
      </c>
    </row>
    <row r="599">
      <c r="A599" t="inlineStr">
        <is>
          <t>affig</t>
        </is>
      </c>
      <c r="B599" t="inlineStr"/>
      <c r="C599" t="inlineStr"/>
      <c r="D599" t="inlineStr">
        <is>
          <t>khỉ, giống khỉ, như khỉ, ngớ ngẩn như khỉ, hay bắt chước, hay nhại, điệu bộ, màu mè - làm ra vẻ nghệ sĩ, làm ra vẻ có mỹ thuật - công tử bột, thích chưng diện - ngờ nghệch, ngớ ngẩn, khờ dại, choáng váng, mê mẩn, ngây thơ, đơn giản, giản dị, yếu đuối</t>
        </is>
      </c>
    </row>
    <row r="600">
      <c r="A600" t="inlineStr">
        <is>
          <t>Affigkeit</t>
        </is>
      </c>
      <c r="B600" t="inlineStr"/>
      <c r="C600" t="inlineStr"/>
      <c r="D600" t="inlineStr">
        <is>
          <t>tính công tử bột, tính thích chưng diện</t>
        </is>
      </c>
    </row>
    <row r="601">
      <c r="A601" t="inlineStr">
        <is>
          <t>Affix</t>
        </is>
      </c>
      <c r="B601" t="inlineStr"/>
      <c r="C601" t="inlineStr"/>
      <c r="D601" t="inlineStr">
        <is>
          <t>sự thêm vào, phần thêm vào, phụ tổ</t>
        </is>
      </c>
    </row>
    <row r="602">
      <c r="A602" t="inlineStr">
        <is>
          <t>Affront</t>
        </is>
      </c>
      <c r="B602" t="inlineStr">
        <is>
          <t>danh từ</t>
        </is>
      </c>
      <c r="C602" t="inlineStr"/>
      <c r="D602" t="inlineStr">
        <is>
          <t>sự sỉ nhục, sự xúc phạm</t>
        </is>
      </c>
    </row>
    <row r="603">
      <c r="A603" t="inlineStr">
        <is>
          <t>Afrika</t>
        </is>
      </c>
      <c r="B603" t="inlineStr"/>
      <c r="C603" t="inlineStr"/>
      <c r="D603" t="inlineStr">
        <is>
          <t>Châu Phi</t>
        </is>
      </c>
    </row>
    <row r="604">
      <c r="A604" t="inlineStr">
        <is>
          <t>afrikanisch</t>
        </is>
      </c>
      <c r="B604" t="inlineStr">
        <is>
          <t>tính từ</t>
        </is>
      </c>
      <c r="C604" t="inlineStr"/>
      <c r="D604" t="inlineStr">
        <is>
          <t>thuộc về</t>
        </is>
      </c>
    </row>
    <row r="605">
      <c r="A605" t="inlineStr">
        <is>
          <t>After</t>
        </is>
      </c>
      <c r="B605" t="inlineStr">
        <is>
          <t>danh từ</t>
        </is>
      </c>
      <c r="C605" t="inlineStr"/>
      <c r="D605" t="inlineStr">
        <is>
          <t>hậu môn, lỗ đít</t>
        </is>
      </c>
    </row>
    <row r="606">
      <c r="A606" t="inlineStr">
        <is>
          <t>Agens</t>
        </is>
      </c>
      <c r="B606" t="inlineStr"/>
      <c r="C606" t="inlineStr"/>
      <c r="D606" t="inlineStr">
        <is>
          <t>người đại lý, số nhiều) tay sai, chỉ điểm tay chân, bộ hạ, tác nhân</t>
        </is>
      </c>
    </row>
    <row r="607">
      <c r="A607" t="inlineStr">
        <is>
          <t>Agent</t>
        </is>
      </c>
      <c r="B607" t="inlineStr"/>
      <c r="C607" t="inlineStr"/>
      <c r="D607" t="inlineStr">
        <is>
          <t>người đại diện, đại lý , người được ủy nhiệm. - gián điệp</t>
        </is>
      </c>
    </row>
    <row r="608">
      <c r="A608" t="inlineStr">
        <is>
          <t>Agentur</t>
        </is>
      </c>
      <c r="B608" t="inlineStr"/>
      <c r="C608" t="inlineStr"/>
      <c r="D608" t="inlineStr">
        <is>
          <t>đại lý, văn phòng đại diện - dạng viết ngắn gọn của từ Nachrichtenagentur: hãng thông tấn báo chí</t>
        </is>
      </c>
    </row>
    <row r="609">
      <c r="A609" t="inlineStr">
        <is>
          <t>Agenturmeldungen</t>
        </is>
      </c>
      <c r="B609" t="inlineStr"/>
      <c r="C609" t="inlineStr"/>
      <c r="D609" t="inlineStr">
        <is>
          <t>lệnh cấm vận, sự đình chỉ hoạt động, sự cản trở</t>
        </is>
      </c>
    </row>
    <row r="610">
      <c r="A610" t="inlineStr">
        <is>
          <t>Aggression</t>
        </is>
      </c>
      <c r="B610" t="inlineStr"/>
      <c r="C610" t="inlineStr"/>
      <c r="D610" t="inlineStr">
        <is>
          <t>sự xâm lược, cuộc xâm lược, sự công kích, sự gây sự, sự gây hấn, cuộc gây hấn</t>
        </is>
      </c>
    </row>
    <row r="611">
      <c r="A611" t="inlineStr">
        <is>
          <t>aggressiv</t>
        </is>
      </c>
      <c r="B611" t="inlineStr">
        <is>
          <t>tính từ</t>
        </is>
      </c>
      <c r="C611" t="inlineStr"/>
      <c r="D611" t="inlineStr">
        <is>
          <t>hay gây sự, thích cãi nhau - có thái độ, hành động khiêu khích - có tác dụng kích động</t>
        </is>
      </c>
    </row>
    <row r="612">
      <c r="A612" t="inlineStr">
        <is>
          <t>Agio</t>
        </is>
      </c>
      <c r="B612" t="inlineStr"/>
      <c r="C612" t="inlineStr"/>
      <c r="D612" t="inlineStr">
        <is>
          <t>tiền lời, đổi tiền, nghề đổi tiền, giá tiền chênh lệch = das Agio +</t>
        </is>
      </c>
    </row>
    <row r="613">
      <c r="A613" t="inlineStr">
        <is>
          <t>Agitation</t>
        </is>
      </c>
      <c r="B613" t="inlineStr"/>
      <c r="C613" t="inlineStr"/>
      <c r="D613" t="inlineStr">
        <is>
          <t>công tác tuyên truyền, cổ động</t>
        </is>
      </c>
    </row>
    <row r="614">
      <c r="A614" t="inlineStr">
        <is>
          <t>Agitator</t>
        </is>
      </c>
      <c r="B614" t="inlineStr"/>
      <c r="C614" t="inlineStr"/>
      <c r="D614" t="inlineStr">
        <is>
          <t>người tuyên truyền</t>
        </is>
      </c>
    </row>
    <row r="615">
      <c r="A615" t="inlineStr">
        <is>
          <t>agitieren</t>
        </is>
      </c>
      <c r="B615" t="inlineStr">
        <is>
          <t>động từ (hat)</t>
        </is>
      </c>
      <c r="C615" t="inlineStr"/>
      <c r="D615" t="inlineStr">
        <is>
          <t>hành động, hoạt động . - làm diễn viên, thực hiện màn biểu diễn. - sôi nổi, hào hứng</t>
        </is>
      </c>
    </row>
    <row r="616">
      <c r="A616" t="inlineStr">
        <is>
          <t>Agnostiker</t>
        </is>
      </c>
      <c r="B616" t="inlineStr"/>
      <c r="C616" t="inlineStr"/>
      <c r="D616" t="inlineStr">
        <is>
          <t>người theo thuyết không thể biết</t>
        </is>
      </c>
    </row>
    <row r="617">
      <c r="A617" t="inlineStr">
        <is>
          <t>Agonie</t>
        </is>
      </c>
      <c r="B617" t="inlineStr"/>
      <c r="C617" t="inlineStr"/>
      <c r="D617" t="inlineStr">
        <is>
          <t>sự đau đớn, sự khổ cực, sự thống khổ, sự quằn quại, sự đau đớn cực đô, sự lo âu khắc khoải, cơn hấp hối, sự vật lộn, sự vui thích đến cực độ</t>
        </is>
      </c>
    </row>
    <row r="618">
      <c r="A618" t="inlineStr">
        <is>
          <t>Agrarland</t>
        </is>
      </c>
      <c r="B618" t="inlineStr"/>
      <c r="C618" t="inlineStr"/>
      <c r="D618" t="inlineStr">
        <is>
          <t>đất nước nông nghiệp</t>
        </is>
      </c>
    </row>
    <row r="619">
      <c r="A619" t="inlineStr">
        <is>
          <t>Agrarwissenschaft</t>
        </is>
      </c>
      <c r="B619" t="inlineStr"/>
      <c r="C619" t="inlineStr"/>
      <c r="D619" t="inlineStr">
        <is>
          <t>nông nghiệp - nông học</t>
        </is>
      </c>
    </row>
    <row r="620">
      <c r="A620" t="inlineStr">
        <is>
          <t>Ahle</t>
        </is>
      </c>
      <c r="B620" t="inlineStr"/>
      <c r="C620" t="inlineStr"/>
      <c r="D620" t="inlineStr">
        <is>
          <t>giùi - cái xỏ dây, cái xỏ băng vải, cái cặp tóc, dao găm, người bị ép vào giữa - cái xiên, chỏm nhọn nhà thờ, mũi doa, dao doa, dao chuốt, dao khoét lỗ - mũi nhọn mũi kim, đầu ngòi bút, nhánh gạc, cánh, dụng cụ có mũi nhọn, kim khắc, kim trổ, mũi đất, đội mũi nhọn, mỏm nhọn, đăng ten ren bằng kim point lace), chân ngựa, chấm, dấu chấm - điểm, diểm, vấn đề, mặt, địa điểm, chỗ, hướng, phương, lúc, nét nổi bật, điểm trọng tâm, điểm cốt yếu, điểm lý thú, sự sâu sắc, sự chua cay, sự cay độc, sự châm chọc, Poang, quăng dây buộc mép buồm - ghi, sự đứng sững vểnh mõm làm hiệu chỉ thú săn - = die flache Ahle +</t>
        </is>
      </c>
    </row>
    <row r="621">
      <c r="A621" t="inlineStr">
        <is>
          <t>Ahn</t>
        </is>
      </c>
      <c r="B621" t="inlineStr"/>
      <c r="C621" t="inlineStr"/>
      <c r="D621" t="inlineStr">
        <is>
          <t>ông bà, tổ tiên</t>
        </is>
      </c>
    </row>
    <row r="622">
      <c r="A622" t="inlineStr">
        <is>
          <t>Ahndung</t>
        </is>
      </c>
      <c r="B622" t="inlineStr"/>
      <c r="C622" t="inlineStr"/>
      <c r="D622" t="inlineStr">
        <is>
          <t>sự trả thù, hành động trả thù, ý muốn trả thù, mối thù hằn, trận đấu gỡ</t>
        </is>
      </c>
    </row>
    <row r="623">
      <c r="A623" t="inlineStr">
        <is>
          <t>Ahne</t>
        </is>
      </c>
      <c r="B623" t="inlineStr"/>
      <c r="C623" t="inlineStr"/>
      <c r="D623" t="inlineStr">
        <is>
          <t>bà tổ</t>
        </is>
      </c>
    </row>
    <row r="624">
      <c r="A624" t="inlineStr">
        <is>
          <t>Ahnen</t>
        </is>
      </c>
      <c r="B624" t="inlineStr"/>
      <c r="C624" t="inlineStr"/>
      <c r="D624" t="inlineStr">
        <is>
          <t>tổ tiên, tổ tông, tông môn, dòng họ</t>
        </is>
      </c>
    </row>
    <row r="625">
      <c r="A625" t="inlineStr">
        <is>
          <t>ahnen</t>
        </is>
      </c>
      <c r="B625" t="inlineStr"/>
      <c r="C625" t="inlineStr"/>
      <c r="D625" t="inlineStr">
        <is>
          <t>dùng trước, hưởng trước, thấy trước, biết trước, đoán trước, dè trước, chặn trước, liệu trước, lường trước, làm trước, nói trước, làm cho nhanh, làm cho chóng, thúc đẩy, thảo luận trước - xem xét trước, mong đợi, chờ đợi - tiên đoán, bói, báo trước, là điềm báo trước - đoán - báo điềm, có linh tính - nếm trước, mường tượng trước - phỏng đoán, ước chừng, nghĩ, chắc rằng - linh cảm thấy - ước đoán, ngờ ngợ - nghi, ngờ, nghi ngờ, hoài nghi = nicht ahnen +</t>
        </is>
      </c>
    </row>
    <row r="626">
      <c r="A626" t="inlineStr">
        <is>
          <t>ahnend</t>
        </is>
      </c>
      <c r="B626" t="inlineStr"/>
      <c r="C626" t="inlineStr"/>
      <c r="D626" t="inlineStr">
        <is>
          <t>thấy trước, đoán trước</t>
        </is>
      </c>
    </row>
    <row r="627">
      <c r="A627" t="inlineStr">
        <is>
          <t>Ahnenforschung</t>
        </is>
      </c>
      <c r="B627" t="inlineStr"/>
      <c r="C627" t="inlineStr"/>
      <c r="D627" t="inlineStr">
        <is>
          <t>khoa phả hệ, bảng phả hệ</t>
        </is>
      </c>
    </row>
    <row r="628">
      <c r="A628" t="inlineStr">
        <is>
          <t>Ahnentafel</t>
        </is>
      </c>
      <c r="B628" t="inlineStr"/>
      <c r="C628" t="inlineStr"/>
      <c r="D628" t="inlineStr">
        <is>
          <t>cây gia hệ, sơ đồ gia hệ - phả hệ, nòi, dòng dõi, huyết thống, gốc, từ nguyên</t>
        </is>
      </c>
    </row>
    <row r="629">
      <c r="A629" t="inlineStr">
        <is>
          <t>Ahnfrau</t>
        </is>
      </c>
      <c r="B629" t="inlineStr"/>
      <c r="C629" t="inlineStr"/>
      <c r="D629" t="inlineStr">
        <is>
          <t>bà, tổ mẫu</t>
        </is>
      </c>
    </row>
    <row r="630">
      <c r="A630" t="inlineStr">
        <is>
          <t>ahnungslos</t>
        </is>
      </c>
      <c r="B630" t="inlineStr"/>
      <c r="C630" t="inlineStr"/>
      <c r="D630" t="inlineStr">
        <is>
          <t>không nghi ngờ, không ngờ vực = ich war völlig ahnungslos +</t>
        </is>
      </c>
    </row>
    <row r="631">
      <c r="A631" t="inlineStr">
        <is>
          <t>ahnungsvoll</t>
        </is>
      </c>
      <c r="B631" t="inlineStr"/>
      <c r="C631" t="inlineStr"/>
      <c r="D631" t="inlineStr">
        <is>
          <t>báo điềm, gở, báo điềm xấu, xấu, đáng ngại</t>
        </is>
      </c>
    </row>
    <row r="632">
      <c r="A632" t="inlineStr">
        <is>
          <t>Ahorn</t>
        </is>
      </c>
      <c r="B632" t="inlineStr"/>
      <c r="C632" t="inlineStr"/>
      <c r="D632" t="inlineStr">
        <is>
          <t>cây thích, gỗ thích</t>
        </is>
      </c>
    </row>
    <row r="633">
      <c r="A633" t="inlineStr">
        <is>
          <t>Akademie</t>
        </is>
      </c>
      <c r="B633" t="inlineStr"/>
      <c r="C633" t="inlineStr"/>
      <c r="D633" t="inlineStr">
        <is>
          <t>học viện, viện hàn lâm, trường chuyên nghiệp, trường tư thục, vườn A-ca-đê-mi, trường phái triết học Pla-ton, môn đệ của Pla-ton - trường đại học, trường cao đẳng, ban, trường đại học nội trú, đoàn, đoàn thể, hội, tập đoàn, trịa giam, nhà tù = das Mitglied einer Akademie +</t>
        </is>
      </c>
    </row>
    <row r="634">
      <c r="A634" t="inlineStr">
        <is>
          <t>Akademiker</t>
        </is>
      </c>
      <c r="B634" t="inlineStr"/>
      <c r="C634" t="inlineStr"/>
      <c r="D634" t="inlineStr">
        <is>
          <t>viện sĩ</t>
        </is>
      </c>
    </row>
    <row r="635">
      <c r="A635" t="inlineStr">
        <is>
          <t>akademisch</t>
        </is>
      </c>
      <c r="B635" t="inlineStr"/>
      <c r="C635" t="inlineStr"/>
      <c r="D635" t="inlineStr">
        <is>
          <t>học viện, trường đại học, viện hàn lâm, có tính chất học thuật, lý thuyết suông, trừu tượng, không thực tế, kinh viện, trường phái triết học Pla-ton - nhà trường, giáo dục, nhà giáo, học thuật, sách vở, lên mặt học giả, giáo điều, trường trung học</t>
        </is>
      </c>
    </row>
    <row r="636">
      <c r="A636" t="inlineStr">
        <is>
          <t>akklimatisieren</t>
        </is>
      </c>
      <c r="B636" t="inlineStr"/>
      <c r="C636" t="inlineStr"/>
      <c r="D636" t="inlineStr">
        <is>
          <t>làm thích nghi khí hậu, làm hợp thuỷ thổ, thích nghi khí hậu, thích nghi với môi trường = akklimatisieren + = akklimatisieren +</t>
        </is>
      </c>
    </row>
    <row r="637">
      <c r="A637" t="inlineStr">
        <is>
          <t>Akklimatisierung</t>
        </is>
      </c>
      <c r="B637" t="inlineStr"/>
      <c r="C637" t="inlineStr"/>
      <c r="D637" t="inlineStr">
        <is>
          <t>sự thích nghi khí hậu, sự làm hợp thuỷ thổ</t>
        </is>
      </c>
    </row>
    <row r="638">
      <c r="A638" t="inlineStr">
        <is>
          <t>Akkord</t>
        </is>
      </c>
      <c r="B638" t="inlineStr"/>
      <c r="C638" t="inlineStr"/>
      <c r="D638" t="inlineStr">
        <is>
          <t>hợp đồng, giao kèo, khế ước, giấy ký kết, sự ký hợp đồng, sự ký giao kèo, việc bỏ thầu, việc đấu giá = der Akkord + = im Akkord + = im Akkord arbeiten + = in Akkord arbeiten +</t>
        </is>
      </c>
    </row>
    <row r="639">
      <c r="A639" t="inlineStr">
        <is>
          <t>Akkordarbeiter</t>
        </is>
      </c>
      <c r="B639" t="inlineStr"/>
      <c r="C639" t="inlineStr"/>
      <c r="D639" t="inlineStr">
        <is>
          <t>người làm thuê việc lặt vặt, người làm khoán, kẻ đầu cơ, người môi giới chạy hàng xách, người buôn bán cổ phần, người bán buôn, người cho thuê ngựa, người cho thuê xe - kẻ lợi dụng chức vụ để xoay sở kiếm chác</t>
        </is>
      </c>
    </row>
    <row r="640">
      <c r="A640" t="inlineStr">
        <is>
          <t>Akkordeon</t>
        </is>
      </c>
      <c r="B640" t="inlineStr"/>
      <c r="C640" t="inlineStr"/>
      <c r="D640" t="inlineStr">
        <is>
          <t>đàn xếp, đàn ăccoc = das Akkordeon +</t>
        </is>
      </c>
    </row>
    <row r="641">
      <c r="A641" t="inlineStr">
        <is>
          <t>akkreditieren</t>
        </is>
      </c>
      <c r="B641" t="inlineStr"/>
      <c r="C641" t="inlineStr"/>
      <c r="D641" t="inlineStr">
        <is>
          <t>làm cho người ta tin, làm cho được tín nhiệm, gây uy tín cho, uỷ nhiệm làm, gán cho, quy cho, đổ cho</t>
        </is>
      </c>
    </row>
    <row r="642">
      <c r="A642" t="inlineStr">
        <is>
          <t>Akkumulator</t>
        </is>
      </c>
      <c r="B642" t="inlineStr"/>
      <c r="C642" t="inlineStr"/>
      <c r="D642" t="inlineStr">
        <is>
          <t>người tích luỹ, người thích làm giàu, người trữ của, ăcquy, người thi cùng một lúc nhiều bằng - khẩu đội, bộ pin, ắc quy, bộ, dãy chuồng nuôi gà nhốt, sự hành hung, sự bạo hành - bộ ắc quy</t>
        </is>
      </c>
    </row>
    <row r="643">
      <c r="A643" t="inlineStr">
        <is>
          <t>akkumulieren</t>
        </is>
      </c>
      <c r="B643" t="inlineStr"/>
      <c r="C643" t="inlineStr"/>
      <c r="D643" t="inlineStr">
        <is>
          <t>chất đống, chồng chất, tích luỹ, gom góp lại, làm giàu, tích của, thi cùng một lúc nhiều bằng</t>
        </is>
      </c>
    </row>
    <row r="644">
      <c r="A644" t="inlineStr">
        <is>
          <t>Akkusativ</t>
        </is>
      </c>
      <c r="B644" t="inlineStr"/>
      <c r="C644" t="inlineStr"/>
      <c r="D644" t="inlineStr">
        <is>
          <t>đổi cách</t>
        </is>
      </c>
    </row>
    <row r="645">
      <c r="A645" t="inlineStr">
        <is>
          <t>Akrobat</t>
        </is>
      </c>
      <c r="B645" t="inlineStr"/>
      <c r="C645" t="inlineStr"/>
      <c r="D645" t="inlineStr">
        <is>
          <t>người biểu diễn leo dây, người biểu diễn nhào lộn, nhà chính trị nghiêng ngả, nhà biện luận nghiêng ngả - người làm xiếc trên dây - cốc, người nhào lộn, giống chim bồ câu nhào lộn, con lật đật, lẫy khoá</t>
        </is>
      </c>
    </row>
    <row r="646">
      <c r="A646" t="inlineStr">
        <is>
          <t>Akrobatik</t>
        </is>
      </c>
      <c r="B646" t="inlineStr"/>
      <c r="C646" t="inlineStr"/>
      <c r="D646" t="inlineStr">
        <is>
          <t>thuật leo dây, thuật nhào lộn</t>
        </is>
      </c>
    </row>
    <row r="647">
      <c r="A647" t="inlineStr">
        <is>
          <t>Akronym</t>
        </is>
      </c>
      <c r="B647" t="inlineStr"/>
      <c r="C647" t="inlineStr"/>
      <c r="D647" t="inlineStr">
        <is>
          <t>từ chữ đầu</t>
        </is>
      </c>
    </row>
    <row r="648">
      <c r="A648" t="inlineStr">
        <is>
          <t>Akropolis</t>
        </is>
      </c>
      <c r="B648" t="inlineStr"/>
      <c r="C648" t="inlineStr"/>
      <c r="D648" t="inlineStr">
        <is>
          <t>vệ thành, thành phòng ngự</t>
        </is>
      </c>
    </row>
    <row r="649">
      <c r="A649" t="inlineStr">
        <is>
          <t>Akt</t>
        </is>
      </c>
      <c r="B649" t="inlineStr"/>
      <c r="C649" t="inlineStr"/>
      <c r="D649"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nghi thức, nghi lễ, sự khách sáo, sự kiểu cách = der Akt + = der Akt +</t>
        </is>
      </c>
    </row>
    <row r="650">
      <c r="A650" t="inlineStr">
        <is>
          <t>Akte</t>
        </is>
      </c>
      <c r="B650" t="inlineStr"/>
      <c r="C650" t="inlineStr"/>
      <c r="D650" t="inlineStr">
        <is>
          <t>cái giũa, thằng cha láu cá, thằng cha quay quắt, ô đựng tài liêu, hồ sơ, dây thép móc hồ sơ, tài liệu, tập báo, hàng, dãy, hàng quân = Holen Sie mir die Akte. +</t>
        </is>
      </c>
    </row>
    <row r="651">
      <c r="A651" t="inlineStr">
        <is>
          <t>Akten</t>
        </is>
      </c>
      <c r="B651" t="inlineStr"/>
      <c r="C651" t="inlineStr"/>
      <c r="D651">
        <f> zu den Akten legen + = etwas zu den Akten legen +</f>
        <v/>
      </c>
    </row>
    <row r="652">
      <c r="A652" t="inlineStr">
        <is>
          <t>Aktenmappe</t>
        </is>
      </c>
      <c r="B652" t="inlineStr"/>
      <c r="C652" t="inlineStr"/>
      <c r="D652" t="inlineStr">
        <is>
          <t>sự ghi để nhớ, giác thư, bị vong lục, bản ghi điều khoản, bản sao, thư báo</t>
        </is>
      </c>
    </row>
    <row r="653">
      <c r="A653" t="inlineStr">
        <is>
          <t>Aktennotiz</t>
        </is>
      </c>
      <c r="B653" t="inlineStr"/>
      <c r="C653" t="inlineStr"/>
      <c r="D653" t="inlineStr">
        <is>
          <t>sự ghi để nhớ, giác thư, bị vong lục, bản ghi điều khoản, bản sao, thư báo</t>
        </is>
      </c>
    </row>
    <row r="654">
      <c r="A654" t="inlineStr">
        <is>
          <t>Aktenordner</t>
        </is>
      </c>
      <c r="B654" t="inlineStr"/>
      <c r="C654" t="inlineStr"/>
      <c r="D654" t="inlineStr">
        <is>
          <t>cái giũa, thằng cha láu cá, thằng cha quay quắt, ô đựng tài liêu, hồ sơ, dây thép móc hồ sơ, tài liệu, tập báo, hàng, dãy, hàng quân - người thổi sáo, người thổi địch, người thổi tiêu</t>
        </is>
      </c>
    </row>
    <row r="655">
      <c r="A655" t="inlineStr">
        <is>
          <t>Aktentasche</t>
        </is>
      </c>
      <c r="B655" t="inlineStr"/>
      <c r="C655" t="inlineStr"/>
      <c r="D655" t="inlineStr">
        <is>
          <t>sự ghi để nhớ, giác thư, bị vong lục, bản ghi điều khoản, bản sao, thư báo - cặp, danh sách vốn đầu tư, chức vị bộ trưởng</t>
        </is>
      </c>
    </row>
    <row r="656">
      <c r="A656" t="inlineStr">
        <is>
          <t>Akteur</t>
        </is>
      </c>
      <c r="B656" t="inlineStr"/>
      <c r="C656" t="inlineStr"/>
      <c r="D656" t="inlineStr">
        <is>
          <t>diễn viên, kép, kép hát, người làm - người biểu diễn</t>
        </is>
      </c>
    </row>
    <row r="657">
      <c r="A657" t="inlineStr">
        <is>
          <t>Aktie</t>
        </is>
      </c>
      <c r="B657" t="inlineStr"/>
      <c r="C657" t="inlineStr"/>
      <c r="D657" t="inlineStr">
        <is>
          <t>lưỡi cày, lưỡi máy gieo, lưỡi máy cày, phần, phần đóng góp, sự chung vốn, cổ phần - kho dữ trữ, kho, hàng trong kho, vốn, cổ phân, thân chính, gốc ghép, để, báng, cán, chuôi, nguyên vật liệu, dòng dõi, thành phần xuất thân, đàn vật nuôi, thể quần tập, tập đoàn, giàn tàu - cái cùm</t>
        </is>
      </c>
    </row>
    <row r="658">
      <c r="A658" t="inlineStr">
        <is>
          <t>Aktien</t>
        </is>
      </c>
      <c r="B658" t="inlineStr"/>
      <c r="C658" t="inlineStr"/>
      <c r="D658" t="inlineStr">
        <is>
          <t>giấy, giấy tờ, giấy má, báo, bạc giấy paper money), hối phiếu, gói giấy, túi giấy, giấy vào cửa không mất tiền, vé mời, đề bài thi, bài luận văn, bài thuyết trình = in Aktien spekulieren +</t>
        </is>
      </c>
    </row>
    <row r="659">
      <c r="A659" t="inlineStr">
        <is>
          <t>Aktiengesellschaft</t>
        </is>
      </c>
      <c r="B659" t="inlineStr"/>
      <c r="C659" t="inlineStr"/>
      <c r="D659" t="inlineStr">
        <is>
          <t>đoàn thể, liên đoàn, phường hội, hội đồng thành phố minicipal corporation), bụng phệ - sự sáp nhập, sự hợp nhất, sự hợp thành tổ chức, sự hợp thành đoàn thể = die Aktie nach Umwandlung in eine Aktiengesellschaft +</t>
        </is>
      </c>
    </row>
    <row r="660">
      <c r="A660" t="inlineStr">
        <is>
          <t>Aktion</t>
        </is>
      </c>
      <c r="B660" t="inlineStr"/>
      <c r="C660" t="inlineStr"/>
      <c r="D660"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sự tích cực, sự hoạt động, sự nhanh nhẹn, sự linh lợi, phạm vi hoạt động, tính hoạt động, độ hoạt động, tính phóng xạ, độ phóng xạ - chiến dịch, cuộc vận động = in Aktion treten + = die gemeinsame Aktion +</t>
        </is>
      </c>
    </row>
    <row r="661">
      <c r="A661" t="inlineStr">
        <is>
          <t>Aktionsradius</t>
        </is>
      </c>
      <c r="B661" t="inlineStr"/>
      <c r="C661" t="inlineStr"/>
      <c r="D661" t="inlineStr">
        <is>
          <t>dãy, hàng, phạm vị, lĩnh vực, trình độ, loại, tầm, tầm đạn, tầm bay xa, tầm truyền đạt, sân tập bắn, lò bếp, bâi cỏ rộng, vùng</t>
        </is>
      </c>
    </row>
    <row r="662">
      <c r="A662" t="inlineStr">
        <is>
          <t>Aktiv</t>
        </is>
      </c>
      <c r="B662" t="inlineStr"/>
      <c r="C662" t="inlineStr"/>
      <c r="D662">
        <f> das Aktiv +</f>
        <v/>
      </c>
    </row>
    <row r="663">
      <c r="A663" t="inlineStr">
        <is>
          <t>aktiv</t>
        </is>
      </c>
      <c r="B663" t="inlineStr"/>
      <c r="C663" t="inlineStr"/>
      <c r="D663" t="inlineStr">
        <is>
          <t>hành động, thay quyền, quyền - tích cực, hoạt động, nhanh nhẹn, linh lợi, thiết thực, thực sự, có hiệu lực, công hiệu, chủ động, tại ngũ, phóng xạ, hoá hoạt động - sống, còn sống, đang sống, vẫn còn, còn tồn tại, còn có hiệu lực, còn giá trị, nhan nhản, nhung nhúc, lúc nhúc, nhanh nhảu, sinh động, hiểu rõ, nhận thức được, giác ngộ - động lực, động lực học, năng động, năng nổ, sôi nổi, chức năng - có thiện chí, thuận, tán thành, thuận lợi, hứa hẹn tốt, có triển vọng, có lợi, có ích - thực, đang cháy đỏ, chưa nổ, chưa cháy, đang quay, có dòng điện chạy qua, tại chỗ, trong lúc sự việc xảy ra, mạnh mẽ, đầy khí lực, nóng hổi, có tính chất thời sự - đều đều, không thay đổi, thường lệ, cân đối, đều, đều đặn, trong biên chế, chuyên nghiệp, chính quy, hợp thức, có quy tắc, quy củ, đúng mực, đúng giờ giấc, đúng, thật, thật sự, hoàn toàn - không còn nghi ngờ gì nữa, ở tu viện, tu đạo</t>
        </is>
      </c>
    </row>
    <row r="664">
      <c r="A664" t="inlineStr">
        <is>
          <t>aktivieren</t>
        </is>
      </c>
      <c r="B664" t="inlineStr"/>
      <c r="C664" t="inlineStr"/>
      <c r="D664" t="inlineStr">
        <is>
          <t>hoạt hoá, làm hoạt động, làm phóng xạ, xây dựng và trang bị - làm cho có thể, làm cho có khả năng, cho quyền, cho phép = neu aktivieren + = jemanden aktivieren +</t>
        </is>
      </c>
    </row>
    <row r="665">
      <c r="A665" t="inlineStr">
        <is>
          <t>Aktivierung</t>
        </is>
      </c>
      <c r="B665" t="inlineStr"/>
      <c r="C665" t="inlineStr"/>
      <c r="D665" t="inlineStr">
        <is>
          <t>sự hoạt hoá, sự làm phóng xạ = die Aktivierung +</t>
        </is>
      </c>
    </row>
    <row r="666">
      <c r="A666" t="inlineStr">
        <is>
          <t>Aktivist</t>
        </is>
      </c>
      <c r="B666" t="inlineStr"/>
      <c r="C666" t="inlineStr"/>
      <c r="D666">
        <f> der Verdiente Aktivist +</f>
        <v/>
      </c>
    </row>
    <row r="667">
      <c r="A667" t="inlineStr">
        <is>
          <t>aktuell</t>
        </is>
      </c>
      <c r="B667" t="inlineStr"/>
      <c r="C667" t="inlineStr"/>
      <c r="D667" t="inlineStr">
        <is>
          <t>hiện hành, đang lưu hành, phổ biến, thịnh hành, thông dụng, hiện thời, hiện nay, này - đề tài, có tính chất thời sự, cục bộ, địa phương</t>
        </is>
      </c>
    </row>
    <row r="668">
      <c r="A668" t="inlineStr">
        <is>
          <t>Akupunktur</t>
        </is>
      </c>
      <c r="B668" t="inlineStr"/>
      <c r="C668" t="inlineStr"/>
      <c r="D668" t="inlineStr">
        <is>
          <t>thuật châm cứu</t>
        </is>
      </c>
    </row>
    <row r="669">
      <c r="A669" t="inlineStr">
        <is>
          <t>Akustik</t>
        </is>
      </c>
      <c r="B669" t="inlineStr"/>
      <c r="C669" t="inlineStr"/>
      <c r="D669" t="inlineStr">
        <is>
          <t>âm học, độ vang âm</t>
        </is>
      </c>
    </row>
    <row r="670">
      <c r="A670" t="inlineStr">
        <is>
          <t>akustisch</t>
        </is>
      </c>
      <c r="B670" t="inlineStr"/>
      <c r="C670" t="inlineStr"/>
      <c r="D670" t="inlineStr">
        <is>
          <t>âm thanh, âm học, thính giác - có thể nghe thấy, nghe rõ</t>
        </is>
      </c>
    </row>
    <row r="671">
      <c r="A671" t="inlineStr">
        <is>
          <t>Akzent</t>
        </is>
      </c>
      <c r="B671" t="inlineStr"/>
      <c r="C671" t="inlineStr"/>
      <c r="D671" t="inlineStr">
        <is>
          <t>trọng âm, dấu trọng âm, giọng, lời nói, lời lẽ, nhấn, dấu nhấn, sự phân biệt rõ rệt - sự nhấn mạnh, sự nhấn giọng, tầm quan trọng, sự bối rối, sự rõ nét = der Akzent + = der irische Akzent + = einen Akzent haben + = mit einem Akzent versehen + = auf etwas besonderen Akzent legen +</t>
        </is>
      </c>
    </row>
    <row r="672">
      <c r="A672" t="inlineStr">
        <is>
          <t>Akzents</t>
        </is>
      </c>
      <c r="B672" t="inlineStr"/>
      <c r="C672" t="inlineStr"/>
      <c r="D672" t="inlineStr">
        <is>
          <t>sự rút bỏ âm giữa, sự nhấn lệch</t>
        </is>
      </c>
    </row>
    <row r="673">
      <c r="A673" t="inlineStr">
        <is>
          <t>akzentuieren</t>
        </is>
      </c>
      <c r="B673" t="inlineStr"/>
      <c r="C673" t="inlineStr"/>
      <c r="D673" t="inlineStr">
        <is>
          <t>đọc có trọng âm, nói có trọng âm, đọc nhấn mạnh, đánh dấu trọng âm, nhấn mạnh, nêu bật - nhấn trọng âm, đặt trọng âm, làm nổi bật - cho tác dụng ứng suất</t>
        </is>
      </c>
    </row>
    <row r="674">
      <c r="A674" t="inlineStr">
        <is>
          <t>akzentuierend</t>
        </is>
      </c>
      <c r="B674" t="inlineStr"/>
      <c r="C674" t="inlineStr"/>
      <c r="D674" t="inlineStr">
        <is>
          <t>trọng âm, dựa vào trọng âm</t>
        </is>
      </c>
    </row>
    <row r="675">
      <c r="A675" t="inlineStr">
        <is>
          <t>Akzentuierung</t>
        </is>
      </c>
      <c r="B675" t="inlineStr"/>
      <c r="C675" t="inlineStr"/>
      <c r="D675" t="inlineStr">
        <is>
          <t>sự nhấn trọng âm, sự đặt trọng âm, sự đánh dấu trọng âm, sự nhấn mạnh, sự nêu bật</t>
        </is>
      </c>
    </row>
    <row r="676">
      <c r="A676" t="inlineStr">
        <is>
          <t>Akzeptanz</t>
        </is>
      </c>
      <c r="B676" t="inlineStr"/>
      <c r="C676" t="inlineStr"/>
      <c r="D676" t="inlineStr">
        <is>
          <t>sự nhận, sự chấp nhận, sự chấp thuận, sự thừa nhận, sự công nhận, sự hoan nghênh, sự tán thưởng, sự tán thành, sự tin, sự nhận thanh toán, hoá đơn được nhận thanh toán</t>
        </is>
      </c>
    </row>
    <row r="677">
      <c r="A677" t="inlineStr">
        <is>
          <t>akzeptierbar</t>
        </is>
      </c>
      <c r="B677" t="inlineStr"/>
      <c r="C677" t="inlineStr"/>
      <c r="D677" t="inlineStr">
        <is>
          <t>có thể nhận, có thể chấp nhận, có thể thừa nhận, thoả đáng, làm hài lòng, được hoan nghênh, được tán thưởng</t>
        </is>
      </c>
    </row>
    <row r="678">
      <c r="A678" t="inlineStr">
        <is>
          <t>akzeptieren</t>
        </is>
      </c>
      <c r="B678" t="inlineStr"/>
      <c r="C678" t="inlineStr"/>
      <c r="D678" t="inlineStr">
        <is>
          <t>nhận, chấp nhận, chấp thuận, thừa nhận, đảm nhận, chịu trách nhiệm về, nhận thanh toán = akzeptieren +</t>
        </is>
      </c>
    </row>
    <row r="679">
      <c r="A679" t="inlineStr">
        <is>
          <t>Alarm</t>
        </is>
      </c>
      <c r="B679" t="inlineStr"/>
      <c r="C679" t="inlineStr"/>
      <c r="D679" t="inlineStr">
        <is>
          <t>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 - sự báo động phòng không, thời gian báo động phòng không, sự cảnh giác, sự đề phòng = der blinde Alarm + = der falsche Alarm + = Alarm schlagen + = blinden Alarm schlagen +</t>
        </is>
      </c>
    </row>
    <row r="680">
      <c r="A680" t="inlineStr">
        <is>
          <t>Alarmanlage</t>
        </is>
      </c>
      <c r="B680" t="inlineStr"/>
      <c r="C680" t="inlineStr"/>
      <c r="D680" t="inlineStr">
        <is>
          <t>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t>
        </is>
      </c>
    </row>
    <row r="681">
      <c r="A681" t="inlineStr">
        <is>
          <t>alarmieren</t>
        </is>
      </c>
      <c r="B681" t="inlineStr"/>
      <c r="C681" t="inlineStr"/>
      <c r="D681" t="inlineStr">
        <is>
          <t>làm giật mình, làm hoảng hốt, giật nảy mình</t>
        </is>
      </c>
    </row>
    <row r="682">
      <c r="A682" t="inlineStr">
        <is>
          <t>alarmierend</t>
        </is>
      </c>
      <c r="B682" t="inlineStr"/>
      <c r="C682" t="inlineStr"/>
      <c r="D682" t="inlineStr">
        <is>
          <t>làm lo sợ, làm sợ hãi, làm hốt hoảng, làm hoảng sợ - làm giật mình, làm hoảng hốt, làm sửng sốt</t>
        </is>
      </c>
    </row>
    <row r="683">
      <c r="A683" t="inlineStr">
        <is>
          <t>Alarmruf</t>
        </is>
      </c>
      <c r="B683" t="inlineStr"/>
      <c r="C683" t="inlineStr"/>
      <c r="D683" t="inlineStr">
        <is>
          <t>sự báo động, sự báo nguy, sự báo động phòng không, thời gian báo động phòng không, sự cảnh giác, sự đề phòng</t>
        </is>
      </c>
    </row>
    <row r="684">
      <c r="A684" t="inlineStr">
        <is>
          <t>Alarmsignal</t>
        </is>
      </c>
      <c r="B684" t="inlineStr"/>
      <c r="C684" t="inlineStr"/>
      <c r="D684" t="inlineStr">
        <is>
          <t>chuông bao động, sự báo động bằng chuông</t>
        </is>
      </c>
    </row>
    <row r="685">
      <c r="A685" t="inlineStr">
        <is>
          <t>albern</t>
        </is>
      </c>
      <c r="B685" t="inlineStr"/>
      <c r="C685" t="inlineStr"/>
      <c r="D685" t="inlineStr">
        <is>
          <t>loài ngỗng, như loài ngỗng, ngu si, đần độn, ngớ ngẩn - mất trí, gàn, dở người, nhẹ dạ, khinh suất, nông nổi - hay khôi hài, hay hài hước, hay bông lơn - ngu ngốc, ngốc nghếch - dại dột, ngu xuẩn, xuẩn ngốc fool) - vô nghĩa, trống rỗng - lạc lõng, dớ dẩn, vô lý, không có khả năng thích hợp - buồn cười, đáng cười, lố lăng, lố bịch - trái với lẽ thường, trái thói, phi lý, vô nghĩa lý - ngờ nghệch, khờ dại, choáng váng, mê mẩn, ngây thơ, đơn giản, giản dị, yếu đuối - ngu dại, ngu đần, ngẩn người ra, ngây ra, mụ đi, chán, buồn = albern sein + = das kommt ihr albern vor +</t>
        </is>
      </c>
    </row>
    <row r="686">
      <c r="A686" t="inlineStr">
        <is>
          <t>Albernheit</t>
        </is>
      </c>
      <c r="B686" t="inlineStr"/>
      <c r="C686" t="inlineStr"/>
      <c r="D686" t="inlineStr">
        <is>
          <t>sự vô lý, sự ngu xuẩn, sự ngớ ngẩn, điều vô lý, điều ngớ ngẩn - tính khôi hài, tính hài hước, tính bông lơn - sự ngu ngốc, sự ngốc nghếch, sự đần độn, điều ngốc nghếch - sự dại dột, sự khờ dại, sự xuẩn ngốc, trò hề, trò khôi hài, lời nói dại dột, hành động ngu dại, hành động xuẩn ngốc - tính dại dột, tính ngu xuẩn, tính xuẩn ngốc - chuyện dớ dẩn - sự vô nghĩa, hành động ngớ ngẩn, lời nói ngớ ngẩn vô nghĩa, sự trống rỗng, sự trống không - tính ngờ nghệch, tính ngớ ngẩn, tính khờ dại - hành động dại dột, việc làm ngớ ngẩn</t>
        </is>
      </c>
    </row>
    <row r="687">
      <c r="A687" t="inlineStr">
        <is>
          <t>Album</t>
        </is>
      </c>
      <c r="B687" t="inlineStr"/>
      <c r="C687" t="inlineStr"/>
      <c r="D687" t="inlineStr">
        <is>
          <t>tập ảnh, quyển anbom</t>
        </is>
      </c>
    </row>
    <row r="688">
      <c r="A688" t="inlineStr">
        <is>
          <t>Algebra</t>
        </is>
      </c>
      <c r="B688" t="inlineStr"/>
      <c r="C688" t="inlineStr"/>
      <c r="D688" t="inlineStr">
        <is>
          <t>đại số học</t>
        </is>
      </c>
    </row>
    <row r="689">
      <c r="A689" t="inlineStr">
        <is>
          <t>algebraisch</t>
        </is>
      </c>
      <c r="B689" t="inlineStr"/>
      <c r="C689" t="inlineStr"/>
      <c r="D689" t="inlineStr">
        <is>
          <t>đại số</t>
        </is>
      </c>
    </row>
    <row r="690">
      <c r="A690" t="inlineStr">
        <is>
          <t>Algen</t>
        </is>
      </c>
      <c r="B690" t="inlineStr"/>
      <c r="C690" t="inlineStr"/>
      <c r="D690" t="inlineStr">
        <is>
          <t>tảo</t>
        </is>
      </c>
    </row>
    <row r="691">
      <c r="A691" t="inlineStr">
        <is>
          <t>Algorithmus</t>
        </is>
      </c>
      <c r="B691" t="inlineStr"/>
      <c r="C691" t="inlineStr"/>
      <c r="D691" t="inlineStr">
        <is>
          <t>thuật toán</t>
        </is>
      </c>
    </row>
    <row r="692">
      <c r="A692" t="inlineStr">
        <is>
          <t>alias</t>
        </is>
      </c>
      <c r="B692" t="inlineStr"/>
      <c r="C692" t="inlineStr"/>
      <c r="D692" t="inlineStr">
        <is>
          <t>tức là, bí danh là, biệt hiệu là</t>
        </is>
      </c>
    </row>
    <row r="693">
      <c r="A693" t="inlineStr">
        <is>
          <t>Alimente</t>
        </is>
      </c>
      <c r="B693" t="inlineStr"/>
      <c r="C693" t="inlineStr"/>
      <c r="D693" t="inlineStr">
        <is>
          <t>sự nuôi cho ăn, sự nuôi dưỡng, sự cấp dưỡng, tiền cấp dưỡng cho vợ - sự giữ, sự duy trì, sự bảo vệ, sự bảo quản, sự nuôi, sự cưu mang</t>
        </is>
      </c>
    </row>
    <row r="694">
      <c r="A694" t="inlineStr">
        <is>
          <t>Alkali</t>
        </is>
      </c>
      <c r="B694" t="inlineStr"/>
      <c r="C694" t="inlineStr"/>
      <c r="D694" t="inlineStr">
        <is>
          <t>chất kiềm, đất muối, xút bồ tạt, có chất kiềm</t>
        </is>
      </c>
    </row>
    <row r="695">
      <c r="A695" t="inlineStr">
        <is>
          <t>alkalisch</t>
        </is>
      </c>
      <c r="B695" t="inlineStr"/>
      <c r="C695" t="inlineStr"/>
      <c r="D695" t="inlineStr">
        <is>
          <t>có độ kiềm nhẹ - kiềm</t>
        </is>
      </c>
    </row>
    <row r="696">
      <c r="A696" t="inlineStr">
        <is>
          <t>alkoholfrei</t>
        </is>
      </c>
      <c r="B696" t="inlineStr"/>
      <c r="C696" t="inlineStr"/>
      <c r="D696">
        <f> alkoholfrei +</f>
        <v/>
      </c>
    </row>
    <row r="697">
      <c r="A697" t="inlineStr">
        <is>
          <t>Alkoholgehalt</t>
        </is>
      </c>
      <c r="B697" t="inlineStr"/>
      <c r="C697" t="inlineStr"/>
      <c r="D697">
        <f> der Alkoholgehalt +</f>
        <v/>
      </c>
    </row>
    <row r="698">
      <c r="A698" t="inlineStr">
        <is>
          <t>Alkoholiker</t>
        </is>
      </c>
      <c r="B698" t="inlineStr"/>
      <c r="C698" t="inlineStr"/>
      <c r="D698" t="inlineStr">
        <is>
          <t>người nghiện rượu - người say rượu</t>
        </is>
      </c>
    </row>
    <row r="699">
      <c r="A699" t="inlineStr">
        <is>
          <t>alkoholisch</t>
        </is>
      </c>
      <c r="B699" t="inlineStr"/>
      <c r="C699" t="inlineStr"/>
      <c r="D699" t="inlineStr">
        <is>
          <t>rượu, có chất rượu, gây nên bởi rượu</t>
        </is>
      </c>
    </row>
    <row r="700">
      <c r="A700" t="inlineStr">
        <is>
          <t>Alkoholismus</t>
        </is>
      </c>
      <c r="B700" t="inlineStr"/>
      <c r="C700" t="inlineStr"/>
      <c r="D700" t="inlineStr">
        <is>
          <t>tác hại của rượu, chứng nghiện rượu</t>
        </is>
      </c>
    </row>
    <row r="701">
      <c r="A701" t="inlineStr">
        <is>
          <t>Alkoholschmuggler</t>
        </is>
      </c>
      <c r="B701" t="inlineStr"/>
      <c r="C701" t="inlineStr"/>
      <c r="D701" t="inlineStr">
        <is>
          <t>người bán rượu lậu - người nấu rượu lậu, người buôn rượu lậu</t>
        </is>
      </c>
    </row>
    <row r="702">
      <c r="A702" t="inlineStr">
        <is>
          <t>Alkoholverbot</t>
        </is>
      </c>
      <c r="B702" t="inlineStr"/>
      <c r="C702" t="inlineStr"/>
      <c r="D702" t="inlineStr">
        <is>
          <t>khô, cạn, ráo, khô nứt, khô cổ, khát khô cả cổ, cạn sữa, hết sữa, khan, nhạt, không bơ, nguyên chất, không pha, không thêm nước ngọt, khô khan, vô vị, không thú vị, vô tình, lãnh đạm, lạnh nhạt - lạnh lùng, cứng nhắc, cụt lủn, cộc lốc, tỉnh khô, phớt lạnh, không thêm bớt, rành rành, khô cứng, sắc cạnh, sắc nét, cấm rượu, khách quan, không thành kiến, vô tư</t>
        </is>
      </c>
    </row>
    <row r="703">
      <c r="A703" t="inlineStr">
        <is>
          <t>Alkoholvergiftung</t>
        </is>
      </c>
      <c r="B703" t="inlineStr"/>
      <c r="C703" t="inlineStr"/>
      <c r="D703" t="inlineStr">
        <is>
          <t>sự say, tình trạng say, sự say sưa ), sự làm nhiễm độc, sự trúng độc</t>
        </is>
      </c>
    </row>
    <row r="704">
      <c r="A704" t="inlineStr">
        <is>
          <t>All</t>
        </is>
      </c>
      <c r="B704" t="inlineStr"/>
      <c r="C704" t="inlineStr"/>
      <c r="D704" t="inlineStr">
        <is>
          <t>tất cả, tất thảy, hết thảy, toàn thể, toàn bộ = ins All vorstoßen +</t>
        </is>
      </c>
    </row>
    <row r="705">
      <c r="A705" t="inlineStr">
        <is>
          <t>all</t>
        </is>
      </c>
      <c r="B705" t="inlineStr"/>
      <c r="C705" t="inlineStr"/>
      <c r="D705" t="inlineStr">
        <is>
          <t>tất cả, hết thảy, toàn bộ, suốt trọn, mọi, hoàn toàn, trọn vẹn</t>
        </is>
      </c>
    </row>
    <row r="706">
      <c r="A706" t="inlineStr">
        <is>
          <t>alle</t>
        </is>
      </c>
      <c r="B706" t="inlineStr"/>
      <c r="C706" t="inlineStr"/>
      <c r="D706" t="inlineStr">
        <is>
          <t>tất cả, hết thảy, toàn bộ, suốt trọn, mọi, hoàn toàn, trọn vẹn - - = wir alle +</t>
        </is>
      </c>
    </row>
    <row r="707">
      <c r="A707" t="inlineStr">
        <is>
          <t>Allee</t>
        </is>
      </c>
      <c r="B707" t="inlineStr"/>
      <c r="C707" t="inlineStr"/>
      <c r="D707" t="inlineStr">
        <is>
          <t>ngõ, đường đi, lối đi, ngõ hẻm, phố hẻm, lối đi có cây, đường đi có trồng cây, hành lang, bãi đánh ki, hòn bi ally) - đại lộ, con đường có trồng cây hai bên, con đường đề bạt tới, đường phố lớn, con đường - hàng cột, dãy cột, hàng cây, dãy cây</t>
        </is>
      </c>
    </row>
    <row r="708">
      <c r="A708" t="inlineStr">
        <is>
          <t>Allegorie</t>
        </is>
      </c>
      <c r="B708" t="inlineStr"/>
      <c r="C708" t="inlineStr"/>
      <c r="D708" t="inlineStr">
        <is>
          <t>phúng dụ, lời nói bóng, chuyện ngụ ngôn, biểu tượng</t>
        </is>
      </c>
    </row>
    <row r="709">
      <c r="A709" t="inlineStr">
        <is>
          <t>allegorisch</t>
        </is>
      </c>
      <c r="B709" t="inlineStr"/>
      <c r="C709" t="inlineStr"/>
      <c r="D709" t="inlineStr">
        <is>
          <t>xem allegoric</t>
        </is>
      </c>
    </row>
    <row r="710">
      <c r="A710" t="inlineStr">
        <is>
          <t>allein</t>
        </is>
      </c>
      <c r="B710" t="inlineStr"/>
      <c r="C710" t="inlineStr"/>
      <c r="D710" t="inlineStr">
        <is>
          <t>một mình, trơ trọi, cô độc, đơn độc, riêng, chỉ có - nhưng, nhưng mà, nếu không, không còn cách nào khác, mà lại không, chỉ, chỉ là, chỉ mới, ai... mà không - dù đến đâu, dù cách nào, dù cách gì, tuy nhiên, tuy thế, tuy vậy - chỉ có một, duy nhất, tốt nhất, đáng xét nhất, mới, cuối cùng, chỉ phải, chỉ trừ ra - đơn, chỉ một, cô đơn, không vợ, không chồng, ở vậy, một, dù là một, chân thật, thành thật, kiên định - đơn thương độc mã, lẻ, từng người một, từng cái một - độc nhất - không được giúp đỡ - thực, thực sự, chính, ngay, rất, lắm, hơn hết, đúng = er kam allein + = einzig und allein + = ich kann es allein tun +</t>
        </is>
      </c>
    </row>
    <row r="711">
      <c r="A711" t="inlineStr">
        <is>
          <t>Alleinanbieter</t>
        </is>
      </c>
      <c r="B711" t="inlineStr"/>
      <c r="C711" t="inlineStr"/>
      <c r="D711" t="inlineStr">
        <is>
          <t>người độc quyền, người tán thành chế độ tư bản độc quyền</t>
        </is>
      </c>
    </row>
    <row r="712">
      <c r="A712" t="inlineStr">
        <is>
          <t>Alleinflug</t>
        </is>
      </c>
      <c r="B712" t="inlineStr"/>
      <c r="C712" t="inlineStr"/>
      <c r="D712" t="inlineStr">
        <is>
          <t>bản nhạc diễn đơn, điệu nhạc diễn đơn, bè diễn đơn, bài đơn ca, lối chơi bài xôlô, chuyến bay một mình</t>
        </is>
      </c>
    </row>
    <row r="713">
      <c r="A713" t="inlineStr">
        <is>
          <t>Alleinherrschaft</t>
        </is>
      </c>
      <c r="B713" t="inlineStr"/>
      <c r="C713" t="inlineStr"/>
      <c r="D713" t="inlineStr">
        <is>
          <t>chính sách tự cấp tự túc, sự tự cấp tự túc - chế độ chuyên quyền, nước dưới chế độ chuyên quyền</t>
        </is>
      </c>
    </row>
    <row r="714">
      <c r="A714" t="inlineStr">
        <is>
          <t>Alleinherrscher</t>
        </is>
      </c>
      <c r="B714" t="inlineStr"/>
      <c r="C714" t="inlineStr"/>
      <c r="D714" t="inlineStr">
        <is>
          <t>người chuyên quyền - vua, quốc vương &amp; ), bướm chúa, bướm sâu bông tai</t>
        </is>
      </c>
    </row>
    <row r="715">
      <c r="A715" t="inlineStr">
        <is>
          <t>Alleinhersteller</t>
        </is>
      </c>
      <c r="B715" t="inlineStr"/>
      <c r="C715" t="inlineStr"/>
      <c r="D715" t="inlineStr">
        <is>
          <t>người độc quyền, người tán thành chế độ tư bản độc quyền</t>
        </is>
      </c>
    </row>
    <row r="716">
      <c r="A716" t="inlineStr">
        <is>
          <t>alleinig</t>
        </is>
      </c>
      <c r="B716" t="inlineStr"/>
      <c r="C716" t="inlineStr"/>
      <c r="D716" t="inlineStr">
        <is>
          <t>duy nhất, độc nhất, một mình, cô độc, cô đơn</t>
        </is>
      </c>
    </row>
    <row r="717">
      <c r="A717" t="inlineStr">
        <is>
          <t>alleinlebend</t>
        </is>
      </c>
      <c r="B717" t="inlineStr"/>
      <c r="C717" t="inlineStr"/>
      <c r="D717" t="inlineStr">
        <is>
          <t>một mình, cô độc, cô đơn, hiu quạnh, vắng vẻ</t>
        </is>
      </c>
    </row>
    <row r="718">
      <c r="A718" t="inlineStr">
        <is>
          <t>alleinstehend</t>
        </is>
      </c>
      <c r="B718" t="inlineStr"/>
      <c r="C718" t="inlineStr"/>
      <c r="D718" t="inlineStr">
        <is>
          <t>đơn, đơn độc, một mình, chỉ một, cô đơn, không vợ, không chồng, ở vậy, một, dù là một, chân thật, thành thật, kiên định - chưa kết hôn, chưa thành lập gia đình = alleinstehend +</t>
        </is>
      </c>
    </row>
    <row r="719">
      <c r="A719" t="inlineStr">
        <is>
          <t>allem</t>
        </is>
      </c>
      <c r="B719" t="inlineStr"/>
      <c r="C719" t="inlineStr"/>
      <c r="D719" t="inlineStr">
        <is>
          <t>đầu tiên, trước nhất, đứng đầu, cao nhất, tốt nhất, trên hết, lỗi lạc nhất, trước tiên, trước hết - chính, chủ yếu, phần lớn - - = nach allem + = alles in allem +</t>
        </is>
      </c>
    </row>
    <row r="720">
      <c r="A720" t="inlineStr">
        <is>
          <t>allemal</t>
        </is>
      </c>
      <c r="B720" t="inlineStr"/>
      <c r="C720" t="inlineStr"/>
      <c r="D720" t="inlineStr">
        <is>
          <t>lần nào cũng = ein für allemal +</t>
        </is>
      </c>
    </row>
    <row r="721">
      <c r="A721" t="inlineStr">
        <is>
          <t>allerdings</t>
        </is>
      </c>
      <c r="B721" t="inlineStr"/>
      <c r="C721" t="inlineStr"/>
      <c r="D721" t="inlineStr">
        <is>
          <t>chắc, nhất định, hẳn thế, hẳn đi, hẳn là thế, tất nhiên, dĩ nhiên - thực vậy, thực mà, quả thực, thực lại là, thực vậy ư, thế à, vậy à, thế - dù, dù cho, mặc dù, dẫu cho, tuy nhiên, tuy thế, tuy vậy, thế nhưng - thật, thực, đúng, xác thực, chân chính, thành khẩn, chân thành, trung thành, chính xác, đúng chỗ = es würde allerdings länger dauern + = allerdings hatte er es nicht gesagt +</t>
        </is>
      </c>
    </row>
    <row r="722">
      <c r="A722" t="inlineStr">
        <is>
          <t>Allergie</t>
        </is>
      </c>
      <c r="B722" t="inlineStr"/>
      <c r="C722" t="inlineStr"/>
      <c r="D722" t="inlineStr">
        <is>
          <t>dị ứng, sự ác cảm</t>
        </is>
      </c>
    </row>
    <row r="723">
      <c r="A723" t="inlineStr">
        <is>
          <t>allergisch</t>
        </is>
      </c>
      <c r="B723" t="inlineStr"/>
      <c r="C723" t="inlineStr"/>
      <c r="D723" t="inlineStr">
        <is>
          <t>dị ứng, dễ có ác cảm</t>
        </is>
      </c>
    </row>
    <row r="724">
      <c r="A724" t="inlineStr">
        <is>
          <t>Allgegenwart</t>
        </is>
      </c>
      <c r="B724" t="inlineStr"/>
      <c r="C724" t="inlineStr"/>
      <c r="D724" t="inlineStr">
        <is>
          <t>sự có mặt ở khắp mọi nơi - tính có mặt bất cứ nơi nào, tính đồng thời ở khắp mọi nơi</t>
        </is>
      </c>
    </row>
    <row r="725">
      <c r="A725" t="inlineStr">
        <is>
          <t>allgemein</t>
        </is>
      </c>
      <c r="B725" t="inlineStr">
        <is>
          <t>tính từ</t>
        </is>
      </c>
      <c r="C725" t="inlineStr"/>
      <c r="D725" t="inlineStr">
        <is>
          <t>nói chung, khái quát</t>
        </is>
      </c>
    </row>
    <row r="726">
      <c r="A726" t="inlineStr">
        <is>
          <t>allgemeinen</t>
        </is>
      </c>
      <c r="B726" t="inlineStr"/>
      <c r="C726" t="inlineStr"/>
      <c r="D726" t="inlineStr">
        <is>
          <t>nói chung, đại thể, thông thường, theo như lệ thường</t>
        </is>
      </c>
    </row>
    <row r="727">
      <c r="A727" t="inlineStr">
        <is>
          <t>Allgemeinheit</t>
        </is>
      </c>
      <c r="B727" t="inlineStr"/>
      <c r="C727" t="inlineStr"/>
      <c r="D727" t="inlineStr">
        <is>
          <t>nguyên tắc chung chung, cái chung chung, tính tổng quát, tính đại cương - công chúng, quần chúng, nhân dân, dân chúng, giới, public_house</t>
        </is>
      </c>
    </row>
    <row r="728">
      <c r="A728" t="inlineStr">
        <is>
          <t>allgewaltig</t>
        </is>
      </c>
      <c r="B728" t="inlineStr"/>
      <c r="C728" t="inlineStr"/>
      <c r="D728" t="inlineStr">
        <is>
          <t>có quyền tuyệt đối, có quyền vô hạn</t>
        </is>
      </c>
    </row>
    <row r="729">
      <c r="A729" t="inlineStr">
        <is>
          <t>Allheilmittel</t>
        </is>
      </c>
      <c r="B729" t="inlineStr"/>
      <c r="C729" t="inlineStr"/>
      <c r="D729" t="inlineStr">
        <is>
          <t>thuốc bách bệnh</t>
        </is>
      </c>
    </row>
    <row r="730">
      <c r="A730" t="inlineStr">
        <is>
          <t>Alligator</t>
        </is>
      </c>
      <c r="B730" t="inlineStr"/>
      <c r="C730" t="inlineStr"/>
      <c r="D730" t="inlineStr">
        <is>
          <t>một loại cá sấu thường sống ở vùng đầm lầy Châu Mỹ và Đông Nam Á</t>
        </is>
      </c>
    </row>
    <row r="731">
      <c r="A731" t="inlineStr">
        <is>
          <t>Allmacht</t>
        </is>
      </c>
      <c r="B731" t="inlineStr"/>
      <c r="C731" t="inlineStr"/>
      <c r="D731" t="inlineStr">
        <is>
          <t>sự toàn quyền</t>
        </is>
      </c>
    </row>
    <row r="732">
      <c r="A732" t="inlineStr">
        <is>
          <t>allseitig</t>
        </is>
      </c>
      <c r="B732" t="inlineStr"/>
      <c r="C732" t="inlineStr"/>
      <c r="D732" t="inlineStr">
        <is>
          <t>thuộc vũ trụ, thuộc thế giới, thuộc vạn vật, toàn bộ, toàn thể, tất cả, chung, phổ thông, phổ biến, vạn năng</t>
        </is>
      </c>
    </row>
    <row r="733">
      <c r="A733" t="inlineStr">
        <is>
          <t>Allstrommotor</t>
        </is>
      </c>
      <c r="B733" t="inlineStr"/>
      <c r="C733" t="inlineStr"/>
      <c r="D733">
        <f> der Allstrommotor +</f>
        <v/>
      </c>
    </row>
    <row r="734">
      <c r="A734" t="inlineStr">
        <is>
          <t>Alltag</t>
        </is>
      </c>
      <c r="B734" t="inlineStr"/>
      <c r="C734" t="inlineStr"/>
      <c r="D734" t="inlineStr">
        <is>
          <t>ngày làm việc, ngày công = für den Alltag + = dem Alltag entfliehen +</t>
        </is>
      </c>
    </row>
    <row r="735">
      <c r="A735" t="inlineStr">
        <is>
          <t>allumfassend</t>
        </is>
      </c>
      <c r="B735" t="inlineStr"/>
      <c r="C735" t="inlineStr"/>
      <c r="D735" t="inlineStr">
        <is>
          <t>chung, chung chung, tổng - toàn bộ, toàn thể, từ đầu này sang đầu kia - thuộc vũ trụ, thuộc thế giới, thuộc vạn vật, tất cả, phổ thông, phổ biến, vạn năng</t>
        </is>
      </c>
    </row>
    <row r="736">
      <c r="A736" t="inlineStr">
        <is>
          <t>Alluvium</t>
        </is>
      </c>
      <c r="B736" t="inlineStr"/>
      <c r="C736" t="inlineStr"/>
      <c r="D736" t="inlineStr">
        <is>
          <t>bồi tích, đất bồi, đất phù sa</t>
        </is>
      </c>
    </row>
    <row r="737">
      <c r="A737" t="inlineStr">
        <is>
          <t>allwissend</t>
        </is>
      </c>
      <c r="B737" t="inlineStr"/>
      <c r="C737" t="inlineStr"/>
      <c r="D737" t="inlineStr">
        <is>
          <t>thông suốt mọi sự, toàn trí toàn thức</t>
        </is>
      </c>
    </row>
    <row r="738">
      <c r="A738" t="inlineStr">
        <is>
          <t>Allwissenheit</t>
        </is>
      </c>
      <c r="B738" t="inlineStr"/>
      <c r="C738" t="inlineStr"/>
      <c r="D738" t="inlineStr">
        <is>
          <t>sự thông suốt mọi sự, sự toàn trí toàn thức, Thượng đế, Chúa</t>
        </is>
      </c>
    </row>
    <row r="739">
      <c r="A739" t="inlineStr">
        <is>
          <t>allzu</t>
        </is>
      </c>
      <c r="B739" t="inlineStr"/>
      <c r="C739" t="inlineStr"/>
      <c r="D739" t="inlineStr">
        <is>
          <t>nghiêng, ngửa, qua, sang, khắp, khắp chỗ, khắp nơi, ngược, lần nữa, lại, quá, hơn, từ đầu đến cuối, kỹ lưỡng, cẩn thận, xong, hết, cao hơn, ở ngoài hơn, nhiều hơn, xong hết - rất, cũng, quả như thế, ngoài ra, hơn thế = allzu viel + = allzu sehr +</t>
        </is>
      </c>
    </row>
    <row r="740">
      <c r="A740" t="inlineStr">
        <is>
          <t>allzuviel</t>
        </is>
      </c>
      <c r="B740" t="inlineStr"/>
      <c r="C740" t="inlineStr"/>
      <c r="D740" t="inlineStr">
        <is>
          <t>quá, quá nhiều = allzuviel ist ungesund +</t>
        </is>
      </c>
    </row>
    <row r="741">
      <c r="A741" t="inlineStr">
        <is>
          <t>Alm</t>
        </is>
      </c>
      <c r="B741" t="inlineStr"/>
      <c r="C741" t="inlineStr"/>
      <c r="D741" t="inlineStr">
        <is>
          <t>ngọn núi, cánh đồng cỏ trên sườn núi</t>
        </is>
      </c>
    </row>
    <row r="742">
      <c r="A742" t="inlineStr">
        <is>
          <t>Almosen</t>
        </is>
      </c>
      <c r="B742" t="inlineStr"/>
      <c r="C742" t="inlineStr"/>
      <c r="D742" t="inlineStr">
        <is>
          <t>dùng như số ít của bố thí - lòng nhân đức, lòng từ thiện, lòng thảo, lòng khoan dung, hội từ thiện, tổ chức cứu tế, việc thiện, sự bố thí, sự cứu tế, của bố thí, của cứu tế - nỗi đau buồn, nỗi buồn khổ, lời than van, số phận, số mệnh, sự phát chẩn, của phát chẩn, the dole tiền trợ cấp thất nghiệp</t>
        </is>
      </c>
    </row>
    <row r="743">
      <c r="A743" t="inlineStr">
        <is>
          <t>Alpakawolle</t>
        </is>
      </c>
      <c r="B743" t="inlineStr"/>
      <c r="C743" t="inlineStr"/>
      <c r="D743" t="inlineStr">
        <is>
          <t>Anpaca, lông len anpaca, vải anpaca</t>
        </is>
      </c>
    </row>
    <row r="744">
      <c r="A744" t="inlineStr">
        <is>
          <t>Alpenrose</t>
        </is>
      </c>
      <c r="B744" t="inlineStr"/>
      <c r="C744" t="inlineStr"/>
      <c r="D744">
        <f> die Alpenrose +</f>
        <v/>
      </c>
    </row>
    <row r="745">
      <c r="A745" t="inlineStr">
        <is>
          <t>Alpenveilchen</t>
        </is>
      </c>
      <c r="B745" t="inlineStr"/>
      <c r="C745" t="inlineStr"/>
      <c r="D745" t="inlineStr">
        <is>
          <t>cây hoa anh thảo</t>
        </is>
      </c>
    </row>
    <row r="746">
      <c r="A746" t="inlineStr">
        <is>
          <t>Alphabet</t>
        </is>
      </c>
      <c r="B746" t="inlineStr"/>
      <c r="C746" t="inlineStr"/>
      <c r="D746" t="inlineStr">
        <is>
          <t>bảng chữ cái, hệ thống chữ cái, điều cơ bản, bước đầu - tính nết, tính cách, cá tính, đặc tính, đặc điểm, nét đặc sắc, chí khí, nghị lực, nhân vật, người lập dị, tên tuổi, danh tiếng, tiếng, giấy chứng nhận, chữ, nét chữ</t>
        </is>
      </c>
    </row>
    <row r="747">
      <c r="A747" t="inlineStr">
        <is>
          <t>alphabetisch</t>
        </is>
      </c>
      <c r="B747" t="inlineStr"/>
      <c r="C747" t="inlineStr"/>
      <c r="D747" t="inlineStr">
        <is>
          <t>bảng chữ cái hệ thống chữ cái, theo thứ tự chữ cái, theo thứ tự abc - xem alphabetic</t>
        </is>
      </c>
    </row>
    <row r="748">
      <c r="A748" t="inlineStr">
        <is>
          <t>alphabetisieren</t>
        </is>
      </c>
      <c r="B748" t="inlineStr"/>
      <c r="C748" t="inlineStr"/>
      <c r="D748" t="inlineStr">
        <is>
          <t>sắp xếp theo thứ tự abc, diễn đạt bằng hệ thống chữ cái, xây dựng mọi hệ thống chữ cái cho</t>
        </is>
      </c>
    </row>
    <row r="749">
      <c r="A749" t="inlineStr">
        <is>
          <t>Alpinist</t>
        </is>
      </c>
      <c r="B749" t="inlineStr"/>
      <c r="C749" t="inlineStr"/>
      <c r="D749" t="inlineStr">
        <is>
          <t>người leo núi - người miền núi, người tài leo núi</t>
        </is>
      </c>
    </row>
    <row r="750">
      <c r="A750" t="inlineStr">
        <is>
          <t>Alptraum</t>
        </is>
      </c>
      <c r="B750" t="inlineStr"/>
      <c r="C750" t="inlineStr"/>
      <c r="D750" t="inlineStr">
        <is>
          <t>cơn ác mộng</t>
        </is>
      </c>
    </row>
    <row r="751">
      <c r="A751" t="inlineStr">
        <is>
          <t>als</t>
        </is>
      </c>
      <c r="B751" t="inlineStr"/>
      <c r="C751" t="inlineStr"/>
      <c r="D751" t="inlineStr">
        <is>
          <t>như, là, với tư cách là, cũng, bằng, lúc khi, trong khi mà, đúng lúc mà just as), vì, bởi vì, để, cốt để, tuy rằng, dù rằng, mà, người mà, cái mà..., điều đó, cái đó, cái ấy - nhưng, nhưng mà, nếu không, không còn cách nào khác, mà lại không, chỉ, chỉ là, chỉ mới, ai... mà không - thay cho, thế cho, đại diện cho, ủng hộ, về phe, về phía, với mục đích là, để lấy, để được, đến, đi đến, cho, mặc dù, đối với, về phần, so với, theo tỷ lệ, trong, được, tại vì = als ob + = tun als ob + = so oft als +</t>
        </is>
      </c>
    </row>
    <row r="752">
      <c r="A752" t="inlineStr">
        <is>
          <t>alsbald</t>
        </is>
      </c>
      <c r="B752" t="inlineStr"/>
      <c r="C752" t="inlineStr"/>
      <c r="D752" t="inlineStr">
        <is>
          <t>không lâu nữa, chẳng mấy chốc, vắn tắt, tóm lại, cộc lốc</t>
        </is>
      </c>
    </row>
    <row r="753">
      <c r="A753" t="inlineStr">
        <is>
          <t>also</t>
        </is>
      </c>
      <c r="B753" t="inlineStr"/>
      <c r="C753" t="inlineStr"/>
      <c r="D753" t="inlineStr">
        <is>
          <t>do đó, vì vậy, cho nên, cho phù hợp, according as - vì vậy cho nên, bởi thế, vậy thì - như thế, như vậy, cũng thế, cũng vậy, đến như thế, dường ấy, đến như vậy, thế, chừng, khoảng, vì thế, vì thế cho nên, vì lẽ đó, thế là, được!, được thôi!, cứ đứng yên! cứ yên! soh) - lúc đó, hồi ấy, khi ấy, rồi, rồi thì, sau đó, như thế thì, trong trường hợp ấy, vậy, thế thì, ở thời đó, ở thời ấy, ở hồi ấy, ở hồi đó - bởi vậy = nun also + = na also! +</t>
        </is>
      </c>
    </row>
    <row r="754">
      <c r="A754" t="inlineStr">
        <is>
          <t>Alt</t>
        </is>
      </c>
      <c r="B754" t="inlineStr"/>
      <c r="C754" t="inlineStr"/>
      <c r="D754" t="inlineStr">
        <is>
          <t>giọng nữ trầm, giọng nam cao, người hát giọng nữ trầm, người hát giọng nam cao, bè antô, bè hai, đàn antô, kèn antô</t>
        </is>
      </c>
    </row>
    <row r="755">
      <c r="A755" t="inlineStr">
        <is>
          <t>alt</t>
        </is>
      </c>
      <c r="B755" t="inlineStr"/>
      <c r="C755" t="inlineStr"/>
      <c r="D755" t="inlineStr">
        <is>
          <t>cổ, cổ xưa, theo lối cổ, theo kiểu cổ, lỗi thời, không hợp thời - xám, hoa râm, xanh xao, nhợt nhạt, xanh mét, u ám, ảm đạm, buồn bã, rầu rĩ, có kinh, già giặn, đầy kinh nghiệm - - già, có kinh nghiệm, lão luyện, lên... tuổi, thọ, cũ, nát, rách, thân mến, xưa, ngày xưa - để đã lâu, ôi, chớm thối, chớm hỏng, cũ rích, nhạt nhẽo, luyện tập quá sức, mụ mẫm, mất hiệu lực - không thay đổi, như cũ, y nguyên - đáng tôn kính</t>
        </is>
      </c>
    </row>
    <row r="756">
      <c r="A756" t="inlineStr">
        <is>
          <t>Altar</t>
        </is>
      </c>
      <c r="B756" t="inlineStr"/>
      <c r="C756" t="inlineStr"/>
      <c r="D756" t="inlineStr">
        <is>
          <t>bàn thờ, bệ thờ, án thờ</t>
        </is>
      </c>
    </row>
    <row r="757">
      <c r="A757" t="inlineStr">
        <is>
          <t>Altardecke</t>
        </is>
      </c>
      <c r="B757" t="inlineStr"/>
      <c r="C757" t="inlineStr"/>
      <c r="D757" t="inlineStr">
        <is>
          <t>cái che mặt trước bàn thờ, mặt trước = das schmale Tuch über der Altardecke +</t>
        </is>
      </c>
    </row>
    <row r="758">
      <c r="A758" t="inlineStr">
        <is>
          <t>Altarraum</t>
        </is>
      </c>
      <c r="B758" t="inlineStr"/>
      <c r="C758" t="inlineStr"/>
      <c r="D758" t="inlineStr">
        <is>
          <t>thánh đường</t>
        </is>
      </c>
    </row>
    <row r="759">
      <c r="A759" t="inlineStr">
        <is>
          <t>altbacken</t>
        </is>
      </c>
      <c r="B759" t="inlineStr"/>
      <c r="C759" t="inlineStr"/>
      <c r="D759" t="inlineStr">
        <is>
          <t>cũ, để đã lâu, ôi, chớm thối, chớm hỏng, cũ rích, nhạt nhẽo, luyện tập quá sức, mụ mẫm, mất hiệu lực</t>
        </is>
      </c>
    </row>
    <row r="760">
      <c r="A760" t="inlineStr">
        <is>
          <t>Alte</t>
        </is>
      </c>
      <c r="B760" t="inlineStr"/>
      <c r="C760" t="inlineStr"/>
      <c r="D760" t="inlineStr">
        <is>
          <t>of old xưa, ngày xưa = die Alte + = der Alte +</t>
        </is>
      </c>
    </row>
    <row r="761">
      <c r="A761" t="inlineStr">
        <is>
          <t>Altenheim</t>
        </is>
      </c>
      <c r="B761" t="inlineStr"/>
      <c r="C761" t="inlineStr"/>
      <c r="D761" t="inlineStr">
        <is>
          <t>nhà thương, bệnh xá, nơi an dưỡng</t>
        </is>
      </c>
    </row>
    <row r="762">
      <c r="A762" t="inlineStr">
        <is>
          <t>Alterchen</t>
        </is>
      </c>
      <c r="B762" t="inlineStr"/>
      <c r="C762" t="inlineStr"/>
      <c r="D762" t="inlineStr">
        <is>
          <t>ông già, ông lão quê kệch, trưởng kíp</t>
        </is>
      </c>
    </row>
    <row r="763">
      <c r="A763" t="inlineStr">
        <is>
          <t>altern</t>
        </is>
      </c>
      <c r="B763" t="inlineStr"/>
      <c r="C763" t="inlineStr"/>
      <c r="D763" t="inlineStr">
        <is>
          <t>làm cho già, làm cho yếu, già đi, yếu đi - làm héo, làm rủ xuống, tàn héo, rủ xuống, suy yếu, hao mòn, tiều tuỵ, nn lòng, nn chí = altern +</t>
        </is>
      </c>
    </row>
    <row r="764">
      <c r="A764" t="inlineStr">
        <is>
          <t>alternativ</t>
        </is>
      </c>
      <c r="B764" t="inlineStr"/>
      <c r="C764" t="inlineStr"/>
      <c r="D764" t="inlineStr">
        <is>
          <t>xen nhau, thay đổi nhau, thay phiên nhau, lựa chọn, hoặc cái này hoặc cái kia, loại trừ lẫn nhau</t>
        </is>
      </c>
    </row>
    <row r="765">
      <c r="A765" t="inlineStr">
        <is>
          <t>Alternative</t>
        </is>
      </c>
      <c r="B765" t="inlineStr"/>
      <c r="C765" t="inlineStr"/>
      <c r="D765" t="inlineStr">
        <is>
          <t>sự lựa chon, con đường, chước cách - sự chọn lựa, quyền lựa chọn, vật được chọn, điều được chọn, quyền mua bán cổ phần = keine Alternative haben + = jemanden vor die Alternative stellen +</t>
        </is>
      </c>
    </row>
    <row r="766">
      <c r="A766" t="inlineStr">
        <is>
          <t>alternd</t>
        </is>
      </c>
      <c r="B766" t="inlineStr"/>
      <c r="C766" t="inlineStr"/>
      <c r="D766" t="inlineStr">
        <is>
          <t>trẻ mãi không già, mãi mãi, đời đời, vĩnh viễn</t>
        </is>
      </c>
    </row>
    <row r="767">
      <c r="A767" t="inlineStr">
        <is>
          <t>alternierend</t>
        </is>
      </c>
      <c r="B767" t="inlineStr"/>
      <c r="C767" t="inlineStr"/>
      <c r="D767" t="inlineStr">
        <is>
          <t>xen kẽ, xen nhau, thay phiên nhau, luân phiên nhau, xoay chiều, qua lại</t>
        </is>
      </c>
    </row>
    <row r="768">
      <c r="A768" t="inlineStr">
        <is>
          <t>Alters</t>
        </is>
      </c>
      <c r="B768" t="inlineStr"/>
      <c r="C768" t="inlineStr"/>
      <c r="D768">
        <f> die Beschwerden des Alters + = die Person gleichen Alters +</f>
        <v/>
      </c>
    </row>
    <row r="769">
      <c r="A769" t="inlineStr">
        <is>
          <t>Altersgenosse</t>
        </is>
      </c>
      <c r="B769" t="inlineStr"/>
      <c r="C769" t="inlineStr"/>
      <c r="D769" t="inlineStr">
        <is>
          <t>người cùng thời, người cùng tuổi, bạn đồng nghiệp</t>
        </is>
      </c>
    </row>
    <row r="770">
      <c r="A770" t="inlineStr">
        <is>
          <t>altersschwach</t>
        </is>
      </c>
      <c r="B770" t="inlineStr"/>
      <c r="C770" t="inlineStr"/>
      <c r="D770" t="inlineStr">
        <is>
          <t>già yếu, hom hem, lụ khụ, hư nát, đổ nát - già nua lẫn cẫn, lẩm cẩm, ngốc, đần</t>
        </is>
      </c>
    </row>
    <row r="771">
      <c r="A771" t="inlineStr">
        <is>
          <t>Altersversorgung</t>
        </is>
      </c>
      <c r="B771" t="inlineStr"/>
      <c r="C771" t="inlineStr"/>
      <c r="D771" t="inlineStr">
        <is>
          <t>lương hưu, tiền trợ cấp, nhà trọ cơm tháng</t>
        </is>
      </c>
    </row>
    <row r="772">
      <c r="A772" t="inlineStr">
        <is>
          <t>Altertum</t>
        </is>
      </c>
      <c r="B772" t="inlineStr"/>
      <c r="C772" t="inlineStr"/>
      <c r="D772" t="inlineStr">
        <is>
          <t>tình trạng cổ xưa, đời xưa, người đời xưa, cổ nhân, đồ cổ, tác phẩm mỹ thuật đời xưa, di tích cổ, phong tục đời xưa, việc đời xưa</t>
        </is>
      </c>
    </row>
    <row r="773">
      <c r="A773" t="inlineStr">
        <is>
          <t>Altertumsforscher</t>
        </is>
      </c>
      <c r="B773" t="inlineStr"/>
      <c r="C773" t="inlineStr"/>
      <c r="D773" t="inlineStr">
        <is>
          <t>antiquary, người bán đồ cổ, khổ giấy vẽ 134x79 cm</t>
        </is>
      </c>
    </row>
    <row r="774">
      <c r="A774" t="inlineStr">
        <is>
          <t>Alterung</t>
        </is>
      </c>
      <c r="B774" t="inlineStr"/>
      <c r="C774" t="inlineStr"/>
      <c r="D774" t="inlineStr">
        <is>
          <t>sự hoá già - = die thermische Alterung +</t>
        </is>
      </c>
    </row>
    <row r="775">
      <c r="A775" t="inlineStr">
        <is>
          <t>altgedient</t>
        </is>
      </c>
      <c r="B775" t="inlineStr"/>
      <c r="C775" t="inlineStr"/>
      <c r="D775" t="inlineStr">
        <is>
          <t>kỳ cựu, cựu chiến binh</t>
        </is>
      </c>
    </row>
    <row r="776">
      <c r="A776" t="inlineStr">
        <is>
          <t>althergebracht</t>
        </is>
      </c>
      <c r="B776" t="inlineStr"/>
      <c r="C776" t="inlineStr"/>
      <c r="D776" t="inlineStr">
        <is>
          <t>di truyền, cha truyền con nối - già, già giặn, có kinh nghiệm, lão luyện, lên... tuổi, thọ, cũ, nát, rách, cổ, thân mến, xưa, ngày xưa - truyền thống, theo truyền thống, theo lối cổ, theo lệ cổ</t>
        </is>
      </c>
    </row>
    <row r="777">
      <c r="A777" t="inlineStr">
        <is>
          <t>Altistin</t>
        </is>
      </c>
      <c r="B777" t="inlineStr"/>
      <c r="C777" t="inlineStr"/>
      <c r="D777" t="inlineStr">
        <is>
          <t>giọng nữ trầm, giọng nam cao, người hát giọng nữ trầm, người hát giọng nam cao, bè antô, bè hai, đàn antô, kèn antô</t>
        </is>
      </c>
    </row>
    <row r="778">
      <c r="A778" t="inlineStr">
        <is>
          <t>altklug</t>
        </is>
      </c>
      <c r="B778" t="inlineStr"/>
      <c r="C778" t="inlineStr"/>
      <c r="D778" t="inlineStr">
        <is>
          <t>sớm, sớm ra hoa, sớm kết quả, sớm biết, sớm phát triển, sớm tinh khôn</t>
        </is>
      </c>
    </row>
    <row r="779">
      <c r="A779" t="inlineStr">
        <is>
          <t>Altlastensanierung</t>
        </is>
      </c>
      <c r="B779" t="inlineStr"/>
      <c r="C779" t="inlineStr"/>
      <c r="D779">
        <f> die mikrobiologische Altlastensanierung +</f>
        <v/>
      </c>
    </row>
    <row r="780">
      <c r="A780" t="inlineStr">
        <is>
          <t>Altmaterial</t>
        </is>
      </c>
      <c r="B780" t="inlineStr"/>
      <c r="C780" t="inlineStr"/>
      <c r="D780" t="inlineStr">
        <is>
          <t>mảnh nhỏ, mảnh rời, đầu thừa đuôi thẹo, mấu thừa, đoạn cắt, ảnh cắt, kim loại vụn, phế liệu, tóp mỡ, bã cá, cuộc ẩu đả, cuộc đánh nhau</t>
        </is>
      </c>
    </row>
    <row r="781">
      <c r="A781" t="inlineStr">
        <is>
          <t>altmodisch</t>
        </is>
      </c>
      <c r="B781" t="inlineStr"/>
      <c r="C781" t="inlineStr"/>
      <c r="D781" t="inlineStr">
        <is>
          <t>cổ, cổ xưa, cũ kỹ, không hợp thời - ăn mặc lôi thôi lếch thếch - - ẩm mốc, hôi mốc, cổ lổ, hủ lậu - mốc, có mùi mốc - già, già giặn, có kinh nghiệm, lão luyện, lên... tuổi, thọ, cũ, nát, rách, thân mến, xưa, ngày xưa - không phải mốt, không còn mốt nữa, cổ lỗ sĩ, lỗi thời - có vẻ cổ cổ là lạ, nhìn hay hay là lạ, kỳ quặc, có duyên, xinh đẹp - kỳ dị, nguy hiểm, khó chơi - quá hạn, quá cũ kỹ, quá già nua, cổ lỗ - không đúng mốt, không hợp thời trang</t>
        </is>
      </c>
    </row>
    <row r="782">
      <c r="A782" t="inlineStr">
        <is>
          <t>Altstadt</t>
        </is>
      </c>
      <c r="B782" t="inlineStr"/>
      <c r="C782" t="inlineStr"/>
      <c r="D782">
        <f> die Londoner Altstadt +</f>
        <v/>
      </c>
    </row>
    <row r="783">
      <c r="A783" t="inlineStr">
        <is>
          <t>Altstimme</t>
        </is>
      </c>
      <c r="B783" t="inlineStr"/>
      <c r="C783" t="inlineStr"/>
      <c r="D783" t="inlineStr">
        <is>
          <t>giọng nữ trầm, giọng nam cao, người hát giọng nữ trầm, người hát giọng nam cao, bè antô, bè hai, đàn antô, kèn antô</t>
        </is>
      </c>
    </row>
    <row r="784">
      <c r="A784" t="inlineStr">
        <is>
          <t>Altsystem</t>
        </is>
      </c>
      <c r="B784" t="inlineStr"/>
      <c r="C784" t="inlineStr"/>
      <c r="D784">
        <f> das Altsystem +</f>
        <v/>
      </c>
    </row>
    <row r="785">
      <c r="A785" t="inlineStr">
        <is>
          <t>Altweibersommer</t>
        </is>
      </c>
      <c r="B785" t="inlineStr"/>
      <c r="C785" t="inlineStr"/>
      <c r="D785" t="inlineStr">
        <is>
          <t>tơ nhện, the, sa, vải mỏng</t>
        </is>
      </c>
    </row>
    <row r="786">
      <c r="A786" t="inlineStr">
        <is>
          <t>Amalgam</t>
        </is>
      </c>
      <c r="B786" t="inlineStr"/>
      <c r="C786" t="inlineStr"/>
      <c r="D786" t="inlineStr">
        <is>
          <t>hỗn hống, vật hỗn hợp &amp;</t>
        </is>
      </c>
    </row>
    <row r="787">
      <c r="A787" t="inlineStr">
        <is>
          <t>Amateur</t>
        </is>
      </c>
      <c r="B787" t="inlineStr"/>
      <c r="C787" t="inlineStr"/>
      <c r="D787" t="inlineStr">
        <is>
          <t>tài tử, người ham chuộng, có tính chất tài tử, nghiệp dư, không chuyên - tỉnh, thành phố, làng</t>
        </is>
      </c>
    </row>
    <row r="788">
      <c r="A788" t="inlineStr">
        <is>
          <t>Amber</t>
        </is>
      </c>
      <c r="B788" t="inlineStr"/>
      <c r="C788" t="inlineStr"/>
      <c r="D788" t="inlineStr">
        <is>
          <t>màu nâu đen</t>
        </is>
      </c>
    </row>
    <row r="789">
      <c r="A789" t="inlineStr">
        <is>
          <t>Ambition</t>
        </is>
      </c>
      <c r="B789" t="inlineStr"/>
      <c r="C789" t="inlineStr"/>
      <c r="D789" t="inlineStr">
        <is>
          <t>hoài bão, khát vọng, lòng tham, tham vọng</t>
        </is>
      </c>
    </row>
    <row r="790">
      <c r="A790" t="inlineStr">
        <is>
          <t>ambitioniert</t>
        </is>
      </c>
      <c r="B790" t="inlineStr"/>
      <c r="C790" t="inlineStr"/>
      <c r="D790" t="inlineStr">
        <is>
          <t>có nhiều hoài bão, có nhiều khát vọng, có nhiều tham vọng</t>
        </is>
      </c>
    </row>
    <row r="791">
      <c r="A791" t="inlineStr">
        <is>
          <t>Ambitioniertheit</t>
        </is>
      </c>
      <c r="B791" t="inlineStr"/>
      <c r="C791" t="inlineStr"/>
      <c r="D791" t="inlineStr">
        <is>
          <t>hoài bão, khát vọng, lòng tham, tham vọng</t>
        </is>
      </c>
    </row>
    <row r="792">
      <c r="A792" t="inlineStr">
        <is>
          <t>ambivalent</t>
        </is>
      </c>
      <c r="B792" t="inlineStr"/>
      <c r="C792" t="inlineStr"/>
      <c r="D792" t="inlineStr">
        <is>
          <t>vừa yêu, vừa ghét, có mâu thuẫn trong tư tưởng</t>
        </is>
      </c>
    </row>
    <row r="793">
      <c r="A793" t="inlineStr">
        <is>
          <t>Ambivalenz</t>
        </is>
      </c>
      <c r="B793" t="inlineStr"/>
      <c r="C793" t="inlineStr"/>
      <c r="D793" t="inlineStr">
        <is>
          <t>sự vừa yêu, vừa ghét, sự mâu thuẫn trong tư tưởng</t>
        </is>
      </c>
    </row>
    <row r="794">
      <c r="A794" t="inlineStr">
        <is>
          <t>Ambra</t>
        </is>
      </c>
      <c r="B794" t="inlineStr"/>
      <c r="C794" t="inlineStr"/>
      <c r="D794" t="inlineStr">
        <is>
          <t>long diên hương</t>
        </is>
      </c>
    </row>
    <row r="795">
      <c r="A795" t="inlineStr">
        <is>
          <t>ambulant</t>
        </is>
      </c>
      <c r="B795" t="inlineStr"/>
      <c r="C795" t="inlineStr"/>
      <c r="D795" t="inlineStr">
        <is>
          <t>sự đi lại, dùng để đi lại, đi lại, đi chỗ này chỗ khác, di động không ở một chỗ, đi lại được không phải nằm - đi hết nơi này đến nơi khác, lưu động - sự đi đường, sự du lịch, sự du hành, nay đây mai đó, đi rong</t>
        </is>
      </c>
    </row>
    <row r="796">
      <c r="A796" t="inlineStr">
        <is>
          <t>Ambulanz</t>
        </is>
      </c>
      <c r="B796" t="inlineStr"/>
      <c r="C796" t="inlineStr"/>
      <c r="D796" t="inlineStr">
        <is>
          <t>xe cứu thương, xe cấp cứu, để cứu thương</t>
        </is>
      </c>
    </row>
    <row r="797">
      <c r="A797" t="inlineStr">
        <is>
          <t>Ameise</t>
        </is>
      </c>
      <c r="B797" t="inlineStr"/>
      <c r="C797" t="inlineStr"/>
      <c r="D797" t="inlineStr">
        <is>
          <t>con kiến</t>
        </is>
      </c>
    </row>
    <row r="798">
      <c r="A798" t="inlineStr">
        <is>
          <t>Ameisenhaufen</t>
        </is>
      </c>
      <c r="B798" t="inlineStr"/>
      <c r="C798" t="inlineStr"/>
      <c r="D798" t="inlineStr">
        <is>
          <t>tổ kiến</t>
        </is>
      </c>
    </row>
    <row r="799">
      <c r="A799" t="inlineStr">
        <is>
          <t>Amerika</t>
        </is>
      </c>
      <c r="B799" t="inlineStr"/>
      <c r="C799" t="inlineStr"/>
      <c r="D799">
        <f> Name für Spanier, Portugiesen, Italiener in Amerika +</f>
        <v/>
      </c>
    </row>
    <row r="800">
      <c r="A800" t="inlineStr">
        <is>
          <t>Amerikaner</t>
        </is>
      </c>
      <c r="B800" t="inlineStr"/>
      <c r="C800" t="inlineStr"/>
      <c r="D800">
        <f> der typische Amerikaner +</f>
        <v/>
      </c>
    </row>
    <row r="801">
      <c r="A801" t="inlineStr">
        <is>
          <t>Amme</t>
        </is>
      </c>
      <c r="B801" t="inlineStr"/>
      <c r="C801" t="inlineStr"/>
      <c r="D801" t="inlineStr">
        <is>
          <t>vú em, bõ - mẹ nuôi, vú nuôi - người nuôi nấng, người bồi dưỡng - cá nhám, người bảo mẫu, người giữ trẻ, sự nuôi, sự cho bú, sự trông nom, sự được nuôi, sự được cho bú, nơi nuôi dưỡng, xứ sở, vườn ương ), cái nôi ), y tá, nữ y tá, cây che bóng, ong thợ - kiến thợ</t>
        </is>
      </c>
    </row>
    <row r="802">
      <c r="A802" t="inlineStr">
        <is>
          <t>Ammoniak</t>
        </is>
      </c>
      <c r="B802" t="inlineStr"/>
      <c r="C802" t="inlineStr"/>
      <c r="D802" t="inlineStr">
        <is>
          <t>Amoniac</t>
        </is>
      </c>
    </row>
    <row r="803">
      <c r="A803" t="inlineStr">
        <is>
          <t>Ammonium</t>
        </is>
      </c>
      <c r="B803" t="inlineStr"/>
      <c r="C803" t="inlineStr"/>
      <c r="D803" t="inlineStr">
        <is>
          <t>Amoni</t>
        </is>
      </c>
    </row>
    <row r="804">
      <c r="A804" t="inlineStr">
        <is>
          <t>Amnesie</t>
        </is>
      </c>
      <c r="B804" t="inlineStr"/>
      <c r="C804" t="inlineStr"/>
      <c r="D804" t="inlineStr">
        <is>
          <t>chứng quên</t>
        </is>
      </c>
    </row>
    <row r="805">
      <c r="A805" t="inlineStr">
        <is>
          <t>amoralisch</t>
        </is>
      </c>
      <c r="B805" t="inlineStr"/>
      <c r="C805" t="inlineStr"/>
      <c r="D805" t="inlineStr">
        <is>
          <t>không luân lý, phi luân lý, ngoài phạm vi luân lý, không có ý thức về luân lý</t>
        </is>
      </c>
    </row>
    <row r="806">
      <c r="A806" t="inlineStr">
        <is>
          <t>amorph</t>
        </is>
      </c>
      <c r="B806" t="inlineStr"/>
      <c r="C806" t="inlineStr"/>
      <c r="D806" t="inlineStr">
        <is>
          <t>tính không có hình dạng nhất định, tính vô định hình, không kết tinh</t>
        </is>
      </c>
    </row>
    <row r="807">
      <c r="A807" t="inlineStr">
        <is>
          <t>Amortisation</t>
        </is>
      </c>
      <c r="B807" t="inlineStr"/>
      <c r="C807" t="inlineStr"/>
      <c r="D807" t="inlineStr">
        <is>
          <t>sự truyền lại, sự để lại, sự trả dần, sự trừ dần</t>
        </is>
      </c>
    </row>
    <row r="808">
      <c r="A808" t="inlineStr">
        <is>
          <t>amortisieren</t>
        </is>
      </c>
      <c r="B808" t="inlineStr"/>
      <c r="C808" t="inlineStr"/>
      <c r="D808" t="inlineStr">
        <is>
          <t>truyền lại, để lại, trả dần, hoàn dần, trừ dần - mua lại, chuộc lại, trả hết, chuộc lỗi, bù lại, thực hiện, giữ trọn, cứu nguy, cứu thoát, cứu khỏi vòng tội lỗi</t>
        </is>
      </c>
    </row>
    <row r="809">
      <c r="A809" t="inlineStr">
        <is>
          <t>Amortisierung</t>
        </is>
      </c>
      <c r="B809" t="inlineStr"/>
      <c r="C809" t="inlineStr"/>
      <c r="D809" t="inlineStr">
        <is>
          <t>sự truyền lại, sự để lại, sự trả dần, sự trừ dần</t>
        </is>
      </c>
    </row>
    <row r="810">
      <c r="A810" t="inlineStr">
        <is>
          <t>Amperemeter</t>
        </is>
      </c>
      <c r="B810" t="inlineStr"/>
      <c r="C810" t="inlineStr"/>
      <c r="D810" t="inlineStr">
        <is>
          <t>cái đo ampe = das Amperemeter +</t>
        </is>
      </c>
    </row>
    <row r="811">
      <c r="A811" t="inlineStr">
        <is>
          <t>Ampulle</t>
        </is>
      </c>
      <c r="B811" t="inlineStr"/>
      <c r="C811" t="inlineStr"/>
      <c r="D811" t="inlineStr">
        <is>
          <t>lọ nhỏ, ống đựng thuốc = die Ampulle + = die Ampulle +</t>
        </is>
      </c>
    </row>
    <row r="812">
      <c r="A812" t="inlineStr">
        <is>
          <t>Amputation</t>
        </is>
      </c>
      <c r="B812" t="inlineStr"/>
      <c r="C812" t="inlineStr"/>
      <c r="D812" t="inlineStr">
        <is>
          <t>sự cắt bỏ, sự tải mòn, sự tiêu mòn - thủ thuật cắt cụt</t>
        </is>
      </c>
    </row>
    <row r="813">
      <c r="A813" t="inlineStr">
        <is>
          <t>amputieren</t>
        </is>
      </c>
      <c r="B813" t="inlineStr"/>
      <c r="C813" t="inlineStr"/>
      <c r="D813" t="inlineStr">
        <is>
          <t>cắt cụt</t>
        </is>
      </c>
    </row>
    <row r="814">
      <c r="A814" t="inlineStr">
        <is>
          <t>Amputierte</t>
        </is>
      </c>
      <c r="B814" t="inlineStr"/>
      <c r="C814" t="inlineStr"/>
      <c r="D814" t="inlineStr">
        <is>
          <t>người cụt</t>
        </is>
      </c>
    </row>
    <row r="815">
      <c r="A815" t="inlineStr">
        <is>
          <t>Amsel</t>
        </is>
      </c>
      <c r="B815" t="inlineStr"/>
      <c r="C815" t="inlineStr"/>
      <c r="D815" t="inlineStr">
        <is>
          <t>chim hét, người da đen bị bắt cóc</t>
        </is>
      </c>
    </row>
    <row r="816">
      <c r="A816" t="inlineStr">
        <is>
          <t>Amt</t>
        </is>
      </c>
      <c r="B816" t="inlineStr"/>
      <c r="C816" t="inlineStr"/>
      <c r="D816" t="inlineStr">
        <is>
          <t>tác dụng, lực, sự môi giới, sự trung gian, đại lý, phân điểm, chi nhánh, cơ quan, sở, hãng, hãng thông tấn - uy quyền, quyền lực, quyền thế, uỷ quyền, số nhiều) nhà cầm quyền, nhà chức trách, nhà đương cục, người có uy tín, người có thẩm quyền, chuyên gia, người lão luyện, tài liệu có thể làm căn cứ đáng tin - căn cứ - tấm ván, bảng, giấy bồi, bìa cứng, cơm tháng, cơm trọ, tiền cơm tháng, bàn ăn, bàn, ban, uỷ ban, bộ, boong tàu, mạn thuyền, sân khấu, đường chạy vát - tổng đài điện thoại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sự đổi, sự đổi chác, sự trao đổi, vật trao đổi, sự đổi tiền, nghề đổi tiền, sự hối đoái, cơ quan hối đoái, sự thanh toán nợ bằng hối phiếu, tổng đài - chức năng, số nhiều) nhiệm vụ, buổi lễ, buổi họp mặt chính thức, buổi họp mặt quan trọng, hàm, hàm số, chức - sự giúp đỡ, chức vụ, lễ nghi, hình thức thờ phụng, kính - phần, bộ phận, tập, bộ phận cơ thể, phần việc, vai, vai trò, lời nói của một vai kịch, bản chép lời của một vai kịch, nơi, vùng, phía, bè, tài năng - chỗ, địa điểm, địa phương, nhà, nơi ở, vị trí, địa vị, chỗ ngồi, chỗ đứng, chỗ thích đáng, chỗ thích hợp, chỗ làm, cương vị, cấp bậc, thứ bậc, hạng, đoạn sách, đoạn bài nói, quảng trường, chỗ rộng có tên riêng ở trước) - đoạn phố, thứ tự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trạm thông thương buôn bán trading post), chức vị chỉ huy một thuyền chiến = im Amt sein + = das lästige Amt + = das kirchliche Amt + = das Auswärtige Amt + = ein Amt antreten + = ein Amt bekleiden + = in ein Amt einführen + = vom Amt zurücktreten + = nicht mehr im Amt sein + = mit einem Amt bekleiden + = jemanden in ein Amt einsetzen + = ein auf drei Jahre übertragenes Amt +</t>
        </is>
      </c>
    </row>
    <row r="817">
      <c r="A817" t="inlineStr">
        <is>
          <t>Amtes</t>
        </is>
      </c>
      <c r="B817" t="inlineStr"/>
      <c r="C817" t="inlineStr"/>
      <c r="D817" t="inlineStr">
        <is>
          <t>treo lơ lửng, đình chỉ, hoãn, treo giò = eines Amtes entsetzen + = es ist nicht seines Amtes +</t>
        </is>
      </c>
    </row>
    <row r="818">
      <c r="A818" t="inlineStr">
        <is>
          <t>amtieren</t>
        </is>
      </c>
      <c r="B818" t="inlineStr"/>
      <c r="C818" t="inlineStr"/>
      <c r="D818" t="inlineStr">
        <is>
          <t>làm nhiệm vụ, thi hành chức vụ, thi hành trách nhiệm, làm bổn phận, làm lễ, hành lễ</t>
        </is>
      </c>
    </row>
    <row r="819">
      <c r="A819" t="inlineStr">
        <is>
          <t>amtierend</t>
        </is>
      </c>
      <c r="B819" t="inlineStr"/>
      <c r="C819" t="inlineStr"/>
      <c r="D819" t="inlineStr">
        <is>
          <t>hành động, thay quyền, quyền</t>
        </is>
      </c>
    </row>
    <row r="820">
      <c r="A820" t="inlineStr">
        <is>
          <t>amtlich</t>
        </is>
      </c>
      <c r="B820" t="inlineStr"/>
      <c r="C820" t="inlineStr"/>
      <c r="D820" t="inlineStr">
        <is>
          <t>functionary, hàm, hàm số, chức - bộ trưởng, quốc vụ khanh, phái ủng hộ chính phủ, mục sư, sự thi hành luật pháp, phụ vào, bổ trợ, góp phần vào - chính quyền, văn phòng, chính thức, trịnh trọng, theo nghi thức, để làm thuốc, dùng làm thuốc = nicht amtlich + = amtlich prüfen +</t>
        </is>
      </c>
    </row>
    <row r="821">
      <c r="A821" t="inlineStr">
        <is>
          <t>Amtsantritt</t>
        </is>
      </c>
      <c r="B821" t="inlineStr"/>
      <c r="C821" t="inlineStr"/>
      <c r="D821" t="inlineStr">
        <is>
          <t>sự đi vào, sự ra, sự nhậm, quyền vào, quyền gia nhập, tiền vào, tiền gia nhập entrance_fee), cổng vào, lối vào - lễ tấn phong, lễ nhậm chức, lễ khai mạc, sự khánh thành, sự mở đầu</t>
        </is>
      </c>
    </row>
    <row r="822">
      <c r="A822" t="inlineStr">
        <is>
          <t>Amtsbefugnis</t>
        </is>
      </c>
      <c r="B822" t="inlineStr"/>
      <c r="C822" t="inlineStr"/>
      <c r="D822"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t>
        </is>
      </c>
    </row>
    <row r="823">
      <c r="A823" t="inlineStr">
        <is>
          <t>Amtsbereich</t>
        </is>
      </c>
      <c r="B823" t="inlineStr"/>
      <c r="C823" t="inlineStr"/>
      <c r="D823" t="inlineStr">
        <is>
          <t>chức giáo chủ, chức giám mục, các giáo chủ, các giám mục, chế độ thống trị giáo hội của các giáo ch</t>
        </is>
      </c>
    </row>
    <row r="824">
      <c r="A824" t="inlineStr">
        <is>
          <t>Amtsbezirk</t>
        </is>
      </c>
      <c r="B824" t="inlineStr"/>
      <c r="C824" t="inlineStr"/>
      <c r="D824" t="inlineStr">
        <is>
          <t>địa hạt quan khâm sai, thẩm quyền quan khâm sai, phạm vi hoạt động</t>
        </is>
      </c>
    </row>
    <row r="825">
      <c r="A825" t="inlineStr">
        <is>
          <t>Amtsblatt</t>
        </is>
      </c>
      <c r="B825" t="inlineStr"/>
      <c r="C825" t="inlineStr"/>
      <c r="D825" t="inlineStr">
        <is>
          <t>công báo, báo hằng ngày = im Amtsblatt bekanntgeben +</t>
        </is>
      </c>
    </row>
    <row r="826">
      <c r="A826" t="inlineStr">
        <is>
          <t>Amtsbruder</t>
        </is>
      </c>
      <c r="B826" t="inlineStr"/>
      <c r="C826" t="inlineStr"/>
      <c r="D826" t="inlineStr">
        <is>
          <t>bạn đồng nghiệp, bạn đồng sự</t>
        </is>
      </c>
    </row>
    <row r="827">
      <c r="A827" t="inlineStr">
        <is>
          <t>Amtsdiener</t>
        </is>
      </c>
      <c r="B827" t="inlineStr"/>
      <c r="C827" t="inlineStr"/>
      <c r="D827" t="inlineStr">
        <is>
          <t>người chỉ chỗ ngồi, chưởng toà, trợ giáo</t>
        </is>
      </c>
    </row>
    <row r="828">
      <c r="A828" t="inlineStr">
        <is>
          <t>Amtseinsetzung</t>
        </is>
      </c>
      <c r="B828" t="inlineStr"/>
      <c r="C828" t="inlineStr"/>
      <c r="D828" t="inlineStr">
        <is>
          <t>lễ phong chức, sự được phong chức, sự được trao quyền, sự được khoác, sự truyền cho ai, vật trang hoàng, vật khoác lên</t>
        </is>
      </c>
    </row>
    <row r="829">
      <c r="A829" t="inlineStr">
        <is>
          <t>Amtsenthebung</t>
        </is>
      </c>
      <c r="B829" t="inlineStr"/>
      <c r="C829" t="inlineStr"/>
      <c r="D829" t="inlineStr">
        <is>
          <t>sự phế truất, sự hạ bệ, sự cung khai, sự cung cấp bằng chứng, lời cung khai, sự lắng đọng - sự giải tán, sự cho đi, sự đuổi đi, sự thải hồi, sự sa thải, sự gạt bỏ, sự xua đuổi, sự bàn luận qua loa, sự nêu lên qua loa, sự đánh đi, sự bỏ không xét, sự bác = die vorläufige Amtsenthebung +</t>
        </is>
      </c>
    </row>
    <row r="830">
      <c r="A830" t="inlineStr">
        <is>
          <t>Amtsinhaber</t>
        </is>
      </c>
      <c r="B830" t="inlineStr"/>
      <c r="C830" t="inlineStr"/>
      <c r="D830" t="inlineStr">
        <is>
          <t>người giữ một chức vụ, người giữ một thánh chức</t>
        </is>
      </c>
    </row>
    <row r="831">
      <c r="A831" t="inlineStr">
        <is>
          <t>Amtssprache</t>
        </is>
      </c>
      <c r="B831" t="inlineStr"/>
      <c r="C831" t="inlineStr"/>
      <c r="D831" t="inlineStr">
        <is>
          <t>văn công văn giấy tờ</t>
        </is>
      </c>
    </row>
    <row r="832">
      <c r="A832" t="inlineStr">
        <is>
          <t>Amtstracht</t>
        </is>
      </c>
      <c r="B832" t="inlineStr"/>
      <c r="C832" t="inlineStr"/>
      <c r="D832" t="inlineStr">
        <is>
          <t>áo tôga, áo dài, áo choàng, giáo sư và học sinh trường đại học Ôc-phớt và Căm-brít - chế phục, tư cách hội viên phường hội của Luân-ddôn, tiền mua cỏ cho ngựa, sự cho chiếm hữu - lễ phục, áo tế, khăn trải bàn thờ = in Amtstracht + = die bischöfliche Amtstracht +</t>
        </is>
      </c>
    </row>
    <row r="833">
      <c r="A833" t="inlineStr">
        <is>
          <t>Amtszeit</t>
        </is>
      </c>
      <c r="B833" t="inlineStr"/>
      <c r="C833" t="inlineStr"/>
      <c r="D833" t="inlineStr">
        <is>
          <t>trách nhiệm, bổn phận, sự giữ một chức vụ, nhiệm kỳ, sự giữ một thánh chức = während seiner Amtszeit +</t>
        </is>
      </c>
    </row>
    <row r="834">
      <c r="A834" t="inlineStr">
        <is>
          <t>Amulett</t>
        </is>
      </c>
      <c r="B834" t="inlineStr"/>
      <c r="C834" t="inlineStr"/>
      <c r="D834" t="inlineStr">
        <is>
          <t>bùa - sức mê hoặc, bùa mê, bùa yêu, ngải, phép yêu ma, nhan sắc, sắc đẹp, duyên, sức hấp dẫn, sức quyến rũ</t>
        </is>
      </c>
    </row>
    <row r="835">
      <c r="A835" t="inlineStr">
        <is>
          <t>an</t>
        </is>
      </c>
      <c r="B835" t="inlineStr"/>
      <c r="C835" t="inlineStr"/>
      <c r="D835" t="inlineStr">
        <is>
          <t>chống lại, ngược lại, phản đối, tương phản với, dựa vào, tỳ vào, áp vào, đập vào, phòng, đề phòng, phòng xa, over against) đối diện với = an! +</t>
        </is>
      </c>
    </row>
    <row r="836">
      <c r="A836" t="inlineStr">
        <is>
          <t>Anachronismus</t>
        </is>
      </c>
      <c r="B836" t="inlineStr"/>
      <c r="C836" t="inlineStr"/>
      <c r="D836" t="inlineStr">
        <is>
          <t>sự sai năm tháng, sự sai niên đại, việc lỗi thời, người lỗi thời, vật lỗi thời</t>
        </is>
      </c>
    </row>
    <row r="837">
      <c r="A837" t="inlineStr">
        <is>
          <t>anachronistisch</t>
        </is>
      </c>
      <c r="B837" t="inlineStr"/>
      <c r="C837" t="inlineStr"/>
      <c r="D837" t="inlineStr">
        <is>
          <t>sai năm tháng, sai niên đại, lỗi thời</t>
        </is>
      </c>
    </row>
    <row r="838">
      <c r="A838" t="inlineStr">
        <is>
          <t>anal</t>
        </is>
      </c>
      <c r="B838" t="inlineStr"/>
      <c r="C838" t="inlineStr"/>
      <c r="D838" t="inlineStr">
        <is>
          <t>hậu môn</t>
        </is>
      </c>
    </row>
    <row r="839">
      <c r="A839" t="inlineStr">
        <is>
          <t>analog</t>
        </is>
      </c>
      <c r="B839" t="inlineStr"/>
      <c r="C839" t="inlineStr"/>
      <c r="D839" t="inlineStr">
        <is>
          <t>sắp đặt lấy tính giống nhau làm tiêu chuẩn, tương tự, giống nhau, theo phép loại suy, cùng chức</t>
        </is>
      </c>
    </row>
    <row r="840">
      <c r="A840" t="inlineStr">
        <is>
          <t>Analogie</t>
        </is>
      </c>
      <c r="B840" t="inlineStr"/>
      <c r="C840" t="inlineStr"/>
      <c r="D840" t="inlineStr">
        <is>
          <t>vật tương tự, lời tương tự - sự tương tự, sự giống nhau, phép loại suy, sự cùng chức</t>
        </is>
      </c>
    </row>
    <row r="841">
      <c r="A841" t="inlineStr">
        <is>
          <t>Analphabet</t>
        </is>
      </c>
      <c r="B841" t="inlineStr"/>
      <c r="C841" t="inlineStr"/>
      <c r="D841" t="inlineStr">
        <is>
          <t>người mù chữ</t>
        </is>
      </c>
    </row>
    <row r="842">
      <c r="A842" t="inlineStr">
        <is>
          <t>Analphabetentum</t>
        </is>
      </c>
      <c r="B842" t="inlineStr"/>
      <c r="C842" t="inlineStr"/>
      <c r="D842" t="inlineStr">
        <is>
          <t>nạn mù chữ, sự vô học, sự thất học, lỗi do ít học</t>
        </is>
      </c>
    </row>
    <row r="843">
      <c r="A843" t="inlineStr">
        <is>
          <t>Analysator</t>
        </is>
      </c>
      <c r="B843" t="inlineStr"/>
      <c r="C843" t="inlineStr"/>
      <c r="D843" t="inlineStr">
        <is>
          <t>dụng cụ phân tích, máy phân tích, người phân tích</t>
        </is>
      </c>
    </row>
    <row r="844">
      <c r="A844" t="inlineStr">
        <is>
          <t>Analyse</t>
        </is>
      </c>
      <c r="B844" t="inlineStr"/>
      <c r="C844" t="inlineStr"/>
      <c r="D844" t="inlineStr">
        <is>
          <t>sự phân giải - sự cân nhắc, sự phân tích</t>
        </is>
      </c>
    </row>
    <row r="845">
      <c r="A845" t="inlineStr">
        <is>
          <t>analysierbar</t>
        </is>
      </c>
      <c r="B845" t="inlineStr"/>
      <c r="C845" t="inlineStr"/>
      <c r="D845" t="inlineStr">
        <is>
          <t>có thể thử được, có thể để lại, có thể truyền cho, có thể di tặng, có thể làm chứng</t>
        </is>
      </c>
    </row>
    <row r="846">
      <c r="A846" t="inlineStr">
        <is>
          <t>analysieren</t>
        </is>
      </c>
      <c r="B846" t="inlineStr">
        <is>
          <t>động từ (hat)</t>
        </is>
      </c>
      <c r="C846" t="inlineStr"/>
      <c r="D846" t="inlineStr">
        <is>
          <t>phân giải, phân tích</t>
        </is>
      </c>
    </row>
    <row r="847">
      <c r="A847" t="inlineStr">
        <is>
          <t>Analysis</t>
        </is>
      </c>
      <c r="B847" t="inlineStr"/>
      <c r="C847" t="inlineStr"/>
      <c r="D847" t="inlineStr">
        <is>
          <t>sự phân tích, phép phân tích, giải tích</t>
        </is>
      </c>
    </row>
    <row r="848">
      <c r="A848" t="inlineStr">
        <is>
          <t>Analytik</t>
        </is>
      </c>
      <c r="B848" t="inlineStr"/>
      <c r="C848" t="inlineStr"/>
      <c r="D848" t="inlineStr">
        <is>
          <t>môn phân tích, môn giải tích</t>
        </is>
      </c>
    </row>
    <row r="849">
      <c r="A849" t="inlineStr">
        <is>
          <t>Analytiker</t>
        </is>
      </c>
      <c r="B849" t="inlineStr"/>
      <c r="C849" t="inlineStr"/>
      <c r="D849" t="inlineStr">
        <is>
          <t>người phân tích, nhà giải tích = der grammatikalische Analytiker +</t>
        </is>
      </c>
    </row>
    <row r="850">
      <c r="A850" t="inlineStr">
        <is>
          <t>analytisch</t>
        </is>
      </c>
      <c r="B850" t="inlineStr"/>
      <c r="C850" t="inlineStr"/>
      <c r="D850" t="inlineStr">
        <is>
          <t>phân tích, giải tích</t>
        </is>
      </c>
    </row>
    <row r="851">
      <c r="A851" t="inlineStr">
        <is>
          <t>Ananas</t>
        </is>
      </c>
      <c r="B851" t="inlineStr"/>
      <c r="C851" t="inlineStr"/>
      <c r="D851" t="inlineStr">
        <is>
          <t>cây dứa, thơm - quả dứa, quả thơm</t>
        </is>
      </c>
    </row>
    <row r="852">
      <c r="A852" t="inlineStr">
        <is>
          <t>Anarchie</t>
        </is>
      </c>
      <c r="B852" t="inlineStr"/>
      <c r="C852" t="inlineStr"/>
      <c r="D852" t="inlineStr">
        <is>
          <t>sự vô chính phủ</t>
        </is>
      </c>
    </row>
    <row r="853">
      <c r="A853" t="inlineStr">
        <is>
          <t>anarchisch</t>
        </is>
      </c>
      <c r="B853" t="inlineStr"/>
      <c r="C853" t="inlineStr"/>
      <c r="D853" t="inlineStr">
        <is>
          <t>vô chính phủ, hỗn loạn</t>
        </is>
      </c>
    </row>
    <row r="854">
      <c r="A854" t="inlineStr">
        <is>
          <t>Anarchismus</t>
        </is>
      </c>
      <c r="B854" t="inlineStr"/>
      <c r="C854" t="inlineStr"/>
      <c r="D854" t="inlineStr">
        <is>
          <t>chủ nghĩa vô chính phủ</t>
        </is>
      </c>
    </row>
    <row r="855">
      <c r="A855" t="inlineStr">
        <is>
          <t>Anarchist</t>
        </is>
      </c>
      <c r="B855" t="inlineStr"/>
      <c r="C855" t="inlineStr"/>
      <c r="D855" t="inlineStr">
        <is>
          <t>người theo chủ nghĩa vô chính phủ, người chủ trương vô chính phủ</t>
        </is>
      </c>
    </row>
    <row r="856">
      <c r="A856" t="inlineStr">
        <is>
          <t>anarchistisch</t>
        </is>
      </c>
      <c r="B856" t="inlineStr"/>
      <c r="C856" t="inlineStr"/>
      <c r="D856" t="inlineStr">
        <is>
          <t>vô chính phủ, hỗn loạn</t>
        </is>
      </c>
    </row>
    <row r="857">
      <c r="A857" t="inlineStr">
        <is>
          <t>Anatom</t>
        </is>
      </c>
      <c r="B857" t="inlineStr"/>
      <c r="C857" t="inlineStr"/>
      <c r="D857" t="inlineStr">
        <is>
          <t>nhà mổ xẻ, nhà giải phẫu, người phân tích, người mổ xẻ</t>
        </is>
      </c>
    </row>
    <row r="858">
      <c r="A858" t="inlineStr">
        <is>
          <t>Anatomie</t>
        </is>
      </c>
      <c r="B858" t="inlineStr"/>
      <c r="C858" t="inlineStr"/>
      <c r="D858" t="inlineStr">
        <is>
          <t>thuật mổ xẻ, khoa giải phẫu, bộ xương, xác ướp, người gầy giơ xương = die pathologische Anatomie +</t>
        </is>
      </c>
    </row>
    <row r="859">
      <c r="A859" t="inlineStr">
        <is>
          <t>anatomisch</t>
        </is>
      </c>
      <c r="B859" t="inlineStr"/>
      <c r="C859" t="inlineStr"/>
      <c r="D859" t="inlineStr">
        <is>
          <t>khoa giải phẫu, kết cấu, tổ chức</t>
        </is>
      </c>
    </row>
    <row r="860">
      <c r="A860" t="inlineStr">
        <is>
          <t>anbaggern</t>
        </is>
      </c>
      <c r="B860" t="inlineStr"/>
      <c r="C860" t="inlineStr"/>
      <c r="D860">
        <f> jemanden anbaggern +</f>
        <v/>
      </c>
    </row>
    <row r="861">
      <c r="A861" t="inlineStr">
        <is>
          <t>anbahnen</t>
        </is>
      </c>
      <c r="B861" t="inlineStr"/>
      <c r="C861" t="inlineStr"/>
      <c r="D861">
        <f> sich anbahnen +</f>
        <v/>
      </c>
    </row>
    <row r="862">
      <c r="A862" t="inlineStr">
        <is>
          <t>Anbahnung</t>
        </is>
      </c>
      <c r="B862" t="inlineStr"/>
      <c r="C862" t="inlineStr"/>
      <c r="D862" t="inlineStr">
        <is>
          <t>sự bắt đầu, sự khởi đầu, sự khởi xướng, sự vỡ lòng, sự khai tâm, sự bắt đầu làm quen với, sự chính thức làm lễ kết nạp, lễ kết nạp</t>
        </is>
      </c>
    </row>
    <row r="863">
      <c r="A863" t="inlineStr">
        <is>
          <t>Anbau</t>
        </is>
      </c>
      <c r="B863" t="inlineStr"/>
      <c r="C863" t="inlineStr"/>
      <c r="D863" t="inlineStr">
        <is>
          <t>phần thêm vào, phụ chương, phụ lục nhà phụ, chái - - sự cày cấy, sự trồng trọt, sự dạy dỗ, sự mở mang, sự giáo hoá, sự trau dồi, sự tu dưỡng, sự nuôi dưỡng, sự bồi dưỡng - sự trao đổi, sự giáo dục, văn hoá, văn minh, sự nuôi, sự cấy, số lượng vi khuẩn cấy, mẻ cấy vi khuẩn - sự duỗi thẳng ra, sự đưa ra, sự kéo dài ra, sự gia hạn, sự mở rộng, phần kéo dài, phần mở rộng, phần nối thêm, sự dàn rộng ra, lớp đại học mở rộng, lớp đại học nhân dân - lớp đại học buổi tối, lớp đại học bằng thư University Extension), sự làm dốc hết sức, sự dành cho, sự gửi tới, sự chép ra chữ thường, sự giãn, độ giãn - nhà chái, mái che</t>
        </is>
      </c>
    </row>
    <row r="864">
      <c r="A864" t="inlineStr">
        <is>
          <t>anbauen</t>
        </is>
      </c>
      <c r="B864" t="inlineStr"/>
      <c r="C864" t="inlineStr"/>
      <c r="D864" t="inlineStr">
        <is>
          <t>+ up, together) cộng, thêm vào, làm tăng thêm, nói thêm, kế vào, tính vào, gộp vào - phụ vào, phụ thêm, sáp nhập, thôn tính lãnh thổ...) - cày cấy, trồng trọt, trau dồi, tu dưỡng, chuyên tâm, mài miệt nghiên cứu, ham mê, nuôi dưỡng, xới bằng máy xới - mọc, mọc lên, mọc mầm, đâm chồi nẩy nở, lớn, lớn lên, phát triển, tăng lên, lớn thêm, dần dần trở thành, dần dần trở nên, trồng, để mọc dài = anbauen +</t>
        </is>
      </c>
    </row>
    <row r="865">
      <c r="A865" t="inlineStr">
        <is>
          <t>anbelangt</t>
        </is>
      </c>
      <c r="B865" t="inlineStr"/>
      <c r="C865" t="inlineStr"/>
      <c r="D865">
        <f> was mich anbelangt +</f>
        <v/>
      </c>
    </row>
    <row r="866">
      <c r="A866" t="inlineStr">
        <is>
          <t>anbellen</t>
        </is>
      </c>
      <c r="B866" t="inlineStr"/>
      <c r="C866" t="inlineStr"/>
      <c r="D866" t="inlineStr">
        <is>
          <t>sủa</t>
        </is>
      </c>
    </row>
    <row r="867">
      <c r="A867" t="inlineStr">
        <is>
          <t>anberaumt</t>
        </is>
      </c>
      <c r="B867" t="inlineStr"/>
      <c r="C867" t="inlineStr"/>
      <c r="D867" t="inlineStr">
        <is>
          <t>thình lình, tách một cái</t>
        </is>
      </c>
    </row>
    <row r="868">
      <c r="A868" t="inlineStr">
        <is>
          <t>anbeten</t>
        </is>
      </c>
      <c r="B868" t="inlineStr"/>
      <c r="C868" t="inlineStr"/>
      <c r="D868" t="inlineStr">
        <is>
          <t>kính yêu, quý mến, mê, thích, hết sức yêu chuộng, yêu thiết tha, tôn sùng, sùng bái, tôn thờ - thờ, thờ phụng, cúng bái, tôn kính, suy tôn, đi lễ</t>
        </is>
      </c>
    </row>
    <row r="869">
      <c r="A869" t="inlineStr">
        <is>
          <t>Anbeter</t>
        </is>
      </c>
      <c r="B869" t="inlineStr"/>
      <c r="C869" t="inlineStr"/>
      <c r="D869" t="inlineStr">
        <is>
          <t>người khâm phục, người cảm phục, người thán phục, người hâm mộ, người ngưỡng mộ, người ca tụng, người say mê - người yêu chuộng, người yêu, người tôn sùng, người sùng bái, người tôn thờ - người sùng bái thần tượng, người chiêm ngưỡng - người thờ cúng</t>
        </is>
      </c>
    </row>
    <row r="870">
      <c r="A870" t="inlineStr">
        <is>
          <t>Anbeterin</t>
        </is>
      </c>
      <c r="B870" t="inlineStr"/>
      <c r="C870" t="inlineStr"/>
      <c r="D870" t="inlineStr">
        <is>
          <t>người hâm mộ, người yêu chuộng, người yêu, người tôn sùng, người sùng bái, người tôn thờ - người đàn bà sùng bái thần tượng, người đàn bà chiêm ngưỡng, người đàn bà sùng bái, người đàn bà tôn sùng</t>
        </is>
      </c>
    </row>
    <row r="871">
      <c r="A871" t="inlineStr">
        <is>
          <t>Anbetracht</t>
        </is>
      </c>
      <c r="B871" t="inlineStr"/>
      <c r="C871" t="inlineStr"/>
      <c r="D871" t="inlineStr">
        <is>
          <t>vì rằng, thấy rằng, xét rằng, xét cho kỹ, xét cho đến cùng = in Anbetracht daß +</t>
        </is>
      </c>
    </row>
    <row r="872">
      <c r="A872" t="inlineStr">
        <is>
          <t>Anbetung</t>
        </is>
      </c>
      <c r="B872" t="inlineStr"/>
      <c r="C872" t="inlineStr"/>
      <c r="D872" t="inlineStr">
        <is>
          <t>sự kính yêu, sự quý mến, sự mê thích, sự hết sức yêu chuộng, sự yêu thiết tha, sự tôn sùng, sự sùng bái, sự tôn thờ - sự thờ cúng, sự cúng bái, sự tôn kính, sự suy tôn</t>
        </is>
      </c>
    </row>
    <row r="873">
      <c r="A873" t="inlineStr">
        <is>
          <t>anbiedern</t>
        </is>
      </c>
      <c r="B873" t="inlineStr"/>
      <c r="C873" t="inlineStr"/>
      <c r="D873" t="inlineStr">
        <is>
          <t>ấn bừa, tống ấn, đưa bừa, bắt phải chịu, làm xâm nhập, vào bừa, không mời mà đến, xâm phạm, xâm nhập</t>
        </is>
      </c>
    </row>
    <row r="874">
      <c r="A874" t="inlineStr">
        <is>
          <t>anbieten</t>
        </is>
      </c>
      <c r="B874" t="inlineStr"/>
      <c r="C874" t="inlineStr"/>
      <c r="D874" t="inlineStr">
        <is>
          <t>đặt giá, thầu, mời chào, công bố, xướng bài, , bảo, ra lệnh, truyền lệnh - biếu, tặng, dâng, hiến, cúng, tiến, xung phong, tỏ ý muốn, để lộ ý muốn, đưa ra bán, bày ra bán, giơ ra, chìa ra, đưa ra mời, đưa ra đề nghị, dạm, hỏi, ướm, xảy ra, xảy đến, xuất hiện - đưa ra, bày ra, lộ ra, phô ra, đưa, trình, nộp, bày tỏ, trình bày, biểu thị, trình diễn, cho ra mắt, giới thiệu, đưa vào yết kiến, đưa vào bệ kiến, tiến cử, biếu tặng, giơ ngắm, bồng chào - mời - đề nghị, yêu cầu, xin, bắt thề, bắt tuyên thệ, bỏ thầu</t>
        </is>
      </c>
    </row>
    <row r="875">
      <c r="A875" t="inlineStr">
        <is>
          <t>anbinden</t>
        </is>
      </c>
      <c r="B875" t="inlineStr"/>
      <c r="C875" t="inlineStr"/>
      <c r="D875" t="inlineStr">
        <is>
          <t>cột lại, cắm lại - trói, buộc, bỏ lại, ký hợp đồng học nghề, ràng buộc, chấp nhận, thừa nhận, làm táo bón, băng bó, đánh đai nẹp, đóng, tết quanh, kết lại với nhau, kết thành khối rắn - kẹt, táo bón - móc, chằng, nối cho vững, làm chắc thêm, chống bằng trụ chống, đóng thanh giằng, căng, kết đôi, cặp đôi, đặt trong dấu ngoặc ôm, quay hướng bằng dây lèo, gắng, dốc, làm mạnh thêm - làm cường tráng - trói bằng dây thừng, buộc vào với nhau, kìm, đặc quánh lại thành những sợi dây lầy nhầy, kìm lại không chạy hết tốc lực = anbinden +</t>
        </is>
      </c>
    </row>
    <row r="876">
      <c r="A876" t="inlineStr">
        <is>
          <t>anblasen</t>
        </is>
      </c>
      <c r="B876" t="inlineStr"/>
      <c r="C876" t="inlineStr"/>
      <c r="D876">
        <f> anblasen +</f>
        <v/>
      </c>
    </row>
    <row r="877">
      <c r="A877" t="inlineStr">
        <is>
          <t>Anblick</t>
        </is>
      </c>
      <c r="B877" t="inlineStr"/>
      <c r="C877" t="inlineStr"/>
      <c r="D877" t="inlineStr">
        <is>
          <t>vẻ, bề ngoài, diện mạo, hướng, khía cạnh, mặt, thể - cái nhìn, cái ngó, cái dòm, vẻ mặt, nét mặt, vẻ ngoài - sự nhìn, thị lực, sự trông, cách nhìn, tầm nhìn, cảnh, cảnh tượng, cảnh đẹp, cuộc biểu diễn, sự trưng bày, số lượng nhiều, sự ngắm, máy ngắm - quang cảnh, sự trình diễn, sự biểu diễn, kính pair of spectacles) - sức nhìn, điều mơ thấy, cảnh mộng, sự hiện hình yêu ma, bóng ma, ảo tưởng, ảo ảnh, ảo cảnh, ảo mộng, sức tưởng tượng, sự sắc bén khôn ngoan về chính trị = der unschöne Anblick + = Sie bot einen enttäuschenden Anblick. +</t>
        </is>
      </c>
    </row>
    <row r="878">
      <c r="A878" t="inlineStr">
        <is>
          <t>anblitzen</t>
        </is>
      </c>
      <c r="B878" t="inlineStr"/>
      <c r="C878" t="inlineStr"/>
      <c r="D878" t="inlineStr">
        <is>
          <t>chiếu sáng, chói loà, nhìn trừng trừng, nhìn giận dữ, tỏ vẻ bằng cái nhìn trừng trừng</t>
        </is>
      </c>
    </row>
    <row r="879">
      <c r="A879" t="inlineStr">
        <is>
          <t>Anbohren</t>
        </is>
      </c>
      <c r="B879" t="inlineStr"/>
      <c r="C879" t="inlineStr"/>
      <c r="D879" t="inlineStr">
        <is>
          <t>đi vụt qua, chạy trốn, chạy gấp, chạy vội, làm đắm tàu bằng cách đục thủng, làm đắm bằng cách mở van cho nước vào</t>
        </is>
      </c>
    </row>
    <row r="880">
      <c r="A880" t="inlineStr">
        <is>
          <t>anbraten</t>
        </is>
      </c>
      <c r="B880" t="inlineStr"/>
      <c r="C880" t="inlineStr"/>
      <c r="D880" t="inlineStr">
        <is>
          <t>làm khô, làm héo, đốt, đóng dấu bằng sắt nung, làm cho chai đi, làm vỡ, làm nổ tung, khô héo đi</t>
        </is>
      </c>
    </row>
    <row r="881">
      <c r="A881" t="inlineStr">
        <is>
          <t>anbrechen</t>
        </is>
      </c>
      <c r="B881" t="inlineStr"/>
      <c r="C881" t="inlineStr"/>
      <c r="D881" t="inlineStr">
        <is>
          <t>đục lỗ, khoan, mở, khui, bắt đầu, đề cập, doa, chuốt, bắt đầu khai, quay về phía sóng và gió = anbrechen + = anbrechen + = anbrechen +</t>
        </is>
      </c>
    </row>
    <row r="882">
      <c r="A882" t="inlineStr">
        <is>
          <t>anbrennen</t>
        </is>
      </c>
      <c r="B882" t="inlineStr"/>
      <c r="C882" t="inlineStr"/>
      <c r="D882" t="inlineStr">
        <is>
          <t>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anbrennen lassen +</t>
        </is>
      </c>
    </row>
    <row r="883">
      <c r="A883" t="inlineStr">
        <is>
          <t>anbringen</t>
        </is>
      </c>
      <c r="B883" t="inlineStr"/>
      <c r="C883" t="inlineStr"/>
      <c r="D883" t="inlineStr">
        <is>
          <t>affix to, on, upon) đóng chặt vào, gắn vào, đính vào, đóng, dán, ký - treo vào, cột vào, buộc vào, nối vào, chấp vào, viết thêm vào, áp, ký tên - áp vào, ghép vào, đắp vào, tra vào, dùng ứng dụng, dùng áp dụng, chăm chú, chuyên tâm, xin, thỉnh cầu, có thể áp dụng vào, thích ứng với, hợp với, apply to, at hỏi - gắn, trói buộc, tham, gia, gia nhập, gắn bó, coi, cho là, gán cho, bắt giữ, tịch biên, gắn liền với - cầm lại, đem lại, mang lại, xách lại, đưa lại, đưa ra, làm cho, gây cho - hợp, vừa, làm cho hợp, làm cho vừa, lắp, vừa hợp, thích hợp, phù hợp, ăn khớp - leo, trèo lên, cưỡi, nâng lên, cất lên, đỡ lên, kéo lên, cho cưỡi lên, đóng khung, lắp táp, cắm vào, dựng lên, đặt, sắp đặt, dán vào, đóng vào, mang, được trang bị, cho nhảy vật nuôi, lên - trèo, bốc lên, tăng lên - để, định vị trí = falsch anbringen +</t>
        </is>
      </c>
    </row>
    <row r="884">
      <c r="A884" t="inlineStr">
        <is>
          <t>Anbruch</t>
        </is>
      </c>
      <c r="B884" t="inlineStr"/>
      <c r="C884" t="inlineStr"/>
      <c r="D884" t="inlineStr">
        <is>
          <t>phần đầu, lúc bắt đầu, lúc khởi đầu, căn nguyên, nguyên do - bình minh, rạng đông, lúc sáng tinh mơ, buổi đầu, sự hé rạng, tia sáng đầu tiên</t>
        </is>
      </c>
    </row>
    <row r="885">
      <c r="A885" t="inlineStr">
        <is>
          <t>Andacht</t>
        </is>
      </c>
      <c r="B885" t="inlineStr"/>
      <c r="C885" t="inlineStr"/>
      <c r="D885" t="inlineStr">
        <is>
          <t>sự chú ý, sự chăm sóc, sự ân cần, sự chu đáo với ai, tư thế đứng nghiêm - sự hết lòng, sự tận tâm, sự tận tình, sự tận tuỵ, sự thành tâm, sự hiến dâng, sự hiến thân, lòng mộ đạo, lòng sùng đạo, sự sùng bái, lời cầu nguyện, kinh cầu nguyện</t>
        </is>
      </c>
    </row>
    <row r="886">
      <c r="A886" t="inlineStr">
        <is>
          <t>andauern</t>
        </is>
      </c>
      <c r="B886" t="inlineStr"/>
      <c r="C886" t="inlineStr"/>
      <c r="D886" t="inlineStr">
        <is>
          <t>tiếp tục, làm tiếp, giữ, duy trì, vẫn cứ, tiếp diễn, ở lại, hoãn lại, đình lại - tồn tại, kéo dài, giữ lâu bền, để lâu, đủ cho dùng</t>
        </is>
      </c>
    </row>
    <row r="887">
      <c r="A887" t="inlineStr">
        <is>
          <t>Andenken</t>
        </is>
      </c>
      <c r="B887" t="inlineStr"/>
      <c r="C887" t="inlineStr"/>
      <c r="D887" t="inlineStr">
        <is>
          <t>sự nhớ, trí nhớ, ký ức, kỷ niệm, sự tưởng nhớ - thành tích, di tích, di vật, di hài - vật kỷ niệm - dấu hiệu, biểu hiện, vật lưu niệm, bằng chứng, chứng = das Andenken + = zum Andenken + = zum Andenken + = zum Andenken an + = zum Andenken dienend + = jemanden in gutem Andenken behalten +</t>
        </is>
      </c>
    </row>
    <row r="888">
      <c r="A888" t="inlineStr">
        <is>
          <t>andere</t>
        </is>
      </c>
      <c r="B888" t="inlineStr"/>
      <c r="C888" t="inlineStr"/>
      <c r="D888">
        <f> alles andere als +</f>
        <v/>
      </c>
    </row>
    <row r="889">
      <c r="A889" t="inlineStr">
        <is>
          <t>anderen</t>
        </is>
      </c>
      <c r="B889" t="inlineStr"/>
      <c r="C889" t="inlineStr"/>
      <c r="D889">
        <f> einer nach dem anderen + = eins hinter dem anderen + = allen anderen voran sein +</f>
        <v/>
      </c>
    </row>
    <row r="890">
      <c r="A890" t="inlineStr">
        <is>
          <t>anderer</t>
        </is>
      </c>
      <c r="B890" t="inlineStr"/>
      <c r="C890" t="inlineStr"/>
      <c r="D890" t="inlineStr">
        <is>
          <t>khác, kia, cách khác - thứ hai, thứ nhì, phụ, thứ yếu, bổ sung = ein anderer +</t>
        </is>
      </c>
    </row>
    <row r="891">
      <c r="A891" t="inlineStr">
        <is>
          <t>andererseits</t>
        </is>
      </c>
      <c r="B891" t="inlineStr"/>
      <c r="C891" t="inlineStr"/>
      <c r="D891" t="inlineStr">
        <is>
          <t>lại, lần nữa, nữa, trở lại, đáp lại, dội lại, mặt khác, ngoài ra, hơn nữa, vả lại, vả chăng - trái ngược, ngược lại</t>
        </is>
      </c>
    </row>
    <row r="892">
      <c r="A892" t="inlineStr">
        <is>
          <t>andermal</t>
        </is>
      </c>
      <c r="B892" t="inlineStr"/>
      <c r="C892" t="inlineStr"/>
      <c r="D892">
        <f> ein andermal +</f>
        <v/>
      </c>
    </row>
    <row r="893">
      <c r="A893" t="inlineStr">
        <is>
          <t>andernfalls</t>
        </is>
      </c>
      <c r="B893" t="inlineStr"/>
      <c r="C893" t="inlineStr"/>
      <c r="D893" t="inlineStr">
        <is>
          <t>khác, cách khác, nếu không thì..., mặt khác, về mặt khác</t>
        </is>
      </c>
    </row>
    <row r="894">
      <c r="A894" t="inlineStr">
        <is>
          <t>andersdenkend</t>
        </is>
      </c>
      <c r="B894" t="inlineStr"/>
      <c r="C894" t="inlineStr"/>
      <c r="D894" t="inlineStr">
        <is>
          <t>không tán thành quan điểm của đa số, không tán thành quan điểm chính thức</t>
        </is>
      </c>
    </row>
    <row r="895">
      <c r="A895" t="inlineStr">
        <is>
          <t>Andersdenkende</t>
        </is>
      </c>
      <c r="B895" t="inlineStr"/>
      <c r="C895" t="inlineStr"/>
      <c r="D895" t="inlineStr">
        <is>
          <t>người không tán thành quan điểm của đa số, người không tán thành quan điểm chính thức - người bất đồng, người bất đồng quan điểm, người bất đồng ý kiến, người chống đối, người phản đối, dissenter</t>
        </is>
      </c>
    </row>
    <row r="896">
      <c r="A896" t="inlineStr">
        <is>
          <t>andersgeartet</t>
        </is>
      </c>
      <c r="B896" t="inlineStr"/>
      <c r="C896" t="inlineStr"/>
      <c r="D896" t="inlineStr">
        <is>
          <t>nước ngoài, chủng tộc khác, alien from, to lạ, xa lạ, khác biệt, không có quan hệ gì với, không phải của mình, alien to trái với, ngược với</t>
        </is>
      </c>
    </row>
    <row r="897">
      <c r="A897" t="inlineStr">
        <is>
          <t>anderswo</t>
        </is>
      </c>
      <c r="B897" t="inlineStr"/>
      <c r="C897" t="inlineStr"/>
      <c r="D897" t="inlineStr">
        <is>
          <t>ở một nơi nào khác - ở một nơi nào đó, khoảng, chừng</t>
        </is>
      </c>
    </row>
    <row r="898">
      <c r="A898" t="inlineStr">
        <is>
          <t>anderswohin</t>
        </is>
      </c>
      <c r="B898" t="inlineStr"/>
      <c r="C898" t="inlineStr"/>
      <c r="D898">
        <f> anderswohin gehen +</f>
        <v/>
      </c>
    </row>
    <row r="899">
      <c r="A899" t="inlineStr">
        <is>
          <t>andeuten</t>
        </is>
      </c>
      <c r="B899" t="inlineStr"/>
      <c r="C899" t="inlineStr"/>
      <c r="D899" t="inlineStr">
        <is>
          <t>phác hoạ, cho biết lờ mờ, làm cho biết trước, báo trước bằng điềm, che tối, làm cho mờ tối, toả bóng xuống - nói bóng gió, ám chỉ - báo hiệu, chỉ rõ - biểu hiện, biểu thị, chứng tỏ, có nghĩa là, bao hàm - báo trước, là điềm của - gợi ý nhẹ nhàng, nói bóng nói gió, nói ám chỉ - ý nói, ngụ ý, bao hàm ý - chỉ, cho biết, ra dấu, tỏ ra, ra ý, biểu lộ, trình bày sơ qua, nói ngắn gọn, cần phải, đòi hỏi phải - nói ý, nói ngầm, nói xa gần, lách vào, luồn vào, khéo luồn lọt vào, đưa lọt - báo cho biết, gợi cho biết, gợi ý - ra hiệu - vẽ phác, phác thảo, vẽ đường nét bên ngoài, vạch hình dáng bên ngoài, thảo những nét chính, phác ra những nét chính - đoán trước, nói trước - nghĩa là, có nghĩa, tuyên bố, có tầm quan trọng hệ trọng phủ định) - gợi, làm nảy ra trong trí, đề nghị, đưa ra giả thuyết là, đề nghị thừa nhận là = etwas andeuten +</t>
        </is>
      </c>
    </row>
    <row r="900">
      <c r="A900" t="inlineStr">
        <is>
          <t>andeutend</t>
        </is>
      </c>
      <c r="B900" t="inlineStr"/>
      <c r="C900" t="inlineStr"/>
      <c r="D900" t="inlineStr">
        <is>
          <t>bóng gió, ám chỉ, ngầm, xa gần, luồn vào, khéo luồn lọt - sơ sài, phác, đại cương - gợi ý, có tính chất gợi ý, có tính chất gợi nhớ, kêu gợi, gợi những ý nghĩ tà dâm</t>
        </is>
      </c>
    </row>
    <row r="901">
      <c r="A901" t="inlineStr">
        <is>
          <t>Andeutung</t>
        </is>
      </c>
      <c r="B901" t="inlineStr"/>
      <c r="C901" t="inlineStr"/>
      <c r="D901" t="inlineStr">
        <is>
          <t>sự nói bóng gió, sự ám chỉ, lời ám chỉ - lời gợi ý, lời nói bóng gió, lời nói ám chỉ, chút xíu, tí ti, dấu vết - sự chỉ, số chỉ, sự biểu thị, sự biểu lộ, dấu hiệu, sự chỉ dẫn - lời gợi ý xa xôi, sự hiểu biết qua loa, ý niệm mơ hồ, sự nghi nghi hoặc hoặc - lời ám chi, lời nói bóng nói gió, lời nói cạnh - sự nói ám chỉ, sự nói ngầm, lời nói ngầm, sự lách vào, sự luồn vào, sự khéo luồn lọt - sự báo cho biết, sự cho biết, điều báo cho biết, sự gợi cho biết, sự gợi ý, điều gợi cho biết - cú đánh bằng khuỷ tay, cú thúc bằng khuỷ tay - nét ngoài, đường nét, hình dáng, hình bóng, nét phác, nét đại cương, đề cương, sự vạch ra những nét chính, đặc điểm chính, nguyên tắc chung - kín, que, lời mách nước, chó săn chỉ điểm, sao chỉ - ý kiến đề nghị, sự khêu gợi, sự gợi những ý nghĩa tà dâm, sự ám thị, ý ám thị = eine Andeutung fallen lassen +</t>
        </is>
      </c>
    </row>
    <row r="902">
      <c r="A902" t="inlineStr">
        <is>
          <t>Andrang</t>
        </is>
      </c>
      <c r="B902" t="inlineStr"/>
      <c r="C902" t="inlineStr"/>
      <c r="D902" t="inlineStr">
        <is>
          <t>sào căng buồm, hàng rào gỗ nổi, cần, xà dọc, tiếng nổ đùng đùng, tiếng gầm, tiếng oang oang, tiếng kêu vo vo, sự tăng vọt, sự phất trong, sự nổi tiếng thình lình - sự đông nghịt, sự tắt nghẽn, sự sung huyết - cây bấc, vật vô giá trị, sự xông lên, sự cuốn đi, sự đổ xô vào, sự vội vàng, sự gấp, sự dồn lên đột ngột, luồng, cuộc tấn công ồ ạt, sự phối hợp dắt bóng lao lên tấn công, vội gấp - cấp bách</t>
        </is>
      </c>
    </row>
    <row r="903">
      <c r="A903" t="inlineStr">
        <is>
          <t>andrehen</t>
        </is>
      </c>
      <c r="B903" t="inlineStr"/>
      <c r="C903" t="inlineStr"/>
      <c r="D903">
        <f> andrehen + = jemandem etwas andrehen +</f>
        <v/>
      </c>
    </row>
    <row r="904">
      <c r="A904" t="inlineStr">
        <is>
          <t>androhen</t>
        </is>
      </c>
      <c r="B904" t="inlineStr"/>
      <c r="C904" t="inlineStr"/>
      <c r="D904" t="inlineStr">
        <is>
          <t>tố cáo, tố giác, vạch mặt, lên án, phản đối kịch liệt, lăng mạ, tuyên bố bãi ước, báo trước, đe doạ, hăm doạ - doạ, hăm doạ &amp; )</t>
        </is>
      </c>
    </row>
    <row r="905">
      <c r="A905" t="inlineStr">
        <is>
          <t>anecken</t>
        </is>
      </c>
      <c r="B905" t="inlineStr"/>
      <c r="C905" t="inlineStr"/>
      <c r="D905" t="inlineStr">
        <is>
          <t>xúc phạm đến ý thức luân thường đạo lý của, thu lại</t>
        </is>
      </c>
    </row>
    <row r="906">
      <c r="A906" t="inlineStr">
        <is>
          <t>Aneignen</t>
        </is>
      </c>
      <c r="B906" t="inlineStr"/>
      <c r="C906" t="inlineStr"/>
      <c r="D906" t="inlineStr">
        <is>
          <t>cái chộp, sự túm lấy, sự vồ lấy, sự tóm, sự cố tóm lấy, sự tước đoạt, sự chiếm đoạt, gàu xúc, gàu ngoạm máy xúc grab bucket), lối chơi gráp</t>
        </is>
      </c>
    </row>
    <row r="907">
      <c r="A907" t="inlineStr">
        <is>
          <t>aneignen</t>
        </is>
      </c>
      <c r="B907" t="inlineStr"/>
      <c r="C907" t="inlineStr"/>
      <c r="D907" t="inlineStr">
        <is>
          <t>phụ vào, phụ thêm, thêm vào, sáp nhập, thôn tính lãnh thổ...) - chiếm hữu, chiếm đoạt, dành riêng - tiêu hoá &amp; ), đồng hoá, so sánh với, được tiêu hoá, tiêu hoá, được đồng hoá - tóm, tóm cổ, bắt, chiếm, lây, xoáy, cuôn lại mà nướng, đóng đai, chặn - cong, cắt ngắn, xén, lấy quá phần, lấn phần, cong lên, bị cong, lái ẩu, đi ẩu - cướp lấy, nắm lấy, tóm bắt, nắm vững, hiểu thấu, cho chiếm hữu seise), tịch thu, tịch biên, buộc dây, bị kẹt, kẹt chặt - lấn chiếm, cướp, cướp đoạt = sich aneignen + = sich aneignen +</t>
        </is>
      </c>
    </row>
    <row r="908">
      <c r="A908" t="inlineStr">
        <is>
          <t>Aneignung</t>
        </is>
      </c>
      <c r="B908" t="inlineStr"/>
      <c r="C908" t="inlineStr"/>
      <c r="D908" t="inlineStr">
        <is>
          <t>sự được, sự giành được, sự thu được, sự đạt được, sự kiếm được, cái giành được, cái thu nhận được - sự phụ vào, sự thêm vào, sự sáp nhập, sự thôn tính - sự chiếm hữu, sự chiếm đoạt, sự dành riêng - sự lạm tiêu, sự biển thủ, sự tham ô - sự chiếm đóng, sự chiếm giữ, thời gian chiếm đóng - sự lấn chiếm, sự cướp đoạt = die widerrechtliche Aneignung +</t>
        </is>
      </c>
    </row>
    <row r="909">
      <c r="A909" t="inlineStr">
        <is>
          <t>aneinander</t>
        </is>
      </c>
      <c r="B909" t="inlineStr"/>
      <c r="C909" t="inlineStr"/>
      <c r="D909">
        <f> näher aneinander rücken + = aneinander vorbei reden +</f>
        <v/>
      </c>
    </row>
    <row r="910">
      <c r="A910" t="inlineStr">
        <is>
          <t>aneinandergeraten</t>
        </is>
      </c>
      <c r="B910" t="inlineStr"/>
      <c r="C910" t="inlineStr"/>
      <c r="D910" t="inlineStr">
        <is>
          <t>gặp, gặp gỡ, đi đón, xin giới thiệu, làm quen, vấp phải, đương đầu, đáp ứng, thoả mãn, làm vừa lòng, nhận, tiếp nhận, chịu đựng, cam chịu, thanh toán, gặp nhau, tụ họp, họp, nối nhau - tiếp vào nhau, gắn vào nhau = aneinandergeraten +</t>
        </is>
      </c>
    </row>
    <row r="911">
      <c r="A911" t="inlineStr">
        <is>
          <t>Anekdote</t>
        </is>
      </c>
      <c r="B911" t="inlineStr"/>
      <c r="C911" t="inlineStr"/>
      <c r="D911" t="inlineStr">
        <is>
          <t>chuyện vặt, giai thoại</t>
        </is>
      </c>
    </row>
    <row r="912">
      <c r="A912" t="inlineStr">
        <is>
          <t>anekdotisch</t>
        </is>
      </c>
      <c r="B912" t="inlineStr"/>
      <c r="C912" t="inlineStr"/>
      <c r="D912" t="inlineStr">
        <is>
          <t>chuyện vặt, giai thoại, có tính chất chuyện vặt, có tính chất giai thoại - chuyện giai thoại</t>
        </is>
      </c>
    </row>
    <row r="913">
      <c r="A913" t="inlineStr">
        <is>
          <t>Anerbieten</t>
        </is>
      </c>
      <c r="B913" t="inlineStr"/>
      <c r="C913" t="inlineStr"/>
      <c r="D913" t="inlineStr">
        <is>
          <t>sự đề nghị, sự đề xuất, điều đề nghị, dự kiến đề nghị, kế hoạch đề xuất, sự cầu hôn</t>
        </is>
      </c>
    </row>
    <row r="914">
      <c r="A914" t="inlineStr">
        <is>
          <t>anerkannt</t>
        </is>
      </c>
      <c r="B914" t="inlineStr"/>
      <c r="C914" t="inlineStr"/>
      <c r="D914" t="inlineStr">
        <is>
          <t>chính thống - công khai, không che giấu, tự xưng, tự nhận, đã phát nguyện - được công nhận, được thừa nhận, được chấp nhận, được tín nhiệm = anerkannt sein + = nicht anerkannt + = allgemein anerkannt + = staatlich anerkannt +</t>
        </is>
      </c>
    </row>
    <row r="915">
      <c r="A915" t="inlineStr">
        <is>
          <t>anerkennen</t>
        </is>
      </c>
      <c r="B915" t="inlineStr"/>
      <c r="C915" t="inlineStr"/>
      <c r="D915" t="inlineStr">
        <is>
          <t>hoan hô, tôn lên - nhận, thừa nhận, công nhận, báo cho biết đã nhận được, đền đáp, tỏ lòng biết ơn, cảm tạ - nhận vào, cho vào, kết nạp, cho hưởng, chứa được, nhận được, có đủ chỗ cho, thú nhận, nạp, có chỗ cho, có - cho phép để cho, chấp nhận, cho, cấp cho, trợ cấp, cấp phát, trừ bớt, thêm, kể đến, tính đến, chiếu cố đến, chú ý đến, cho phép, chịu được, dung thứ được - đánh giá, đánh giá đúng, đánh giá cao, hiểu rõ giá trị, thấy rõ, nhận thức, sâu sắc, biết thưởng thức, biết đánh giá, cảm kích, nâng giá, tăng giá trị, lên giá - tán thành, đồng ý, bằng lòng, chấp thuận, xác nhận, phê chuẩn, chuẩn y, chứng tỏ, tỏ ra, chứng minh, approve of tán thành - - là chủ của, nhìn nhận, thừa nhận là có, thừa nhận là đúng, cam tâm nhận, đầu thú - nhận ra, chấp nhận cho phát biểu = anerkennen + = nicht anerkennen + = nicht anerkennen +</t>
        </is>
      </c>
    </row>
    <row r="916">
      <c r="A916" t="inlineStr">
        <is>
          <t>anerkennend</t>
        </is>
      </c>
      <c r="B916" t="inlineStr"/>
      <c r="C916" t="inlineStr"/>
      <c r="D916" t="inlineStr">
        <is>
          <t>biết đánh giá, biết thưởng thức, khen ngợi, đánh giá cao, tán thưởng</t>
        </is>
      </c>
    </row>
    <row r="917">
      <c r="A917" t="inlineStr">
        <is>
          <t>anerkennenswert</t>
        </is>
      </c>
      <c r="B917" t="inlineStr"/>
      <c r="C917" t="inlineStr"/>
      <c r="D917" t="inlineStr">
        <is>
          <t>đáng khen ngợi, đáng ca ngợi, đáng tán dương, đáng tuyên dương</t>
        </is>
      </c>
    </row>
    <row r="918">
      <c r="A918" t="inlineStr">
        <is>
          <t>anfachen</t>
        </is>
      </c>
      <c r="B918" t="inlineStr"/>
      <c r="C918" t="inlineStr"/>
      <c r="D918" t="inlineStr">
        <is>
          <t>quạt, thổi bùng, xúi giục, trải qua theo hình quạt, thổi hiu hiu, xoè ra như hình quạt</t>
        </is>
      </c>
    </row>
    <row r="919">
      <c r="A919" t="inlineStr">
        <is>
          <t>Anfall</t>
        </is>
      </c>
      <c r="B919" t="inlineStr"/>
      <c r="C919" t="inlineStr"/>
      <c r="D919" t="inlineStr">
        <is>
          <t>lần, lượt, đợi, cơn, chầu, cuộc vật lộn, cuộc chiến đấu, cuộc đọ sức - sự tấn công, sự công kích, lúc bắt đầu - sản lượng, hoa lợi, hiệu suất, lợi nhuận, lợi tức, sự cong, sự oằn = der Anfall + = der leichte Anfall + = der plötzliche Anfall + = der krankhafte Anfall + = einen Anfall haben + = der hysterische Anfall +</t>
        </is>
      </c>
    </row>
    <row r="920">
      <c r="A920" t="inlineStr">
        <is>
          <t>anfallen</t>
        </is>
      </c>
      <c r="B920" t="inlineStr"/>
      <c r="C920" t="inlineStr"/>
      <c r="D920" t="inlineStr">
        <is>
          <t>tấn công, xông vào đánh, dồn dập vào, túi bụi, lao vào, kiên quyết, bắt tay vào làm - - công kích, bắt đầu, bắt tay vào, ăn mòn, nhiễm vào, bắt đầu chiến sự = anfallen + = anfallen +</t>
        </is>
      </c>
    </row>
    <row r="921">
      <c r="A921" t="inlineStr">
        <is>
          <t>Anfang</t>
        </is>
      </c>
      <c r="B921" t="inlineStr"/>
      <c r="C921" t="inlineStr"/>
      <c r="D921" t="inlineStr">
        <is>
          <t>phần đầu, lúc bắt đầu, lúc khởi đầu, căn nguyên, nguyên do - sự bắt đầu, sự khởi đầu, lễ phát bằng - lúc tươi mát, lúc mát mẻ, dòng nước trong mát - lúc xuất phát, điểm xuất phát - sự chớm, sự chớm nở, sự mới bắt đầu, sự phôi thai, giai đoạn chớm nở, giai đoạn bắt dầu, giai đoạn phôi thai - chữ đầu, tên họ viết tắt - sự khởi xướng, sự vỡ lòng, sự khai tâm, sự bắt đầu làm quen với, sự chính thức làm lễ kết nạp, lễ kết nạp - sự tấn công, sự công kích - gốc, nguồn gốc, khởi nguyên, dòng dõi - - thời kỳ đầu tiên, buổi sơ khai, thời kỳ đẹp nhất, thời kỳ rực rỡ nhất, giai đoạn phát triển đầy đủ nhất, buổi lễ đầu tiên, gốc đơn nguyên tố, thế đầu, số nguyên tố - sự lên, sự đưa lên, sự kéo lên, sự dâng, lên, sự tăng lên, sự tăng lương, sự thăng, sự tiến lên, sự nổi lên để đớp mồi, sự trèo lên, sự leo lên, đường dốc, chỗ dốc, gò cao, chiều cao đứng thẳng - độ cao, sự gây ra - buổi đầu, dị bắt đầu, cơ hội bắt đầu, sự khởi hành, sự ra đi, sự lên đường, chỗ khởi hành, chỗ xuất phát, giờ xuất phát, lệnh bắt đầu, lệnh xuất phát, sự giật mình, sự giật nảy người - sự chấp, thế lợi - sự khởi động - ngưỡng cửa, bước đầu, ngưỡng = am Anfang + = im Anfang + = zu Anfang + = zum Anfang + = der erste Anfang + = vom Anfang an + = von Anfang an + = gleich am Anfang + = Fang am Anfang an! + = gleich von Anfang an + = aller Anfang ist schwer +</t>
        </is>
      </c>
    </row>
    <row r="922">
      <c r="A922" t="inlineStr">
        <is>
          <t>Anfangs-</t>
        </is>
      </c>
      <c r="B922" t="inlineStr"/>
      <c r="C922" t="inlineStr"/>
      <c r="D922" t="inlineStr">
        <is>
          <t>sơ bộ, sơ đẳng, bước đầu, mới phôi thai, thô sơ</t>
        </is>
      </c>
    </row>
    <row r="923">
      <c r="A923" t="inlineStr">
        <is>
          <t>Anfangsbuchstabe</t>
        </is>
      </c>
      <c r="B923" t="inlineStr"/>
      <c r="C923" t="inlineStr"/>
      <c r="D923">
        <f> der große Anfangsbuchstabe +</f>
        <v/>
      </c>
    </row>
    <row r="924">
      <c r="A924" t="inlineStr">
        <is>
          <t>Anfangsstadium</t>
        </is>
      </c>
      <c r="B924" t="inlineStr"/>
      <c r="C924" t="inlineStr"/>
      <c r="D924" t="inlineStr">
        <is>
          <t>tuổi còn ãm ngửa, tuổi thơ ấu, lúc còn trứng nước, thời kỳ vị thành niên = im Anfangsstadium +</t>
        </is>
      </c>
    </row>
    <row r="925">
      <c r="A925" t="inlineStr">
        <is>
          <t>Anfangsunterricht</t>
        </is>
      </c>
      <c r="B925" t="inlineStr"/>
      <c r="C925" t="inlineStr"/>
      <c r="D925" t="inlineStr">
        <is>
          <t>sự mắc cạn, sự hạ cánh, sự bắn rơi, sự truyền thụ kiến thức vững vàng, sự đặt nền, sự tiếp đất</t>
        </is>
      </c>
    </row>
    <row r="926">
      <c r="A926" t="inlineStr">
        <is>
          <t>anfassen</t>
        </is>
      </c>
      <c r="B926" t="inlineStr"/>
      <c r="C926" t="inlineStr"/>
      <c r="D926" t="inlineStr">
        <is>
          <t>cầm, sờ mó, vận dụng, sử dụng, điều khiển, đối xử, đối đãi, luận giải, nghiên cứu, bàn về, quản lý, xử lý, chỉ huy, buôn bán - chiếm đoạt, cướp lấy, nắm lấy, tóm bắt, nắm vững, hiểu thấu, cho chiếm hữu seise), tịch thu, tịch biên, buộc dây, bị kẹt, kẹt chặt - cột bằng dây dợ, chặn, cản, xử trí, tìm cách giải quyết, túm lấy, ôm ngang giữa mình, vay tiền - sờ, mó, đụng, chạm, đạt tới, đến, gần, kề, sát bên, liền, đả động đến, nói đến, đề cập đến, nói chạm đến, gõ nhẹ, đánh nhẹ, gảy, bấm, đụng vào, dính vào, mó vào, vầy vào, vọc vào, có liên quan, có quan hệ với - dính dáng, dính líu, đụng đến, ăn, uống, dùng đến, làm cảm động, làm mủi lòng, gợi mối thương tâm, làm xúc động, làm mếch lòng, làm phật lòng, chạm lòng tự ái, xúc phạm, có ảnh hưởng, có tác dụng - làm hư nhẹ, gây thiệt hại nhẹ, làm hỏng nhẹ, sánh kịp, bằng, tày, cặp, ghé, gõ, vay, chạm nhau, đụng nhau, gần sát, kề nhau = sich anfassen + = unsanft anfassen + = täppisch anfassen + = bei etwas mit anfassen + = etwas richtig anfassen + = etwas verkehrt anfassen +</t>
        </is>
      </c>
    </row>
    <row r="927">
      <c r="A927" t="inlineStr">
        <is>
          <t>Anfasser</t>
        </is>
      </c>
      <c r="B927" t="inlineStr"/>
      <c r="C927" t="inlineStr"/>
      <c r="D927" t="inlineStr">
        <is>
          <t>tai, đầu, vạt, dải, nhãn, phù hiệu cổ áo, sự tính toán, sự kiểm tra</t>
        </is>
      </c>
    </row>
    <row r="928">
      <c r="A928" t="inlineStr">
        <is>
          <t>anfechtbar</t>
        </is>
      </c>
      <c r="B928" t="inlineStr"/>
      <c r="C928" t="inlineStr"/>
      <c r="D928" t="inlineStr">
        <is>
          <t>có thể tránh được - có thể bị hô "đứng lại", có thể không thừa nhận, có thể đòi, có thể yêu cầu - có thể huỷ bỏ, có thể thủ tiêu - có thể bàn cãi, có thể tranh cãi, không chắc - có thể bị phản đối - có thể đặt thành vấn đề nghi ngờ, có thể bị gièm pha, có thể bị nói xấu, có thể bị bôi nhọ, có thể bị buộc tội, có thể bị tố cáo, có thể bị bắt lỗi, có thể bị chê trách - có thể bị buộc tội phản quốc, có thể bị buộc trọng tội = anfechtbar +</t>
        </is>
      </c>
    </row>
    <row r="929">
      <c r="A929" t="inlineStr">
        <is>
          <t>anfechten</t>
        </is>
      </c>
      <c r="B929" t="inlineStr"/>
      <c r="C929" t="inlineStr"/>
      <c r="D929" t="inlineStr">
        <is>
          <t>buộc tội, tố cáo, thưa kiện, công kích, công khai chỉ trích) một ý kiến, một người nào), đặt vấn đề nghi ngờ - hô "đứng lại", thách, thách thức, không thừa nhận, đòi hỏi, yêu cầu - bàn cãi, tranh luận, cãi nhau, đấu khẩu, bất hoà, chống lại, kháng cự lại, tranh chấp - bài bác, đặt thành vấn đề nghi ngờ, nghi vấn = anfechten + = anfechten +</t>
        </is>
      </c>
    </row>
    <row r="930">
      <c r="A930" t="inlineStr">
        <is>
          <t>Anfechtung</t>
        </is>
      </c>
      <c r="B930" t="inlineStr"/>
      <c r="C930" t="inlineStr"/>
      <c r="D930" t="inlineStr">
        <is>
          <t>sự tranh cãi, sự tranh luận, điều tranh cãi - sự đặt thành vấn đề nghi ngờ, sự gièm pha, sự nói xấu, sự bôi nhọ, sự buộc tội, sự tố cáo, sự bắt lỗi, sự chê trách, sự buộc tội phản quốc, sự buộc trọng tội</t>
        </is>
      </c>
    </row>
    <row r="931">
      <c r="A931" t="inlineStr">
        <is>
          <t>Anfeindung</t>
        </is>
      </c>
      <c r="B931" t="inlineStr"/>
      <c r="C931" t="inlineStr"/>
      <c r="D931" t="inlineStr">
        <is>
          <t>sự thù địch, thái độ thù địch, hành vi thù địch, tình trạng chiến tranh, hành động chiến tranh, chiến sự</t>
        </is>
      </c>
    </row>
    <row r="932">
      <c r="A932" t="inlineStr">
        <is>
          <t>anfertigen</t>
        </is>
      </c>
      <c r="B932" t="inlineStr"/>
      <c r="C932" t="inlineStr"/>
      <c r="D932" t="inlineStr">
        <is>
          <t>bịa đặt, làm giả, làm, chế tạo, sản xuất, xây dựng - sắp đặt, xếp đặt, dọn, thu dọn, sửa soạn, chuẩn bị, kiếm được, thu, gây ra, thực hiện, thi hành, khiến cho, làm cho, bắt, bắt buộc, phong, bổ nhiệm, lập, tôn, ước lượng, đánh giá - định giá, kết luận, đến, tới, trông thấy, hoàn thành, đạt được, làm được, đi được, thành, là, bằng, trở thành, trở nên, nghĩ, hiểu, đi, tiến, lên, xuống, ra ý, ra vẻ - - sửa soạn sắm sửa, dự bị, soạn, chuẩn bị cho, rèn cặp cho, điều chế, pha chế, nấu, chuẩn bị tư tưởng cho, sắm sửa - trình ra, đưa ra, giơ ra, viết ra, xuất bản, đem lại, sinh đẻ, kéo dài = anfertigen + = anfertigen + = im voraus anfertigen +</t>
        </is>
      </c>
    </row>
    <row r="933">
      <c r="A933" t="inlineStr">
        <is>
          <t>Anfeuchten</t>
        </is>
      </c>
      <c r="B933" t="inlineStr"/>
      <c r="C933" t="inlineStr"/>
      <c r="D933" t="inlineStr">
        <is>
          <t>sự làm ướt, sự thấm nước, sự dấp nước</t>
        </is>
      </c>
    </row>
    <row r="934">
      <c r="A934" t="inlineStr">
        <is>
          <t>anfeuchten</t>
        </is>
      </c>
      <c r="B934" t="inlineStr"/>
      <c r="C934" t="inlineStr"/>
      <c r="D934" t="inlineStr">
        <is>
          <t>làm ẩm, thấm ướt, rấm, làm nghẹt, làm cho bớt ngân, làm cho bớt rung, làm nản chí, làm nản lòng, làm chán nản, làm mất vui, làm cụt hứng, hãm lại, cản lại, làm giảm chấn động, làm giảm xóc - chống rung, to damp off thối rụng, chết vì bị úng nước, tắt đèn - nhúng, ngâm, nhận chìm, dìm xuống, ngâm để đánh sạch, nhúng vào để nhuộm, nhúng bấc vào mở nóng để làm, tắm cho bằng nước diệt trùng..., đong, hạ xuống một thoáng, hạ xuống xong bị kéo ngay lên - nhận, dìm, hạ, ngụp, hụp, lặn, chìm xuống, nghiêng đi, nhào xuống, mắc nợ, dốc xuống, cho tay vào, cho thìa vào, xem lướt qua, điều tra, tìm tòi, tìm hiểu - dấp nước, thành ra ẩm ướt, ẩm ướt - làm ướt, thấm nước, đái vào, đái lên, uống rượu mừng</t>
        </is>
      </c>
    </row>
    <row r="935">
      <c r="A935" t="inlineStr">
        <is>
          <t>Anfeuchter</t>
        </is>
      </c>
      <c r="B935" t="inlineStr"/>
      <c r="C935" t="inlineStr"/>
      <c r="D935" t="inlineStr">
        <is>
          <t>người làm ngã lòng, việc làm chán nản, người làm mất vui, việc làm mất vui, người làm cụt hứng, việc làm cụt hứng, cái giảm âm, cái chặn tiếng, máy thấm ướt tem, bộ giảm âm - bộ giảm xóc, cái chống rung, cái tắt dao động, van khói kiểu lá chắn, mắt gió, bánh không ủ men nướng dưới tro</t>
        </is>
      </c>
    </row>
    <row r="936">
      <c r="A936" t="inlineStr">
        <is>
          <t>anfeuern</t>
        </is>
      </c>
      <c r="B936" t="inlineStr"/>
      <c r="C936" t="inlineStr"/>
      <c r="D936" t="inlineStr">
        <is>
          <t>làm cho hăng hái, cổ vũ, động viên = jemanden anfeuern +</t>
        </is>
      </c>
    </row>
    <row r="937">
      <c r="A937" t="inlineStr">
        <is>
          <t>anflehen</t>
        </is>
      </c>
      <c r="B937" t="inlineStr"/>
      <c r="C937" t="inlineStr"/>
      <c r="D937" t="inlineStr">
        <is>
          <t>cầu xin, cầu khẩn, van xin - khẩn nài, khẩn khoản, nài xin - - gọi cho hiện lên, viện dẫn chứng - cầu, cầu nguyện, khẩn cầu, xin, xin mời - năn nỉ - thúc, thúc giục, giục gi, cố nài, cố gắng thuyết phục, nêu ra, đề xuất, by tỏ chủ trưng, dẫn chứng, viện chứng, nhấn mạnh</t>
        </is>
      </c>
    </row>
    <row r="938">
      <c r="A938" t="inlineStr">
        <is>
          <t>anfliegen</t>
        </is>
      </c>
      <c r="B938" t="inlineStr"/>
      <c r="C938" t="inlineStr"/>
      <c r="D938" t="inlineStr">
        <is>
          <t>đến gần, lại gần, tới gần, gần như, thăm dò ý kiến, tiếp xúc để đặt vấn đề, bắt đầu giải quyết, gạ gẫm = anfliegen +</t>
        </is>
      </c>
    </row>
    <row r="939">
      <c r="A939" t="inlineStr">
        <is>
          <t>Anflug</t>
        </is>
      </c>
      <c r="B939" t="inlineStr"/>
      <c r="C939" t="inlineStr"/>
      <c r="D939" t="inlineStr">
        <is>
          <t>chuôi, tiếng ngân, tiếng rung, tiếng leng keng, tiếng lanh lảnh, vị, mùi vị, hương vị, ý vị, đặc tính, ý, vẻ, giọng, tảo bẹ</t>
        </is>
      </c>
    </row>
    <row r="940">
      <c r="A940" t="inlineStr">
        <is>
          <t>anfordern</t>
        </is>
      </c>
      <c r="B940" t="inlineStr"/>
      <c r="C940" t="inlineStr"/>
      <c r="D940" t="inlineStr">
        <is>
          <t>đòi hỏi, yêu cầu, cần, cần phải, hỏi, hỏi gặng - ra lệnh, chỉ dẫn, cho, cho dùng, gọi, bảo người hầu đưa, đặt, định đoạt, thu xếp, sắp đặt - thỉnh cầu, đề nghị - trưng dụng, trưng thu</t>
        </is>
      </c>
    </row>
    <row r="941">
      <c r="A941" t="inlineStr">
        <is>
          <t>Anforderung</t>
        </is>
      </c>
      <c r="B941" t="inlineStr"/>
      <c r="C941" t="inlineStr"/>
      <c r="D941" t="inlineStr">
        <is>
          <t>sự đòi hỏi, sự yêu cầu, nhu cầu, những sự đòi hỏi cấp bách - thứ, bậc, ngôi, hàng, cấp, loại, giai cấp, thứ tự, trật tự, nội quy, thủ tục - điều kiện tất yếu, điều kiện cần thiết = die technische Anforderung +</t>
        </is>
      </c>
    </row>
    <row r="942">
      <c r="A942" t="inlineStr">
        <is>
          <t>Anforderungen</t>
        </is>
      </c>
      <c r="B942" t="inlineStr"/>
      <c r="C942" t="inlineStr"/>
      <c r="D942">
        <f> den Anforderungen entsprechen + = dies genügt den Anforderungen + = allen Anforderungen gerecht werden + = den Anforderungen nicht entsprechen + = nicht den Anforderungen entsprechend +</f>
        <v/>
      </c>
    </row>
    <row r="943">
      <c r="A943" t="inlineStr">
        <is>
          <t>Anfrage</t>
        </is>
      </c>
      <c r="B943" t="inlineStr"/>
      <c r="C943" t="inlineStr"/>
      <c r="D943" t="inlineStr">
        <is>
          <t>sự điều tra, sự thẩm tra, sự thẩm vấn, sự hỏi, câu hỏi - - câu chất vấn, thắc mắc, qu.) thử hỏi, chẳng biết, dấu chấm hỏi = die Anfrage + = auf Anfrage +</t>
        </is>
      </c>
    </row>
    <row r="944">
      <c r="A944" t="inlineStr">
        <is>
          <t>Anfressen</t>
        </is>
      </c>
      <c r="B944" t="inlineStr"/>
      <c r="C944" t="inlineStr"/>
      <c r="D944" t="inlineStr">
        <is>
          <t>sự xói mòn, sự ăn mòn</t>
        </is>
      </c>
    </row>
    <row r="945">
      <c r="A945" t="inlineStr">
        <is>
          <t>anfreunden</t>
        </is>
      </c>
      <c r="B945" t="inlineStr"/>
      <c r="C945" t="inlineStr"/>
      <c r="D945" t="inlineStr">
        <is>
          <t>+ up) đánh bạn, kết bạn = sich anfreunden + = sich anfreunden mit + = sich mit etwas anfreunden +</t>
        </is>
      </c>
    </row>
    <row r="946">
      <c r="A946" t="inlineStr">
        <is>
          <t>Angaben</t>
        </is>
      </c>
      <c r="B946" t="inlineStr"/>
      <c r="C946" t="inlineStr"/>
      <c r="D946" t="inlineStr">
        <is>
          <t>số nhiều của datum, dùng như số ít) số liệu, dữ kiện, tài liệu, cứ liệu - sự cung cấp tin tức, sự thông tin, tin tức, kiến thức, điều buộc tội = die näheren Angaben + = die persönlichen Angaben + = die vordefinierten Angaben +</t>
        </is>
      </c>
    </row>
    <row r="947">
      <c r="A947" t="inlineStr">
        <is>
          <t>Angeben</t>
        </is>
      </c>
      <c r="B947" t="inlineStr"/>
      <c r="C947" t="inlineStr"/>
      <c r="D947" t="inlineStr">
        <is>
          <t>lời nói khoác, sự khoe khoang, niềm tự kiêu, niềm kiêu hãnh, khoe khoang, khoác lác, tự kiêu, lấy làm kiêu hãnh</t>
        </is>
      </c>
    </row>
    <row r="948">
      <c r="A948" t="inlineStr">
        <is>
          <t>angeben</t>
        </is>
      </c>
      <c r="B948" t="inlineStr"/>
      <c r="C948" t="inlineStr"/>
      <c r="D948" t="inlineStr">
        <is>
          <t>cho là, khẳng định, viện lý, dẫn chứng, viện ra, vin vào, đưa ra luận điệu rằng - - khoe khoang khoác lác - dẫn, trích dẫn, đòi ra toà, nêu gương, biểu dương, tuyên dương - tố cáo, tố giác, vạch mặt, lên án, phản đối kịch liệt, lăng mạ, tuyên bố bãi ước, báo trước, đe doạ, hăm doạ - khoe khoang, phô trương, chưng diện, bay phất phới - cho, biếu, tặng, ban, sinh ra, đem lại, nêu cho, đưa cho, trao cho, đem cho, chuyển cho, truyền cho, làm lây sang, trả, trao đổi, làm cho, gây ra, cống hiến, hiến dâng, ham mê - miệt mài, chuyên tâm, tổ chức, mở, thết, biểu diễn, diễn, đóng, hát dạo, ngâm, tan, vỡ, sụp đổ, lún xuống, trĩu xuống, có thể nhún nhẩy, co giãn, quay ra, nhìn ra, chỉ, đưa ra, để lộ ra, đồng ý, thoả thuận - nhường, nhượng bộ, coi như, cho rằng, quyết định xử - cho biết, ra dấu, tỏ ra, ra ý, ngụ ý, biểu lộ, biểu thị, trình bày sơ qua, nói ngắn gọn, cần phải, đòi hỏi phải - đặt giữa dấu ngoặc kép, định giá - chỉ rõ, ghi rõ, định rõ, ghi chú vào phần chi tiết kỹ thuật - phát biểu, nói rõ, tuyên bố, định, biểu diễn bằng ký hiệu - trưng diện - nói, nói với, nói lên, nói ra, nói cho biết, bảo, chỉ cho, tỏ, kể, thuật lại, xác định, phân biệt, cả quyết, biết, tiết lộ, phát giác, đếm, lần, nói về, ảnh hưởng đến, có kết quả = angeben + = angeben + = angeben + = einzeln angeben + = mit etwas angeben + = zu gering angeben +</t>
        </is>
      </c>
    </row>
    <row r="949">
      <c r="A949" t="inlineStr">
        <is>
          <t>Angeber</t>
        </is>
      </c>
      <c r="B949" t="inlineStr"/>
      <c r="C949" t="inlineStr"/>
      <c r="D949" t="inlineStr">
        <is>
          <t>người hay nói ba hoa, người hay tiết lộ bí mật - cú đánh đòn, tai hoạ, điều gây xúc động mạnh, cú choáng người, sự nở hoa, ngọn gió, hơi thổi, sự thổi, sự hỉ, trứng ruồi, trứng nhặng fly) - anh chàng huênh hoang khoác lác - người hay khoe khoang, người hay khoác lác - vật nảy lên, người nhảy lên, kẻ hay nói khoác lác, lời nói khoác, kẻ hay nói dối, lời nòi dối trắng trợn, người to lớn, vật to gộ, người được thuê để tống cổ những kẻ phá phách - người khoe khoang khoác lác - người cung cấp tin tức - con công - sự khoe khoang, sự phô trương - người hay vụng trộm, người hay lén lút, người hay ném đá giấu tay, người đáng khinh, người hẹn hạ, đứa hớt lẻo, đức mách lẻo, bóng đi sát mặt đất - người đi nghênh nang, người vênh váo, người hay huênh hoang khoác lác - sự trưng diện - người mách lẻo, người hớt lẻo, cái làm lộ chân tướng, cái làm lộ tẩy, đồng hồ kiểm tra, thiết bị báo hiệu - người hay nói ba hoa rỗng tuếch</t>
        </is>
      </c>
    </row>
    <row r="950">
      <c r="A950" t="inlineStr">
        <is>
          <t>angeberisch</t>
        </is>
      </c>
      <c r="B950" t="inlineStr"/>
      <c r="C950" t="inlineStr"/>
      <c r="D950" t="inlineStr">
        <is>
          <t>thích khoe khoang, khoác lác - bắng sức mạnh, bằng vũ lực, sinh động, đầy sức thuyết phục - phô trương, khoe khoang, vây vo, làm cho người ta phải để ý - tự phụ, kiêu căng - loè loẹt - trưng diện</t>
        </is>
      </c>
    </row>
    <row r="951">
      <c r="A951" t="inlineStr">
        <is>
          <t>angeblich</t>
        </is>
      </c>
      <c r="B951" t="inlineStr"/>
      <c r="C951" t="inlineStr"/>
      <c r="D951" t="inlineStr">
        <is>
          <t>được cho là, bị cho là, được viện ra, được dẫm ra, được vin vào - tên, danh, chỉ có tên, danh nghĩa, hư, nhỏ bé không đáng kể, danh từ, như danh từ, giống danh t - bề ngoài là, làm ra vẻ là, nói ra vẻ là - giả vờ, giả đò, giả bộ, giả cách - công khai, không che giấu, tự xưng, tự nhận, đã phát nguyện - cái gọi là - cho là nó có, coi như là đúng, chỉ là giả thiết, chỉ là tưởng tượng</t>
        </is>
      </c>
    </row>
    <row r="952">
      <c r="A952" t="inlineStr">
        <is>
          <t>angeboren</t>
        </is>
      </c>
      <c r="B952" t="inlineStr"/>
      <c r="C952" t="inlineStr"/>
      <c r="D952" t="inlineStr">
        <is>
          <t>bẩm sinh - cùng sinh ra, sinh đồng thời, hợp sinh - hiến pháp, theo hiến pháp, đúng với hiến pháp, lập hiến, thể tạng, thể chất - - lai cùng dòng - bản xứ - ăn sâu, thâm căn cố đế - vốn có, cố hữu, vốn thuộc về, vốn gắn liền với - - nơi sinh, tự nhiên, địa phương, thổ dân - thiên nhiên, thiên tính, trời sinh, đương nhiên, tất nhiên, dĩ nhiên, không giả tạo, không màu mè, đẻ hoang, mọc tự nhiên, dại</t>
        </is>
      </c>
    </row>
    <row r="953">
      <c r="A953" t="inlineStr">
        <is>
          <t>Angebot</t>
        </is>
      </c>
      <c r="B953" t="inlineStr"/>
      <c r="C953" t="inlineStr"/>
      <c r="D953" t="inlineStr">
        <is>
          <t>sự tình nguyện - lời đề nghị - tất cả hàng sẵn có để bán, để cung cấp = jemandem ein Angebot machen+: mời ai làm việc gì</t>
        </is>
      </c>
    </row>
    <row r="954">
      <c r="A954" t="inlineStr">
        <is>
          <t>angebracht</t>
        </is>
      </c>
      <c r="B954" t="inlineStr"/>
      <c r="C954" t="inlineStr"/>
      <c r="D954" t="inlineStr">
        <is>
          <t>nên, thích hợp, đáng theo, khôn, khôn ngoan - thích đáng, đúng lúc - - có lợi, thiết thực - phù hợp, phải, đúng - đúng đắn, chính xác, đặt sau danh từ) thật sự, đích thực, đích thị, đích thân, bản thân, riêng, riêng biệt, hoàn toàn, thực sự, đích đáng, ra trò, đúng mực, hợp thức, hợp lệ, chỉnh, chính - đích, đẹp trai, có màu tự nhiên - hợp - hợp thời = es wäre angebracht +</t>
        </is>
      </c>
    </row>
    <row r="955">
      <c r="A955" t="inlineStr">
        <is>
          <t>angebrannt</t>
        </is>
      </c>
      <c r="B955" t="inlineStr"/>
      <c r="C955" t="inlineStr"/>
      <c r="D955" t="inlineStr">
        <is>
          <t>bị cháy, bị đốt, khê, rám nắng, sạm nắng, nung chín = angebrannt schmecken +</t>
        </is>
      </c>
    </row>
    <row r="956">
      <c r="A956" t="inlineStr">
        <is>
          <t>angebrochen</t>
        </is>
      </c>
      <c r="B956" t="inlineStr"/>
      <c r="C956" t="inlineStr"/>
      <c r="D956" t="inlineStr">
        <is>
          <t>rạn, nứt, vỡ, gàn, dở hơi</t>
        </is>
      </c>
    </row>
    <row r="957">
      <c r="A957" t="inlineStr">
        <is>
          <t>angebunden</t>
        </is>
      </c>
      <c r="B957" t="inlineStr"/>
      <c r="C957" t="inlineStr"/>
      <c r="D957" t="inlineStr">
        <is>
          <t>sống sượng, lỗ mãng, cộc cằn - ngắn, cụt, lùn, thấp, thiển cận, chỉ thấy việc trước mắt, thiếu, không có, hụt, không tới, gọn, tắt, vô lễ, xấc, cộc lốc, giòn, bán non, bán trước khi có hàng để giao, bất thình lình, bất chợt - trước thời hạn thông thường, trước thời hạn chờ đợi - mím chặt môi, kín đáo, ít nói</t>
        </is>
      </c>
    </row>
    <row r="958">
      <c r="A958" t="inlineStr">
        <is>
          <t>angegossen</t>
        </is>
      </c>
      <c r="B958" t="inlineStr"/>
      <c r="C958" t="inlineStr"/>
      <c r="D958">
        <f> wie angegossen passen + = es sitzt ihr wie angegossen +</f>
        <v/>
      </c>
    </row>
    <row r="959">
      <c r="A959" t="inlineStr">
        <is>
          <t>angegriffen</t>
        </is>
      </c>
      <c r="B959" t="inlineStr"/>
      <c r="C959" t="inlineStr"/>
      <c r="D959" t="inlineStr">
        <is>
          <t>có ý, xúc động, bị mắc, bị nhiễm, giả tạo, điệu bộ, màu mè, không tự nhiên - đã rút hết không khí, kiệt sức, mệt lử, bạc màu - = angegriffen aussehen +</t>
        </is>
      </c>
    </row>
    <row r="960">
      <c r="A960" t="inlineStr">
        <is>
          <t>angehen</t>
        </is>
      </c>
      <c r="B960" t="inlineStr"/>
      <c r="C960" t="inlineStr"/>
      <c r="D960" t="inlineStr">
        <is>
          <t>bắt đầu, mở đầu, khởi đầu, bắt đầu nói - liên quan, dính líu tới, nhúng vào, lo lắng, băn khoăn, quan tâm - nhìn + phó từ), coi như, xem như, phủ định) để ý, lưu ý, lưu tâm đến, có liên quan tới, dính dấp đến, dính dáng đến, có quan hệ tới - chạy, giật mình, rời ra, long ra, làm bắt đầu, khiến phải, ra hiệu xuất phát, mở, khởi động, khêu, gây, nêu ra, làm tách ra, làm rời ra, làm long ra, giúp đỡ, nâng đỡ, đuổi ra khỏi hang - startle - sờ, mó, đụng, chạm, đạt tới, đến, gần, kề, sát bên, liền, đả động đến, nói đến, đề cập đến, nói chạm đến, gõ nhẹ, đánh nhẹ, gảy, bấm, đụng vào, dính vào, mó vào, vầy vào, vọc vào, có liên quan, có quan hệ với - dính dáng, dính líu, đụng đến, ăn, uống, dùng đến, làm cảm động, làm mủi lòng, gợi mối thương tâm, làm xúc động, làm mếch lòng, làm phật lòng, chạm lòng tự ái, xúc phạm, có ảnh hưởng, có tác dụng - làm hư nhẹ, gây thiệt hại nhẹ, làm hỏng nhẹ, sánh kịp, bằng, tày, cặp, ghé, gõ, vay, chạm nhau, đụng nhau, gần sát, kề nhau = angehen + = gegen etwas angehen +</t>
        </is>
      </c>
    </row>
    <row r="961">
      <c r="A961" t="inlineStr">
        <is>
          <t>Angeklagte</t>
        </is>
      </c>
      <c r="B961" t="inlineStr"/>
      <c r="C961" t="inlineStr"/>
      <c r="D961" t="inlineStr">
        <is>
          <t>kẻ có tội, thủ phạm, bị cáo = der Angeklagte +</t>
        </is>
      </c>
    </row>
    <row r="962">
      <c r="A962" t="inlineStr">
        <is>
          <t>angekommen</t>
        </is>
      </c>
      <c r="B962" t="inlineStr"/>
      <c r="C962" t="inlineStr"/>
      <c r="D962">
        <f> sie ist vorhin erst angekommen + = sie werden inzwischen angekommen sein +</f>
        <v/>
      </c>
    </row>
    <row r="963">
      <c r="A963" t="inlineStr">
        <is>
          <t>Angel</t>
        </is>
      </c>
      <c r="B963" t="inlineStr"/>
      <c r="C963" t="inlineStr"/>
      <c r="D963" t="inlineStr">
        <is>
          <t>chuôi, tiếng ngân, tiếng rung, tiếng leng keng, tiếng lanh lảnh, vị, mùi vị, hương vị, ý vị, đặc tính, ý, vẻ, giọng, tảo bẹ = mit Angel versehen +</t>
        </is>
      </c>
    </row>
    <row r="964">
      <c r="A964" t="inlineStr">
        <is>
          <t>angelangen</t>
        </is>
      </c>
      <c r="B964" t="inlineStr"/>
      <c r="C964" t="inlineStr"/>
      <c r="D964" t="inlineStr">
        <is>
          <t>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làm cho, khiến cho, sai ai, bảo ai, nhờ ai, to have got có, phải, sinh, đẻ, tìm hộ, mua hộ, xoay hộ - cung cấp, đến, tới, đạt đến, trở nên, trở thành, thành ra, đi đến chỗ, bắt đầu, cút đi, chuồn</t>
        </is>
      </c>
    </row>
    <row r="965">
      <c r="A965" t="inlineStr">
        <is>
          <t>Angelegenheit</t>
        </is>
      </c>
      <c r="B965" t="inlineStr"/>
      <c r="C965" t="inlineStr"/>
      <c r="D965" t="inlineStr">
        <is>
          <t>việc, công việc, việc làm, sự vụ, chuyện tình, chuyện yêu đương, chuyện vấn đề, việc buôn bán, việc giao thiệp, cái, thứ, vật, đồ, món, chuyện, trận đánh nhỏ - việc kinh doanh, việc thương mại, công tác, nghề nghiệp, nhiệm vụ việc phải làm, quyền, việc khó khăn, tuồm vấn đề, quá trình diễn biến, vấn đề trong chương trình nghị sự - sự giao dịch, phần có tác dụng thực tế, cách diễn xuất, nhuồm khoé, tình trạng bận rộn - trường hợp, cảnh ngộ, hoàn cảnh, tình thế, ca, vụ, việc kiện, việc thưa kiện, kiện, việc tố tụng, cách, hộp, hòm, ngăn, túi, vỏ, hộp chữ in - sự liên quan tới, sự dính líu tới, lợi, lợi lộc, phần, cổ phần, chuyện phải lo, sự lo lắng, sự lo âu, sự lo ngại, sự quan tâm, hãng buôn, xí nghiệp, công việc kinh doanh - chất, vật chất, đề, chủ đề, nội dung, vật phẩm, điều, sự kiện, vấn đề, việc quan trọng, chuyện quan trọng, số ước lượng, khoảng độ, lý do, nguyên nhân, cớ, lẽ, cơ hội, mủ - pidgin English tiếng Anh "bồi", việc riêng - lời đề nghị, kế hoạch, đề xuất, dự kiến đề ra, lời tuyên bố, lời xác nhận, mục tiêu, triển vọng, đối thủ, mệnh đề, sự gạ ăn nằm - thức, sự, đồ dùng, dụng cụ, đồ đạc, quần áo..., sự việc, người, sinh vật, của cải, tài sản, mẫu, vật mẫu, kiểu = die endlose Angelegenheit + = die schwierige Angelegenheit + = die geschäftliche Angelegenheit + = eine schwierige Angelegenheit + = eine wichtige Angelegenheit machen aus +</t>
        </is>
      </c>
    </row>
    <row r="966">
      <c r="A966" t="inlineStr">
        <is>
          <t>angelehnt</t>
        </is>
      </c>
      <c r="B966" t="inlineStr"/>
      <c r="C966" t="inlineStr"/>
      <c r="D966" t="inlineStr">
        <is>
          <t>mở hé, đóng hờ, khép hờ, bất hoà, xích mích</t>
        </is>
      </c>
    </row>
    <row r="967">
      <c r="A967" t="inlineStr">
        <is>
          <t>Angelhaken</t>
        </is>
      </c>
      <c r="B967" t="inlineStr"/>
      <c r="C967" t="inlineStr"/>
      <c r="D967" t="inlineStr">
        <is>
          <t>cái móc, cái mác, bản lề cửa, cái neo, lưỡi câu fish hook), lưỡi liềm, lưỡi hái, dao quắm, cú đấm móc, cú đánh nhẹ sang tría, cú hất móc về đằng sau, mũi đất, khúc cong, cạm bẫy</t>
        </is>
      </c>
    </row>
    <row r="968">
      <c r="A968" t="inlineStr">
        <is>
          <t>Angeln</t>
        </is>
      </c>
      <c r="B968" t="inlineStr"/>
      <c r="C968" t="inlineStr"/>
      <c r="D968" t="inlineStr">
        <is>
          <t>sự đánh cá, sự câu cá, nghề cá = mit Angeln versehen + = aus den Angeln heben + = eine Tür aus den Angeln heben +</t>
        </is>
      </c>
    </row>
    <row r="969">
      <c r="A969" t="inlineStr">
        <is>
          <t>angeln</t>
        </is>
      </c>
      <c r="B969" t="inlineStr">
        <is>
          <t>động từ (hat)</t>
        </is>
      </c>
      <c r="C969" t="inlineStr"/>
      <c r="D969" t="inlineStr">
        <is>
          <t>câu cá = nach etwas angeln +: khao khát, khát vọng về cái gì = sie hat sich einen Mann geangelt +: cô ta đã "câu" được một ông chồng</t>
        </is>
      </c>
    </row>
    <row r="970">
      <c r="A970" t="inlineStr">
        <is>
          <t>Angelpunkt</t>
        </is>
      </c>
      <c r="B970" t="inlineStr"/>
      <c r="C970" t="inlineStr"/>
      <c r="D970" t="inlineStr">
        <is>
          <t>trục bánh xe, moayơ, trung tâm, hubby</t>
        </is>
      </c>
    </row>
    <row r="971">
      <c r="A971" t="inlineStr">
        <is>
          <t>Angelrute</t>
        </is>
      </c>
      <c r="B971" t="inlineStr"/>
      <c r="C971" t="inlineStr"/>
      <c r="D971" t="inlineStr">
        <is>
          <t>cái que, cái gậy, cái cần, cái roi, bó roi, sự trừng phạt sự dùng đến voi vọt, gậy quyền, cần câu fishing rod), người câu cá rod man), sào, vi khuẩn que, cấu tạo hình que, súng lục - thanh, cần, thanh kéo, tay đòn</t>
        </is>
      </c>
    </row>
    <row r="972">
      <c r="A972" t="inlineStr">
        <is>
          <t>angemessen</t>
        </is>
      </c>
      <c r="B972" t="inlineStr">
        <is>
          <t>tính từ</t>
        </is>
      </c>
      <c r="C972" t="inlineStr"/>
      <c r="D972" t="inlineStr">
        <is>
          <t>vừa vặn, thích hợp, vừa khéo - cân xứng, tương xứng, phù hợp</t>
        </is>
      </c>
    </row>
    <row r="973">
      <c r="A973" t="inlineStr">
        <is>
          <t>Angemessenheit</t>
        </is>
      </c>
      <c r="B973" t="inlineStr"/>
      <c r="C973" t="inlineStr"/>
      <c r="D973" t="inlineStr">
        <is>
          <t>sự đủ, sự đầy đủ, sự tương xứng, sự đứng đáng, sự thích hợp, sự thích đáng, sự thoả đáng - - aptitude, sự đúng lúc, sự đúng chỗ, sự đúng - sự hợp nhau, sự ăn ý nhau, sự tương đắc - tính chất hợp, tính chất thích hợp, tính chất đúng lúc, tính chất phải lúc - sự đúng đắn, sự đúng mực, sự chỉnh, sự hợp lẽ, sự hợp thức, phép tắc, khuôn phép, lễ nghi, phép lịch sự - sự hợp</t>
        </is>
      </c>
    </row>
    <row r="974">
      <c r="A974" t="inlineStr">
        <is>
          <t>angenehm</t>
        </is>
      </c>
      <c r="B974" t="inlineStr">
        <is>
          <t>tính từ</t>
        </is>
      </c>
      <c r="C974" t="inlineStr"/>
      <c r="D974" t="inlineStr">
        <is>
          <t>dễ chịu khoan khoái - dễ thương, đáng mến</t>
        </is>
      </c>
    </row>
    <row r="975">
      <c r="A975" t="inlineStr">
        <is>
          <t>angenommen</t>
        </is>
      </c>
      <c r="B975" t="inlineStr">
        <is>
          <t>tính từ</t>
        </is>
      </c>
      <c r="C975" t="inlineStr"/>
      <c r="D975" t="inlineStr">
        <is>
          <t>cho rằng, giả sử = angenommen, dass ... +: giả sử rằng</t>
        </is>
      </c>
    </row>
    <row r="976">
      <c r="A976" t="inlineStr">
        <is>
          <t>angeregt</t>
        </is>
      </c>
      <c r="B976" t="inlineStr"/>
      <c r="C976" t="inlineStr"/>
      <c r="D976" t="inlineStr">
        <is>
          <t>đầy sức sống, đầy sinh khí, nhộn nhịp, náo nhiệt, sôi nổi, được cổ vũ, phấn khởi lên - sống, sinh động, giống như thật, vui vẻ, hoạt bát hăng hái, năng nổ, khó khăn, nguy hiểm, thất điên bát đảo, sắc sảo, tươi</t>
        </is>
      </c>
    </row>
    <row r="977">
      <c r="A977" t="inlineStr">
        <is>
          <t>angeschlagen</t>
        </is>
      </c>
      <c r="B977" t="inlineStr"/>
      <c r="C977" t="inlineStr"/>
      <c r="D977" t="inlineStr">
        <is>
          <t>rạn, nứt, vỡ, gàn, dở hơi - say lảo đảo, nghiêng ngả, không vững, đứng không vững, chệnh choạng, yếu đầu gối</t>
        </is>
      </c>
    </row>
    <row r="978">
      <c r="A978" t="inlineStr">
        <is>
          <t>angeschlossen</t>
        </is>
      </c>
      <c r="B978" t="inlineStr"/>
      <c r="C978" t="inlineStr"/>
      <c r="D978" t="inlineStr">
        <is>
          <t>cưỡi, cưỡi ngựa, cơ giới hoá, đặt, có giá, có khung</t>
        </is>
      </c>
    </row>
    <row r="979">
      <c r="A979" t="inlineStr">
        <is>
          <t>angeschwemmt</t>
        </is>
      </c>
      <c r="B979" t="inlineStr"/>
      <c r="C979" t="inlineStr"/>
      <c r="D979" t="inlineStr">
        <is>
          <t>bồi tích, đất bồi, phù sa - có cặn, thuốc cặn, trầm tích, do trầm tích</t>
        </is>
      </c>
    </row>
    <row r="980">
      <c r="A980" t="inlineStr">
        <is>
          <t>angeschwollen</t>
        </is>
      </c>
      <c r="B980" t="inlineStr"/>
      <c r="C980" t="inlineStr"/>
      <c r="D980" t="inlineStr">
        <is>
          <t>sưng phồng, phình ra, căng ra - cương, sưng, khoa trương, huênh hoang - chứng giãn tĩnh mạch, để chữa chứng giãn tĩnh mạch, bị giãn tĩnh mạch</t>
        </is>
      </c>
    </row>
    <row r="981">
      <c r="A981" t="inlineStr">
        <is>
          <t>angesehen</t>
        </is>
      </c>
      <c r="B981" t="inlineStr"/>
      <c r="C981" t="inlineStr"/>
      <c r="D981" t="inlineStr">
        <is>
          <t>đặc biệt, khác biệt, đáng chú ý, ưu tú, xuất sắc, lỗi lạc, distingué - cao, cao giá, đắt, lớn, trọng, tối cao, cao cấp, thượng, trên, cao quý, cao thượng, cao cả, mạnh, dữ dội, mãnh liệt, giận dữ, sang trọng, xa hoa, kiêu kỳ, kiêu căng, hách dịch, vui vẻ phấn khởi, hăng hái - dũng cảm, cực đoan, hơi có mùi, hơi ôi, đúng giữa, đến lúc, ngà ngà say, ở mức độ cao, mạnh mẽ - có tiếng tốt, danh giá, đáng kính trọng - đáng trọng, đáng kính, đứng đắn, đoan trang, chỉnh tề, kha khá, khá lớn, đáng kể - xứng đáng, có phẩm giá đáng kính, thích đáng, thích hợp, đáng</t>
        </is>
      </c>
    </row>
    <row r="982">
      <c r="A982" t="inlineStr">
        <is>
          <t>Angesicht</t>
        </is>
      </c>
      <c r="B982" t="inlineStr"/>
      <c r="C982" t="inlineStr"/>
      <c r="D982" t="inlineStr">
        <is>
          <t>sắc mặt, vẻ mặt, sự tán thành, sự đồng tình ủng hộ, sự khuyến khích, vẻ nghiêm trang, thái độ nghiêm chỉnh, vẻ bình tĩnh - mặt, thể diện, sĩ diện, bộ mặt, bề ngoài, mã ngoài, bề mặt, mặt trước, mặt phía trước</t>
        </is>
      </c>
    </row>
    <row r="983">
      <c r="A983" t="inlineStr">
        <is>
          <t>angespannt</t>
        </is>
      </c>
      <c r="B983" t="inlineStr"/>
      <c r="C983" t="inlineStr"/>
      <c r="D983"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mạnh, có cường độ lớn, mãnh liệt, dữ dội, nồng nhiệt, sôi nổi, đầy nhiệt huyết, dễ xúc cảm mạnh mẽ - căng, căng thẳng, găng = äußerst angespannt + = angespannt arbeiten +</t>
        </is>
      </c>
    </row>
    <row r="984">
      <c r="A984" t="inlineStr">
        <is>
          <t>angestammt</t>
        </is>
      </c>
      <c r="B984" t="inlineStr"/>
      <c r="C984" t="inlineStr"/>
      <c r="D984" t="inlineStr">
        <is>
          <t>ông bà, tổ tiên, do ông bà truyền lại, do tổ tiên truyền lại - di truyền, cha truyền con nối</t>
        </is>
      </c>
    </row>
    <row r="985">
      <c r="A985" t="inlineStr">
        <is>
          <t>Angestellte</t>
        </is>
      </c>
      <c r="B985" t="inlineStr"/>
      <c r="C985" t="inlineStr"/>
      <c r="D985" t="inlineStr">
        <is>
          <t>người thư ký, tu sĩ, giáo sĩ, mục sư clerk in holy orders), người giúp việc bán hàng, nhân viên bán hàng, người biết đọc biết viết - người làm, người làm công - cầu thủ, đấu thủ, nhạc sĩ, diễn viên, cầu thủ nhà nghề, người đánh bạc = der kleine Angestellte + = der Leitende Angestellte + = der leitende Angestellte + = der kaufmännische Angestellte +</t>
        </is>
      </c>
    </row>
    <row r="986">
      <c r="A986" t="inlineStr">
        <is>
          <t>Angestellten</t>
        </is>
      </c>
      <c r="B986" t="inlineStr"/>
      <c r="C986" t="inlineStr"/>
      <c r="D986" t="inlineStr">
        <is>
          <t>gậy, ba toong, gậy quyền, cán, cột, chỗ dựa, chỗ nương tựa, cọc tiêu, mia thăng bằng, dụng cụ mổ bóng đái, hiệu lệnh đường thông, bộ tham mưu, ban, bộ, toàn thể cán bộ nhân viên giúp việc - biên chế, bộ phận, khuông nhạc stave)</t>
        </is>
      </c>
    </row>
    <row r="987">
      <c r="A987" t="inlineStr">
        <is>
          <t>angetan</t>
        </is>
      </c>
      <c r="B987" t="inlineStr"/>
      <c r="C987" t="inlineStr"/>
      <c r="D987">
        <f> von dem war ich sehr angetan +</f>
        <v/>
      </c>
    </row>
    <row r="988">
      <c r="A988" t="inlineStr">
        <is>
          <t>angewachsen</t>
        </is>
      </c>
      <c r="B988" t="inlineStr"/>
      <c r="C988" t="inlineStr"/>
      <c r="D988" t="inlineStr">
        <is>
          <t>dính kết, chấp dính</t>
        </is>
      </c>
    </row>
    <row r="989">
      <c r="A989" t="inlineStr">
        <is>
          <t>angewandt</t>
        </is>
      </c>
      <c r="B989" t="inlineStr"/>
      <c r="C989" t="inlineStr"/>
      <c r="D989" t="inlineStr">
        <is>
          <t>ứng dụng</t>
        </is>
      </c>
    </row>
    <row r="990">
      <c r="A990" t="inlineStr">
        <is>
          <t>Angewohnheit</t>
        </is>
      </c>
      <c r="B990" t="inlineStr"/>
      <c r="C990" t="inlineStr"/>
      <c r="D990" t="inlineStr">
        <is>
          <t>thói quen, tập quán, thể chất, tạng người, vóc người, tính khí, tính tình, cách mọc, cách phát triển, bộ quần áo đi ngựa riding habit), áo - mưu mẹo, thủ đoạn đánh lừa, trò gian trá, trò bịp bợm, trò chơi khăm, trò choi xỏ, trò ranh ma, trò tinh nghịch, ngón, đòn, phép, mánh khoé, mánh lới nhà nghề, trò, trò khéo, thói, tật - nước bài, phiên làm việc ở buồng lái = die schlechte Angewohnheit + = die affektierte Angewohnheit +</t>
        </is>
      </c>
    </row>
    <row r="991">
      <c r="A991" t="inlineStr">
        <is>
          <t>angezogen</t>
        </is>
      </c>
      <c r="B991" t="inlineStr"/>
      <c r="C991" t="inlineStr"/>
      <c r="D991" t="inlineStr">
        <is>
          <t>hướng về, đổ về, bị hút về, rơi xuống, bị hút</t>
        </is>
      </c>
    </row>
    <row r="992">
      <c r="A992" t="inlineStr">
        <is>
          <t>angleichen</t>
        </is>
      </c>
      <c r="B992" t="inlineStr"/>
      <c r="C992" t="inlineStr"/>
      <c r="D992" t="inlineStr">
        <is>
          <t>tra vào, lắp vào, phỏng theo, sửa lại cho hợp, làm thích nghi, làm thích ứng, thích nghi - gắn với, làm cho gắn với, xấp xỉ với, gần đúng với, làm cho xấp xỉ với, làm cho gần đúng với - tiêu hoá &amp; ), đồng hoá, so sánh với, được tiêu hoá, tiêu hoá, được đồng hoá - san bằng, làm phẳng, làm cho ngang, làm bằng, bằng, sánh được với, ngang với = angleichen + = angleichen + = sich angleichen + = nach oben angleichen + = nach unten angleichen +</t>
        </is>
      </c>
    </row>
    <row r="993">
      <c r="A993" t="inlineStr">
        <is>
          <t>Angleichung</t>
        </is>
      </c>
      <c r="B993" t="inlineStr"/>
      <c r="C993" t="inlineStr"/>
      <c r="D993" t="inlineStr">
        <is>
          <t>sự tiêu hoá &amp; ), sự đồng hoá = die Angleichung +</t>
        </is>
      </c>
    </row>
    <row r="994">
      <c r="A994" t="inlineStr">
        <is>
          <t>Angler</t>
        </is>
      </c>
      <c r="B994" t="inlineStr"/>
      <c r="C994" t="inlineStr"/>
      <c r="D994" t="inlineStr">
        <is>
          <t>người câu cá, cá vảy chân - người đánh cá, thuyền chài, người bắt cá, thuyền đánh cá</t>
        </is>
      </c>
    </row>
    <row r="995">
      <c r="A995" t="inlineStr">
        <is>
          <t>angliedern</t>
        </is>
      </c>
      <c r="B995" t="inlineStr"/>
      <c r="C995" t="inlineStr"/>
      <c r="D995" t="inlineStr">
        <is>
          <t>phụ vào, phụ thêm, thêm vào, sáp nhập, thôn tính lãnh thổ...)</t>
        </is>
      </c>
    </row>
    <row r="996">
      <c r="A996" t="inlineStr">
        <is>
          <t>Angliederung</t>
        </is>
      </c>
      <c r="B996" t="inlineStr"/>
      <c r="C996" t="inlineStr"/>
      <c r="D996" t="inlineStr">
        <is>
          <t>sự nhập hội, sự nhập đoàn, sự sáp nhập, sự nhập vào, sự liên kết, sự xác định tư cách làm bố, sự xác định tư cách tác giả, sự tìm nguồn gốc - sự phụ vào, sự thêm vào, sự thôn tính - sự gắn, sự dán, sự buộc, sự cột, cái dùng để buộc, vật bị buộc, lòng quyến luyến, sự gắn bó, sự bắt, sự tịch biên, sự tịch thu, đồ gá lắp, phụ tùng - sự hợp nhất, sự hợp thành tổ chức, sự hợp thành đoàn thể, đoàn thể, liên đoàn</t>
        </is>
      </c>
    </row>
    <row r="997">
      <c r="A997" t="inlineStr">
        <is>
          <t>Anglokatholik</t>
        </is>
      </c>
      <c r="B997" t="inlineStr"/>
      <c r="C997" t="inlineStr"/>
      <c r="D997" t="inlineStr">
        <is>
          <t>người nghi thức chủ nghĩa, người nệ nghi thức</t>
        </is>
      </c>
    </row>
    <row r="998">
      <c r="A998" t="inlineStr">
        <is>
          <t>Angorawolle</t>
        </is>
      </c>
      <c r="B998" t="inlineStr"/>
      <c r="C998" t="inlineStr"/>
      <c r="D998" t="inlineStr">
        <is>
          <t>mèo angora angora cat), dê angora angora goast), thỏ angora angora rabbit), lông len thỏ angora, lông len dê angora, hàng angora</t>
        </is>
      </c>
    </row>
    <row r="999">
      <c r="A999" t="inlineStr">
        <is>
          <t>angreifbar</t>
        </is>
      </c>
      <c r="B999" t="inlineStr"/>
      <c r="C999" t="inlineStr"/>
      <c r="D999" t="inlineStr">
        <is>
          <t>có thể tấn công được - có thể tấn công, có thể công kích - có thể đặt thành vấn đề nghi ngờ, có thể bị gièm pha, có thể bị nói xấu, có thể bị bôi nhọ, có thể bị buộc tội, có thể bị tố cáo, có thể bị bắt lỗi, có thể bị chê trách - có thể bị buộc tội phản quốc, có thể bị buộc trọng tội - có thể bị tổn thương, có thể bị tấn công, công kích được, có chỗ yếu, có nhược điểm</t>
        </is>
      </c>
    </row>
    <row r="1000">
      <c r="A1000" t="inlineStr">
        <is>
          <t>Angreifen</t>
        </is>
      </c>
      <c r="B1000" t="inlineStr"/>
      <c r="C1000" t="inlineStr"/>
      <c r="D1000" t="inlineStr">
        <is>
          <t>đồ dùng, dụng cụ, dây dợ, hệ puli, palăng, sự chặn, sự cản</t>
        </is>
      </c>
    </row>
    <row r="1001">
      <c r="A1001" t="inlineStr">
        <is>
          <t>angreifend</t>
        </is>
      </c>
      <c r="B1001" t="inlineStr"/>
      <c r="C1001" t="inlineStr"/>
      <c r="D1001" t="inlineStr">
        <is>
          <t>xâm lược, xâm lăng, công kích, hay gây sự, gây gỗ, gây hấn, hung hăng, hùng hổ, tháo vát, xông xáo, năng nổ - gặm mòn, phá huỷ dần - xâm chiếm, xâm lấn, xâm phạm, lan tràn - xúc phạm, làm mất lòng, làm nhục, sỉ nhục, chướng tai gai mắt, khó chịu, hôi hám, gớm guốc, tởm, tấn công - có tính chất luận chiến, có tính chất bút chiến</t>
        </is>
      </c>
    </row>
    <row r="1002">
      <c r="A1002" t="inlineStr">
        <is>
          <t>Angreifer</t>
        </is>
      </c>
      <c r="B1002" t="inlineStr"/>
      <c r="C1002" t="inlineStr"/>
      <c r="D1002" t="inlineStr">
        <is>
          <t>kẻ xâm lược, nước đi xâm lược, kẻ công kích, kẻ gây sự, kẻ gây hấn - người tấn công, người xông vào đánh - kẻ hành hung, kẻ hiếp dâm, kẻ cưỡng dâm - kẻ xâm chiếm, kẻ xâm lấn, kẻ xâm phạm - người phạm tội, người phạm lỗi, người xúc phạm, người làm mất lòng - người đi bố ráp, phi công đi oanh tạc, máy bay đi oanh tạc, kẻ cướp, giặc, cướp biển = der Angreifer +</t>
        </is>
      </c>
    </row>
    <row r="1003">
      <c r="A1003" t="inlineStr">
        <is>
          <t>Angrenzen</t>
        </is>
      </c>
      <c r="B1003" t="inlineStr"/>
      <c r="C1003" t="inlineStr"/>
      <c r="D1003" t="inlineStr">
        <is>
          <t>giới hạn, biên giới, chỗ tiếp giáp, tường chống, trụ chống, trụ đá - sự kề nhau, sự gần nhau, sự tiếp giáp, sự liên tưởng</t>
        </is>
      </c>
    </row>
    <row r="1004">
      <c r="A1004" t="inlineStr">
        <is>
          <t>angrenzen</t>
        </is>
      </c>
      <c r="B1004" t="inlineStr"/>
      <c r="C1004" t="inlineStr"/>
      <c r="D1004" t="inlineStr">
        <is>
          <t>củng cố bên sườn, đe doạ bên sườn, tấn công bên sườn, đóng bên sườn, nằm bêm sườn, đi vòng sườn, quét, ở bên sườn = angrenzen + = angrenzen an +</t>
        </is>
      </c>
    </row>
    <row r="1005">
      <c r="A1005" t="inlineStr">
        <is>
          <t>angrenzend</t>
        </is>
      </c>
      <c r="B1005" t="inlineStr"/>
      <c r="C1005" t="inlineStr"/>
      <c r="D1005" t="inlineStr">
        <is>
          <t>gần kề, kế liền, sát ngay - kế bên, tiếp giáp, bên cạnh, sát nách - có đường ranh giới chung, ở giáp giới, ở gần kề, gặp nhau, chụm đầu vào nhau, cùng một bề rộng, cùng một thời gian, cùng một nghĩa - kề nhau, giáp nhau, láng giềng - trực tiếp, lập tức, tức thì, ngay, trước mắt, gần gũi, gần nhất, sát cạnh - - = angrenzend +</t>
        </is>
      </c>
    </row>
    <row r="1006">
      <c r="A1006" t="inlineStr">
        <is>
          <t>Angrenzende</t>
        </is>
      </c>
      <c r="B1006" t="inlineStr"/>
      <c r="C1006" t="inlineStr"/>
      <c r="D1006" t="inlineStr">
        <is>
          <t>sự gần kề, sự kế liền</t>
        </is>
      </c>
    </row>
    <row r="1007">
      <c r="A1007" t="inlineStr">
        <is>
          <t>Angriff</t>
        </is>
      </c>
      <c r="B1007" t="inlineStr"/>
      <c r="C1007" t="inlineStr"/>
      <c r="D1007" t="inlineStr">
        <is>
          <t>sự xâm lược, cuộc xâm lược, sự công kích, sự gây sự, sự gây hấn, cuộc gây hấn - cuộc tấn công, cuộc đột kích, sự công kích thậm tệ, sự hành hung, hiếp dâm, cưỡng dâm - sự tấn công, cơn - cú đánh đòn, tai hoạ, điều gây xúc động mạnh, cú choáng người, sự nở hoa, ngọn gió, hơi thổi, sự thổi, sự hỉ, trứng ruồi, trứng nhặng fly) - tiếng hô "đứng lại", sự thách thức, sự không thừa nhận, hiệu lệnh bắt trưng bày dấu hiệu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đường kiếm tấn công bất thình lình, sự lao tới, sự nhào tới, dây dạy ngựa chạy vòng tròn, nơi dạy ngựa chạy vòng tròn - lúc bắt đầu - cuộc tấn công bất ngờ, cuộc lùng sục bất ngờ, cuộc vây bắt bất ngờ, cuộc bố ráp, cuộc cướp bóc - sự đẩy mạnh, sự xô đẩy, nhát đâm, cuộc tấn công mạnh, sự đột phá, sự thọc sâu, sự tấn công thình lình, sức đè, sức ép, sự đè gãy = der Angriff + = der Angriff + = der Angriff + = der Angriff + = der heftige Angriff + = in Angriff nehmen + = der plötzliche Angriff + = beim ersten Angriff + = zum Angriff übergehen + = der überraschende Angriff + = etwas in Angriff nehmen + = ein Problem in Angriff nehmen + = eine Sache ernsthaft in Angriff nehmen +</t>
        </is>
      </c>
    </row>
    <row r="1008">
      <c r="A1008" t="inlineStr">
        <is>
          <t>Angriffsflug</t>
        </is>
      </c>
      <c r="B1008" t="inlineStr"/>
      <c r="C1008" t="inlineStr"/>
      <c r="D1008" t="inlineStr">
        <is>
          <t>sự xông ra phá vây, chuyến bay, lần xuất kích</t>
        </is>
      </c>
    </row>
    <row r="1009">
      <c r="A1009" t="inlineStr">
        <is>
          <t>Angriffslust</t>
        </is>
      </c>
      <c r="B1009" t="inlineStr"/>
      <c r="C1009" t="inlineStr"/>
      <c r="D1009" t="inlineStr">
        <is>
          <t>tính chất xâm lược, tính chất công kích, tính hay gây sự, tính gây gỗ, tính hay gay cấn, tính hung hăng</t>
        </is>
      </c>
    </row>
    <row r="1010">
      <c r="A1010" t="inlineStr">
        <is>
          <t>angriffslustig</t>
        </is>
      </c>
      <c r="B1010" t="inlineStr"/>
      <c r="C1010" t="inlineStr"/>
      <c r="D1010" t="inlineStr">
        <is>
          <t>xâm lược, xâm lăng, công kích, hay gây sự, gây gỗ, gây hấn, hung hăng, hùng hổ, tháo vát, xông xáo, năng nổ - hiếu chiến, thích đánh nhau, hay gây gỗ</t>
        </is>
      </c>
    </row>
    <row r="1011">
      <c r="A1011" t="inlineStr">
        <is>
          <t>Angriffspunkt</t>
        </is>
      </c>
      <c r="B1011" t="inlineStr"/>
      <c r="C1011" t="inlineStr"/>
      <c r="D1011" t="inlineStr">
        <is>
          <t>cán, tay cầm, móc quai, điểm người ta có thể lợi dụng được, chức tước, danh hiệu</t>
        </is>
      </c>
    </row>
    <row r="1012">
      <c r="A1012" t="inlineStr">
        <is>
          <t>Angsthase</t>
        </is>
      </c>
      <c r="B1012" t="inlineStr"/>
      <c r="C1012" t="inlineStr"/>
      <c r="D1012" t="inlineStr">
        <is>
          <t>cụi duây, chi tiết vụn vặt, việc linh tinh - người nhát gan, người nhút nhát, người hèn nhát, con vật nhát - người nhu nhược - rác rưởi</t>
        </is>
      </c>
    </row>
    <row r="1013">
      <c r="A1013" t="inlineStr">
        <is>
          <t>anhaben</t>
        </is>
      </c>
      <c r="B1013" t="inlineStr"/>
      <c r="C1013" t="inlineStr"/>
      <c r="D1013" t="inlineStr">
        <is>
          <t>mang, đeo, mặc, để, đội, dùng mòn, dùng cũ, dùng hỏng, làm cho tiều tuỵ, làm cho hao mòn, phá hoại dần &amp; ), dùng mãi cho quen, dùng mãi cho vừa, dùng mãi cho khớp, có - tỏ, tỏ ra, mòn đi, bị mòn, bị dùng hỏng, cũ đi, dần dần quen, dần dần vừa, dùng, dùng được, dần dần trở nên = sie konnten ihm nichts anhaben +</t>
        </is>
      </c>
    </row>
    <row r="1014">
      <c r="A1014" t="inlineStr">
        <is>
          <t>anhaften</t>
        </is>
      </c>
      <c r="B1014" t="inlineStr"/>
      <c r="C1014" t="inlineStr"/>
      <c r="D1014" t="inlineStr">
        <is>
          <t>dính chặt vào, bám chặt vào, tham gia, gia nhập, tôn trọng triệt để, trung thành với, gắn bó với, giữ vững, tán thành, đồng ý - bám vào, dính sát vào, níu lấy, bám lấy, trung thành, giữ mãi</t>
        </is>
      </c>
    </row>
    <row r="1015">
      <c r="A1015" t="inlineStr">
        <is>
          <t>anhaftend</t>
        </is>
      </c>
      <c r="B1015" t="inlineStr"/>
      <c r="C1015" t="inlineStr"/>
      <c r="D1015" t="inlineStr">
        <is>
          <t>vốn có, cố hữu, vốn thuộc về, vốn gắn liền với = anhaftend +</t>
        </is>
      </c>
    </row>
    <row r="1016">
      <c r="A1016" t="inlineStr">
        <is>
          <t>Anhaftung</t>
        </is>
      </c>
      <c r="B1016" t="inlineStr"/>
      <c r="C1016" t="inlineStr"/>
      <c r="D1016" t="inlineStr">
        <is>
          <t>sự dính chặt vào, sự bám chặt vào, sự tham gia, sự gia nhập, sự trung thành với, sự giữ vững, sự tán đồng, sự đồng ý</t>
        </is>
      </c>
    </row>
    <row r="1017">
      <c r="A1017" t="inlineStr">
        <is>
          <t>anhaken</t>
        </is>
      </c>
      <c r="B1017" t="inlineStr"/>
      <c r="C1017" t="inlineStr"/>
      <c r="D1017" t="inlineStr">
        <is>
          <t>cài, gài, móc, ôm chặt, nắm chặt, siết chặt = anhaken +</t>
        </is>
      </c>
    </row>
    <row r="1018">
      <c r="A1018" t="inlineStr">
        <is>
          <t>anhalftern</t>
        </is>
      </c>
      <c r="B1018" t="inlineStr"/>
      <c r="C1018" t="inlineStr"/>
      <c r="D1018" t="inlineStr">
        <is>
          <t>+ up) buộc dây thòng lọng, treo cổ, bắt bằng dây thòng lọng, thắt cổ, gò bó, kiềm chế chặt chẽ</t>
        </is>
      </c>
    </row>
    <row r="1019">
      <c r="A1019" t="inlineStr">
        <is>
          <t>Anhalten</t>
        </is>
      </c>
      <c r="B1019" t="inlineStr"/>
      <c r="C1019" t="inlineStr"/>
      <c r="D1019" t="inlineStr">
        <is>
          <t>dính dính - sự bắt giữ - sự tiếp tục, sự tồn tại, sự kéo dài, sự lâu dài, sự lưu lại lâu dài, sự tiếp tục tình trạng, sự hoãn, sự đình lại - sự ngừng lại, sự đình chỉ, sự tắc, sự nghẽn = das plötzliche Anhalten +</t>
        </is>
      </c>
    </row>
    <row r="1020">
      <c r="A1020" t="inlineStr">
        <is>
          <t>anhalten</t>
        </is>
      </c>
      <c r="B1020" t="inlineStr"/>
      <c r="C1020" t="inlineStr"/>
      <c r="D1020" t="inlineStr">
        <is>
          <t>bắt giữ, làm ngừng lại, chặn lại, ngăn lại, hãm lại, lôi cuốn, hoãn thi hành - trói, buộc, bỏ lại, ký hợp đồng học nghề, ràng buộc, chấp nhận, thừa nhận, làm táo bón, băng bó, đánh đai nẹp, đóng, tết quanh, kết lại với nhau, kết thành khối rắn - kẹt, táo bón - tiếp tục, làm tiếp, giữ, duy trì, vẫn cứ, tiếp diễn, ở lại, hoãn lại, đình lại - cầm, nắm, nắm giữ, giữ vững, ở, chứa, chứa đựng, giam giữ, nén, nín, kìm lại, bắt phải giữ lời hứa, choán, xâm chiếm, thu hút, có ý nghĩ là, cho là, xem là, coi là, tin rằng, quyết định là - tổ chức, tiến hành, nói, đúng, theo, theo đuổi, tiếp tục đi theo, giữ chắc &amp; ), kéo dài, còn mãi, cứ vẫn, có giá trị, có hiệu lực, có thể áp dụng to hold good, to hold true), phủ định + with) tán thành - hold! đứng lại, dừng lại, đợi một tí! - tồn tại, giữ lâu bền, để lâu, đủ cho dùng - ngừng, nghỉ, thôi, chặn, ngăn chặn, cắt, cúp, treo giò, bịt lại, nút lại, hàn, chấm câu, bấm, buộc cho chặt, ngừng lại, đứng lại, lưu lại - chống đỡ, giữ vững được, chống cự, chịu đựng, nhận, xác nhận, chứng minh, hiện, chịu = anhalten + = anhalten + = anhalten + = anhalten + = anhalten + = sich anhalten + = bei jemandem um etwas anhalten +</t>
        </is>
      </c>
    </row>
    <row r="1021">
      <c r="A1021" t="inlineStr">
        <is>
          <t>anhaltend</t>
        </is>
      </c>
      <c r="B1021" t="inlineStr"/>
      <c r="C1021" t="inlineStr"/>
      <c r="D1021" t="inlineStr">
        <is>
          <t>liên tục, liên miên - liên tiếp, không dứt, không ngừng, tiến hành, duy trì - có quanh năm, kéo dài quanh năm, chảy quanh năm, lưu niên, sống lâu năm, tồn tại mãi mãi, vĩnh viễn, bất diệt - lâu dài, lâu bền, vĩnh cửu, thường xuyên, thường trực, cố định - kiên gan, bền bỉ, khăng khăng, khư khư, cố chấp, ngoan cố, dai dẳng, bền, không rụng - kéo dài, được nối dài thêm - không đứt quãng</t>
        </is>
      </c>
    </row>
    <row r="1022">
      <c r="A1022" t="inlineStr">
        <is>
          <t>Anhalter</t>
        </is>
      </c>
      <c r="B1022" t="inlineStr"/>
      <c r="C1022" t="inlineStr"/>
      <c r="D1022">
        <f> per Anhalter reisen + = per Anhalter fahren +</f>
        <v/>
      </c>
    </row>
    <row r="1023">
      <c r="A1023" t="inlineStr">
        <is>
          <t>Anhaltspunkt</t>
        </is>
      </c>
      <c r="B1023" t="inlineStr"/>
      <c r="C1023" t="inlineStr"/>
      <c r="D1023" t="inlineStr">
        <is>
          <t>đầu mối, manh mối, dòng tư tưởng, mạch câu chuyện - cán, tay cầm, móc quai, điểm người ta có thể lợi dụng được, chức tước, danh hiệu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 = ohne Anhaltspunkt +</t>
        </is>
      </c>
    </row>
    <row r="1024">
      <c r="A1024" t="inlineStr">
        <is>
          <t>Anhang</t>
        </is>
      </c>
      <c r="B1024" t="inlineStr"/>
      <c r="C1024" t="inlineStr"/>
      <c r="D1024" t="inlineStr">
        <is>
          <t>phụ lục, vật thêm vào, phần thêm vào - tính cộng, phép cộng, sự cộng lại, sự thêm, phần thêm - sự thêm vào, phụ tổ - phụ chương, phụ lục nhà phụ, chái - vật phụ thuộc, phần phụ thuộc, phần phụ - người phụ thuộc - ruột thừa vermiform appendix) - sự theo, sự noi theo, số người theo, số người ủng hộ, những người sau đây, những thứ sau đây - phần bổ sung, phần phụ thêm, tờ phụ trương, bàn phụ lục, góc phụ - đuôi, đoạn cuối, đoạn chót, đoàn tuỳ tùng, bím tóc bỏ xoã sau lưng, đít, đằng sau, mặt sấp, tail-coat = der Anhang + = der Anhang +</t>
        </is>
      </c>
    </row>
    <row r="1025">
      <c r="A1025" t="inlineStr">
        <is>
          <t>Anheben</t>
        </is>
      </c>
      <c r="B1025" t="inlineStr"/>
      <c r="C1025" t="inlineStr"/>
      <c r="D1025" t="inlineStr">
        <is>
          <t>sự nâng lên, sự nhấc lên, sự nâng cao, sự nhấc cao, máy nhấc, thang máy, sự cho đi nhờ xe, sự nâng đỡ, chỗ gồ lên, chỗ nhô lên, sức nâng, trọng lượng nâng, air-lift</t>
        </is>
      </c>
    </row>
    <row r="1026">
      <c r="A1026" t="inlineStr">
        <is>
          <t>anheben</t>
        </is>
      </c>
      <c r="B1026" t="inlineStr"/>
      <c r="C1026" t="inlineStr"/>
      <c r="D1026">
        <f> anheben +</f>
        <v/>
      </c>
    </row>
    <row r="1027">
      <c r="A1027" t="inlineStr">
        <is>
          <t>anheften</t>
        </is>
      </c>
      <c r="B1027" t="inlineStr"/>
      <c r="C1027" t="inlineStr"/>
      <c r="D1027" t="inlineStr">
        <is>
          <t>affix to, on, upon) đóng chặt vào, gắn vào, đính vào, đóng, dán, ký - treo vào, cột vào, buộc vào, nối vào, chấp vào, viết thêm vào, áp, ký tên - gắn, trói buộc, tham, gia, gia nhập, gắn bó, coi, cho là, gán cho, bắt giữ, tịch biên, gắn liền với - phết mỡ lên, rót nến, lược, khâu lược, đánh đòn - đập bẹt, đóng gập, buộc vào vòng neo, giải quyết, thanh toán, ký kết, xác nhận, làm cho không bác lại được, bị đóng gập đầu lại, bị ghì chặt, bị siết chặt, ôm sát người mà đánh - + up, together) ghim, găm, cặp, kẹp, chọc thủng bằng đinh ghim, đâm thủng bằng giáo mác, ghìm chặt, + down) bắt buộc, trói chặt, rào quanh bằng chấn song = anheften + = anheften +</t>
        </is>
      </c>
    </row>
    <row r="1028">
      <c r="A1028" t="inlineStr">
        <is>
          <t>anheimelnd</t>
        </is>
      </c>
      <c r="B1028" t="inlineStr"/>
      <c r="C1028" t="inlineStr"/>
      <c r="D1028" t="inlineStr">
        <is>
          <t>ấm cúng, thoải mái dễ chịu - - giản dị, chất phác, không màu mè, không khách sáo, không kiểu cách, xấu, vô duyên, thô kệch</t>
        </is>
      </c>
    </row>
    <row r="1029">
      <c r="A1029" t="inlineStr">
        <is>
          <t>anheuern</t>
        </is>
      </c>
      <c r="B1029" t="inlineStr"/>
      <c r="C1029" t="inlineStr"/>
      <c r="D1029" t="inlineStr">
        <is>
          <t>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anheuern + = anheuern +</t>
        </is>
      </c>
    </row>
    <row r="1030">
      <c r="A1030" t="inlineStr">
        <is>
          <t>Animation</t>
        </is>
      </c>
      <c r="B1030" t="inlineStr"/>
      <c r="C1030" t="inlineStr"/>
      <c r="D1030" t="inlineStr">
        <is>
          <t>lòng hăng hái, nhiệt tình, sự cao hứng, sự hào hứng, tính hoạt bát, sinh khí, sự nhộn nhịp, sự náo nhiệt, sự sôi nổi, tính sinh động, tính linh hoạt, sự cỗ vũ, sự sản xuất phim hoạt hoạ</t>
        </is>
      </c>
    </row>
    <row r="1031">
      <c r="A1031" t="inlineStr">
        <is>
          <t>animieren</t>
        </is>
      </c>
      <c r="B1031" t="inlineStr"/>
      <c r="C1031" t="inlineStr"/>
      <c r="D1031" t="inlineStr">
        <is>
          <t>kích thích, khuyến khích</t>
        </is>
      </c>
    </row>
    <row r="1032">
      <c r="A1032" t="inlineStr">
        <is>
          <t>Anis</t>
        </is>
      </c>
      <c r="B1032" t="inlineStr"/>
      <c r="C1032" t="inlineStr"/>
      <c r="D1032" t="inlineStr">
        <is>
          <t>cây anit họ hoa tán</t>
        </is>
      </c>
    </row>
    <row r="1033">
      <c r="A1033" t="inlineStr">
        <is>
          <t>Anker</t>
        </is>
      </c>
      <c r="B1033" t="inlineStr"/>
      <c r="C1033" t="inlineStr"/>
      <c r="D1033" t="inlineStr">
        <is>
          <t>cái neo, mỏ neo, neo sắt, mấu neo, nguồn tin cậy, nơi nương tựa - áo giáp, vỏ sắt, cốt, lõi, phản ứng, giáp, vỏ giáp - dây, xích, bù nhìn, ngáo ộp, người ăn mặc kỳ quái, anh chàng, gã, sự chuồn, lời nói đùa, lời pha trò, lời nói giễu - cái đòn bẩy = der Anker + = vor Anker + = Anker werfen + = vor Anker legen + = vor Anker liegen + = vor Anker liegen + = den Anker lichten +</t>
        </is>
      </c>
    </row>
    <row r="1034">
      <c r="A1034" t="inlineStr">
        <is>
          <t>Ankergrund</t>
        </is>
      </c>
      <c r="B1034" t="inlineStr"/>
      <c r="C1034" t="inlineStr"/>
      <c r="D1034" t="inlineStr">
        <is>
          <t>sự thả neo, sự bỏ neo, sự đạu, chỗ đậu tàu, chỗ thả neo, thuế đậu tàu, thuế thả neo, vật có thể cột vào, vật có thể dựa vào, nguồn tin cậy, nơi nương tựa</t>
        </is>
      </c>
    </row>
    <row r="1035">
      <c r="A1035" t="inlineStr">
        <is>
          <t>Ankerplatz</t>
        </is>
      </c>
      <c r="B1035" t="inlineStr"/>
      <c r="C1035" t="inlineStr"/>
      <c r="D1035" t="inlineStr">
        <is>
          <t>sự thả neo, sự bỏ neo, sự đạu, chỗ đậu tàu, chỗ thả neo, thuế đậu tàu, thuế thả neo, vật có thể cột vào, vật có thể dựa vào, nguồn tin cậy, nơi nương tựa - giường ngủ, chỗ tàu có thể bỏ neo, chỗ tàu đậu ở bến, địa vị, việc làm</t>
        </is>
      </c>
    </row>
    <row r="1036">
      <c r="A1036" t="inlineStr">
        <is>
          <t>Ankerstock</t>
        </is>
      </c>
      <c r="B1036" t="inlineStr"/>
      <c r="C1036" t="inlineStr"/>
      <c r="D1036" t="inlineStr">
        <is>
          <t>kho dữ trữ, kho, hàng trong kho, vốn, cổ phân, thân chính, gốc ghép, để, báng, cán, chuôi, nguyên vật liệu, dòng dõi, thành phần xuất thân, đàn vật nuôi, thể quần tập, tập đoàn, giàn tàu - cái cùm</t>
        </is>
      </c>
    </row>
    <row r="1037">
      <c r="A1037" t="inlineStr">
        <is>
          <t>Ankertaus</t>
        </is>
      </c>
      <c r="B1037" t="inlineStr"/>
      <c r="C1037" t="inlineStr"/>
      <c r="D1037" t="inlineStr">
        <is>
          <t>phạm vi, tầm xa, dịp, nơi phát huy, chiều dài dây neo, tầm tên lửa, mục tiêu, mục đích, ý định</t>
        </is>
      </c>
    </row>
    <row r="1038">
      <c r="A1038" t="inlineStr">
        <is>
          <t>Ankerwinde</t>
        </is>
      </c>
      <c r="B1038" t="inlineStr"/>
      <c r="C1038" t="inlineStr"/>
      <c r="D1038" t="inlineStr">
        <is>
          <t>cái tời - tời</t>
        </is>
      </c>
    </row>
    <row r="1039">
      <c r="A1039" t="inlineStr">
        <is>
          <t>anketten</t>
        </is>
      </c>
      <c r="B1039" t="inlineStr"/>
      <c r="C1039" t="inlineStr"/>
      <c r="D1039" t="inlineStr">
        <is>
          <t>xích lại, trói buộc, buộc chặt &amp; ), ngáng dây, đo bằng thước dây - kiềm chế, thu hút</t>
        </is>
      </c>
    </row>
    <row r="1040">
      <c r="A1040" t="inlineStr">
        <is>
          <t>anklagen</t>
        </is>
      </c>
      <c r="B1040" t="inlineStr"/>
      <c r="C1040" t="inlineStr"/>
      <c r="D1040" t="inlineStr">
        <is>
          <t>buộc tội, kết tội, tố cáo - thưa kiện, công kích, công khai chỉ trích) một ý kiến, một người nào), đặt vấn đề nghi ngờ - nạp đạn, nạp thuốc, nạp điện, tọng vào, nhồi nhét, tính giá, đòi trả, tính vào, bắt phải chịu phí tổn, bắt phải gánh vác, ghi sổ, giao nhiệm vụ, giao việc, tấn công, đột kích, bắc đặt ngang - đặt thành vấn đề nghi ngờ, gièm pha, nói xấu, bôi nhọ, bắt lỗi, bẻ lỗi, chê trách, buộc tội phản quốc, buộc trọng tội - làm cho liên luỵ - truy tố - theo đuổi, tiếp tục, tiến hành, hành, khởi tố, kiện</t>
        </is>
      </c>
    </row>
    <row r="1041">
      <c r="A1041" t="inlineStr">
        <is>
          <t>anklagend</t>
        </is>
      </c>
      <c r="B1041" t="inlineStr"/>
      <c r="C1041" t="inlineStr"/>
      <c r="D1041" t="inlineStr">
        <is>
          <t>buộc tội, kết tội, tố cáo - làm cho liên luỵ</t>
        </is>
      </c>
    </row>
    <row r="1042">
      <c r="A1042" t="inlineStr">
        <is>
          <t>Anklageschrift</t>
        </is>
      </c>
      <c r="B1042" t="inlineStr"/>
      <c r="C1042" t="inlineStr"/>
      <c r="D1042" t="inlineStr">
        <is>
          <t>sự truy tố, sự buộc tội, bản cáo trạng</t>
        </is>
      </c>
    </row>
    <row r="1043">
      <c r="A1043" t="inlineStr">
        <is>
          <t>anklammern</t>
        </is>
      </c>
      <c r="B1043" t="inlineStr"/>
      <c r="C1043" t="inlineStr"/>
      <c r="D1043">
        <f> anklammern + = sich anklammern +</f>
        <v/>
      </c>
    </row>
    <row r="1044">
      <c r="A1044" t="inlineStr">
        <is>
          <t>Anklang</t>
        </is>
      </c>
      <c r="B1044" t="inlineStr"/>
      <c r="C1044" t="inlineStr"/>
      <c r="D1044" t="inlineStr">
        <is>
          <t>sự kêu gọi, lời kêu gọi, lời thỉnh cầu, sự cầu khẩn, sự chống án, quyền chống án - sự tán thành, sự đồng ý, sự chấp thuận - tiếng dội, tiếng vang, sự bắt chước mù quáng, người bắt chước mù quáng, người ủng hộ mù quáng, thể thơ liên hoàn, ám hiệu cho đồng bọn - sự nhớ lại, sự hồi tưởng, nét phảng phất làm nhớ lại, kỷ niệm, tập ký sự, hồi ký, nét phảng phất - tiếng âm vang, sự dội tiếng, cộng hưởng = Anklang finden + = Anklang finden + = Anklang finden bei jemandem +</t>
        </is>
      </c>
    </row>
    <row r="1045">
      <c r="A1045" t="inlineStr">
        <is>
          <t>ankleben</t>
        </is>
      </c>
      <c r="B1045" t="inlineStr"/>
      <c r="C1045" t="inlineStr"/>
      <c r="D1045" t="inlineStr">
        <is>
          <t>affix to, on, upon) đóng chặt vào, gắn vào, đính vào, đóng, dán, ký - làm dính, dán lại, gắn lại bằng chất dính, làm thành chất dính, hoá thành chất dính - + up) dán, thông báo bằng thông cáo, dán yết thị lên, dán thông cáo lên, yết tên, công bố tên, đi du lịch bằng ngựa trạm, đi du lịch vội vã, vội vàng, vội vã, gửi qua bưu điện - bỏ ở trạm bưu điện, bỏ vào hòn thư, vào sổ cái, động tính từ quá khứ) thông báo đầy đủ tin tức cho, cung cấp đầy đủ tin tức cho to post up), đặt, bố trí, bổ nhiệm làm chỉ huy thuyền chiến - bổ nhiệm làm chỉ huy = ankleben + = ankleben +</t>
        </is>
      </c>
    </row>
    <row r="1046">
      <c r="A1046" t="inlineStr">
        <is>
          <t>Ankleiden</t>
        </is>
      </c>
      <c r="B1046" t="inlineStr"/>
      <c r="C1046" t="inlineStr"/>
      <c r="D1046"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t>
        </is>
      </c>
    </row>
    <row r="1047">
      <c r="A1047" t="inlineStr">
        <is>
          <t>ankleiden</t>
        </is>
      </c>
      <c r="B1047" t="inlineStr"/>
      <c r="C1047" t="inlineStr"/>
      <c r="D1047" t="inlineStr">
        <is>
          <t>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 sich ankleiden + = feierlich ankleiden +</t>
        </is>
      </c>
    </row>
    <row r="1048">
      <c r="A1048" t="inlineStr">
        <is>
          <t>Ankleider</t>
        </is>
      </c>
      <c r="B1048" t="inlineStr"/>
      <c r="C1048" t="inlineStr"/>
      <c r="D1048" t="inlineStr">
        <is>
          <t>chạn bát đĩa, dressing-table, người bày biện mặt hàng, người đẽo, người mài giũa, thợ hồ vải, thợ da, người tỉa cây, người phụ mổ, người phụ trách mặc quần áo, người giữ trang phục - người diện bảnh</t>
        </is>
      </c>
    </row>
    <row r="1049">
      <c r="A1049" t="inlineStr">
        <is>
          <t>anklopfen</t>
        </is>
      </c>
      <c r="B1049" t="inlineStr"/>
      <c r="C1049" t="inlineStr"/>
      <c r="D1049" t="inlineStr">
        <is>
          <t>đập, đánh, va đụng, làm choáng người, gây ấn tượng sâu sắc, làm ngạc nhiên hết sức, phê bình kịch liệt, chỉ trích gay gắt, gõ, kêu lọc xọc, nổ lọc xọc</t>
        </is>
      </c>
    </row>
    <row r="1050">
      <c r="A1050" t="inlineStr">
        <is>
          <t>ankochen</t>
        </is>
      </c>
      <c r="B1050" t="inlineStr"/>
      <c r="C1050" t="inlineStr"/>
      <c r="D1050" t="inlineStr">
        <is>
          <t>đun sôi nửa chừng, hun nóng</t>
        </is>
      </c>
    </row>
    <row r="1051">
      <c r="A1051" t="inlineStr">
        <is>
          <t>ankommend</t>
        </is>
      </c>
      <c r="B1051" t="inlineStr"/>
      <c r="C1051" t="inlineStr"/>
      <c r="D1051" t="inlineStr">
        <is>
          <t>đi về</t>
        </is>
      </c>
    </row>
    <row r="1052">
      <c r="A1052" t="inlineStr">
        <is>
          <t>ankreiden</t>
        </is>
      </c>
      <c r="B1052" t="inlineStr"/>
      <c r="C1052" t="inlineStr"/>
      <c r="D1052">
        <f> jemandem etwas ankreiden + = jemandem etwas übel ankreiden +</f>
        <v/>
      </c>
    </row>
    <row r="1053">
      <c r="A1053" t="inlineStr">
        <is>
          <t>ankreuzen</t>
        </is>
      </c>
      <c r="B1053" t="inlineStr"/>
      <c r="C1053" t="inlineStr"/>
      <c r="D1053" t="inlineStr">
        <is>
          <t>kêu tích tắc, mua chịu, bán chịu cho, bán chịu</t>
        </is>
      </c>
    </row>
    <row r="1054">
      <c r="A1054" t="inlineStr">
        <is>
          <t>Ankunft</t>
        </is>
      </c>
      <c r="B1054" t="inlineStr"/>
      <c r="C1054" t="inlineStr"/>
      <c r="D1054" t="inlineStr">
        <is>
          <t>sự đến, sự tới, Advent sự giáng sinh của Chúa Giêxu, Advent kỳ trông đợi - sự tới nơi, người mới đến, vật mới đến, chuyến hàng mới đến, đùa đứa bé mới sinh = jemandes Ankunft registrieren +</t>
        </is>
      </c>
    </row>
    <row r="1055">
      <c r="A1055" t="inlineStr">
        <is>
          <t>ankurbeln</t>
        </is>
      </c>
      <c r="B1055" t="inlineStr"/>
      <c r="C1055" t="inlineStr"/>
      <c r="D1055" t="inlineStr">
        <is>
          <t>nâng lên, đưa lên, quảng cáo rùm beng, tăng giá, làm cho nổi tiếng, tăng thế - làm hoạt động, làm sôi nổi, làm phấn chấn, chấn hưng, làm hưng thịnh, làm tươi sáng, làm vui vẻ, làm sinh động - ướp gừng, + up) làm hào hứng, làm sôi nổi lên, làm hăng hái lên, tiếp dũng khí cho - lại bắt đầu, lại khởi đầu - kích thích, khuyến khích</t>
        </is>
      </c>
    </row>
    <row r="1056">
      <c r="A1056" t="inlineStr">
        <is>
          <t>Ankurbelung</t>
        </is>
      </c>
      <c r="B1056" t="inlineStr"/>
      <c r="C1056" t="inlineStr"/>
      <c r="D1056" t="inlineStr">
        <is>
          <t>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t>
        </is>
      </c>
    </row>
    <row r="1057">
      <c r="A1057" t="inlineStr">
        <is>
          <t>Anlage</t>
        </is>
      </c>
      <c r="B1057" t="inlineStr"/>
      <c r="C1057" t="inlineStr"/>
      <c r="D1057" t="inlineStr">
        <is>
          <t>năng lực, khả năng, tài năng, tài cán - sự sắp xếp, sự sắp đặt, cái được sắp xếp, cái được sắp đặt, số nhiều) sự thu xếp, sự chuẩn bị, sự dàn xếp, sự hoà giải, sự cải biên, sự soạn lại, bản cải tiến, bản soạn lại - sự chỉnh hợp, sự lắp ráp - tính nết, tính cách, cá tính, đặc tính, đặc điểm, nét đặc sắc, chí khí, nghị lực, nhân vật, người lập dị, tên tuổi, danh tiếng, tiếng, giấy chứng nhận, chữ, nét chữ - sự xây dựng, vật được xây dựng, cách đặt câu, cấu trúc câu, sự giải thích, sự vẽ hình, sự dựng hình, xây dựng - 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cách bố trí, số nhiều) kế hoạch, cách bố trí lực lượng, sự dùng, sự tuỳ ý sử dụng, khuynh hướng, thiên hướng, tính tình, tâm tính, tính khí, sự bán, sự chuyển nhượng, sự nhượng lại - mệnh trời - cặn, nước vo gạo, nước rửa bát, bã lúa mạch , bản phác hoạ, sơ đồ thiết kế, bản dự thảo một đạo luật...), chế độ quân dịch, sự lấy ra, sự rút ra, hối phiếu, phân đội - biệt phái, phân đội tăng cường, gió lò, sự kéo, sự vạch cỡ, cỡ vạch - tính năng, khả năng quản trị, tài, ngành, khoa, toàn bộ cán bộ giảng dạy, quyền pháp - sự ban cho, sự cho, sự tặng, quà tặng, quà biếu, thiên tài, năng khiếu - thóc lúa, hạt, hột, một chút, mảy may, thớ, tính chất, bản chất, Gren, phẩm yên chi, màu nhuộm, bã rượu - inclining, sự nghiêng, sự cúi, dốc, độ nghiêng - sự đặt, sự đặt vào, lễ nhậm chức, máy móc đặt, hệ thống máy đặt, hệ thống điện đặt, số nhiều) cơ sở, đồn bốt, căn cứ - sự đầu tư, vốn đầu tư, cái được đầu tư, investiture, sự bao vây, sự phong toả - sự định hướng - thực vật, cây, sự mọc, dáng đứng, thế đứng, máy móc, thiết bị, nhà máy là công nghiệp nặng), người gài vào, vật gài bí mật - bộ, tập hợp, ván, xéc, bọn, đám, đoàn, lũ, giới, cành chiết, cành giăm, quả mới đậu, chiều tà, lúc mặt trời lặn, chiều hướng, hình thể, dáng dấp, kiểu cách, lớp vữa ngoài, cột gỗ chống hâm, lứa trứng - tảng đá, máy, nhóm máy, cảnh dựng, máy thu thanh radio set wireless set), máy truyền hình television set) = die Anlage + = die Anlage + = laut Anlage + = eine Anlage haben + = die sinnreiche Anlage + = die verzweigte Anlage + = die elektrische Anlage + = die mündelsichere Anlage +</t>
        </is>
      </c>
    </row>
    <row r="1058">
      <c r="A1058" t="inlineStr">
        <is>
          <t>Anlagen</t>
        </is>
      </c>
      <c r="B1058" t="inlineStr"/>
      <c r="C1058" t="inlineStr"/>
      <c r="D1058">
        <f> die Anlagen + = die Anlagen +</f>
        <v/>
      </c>
    </row>
    <row r="1059">
      <c r="A1059" t="inlineStr">
        <is>
          <t>anlassen</t>
        </is>
      </c>
      <c r="B1059" t="inlineStr"/>
      <c r="C1059" t="inlineStr"/>
      <c r="D1059">
        <f> anlassen + = anlassen + = anlassen +</f>
        <v/>
      </c>
    </row>
    <row r="1060">
      <c r="A1060" t="inlineStr">
        <is>
          <t>Anlasser</t>
        </is>
      </c>
      <c r="B1060" t="inlineStr"/>
      <c r="C1060" t="inlineStr"/>
      <c r="D1060" t="inlineStr">
        <is>
          <t>người ra lệnh xuất phát, đấu thủ xuất phát trong cuộc đua, nhân viên điều độ, bộ khởi động = der selbsttätige Anlasser +</t>
        </is>
      </c>
    </row>
    <row r="1061">
      <c r="A1061" t="inlineStr">
        <is>
          <t>Anlauf</t>
        </is>
      </c>
      <c r="B1061" t="inlineStr"/>
      <c r="C1061" t="inlineStr"/>
      <c r="D1061" t="inlineStr">
        <is>
          <t>sự cố gắng, sự thử, sự mưu hại, sự xâm phạm, sự phạm đến - sự tấn công, sự công kích, lúc bắt đầu - buổi đầu, dị bắt đầu, cơ hội bắt đầu, sự khởi hành, sự ra đi, sự lên đường, chỗ khởi hành, chỗ xuất phát, giờ xuất phát, lệnh bắt đầu, lệnh xuất phát, sự giật mình, sự giật nảy người - sự chấp, thế lợi = der Anlauf + = Anlauf nehmen + = beim ersten Anlauf +</t>
        </is>
      </c>
    </row>
    <row r="1062">
      <c r="A1062" t="inlineStr">
        <is>
          <t>Anlaufen</t>
        </is>
      </c>
      <c r="B1062" t="inlineStr"/>
      <c r="C1062" t="inlineStr"/>
      <c r="D1062" t="inlineStr">
        <is>
          <t>trạng thái mờ, trạng thái xỉn, vết nhơ, vết bẩn, điều xấu = das Anlaufen +</t>
        </is>
      </c>
    </row>
    <row r="1063">
      <c r="A1063" t="inlineStr">
        <is>
          <t>anlaufen</t>
        </is>
      </c>
      <c r="B1063" t="inlineStr"/>
      <c r="C1063" t="inlineStr"/>
      <c r="D1063" t="inlineStr">
        <is>
          <t>bắt đầu, khởi đầu, đề xướng, vỡ lòng, khai tâm, bắt đầu làm quen cho, làm lễ kết nạp, làm lễ thụ giáo cho = anlaufen + = anlaufen + = anlaufen + = anlaufen + = anlaufen + = anlaufen + = rostig anlaufen +</t>
        </is>
      </c>
    </row>
    <row r="1064">
      <c r="A1064" t="inlineStr">
        <is>
          <t>Anlegen</t>
        </is>
      </c>
      <c r="B1064" t="inlineStr"/>
      <c r="C1064" t="inlineStr"/>
      <c r="D1064" t="inlineStr">
        <is>
          <t>sự đổ bộ, sự ghé vào bờ, sự hạ cánh, bến, nơi đổ, đầu cầu thang</t>
        </is>
      </c>
    </row>
    <row r="1065">
      <c r="A1065" t="inlineStr">
        <is>
          <t>anlegen</t>
        </is>
      </c>
      <c r="B1065" t="inlineStr"/>
      <c r="C1065" t="inlineStr"/>
      <c r="D1065" t="inlineStr">
        <is>
          <t>gắn vào, áp vào, ghép vào, đính vào, đắp vào, tra vào, dùng ứng dụng, dùng áp dụng, chăm chú, chuyên tâm, xin, thỉnh cầu, có thể áp dụng vào, thích ứng với, hợp với, apply to, at hỏi - xây, xây dựng, xây cất, dựng nên, lập nên, làm nên - làm xây dựng, đặt, vẽ, dựng - tạo, tạo nên, tạo ra, tạo thành, sáng tạo, gây ra, làm, phong tước, đóng lần đầu tiên, làm rối lên, làn nhắng lên, hối hả chạy ngược chạy xuôi - 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mặc, khoác &amp; ), động tính từ quá khứ) cho, phú cho - nhạo báng, chế nhạo, chế giễu, giễu cợt, đeo, thắt, buộc quanh mình, quấn quanh, đóng đai quanh, bao bọc, vây quanh, cho - đầu tư, trao cho, khoác cho, mặc cho, truyền cho, làm lễ nhậm chức cho, bao vây, phong toả, đầu tư vốn - đưa vào bờ, đổ bộ, dẫn đến, đưa đến, đẩy vào, đạt được, giành được, bắt được, đưa đi, giáng, đánh, ghé vào bờ, hạ cánh, xuống đất, xuống xe, lên bờ, rơi vào - trồng, gieo, cắm, đóng chặt xuống, động từ phân thân to plant oneself đứng, thả, di đến ở... đưa đến ở..., thiết lập, thành lập, gài lại làm tay trong, gài, bắn, ném, đâm..., bỏ rơi - chôn, giấu, oa trữ, bỏ vào mỏ, tính - để, bố trí, đặt lại cho đúng, sắp, dọn, bày, mài, giũa, kết lị, se lại, đặc lại, ổn định, lặn, chảy, bày tỏ, vừa vặn, định điểm được thua, ấp = anlegen + = anlegen + = anlegen + = anlegen + = anlegen + = es anlegen + = fest anlegen + = schräg anlegen + = wieder anlegen + = es auf etwas anlegen +</t>
        </is>
      </c>
    </row>
    <row r="1066">
      <c r="A1066" t="inlineStr">
        <is>
          <t>Anlegeplatz</t>
        </is>
      </c>
      <c r="B1066" t="inlineStr"/>
      <c r="C1066" t="inlineStr"/>
      <c r="D1066" t="inlineStr">
        <is>
          <t>bến tàu, cầu tàu - thuế bến</t>
        </is>
      </c>
    </row>
    <row r="1067">
      <c r="A1067" t="inlineStr">
        <is>
          <t>Anleger</t>
        </is>
      </c>
      <c r="B1067" t="inlineStr"/>
      <c r="C1067" t="inlineStr"/>
      <c r="D1067" t="inlineStr">
        <is>
          <t>người đầu tư</t>
        </is>
      </c>
    </row>
    <row r="1068">
      <c r="A1068" t="inlineStr">
        <is>
          <t>Anlegestelle</t>
        </is>
      </c>
      <c r="B1068" t="inlineStr"/>
      <c r="C1068" t="inlineStr"/>
      <c r="D1068" t="inlineStr">
        <is>
          <t>để chắn sóng, cầu tàu - bến tàu, đạp ngăn sóng, cầu dạo chơi, chân cầu, trụ, cột trụ, trụ giữa hai cửa s</t>
        </is>
      </c>
    </row>
    <row r="1069">
      <c r="A1069" t="inlineStr">
        <is>
          <t>anlehnen</t>
        </is>
      </c>
      <c r="B1069" t="inlineStr"/>
      <c r="C1069" t="inlineStr"/>
      <c r="D1069" t="inlineStr">
        <is>
          <t>đặt, dựa, tựa, gác, nằm, tựa đầu, ngồi dựa, dựa vào, ỷ vào, trông cậy vào = anlehnen + = anlehnen +</t>
        </is>
      </c>
    </row>
    <row r="1070">
      <c r="A1070" t="inlineStr">
        <is>
          <t>Anleihe</t>
        </is>
      </c>
      <c r="B1070" t="inlineStr"/>
      <c r="C1070" t="inlineStr"/>
      <c r="D1070" t="inlineStr">
        <is>
          <t>sự vay nợ, sự cho vay, sự cho mượn, công trái, quốc trái, tiền cho vay, vật cho mượn, từ mượn, phong tục mượn = die öffentliche Anleihe + = eine Anleihe aufnehmen + = die Vermittlung einer Anleihe +</t>
        </is>
      </c>
    </row>
    <row r="1071">
      <c r="A1071" t="inlineStr">
        <is>
          <t>anleiten</t>
        </is>
      </c>
      <c r="B1071" t="inlineStr"/>
      <c r="C1071" t="inlineStr"/>
      <c r="D1071" t="inlineStr">
        <is>
          <t>gửi, viết để gửi cho, viết cho, nói với, nói để nhắn, hướng nhắm, chỉ đường, hướng dẫn, chỉ đạo, chi phối, điều khiển, chỉ huy, cai quản, ra lệnh, chỉ thị, bảo - chỉ dẫn, chỉ thị cho, dạy, đào tạo, truyền kiến thức cho, cung cấp tin tức cho, cung cấp tài liệu cho, cho hay, cho biết - dạy dỗ, rèn luyện, huấn luyện, tập dượt, uốn, chĩa, đi xe lửa, tập luyện tập dượt</t>
        </is>
      </c>
    </row>
    <row r="1072">
      <c r="A1072" t="inlineStr">
        <is>
          <t>Anleitung</t>
        </is>
      </c>
      <c r="B1072" t="inlineStr"/>
      <c r="C1072" t="inlineStr"/>
      <c r="D1072" t="inlineStr">
        <is>
          <t>sự điều khiển, sự chỉ huy, sự cai quản, số nhiều) lời chỉ bảo, lời hướng dẫn, chỉ thị, huấn thị, phương hướng, chiều, phía, ngả, mặt, phương diện, directorate - sự dạy, kiến thức truyền cho, tài liệu cung cấp cho, lời chỉ dẫn - sự dạy dỗ, sự rèn luyện, sự đào tạo, sự tập dượt, sự uốn cây, sự chĩa súng, sự nhắm bắn</t>
        </is>
      </c>
    </row>
    <row r="1073">
      <c r="A1073" t="inlineStr">
        <is>
          <t>anlernen</t>
        </is>
      </c>
      <c r="B1073" t="inlineStr"/>
      <c r="C1073" t="inlineStr"/>
      <c r="D1073" t="inlineStr">
        <is>
          <t>bắt đầu, khởi đầu, đề xướng, vỡ lòng, khai tâm, bắt đầu làm quen cho, làm lễ kết nạp, làm lễ thụ giáo cho - chỉ dẫn, chỉ thị cho, dạy, đào tạo, truyền kiến thức cho, cung cấp tin tức cho, cung cấp tài liệu cho, cho hay, cho biết - dạy học, dạy bảo, dạy dỗ - rèn luyện, huấn luyện, tập dượt, uốn, chĩa, đi xe lửa, tập luyện tập dượt</t>
        </is>
      </c>
    </row>
    <row r="1074">
      <c r="A1074" t="inlineStr">
        <is>
          <t>anliefern</t>
        </is>
      </c>
      <c r="B1074" t="inlineStr"/>
      <c r="C1074" t="inlineStr"/>
      <c r="D1074" t="inlineStr">
        <is>
          <t>cứu, cứu khỏi, giải thoát, phân phát, phân phối, giao, đọc, phát biểu, giãi bày, bày tỏ, giáng, ném, phóng, bắn ra, mở, có công suất là, cung cấp cho, dỡ, tháo</t>
        </is>
      </c>
    </row>
    <row r="1075">
      <c r="A1075" t="inlineStr">
        <is>
          <t>Anliegen</t>
        </is>
      </c>
      <c r="B1075" t="inlineStr"/>
      <c r="C1075" t="inlineStr"/>
      <c r="D1075" t="inlineStr">
        <is>
          <t>sự liên quan tới, sự dính líu tới, lợi, lợi lộc, phần, cổ phần, việc, chuyện phải lo, sự lo lắng, sự lo âu, sự lo ngại, sự quan tâm, hãng buôn, xí nghiệp, công việc kinh doanh, cái - vật - sự thèm muốn, sự mong muốn, sự ao ước, sự khát khao, sự mơ ước, lòng thèm muốn, lòng khát khao, vật mong muốn, vật ao ước, dục vọng, lời đề nghị, lời yêu cầu, lệnh - lời thỉnh cầu, nhu cầu, sự hỏi mua = es ist unser Anliegen + = ein Anliegen vorbringen + = ein Anliegen an jemanden haben +</t>
        </is>
      </c>
    </row>
    <row r="1076">
      <c r="A1076" t="inlineStr">
        <is>
          <t>anliegen</t>
        </is>
      </c>
      <c r="B1076" t="inlineStr"/>
      <c r="C1076" t="inlineStr"/>
      <c r="D1076" t="inlineStr">
        <is>
          <t>hợp, vừa, làm cho hợp, làm cho vừa, lắp, vừa hợp, thích hợp, phù hợp, ăn khớp - ngồi, đậu, ấp, họp, nhóm họp, cưỡi, đặt ngồi = eng anliegen + = straff anliegen +</t>
        </is>
      </c>
    </row>
    <row r="1077">
      <c r="A1077" t="inlineStr">
        <is>
          <t>anliegend</t>
        </is>
      </c>
      <c r="B1077" t="inlineStr"/>
      <c r="C1077" t="inlineStr"/>
      <c r="D1077" t="inlineStr">
        <is>
          <t>gần kề, kế liền, sát ngay - bên cạnh, láng giềng - lén, lẩn, uốn khúc, lượn vòng, uyển chuyển = eng anliegend +</t>
        </is>
      </c>
    </row>
    <row r="1078">
      <c r="A1078" t="inlineStr">
        <is>
          <t>Anlieger</t>
        </is>
      </c>
      <c r="B1078" t="inlineStr"/>
      <c r="C1078" t="inlineStr"/>
      <c r="D1078" t="inlineStr">
        <is>
          <t>chủ nhà đất láng giềng - người hàng xóm, người láng giềng, người ở bên cạnh, vật ở cạnh, người đồng loại - người trú ngụ, cư dân, thống sứ, công sứ, chim không di trú = Anlieger frei! + = nur für Anlieger +</t>
        </is>
      </c>
    </row>
    <row r="1079">
      <c r="A1079" t="inlineStr">
        <is>
          <t>anmachen</t>
        </is>
      </c>
      <c r="B1079" t="inlineStr"/>
      <c r="C1079" t="inlineStr"/>
      <c r="D1079" t="inlineStr">
        <is>
          <t>búng mạnh, rung mạnh, phẩy mạnh, vẫy mạnh, nội động từ, rung rung, giật giật, tán tỉnh, ve vãn, vờ tán tỉnh, vờ ve vãn, đùa, đùa bỡn, đùa cợt - đánh, đấm trúng, bắn trúng, ném trúng, va phải, vấp phải, va trúng, chạm nọc, xúc phạm đến, làm tổn thương, làm đau khổ, tìm ra, vớ được, hợp với, đúng với, đạt tới, đạt được, tới, mê đắm - đam mê, nhằm đánh = anmachen +</t>
        </is>
      </c>
    </row>
    <row r="1080">
      <c r="A1080" t="inlineStr">
        <is>
          <t>Anmeldeformular</t>
        </is>
      </c>
      <c r="B1080" t="inlineStr"/>
      <c r="C1080" t="inlineStr"/>
      <c r="D1080" t="inlineStr">
        <is>
          <t>mẫu đơn có sẵn để tư khai khi xin việc</t>
        </is>
      </c>
    </row>
    <row r="1081">
      <c r="A1081" t="inlineStr">
        <is>
          <t>Anmeldung</t>
        </is>
      </c>
      <c r="B1081" t="inlineStr"/>
      <c r="C1081" t="inlineStr"/>
      <c r="D1081" t="inlineStr">
        <is>
          <t>lời rao, lời loan báo, cáo thị, thông cáo, lời công bố, lời tuyên bố - 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đăng ký, sự vào sổ, sự gửi bảo đảm = die Anmeldung + = die Anmeldung + = die Anmeldung +</t>
        </is>
      </c>
    </row>
    <row r="1082">
      <c r="A1082" t="inlineStr">
        <is>
          <t>Anmerkung</t>
        </is>
      </c>
      <c r="B1082" t="inlineStr"/>
      <c r="C1082" t="inlineStr"/>
      <c r="D1082" t="inlineStr">
        <is>
          <t>lời chú thích, ghi chú, dẫn giải</t>
        </is>
      </c>
    </row>
    <row r="1083">
      <c r="A1083" t="inlineStr">
        <is>
          <t>Anmerkungen</t>
        </is>
      </c>
      <c r="B1083" t="inlineStr"/>
      <c r="C1083" t="inlineStr"/>
      <c r="D1083" t="inlineStr">
        <is>
          <t>chú giải, chú thích = mit Anmerkungen versehen + = einen Text mit Anmerkungen versehen +</t>
        </is>
      </c>
    </row>
    <row r="1084">
      <c r="A1084" t="inlineStr">
        <is>
          <t>Anmerkungszeichen</t>
        </is>
      </c>
      <c r="B1084" t="inlineStr"/>
      <c r="C1084" t="inlineStr"/>
      <c r="D1084" t="inlineStr">
        <is>
          <t>dao găm, dấu chữ thập</t>
        </is>
      </c>
    </row>
    <row r="1085">
      <c r="A1085" t="inlineStr">
        <is>
          <t>Anmut</t>
        </is>
      </c>
      <c r="B1085" t="inlineStr"/>
      <c r="C1085" t="inlineStr"/>
      <c r="D1085" t="inlineStr">
        <is>
          <t>vẻ phong nhã, yêu kiều, duyên dáng</t>
        </is>
      </c>
    </row>
    <row r="1086">
      <c r="A1086" t="inlineStr">
        <is>
          <t>anmutig</t>
        </is>
      </c>
      <c r="B1086" t="inlineStr">
        <is>
          <t>tính từ</t>
        </is>
      </c>
      <c r="C1086" t="inlineStr"/>
      <c r="D1086" t="inlineStr">
        <is>
          <t>yêu kiều, duyên dáng</t>
        </is>
      </c>
    </row>
    <row r="1087">
      <c r="A1087" t="inlineStr">
        <is>
          <t>annageln</t>
        </is>
      </c>
      <c r="B1087" t="inlineStr">
        <is>
          <t>động từ (hat)</t>
        </is>
      </c>
      <c r="C1087" t="inlineStr"/>
      <c r="D1087" t="inlineStr">
        <is>
          <t>đóng đinh chặt</t>
        </is>
      </c>
    </row>
    <row r="1088">
      <c r="A1088" t="inlineStr">
        <is>
          <t>Annahme</t>
        </is>
      </c>
      <c r="B1088" t="inlineStr"/>
      <c r="C1088" t="inlineStr"/>
      <c r="D1088" t="inlineStr">
        <is>
          <t>sự nhận, sự chấp nhận, sự chấp thuận, sự thừa nhận, sự công nhận, sự hoan nghênh, sự tán thưởng, sự tán thành, sự tin, sự nhận thanh toán, hoá đơn được nhận thanh toán - sự nhận làm con nuôi, sự nhận làm bố mẹ nuôi, sự theo, sự làm theo, sự chọn, sự chấp nhận và thực hiện - sự mang, sự khoác, sự lấy, sự làm ra vẻ, sự giả bộ, sự mệnh danh, sự cho rằng, sự nắm lấy, sự chiếm lấy, sự đảm đương, sự gánh vác, sự nhận vào mình, tính kiêu căng, tính kiêu ngạo - tính ngạo mạn, lễ thăng thiên của Đức mẹ đồng trinh - điều hư cấu, điều tưởng tượng, tiểu thuyết - giả thuyết - tính tự phụ, tính quá tự tin, sự cho là đúng, sự cầm bằng, sự đoán chừng, điều cho là đúng, điều cầm bằng, điều đoán chừng, căn cứ để cho là đúng, căn cứ để cầm bằng - căn cứ để đoán chừng - sự giải thiết, sự giả định, ức thuyết = die Annahme + = in der Annahme + = zur Annahme bewegen + = in der Annahme, daß + = ich habe allen Grund zu der Annahme, daß +</t>
        </is>
      </c>
    </row>
    <row r="1089">
      <c r="A1089" t="inlineStr">
        <is>
          <t>Annalen</t>
        </is>
      </c>
      <c r="B1089" t="inlineStr">
        <is>
          <t>danh từ số nhiều</t>
        </is>
      </c>
      <c r="C1089" t="inlineStr"/>
      <c r="D1089" t="inlineStr">
        <is>
          <t>biên niên - niên giam</t>
        </is>
      </c>
    </row>
    <row r="1090">
      <c r="A1090" t="inlineStr">
        <is>
          <t>annehmbar</t>
        </is>
      </c>
      <c r="B1090" t="inlineStr">
        <is>
          <t>tính từ</t>
        </is>
      </c>
      <c r="C1090" t="inlineStr"/>
      <c r="D1090" t="inlineStr">
        <is>
          <t>chịu được - đi được - có thể chấp nhận được - toại ý, thoả mãn, hài lòng, đủ</t>
        </is>
      </c>
    </row>
    <row r="1091">
      <c r="A1091" t="inlineStr">
        <is>
          <t>Annehmbarkeit</t>
        </is>
      </c>
      <c r="B1091" t="inlineStr"/>
      <c r="C1091" t="inlineStr"/>
      <c r="D1091" t="inlineStr">
        <is>
          <t>tính chất có thể chấp nhận, tính chất có thể thừa nhận</t>
        </is>
      </c>
    </row>
    <row r="1092">
      <c r="A1092" t="inlineStr">
        <is>
          <t>annehmen</t>
        </is>
      </c>
      <c r="B1092" t="inlineStr">
        <is>
          <t>động từ (hat)</t>
        </is>
      </c>
      <c r="C1092" t="inlineStr"/>
      <c r="D1092" t="inlineStr">
        <is>
          <t>nhận tiếp nhận - đặt, đổi - nhận vào, thu nạp - chấp nhận - thông qua - giả thiết, giả định * động từ phản thân - sich jemanden annehmen: quan tâm đến ai</t>
        </is>
      </c>
    </row>
    <row r="1093">
      <c r="A1093" t="inlineStr">
        <is>
          <t>Annehmlichkeit</t>
        </is>
      </c>
      <c r="B1093" t="inlineStr">
        <is>
          <t>danh từ</t>
        </is>
      </c>
      <c r="C1093" t="inlineStr"/>
      <c r="D1093" t="inlineStr">
        <is>
          <t>sự tiện nghi, sự thoải mái, sự thuận lợi</t>
        </is>
      </c>
    </row>
    <row r="1094">
      <c r="A1094" t="inlineStr">
        <is>
          <t>annektieren</t>
        </is>
      </c>
      <c r="B1094" t="inlineStr">
        <is>
          <t>động từ (hat)</t>
        </is>
      </c>
      <c r="C1094" t="inlineStr"/>
      <c r="D1094" t="inlineStr">
        <is>
          <t>thôn tính, xâm chiếm, chiếm đoạt</t>
        </is>
      </c>
    </row>
    <row r="1095">
      <c r="A1095" t="inlineStr">
        <is>
          <t>Annektierung</t>
        </is>
      </c>
      <c r="B1095" t="inlineStr"/>
      <c r="C1095" t="inlineStr"/>
      <c r="D1095" t="inlineStr">
        <is>
          <t>sự phụ vào, sự thêm vào, sự sáp nhập, sự thôn tính</t>
        </is>
      </c>
    </row>
    <row r="1096">
      <c r="A1096" t="inlineStr">
        <is>
          <t>Annexion</t>
        </is>
      </c>
      <c r="B1096" t="inlineStr"/>
      <c r="C1096" t="inlineStr"/>
      <c r="D1096" t="inlineStr">
        <is>
          <t>sự phụ vào, sự thêm vào, sự sáp nhập, sự thôn tính</t>
        </is>
      </c>
    </row>
    <row r="1097">
      <c r="A1097" t="inlineStr">
        <is>
          <t>Annonce</t>
        </is>
      </c>
      <c r="B1097" t="inlineStr"/>
      <c r="C1097" t="inlineStr"/>
      <c r="D1097" t="inlineStr">
        <is>
          <t>tờ quảng cáo, mẩu quảng cáo</t>
        </is>
      </c>
    </row>
    <row r="1098">
      <c r="A1098" t="inlineStr">
        <is>
          <t>annoncieren</t>
        </is>
      </c>
      <c r="B1098" t="inlineStr"/>
      <c r="C1098" t="inlineStr"/>
      <c r="D1098" t="inlineStr">
        <is>
          <t>báo cho biết, báo cho ai biết trước, quảng cáo, đăng báo, yết thị, thông báo</t>
        </is>
      </c>
    </row>
    <row r="1099">
      <c r="A1099" t="inlineStr">
        <is>
          <t>annullieren</t>
        </is>
      </c>
      <c r="B1099" t="inlineStr"/>
      <c r="C1099" t="inlineStr"/>
      <c r="D1099" t="inlineStr">
        <is>
          <t>bỏ, bãi bỏ, huỷ bỏ, thủ tiêu - xoá bỏ, đóng dấu xoá bỏ, thanh toán, trả hết, khử - làm mất hiệu lực, làm cho không có căn cứ - làm thành vô hiệu = annullieren + = zu annullieren +</t>
        </is>
      </c>
    </row>
    <row r="1100">
      <c r="A1100" t="inlineStr">
        <is>
          <t>Annullierung</t>
        </is>
      </c>
      <c r="B1100" t="inlineStr"/>
      <c r="C1100" t="inlineStr"/>
      <c r="D1100" t="inlineStr">
        <is>
          <t>sự bỏ, sự bãi bỏ, sự huỷ bỏ, sự thủ tiêu - sự xoá bỏ, lệnh ngược lại, phản lệnh, tờ in hỏng bỏ đi, kim bấm vé a pair of cancels) - dấu xoá bỏ, sự khử, sự ước lược - - sự làm thành vô hiệu</t>
        </is>
      </c>
    </row>
    <row r="1101">
      <c r="A1101" t="inlineStr">
        <is>
          <t>Anode</t>
        </is>
      </c>
      <c r="B1101" t="inlineStr"/>
      <c r="C1101" t="inlineStr"/>
      <c r="D1101" t="inlineStr">
        <is>
          <t>cực dương, anôt = die Anode +</t>
        </is>
      </c>
    </row>
    <row r="1102">
      <c r="A1102" t="inlineStr">
        <is>
          <t>anomal</t>
        </is>
      </c>
      <c r="B1102" t="inlineStr"/>
      <c r="C1102" t="inlineStr"/>
      <c r="D1102" t="inlineStr">
        <is>
          <t>điểm gần mặt trời nhất, điểm gần trái đất nhất - bất thường, dị thường, không có quy tắc</t>
        </is>
      </c>
    </row>
    <row r="1103">
      <c r="A1103" t="inlineStr">
        <is>
          <t>Anomalie</t>
        </is>
      </c>
      <c r="B1103" t="inlineStr"/>
      <c r="C1103" t="inlineStr"/>
      <c r="D1103" t="inlineStr">
        <is>
          <t>sự không bình thường, sự dị thường, độ dị thường, vật dị thường, tật dị thường, khoảng cách gần nhất</t>
        </is>
      </c>
    </row>
    <row r="1104">
      <c r="A1104" t="inlineStr">
        <is>
          <t>anonym</t>
        </is>
      </c>
      <c r="B1104" t="inlineStr"/>
      <c r="C1104" t="inlineStr"/>
      <c r="D1104" t="inlineStr">
        <is>
          <t>giấu tên, vô danh, nặc danh - không tên, không tiếng tăm, không tên tuổi, không ai biết đến, không thể nói ra, không thể tả xiết, không thể đặt tên được, xấu xa, gớm guốc</t>
        </is>
      </c>
    </row>
    <row r="1105">
      <c r="A1105" t="inlineStr">
        <is>
          <t>Anorak</t>
        </is>
      </c>
      <c r="B1105" t="inlineStr"/>
      <c r="C1105" t="inlineStr"/>
      <c r="D1105" t="inlineStr">
        <is>
          <t>áo ngoài có mũ trùm đầu - áo paca</t>
        </is>
      </c>
    </row>
    <row r="1106">
      <c r="A1106" t="inlineStr">
        <is>
          <t>anordnen</t>
        </is>
      </c>
      <c r="B1106" t="inlineStr"/>
      <c r="C1106" t="inlineStr"/>
      <c r="D1106" t="inlineStr">
        <is>
          <t>chỉ định, dùng, cấp cho, phân phối, phân phát, chia phần, định rõ vị trí - bổ, bổ nhiệm, chọn, lập, định, hẹn, quy định, dạng bị động trang bị, thiết bị - sắp xếp, sắp đặt, sửa soạn, thu xếp, chuẩn bị, dàn xếp, hoà giải, cải biên, soạn lại, chỉnh hợp, lắp ráp, sắp xếp thành hàng ngũ chỉnh tề, đồng ý, thoả thuận, đứng thành hàng ngũ chỉnh tề - đặt giá, thầu, mời chào, công bố, xướng bài, , bảo, ra lệnh, truyền lệnh - hạ lệnh, chỉ huy, điều khiển, chế ngự, kiềm chế, nén, sẵn, có sẵn, đủ tư cách để, đáng được, bắt phải, khiến phải, bao quát - gửi, viết để gửi cho, viết cho, nói với, nói để nhắn, hướng nhắm, chỉ đường, hướng dẫn, chỉ đạo, chi phối, cai quản, chỉ thị - bó trí, làm cho có ý định, làm cho có khuynh hướng, làm cho có tâm trạng, làm cho có ý muốn, quyết định, tuỳ ý sử dụng, quyết định số phận xử lý, giải quyết, vứt bỏ - khử đi, bác bỏ, đánh bại, ăn gấp, uống gấp, bán, bán chạy, nhường lại, chuyển nhượng - hợp thành nhóm, tập hợp lại, phân loại, phân hạng, phân phối theo nhóm, tạo nên sự hoà hợp màu sắc - sắp đặt vào hàng ngũ, sắp xếp theo thứ tự, đưa dẫn - định xếp sắp, ban hành, phong chức - chỉ dẫn, cho, cho dùng, gọi, bảo người hầu đưa, đặt, định đoạt - đặt trong tư thế nhất định, lấy dáng, lấy tư thế, lấy điệu b - đặt chương trình, lập chương trình - sắp hàng, sắp xếp có thứ tự, xếp loại, đứng về phía, đi khắp, đi dọc theo, bắn để tính tầm xa, cùng một dãy với, nằm dọc theo, lên xuông giữa hai mức, được thấy trong một vùng - được xếp vào loại, bắn xa được - điều chỉnh, sửa lại cho đúng, chỉnh lý, chỉnh đốn, điều hoà - cai trị, trị vì, thống trị, dạng bị động) chỉ dẫn, khuyên bảo, kẻ bằng thước, cầm quyền, thể hiện = neu anordnen + = versetzt anordnen +</t>
        </is>
      </c>
    </row>
    <row r="1107">
      <c r="A1107" t="inlineStr">
        <is>
          <t>Anordnungen</t>
        </is>
      </c>
      <c r="B1107" t="inlineStr"/>
      <c r="C1107" t="inlineStr"/>
      <c r="D1107" t="inlineStr">
        <is>
          <t>ra lệnh, chỉ dẫn, cho, cho dùng, gọi, bảo người hầu đưa, đặt, định đoạt, thu xếp, sắp đặt</t>
        </is>
      </c>
    </row>
    <row r="1108">
      <c r="A1108" t="inlineStr">
        <is>
          <t>anorganisch</t>
        </is>
      </c>
      <c r="B1108" t="inlineStr"/>
      <c r="C1108" t="inlineStr"/>
      <c r="D1108" t="inlineStr">
        <is>
          <t>vô cơ, không cơ bản, ngoại lai = anorganisch +</t>
        </is>
      </c>
    </row>
    <row r="1109">
      <c r="A1109" t="inlineStr">
        <is>
          <t>anormal</t>
        </is>
      </c>
      <c r="B1109" t="inlineStr"/>
      <c r="C1109" t="inlineStr"/>
      <c r="D1109" t="inlineStr">
        <is>
          <t>không bình thường, khác thường, dị thường - bất thường, không có quy tắc</t>
        </is>
      </c>
    </row>
    <row r="1110">
      <c r="A1110" t="inlineStr">
        <is>
          <t>Anpacken</t>
        </is>
      </c>
      <c r="B1110" t="inlineStr"/>
      <c r="C1110" t="inlineStr"/>
      <c r="D1110" t="inlineStr">
        <is>
          <t>rãnh nhỏ, mương nhỏ, sự cầm chặt, sự nắm chặt, sự ôm chặt, sự kẹp chặt, sự kìm kẹp, sự thu hút, sự hiểu thấu, sự nắm vững, sự am hiểu, tay phanh, tay hãm, báng, chuôi, cán, kìm, kẹp, gripsack</t>
        </is>
      </c>
    </row>
    <row r="1111">
      <c r="A1111" t="inlineStr">
        <is>
          <t>anpacken</t>
        </is>
      </c>
      <c r="B1111" t="inlineStr"/>
      <c r="C1111" t="inlineStr"/>
      <c r="D1111" t="inlineStr">
        <is>
          <t>đấm, thụi, nắm chặt, điều khiển - chiếm đoạt, cướp lấy, nắm lấy, tóm bắt, nắm vững, hiểu thấu, cho chiếm hữu seise), tịch thu, tịch biên, buộc dây, bị kẹt, kẹt chặt - cột bằng dây dợ, chặn, cản, xử trí, tìm cách giải quyết, túm lấy, ôm ngang giữa mình, vay tiền - đối xử, đối đãi, cư xử, ăn ở, xem, xem như, coi như, thết, thết đãi, mua bằng cách thết đãi ăn uống, xét, nghiên cứu, giải quyết, chữa, điều trị, xử lý, bàn về, luận giải, điều đình, thương lượng = anpacken +</t>
        </is>
      </c>
    </row>
    <row r="1112">
      <c r="A1112" t="inlineStr">
        <is>
          <t>anpassen</t>
        </is>
      </c>
      <c r="B1112" t="inlineStr"/>
      <c r="C1112" t="inlineStr"/>
      <c r="D1112" t="inlineStr">
        <is>
          <t>làm thích nghi khí hậu, làm hợp thuỷ thổ, thích nghi khí hậu, thích nghi với môi trường - điều tiết, làm cho thích nghi, làm cho phù hợp, hoà giải, dàn xếp, cung cấp, cấp cho, kiếm cho, chứa được, đựng được, cho trọ, tìm chỗ cho trọ, giúp đỡ, làm ơn - sửa lại cho đúng, điều chỉnh, lắp, chỉnh lý, làm cho thích hợp - đối chiếu, so sánh, kiểm tra thứ tự - hợp, vừa, làm cho hợp, làm cho vừa, vừa hợp, thích hợp, phù hợp, ăn khớp - làm cân xứng, làm cân đối, chia thành phần - làm cho vuông, đẽo cho vuông, thanh toán, trả, trả tiền, hối lộ, bình phương, làm ngang nhau, đặt thẳng góc với vỏ tàu, thủ thế, xông tới trong thế thủ, cương quyết đương đầu - thanh toán nợ nần = anpassen + = anpassen an + = neu anpassen + = sich anpassen +</t>
        </is>
      </c>
    </row>
    <row r="1113">
      <c r="A1113" t="inlineStr">
        <is>
          <t>Anpassung</t>
        </is>
      </c>
      <c r="B1113" t="inlineStr"/>
      <c r="C1113" t="inlineStr"/>
      <c r="D1113" t="inlineStr">
        <is>
          <t>sự điều tiết, sự thích nghi, sự làm cho phù hợp, sự hoà giải, sự dàn xếp, tiện nghi, sự tiện lợi, sự thuận tiện, chỗ trọ, chỗ ăn chỗ ở, món tiền cho vay - sự tra vào, sự lắp vào, sự phỏng theo, sự sửa lại cho hợp, tài liệu viết phỏng theo, tài liệu sửa lại cho hợp - sự sửa lại cho đúng, sự điều chỉnh, sự chỉnh lý - sự tiêu hoá &amp; ), sự đồng hoá = die Anpassung + = die kulturelle Anpassung +</t>
        </is>
      </c>
    </row>
    <row r="1114">
      <c r="A1114" t="inlineStr">
        <is>
          <t>Anpassungseinrichtung</t>
        </is>
      </c>
      <c r="B1114" t="inlineStr"/>
      <c r="C1114" t="inlineStr"/>
      <c r="D1114" t="inlineStr">
        <is>
          <t>người phỏng theo, người sửa lại cho hợp, người làm thích nghi, người làm thích ứng, thiết bị tiếp hợp, ống nối, cái nắn điện</t>
        </is>
      </c>
    </row>
    <row r="1115">
      <c r="A1115" t="inlineStr">
        <is>
          <t>Anpassungspolitik</t>
        </is>
      </c>
      <c r="B1115" t="inlineStr"/>
      <c r="C1115" t="inlineStr"/>
      <c r="D1115" t="inlineStr">
        <is>
          <t>chủ nghĩa cơ hội</t>
        </is>
      </c>
    </row>
    <row r="1116">
      <c r="A1116" t="inlineStr">
        <is>
          <t>anpeilen</t>
        </is>
      </c>
      <c r="B1116" t="inlineStr"/>
      <c r="C1116" t="inlineStr"/>
      <c r="D1116" t="inlineStr">
        <is>
          <t>xác định đúng vị trí, xác định đúng chỗ, phát hiện vị trí, đặt vào một vị trí, đặt vị trí</t>
        </is>
      </c>
    </row>
    <row r="1117">
      <c r="A1117" t="inlineStr">
        <is>
          <t>anpflanzen</t>
        </is>
      </c>
      <c r="B1117" t="inlineStr"/>
      <c r="C1117" t="inlineStr"/>
      <c r="D1117" t="inlineStr">
        <is>
          <t>trồng, gieo, cắm, đóng chặt xuống, động từ phân thân to plant oneself đứng, thả, di đến ở... đưa đến ở..., thiết lập, thành lập, đặt, gài lại làm tay trong, gài, bắn, giáng, ném - đâm..., bỏ rơi, chôn, giấu, oa trữ, bỏ vào mỏ, tính</t>
        </is>
      </c>
    </row>
    <row r="1118">
      <c r="A1118" t="inlineStr">
        <is>
          <t>Anprall</t>
        </is>
      </c>
      <c r="B1118" t="inlineStr"/>
      <c r="C1118" t="inlineStr"/>
      <c r="D1118" t="inlineStr">
        <is>
          <t>vải thô, tiếng đổ vỡ loảng xoảng, tiếng va chạm loảng xoảng, tiếng đổ sầm, tiếng nổ, sự rơi, sự đâm sầm vào, sự phá sản, sự sụp đổ</t>
        </is>
      </c>
    </row>
    <row r="1119">
      <c r="A1119" t="inlineStr">
        <is>
          <t>anprallen</t>
        </is>
      </c>
      <c r="B1119" t="inlineStr"/>
      <c r="C1119" t="inlineStr"/>
      <c r="D1119" t="inlineStr">
        <is>
          <t>rơi vỡ loảng xoảng, dổ ầm xuống, đâm sầm xuống, đâm sầm vào, phá sản, phá tan tành, phá vụn, lẻn vào không có giấy mời, lẻn vào không có vé - đánh, đập, điểm, đúc, giật, dò đúng, đào đúng, tấn công, đập vào, làm cho phải chú ý, gây ấn tượng, thình lình làm cho, gây thình lình, đâm vào, đưa vào, đi vào, tới, đến, gạt - xoá, bỏ, gạch đi, hạ, bãi, đình, tính lấy, làm thăng bằng, lấy, dỡ và thu dọn, tắt, dỡ, nhằm đánh, gõ, bật cháy, chiếu sáng, đớp mồi, cắn câu, đâm rễ, thấm qua, đi về phía, hướng về, hạ cờ, hạ cờ đầu hàng - đầu hàng, bãi công, đình công</t>
        </is>
      </c>
    </row>
    <row r="1120">
      <c r="A1120" t="inlineStr">
        <is>
          <t>anprangern</t>
        </is>
      </c>
      <c r="B1120" t="inlineStr"/>
      <c r="C1120" t="inlineStr"/>
      <c r="D1120" t="inlineStr">
        <is>
          <t>đem gông, bêu riếu</t>
        </is>
      </c>
    </row>
    <row r="1121">
      <c r="A1121" t="inlineStr">
        <is>
          <t>anpreisen</t>
        </is>
      </c>
      <c r="B1121" t="inlineStr"/>
      <c r="C1121" t="inlineStr"/>
      <c r="D1121" t="inlineStr">
        <is>
          <t>báo cho biết, báo cho ai biết trước, quảng cáo, đăng báo, yết thị, thông báo - - tán dương, ca tụng - + up) bít lại bằng nút, nút lại, thoi, thụi, đấm, cho ăn đạn, cho ăn kẹo đồng, nhai nhải mâi để cố phổ biến, rán sức, cần cù, học gạo, "cày" ) - khen ngợi, ca ngợi, tán tụng - giới thiệu, tiến cử, làm cho người ta mến, làm cho có cảm tưởng tốt về, khuyên, dặn bảo, gửi gắm, phó thác - bán, chuyên bán, phản bội, bán rẻ, làm cho thất vọng, quảng cáo cho, rao hàng cho, cho biết giá trị của cái gì, làm cho thích muốn cái gì, đánh lừa, lừa - chào khách, chào hàng, rình, dò = laut anpreisen +</t>
        </is>
      </c>
    </row>
    <row r="1122">
      <c r="A1122" t="inlineStr">
        <is>
          <t>Anprobe</t>
        </is>
      </c>
      <c r="B1122" t="inlineStr"/>
      <c r="C1122" t="inlineStr"/>
      <c r="D1122" t="inlineStr">
        <is>
          <t>sự làm cho khớp, sự điều chỉnh, sự thử, sự lắp ráp, đồ đạc, đồ đạc cố định, đồ trang trí, máy móc</t>
        </is>
      </c>
    </row>
    <row r="1123">
      <c r="A1123" t="inlineStr">
        <is>
          <t>anprobieren</t>
        </is>
      </c>
      <c r="B1123" t="inlineStr"/>
      <c r="C1123" t="inlineStr"/>
      <c r="D1123" t="inlineStr">
        <is>
          <t>hợp, vừa, làm cho hợp, làm cho vừa, lắp, vừa hợp, thích hợp, phù hợp, ăn khớp</t>
        </is>
      </c>
    </row>
    <row r="1124">
      <c r="A1124" t="inlineStr">
        <is>
          <t>Anraten</t>
        </is>
      </c>
      <c r="B1124" t="inlineStr"/>
      <c r="C1124" t="inlineStr"/>
      <c r="D1124" t="inlineStr">
        <is>
          <t>lời khuyên, lời chỉ bảo, số nhiều) tin tức - sự giới thiệu, sự tiến cử, làm cho người ta mến, đức tính làm cho có cảm tưởng tốt, sự khuyên nhủ, sự dặn bảo, sự gửi gắm, sự phó thác = auf Anraten +</t>
        </is>
      </c>
    </row>
    <row r="1125">
      <c r="A1125" t="inlineStr">
        <is>
          <t>anraten</t>
        </is>
      </c>
      <c r="B1125" t="inlineStr"/>
      <c r="C1125" t="inlineStr"/>
      <c r="D1125" t="inlineStr">
        <is>
          <t>khuyên, khuyên bảo, răn bảo, báo cho biết, hỏi ý kiến</t>
        </is>
      </c>
    </row>
    <row r="1126">
      <c r="A1126" t="inlineStr">
        <is>
          <t>anrechnen</t>
        </is>
      </c>
      <c r="B1126" t="inlineStr"/>
      <c r="C1126" t="inlineStr"/>
      <c r="D1126">
        <f> jemandem etwas hoch anrechnen +</f>
        <v/>
      </c>
    </row>
    <row r="1127">
      <c r="A1127" t="inlineStr">
        <is>
          <t>Anrecht</t>
        </is>
      </c>
      <c r="B1127" t="inlineStr"/>
      <c r="C1127" t="inlineStr"/>
      <c r="D1127" t="inlineStr">
        <is>
          <t>sự đòi, sự yêu sách, sự thỉnh cầu, quyền đòi, quyền yêu sách, vật yêu sách, điều yêu sách, quyền khai thác mỏ, luận điệu, lời xác nhận - quyền được hưởng, cái được hưởng, món nợ, tiền nợ, cái phải trả, thuế, hội phí, đoàn phí - sự quan tâm, sự chú ý, điều quan tâm, điều chú ý, sự thích thú, điều thích thú, tầm quan trọng, quyền lợi, lợi ích, ích kỷ, lợi tức, tiền lãi, tập thể cùng chung một quyền lợi - điều tốt, điều phải, điều đứng đắn, điều thiện, quyền, thứ tự, số nhiều) thực trạng, bên phải, phía tay phải, phe hữu, phái hữu, cú đánh tay phải, phát súng bắn phía tay phải = das erste Anrecht + = auf ein Anrecht verzichten +</t>
        </is>
      </c>
    </row>
    <row r="1128">
      <c r="A1128" t="inlineStr">
        <is>
          <t>Anrede</t>
        </is>
      </c>
      <c r="B1128" t="inlineStr"/>
      <c r="C1128" t="inlineStr"/>
      <c r="D1128" t="inlineStr">
        <is>
          <t>địa chỉ, bài nói chuyện, diễn văn, cách nói năng, tác phong lúc nói chuyện, sự khéo léo, sự khôn ngoan, sự ngỏ ý, sự tỏ tình, sự tán tỉnh, sự gửi đi một chuyến tàu hàng - cột đồng hồ mặt trời, vòi nhuỵ, văn phong, phong cách, cách, lối, loại, kiểu, dáng, thời trang, mốt, danh hiệu, tước hiệu, lịch, điều đặc sắc, điểm xuất sắc, bút trâm, bút mực, bút chì, kim = die Anrede + = die Anrede +</t>
        </is>
      </c>
    </row>
    <row r="1129">
      <c r="A1129" t="inlineStr">
        <is>
          <t>anreden</t>
        </is>
      </c>
      <c r="B1129" t="inlineStr"/>
      <c r="C1129" t="inlineStr"/>
      <c r="D1129" t="inlineStr">
        <is>
          <t>gọi tên, gọi là = anreden +</t>
        </is>
      </c>
    </row>
    <row r="1130">
      <c r="A1130" t="inlineStr">
        <is>
          <t>anregen</t>
        </is>
      </c>
      <c r="B1130" t="inlineStr"/>
      <c r="C1130" t="inlineStr"/>
      <c r="D1130" t="inlineStr">
        <is>
          <t>làm cho sống, làm cho có sinh khí, làm nhộn nhịp, làm náo nhiệt, làm sinh động, làm sôi nổi, cổ vũ, làm phấn khởi - làm can đảm, làm mạnh dạn, khuyến khích, động viên, giúp đỡ, ủng hộ - kích thích &amp; ), kích động - búng, đánh nhẹ, đánh khẽ, kích thích, búng ngón tay, bật ngón tay - mạ điện, khích động - xúi giục - truyền, truyền cảm hứng cho, gây cảm hứng cho, gây, gây ra, hít vào, thở vào, linh cảm - làm cho cường tráng, tiếp sinh lực cho, làm thêm hăng hái - thúc đẩy, làm động cơ thúc đẩy - - gợi, làm nảy ra trong trí, đề nghị, đưa ra giả thuyết là, đề nghị thừa nhận là - cù, làm cho buồn cười - mài = anregen +</t>
        </is>
      </c>
    </row>
    <row r="1131">
      <c r="A1131" t="inlineStr">
        <is>
          <t>anregend</t>
        </is>
      </c>
      <c r="B1131" t="inlineStr"/>
      <c r="C1131" t="inlineStr"/>
      <c r="D1131" t="inlineStr">
        <is>
          <t>làm vui vẻ, làm hồ hởi - vui vẻ, vui tính, tốt bụng, thân ái, ân cần, ôn hoà, ấm áp, thiên tài, cằm - khuyến khích, khích lệ, thúc đẩy - làm cho khoẻ khoắn, làm cho khoan khoái, làm cho tươi tỉnh - khêu gợi, khích động, làm hào hứng, làm phấn chấn, nồng nhiệt, mạnh mẽ, sôi nổi - kích thích - - gợi ý, có tính chất gợi ý, có tính chất gợi nhớ, kêu gợi, gợi những ý nghĩ tà dâm</t>
        </is>
      </c>
    </row>
    <row r="1132">
      <c r="A1132" t="inlineStr">
        <is>
          <t>Anregung</t>
        </is>
      </c>
      <c r="B1132" t="inlineStr"/>
      <c r="C1132" t="inlineStr"/>
      <c r="D1132" t="inlineStr">
        <is>
          <t>lòng hăng hái, nhiệt tình, sự cao hứng, sự hào hứng, tính hoạt bát, sinh khí, sự nhộn nhịp, sự náo nhiệt, sự sôi nổi, tính sinh động, tính linh hoạt, sự cỗ vũ, sự sản xuất phim hoạt hoạ - sự làm can đảm, sự làm mạnh dạn, sự khuyến khích, sự cổ vũ, sự động viên, sự giúp đỡ, sự ủng hộ - sự kích thích - người hâm mộ, người say mê, cái quạt, cái quạt lúa, đuổi chim, cánh chim, cánh chân vịt, chân vịt, bản hướng gió - cái búng, cái bật, vật kích thích, chuyện nhỏ mọn, vật không đáng kể - sự đẩy tới, sức đẩy tới, sự bốc đồng, cơn bốc đồng, sự thúc đẩy, sự thôi thúc, xung động - sự kích động, sự xúi giục - bước đầu, sự khởi đầu, sự khởi xướng, sáng kiến, óc sáng kiến, thế chủ động, quyền đề xướng luật lệ của người công dân - - sự gợi ý, ý kiến đề nghị, sự khêu gợi, sự gợi những ý nghĩa tà dâm, sự ám thị, ý ám thị = ich tat es auf seine Anregung hin +</t>
        </is>
      </c>
    </row>
    <row r="1133">
      <c r="A1133" t="inlineStr">
        <is>
          <t>Anregungsmittel</t>
        </is>
      </c>
      <c r="B1133" t="inlineStr"/>
      <c r="C1133" t="inlineStr"/>
      <c r="D1133" t="inlineStr">
        <is>
          <t>thuốc kích thích tình dục - chất kích thích, tác nhân kích thích</t>
        </is>
      </c>
    </row>
    <row r="1134">
      <c r="A1134" t="inlineStr">
        <is>
          <t>anreichern</t>
        </is>
      </c>
      <c r="B1134" t="inlineStr"/>
      <c r="C1134" t="inlineStr"/>
      <c r="D1134" t="inlineStr">
        <is>
          <t>làm giàu, làm giàu thêm, làm phong phú, làm tốt thêm, làm màu mỡ thêm, bón phân, cho vitamin vào = sich anreichern +</t>
        </is>
      </c>
    </row>
    <row r="1135">
      <c r="A1135" t="inlineStr">
        <is>
          <t>Anreicherung</t>
        </is>
      </c>
      <c r="B1135" t="inlineStr"/>
      <c r="C1135" t="inlineStr"/>
      <c r="D1135" t="inlineStr">
        <is>
          <t>sự làm tăng, sự nâng cao, sự đề cao, sự làm nổi bật, sự tăng - sự làm giàu, sự làm giàu thêm, sự làm phong phú, sự làm tốt thêm, sự làm màu mỡ thêm, cái làm phong phú thêm, sự cho vitamin vào</t>
        </is>
      </c>
    </row>
    <row r="1136">
      <c r="A1136" t="inlineStr">
        <is>
          <t>Anreiz</t>
        </is>
      </c>
      <c r="B1136" t="inlineStr"/>
      <c r="C1136" t="inlineStr"/>
      <c r="D1136" t="inlineStr">
        <is>
          <t>cái búng, cái bật, sự kích thích, vật kích thích, chuyện nhỏ mọn, vật không đáng kể - sự đẩy tới, sức đẩy tới, sự bốc đồng, cơn bốc đồng, sự thúc đẩy, sự thôi thúc, xung động - sự khuyến khích, sự khích lệ, động cơ - sự khích, sự xúi giục, sự khích động, điều xúi giục, điều khích động, sự khiêu khích, sự trêu chọc, sự chọc tức, điều khiêu khích, điều trêu chọc, điều chọc tức - tác dụng kích khích, lông ngứa, đầu gậy của mục sư - ngòi, vòi, răng độc, nốt đốt, nọc, sự sâu sắc, sự sắc sảo, sự chua chát, sự đau nhói, sự đau quặn, sự day dứt = der Anreiz + = der finanzielle Anreiz +</t>
        </is>
      </c>
    </row>
    <row r="1137">
      <c r="A1137" t="inlineStr">
        <is>
          <t>anrempeln</t>
        </is>
      </c>
      <c r="B1137" t="inlineStr"/>
      <c r="C1137" t="inlineStr"/>
      <c r="D1137" t="inlineStr">
        <is>
          <t>đẩy, xô đẩy, chen lấn, hích khuỷ tay, xô vào, va vào, tranh giành</t>
        </is>
      </c>
    </row>
    <row r="1138">
      <c r="A1138" t="inlineStr">
        <is>
          <t>anrennen</t>
        </is>
      </c>
      <c r="B1138" t="inlineStr"/>
      <c r="C1138" t="inlineStr"/>
      <c r="D1138" t="inlineStr">
        <is>
          <t>đẩy, xô đẩy, chen lấn, hích khuỷ tay, xô vào, va vào, tranh giành</t>
        </is>
      </c>
    </row>
    <row r="1139">
      <c r="A1139" t="inlineStr">
        <is>
          <t>Anrichte</t>
        </is>
      </c>
      <c r="B1139" t="inlineStr"/>
      <c r="C1139" t="inlineStr"/>
      <c r="D1139" t="inlineStr">
        <is>
          <t>tủ búp phê, tủ đựng bát đĩa, ván cạnh, ván bên, tóc mai dài</t>
        </is>
      </c>
    </row>
    <row r="1140">
      <c r="A1140" t="inlineStr">
        <is>
          <t>anrichten</t>
        </is>
      </c>
      <c r="B1140" t="inlineStr"/>
      <c r="C1140" t="inlineStr"/>
      <c r="D1140" t="inlineStr">
        <is>
          <t>sắp vào đĩa, làm lõm xuống thành lòng đĩa, đánh bại được, dùng mẹo lừa được, áp dụng chính sách đường lối của đối phương để đánh bại, chạy chân trước khoằm vào - 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anrichten +</t>
        </is>
      </c>
    </row>
    <row r="1141">
      <c r="A1141" t="inlineStr">
        <is>
          <t>Anrichter</t>
        </is>
      </c>
      <c r="B1141" t="inlineStr"/>
      <c r="C1141" t="inlineStr"/>
      <c r="D1141" t="inlineStr">
        <is>
          <t>chạn bát đĩa, dressing-table, người bày biện mặt hàng, người đẽo, người mài giũa, thợ hồ vải, thợ da, người tỉa cây, người phụ mổ, người phụ trách mặc quần áo, người giữ trang phục - người diện bảnh</t>
        </is>
      </c>
    </row>
    <row r="1142">
      <c r="A1142" t="inlineStr">
        <is>
          <t>Anruf</t>
        </is>
      </c>
      <c r="B1142" t="inlineStr"/>
      <c r="C1142" t="inlineStr"/>
      <c r="D1142" t="inlineStr">
        <is>
          <t>tiếng vo vo, tiếng vù vù, tiếng rì rầm, tiêng ồn ào, tin đồn, cưa tròn - 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tiếng rung, tiếng rung ngân, tiếng leng keng, vẻ = der Anruf + = einen Anruf entgegennehmen + = Vielen Dank für Ihren Anruf! +</t>
        </is>
      </c>
    </row>
    <row r="1143">
      <c r="A1143" t="inlineStr">
        <is>
          <t>Anrufen</t>
        </is>
      </c>
      <c r="B1143" t="inlineStr"/>
      <c r="C1143" t="inlineStr"/>
      <c r="D1143" t="inlineStr">
        <is>
          <t>sự kêu gọi, lời kêu gọi, lời thỉnh cầu, sự cầu khẩn, sự chống án, quyền chống án - tiếng hô "đứng lại", sự thách thức, sự không thừa nhận, hiệu lệnh bắt trưng bày dấu hiệu</t>
        </is>
      </c>
    </row>
    <row r="1144">
      <c r="A1144" t="inlineStr">
        <is>
          <t>anrufen</t>
        </is>
      </c>
      <c r="B1144" t="inlineStr"/>
      <c r="C1144" t="inlineStr"/>
      <c r="D1144" t="inlineStr">
        <is>
          <t>kêu vo vo, kêu vù vù, rì rầm, lan truyền, bay sát máy bay khác, tranh nhau nói ồn ào, ném mạnh, liệng mạnh, uống cạn, uống hết sạch - hô "đứng lại", thách, thách thức, không thừa nhận, đòi hỏi, yêu cầu - hú, hú! xuỵt, xuỵt, xuỵt gọi - gọi dây nói, nói chuyện bằng dây nói - la hét, hò hét, reo hò, quát tháo, thét, khao, thết - gọi điện, nói chuyện bằng điện thoại = anrufen + = anrufen +</t>
        </is>
      </c>
    </row>
    <row r="1145">
      <c r="A1145" t="inlineStr">
        <is>
          <t>Anrufer</t>
        </is>
      </c>
      <c r="B1145" t="inlineStr"/>
      <c r="C1145" t="inlineStr"/>
      <c r="D1145" t="inlineStr">
        <is>
          <t>người đến thăm, người gọi - người gọi điện, người nói điện thoại</t>
        </is>
      </c>
    </row>
    <row r="1146">
      <c r="A1146" t="inlineStr">
        <is>
          <t>Ansage</t>
        </is>
      </c>
      <c r="B1146" t="inlineStr"/>
      <c r="C1146" t="inlineStr"/>
      <c r="D1146" t="inlineStr">
        <is>
          <t>lời rao, lời loan báo, cáo thị, thông cáo, lời công bố, lời tuyên bố - bảng dán thông cáo, bảng dán yết thị</t>
        </is>
      </c>
    </row>
    <row r="1147">
      <c r="A1147" t="inlineStr">
        <is>
          <t>ansammeln</t>
        </is>
      </c>
      <c r="B1147" t="inlineStr"/>
      <c r="C1147" t="inlineStr"/>
      <c r="D1147" t="inlineStr">
        <is>
          <t>chất đống, chồng chất, tích luỹ, gom góp lại, làm giàu, tích của, thi cùng một lúc nhiều bằng - làm trầm trọng thêm, làm nặng thêm, làm nguy ngập thêm, làm xấu thêm, làm bực mình, làm phát cáu, làm cho tức, chọc tức - tập hợp lại, kết hợp lại, tổng số lên đến - cóp nhặt - tập hợp, tụ tập, nhóm họp, sưu tập, thu thập, lắp ráp - kết khối, kết hợp - chất thành đống, tập trung, tụ hội = sich ansammeln +</t>
        </is>
      </c>
    </row>
    <row r="1148">
      <c r="A1148" t="inlineStr">
        <is>
          <t>Ansammlung</t>
        </is>
      </c>
      <c r="B1148" t="inlineStr"/>
      <c r="C1148" t="inlineStr"/>
      <c r="D1148" t="inlineStr">
        <is>
          <t>sự chất đống, sự chồng chất, sự tích luỹ, sự tích lại, sự tích tụ, sự góp nhặt, sự làm giàu, sự tích của, sự tích thêm vốn, đống, sự thi cùng một lúc nhiều bằng - sự tập hợp, sự kết hợp, sự tụ tập, khối tập hợp, khối kết tập, thể tụ tập, sự thu nạp - sự cóp nhặt - đám đông, quần chúng, bọn, lũ, nhóm, tụi, cánh, vô số, crowd of sail sự căng hết buồm, sự căng nhiều buồm - sự tụ họ, cuộc hội họp, sự hái, sự gặt, sự thu nhặt, sự dồn lại, sự lấy lại, sự mưng mủ - gói đồ, kiện hàng, hộp để đóng hàng, sự đóng gói hàng, chương trình quảng cáo hoàn chỉnh, món = die Ansammlung +</t>
        </is>
      </c>
    </row>
    <row r="1149">
      <c r="A1149" t="inlineStr">
        <is>
          <t>Ansatz</t>
        </is>
      </c>
      <c r="B1149" t="inlineStr"/>
      <c r="C1149" t="inlineStr"/>
      <c r="D1149" t="inlineStr">
        <is>
          <t>sự sắp xếp, sự sắp đặt, cách sắp xếp, cách bố trí, số nhiều) kế hoạch, sự chuẩn bị, cách bố trí lực lượng, sự dùng, sự tuỳ ý sử dụng, khuynh hướng, thiên hướng, ý định - tính tình, tâm tính, tính khí, sự bán, sự chuyển nhượng, sự nhượng lại, mệnh trời - sự đánh giá, sự ước lượng, số lượng ước đoán, bản kê giá cả - sự tấn công, sự công kích, lúc bắt đầu - cặn, cáu, trầm tích - vai, vai núi, vai chai, vai áo..., miếng thịt vai, tư thế bồng súng - buổi đầu, dị bắt đầu, cơ hội bắt đầu, sự khởi hành, sự ra đi, sự lên đường, chỗ khởi hành, chỗ xuất phát, giờ xuất phát, lệnh bắt đầu, lệnh xuất phát, sự giật mình, sự giật nảy người - sự chấp, thế lợi = der Ansatz + = der Ansatz + = der Ansatz + = der Ansatz + = der Ansatz +</t>
        </is>
      </c>
    </row>
    <row r="1150">
      <c r="A1150" t="inlineStr">
        <is>
          <t>Ansaugen</t>
        </is>
      </c>
      <c r="B1150" t="inlineStr"/>
      <c r="C1150" t="inlineStr"/>
      <c r="D1150" t="inlineStr">
        <is>
          <t>vịnh nhỏ, lạch, vật khảm, vật dát, vật lắp vào, vật lồng vào, lối vào - điểm lấy nước vào, sự lấy vào, vật lấy vào, lượng lấy vào, đương hầm thông hơi, chỗ eo, đất khai hoang - sự mút, sự hút = das Ansaugen +</t>
        </is>
      </c>
    </row>
    <row r="1151">
      <c r="A1151" t="inlineStr">
        <is>
          <t>ansaugen</t>
        </is>
      </c>
      <c r="B1151" t="inlineStr"/>
      <c r="C1151" t="inlineStr"/>
      <c r="D1151" t="inlineStr">
        <is>
          <t>phát âm bật hơi, hút ra</t>
        </is>
      </c>
    </row>
    <row r="1152">
      <c r="A1152" t="inlineStr">
        <is>
          <t>anschaffen</t>
        </is>
      </c>
      <c r="B1152" t="inlineStr"/>
      <c r="C1152" t="inlineStr"/>
      <c r="D1152" t="inlineStr">
        <is>
          <t>mua, trã bằng giá, đạt được, được, mua chuộc, đút lót, hối lộ - tậu, giành được, tậu được, kéo lên bằng ròng rọc, bẩy lên bằng đòn bẩy - cung cấp, cung cấp lương thực, làm nghề thầu cung cấp lương thực</t>
        </is>
      </c>
    </row>
    <row r="1153">
      <c r="A1153" t="inlineStr">
        <is>
          <t>Anschaffung</t>
        </is>
      </c>
      <c r="B1153" t="inlineStr"/>
      <c r="C1153" t="inlineStr"/>
      <c r="D1153" t="inlineStr">
        <is>
          <t>sự đến gần, sự tiếp kiến, sự lên ngôi, sự nhậm chức, sự đến, sự đạt tới, sự tăng thêm, sự thêm vào, phần thêm vào, sự gia nhập, sự tham gia, sự tán thành - sự được, sự giành được, sự thu được, sự đạt được, sự kiếm được, cái giành được, cái thu nhận được - số nhiều) kiến thức, tri thức, học thức, tài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t>
        </is>
      </c>
    </row>
    <row r="1154">
      <c r="A1154" t="inlineStr">
        <is>
          <t>Anschaffungspreis</t>
        </is>
      </c>
      <c r="B1154" t="inlineStr"/>
      <c r="C1154" t="inlineStr"/>
      <c r="D1154" t="inlineStr">
        <is>
          <t>giá mua</t>
        </is>
      </c>
    </row>
    <row r="1155">
      <c r="A1155" t="inlineStr">
        <is>
          <t>Anschaltung</t>
        </is>
      </c>
      <c r="B1155" t="inlineStr"/>
      <c r="C1155" t="inlineStr"/>
      <c r="D1155" t="inlineStr">
        <is>
          <t>sự hoạt hoá, sự làm phóng xạ</t>
        </is>
      </c>
    </row>
    <row r="1156">
      <c r="A1156" t="inlineStr">
        <is>
          <t>anschaulich</t>
        </is>
      </c>
      <c r="B1156" t="inlineStr"/>
      <c r="C1156" t="inlineStr"/>
      <c r="D1156" t="inlineStr">
        <is>
          <t>trong, trong trẻo, trong sạch, sáng sủa, dễ hiểu, thông trống, không có trở ngại, thoát khỏi, giũ sạch, trang trải hết, trọn vẹn, toàn bộ, đủ, tròn, trọn, chắc, chắc chắn, rõ ràng, hoàn toàn - hẳn, tách ra, ra rời, xa ra, ở xa - diễn tả, mô tả, miêu tả, hoạ pháp - đồ thị, minh hoạ bằng đồ thị, sinh động, tạo hình, chữ viết, hình chữ - đẹp, đẹp như tranh, đáng vẽ nên tranh, nhiều hình ảnh - chói lọi, sặc sỡ, đầy sức sống, mạnh mẽ, sâu sắc = anschaulich zeigend + = anschaulich darstellen +</t>
        </is>
      </c>
    </row>
    <row r="1157">
      <c r="A1157" t="inlineStr">
        <is>
          <t>Anschaulichkeit</t>
        </is>
      </c>
      <c r="B1157" t="inlineStr"/>
      <c r="C1157" t="inlineStr"/>
      <c r="D1157" t="inlineStr">
        <is>
          <t>tính chất chói lọi, tính chất sặc sỡ, tính chất đầy sức sống, tính chất sinh động, tính chất mạnh mẽ, tính chất sâu sắc</t>
        </is>
      </c>
    </row>
    <row r="1158">
      <c r="A1158" t="inlineStr">
        <is>
          <t>Anschauung</t>
        </is>
      </c>
      <c r="B1158" t="inlineStr"/>
      <c r="C1158" t="inlineStr"/>
      <c r="D1158" t="inlineStr">
        <is>
          <t>chính trị, hoạt động chính trị, chính kiến, quan điểm chính trị = etwas aus eigener Anschauung kennen +</t>
        </is>
      </c>
    </row>
    <row r="1159">
      <c r="A1159" t="inlineStr">
        <is>
          <t>Anschauungsmaterial</t>
        </is>
      </c>
      <c r="B1159" t="inlineStr"/>
      <c r="C1159" t="inlineStr"/>
      <c r="D1159">
        <f> das Anschauungsmaterial +</f>
        <v/>
      </c>
    </row>
    <row r="1160">
      <c r="A1160" t="inlineStr">
        <is>
          <t>Anschein</t>
        </is>
      </c>
      <c r="B1160" t="inlineStr"/>
      <c r="C1160" t="inlineStr"/>
      <c r="D1160" t="inlineStr">
        <is>
          <t>không khí, bầu không khí, không gian, không trung, máy bay, hàng không, làn gió nhẹ, khúc ca, khúc nhạc, điệu ca, điệu nhạc, vẻ, dáng, dáng điệu, khí sắc, diện mạo, thái độ, điệu bộ màu mè - vẻ ta đây - sự xuất hiện, sự hiện ra sự ló ra, sự trình diện, sự ra hầu toà, sự xuất bản, tướng mạo, phong thái, bề ngoài, thể diện, ma quỷ - màu, sắc, màu sắc, thuốc vẽ, thuốc màu, nghệ thuật vẽ màu, nước da, sắc da, sắc thái, nét, cờ, màu cờ, sắc áo, cớ - sự có thể đúng, sự có thể thật - sự trông giống, sự làm ra vẻ = der äußere Anschein + = den Anschein haben + = allem Anschein nach + = den Anschein erwecken + = sich den Anschein geben + = sich den Anschein geben + = es hat den Anschein, als + = sie gab sich den Anschein, als sei sie beschäftigt +</t>
        </is>
      </c>
    </row>
    <row r="1161">
      <c r="A1161" t="inlineStr">
        <is>
          <t>anscheinend</t>
        </is>
      </c>
      <c r="B1161" t="inlineStr"/>
      <c r="C1161" t="inlineStr"/>
      <c r="D1161" t="inlineStr">
        <is>
          <t>rõ ràng, bày tỏ ra ngoài, thấy rõ ra ngoài, rõ rành rành, hiển nhiên, không thể chối cãi được, bề ngoài, có vẻ, hiện ngoài, biểu kiến - làm ra vẻ - cỏ vẻ, ra vẻ, tưởng chừng như = anscheinend ist er beleidigt +</t>
        </is>
      </c>
    </row>
    <row r="1162">
      <c r="A1162" t="inlineStr">
        <is>
          <t>Anschlagbrett</t>
        </is>
      </c>
      <c r="B1162" t="inlineStr"/>
      <c r="C1162" t="inlineStr"/>
      <c r="D1162" t="inlineStr">
        <is>
          <t>bảng dán thông cáo, bảng dán yết thị</t>
        </is>
      </c>
    </row>
    <row r="1163">
      <c r="A1163" t="inlineStr">
        <is>
          <t>anschlagen</t>
        </is>
      </c>
      <c r="B1163" t="inlineStr"/>
      <c r="C1163" t="inlineStr"/>
      <c r="D1163">
        <f> anschlagen + = anschlagen + = anschlagen + = anschlagen + = anschlagen + = anschlagen + = anschlagen + = anschlagen + = anschlagen + = anschlagen + = anschlagen + = zu hoch anschlagen +</f>
        <v/>
      </c>
    </row>
    <row r="1164">
      <c r="A1164" t="inlineStr">
        <is>
          <t>Anschlagstift</t>
        </is>
      </c>
      <c r="B1164" t="inlineStr"/>
      <c r="C1164" t="inlineStr"/>
      <c r="D1164" t="inlineStr">
        <is>
          <t>hoa tiêu, người lái, phi công, người dẫn đường</t>
        </is>
      </c>
    </row>
    <row r="1165">
      <c r="A1165" t="inlineStr">
        <is>
          <t>Anschlagtafel</t>
        </is>
      </c>
      <c r="B1165" t="inlineStr"/>
      <c r="C1165" t="inlineStr"/>
      <c r="D1165" t="inlineStr">
        <is>
          <t>bảng dán thông cáo, bảng dán yết thị</t>
        </is>
      </c>
    </row>
    <row r="1166">
      <c r="A1166" t="inlineStr">
        <is>
          <t>Anschlagzettel</t>
        </is>
      </c>
      <c r="B1166" t="inlineStr"/>
      <c r="C1166" t="inlineStr"/>
      <c r="D1166" t="inlineStr">
        <is>
          <t>cái kéo liềm, cái kích, mỏ, đầu mũi neo, mũi biển hẹp, tờ quảng cáo, yết thị, hoá đơn, luật dự thảo, dự luật, giấy bạc, hối phiếu bill of exchange), sự thưa kiện, đơn kiện - tranh cổ động, áp phích - quảng cáo, người dán áp phích, người dán quảng cáo bill-poster)</t>
        </is>
      </c>
    </row>
    <row r="1167">
      <c r="A1167" t="inlineStr">
        <is>
          <t>anschmiegen</t>
        </is>
      </c>
      <c r="B1167" t="inlineStr"/>
      <c r="C1167" t="inlineStr"/>
      <c r="D1167" t="inlineStr">
        <is>
          <t>bám vào, dính sát vào, níu lấy, bám lấy, trung thành, giữ mãi = sich anschmiegen +</t>
        </is>
      </c>
    </row>
    <row r="1168">
      <c r="A1168" t="inlineStr">
        <is>
          <t>anschmiegsam</t>
        </is>
      </c>
      <c r="B1168" t="inlineStr"/>
      <c r="C1168" t="inlineStr"/>
      <c r="D1168" t="inlineStr">
        <is>
          <t>thương yêu, yêu mến, âu yếm, trìu mến</t>
        </is>
      </c>
    </row>
    <row r="1169">
      <c r="A1169" t="inlineStr">
        <is>
          <t>anschmieren</t>
        </is>
      </c>
      <c r="B1169" t="inlineStr"/>
      <c r="C1169" t="inlineStr"/>
      <c r="D1169" t="inlineStr">
        <is>
          <t>đánh lừa, lừa dối, lừa bịp, đánh tráo - làm vấy bẩn, làm đốm bẩn, làm hoen ố, làm mờ, làm tối, nói xấu, bôi nhọ, đánh bại, đánh gục hắn, chặn đứng = jemanden anschmieren +</t>
        </is>
      </c>
    </row>
    <row r="1170">
      <c r="A1170" t="inlineStr">
        <is>
          <t>Anschnallgurt</t>
        </is>
      </c>
      <c r="B1170" t="inlineStr"/>
      <c r="C1170" t="inlineStr"/>
      <c r="D1170" t="inlineStr">
        <is>
          <t>đai lưng buộc vào chỗ ngồi</t>
        </is>
      </c>
    </row>
    <row r="1171">
      <c r="A1171" t="inlineStr">
        <is>
          <t>anschnauzen</t>
        </is>
      </c>
      <c r="B1171" t="inlineStr"/>
      <c r="C1171" t="inlineStr"/>
      <c r="D1171" t="inlineStr">
        <is>
          <t>táp, đớp, bật tách tách, quất vun vút, bẻ gãy tách, đóng tách, thả, bò, bắn, chụp nhanh, nhặt vội, nắm lấy, ngắt lời, cắn, nói cáu kỉnh, cắn cảu, gãy tách, nổ, chộp lấy - gầm gừ, càu nhàu, cằn nhằn, làm rối, làm xoắn, chạm bằng cái đột, rối beng, rối mù - chỉnh, làm nhục, làm mất mặt, làm cụt vòi, cột lại = jemanden anschnauzen + = jemanden anschnauzen +</t>
        </is>
      </c>
    </row>
    <row r="1172">
      <c r="A1172" t="inlineStr">
        <is>
          <t>Anschnauzer</t>
        </is>
      </c>
      <c r="B1172" t="inlineStr"/>
      <c r="C1172" t="inlineStr"/>
      <c r="D1172" t="inlineStr">
        <is>
          <t>mũi tẹt và hếch, sự chỉnh, sự làm nhục, sự làm mất mặt</t>
        </is>
      </c>
    </row>
    <row r="1173">
      <c r="A1173" t="inlineStr">
        <is>
          <t>anschneiden</t>
        </is>
      </c>
      <c r="B1173" t="inlineStr"/>
      <c r="C1173" t="inlineStr"/>
      <c r="D1173"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anschneiden +</t>
        </is>
      </c>
    </row>
    <row r="1174">
      <c r="A1174" t="inlineStr">
        <is>
          <t>Anschnitt</t>
        </is>
      </c>
      <c r="B1174" t="inlineStr"/>
      <c r="C1174" t="inlineStr"/>
      <c r="D1174"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t>
        </is>
      </c>
    </row>
    <row r="1175">
      <c r="A1175" t="inlineStr">
        <is>
          <t>anschrauben</t>
        </is>
      </c>
      <c r="B1175" t="inlineStr"/>
      <c r="C1175" t="inlineStr"/>
      <c r="D1175" t="inlineStr">
        <is>
          <t>leo, trèo lên, cưỡi, nâng lên, cất lên, đỡ lên, kéo lên, cho cưỡi lên, đóng khung, lắp táp, cắm vào, dựng lên, đặt, sắp đặt, dán vào, đóng vào, mang, được trang bị, cho nhảy vật nuôi, lên - trèo, bốc lên, tăng lên</t>
        </is>
      </c>
    </row>
    <row r="1176">
      <c r="A1176" t="inlineStr">
        <is>
          <t>anschreiben</t>
        </is>
      </c>
      <c r="B1176" t="inlineStr"/>
      <c r="C1176" t="inlineStr"/>
      <c r="D1176">
        <f> jemanden anschreiben +</f>
        <v/>
      </c>
    </row>
    <row r="1177">
      <c r="A1177" t="inlineStr">
        <is>
          <t>anschreien</t>
        </is>
      </c>
      <c r="B1177" t="inlineStr"/>
      <c r="C1177" t="inlineStr"/>
      <c r="D1177">
        <f> jemanden anschreien +</f>
        <v/>
      </c>
    </row>
    <row r="1178">
      <c r="A1178" t="inlineStr">
        <is>
          <t>Anschrift</t>
        </is>
      </c>
      <c r="B1178" t="inlineStr"/>
      <c r="C1178" t="inlineStr"/>
      <c r="D1178" t="inlineStr">
        <is>
          <t>địa chỉ, bài nói chuyện, diễn văn, cách nói năng, tác phong lúc nói chuyện, sự khéo léo, sự khôn ngoan, sự ngỏ ý, sự tỏ tình, sự tán tỉnh, sự gửi đi một chuyến tàu hàng = unter der Anschrift von +</t>
        </is>
      </c>
    </row>
    <row r="1179">
      <c r="A1179" t="inlineStr">
        <is>
          <t>Anschuldigung</t>
        </is>
      </c>
      <c r="B1179" t="inlineStr"/>
      <c r="C1179" t="inlineStr"/>
      <c r="D1179" t="inlineStr">
        <is>
          <t>sự kết tội, sự buộc tội, sự bị kết tội, sự tố cáo, cáo trạng -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cuộc tấn công dữ dội, cuộc đột kích ồ ạt, hiệu lệnh đột kích = Anschuldigung gegen jemanden erheben +</t>
        </is>
      </c>
    </row>
    <row r="1180">
      <c r="A1180" t="inlineStr">
        <is>
          <t>Anschwellen</t>
        </is>
      </c>
      <c r="B1180" t="inlineStr"/>
      <c r="C1180" t="inlineStr"/>
      <c r="D1180" t="inlineStr">
        <is>
          <t>chỗ phình, chỗ phồng, chỗ lồi ra, sự tăng tạm thời, sự nêu giá, đáy tàu, the bulge, thế lợi, ưu thế - sự dậy, sự trở dậy, sự đứng dậy, sự mọc, sự bốc lên, sự leo lên, sự trèo lên, sự dâng lên, sự tăng lên, sự nổi lên, sự thành đạt, sự thăng, sự nổi dậy, cuộc khởi nghĩa, chỗ phồng lên - mụn nhọt, chỗ cao lên, sự tái sinh, sự sống lại, sự bế mạc - sự phồng ra, sự căng, sự sưng lên, sự tấy lên, nước sông lên to = das Anschwellen +</t>
        </is>
      </c>
    </row>
    <row r="1181">
      <c r="A1181" t="inlineStr">
        <is>
          <t>anschwellen</t>
        </is>
      </c>
      <c r="B1181" t="inlineStr"/>
      <c r="C1181" t="inlineStr"/>
      <c r="D1181" t="inlineStr">
        <is>
          <t>+ out phồng ra - muối và hun khói, phông lên, sưng lên, phù lên, sưng húp lên - phồng ra, làm phồng lên - làm sưng to, làm sưng phồng, làm căng phồng, sưng to, sưng phồng, căng phồng - tăng lên, tăng thêm, lớn thêm - 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 = anschwellen +</t>
        </is>
      </c>
    </row>
    <row r="1182">
      <c r="A1182" t="inlineStr">
        <is>
          <t>Anschwellung</t>
        </is>
      </c>
      <c r="B1182" t="inlineStr"/>
      <c r="C1182" t="inlineStr"/>
      <c r="D1182" t="inlineStr">
        <is>
          <t>chỗ phình, chỗ phồng, chỗ lồi ra, sự tăng tạm thời, sự nêu giá, đáy tàu, the bulge, thế lợi, ưu thế - sự sưng, sự phồng, sự cương lên, u, khối phồng</t>
        </is>
      </c>
    </row>
    <row r="1183">
      <c r="A1183" t="inlineStr">
        <is>
          <t>anschwemmen</t>
        </is>
      </c>
      <c r="B1183" t="inlineStr"/>
      <c r="C1183" t="inlineStr"/>
      <c r="D1183" t="inlineStr">
        <is>
          <t>gửi, gửi ở ngân hàng, gửi ký quỹ, đặt cọc, làm lắng đọng, đặt, đẻ = etwas anschwemmen +</t>
        </is>
      </c>
    </row>
    <row r="1184">
      <c r="A1184" t="inlineStr">
        <is>
          <t>Anschwemmung</t>
        </is>
      </c>
      <c r="B1184" t="inlineStr"/>
      <c r="C1184" t="inlineStr"/>
      <c r="D1184" t="inlineStr">
        <is>
          <t>bồi tích, đất bồi, đất phù sa</t>
        </is>
      </c>
    </row>
    <row r="1185">
      <c r="A1185" t="inlineStr">
        <is>
          <t>Ansehen</t>
        </is>
      </c>
      <c r="B1185" t="inlineStr"/>
      <c r="C1185" t="inlineStr"/>
      <c r="D1185"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 - sự tin, lòng tin, danh tiếng, danh vọng, uy tín, nguồn vẻ vang, sự vẻ vang, thế lực, ảnh hưởng, công trạng, sự cho nợ, sự cho chịu, tiền gửi ngân hàng, bên có - chân giá trị, phẩm giá, phẩm cách, lòng tự trọng, chức tước cao, chức vị cao, thái độ chững chạc, thái độ đường hoàng, vẻ nghiêm trang - sự kính mến, sự quý trọng - lời ghi, lời ghi chép, lời ghi chú, lời chú giải, sự lưu ý, sự chú ý, bức thư ngắn, công hàm, phiếu, giấy, dấu, dấu hiệu, vết, tiếng tăm, nốt, phím, điệu, vẻ, giọng, mùi - thanh thế - cái nhìn, sự quan tâm, sự để ý, lòng yêu mến, sự kính trọng, lời chúc tụng dùng ở cuối bức thư) - - tiếng, tiếng tốt, thanh danh - sự đáng tôn trọng, tư cách đáng trọng, người đáng trọng - sự đứng, thế đứng, sự đỗ, địa vị, sự lâu dài = ein Mann von Ansehen + = in hohem Ansehen stehen + = großes Ansehen genießen +</t>
        </is>
      </c>
    </row>
    <row r="1186">
      <c r="A1186" t="inlineStr">
        <is>
          <t>ansehen</t>
        </is>
      </c>
      <c r="B1186" t="inlineStr"/>
      <c r="C1186" t="inlineStr"/>
      <c r="D1186" t="inlineStr">
        <is>
          <t>kính mến, quý trọng, coi là, cho là - nhìn quan sát, nhìn trừng trừng = ansehen + = ansehen + = ansehen als + = sich ansehen + = genau ansehen + = sich etwas ansehen +</t>
        </is>
      </c>
    </row>
    <row r="1187">
      <c r="A1187" t="inlineStr">
        <is>
          <t>ansehend</t>
        </is>
      </c>
      <c r="B1187" t="inlineStr"/>
      <c r="C1187" t="inlineStr"/>
      <c r="D1187" t="inlineStr">
        <is>
          <t>đối với, về phần</t>
        </is>
      </c>
    </row>
    <row r="1188">
      <c r="A1188" t="inlineStr">
        <is>
          <t>ansehnlich</t>
        </is>
      </c>
      <c r="B1188" t="inlineStr"/>
      <c r="C1188" t="inlineStr"/>
      <c r="D1188" t="inlineStr">
        <is>
          <t>đáng kể, to tát, lớn, có vai vế, có thế lực quan trọng - đẹp, có duyên, to lớn, đáng kể), đẹp gớm, to tát gớm - tốt đẹp, rộng rãi, hào phóng, hậu hĩ - không hẹp hòi, không thành kiến, nhiều, rộng râi, đầy đủ, tự do - có tiếng, trứ danh, đáng chú ý, tần tảo - xinh đẹp, duyên dáng, dễ coi - bày ra được, phô ra được, chỉnh tề, coi được, giới thiệu được, trình bày được, ra mắt được, làm quà biếu được, làm đồ tặng được - đáng trọng, đáng kính, đứng đắn, đoan trang, kha khá, khá lớn - tròn, chẵn, khứ hồi, theo vòng tròn, vòng quanh, thẳng thắn, chân thật, nói không úp mở, sang sảng, vang, lưu loát, trôi chảy, nhanh, mạnh, quanh, loanh quanh, xung quanh, trở lại, quay trở lại - khắp cả - đẹp mắt, dễ trông, trông dễ thương</t>
        </is>
      </c>
    </row>
    <row r="1189">
      <c r="A1189" t="inlineStr">
        <is>
          <t>Ansehnlichkeit</t>
        </is>
      </c>
      <c r="B1189" t="inlineStr"/>
      <c r="C1189" t="inlineStr"/>
      <c r="D1189" t="inlineStr">
        <is>
          <t>vẻ đẹp, sắc đẹp, sự đẹp</t>
        </is>
      </c>
    </row>
    <row r="1190">
      <c r="A1190" t="inlineStr">
        <is>
          <t>anseilen</t>
        </is>
      </c>
      <c r="B1190" t="inlineStr"/>
      <c r="C1190" t="inlineStr"/>
      <c r="D1190" t="inlineStr">
        <is>
          <t>trói bằng dây thừng, buộc vào với nhau, kìm, đặc quánh lại thành những sợi dây lầy nhầy, kìm lại không chạy hết tốc lực</t>
        </is>
      </c>
    </row>
    <row r="1191">
      <c r="A1191" t="inlineStr">
        <is>
          <t>ansetzen</t>
        </is>
      </c>
      <c r="B1191" t="inlineStr"/>
      <c r="C1191" t="inlineStr"/>
      <c r="D1191" t="inlineStr">
        <is>
          <t>trích dẫn, đặt giữa dấu ngoặc kép, định giá = ansetzen + = ansetzen + = ansetzen +</t>
        </is>
      </c>
    </row>
    <row r="1192">
      <c r="A1192" t="inlineStr">
        <is>
          <t>Ansichten</t>
        </is>
      </c>
      <c r="B1192" t="inlineStr"/>
      <c r="C1192" t="inlineStr"/>
      <c r="D1192">
        <f> die großzügigen Ansichten + = die altmodischen Ansichten + = die diametral entgegengesetzten Ansichten +</f>
        <v/>
      </c>
    </row>
    <row r="1193">
      <c r="A1193" t="inlineStr">
        <is>
          <t>ansiedeln</t>
        </is>
      </c>
      <c r="B1193" t="inlineStr"/>
      <c r="C1193" t="inlineStr"/>
      <c r="D1193" t="inlineStr">
        <is>
          <t>đặt tên, đặt cơ sở trên, dựa vào, căn cứ vào = sich ansiedeln + = wieder ansiedeln +</t>
        </is>
      </c>
    </row>
    <row r="1194">
      <c r="A1194" t="inlineStr">
        <is>
          <t>Ansiedler</t>
        </is>
      </c>
      <c r="B1194" t="inlineStr"/>
      <c r="C1194" t="inlineStr"/>
      <c r="D1194" t="inlineStr">
        <is>
          <t>tên thực dân, người đi khai hoang, người định cư đất mới colonizer) - người giải quyết, người thực dân, người đến lập nghiệp ở thuộc địa, đòn quyết định, lý lẽ quyết định, trận đánh ngã ngũ, bề lắng</t>
        </is>
      </c>
    </row>
    <row r="1195">
      <c r="A1195" t="inlineStr">
        <is>
          <t>ansonsten</t>
        </is>
      </c>
      <c r="B1195" t="inlineStr"/>
      <c r="C1195" t="inlineStr"/>
      <c r="D1195" t="inlineStr">
        <is>
          <t>khác, cách khác, nếu không thì..., mặt khác, về mặt khác</t>
        </is>
      </c>
    </row>
    <row r="1196">
      <c r="A1196" t="inlineStr">
        <is>
          <t>anspannen</t>
        </is>
      </c>
      <c r="B1196" t="inlineStr"/>
      <c r="C1196" t="inlineStr"/>
      <c r="D1196" t="inlineStr">
        <is>
          <t>nghiền, siết, mím, nắm chặt, buộc chặt, giải quyết, thanh toán, xác nhận, làm cho không bác lại được, bị đóng gập đầu lại, nghiến, siết chặt, ôm chặt, ghì chặt - dùng, sử dụng - căng, làm căng thẳng, bắt làm việc quá sức, bắt làm việc căng quá, lợi dụng quá mức, vi phạm, lạm quyền, ôm, lọc, để ráo nước, làm cong, làm méo, ra sức, rán sức, cố sức, gắng sức - cố gắng một cách ì ạch, vác ì ạch, căng ra, thẳng ra, kéo căng, lọc qua - kéo ra, giăng ra, duỗi ra, nong ra, lợi dụng, lạm dụng, nói phóng đại, nói ngoa, treo cổ, trải ra, chạy dài ra, giãn ra, rộng ra, co giãn, + out) nằm sóng soài, bị treo cổ - buộc bằng dây, treo bằng dây, lên, động tính từ quá khứ) làm căng thẳng, lên dây cót, tước xơ, xâu thành chuỗi, chơi khăm, chơi xỏ, to string someone along đánh lừa ai - kéo dài ra thành dây, chảy thành dây, đánh mở đầu = anspannen + = anspannen + = anspannen + = anspannen +</t>
        </is>
      </c>
    </row>
    <row r="1197">
      <c r="A1197" t="inlineStr">
        <is>
          <t>Anspannung</t>
        </is>
      </c>
      <c r="B1197" t="inlineStr"/>
      <c r="C1197" t="inlineStr"/>
      <c r="D1197" t="inlineStr">
        <is>
          <t>sự dùng, sự sử dụng, sự cố gắng, sự nổ lực, sự rán sức - sự căng, sự căng thẳng, trạng thái căng, trạng thái căng thẳng, sức căng, giọng, điệu nói, số nhiều) giai điệu, nhạc điệu, đoạn nhạc, khúc nhạc, số nhiều) hứng, khuynh hướng, chiều hướng - dòng dõi, giống - sự căng ra, sự duỗi ra, quãng, dải, khoảng, nghĩa rộng, nghĩa suy ra, mạch đường, một năm tù, thời hạn ở tù</t>
        </is>
      </c>
    </row>
    <row r="1198">
      <c r="A1198" t="inlineStr">
        <is>
          <t>anspielen</t>
        </is>
      </c>
      <c r="B1198" t="inlineStr"/>
      <c r="C1198" t="inlineStr"/>
      <c r="D1198" t="inlineStr">
        <is>
          <t>nói bóng gió, nói ám chỉ, nói ý, nói ngầm, nói xa gần, lách vào, luồn vào, khéo luồn lọt vào, đưa lọt = anspielen + = anspielen + = anspielen + = anspielen auf +</t>
        </is>
      </c>
    </row>
    <row r="1199">
      <c r="A1199" t="inlineStr">
        <is>
          <t>anspielend</t>
        </is>
      </c>
      <c r="B1199" t="inlineStr"/>
      <c r="C1199" t="inlineStr"/>
      <c r="D1199" t="inlineStr">
        <is>
          <t>bóng gió, ám chỉ, ngầm, xa gần, luồn vào, khéo luồn lọt = anspielend +</t>
        </is>
      </c>
    </row>
    <row r="1200">
      <c r="A1200" t="inlineStr">
        <is>
          <t>Anspielung</t>
        </is>
      </c>
      <c r="B1200" t="inlineStr"/>
      <c r="C1200" t="inlineStr"/>
      <c r="D1200" t="inlineStr">
        <is>
          <t>tính chất bóng gió, tính chất ám chỉ, tính tượng trưng, tính biểu tượng - lời gợi ý, lời nói bóng gió, lời nói ám chỉ, chút xíu, tí ti, dấu vết - lời ám chi, lời nói bóng nói gió, lời nói cạnh = die Anspielung +</t>
        </is>
      </c>
    </row>
    <row r="1201">
      <c r="A1201" t="inlineStr">
        <is>
          <t>Anspielungen</t>
        </is>
      </c>
      <c r="B1201" t="inlineStr"/>
      <c r="C1201" t="inlineStr"/>
      <c r="D1201" t="inlineStr">
        <is>
          <t>nói bóng nói gió, nói cạnh</t>
        </is>
      </c>
    </row>
    <row r="1202">
      <c r="A1202" t="inlineStr">
        <is>
          <t>anspinnen</t>
        </is>
      </c>
      <c r="B1202" t="inlineStr"/>
      <c r="C1202" t="inlineStr"/>
      <c r="D1202" t="inlineStr">
        <is>
          <t>bắt đầu, chạy, giật mình, rời ra, long ra, làm bắt đầu, khiến phải, ra hiệu xuất phát, mở, khởi động, khêu, gây, nêu ra, làm tách ra, làm rời ra, làm long ra, giúp đỡ, nâng đỡ, đuổi ra khỏi hang - startle</t>
        </is>
      </c>
    </row>
    <row r="1203">
      <c r="A1203" t="inlineStr">
        <is>
          <t>anspitzen</t>
        </is>
      </c>
      <c r="B1203" t="inlineStr"/>
      <c r="C1203" t="inlineStr"/>
      <c r="D1203" t="inlineStr">
        <is>
          <t>vót nhọn, gắn đầu nhọn vào, làm cho sâu sắc, làm cho chua cay, làm cho cay độc, + at) chỉ, trỏ, nhắm, chĩa, chấm, đánh dấu chấm, trét vữa, đứng sững vểnh mõm chỉ, chỉ, trỏ &amp; ) nhằm - hướng về, hướng sự chú ý vào, lưu ý vào, chỉ ra, chỉ cho thấy, vạch ra, đứng sững vểnh mõm chỉ chú săn - mài, vót cho nhọn, mài sắc, làm tăng thêm, làm trầm trọng thêm, làm sâu sắc thêm, đánh dấu thăng</t>
        </is>
      </c>
    </row>
    <row r="1204">
      <c r="A1204" t="inlineStr">
        <is>
          <t>Anspitzer</t>
        </is>
      </c>
      <c r="B1204" t="inlineStr"/>
      <c r="C1204" t="inlineStr"/>
      <c r="D1204" t="inlineStr">
        <is>
          <t>thợ mài dao kéo, đồ dùng để mài, hòn đá mài</t>
        </is>
      </c>
    </row>
    <row r="1205">
      <c r="A1205" t="inlineStr">
        <is>
          <t>Ansporn</t>
        </is>
      </c>
      <c r="B1205" t="inlineStr"/>
      <c r="C1205" t="inlineStr"/>
      <c r="D1205" t="inlineStr">
        <is>
          <t>gậy nhọn, cái kích thích, điều thúc giục, điều dằn vặt, điều rầy khổ - sự khuyến khích, sự khích lệ, sự thúc đẩy, động cơ - sự kích động, sự xúi giục - đinh thúc ngựa, cựa, cựa sắt, mũi núi, tường cựa gà, sự kích thích - chất kích thích, tác nhân kích thích - tác dụng kích khích, lông ngứa, đầu gậy của mục sư</t>
        </is>
      </c>
    </row>
    <row r="1206">
      <c r="A1206" t="inlineStr">
        <is>
          <t>anspornen</t>
        </is>
      </c>
      <c r="B1206" t="inlineStr"/>
      <c r="C1206" t="inlineStr"/>
      <c r="D1206" t="inlineStr">
        <is>
          <t>mạ điện, làm phấn khởi, kích động, khích động - khuyến khích, xúi giục - khâu, nhể, châm, lách qua, len lỏi qua, kết tinh thành kim, châm chọc, chọc tức, khích, thêm rượu mạnh - kích thích - thức giấc, thức dậy, tỉnh dậy, đánh thức, làm hồi tỉnh lại, làm sống lại, làm náo động, phá, làm dội lại, khêu gợi, gợi lại, thức canh - mài, gợi</t>
        </is>
      </c>
    </row>
    <row r="1207">
      <c r="A1207" t="inlineStr">
        <is>
          <t>anspornend</t>
        </is>
      </c>
      <c r="B1207" t="inlineStr"/>
      <c r="C1207" t="inlineStr"/>
      <c r="D1207" t="inlineStr">
        <is>
          <t>khuyến khích, khích lệ, thúc đẩy - stimulating</t>
        </is>
      </c>
    </row>
    <row r="1208">
      <c r="A1208" t="inlineStr">
        <is>
          <t>Ansprache</t>
        </is>
      </c>
      <c r="B1208" t="inlineStr"/>
      <c r="C1208" t="inlineStr"/>
      <c r="D1208" t="inlineStr">
        <is>
          <t>địa chỉ, bài nói chuyện, diễn văn, cách nói năng, tác phong lúc nói chuyện, sự khéo léo, sự khôn ngoan, sự ngỏ ý, sự tỏ tình, sự tán tỉnh, sự gửi đi một chuyến tàu hàng - bài nói ngắn - bài diễn thuyết, bài nói, lời kêu gọi, lời hô hào - khả năng nói, năng lực nói, lời nói, lời, cách nói, bài diễn văn, ngôn ngữ, tin đồn, lời đồn - cuộc chuyện trò, cuộc mạn đàm, lời xì xào bàn tán, cuộc đàm phán, cuộc thương lượng = eine Ansprache halten +</t>
        </is>
      </c>
    </row>
    <row r="1209">
      <c r="A1209" t="inlineStr">
        <is>
          <t>ansprechbar</t>
        </is>
      </c>
      <c r="B1209" t="inlineStr"/>
      <c r="C1209" t="inlineStr"/>
      <c r="D1209" t="inlineStr">
        <is>
          <t>đáp lại, trả lời, sẵn sàng đáp lại, dễ phản ứng lại, dễ cảm</t>
        </is>
      </c>
    </row>
    <row r="1210">
      <c r="A1210" t="inlineStr">
        <is>
          <t>ansprechen</t>
        </is>
      </c>
      <c r="B1210" t="inlineStr"/>
      <c r="C1210" t="inlineStr"/>
      <c r="D1210" t="inlineStr">
        <is>
          <t>đến gần, bắt chuyện, gạ gẫm, níu, kéo, bám sát - đề địa chỉ, gửi, xưng hô, gọi, nói với, nói chuyện với, diễn thuyết trước, viết cho, to address oneself to chăm chú, toàn tâm toàn ý, nhắm - - làm vui lòng, làm hài lòng, làm vừa lòng, làm vừa ý, làm thích, làm vui, thích, muốn - mai phục, rình = ansprechen +</t>
        </is>
      </c>
    </row>
    <row r="1211">
      <c r="A1211" t="inlineStr">
        <is>
          <t>ansprechend</t>
        </is>
      </c>
      <c r="B1211" t="inlineStr"/>
      <c r="C1211" t="inlineStr"/>
      <c r="D1211" t="inlineStr">
        <is>
          <t>van lơn, cầu khẩn, cảm động, thương tâm, làm mủi lòng, lôi cuốn, quyến rũ - hút, thu hút, hấp dẫn, có duyên - chắc đúng, có lẽ đúng, có lẽ thật, có thể, thích hợp, đúng với, có vẻ có năng lực, chắc - dễ chịu, thú vị, làm vui lòng, làm vừa ý = ansprechend +</t>
        </is>
      </c>
    </row>
    <row r="1212">
      <c r="A1212" t="inlineStr">
        <is>
          <t>Ansprechpartner</t>
        </is>
      </c>
      <c r="B1212" t="inlineStr"/>
      <c r="C1212" t="inlineStr"/>
      <c r="D1212" t="inlineStr">
        <is>
          <t>sự chạm, sự tiếp xúc, tiếp điểm, sự cho tiếp xúc, chỗ tiếp xúc, cái ngắt điện, cái công tắc contact piece), sự giao thiệp, sự gặp gỡ, sự giao dịch, sự đi lại, sự lui tới, cơ hội gặp gỡ - cơ hội làm quen, người đầu mối liên lạc, người có thể truyền bệnh - bản sao, bản đối chiếu, người giống hệt, vật giống hệt, bộ phận tương ứng, tổ chức tương ứng, bên trong tương ứng, vật bổ sung, người bổ sung - người tương ứng, vật tương ứng</t>
        </is>
      </c>
    </row>
    <row r="1213">
      <c r="A1213" t="inlineStr">
        <is>
          <t>anspringen</t>
        </is>
      </c>
      <c r="B1213" t="inlineStr"/>
      <c r="C1213" t="inlineStr"/>
      <c r="D1213">
        <f> anspringen + = jemanden anspringen +</f>
        <v/>
      </c>
    </row>
    <row r="1214">
      <c r="A1214" t="inlineStr">
        <is>
          <t>Anspruchsberechtigte</t>
        </is>
      </c>
      <c r="B1214" t="inlineStr"/>
      <c r="C1214" t="inlineStr"/>
      <c r="D1214" t="inlineStr">
        <is>
          <t>người đòi, người yêu sách, người thỉnh cầu, nguyên đơn, người đứng kiện - người giữ tiền đặt cược</t>
        </is>
      </c>
    </row>
    <row r="1215">
      <c r="A1215" t="inlineStr">
        <is>
          <t>anspruchslos</t>
        </is>
      </c>
      <c r="B1215" t="inlineStr"/>
      <c r="C1215" t="inlineStr"/>
      <c r="D1215" t="inlineStr">
        <is>
          <t>khiêm tốn, nhún nhường, khúm núm, thấp kém, hèn mọn, xoàng xĩnh, tầm thường, nhỏ bé - ít học - nhũn nhặn, thuỳ mị, nhu mì, e lệ, vừa phải, phải chăng, có mức độ, bình thường, giản dị - rõ ràng, rõ rệt, đơn giản, dễ hiểu, không viết bằng mật mã, thường, đơn sơ, mộc mạc, chất phác, ngay thẳng, thẳng thắn, trơn, một màu, xấu, thô - đơn, xuềnh xoàng, bình dị, hồn nhiên, dễ làm, tuyệt đối là, chỉ là, không khác gì, nghèo hèn, nhỏ mọn, không đáng kể, ngu dại, dốt nát, thiếu kinh nghiệm - không ham muốn, không có tham vọng - không tự phụ - khiêm nhường - không kiêu căng - = geistig anspruchslos +</t>
        </is>
      </c>
    </row>
    <row r="1216">
      <c r="A1216" t="inlineStr">
        <is>
          <t>Anspruchsteller</t>
        </is>
      </c>
      <c r="B1216" t="inlineStr"/>
      <c r="C1216" t="inlineStr"/>
      <c r="D1216" t="inlineStr">
        <is>
          <t>người đòi, người yêu sách, người thỉnh cầu, nguyên đơn, người đứng kiện</t>
        </is>
      </c>
    </row>
    <row r="1217">
      <c r="A1217" t="inlineStr">
        <is>
          <t>anspruchsvoll</t>
        </is>
      </c>
      <c r="B1217" t="inlineStr"/>
      <c r="C1217" t="inlineStr"/>
      <c r="D1217" t="inlineStr">
        <is>
          <t>có nhiều hoài bão, có nhiều khát vọng, có nhiều tham vọng - khó, khó khăn, gay go, khó tính, khó làm vừa lòng - đòi hỏi nhiều, hay đòi hỏi quá quắt, sách nhiễu, đòi hỏi phải kiên trì, đòi hỏi phải cố gắng... - cấp bách, khẩn cấp, cấp thiết, hay đòi hỏi, đòi hỏi quá đáng, hay yêu sách - dễ chán, chóng chán, khó chiều, cảnh vẻ, kén cá chọn canh - trí thức, trí thức sách vở - đặc biệt, đặc thù, cá biệt, riêng biệt, tường tận, tỉ mỉ, chi tiết, kỹ lưỡng, cặn kẽ, câu nệ đến từng chi tiết, khảnh - tự phụ, kiêu căng, khoe khoang - tinh vi, phức tạp, rắc rối, khôn ra, thạo đời ra, giả, giả mạo, pha, không nguyên chất = anspruchsvoll +</t>
        </is>
      </c>
    </row>
    <row r="1218">
      <c r="A1218" t="inlineStr">
        <is>
          <t>anstacheln</t>
        </is>
      </c>
      <c r="B1218" t="inlineStr"/>
      <c r="C1218" t="inlineStr"/>
      <c r="D1218" t="inlineStr">
        <is>
          <t>chọc, đâm, thúc, thúc giục, khích động - lắp đinh, lắp cựa sắt, khích lệ, khuyến khích, thúc ngựa, + on, forward) phi nhanh, chạy nhanh, vội vã - kích thích - châm, chích, đốt, làm đau nhói, làm cay, cắn rứt, day dứt, dạng bị động) bán đắt cho ai, bóp ai, lừa bịp, đau nhói, đau nhức = anstacheln + = anstacheln +</t>
        </is>
      </c>
    </row>
    <row r="1219">
      <c r="A1219" t="inlineStr">
        <is>
          <t>Anstalt</t>
        </is>
      </c>
      <c r="B1219" t="inlineStr"/>
      <c r="C1219" t="inlineStr"/>
      <c r="D1219" t="inlineStr">
        <is>
          <t>viện, dưỡng đường - cơ quan, trụ sở</t>
        </is>
      </c>
    </row>
    <row r="1220">
      <c r="A1220" t="inlineStr">
        <is>
          <t>Anstalten</t>
        </is>
      </c>
      <c r="B1220" t="inlineStr"/>
      <c r="C1220" t="inlineStr"/>
      <c r="D1220">
        <f> Anstalten treffen zu +</f>
        <v/>
      </c>
    </row>
    <row r="1221">
      <c r="A1221" t="inlineStr">
        <is>
          <t>Anstand</t>
        </is>
      </c>
      <c r="B1221" t="inlineStr"/>
      <c r="C1221" t="inlineStr"/>
      <c r="D1221" t="inlineStr">
        <is>
          <t>sự lịch thiệp, lịch sự, lễ nghi</t>
        </is>
      </c>
    </row>
    <row r="1222">
      <c r="A1222" t="inlineStr">
        <is>
          <t>Anstandsdame</t>
        </is>
      </c>
      <c r="B1222" t="inlineStr"/>
      <c r="C1222" t="inlineStr"/>
      <c r="D1222" t="inlineStr">
        <is>
          <t>bà đi kèm</t>
        </is>
      </c>
    </row>
    <row r="1223">
      <c r="A1223" t="inlineStr">
        <is>
          <t>Anstarren</t>
        </is>
      </c>
      <c r="B1223" t="inlineStr"/>
      <c r="C1223" t="inlineStr"/>
      <c r="D1223" t="inlineStr">
        <is>
          <t>cái nhìn chằm chằm</t>
        </is>
      </c>
    </row>
    <row r="1224">
      <c r="A1224" t="inlineStr">
        <is>
          <t>anstarren</t>
        </is>
      </c>
      <c r="B1224" t="inlineStr">
        <is>
          <t>động từ (hat)</t>
        </is>
      </c>
      <c r="C1224" t="inlineStr"/>
      <c r="D1224" t="inlineStr">
        <is>
          <t>nhìn chòng chọc, nhìn trân trân</t>
        </is>
      </c>
    </row>
    <row r="1225">
      <c r="A1225" t="inlineStr">
        <is>
          <t>anstatt</t>
        </is>
      </c>
      <c r="B1225" t="inlineStr">
        <is>
          <t>giới từ (+ Genetiv)</t>
        </is>
      </c>
      <c r="C1225" t="inlineStr"/>
      <c r="D1225" t="inlineStr">
        <is>
          <t>đáng lẽ, thay vì, thay thế vào = anstatt zu ... +: đáng lẽ là</t>
        </is>
      </c>
    </row>
    <row r="1226">
      <c r="A1226" t="inlineStr">
        <is>
          <t>anstaunen</t>
        </is>
      </c>
      <c r="B1226" t="inlineStr">
        <is>
          <t>động từ (hat)</t>
        </is>
      </c>
      <c r="C1226" t="inlineStr"/>
      <c r="D1226" t="inlineStr">
        <is>
          <t>nhìn chưng hửng, ngạc nhiên, kinh ngạc</t>
        </is>
      </c>
    </row>
    <row r="1227">
      <c r="A1227" t="inlineStr">
        <is>
          <t>anstechen</t>
        </is>
      </c>
      <c r="B1227" t="inlineStr">
        <is>
          <t>động từ (hat)</t>
        </is>
      </c>
      <c r="C1227" t="inlineStr"/>
      <c r="D1227" t="inlineStr">
        <is>
          <t>đâm, chích thủng - châm, đâm thủng ra</t>
        </is>
      </c>
    </row>
    <row r="1228">
      <c r="A1228" t="inlineStr">
        <is>
          <t>anstecken</t>
        </is>
      </c>
      <c r="B1228" t="inlineStr">
        <is>
          <t>động từ (hat)</t>
        </is>
      </c>
      <c r="C1228" t="inlineStr"/>
      <c r="D1228" t="inlineStr">
        <is>
          <t>gài, cài, đút, cắm vào - châm, đốt, thắp - truyền bệnh cho ai * động từ phản thân - bị lây bệnh, bị truyền bệnh</t>
        </is>
      </c>
    </row>
    <row r="1229">
      <c r="A1229" t="inlineStr">
        <is>
          <t>ansteckend</t>
        </is>
      </c>
      <c r="B1229" t="inlineStr">
        <is>
          <t>tính từ</t>
        </is>
      </c>
      <c r="C1229" t="inlineStr"/>
      <c r="D1229" t="inlineStr">
        <is>
          <t>có tính truyền nhiễm, lan rộng</t>
        </is>
      </c>
    </row>
    <row r="1230">
      <c r="A1230" t="inlineStr">
        <is>
          <t>Ansteckung</t>
        </is>
      </c>
      <c r="B1230" t="inlineStr"/>
      <c r="C1230" t="inlineStr"/>
      <c r="D1230" t="inlineStr">
        <is>
          <t>sự truyền nhiễm, sự lây bệnh</t>
        </is>
      </c>
    </row>
    <row r="1231">
      <c r="A1231" t="inlineStr">
        <is>
          <t>anstehen</t>
        </is>
      </c>
      <c r="B1231" t="inlineStr">
        <is>
          <t>động từ (hat)</t>
        </is>
      </c>
      <c r="C1231" t="inlineStr"/>
      <c r="D1231" t="inlineStr">
        <is>
          <t>đứng xếp hàng - chờ được giải quyết - do dự, chần chừ, lưỡng lự</t>
        </is>
      </c>
    </row>
    <row r="1232">
      <c r="A1232" t="inlineStr">
        <is>
          <t>Ansteigen</t>
        </is>
      </c>
      <c r="B1232" t="inlineStr"/>
      <c r="C1232" t="inlineStr"/>
      <c r="D1232" t="inlineStr">
        <is>
          <t>sự phồng ra, sự căng, sự sưng lên, sự tấy lên, nước sông lên to - sự thức dậy, sự đứng dậy, sự lên cao, sự mọc lên, sự nổi dậy, cuộc nổi dậy</t>
        </is>
      </c>
    </row>
    <row r="1233">
      <c r="A1233" t="inlineStr">
        <is>
          <t>ansteigen</t>
        </is>
      </c>
      <c r="B1233" t="inlineStr"/>
      <c r="C1233" t="inlineStr"/>
      <c r="D1233" t="inlineStr">
        <is>
          <t>lên, thăng, dốc lên, cao lên, cất cao lên, ngược, trèo lên - tăng lên, tăng thêm, lớn thêm - dậy, trở dậy, đứng dậy, đứng lên, mọc, lên cao, bốc lên, leo lên, dâng lên, nổi lên, tiến lên, thành đạt, vượt lên trên, nổi dậy, phẫn nộ, phát tức, ghê tởm, lộn mửa, bắt nguồn từ - do bởi, có khả năng đối phó, có thể đáp ứng với, bế mạc, làm nổi lên, làm hiện lên, trông thấy nổi lên, trông thấy hiện lên - thức dậy = ansteigen + = schnell ansteigen +</t>
        </is>
      </c>
    </row>
    <row r="1234">
      <c r="A1234" t="inlineStr">
        <is>
          <t>ansteigend</t>
        </is>
      </c>
      <c r="B1234" t="inlineStr"/>
      <c r="C1234" t="inlineStr"/>
      <c r="D1234" t="inlineStr">
        <is>
          <t>đang lên, gần ngót nghét - dốc, khó khăn, vất v, lên dốc - đi lên, hướng lên, lên, về phía trên, hn, trên</t>
        </is>
      </c>
    </row>
    <row r="1235">
      <c r="A1235" t="inlineStr">
        <is>
          <t>anstelle</t>
        </is>
      </c>
      <c r="B1235" t="inlineStr"/>
      <c r="C1235" t="inlineStr"/>
      <c r="D1235" t="inlineStr">
        <is>
          <t>để thay vào, để thế cho, đáng lẽ là - thay cho, thế cho = anstelle von +</t>
        </is>
      </c>
    </row>
    <row r="1236">
      <c r="A1236" t="inlineStr">
        <is>
          <t>anstellen</t>
        </is>
      </c>
      <c r="B1236" t="inlineStr"/>
      <c r="C1236" t="inlineStr"/>
      <c r="D1236" t="inlineStr">
        <is>
          <t>bổ, bổ nhiệm, chỉ định, chọn, lập, định, hẹn, quy định, dạng bị động trang bị, thiết bị - 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dùng, thuê - hứa hẹn, ước hẹn, cam kết, đính ước, hứa hôn, giữ trước, lấy mà cam kết, thu hút, giành được, làm cho mát mẻ, động tính từ quá khứ) mắc bận, giao chiến, đánh nhau với, gài, gắn vào tường - ghép, tiến hành, khớp - cho thuê, mướn, trả công, thưởng = anstellen + = sich anstellen + = etwas anstellen + = sich bei etwas geschickt anstellen +</t>
        </is>
      </c>
    </row>
    <row r="1237">
      <c r="A1237" t="inlineStr">
        <is>
          <t>anstellend</t>
        </is>
      </c>
      <c r="B1237" t="inlineStr"/>
      <c r="C1237" t="inlineStr"/>
      <c r="D1237" t="inlineStr">
        <is>
          <t>huỷ bỏ, thủ tiêu</t>
        </is>
      </c>
    </row>
    <row r="1238">
      <c r="A1238" t="inlineStr">
        <is>
          <t>anstellig</t>
        </is>
      </c>
      <c r="B1238" t="inlineStr"/>
      <c r="C1238" t="inlineStr"/>
      <c r="D1238" t="inlineStr">
        <is>
          <t>thuận tiện, tiện tay, vừa tầm tay, dễ cầm, dễ sử dụng, khéo tay = sich anstellig zeigen +</t>
        </is>
      </c>
    </row>
    <row r="1239">
      <c r="A1239" t="inlineStr">
        <is>
          <t>Anstellung</t>
        </is>
      </c>
      <c r="B1239" t="inlineStr"/>
      <c r="C1239" t="inlineStr"/>
      <c r="D1239" t="inlineStr">
        <is>
          <t>sự dùng, việc làm - sự thuê làm, sự làm công - sự hứa hẹn, sự ước hẹn, sự cam kết, sự ràng buộc, sự hứa hôn, sự hứa gặp, sự thuê mướn, sự tuyển mộ, công việc làm, sự gài, sự giao chiến, cuộc đánh nhau - vị trí, chỗ, thế, tư thế, địa vị, chức vụ, lập trường, quan điểm, thái độ, luận điểm, sự đề ra luận điểm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nhiệm vụ, trạm thông thương buôn bán trading post), chức vị chỉ huy một thuyền chiến = die feste Anstellung +</t>
        </is>
      </c>
    </row>
    <row r="1240">
      <c r="A1240" t="inlineStr">
        <is>
          <t>Anstieg</t>
        </is>
      </c>
      <c r="B1240" t="inlineStr"/>
      <c r="C1240" t="inlineStr"/>
      <c r="D1240" t="inlineStr">
        <is>
          <t>sự trèo lên, sự đi lên, sự lên, sự đi ngược lên, con đường đi lên, đường dốc, bậc cầu thang đi lên - sự leo trèo, vật trèo qua, vật phải trèo lên - sự lớn mạnh, sự phát triển, sự tăng tiến, sự tăng lên, sự khuếch trương, sự sinh trưởng, sự trồng trọt, vụ mùa màng, cái đang sinh trưởng, khối đã mọc, khối u, u - sự tăng, sự tăng thêm, số lượng tăng thêm - sự đưa lên, sự kéo lên, sự dâng, lên, sự tăng lương, sự thăng, sự tiến lên, sự nổi lên để đớp mồi, sự leo lên, chỗ dốc, gò cao, chiều cao đứng thẳng, độ cao, nguồn gốc, căn nguyên, nguyên do - sự gây ra - sự dậy, sự trở dậy, sự đứng dậy, sự mọc, sự bốc lên, sự dâng lên, sự nổi lên, sự thành đạt, sự nổi dậy, cuộc khởi nghĩa, chỗ phồng lên, mụn nhọt, chỗ cao lên, sự tái sinh, sự sống lại - sự bế mạc = der rasche Anstieg + = der mühsame Anstieg +</t>
        </is>
      </c>
    </row>
    <row r="1241">
      <c r="A1241" t="inlineStr">
        <is>
          <t>anstiften</t>
        </is>
      </c>
      <c r="B1241" t="inlineStr"/>
      <c r="C1241" t="inlineStr"/>
      <c r="D1241" t="inlineStr">
        <is>
          <t>xúi bẩy, xúi giục, khích, tiếp tay - gây ra, gây nên, sinh ra, làm ra, tạo ra, bảo, khiến, sai - chườm nóng - là thủ mưu của - vẽ sơ đồ, vẽ đồ thị, vẽ biểu đồ, dựng đồ án, đánh dấu trên cơ sở, đánh dấu trên đồ án, âm mưu, mưu tính, bày mưu - hối lộ, mua chuộc = anstiften + = heimlich anstiften +</t>
        </is>
      </c>
    </row>
    <row r="1242">
      <c r="A1242" t="inlineStr">
        <is>
          <t>Anstifter</t>
        </is>
      </c>
      <c r="B1242" t="inlineStr"/>
      <c r="C1242" t="inlineStr"/>
      <c r="D1242" t="inlineStr">
        <is>
          <t>kẻ xúi giục, kẻ tiếp tay - người khích động quần chúng, người gây phiến động, máy trộn, máy khuấy - người ủ rượu bia - người xúi bẩy, người xúi giục, người khích - - kẻ xúi bẩy, người thủ mưu - kẻ âm mưu, kẻ bày mưu - người sáng lập, người tham gia sáng lập, người đề xướng, người khởi xướng, chất hoạt hoá - người nhắc, người nhắc vở - người gieo hạt</t>
        </is>
      </c>
    </row>
    <row r="1243">
      <c r="A1243" t="inlineStr">
        <is>
          <t>Anstiftung</t>
        </is>
      </c>
      <c r="B1243" t="inlineStr"/>
      <c r="C1243" t="inlineStr"/>
      <c r="D1243" t="inlineStr">
        <is>
          <t>sự xúi bẩy, sự xúi giục, sự khích, sự tiếp tay - sự khuyến khích, sự kích động - sự thủ mưu, tình trạng bị xúi giục, tình trạng bị xúi bẩy</t>
        </is>
      </c>
    </row>
    <row r="1244">
      <c r="A1244" t="inlineStr">
        <is>
          <t>Anstimmen</t>
        </is>
      </c>
      <c r="B1244" t="inlineStr"/>
      <c r="C1244" t="inlineStr"/>
      <c r="D1244" t="inlineStr">
        <is>
          <t>sự ngâm nga, ngữ điệu, âm điệu, âm chuẩn</t>
        </is>
      </c>
    </row>
    <row r="1245">
      <c r="A1245" t="inlineStr">
        <is>
          <t>anstimmen</t>
        </is>
      </c>
      <c r="B1245" t="inlineStr"/>
      <c r="C1245" t="inlineStr"/>
      <c r="D1245" t="inlineStr">
        <is>
          <t>ngâm, phát âm có ngữ điệu = anstimmen +</t>
        </is>
      </c>
    </row>
    <row r="1246">
      <c r="A1246" t="inlineStr">
        <is>
          <t>anstrahlen</t>
        </is>
      </c>
      <c r="B1246" t="inlineStr"/>
      <c r="C1246" t="inlineStr"/>
      <c r="D1246" t="inlineStr">
        <is>
          <t>chiếu sáng, rọi sáng, soi sáng, treo đèn kết hoa, sơn son thiếp vàng, tô màu rực rỡ, làm sáng tỏ, giải thích, giảng giải, làm sáng mắt, làm sáng trí, mở mang trí óc cho - khai trí cho, làm rạng rỡ - làm sáng ngời, làm phấn khởi - = jemanden anstrahlen +</t>
        </is>
      </c>
    </row>
    <row r="1247">
      <c r="A1247" t="inlineStr">
        <is>
          <t>anstreben</t>
        </is>
      </c>
      <c r="B1247" t="inlineStr"/>
      <c r="C1247" t="inlineStr"/>
      <c r="D1247" t="inlineStr">
        <is>
          <t>thiết tha, mong mỏi, khao khát, lên, dâng lên, bay lên = etwas anstreben +</t>
        </is>
      </c>
    </row>
    <row r="1248">
      <c r="A1248" t="inlineStr">
        <is>
          <t>anstreichen</t>
        </is>
      </c>
      <c r="B1248" t="inlineStr"/>
      <c r="C1248" t="inlineStr"/>
      <c r="D1248" t="inlineStr">
        <is>
          <t>tô màu, tô điểm, tô vẽ, đổi màu, ngả màu, ửng đỏ, đỏ bừng - đánh dấu, ghi dấu, cho điểm, ghi điểm, chỉ, bày tỏ, biểu lộ, biểu thị, chứng tỏ, đặc trưng, để ý, chú ý - sơn, quét sơn, vẽ, mô tả, đánh phấn, vẽ tranh, thoa phấn - viết bằng bút chì, vẽ bằng bút chì, kẻ bằng bút chì, tô bằng bút chì, ghi bằng bút chì, ghi vào sổ đánh cá, dạng bị động đánh bóng nhẹ bằng những đường vòng tròn đồng tâm hoặc song song) - gạch dưới, dằn giọng, nhấn mạnh = anstreichen + = rot anstreichen +</t>
        </is>
      </c>
    </row>
    <row r="1249">
      <c r="A1249" t="inlineStr">
        <is>
          <t>Anstreicher</t>
        </is>
      </c>
      <c r="B1249" t="inlineStr"/>
      <c r="C1249" t="inlineStr"/>
      <c r="D1249" t="inlineStr">
        <is>
          <t>thợ sơn, hoạ sĩ, dây néo</t>
        </is>
      </c>
    </row>
    <row r="1250">
      <c r="A1250" t="inlineStr">
        <is>
          <t>anstrengend</t>
        </is>
      </c>
      <c r="B1250" t="inlineStr"/>
      <c r="C1250" t="inlineStr"/>
      <c r="D1250" t="inlineStr">
        <is>
          <t>khó khăn, gian khổ, gay go, hết sức mình, miệt mài, gắng gỏi, dốc khó trèo - hăm hở, tích cực, đòi hỏi sự rán sức, căng thẳng - nguy ngập, làm mệt nhọc, làm mỏi mệt, khó chịu, phiền phức</t>
        </is>
      </c>
    </row>
    <row r="1251">
      <c r="A1251" t="inlineStr">
        <is>
          <t>Anstrengung</t>
        </is>
      </c>
      <c r="B1251" t="inlineStr"/>
      <c r="C1251" t="inlineStr"/>
      <c r="D1251" t="inlineStr">
        <is>
          <t>sự cố gắng, sự ráng sức, sự cố thử làm, sự ra tay, kết quả đạt được - sự dùng, sự sử dụng, sự nổ lực, sự rán sức - tính mạnh mẽ, tính mãnh liệt, tính dữ dội, tính nồng nhiệt, tính sôi nổi, đầy nhiệt huyết, tính dễ xúc cảm mạnh mẽ - sự lôi, sự kéo, sự giật, cái kéo, cái giật, sức đẩy, sự hút, nút kéo, nút giật, sự chèo thuyền, sự gắng chèo, cú bơi chèo, hớp, hơi, sự gắng sức, sự cố gắng liên tục, sự ghìm, cú tay bóng sang trái - thế hơn, thế lợi, thân thế, thế lực, bản in thử đầu tiên - sự xô, sự đẩy, cú đẩy, sự thúc đẩy, sự giúp sức, sức đẩy lên, sức đỡ lên, cừ thọc đẩy, cú đấm, cú húc, sự rắn sức, sự gắng công, cuộc tấn công mânh liệt, cuộc đánh thúc vào, tính dám làm - tính chủ động, tính hăng hái xốc tới, tính kiên quyết làm bằng được, lúc gay go, lúc nguy ngập, lúc cấp bách, bọn, sự đuổi ra, sự thải ra - sự căng, sự căng thẳng, trạng thái căng, trạng thái căng thẳng, sức căng, giọng, điệu nói, số nhiều) giai điệu, nhạc điệu, đoạn nhạc, khúc nhạc, số nhiều) hứng, khuynh hướng, chiều hướng - dòng dõi, giống - cú, cú đánh, đòn, đột quỵ, nước bài, nước đi, "cú", "miếng", "đòn", sự thành công lớn, lối bơi, kiểu bơi, nét, tiếng chuông đồng hồ, tiếng đập của trái tim, người đứng lái làm chịch stroke oar ) - cái vuốt ve, sự vuốt ve - sự kéo mạnh, sự giật mạnh, tugboat = mit höchster Anstrengung + = die verzweifelte Anstrengung + = mit äußerster Anstrengung + = die große körperliche Anstrengung + = die Anstrengung hat sich ausgezahlt + = man sieht ihm die Anstrengung an +</t>
        </is>
      </c>
    </row>
    <row r="1252">
      <c r="A1252" t="inlineStr">
        <is>
          <t>Anstrich</t>
        </is>
      </c>
      <c r="B1252" t="inlineStr"/>
      <c r="C1252" t="inlineStr"/>
      <c r="D1252" t="inlineStr">
        <is>
          <t>sự xuất hiện, sự hiện ra sự ló ra, sự trình diện, sự ra hầu toà, sự xuất bản, diện mạo, dáng điệu, tướng mạo, phong thái, bề ngoài, thể diện, ma quỷ - áo choàng ngoài, áo bành tô, áo choàng, váy, bộ lông, lớp, lượt, màng, túi - lần phủ ngoài, lớp phủ ngoài, vải may áo choàng - nước bóng, nước láng, vẻ hào nhoáng bề ngoài, bề ngoài giả dối, lời chú thích, lời chú giải, lời phê bình, lời phê phán, sự xuyên tạc lời nói của người khác - sơn, thuốc màu, phấn - sự sơn, hội hoạ, bức vẽ, bức tranh - sự trông giống, sự làm ra vẻ - đồ gia vị, cái làm thêm đậm đà, hơi hướng, vẻ, một chút, một ít - sự sờ, sự mó, sự đụng, sự chạm, xúc giác, nét, ngón, bút pháp, văn phong, sự tiếp xúc, sự giao thiệp, quan hệ, sự dính líu, sự dính dáng, đường biên, lối bấm phím, phép thăm bệnh bằng cách sờ - sự thử thách, sự thử, đá thử - 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 = der Anstrich + = der äußere Anstrich + = einen Anstrich haben + = schönen Anstrich geben + = der oberflächliche Anstrich +</t>
        </is>
      </c>
    </row>
    <row r="1253">
      <c r="A1253" t="inlineStr">
        <is>
          <t>Ansturm</t>
        </is>
      </c>
      <c r="B1253" t="inlineStr"/>
      <c r="C1253" t="inlineStr"/>
      <c r="D1253" t="inlineStr">
        <is>
          <t>sự lao tới, sự xông tới, sự ùa tới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der Ansturm + = der Ansturm +</t>
        </is>
      </c>
    </row>
    <row r="1254">
      <c r="A1254" t="inlineStr">
        <is>
          <t>Ansuchen</t>
        </is>
      </c>
      <c r="B1254" t="inlineStr"/>
      <c r="C1254" t="inlineStr"/>
      <c r="D1254"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lời yêu cầu, lời đề nghị, nhu cầu, sự hỏi mua - sự yêu cầu, tiêu chuẩn đòi hỏi, lệnh, lệnh trưng dụng, lệnh trưng thu</t>
        </is>
      </c>
    </row>
    <row r="1255">
      <c r="A1255" t="inlineStr">
        <is>
          <t>ansuchen</t>
        </is>
      </c>
      <c r="B1255" t="inlineStr"/>
      <c r="C1255" t="inlineStr"/>
      <c r="D1255">
        <f> bei jemandem um etwas ansuchen +</f>
        <v/>
      </c>
    </row>
    <row r="1256">
      <c r="A1256" t="inlineStr">
        <is>
          <t>Antarktis</t>
        </is>
      </c>
      <c r="B1256" t="inlineStr"/>
      <c r="C1256" t="inlineStr"/>
      <c r="D1256">
        <f> die Antarktis +</f>
        <v/>
      </c>
    </row>
    <row r="1257">
      <c r="A1257" t="inlineStr">
        <is>
          <t>Anteil</t>
        </is>
      </c>
      <c r="B1257" t="inlineStr"/>
      <c r="C1257" t="inlineStr"/>
      <c r="D1257" t="inlineStr">
        <is>
          <t>sự phân công, sự giao việc, sự định dùng, sự chia phần, sự phân phối, sự định phần, phần được chia, phần được phân phối, mảnh đất được phân phối để cày cấy, sự phiên chế - sự chuyển cho gia đình - đạo quân, nhóm con, contingency - quyền được hưởng, cái được hưởng, món nợ, tiền nợ, cái phải trả, thuế, hội phí, đoàn phí - bài thơ ngắn, bài vè ngắn, bài hát, bài ca, bài thơ, tiếng chim, hót, vị trí, phương hướng, đường nét, công việc - thăm, việc rút thăm, sự chọn bằng cách rút thăm, phần do rút thăm định, phần tham gia, số, phận, số phận, số mệnh, mảnh, lô, mớ, rất nhiều, vô số, hàng đống, hàng đàn - sự tham gia, sự tham dự, sự góp phần vào - tỷ lệ phần trăm, tỷ lệ, phần - phần chia, phần thức ăn, của hồi môn - sự cân xứng, sự cân đối, tỷ lệ thức, quy tắc tam xuất, kích thước, tầm vóc - chỉ tiêu - tốc độ, giá, suất, mức, thuế địa phương, hạng, loại, sự đánh giá, sự ước lượng, sự sắp hạng, sự tiêu thụ - lưỡi cày, lưỡi máy gieo, lưỡi máy cày, phần đóng góp, sự chung vốn, cổ phần - bữa ăn vội vàng, bữa ăn qua loa, bữa quà, chút thức ăn, chút rượu - cộc, cọc, cọc trói, để thiếu sống, sự bị thiêu sống, đe nhỏ, cuộc thi có đánh cược, tiền đánh cược, tiền được cược, nguyên tắc, tiền đóng góp, tiền dấn vốn - sự thông cảm, sự đồng tình, sự thương cảm, mối thương cảm, sự đồng ý - cú đánh mạnh, đòn đau = der Anteil + = der prozentuale Anteil + = einen Anteil haben + = als Anteil zuweisen + = an etwas Anteil nehmen +</t>
        </is>
      </c>
    </row>
    <row r="1258">
      <c r="A1258" t="inlineStr">
        <is>
          <t>Anteilnahme</t>
        </is>
      </c>
      <c r="B1258" t="inlineStr"/>
      <c r="C1258" t="inlineStr"/>
      <c r="D1258" t="inlineStr">
        <is>
          <t>sự liên quan tới, sự dính líu tới, lợi, lợi lộc, phần, cổ phần, việc, chuyện phải lo, sự lo lắng, sự lo âu, sự lo ngại, sự quan tâm, hãng buôn, xí nghiệp, công việc kinh doanh, cái - vật - sự chú ý, điều quan tâm, điều chú ý, sự thích thú, điều thích thú, tầm quan trọng, quyền lợi, lợi ích, ích kỷ, lợi tức, tiền lãi, tập thể cùng chung một quyền lợi - sự thông cảm, sự đồng tình, sự thương cảm, mối thương cảm, sự đồng ý</t>
        </is>
      </c>
    </row>
    <row r="1259">
      <c r="A1259" t="inlineStr">
        <is>
          <t>Anteilschein</t>
        </is>
      </c>
      <c r="B1259" t="inlineStr"/>
      <c r="C1259" t="inlineStr"/>
      <c r="D1259" t="inlineStr">
        <is>
          <t>lưỡi cày, lưỡi máy gieo, lưỡi máy cày, phần, phần đóng góp, sự chung vốn, cổ phần - kho dữ trữ, kho, hàng trong kho, vốn, cổ phân, thân chính, gốc ghép, để, báng, cán, chuôi, nguyên vật liệu, dòng dõi, thành phần xuất thân, đàn vật nuôi, thể quần tập, tập đoàn, giàn tàu - cái cùm</t>
        </is>
      </c>
    </row>
    <row r="1260">
      <c r="A1260" t="inlineStr">
        <is>
          <t>Antenne</t>
        </is>
      </c>
      <c r="B1260" t="inlineStr"/>
      <c r="C1260" t="inlineStr"/>
      <c r="D1260" t="inlineStr">
        <is>
          <t>rađiô dây trời, dây anten - râu, radiô anten = die Antenne +</t>
        </is>
      </c>
    </row>
    <row r="1261">
      <c r="A1261" t="inlineStr">
        <is>
          <t>Antennen</t>
        </is>
      </c>
      <c r="B1261" t="inlineStr"/>
      <c r="C1261" t="inlineStr"/>
      <c r="D1261" t="inlineStr">
        <is>
          <t>râu, radiô anten</t>
        </is>
      </c>
    </row>
    <row r="1262">
      <c r="A1262" t="inlineStr">
        <is>
          <t>Anthrazit</t>
        </is>
      </c>
      <c r="B1262" t="inlineStr"/>
      <c r="C1262" t="inlineStr"/>
      <c r="D1262" t="inlineStr">
        <is>
          <t>antraxit</t>
        </is>
      </c>
    </row>
    <row r="1263">
      <c r="A1263" t="inlineStr">
        <is>
          <t>Anthropologe</t>
        </is>
      </c>
      <c r="B1263" t="inlineStr"/>
      <c r="C1263" t="inlineStr"/>
      <c r="D1263" t="inlineStr">
        <is>
          <t>nhà nhân loại học</t>
        </is>
      </c>
    </row>
    <row r="1264">
      <c r="A1264" t="inlineStr">
        <is>
          <t>Anthropologie</t>
        </is>
      </c>
      <c r="B1264" t="inlineStr"/>
      <c r="C1264" t="inlineStr"/>
      <c r="D1264" t="inlineStr">
        <is>
          <t>nhân loại học</t>
        </is>
      </c>
    </row>
    <row r="1265">
      <c r="A1265" t="inlineStr">
        <is>
          <t>anthropologisch</t>
        </is>
      </c>
      <c r="B1265" t="inlineStr"/>
      <c r="C1265" t="inlineStr"/>
      <c r="D1265" t="inlineStr">
        <is>
          <t>nhân loại học</t>
        </is>
      </c>
    </row>
    <row r="1266">
      <c r="A1266" t="inlineStr">
        <is>
          <t>Antialkoholiker</t>
        </is>
      </c>
      <c r="B1266" t="inlineStr"/>
      <c r="C1266" t="inlineStr"/>
      <c r="D1266" t="inlineStr">
        <is>
          <t>người kiêng rượu hoàn toàn</t>
        </is>
      </c>
    </row>
    <row r="1267">
      <c r="A1267" t="inlineStr">
        <is>
          <t>antialkoholisch</t>
        </is>
      </c>
      <c r="B1267" t="inlineStr"/>
      <c r="C1267" t="inlineStr"/>
      <c r="D1267" t="inlineStr">
        <is>
          <t>chống uống rượu bài rượu, toàn bộ, toàn thể, đầy đủ</t>
        </is>
      </c>
    </row>
    <row r="1268">
      <c r="A1268" t="inlineStr">
        <is>
          <t>Antibiotikum</t>
        </is>
      </c>
      <c r="B1268" t="inlineStr"/>
      <c r="C1268" t="inlineStr"/>
      <c r="D1268" t="inlineStr">
        <is>
          <t>thuốc kháng sinh</t>
        </is>
      </c>
    </row>
    <row r="1269">
      <c r="A1269" t="inlineStr">
        <is>
          <t>antibiotisch</t>
        </is>
      </c>
      <c r="B1269" t="inlineStr"/>
      <c r="C1269" t="inlineStr"/>
      <c r="D1269" t="inlineStr">
        <is>
          <t>kháng sinh</t>
        </is>
      </c>
    </row>
    <row r="1270">
      <c r="A1270" t="inlineStr">
        <is>
          <t>antik</t>
        </is>
      </c>
      <c r="B1270" t="inlineStr"/>
      <c r="C1270" t="inlineStr"/>
      <c r="D1270" t="inlineStr">
        <is>
          <t>cổ, cổ xưa, theo lối cổ, theo kiểu cổ, lỗi thời, không hợp thời - kinh điển, cổ điển, không hoa mỹ, hạng ưu</t>
        </is>
      </c>
    </row>
    <row r="1271">
      <c r="A1271" t="inlineStr">
        <is>
          <t>Antillen</t>
        </is>
      </c>
      <c r="B1271" t="inlineStr"/>
      <c r="C1271" t="inlineStr"/>
      <c r="D1271">
        <f> Kleine Antillen + = Niederländische Antillen +</f>
        <v/>
      </c>
    </row>
    <row r="1272">
      <c r="A1272" t="inlineStr">
        <is>
          <t>Antilope</t>
        </is>
      </c>
      <c r="B1272" t="inlineStr"/>
      <c r="C1272" t="inlineStr"/>
      <c r="D1272" t="inlineStr">
        <is>
          <t>loài linh dương</t>
        </is>
      </c>
    </row>
    <row r="1273">
      <c r="A1273" t="inlineStr">
        <is>
          <t>antimagnetisch</t>
        </is>
      </c>
      <c r="B1273" t="inlineStr"/>
      <c r="C1273" t="inlineStr"/>
      <c r="D1273" t="inlineStr">
        <is>
          <t>phân từ, kháng từ</t>
        </is>
      </c>
    </row>
    <row r="1274">
      <c r="A1274" t="inlineStr">
        <is>
          <t>Antipathie</t>
        </is>
      </c>
      <c r="B1274" t="inlineStr"/>
      <c r="C1274" t="inlineStr"/>
      <c r="D1274" t="inlineStr">
        <is>
          <t>ác cảm - sự không ưa, sự không thích, sự ghét</t>
        </is>
      </c>
    </row>
    <row r="1275">
      <c r="A1275" t="inlineStr">
        <is>
          <t>Antipode</t>
        </is>
      </c>
      <c r="B1275" t="inlineStr"/>
      <c r="C1275" t="inlineStr"/>
      <c r="D1275" t="inlineStr">
        <is>
          <t>sự đối lập hoàn toàn, sự tương phản tuyệt đối, điểm đối chân</t>
        </is>
      </c>
    </row>
    <row r="1276">
      <c r="A1276" t="inlineStr">
        <is>
          <t>antipodisch</t>
        </is>
      </c>
      <c r="B1276" t="inlineStr"/>
      <c r="C1276" t="inlineStr"/>
      <c r="D1276" t="inlineStr">
        <is>
          <t>đối cực, hoàn toàn đối lập, hoàn toàn tương phản</t>
        </is>
      </c>
    </row>
    <row r="1277">
      <c r="A1277" t="inlineStr">
        <is>
          <t>Antippen</t>
        </is>
      </c>
      <c r="B1277" t="inlineStr"/>
      <c r="C1277" t="inlineStr"/>
      <c r="D1277"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t>
        </is>
      </c>
    </row>
    <row r="1278">
      <c r="A1278" t="inlineStr">
        <is>
          <t>antippen</t>
        </is>
      </c>
      <c r="B1278" t="inlineStr"/>
      <c r="C1278" t="inlineStr"/>
      <c r="D1278" t="inlineStr">
        <is>
          <t>bịt đầu, cho tiền quà, cho tiền diêm thuốc, mách nước, đưa cho, trao, đánh nhẹ, gảy nhẹ, đẩy nhẹ, chạm nhẹ, vỗ nhẹ, lật nghiêng, làm nghiêng, đổ, rót</t>
        </is>
      </c>
    </row>
    <row r="1279">
      <c r="A1279" t="inlineStr">
        <is>
          <t>Antiquar</t>
        </is>
      </c>
      <c r="B1279" t="inlineStr"/>
      <c r="C1279" t="inlineStr"/>
      <c r="D1279" t="inlineStr">
        <is>
          <t>antiquary, người bán đồ cổ, khổ giấy vẽ 134x79 cm - nhà khảo cổ, người sưu tầm đồ cổ, người chơi đồ cổ</t>
        </is>
      </c>
    </row>
    <row r="1280">
      <c r="A1280" t="inlineStr">
        <is>
          <t>antiquarisch</t>
        </is>
      </c>
      <c r="B1280" t="inlineStr"/>
      <c r="C1280" t="inlineStr"/>
      <c r="D1280" t="inlineStr">
        <is>
          <t>khảo cổ học - cũ, mua lại, nghe gián tiếp, nghe qua người khác</t>
        </is>
      </c>
    </row>
    <row r="1281">
      <c r="A1281" t="inlineStr">
        <is>
          <t>Antiseptikum</t>
        </is>
      </c>
      <c r="B1281" t="inlineStr"/>
      <c r="C1281" t="inlineStr"/>
      <c r="D1281">
        <f> das Antiseptikum +</f>
        <v/>
      </c>
    </row>
    <row r="1282">
      <c r="A1282" t="inlineStr">
        <is>
          <t>antiseptisch</t>
        </is>
      </c>
      <c r="B1282" t="inlineStr"/>
      <c r="C1282" t="inlineStr"/>
      <c r="D1282" t="inlineStr">
        <is>
          <t>khử trùng</t>
        </is>
      </c>
    </row>
    <row r="1283">
      <c r="A1283" t="inlineStr">
        <is>
          <t>Antithese</t>
        </is>
      </c>
      <c r="B1283" t="inlineStr"/>
      <c r="C1283" t="inlineStr"/>
      <c r="D1283" t="inlineStr">
        <is>
          <t>phép đối chọi, phản đề, sự tương phản, sự đối nhau, sự hoàn toàn đối lập</t>
        </is>
      </c>
    </row>
    <row r="1284">
      <c r="A1284" t="inlineStr">
        <is>
          <t>Antlitz</t>
        </is>
      </c>
      <c r="B1284" t="inlineStr"/>
      <c r="C1284" t="inlineStr"/>
      <c r="D1284" t="inlineStr">
        <is>
          <t>sắc mặt, vẻ mặt, sự tán thành, sự đồng tình ủng hộ, sự khuyến khích, vẻ nghiêm trang, thái độ nghiêm chỉnh, vẻ bình tĩnh - mặt, thể diện, sĩ diện, bộ mặt, bề ngoài, mã ngoài, bề mặt, mặt trước, mặt phía trước</t>
        </is>
      </c>
    </row>
    <row r="1285">
      <c r="A1285" t="inlineStr">
        <is>
          <t>Antonym</t>
        </is>
      </c>
      <c r="B1285" t="inlineStr"/>
      <c r="C1285" t="inlineStr"/>
      <c r="D1285" t="inlineStr">
        <is>
          <t>từ trái nghĩa</t>
        </is>
      </c>
    </row>
    <row r="1286">
      <c r="A1286" t="inlineStr">
        <is>
          <t>Antrag</t>
        </is>
      </c>
      <c r="B1286" t="inlineStr"/>
      <c r="C1286" t="inlineStr"/>
      <c r="D1286"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vận động, sự chuyển đông, sự di động, cử động, cử chỉ, dáng đi, bản kiến nghị, sự đề nghị, sự đi ngoài, sự đi ỉa, máy móc - sự đưa tay ra, sự tỏ ra sẵn sàng cho, sự tỏ ra sẵn sàng làm, sự chào hàng, sự trả giá, lời dạm hỏi, lời đề nghị, lời ướm, lời mời chào - sự biếu, sự tặng, sự dâng, sự hiến, sự cúng, sự tiến, đồ biếu, đồ tặng, lễ vật, đồ cúng, đồ tiến - sự đàm phán, sự thương lượng, số nhiều) lời đề nghị, khúc mở màn - sự cầu xin, sự thỉnh cầu, đơn thỉnh cầu, kiến nghị, đơn - sự đề xuất, điều đề nghị, dự kiến đề nghị, kế hoạch đề xuất, sự cầu hôn - kế hoạch, đề xuất, dự kiến đề ra, lời tuyên bố, lời xác nhận, việc làm, vấn đề, mục tiêu, triển vọng, nghề nghiệp, đối thủ, mệnh đề, sự gạ ăn nằm - lời yêu cầu, nhu cầu, sự hỏi mua = der Antrag + = auf Antrag + = einen Antrag machen + = einen Antrag stellen + = der Antrag ist abgelehnt + = einen Antrag annehmen + = der Antrag wurde abgelehnt + = einen Antrag einreichen + = der Antrag wurde abgelehnt. + = einen Antrag durchbringen + = einem Mädchen einen Antrag machen +</t>
        </is>
      </c>
    </row>
    <row r="1287">
      <c r="A1287" t="inlineStr">
        <is>
          <t>Antragsformular</t>
        </is>
      </c>
      <c r="B1287" t="inlineStr"/>
      <c r="C1287" t="inlineStr"/>
      <c r="D1287" t="inlineStr">
        <is>
          <t>mẫu đơn có sẵn để tư khai khi xin việc</t>
        </is>
      </c>
    </row>
    <row r="1288">
      <c r="A1288" t="inlineStr">
        <is>
          <t>Antragsteller</t>
        </is>
      </c>
      <c r="B1288" t="inlineStr"/>
      <c r="C1288" t="inlineStr"/>
      <c r="D1288" t="inlineStr">
        <is>
          <t>người xin việc, người thỉnh cầu, nguyên cáo, người thưa kiện - người đòi, người yêu sách, nguyên đơn, người đứng kiện - người đề nghị, người đề xuất, người đưa ra, người đưa chứng thực = der Antragsteller +</t>
        </is>
      </c>
    </row>
    <row r="1289">
      <c r="A1289" t="inlineStr">
        <is>
          <t>antreffen</t>
        </is>
      </c>
      <c r="B1289" t="inlineStr"/>
      <c r="C1289" t="inlineStr"/>
      <c r="D1289" t="inlineStr">
        <is>
          <t>gặp, gặp gỡ, đi đón, xin giới thiệu, làm quen, vấp phải, đương đầu, đáp ứng, thoả mãn, làm vừa lòng, nhận, tiếp nhận, chịu đựng, cam chịu, thanh toán, gặp nhau, tụ họp, họp, nối nhau - tiếp vào nhau, gắn vào nhau</t>
        </is>
      </c>
    </row>
    <row r="1290">
      <c r="A1290" t="inlineStr">
        <is>
          <t>antreiben</t>
        </is>
      </c>
      <c r="B1290" t="inlineStr"/>
      <c r="C1290" t="inlineStr"/>
      <c r="D1290" t="inlineStr">
        <is>
          <t>quay, xoay = antreiben + = antreiben + = antreiben + = antreiben + = antreiben +</t>
        </is>
      </c>
    </row>
    <row r="1291">
      <c r="A1291" t="inlineStr">
        <is>
          <t>antreibend</t>
        </is>
      </c>
      <c r="B1291" t="inlineStr"/>
      <c r="C1291" t="inlineStr"/>
      <c r="D1291" t="inlineStr">
        <is>
          <t>stimulating</t>
        </is>
      </c>
    </row>
    <row r="1292">
      <c r="A1292" t="inlineStr">
        <is>
          <t>Antreiber</t>
        </is>
      </c>
      <c r="B1292" t="inlineStr"/>
      <c r="C1292" t="inlineStr"/>
      <c r="D1292" t="inlineStr">
        <is>
          <t>người nhắc, người nhắc vở - sự tăng tốc độ</t>
        </is>
      </c>
    </row>
    <row r="1293">
      <c r="A1293" t="inlineStr">
        <is>
          <t>Antreten</t>
        </is>
      </c>
      <c r="B1293" t="inlineStr"/>
      <c r="C1293" t="inlineStr"/>
      <c r="D1293" t="inlineStr">
        <is>
          <t>sự tập hợp, sự tập trung, sự duyệt binh, sự hội họp, sự tụ họp</t>
        </is>
      </c>
    </row>
    <row r="1294">
      <c r="A1294" t="inlineStr">
        <is>
          <t>antreten</t>
        </is>
      </c>
      <c r="B1294" t="inlineStr"/>
      <c r="C1294" t="inlineStr"/>
      <c r="D1294" t="inlineStr">
        <is>
          <t>đồng ý, tán thành, thừa nhận, bằng lòng, lên, nhậm, gia nhập, tham gia - đi vào, ra, tuyên bố tham dự, đâm, bắt đầu luyện, ghi, kết nạp, lấy vào - tập họp, tập trung = antreten + = antreten + = antreten + = gegen jemanden antreten +</t>
        </is>
      </c>
    </row>
    <row r="1295">
      <c r="A1295" t="inlineStr">
        <is>
          <t>Antriebsrad</t>
        </is>
      </c>
      <c r="B1295" t="inlineStr"/>
      <c r="C1295" t="inlineStr"/>
      <c r="D1295" t="inlineStr">
        <is>
          <t>sức đẩy, sức đẩy về phía trước, điều thúc ép, điều buộc tội, điều bắt buộc, người thúc đẩy, vật thúc đẩy, bánh công tác</t>
        </is>
      </c>
    </row>
    <row r="1296">
      <c r="A1296" t="inlineStr">
        <is>
          <t>Antriebsriemen</t>
        </is>
      </c>
      <c r="B1296" t="inlineStr"/>
      <c r="C1296" t="inlineStr"/>
      <c r="D1296" t="inlineStr">
        <is>
          <t>dây lưng, thắt lưng, dây đai, dây curoa, vành đai</t>
        </is>
      </c>
    </row>
    <row r="1297">
      <c r="A1297" t="inlineStr">
        <is>
          <t>Antritt</t>
        </is>
      </c>
      <c r="B1297" t="inlineStr"/>
      <c r="C1297" t="inlineStr"/>
      <c r="D1297" t="inlineStr">
        <is>
          <t>sự đến gần, sự tiếp kiến, sự lên ngôi, sự nhậm chức, sự đến, sự đạt tới, sự tăng thêm, sự thêm vào, phần thêm vào, sự gia nhập, sự tham gia, sự tán thành - sự đi vào, sự ra, lối đi vào, cổng đi vào, sự tiếp nhận, sự ghi vào, mục, mục từ, danh sách người thi đấu, sự ghi tên người thi đấu - 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 = der Antritt +</t>
        </is>
      </c>
    </row>
    <row r="1298">
      <c r="A1298" t="inlineStr">
        <is>
          <t>Antrittsrede</t>
        </is>
      </c>
      <c r="B1298" t="inlineStr"/>
      <c r="C1298" t="inlineStr"/>
      <c r="D1298">
        <f> die Antrittsrede +</f>
        <v/>
      </c>
    </row>
    <row r="1299">
      <c r="A1299" t="inlineStr">
        <is>
          <t>Antwort</t>
        </is>
      </c>
      <c r="B1299" t="inlineStr"/>
      <c r="C1299" t="inlineStr"/>
      <c r="D1299" t="inlineStr">
        <is>
          <t>sự trả lời, câu trả lời, thư trả lời, lời đối đáp, điều đáp lại, việc làm đáp lại, lời biện bác, lời biện bạch, miếng đánh trả, phép giải, lời giải - lời đáp - sự đáp lại, sự hưởng ứng, sự phản ứng lại, vận động phản ứng lại, responsory = die Antwort + = als Antwort + = die freche Antwort + = Antwort bezahlt + = die treffende Antwort + = eine klare Antwort + = eine rasche Antwort + = die abschlägige Antwort + = er gab keine Antwort + = die schlagfertige Antwort + = die Antwort steht noch aus + = eine ablehnende Antwort + = keine Antwort schuldig bleiben + = darf ich um eine Antwort bitten + = nie um eine Antwort verlegen sein + = eine abschlägige Antwort erhalten + = ohne jemanden einer Antwort zu würdigen +</t>
        </is>
      </c>
    </row>
    <row r="1300">
      <c r="A1300" t="inlineStr">
        <is>
          <t>Antworten</t>
        </is>
      </c>
      <c r="B1300" t="inlineStr"/>
      <c r="C1300" t="inlineStr"/>
      <c r="D1300" t="inlineStr">
        <is>
          <t>nói hỗn xược = das automatische Antworten + = die unverschämten Antworten + = ausweichende Antworten geben +</t>
        </is>
      </c>
    </row>
    <row r="1301">
      <c r="A1301" t="inlineStr">
        <is>
          <t>antworten</t>
        </is>
      </c>
      <c r="B1301" t="inlineStr"/>
      <c r="C1301" t="inlineStr"/>
      <c r="D1301" t="inlineStr">
        <is>
          <t>trở lại, trở về, trả lại, hoàn lại, gửi trả, dội lại, chiếu lại, đánh trả, đáp lại, trả lời, đối lại, đáp lại dùng trong câu xen giữa câu khác), để lại chỗ cũ, ngỏ lời, tuyên, khai báo - bầu vào quốc hội, đánh theo = antworten + = frech antworten + = umgehend antworten +</t>
        </is>
      </c>
    </row>
    <row r="1302">
      <c r="A1302" t="inlineStr">
        <is>
          <t>antwortend</t>
        </is>
      </c>
      <c r="B1302" t="inlineStr"/>
      <c r="C1302" t="inlineStr"/>
      <c r="D1302" t="inlineStr">
        <is>
          <t>đáp lại, trả lời, sẵn sàng đáp lại, dễ phản ứng lại, dễ cảm</t>
        </is>
      </c>
    </row>
    <row r="1303">
      <c r="A1303" t="inlineStr">
        <is>
          <t>anvertrauen</t>
        </is>
      </c>
      <c r="B1303" t="inlineStr"/>
      <c r="C1303" t="inlineStr"/>
      <c r="D1303" t="inlineStr">
        <is>
          <t>khen ngợi, ca ngợi, tán dương, tuyên dương, hấp dẫn, được ưa thích, được tán thành, gửi gấm, giao phó, phó thác, giới thiệu, tiến cử - giao, gửi, uỷ nhiệm, uỷ thác, bỏ tù, giam giữ, tống giam, chuyển cho tiểu ban xét, hứa, cam kết, làm hại đến, làm liên luỵ, dính vào, đưa đi đánh - nói riêng, giãi bày tâm sự - gửi để bán, ký thác - giao phó cho - tin, tin cậy, tín nhiệm, trông cậy, hy vọng, phó mặc, để mặc, bỏ mặc, bán chịu, cho chịu, trông mong = anvertrauen + = sich jemandem anvertrauen + = das kann man ihr nicht anvertrauen +</t>
        </is>
      </c>
    </row>
    <row r="1304">
      <c r="A1304" t="inlineStr">
        <is>
          <t>anvertraut</t>
        </is>
      </c>
      <c r="B1304" t="inlineStr"/>
      <c r="C1304" t="inlineStr"/>
      <c r="D1304" t="inlineStr">
        <is>
          <t>uỷ thác, tín dụng, người được uỷ thác</t>
        </is>
      </c>
    </row>
    <row r="1305">
      <c r="A1305" t="inlineStr">
        <is>
          <t>Anwachsen</t>
        </is>
      </c>
      <c r="B1305" t="inlineStr"/>
      <c r="C1305" t="inlineStr"/>
      <c r="D1305" t="inlineStr">
        <is>
          <t>sự phồng ra, sự căng, sự sưng lên, sự tấy lên, nước sông lên to</t>
        </is>
      </c>
    </row>
    <row r="1306">
      <c r="A1306" t="inlineStr">
        <is>
          <t>anwachsen</t>
        </is>
      </c>
      <c r="B1306" t="inlineStr"/>
      <c r="C1306" t="inlineStr"/>
      <c r="D1306" t="inlineStr">
        <is>
          <t>tăng lên, tăng thêm, lớn thêm - phồng lên, sưng lên, to lên, căng ra, làm phình lên, làm phồng lên, làm sưng lên, làm nở ra, làm to ra = rasch anwachsen +</t>
        </is>
      </c>
    </row>
    <row r="1307">
      <c r="A1307" t="inlineStr">
        <is>
          <t>Anwalt</t>
        </is>
      </c>
      <c r="B1307" t="inlineStr"/>
      <c r="C1307" t="inlineStr"/>
      <c r="D1307" t="inlineStr">
        <is>
          <t>người biện hộ, người bào chữa, người bênh vực, luật sư, thầy cãi, người chủ trương, người tán thành, người ủng hộ - người được uỷ quyền đại diện trước toà - - sự hỏi ý kiến, sự bàn bạc, lời khuyên, lời chỉ bảo, ý định, dự định, nhóm luật sư - người che chở, người bảo vệ, người cãi - luật gia = Anwalt sein + = sich einen Anwalt halten +</t>
        </is>
      </c>
    </row>
    <row r="1308">
      <c r="A1308" t="inlineStr">
        <is>
          <t>Anwaltskanzlei</t>
        </is>
      </c>
      <c r="B1308" t="inlineStr"/>
      <c r="C1308" t="inlineStr"/>
      <c r="D1308" t="inlineStr">
        <is>
          <t>phòng tư pháp</t>
        </is>
      </c>
    </row>
    <row r="1309">
      <c r="A1309" t="inlineStr">
        <is>
          <t>anweisen</t>
        </is>
      </c>
      <c r="B1309" t="inlineStr"/>
      <c r="C1309" t="inlineStr"/>
      <c r="D1309" t="inlineStr">
        <is>
          <t>chỉ định, dùng, cấp cho, phân phối, phân phát, chia phần, định rõ vị trí - phân công, giao, định dùng, định phần, phiên chế, chuyển - phân, ấn định, định, cho là, quy cho, nhượng lại - gửi, viết để gửi cho, viết cho, nói với, nói để nhắn, hướng nhắm, chỉ đường, hướng dẫn, chỉ đạo, chi phối, điều khiển, chỉ huy, cai quản, ra lệnh, chỉ thị, bảo - chỉ dẫn, chỉ thị cho, dạy, đào tạo, truyền kiến thức cho, cung cấp tin tức cho, cung cấp tài liệu cho, cho hay, cho biết - tha, xá, miễn giảm, miễn thi hành, chuyển qua bưu điện..., hoân lại, đình lại, trao cho người có thẩm quyền giải quyết, trao lại cho toà dưới xét xử, làm thuyên giảm, làm giảm đi - làm yếu đi, làm dịu đi, làm bớt, làm nguôi đi, ngừng..., trả về tình trạng cũ, phục hồi tình trạng cũ, thuyên giảm, giảm đi, yếu đi, dịu đi, bớt, nguôi đi - dạy dỗ, rèn luyện, huấn luyện, tập dượt, uốn, chĩa, đi xe lửa, tập luyện tập dượt = anweisen +</t>
        </is>
      </c>
    </row>
    <row r="1310">
      <c r="A1310" t="inlineStr">
        <is>
          <t>anweisend</t>
        </is>
      </c>
      <c r="B1310" t="inlineStr"/>
      <c r="C1310" t="inlineStr"/>
      <c r="D1310" t="inlineStr">
        <is>
          <t>chỉ bảo, chỉ dẫn, hướng dẫn, huấn thị</t>
        </is>
      </c>
    </row>
    <row r="1311">
      <c r="A1311" t="inlineStr">
        <is>
          <t>Anweisung</t>
        </is>
      </c>
      <c r="B1311" t="inlineStr"/>
      <c r="C1311" t="inlineStr"/>
      <c r="D1311" t="inlineStr">
        <is>
          <t>sự ấn định, sự hẹn, sự chia phần, sự nhượng lại, sự gặp gỡ yêu đương bất chính, sự hẹn hò bí mật - sự giao việc, sự phân công, việc được giao, việc được phân công, sự cho là, sự quy cho, sự chuyển nhượng, chứng từ chuyển nhượng - cái kéo liềm, cái kích, mỏ, đầu mũi neo, mũi biển hẹp, tờ quảng cáo, yết thị, hoá đơn, luật dự thảo, dự luật, giấy bạc, hối phiếu bill of exchange), sự thưa kiện, đơn kiện - chỉ thị, lời chỉ dẫn, sự chỉ dẫn tường tận - séc - sự điều khiển, sự chỉ huy, sự cai quản, số nhiều) lời chỉ bảo, lời hướng dẫn, huấn thị, phương hướng, chiều, phía, ngả, mặt, phương diện, directorate - - sự dạy, kiến thức truyền cho, tài liệu cung cấp cho - thứ, bậc, ngôi, hàng, cấp, loại, giai cấp, thứ tự, trật tự, nội quy, thủ tục - sự điều chỉnh, sự sửa lại cho đúng, sự sắp đặt, sự quy định, sự chỉnh lý, sự chỉnh đốn, điều quy định, quy tắc, điều lệ, theo quy tắc, theo quy định, đúng phép, hợp lệ, thông thường - thường lệ - sự gửi tiền, sự gửi hàng, món tiền nhận được qua bưu điện, món hàng nhận qua bưu điện - sự di chuyển, sự dời chỗ, sự truyền, sự nhượng, sự nhường lại, sự chuyển cho, bản đồ lại, sự thuyên chuyển, sự chuyển khoản, vé chuyển xe tàu, binh sĩ thuyên chuyển = auf Anweisung von + = bis auf weitere Anweisung +</t>
        </is>
      </c>
    </row>
    <row r="1312">
      <c r="A1312" t="inlineStr">
        <is>
          <t>Anweisungen</t>
        </is>
      </c>
      <c r="B1312" t="inlineStr"/>
      <c r="C1312" t="inlineStr"/>
      <c r="D1312" t="inlineStr">
        <is>
          <t>tóm tắt lại, lập hồ sơ, giao cho luật sư để biện hộ, chỉ dẫn cho phi công, chỉ dẫn tường tận</t>
        </is>
      </c>
    </row>
    <row r="1313">
      <c r="A1313" t="inlineStr">
        <is>
          <t>anwendbar</t>
        </is>
      </c>
      <c r="B1313" t="inlineStr"/>
      <c r="C1313" t="inlineStr"/>
      <c r="D1313" t="inlineStr">
        <is>
          <t>có thể tra vào, có thể lắp vào, có thể phỏng theo, có thể sửa lại cho hợp, có thể thích nghi, có thể thích ứng - có thể dùng được, có thể thuê làm được - làm được, thực hiện được, thực hành được, dùng được, đi được, qua lại được, thực = anwendbar + = nicht anwendbar + = leicht anwendbar +</t>
        </is>
      </c>
    </row>
    <row r="1314">
      <c r="A1314" t="inlineStr">
        <is>
          <t>Anwendbarkeit</t>
        </is>
      </c>
      <c r="B1314" t="inlineStr"/>
      <c r="C1314" t="inlineStr"/>
      <c r="D1314"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die Anwendbarkeit +</t>
        </is>
      </c>
    </row>
    <row r="1315">
      <c r="A1315" t="inlineStr">
        <is>
          <t>anwenden</t>
        </is>
      </c>
      <c r="B1315" t="inlineStr"/>
      <c r="C1315" t="inlineStr"/>
      <c r="D1315" t="inlineStr">
        <is>
          <t>dùng, thuê - sử dụng - áp dụng, lợi dụng, tiêu dùng, tiêu thụ, đối xử, đối đ i, ăn ở, trước kia có thói quen, trước kia hay - = anwenden + = anwenden + = falsch anwenden + = wieder anwenden + = sich anwenden lassen + = etwas richtig anwenden +</t>
        </is>
      </c>
    </row>
    <row r="1316">
      <c r="A1316" t="inlineStr">
        <is>
          <t>Anwender</t>
        </is>
      </c>
      <c r="B1316" t="inlineStr"/>
      <c r="C1316" t="inlineStr"/>
      <c r="D1316" t="inlineStr">
        <is>
          <t>khách hàng, gã, anh chàng - người dùng, người hay dùng</t>
        </is>
      </c>
    </row>
    <row r="1317">
      <c r="A1317" t="inlineStr">
        <is>
          <t>Anwendung</t>
        </is>
      </c>
      <c r="B1317" t="inlineStr"/>
      <c r="C1317" t="inlineStr"/>
      <c r="D1317" t="inlineStr">
        <is>
          <t>sự gắn vào, sự áp vào, sự ghép vào, sự đính vào, sự đắp vào, sự tra vào appliance) application), đồ thiết bị, trang thiết bị, dụng cụ, đồ phụ tùng - sự dùng, sự thuê làm, sự làm công, việc làm - sự sử dụng, sự cố gắng, sự nổ lực, sự rán sức - thực hành, thực tiễn, thói quen, lệ thường, sự rèn luyện, sự luyện tập, sự hành nghề, khách hàng, phòng khám bệnh, phòng luật sư, số nhiều) âm mưu, mưu đồ, thủ đoạn, thủ tục - sự đối xử, sự đối đãi, sự cư xử, sự điều trị, phép trị bệnh, sự xử lý, sự luận bàn, sự nghiên cứu, sự giải quyết - cách dùng, quyền dùng, quyền sử dụng, năng lực sử dụng, tập quán, sự có ích, ích lợi, lễ nghi, quyền hoa lợi - = die Anwendung + = die Anwendung + = zur Anwendung kommen + = die praktische Anwendung + = die wiederholte Anwendung +</t>
        </is>
      </c>
    </row>
    <row r="1318">
      <c r="A1318" t="inlineStr">
        <is>
          <t>Anwendungsprogramm</t>
        </is>
      </c>
      <c r="B1318" t="inlineStr"/>
      <c r="C1318" t="inlineStr"/>
      <c r="D1318">
        <f> das kleine Anwendungsprogramm +</f>
        <v/>
      </c>
    </row>
    <row r="1319">
      <c r="A1319" t="inlineStr">
        <is>
          <t>anwerben</t>
        </is>
      </c>
      <c r="B1319" t="inlineStr"/>
      <c r="C1319" t="inlineStr"/>
      <c r="D1319" t="inlineStr">
        <is>
          <t>tuyển, tranh thủ, giành được, tòng quân, đi làm nghĩa vụ quân sự, binh nhì EM) = anwerben + = anwerben +</t>
        </is>
      </c>
    </row>
    <row r="1320">
      <c r="A1320" t="inlineStr">
        <is>
          <t>Anwerbung</t>
        </is>
      </c>
      <c r="B1320" t="inlineStr"/>
      <c r="C1320" t="inlineStr"/>
      <c r="D1320" t="inlineStr">
        <is>
          <t>sự tuyển quân, sự tòng quân, thời gian tòng quân, sự tranh thủ, sự giành được - sự tuyển mộ, sự lấy thêm, sự tuyển thêm, sự bổ sung, sự lấp chỗ trống, sự phục hồi sức khoẻ = die Anwerbung +</t>
        </is>
      </c>
    </row>
    <row r="1321">
      <c r="A1321" t="inlineStr">
        <is>
          <t>anwerfen</t>
        </is>
      </c>
      <c r="B1321" t="inlineStr"/>
      <c r="C1321" t="inlineStr"/>
      <c r="D1321" t="inlineStr">
        <is>
          <t>thúc đẩy, kích thích, là động cơ thúc đẩy, phát động, khởi động</t>
        </is>
      </c>
    </row>
    <row r="1322">
      <c r="A1322" t="inlineStr">
        <is>
          <t>Anwesen</t>
        </is>
      </c>
      <c r="B1322" t="inlineStr"/>
      <c r="C1322" t="inlineStr"/>
      <c r="D1322" t="inlineStr">
        <is>
          <t>tài sản, di sản, bất động sản ruộng đất, đẳng cấp, hoàn cảnh, tình trạng - quyền sở hữu, của cải, vật sở hữu, đặc tính, tính chất, đồ dùng sân khấu</t>
        </is>
      </c>
    </row>
    <row r="1323">
      <c r="A1323" t="inlineStr">
        <is>
          <t>anwesend</t>
        </is>
      </c>
      <c r="B1323" t="inlineStr"/>
      <c r="C1323" t="inlineStr"/>
      <c r="D1323" t="inlineStr">
        <is>
          <t>trên tàu, trên boong tàu, trên thuyền, trên xe lửa, trên máy bay, dọc theo, gần, kế, lên trên - có mặt, hiện diện, hiện nay, hiện tại, hiện thời, nay, này, sẵn sàng, sẵn sàng giúp đỡ = anwesend sein bei + = nicht anwesend sein +</t>
        </is>
      </c>
    </row>
    <row r="1324">
      <c r="A1324" t="inlineStr">
        <is>
          <t>Anwesende</t>
        </is>
      </c>
      <c r="B1324" t="inlineStr"/>
      <c r="C1324" t="inlineStr"/>
      <c r="D1324">
        <f> verehrte Anwesende! + = Anwesende ausgenommen + = der vorübergehend Anwesende +</f>
        <v/>
      </c>
    </row>
    <row r="1325">
      <c r="A1325" t="inlineStr">
        <is>
          <t>Anwesenden</t>
        </is>
      </c>
      <c r="B1325" t="inlineStr"/>
      <c r="C1325" t="inlineStr"/>
      <c r="D1325">
        <f> die Anwesenden eingeschlossen +</f>
        <v/>
      </c>
    </row>
    <row r="1326">
      <c r="A1326" t="inlineStr">
        <is>
          <t>Anwesenheitsliste</t>
        </is>
      </c>
      <c r="B1326" t="inlineStr"/>
      <c r="C1326" t="inlineStr"/>
      <c r="D1326" t="inlineStr">
        <is>
          <t>cuốn, cuộn, súc, ổ, ổ bánh mì nhỏ, văn kiện, hồ sơ, danh sách, mép gập xuống, tiền, tập tiền, trục, trục cán, tang, xylanh, con lăn, trục lăn, sự lăn tròn, sự lắc lư, sự tròng trành, dáng đi lắc lư - sóng cuồn cuộn, tiếng sấm vang rền, hồi trống vang rền, lời nói thao thao nhịp nhàng, sự lộn vòng</t>
        </is>
      </c>
    </row>
    <row r="1327">
      <c r="A1327" t="inlineStr">
        <is>
          <t>anwidern</t>
        </is>
      </c>
      <c r="B1327" t="inlineStr"/>
      <c r="C1327" t="inlineStr"/>
      <c r="D1327" t="inlineStr">
        <is>
          <t>làm cho phỉ, làm cho chán, làm phát ngấy &amp; ) - làm ghê tởm, làm kinh tởm, làm chán ghét, làm ghét cay ghét đắng, làm phẫn nộ, làm căm phẫn - đẩy lùi, khước từ, cự tuyệt, làm khó chịu, làm cho không ưa, làm tởm, đẩy, , thắng - cảm thấy ốm, có triệu chứng ốm, cảm tháy buồn nôn, kinh, tởm, ghê tởm, thấy mệt mỏi, thấy chán nản, thất vọng</t>
        </is>
      </c>
    </row>
    <row r="1328">
      <c r="A1328" t="inlineStr">
        <is>
          <t>Anwohner</t>
        </is>
      </c>
      <c r="B1328" t="inlineStr"/>
      <c r="C1328" t="inlineStr"/>
      <c r="D1328" t="inlineStr">
        <is>
          <t>chủ nhà đất láng giềng - người trú ngụ, cư dân, thống sứ, công sứ, chim không di trú</t>
        </is>
      </c>
    </row>
    <row r="1329">
      <c r="A1329" t="inlineStr">
        <is>
          <t>Anwuchs</t>
        </is>
      </c>
      <c r="B1329" t="inlineStr">
        <is>
          <t>danh từ</t>
        </is>
      </c>
      <c r="C1329" t="inlineStr"/>
      <c r="D1329" t="inlineStr">
        <is>
          <t>sự tăng trưởng, sự lớn thêm</t>
        </is>
      </c>
    </row>
    <row r="1330">
      <c r="A1330" t="inlineStr">
        <is>
          <t>Anzahl</t>
        </is>
      </c>
      <c r="B1330" t="inlineStr"/>
      <c r="C1330" t="inlineStr"/>
      <c r="D1330" t="inlineStr">
        <is>
          <t>thân thể, thể xác, xác chết, thi thể, thân, nhóm, đoàn, đội, ban, hội đồng, khối, số lượng lớn, nhiều, con người, người, vật thể - sự cùng đi, sự cùng ở, sự có bầu có bạn, khách, khách khứa, bạn, bè bạn, hội, công ty, toán, bọn, toàn thể thuỷ thủ, đại đội - gốc - số, đám, sự đếm số lượng, sự hơn về số lượng, số nhiều, đa số, nhịp điệu, câu thơ, số học - lượng, số lượng, khối lượng, số lớn, vô số, rất nhiều - cây rơm, đụn rơm, Xtec, đống, một số lượng lớn, cụm súng dựng chụm vào nhau, ống khói, đám ống khói, núi đá cao, giá sách, nhà kho sách = die Anzahl von + = die geringe Anzahl +</t>
        </is>
      </c>
    </row>
    <row r="1331">
      <c r="A1331" t="inlineStr">
        <is>
          <t>anzahlen</t>
        </is>
      </c>
      <c r="B1331" t="inlineStr"/>
      <c r="C1331" t="inlineStr"/>
      <c r="D1331" t="inlineStr">
        <is>
          <t>gửi, gửi ở ngân hàng, gửi ký quỹ, đặt cọc, làm lắng đọng, đặt, đẻ</t>
        </is>
      </c>
    </row>
    <row r="1332">
      <c r="A1332" t="inlineStr">
        <is>
          <t>Anzahlung</t>
        </is>
      </c>
      <c r="B1332" t="inlineStr"/>
      <c r="C1332" t="inlineStr"/>
      <c r="D1332" t="inlineStr">
        <is>
          <t>lệnh, mệnh lệnh, nhiệm vụ, phận sự, sự uỷ nhiệm, sự uỷ thác, công việc uỷ nhiệm, công việc uỷ thác, hội đồng uỷ ban, tiền hoa hồng, sự phạm, sự can phạm, bằng phong các cấp sĩ quan - sự trang bị vũ khí - vật gửi, tiền gửi, tiền ký quỹ, tiền đặc cọc, chất lắng, vật lắng, khoáng sản, mỏ - thái độ đứng đắn, thái độ nghiêm chỉnh, tiền đặt cọc, sự bảo đảm, điềm, điều báo hiệu trước</t>
        </is>
      </c>
    </row>
    <row r="1333">
      <c r="A1333" t="inlineStr">
        <is>
          <t>Anzeichen</t>
        </is>
      </c>
      <c r="B1333" t="inlineStr"/>
      <c r="C1333" t="inlineStr"/>
      <c r="D1333">
        <f> das Anzeichen + = das Anzeichen + = das Anzeichen + = die ersten Anzeichen + = das warnende Anzeichen + = die warnenden Anzeichen + = ein Anzeichen sein von + = das verräterische Anzeichen + = alle Anzeichen sprechen dafür, daß +</f>
        <v/>
      </c>
    </row>
    <row r="1334">
      <c r="A1334" t="inlineStr">
        <is>
          <t>anzeichnen</t>
        </is>
      </c>
      <c r="B1334" t="inlineStr"/>
      <c r="C1334" t="inlineStr"/>
      <c r="D1334" t="inlineStr">
        <is>
          <t>đánh dấu, ghi dấu, cho điểm, ghi điểm, chỉ, bày tỏ, biểu lộ, biểu thị, chứng tỏ, đặc trưng, để ý, chú ý</t>
        </is>
      </c>
    </row>
    <row r="1335">
      <c r="A1335" t="inlineStr">
        <is>
          <t>Anzeige</t>
        </is>
      </c>
      <c r="B1335" t="inlineStr"/>
      <c r="C1335" t="inlineStr"/>
      <c r="D1335" t="inlineStr">
        <is>
          <t>sự kết tội, sự buộc tội, sự bị kết tội, sự tố cáo, cáo trạng - của advertisement - - sự quảng cáo, bài quảng cáo, tờ quảng cáo, tờ yết thị, tờ thông báo - lời khuyên, lời chỉ bảo, số nhiều) tin tức - sự tố giác, sự mách lẻo, sự báo cáo - sự bày ra, sự phô bày, sự trưng bày, sự phô trương, sự khoe khoang, sự biểu lộ, sự để lộ ra, sự sắp chữ nổi bật - vật ngắn bè bè, người lùn bè bè, thẻ chì, đông đum, đồng xu, bu lông, ky, kẹo đum, đống rác, nơi đổ rác, nơi rác rưởi bừa bãi, tiếng rơi bịch, tiếng đổ ầm, tiếng ném phịch xuống, cú đấm bịch - kho đạn tạm thời - sự chỉ, số chỉ, sự biểu thị, dấu hiệu, sự chỉ dẫn - người chỉ, cái chỉ, kim chỉ, dụng cụ chỉ, chất chỉ thị, vật chỉ thị, cây chỉ thị - sự cung cấp tin tức, sự thông tin, tin tức, tài liệu, kiến thức, điều buộc tội - ánh sáng, ánh sáng mặt trời, ánh sáng ban ngày, nguồn ánh sáng, đèn đuốc, lửa, tia lửa, diêm, đóm, sự hiểu biết, trí thức, trí tuệ, chân lý, trạng thái, phương diện, quan niệm, sự soi sáng - sự làm sáng tỏ, những sự kiện làm sáng tỏ, những phát minh làm sáng tỏ, ánh sáng của thượng đế, sinh khí, sự tinh anh, ánh, sự nhìn, đôi mắt, cửa, lỗ sáng, khả năng, chỗ sáng - thông tri, yết thị, thông cáo, lời báo trước, sự báo trước, thời hạn, đoạn ngắn, bài ngắn, sự chú ý, sự để ý, sự nhận biết - sự báo, sự khai báo, sự thông báo - cán ô, panô, ô vải khác màu, mảnh da, danh sách hội thẩm, ban hội thẩm, danh sách báo cáo, danh sách bác sĩ bảo hiểm, nhóm người tham gia hội thảo, nhóm người tham gia tiết mục "trả lời câu đố" ... - cuộc hội thảo..., Panô, bức tranh tấm, bức ảnh dài, đệm yên ngựa, yên ngựa, bảng, panen - sự nhắc, lời nhắc, kỳ hạn trả tiền, kỳ hạn trả nợ - bản báo cáo, biên bản, bản tin, bản dự báo, phiếu thành tích học tập, tin đồn, tiếng tăm, danh tiếng, tiếng nổ = die Anzeige + = Anzeige- + = Anzeige erstatten + = gegen jemanden Anzeige erstatten +</t>
        </is>
      </c>
    </row>
    <row r="1336">
      <c r="A1336" t="inlineStr">
        <is>
          <t>anzeigen</t>
        </is>
      </c>
      <c r="B1336" t="inlineStr"/>
      <c r="C1336" t="inlineStr"/>
      <c r="D1336" t="inlineStr">
        <is>
          <t>báo cho biết, báo cho ai biết trước, quảng cáo, đăng báo, yết thị, thông báo - báo, loan báo, thông tri, công bố, tuyên bố, đọc bản giới thiêu tin tức, đọc chương trình, tuyên bố ra ứng cử - báo hiệu, chỉ rõ - biểu hiện, biểu thị, chứng tỏ, có nghĩa là, bao hàm - tố cáo, tố giác, vạch mặt, lên án, phản đối kịch liệt, lăng mạ, tuyên bố bãi ước, báo trước, đe doạ, hăm doạ - bày ra, phô bày, trưng bày, phô trương, khoe khoang, biểu lộ ra, để lộ ra, bày tỏ ra, sắp nổi bật - nói trước - là điềm báo trước của - chỉ, cho biết, ra dấu, tỏ ra, ra ý, ngụ ý, biểu lộ, trình bày sơ qua, nói ngắn gọn, cần phải, đòi hỏi phải - chú ý, để ý, nhận biết, nhận xét về, chiếu cố, hạ cố, đối xử lễ độ với - khai báo, cho hay - chỉ điểm, là điểm - đọc, học, nghiên cứu, xem đoán, ghi, hiểu, cho là, biết được, viết, đọc nghe như - kể lại, nói lại, thuật lại, báo cáo, tường trình, viết phóng sự, đồn, đưa tin, nói về, phát biểu về, trình báo - ra hiệu, chuyển bằng tính hiệu - nghĩa là, có nghĩa, có tầm quan trọng hệ trọng phủ định) = im voraus anzeigen +</t>
        </is>
      </c>
    </row>
    <row r="1337">
      <c r="A1337" t="inlineStr">
        <is>
          <t>Anzeigen-</t>
        </is>
      </c>
      <c r="B1337" t="inlineStr"/>
      <c r="C1337" t="inlineStr"/>
      <c r="D1337">
        <f> die kleinen Anzeigen +</f>
        <v/>
      </c>
    </row>
    <row r="1338">
      <c r="A1338" t="inlineStr">
        <is>
          <t>Anzeigenblatt</t>
        </is>
      </c>
      <c r="B1338" t="inlineStr"/>
      <c r="C1338" t="inlineStr"/>
      <c r="D1338" t="inlineStr">
        <is>
          <t>người báo cho biết trước, người quảng cáo, báo đăng quảng cáo, tờ quảng cáo</t>
        </is>
      </c>
    </row>
    <row r="1339">
      <c r="A1339" t="inlineStr">
        <is>
          <t>anzeigend</t>
        </is>
      </c>
      <c r="B1339" t="inlineStr"/>
      <c r="C1339" t="inlineStr"/>
      <c r="D1339" t="inlineStr">
        <is>
          <t>chỉ, tỏ ra, ra ý, ngụ ý, biểu lộ, biểu thị, indicative mood lối trình bày</t>
        </is>
      </c>
    </row>
    <row r="1340">
      <c r="A1340" t="inlineStr">
        <is>
          <t>Anzeigentafel</t>
        </is>
      </c>
      <c r="B1340" t="inlineStr"/>
      <c r="C1340" t="inlineStr"/>
      <c r="D1340" t="inlineStr">
        <is>
          <t>sự bày ra, sự phô bày, sự trưng bày, sự phô trương, sự khoe khoang, sự biểu lộ, sự để lộ ra, sự sắp chữ nổi bật = die Anzeigentafel +</t>
        </is>
      </c>
    </row>
    <row r="1341">
      <c r="A1341" t="inlineStr">
        <is>
          <t>Anzeigenvertreter</t>
        </is>
      </c>
      <c r="B1341" t="inlineStr"/>
      <c r="C1341" t="inlineStr"/>
      <c r="D1341" t="inlineStr">
        <is>
          <t>người chuyên viết quảng cáo, người chuyên vẽ quảng cáo, người làm nghề quảng cáo</t>
        </is>
      </c>
    </row>
    <row r="1342">
      <c r="A1342" t="inlineStr">
        <is>
          <t>Anzeiger</t>
        </is>
      </c>
      <c r="B1342" t="inlineStr"/>
      <c r="C1342" t="inlineStr"/>
      <c r="D1342" t="inlineStr">
        <is>
          <t>công báo, báo hằng ngày - ngón tay trỏ index finger), chỉ số, sự biểu thị, kim, bảng mục lục, bản liệt kê, bản liệt kê các loại sách bị giáo hội cấm, số mũ, dấu chỉ, nguyên tắc chỉ đạo - người chỉ, cái chỉ, kim chỉ, dụng cụ chỉ, chất chỉ thị, vật chỉ thị, cây chỉ thị = der Anzeiger + = der Anzeiger +</t>
        </is>
      </c>
    </row>
    <row r="1343">
      <c r="A1343" t="inlineStr">
        <is>
          <t>Anziehen</t>
        </is>
      </c>
      <c r="B1343" t="inlineStr"/>
      <c r="C1343" t="inlineStr"/>
      <c r="D1343" t="inlineStr">
        <is>
          <t>sự khép, sự viện dẫn - sự trang điểm, bàn phấn, bàn trang điểm, cách ăn mặc, phục sức, phòng rửa tay, nhà vệ sinh = Sie hat nichts zum Anziehen. +</t>
        </is>
      </c>
    </row>
    <row r="1344">
      <c r="A1344" t="inlineStr">
        <is>
          <t>anziehend</t>
        </is>
      </c>
      <c r="B1344" t="inlineStr"/>
      <c r="C1344" t="inlineStr"/>
      <c r="D1344" t="inlineStr">
        <is>
          <t>hút, thu hút, hấp dẫn, lôi cuốn, quyến rũ, có duyên - truyền nhiễm, hay lây - lôi kéo, duyên dáng - làm quan tâm, làm chú ý - nam châm, có tính từ, từ, có sức hấp dẫn mạnh, có sức lôi cuốn mạnh, có sức quyến rũ - đến tuổi lấy chồng, tới tuần cập kê - làm cho dễ có ý thiên, dễ gây cảm tình, dễ thương - cám dỗ, dễ nhiễm, dễ quen - được cuộc, thắng cuộc, quyết định, dứt khoát - vui vẻ, tưi tỉnh, rạng rỡ</t>
        </is>
      </c>
    </row>
    <row r="1345">
      <c r="A1345" t="inlineStr">
        <is>
          <t>Anziehung</t>
        </is>
      </c>
      <c r="B1345" t="inlineStr"/>
      <c r="C1345" t="inlineStr"/>
      <c r="D1345" t="inlineStr">
        <is>
          <t>sự hú, sức hút, sự thu hút, sự hấp dẫn, sự lôi cuốn, sức hấp dẫn, sức lôi cuốn, cái thu hút, cái hấp dẫn, cái lôi cuốn</t>
        </is>
      </c>
    </row>
    <row r="1346">
      <c r="A1346" t="inlineStr">
        <is>
          <t>Anziehungs-</t>
        </is>
      </c>
      <c r="B1346" t="inlineStr"/>
      <c r="C1346" t="inlineStr"/>
      <c r="D1346" t="inlineStr">
        <is>
          <t>hút, thu hút, hấp dẫn, lôi cuốn, quyến rũ, có duyên</t>
        </is>
      </c>
    </row>
    <row r="1347">
      <c r="A1347" t="inlineStr">
        <is>
          <t>Anziehungskraft</t>
        </is>
      </c>
      <c r="B1347" t="inlineStr"/>
      <c r="C1347" t="inlineStr"/>
      <c r="D1347" t="inlineStr">
        <is>
          <t>sự quyến rũ, sự lôi cuốn, sự cám dỗ, cái quyến rũ, cái làm say mê - sự kêu gọi, lời kêu gọi, lời thỉnh cầu, sự cầu khẩn, sự chống án, quyền chống án - sự hú, sức hút, sự thu hút, sự hấp dẫn, sức hấp dẫn, sức lôi cuốn, cái thu hút, cái hấp dẫn, cái lôi cuốn - tiếng kêu, tiếng la, tiếng gọi, tiếng chim kêu, tiếng bắt chước tiếng chim, kèn lệnh, trống lệnh, còi hiệu, sự mời, sự triệu tập, sự gọi dây nói, sự nói chuyện bằng dây nói, sự thăm - sự ghé thăm, sự đỗ lại, sự ghé lại, sự đòi hỏi, sự yêu cầu, sự cần thiết, dịp, sự gọi vốn, sự gọi cổ phần, sự vỗ tay mời ra một lần nữa - lợn cái con, sự mạ vàng - từ học, hiện tượng từ, tính từ, sức quyến rũ - sự lôi, sự kéo, sự giật, cái kéo, cái giật, sức đẩy, sự hút, nút kéo, nút giật, sự chèo thuyền, sự gắng chèo, cú bơi chèo, hớp, hơi, sự gắng sức, sự cố gắng liên tục, sự ghìm, cú tay bóng sang trái - thế hơn, thế lợi, thân thế, thế lực, bản in thử đầu tiên - lời thần chú, bùa mê, sự làm say mê, đợt, phiên, thời gian ngắn, cơn ngắn, thời gian nghỉ ngắn - trọng lượng, sức nặng, cái chặn, qu cân, qu lắc, cân, hạng, tạ, sự nặng, sự đầy, ti trọng, trọng lực, trọng lượng riêng, tầm quan trọng, sức thuyết phục, tác dụng, nh hưởng = Anziehungskraft haben +</t>
        </is>
      </c>
    </row>
    <row r="1348">
      <c r="A1348" t="inlineStr">
        <is>
          <t>Anzug</t>
        </is>
      </c>
      <c r="B1348" t="inlineStr"/>
      <c r="C1348" t="inlineStr"/>
      <c r="D1348" t="inlineStr">
        <is>
          <t>lông vũ, lông, bộ lông, bộ cánh, chim muông săn bắn, cánh tên bằng lông, ngù, túm tóc dựng ngược, vật nhẹ, chỗ nứt, sự chèo là mặt nước - quả sung, quả vả, cây sung, cây vả fig tree), vật vô giá trị, một tí, một chút, quần áo, y phục, trang bị, tình trạng sức khoẻ - bộ com lê, bộ quần áo, lời xin, lời yêu cầu, lời thỉnh cầu, sự cầu hôn, sự kiện tụng, sự tố tụng, Hoa, bộ quần áo giáp, bộ buồm = im Anzug + = im Anzug sein + = der übermoderne Anzug + = der zweiteilige Anzug +</t>
        </is>
      </c>
    </row>
    <row r="1349">
      <c r="A1349" t="inlineStr">
        <is>
          <t>anzweifeln</t>
        </is>
      </c>
      <c r="B1349" t="inlineStr"/>
      <c r="C1349" t="inlineStr"/>
      <c r="D1349" t="inlineStr">
        <is>
          <t>làm mang tai mang tiếng, làm mất uy tín, làm mất thể diện, không tin, làm mất tín nhiệm - nghi ngờ, ngờ vực, hồ nghi, do dự, lưỡng lự, nghi ngại, tự hỏi, không biết, e rằng, sợ rằng, ngại rằng - hỏi, hỏi cung, đặt thành vấn đề, điều tra, nghiên cứu, xem xét = anzweifeln +</t>
        </is>
      </c>
    </row>
    <row r="1350">
      <c r="A1350" t="inlineStr">
        <is>
          <t>Aorta</t>
        </is>
      </c>
      <c r="B1350" t="inlineStr"/>
      <c r="C1350" t="inlineStr"/>
      <c r="D1350" t="inlineStr">
        <is>
          <t>động mạch chủ</t>
        </is>
      </c>
    </row>
    <row r="1351">
      <c r="A1351" t="inlineStr">
        <is>
          <t>Apathie</t>
        </is>
      </c>
      <c r="B1351" t="inlineStr"/>
      <c r="C1351" t="inlineStr"/>
      <c r="D1351" t="inlineStr">
        <is>
          <t>sự vô tình, thờ ơ, lãnh đạm</t>
        </is>
      </c>
    </row>
    <row r="1352">
      <c r="A1352" t="inlineStr">
        <is>
          <t>apathisch</t>
        </is>
      </c>
      <c r="B1352" t="inlineStr">
        <is>
          <t>tính từ</t>
        </is>
      </c>
      <c r="C1352" t="inlineStr"/>
      <c r="D1352" t="inlineStr">
        <is>
          <t>thờ ơ, lãnh đạm</t>
        </is>
      </c>
    </row>
    <row r="1353">
      <c r="A1353" t="inlineStr">
        <is>
          <t>Aperitif</t>
        </is>
      </c>
      <c r="B1353" t="inlineStr"/>
      <c r="C1353" t="inlineStr"/>
      <c r="D1353" t="inlineStr">
        <is>
          <t>rượu khai vị - món ăn khai vị, cái kích thích cho sự thèm ăn, cái làm cho ăn ngon miệng</t>
        </is>
      </c>
    </row>
    <row r="1354">
      <c r="A1354" t="inlineStr">
        <is>
          <t>Apfel</t>
        </is>
      </c>
      <c r="B1354" t="inlineStr"/>
      <c r="C1354" t="inlineStr"/>
      <c r="D1354" t="inlineStr">
        <is>
          <t>quả táo</t>
        </is>
      </c>
    </row>
    <row r="1355">
      <c r="A1355" t="inlineStr">
        <is>
          <t>Apfelbaum</t>
        </is>
      </c>
      <c r="B1355" t="inlineStr">
        <is>
          <t>danh từ</t>
        </is>
      </c>
      <c r="C1355" t="inlineStr"/>
      <c r="D1355" t="inlineStr">
        <is>
          <t>cây táo</t>
        </is>
      </c>
    </row>
    <row r="1356">
      <c r="A1356" t="inlineStr">
        <is>
          <t>Apfelsine</t>
        </is>
      </c>
      <c r="B1356" t="inlineStr"/>
      <c r="C1356" t="inlineStr"/>
      <c r="D1356" t="inlineStr">
        <is>
          <t>quả cam, cây cam, màu da cam</t>
        </is>
      </c>
    </row>
    <row r="1357">
      <c r="A1357" t="inlineStr">
        <is>
          <t>Apfelwein</t>
        </is>
      </c>
      <c r="B1357" t="inlineStr">
        <is>
          <t>danh từ</t>
        </is>
      </c>
      <c r="C1357" t="inlineStr"/>
      <c r="D1357" t="inlineStr">
        <is>
          <t>rượu táo</t>
        </is>
      </c>
    </row>
    <row r="1358">
      <c r="A1358" t="inlineStr">
        <is>
          <t>aphoristisch</t>
        </is>
      </c>
      <c r="B1358" t="inlineStr"/>
      <c r="C1358" t="inlineStr"/>
      <c r="D1358" t="inlineStr">
        <is>
          <t>cách ngôn, có tính chất cách ngôn</t>
        </is>
      </c>
    </row>
    <row r="1359">
      <c r="A1359" t="inlineStr">
        <is>
          <t>Apokalypse</t>
        </is>
      </c>
      <c r="B1359" t="inlineStr"/>
      <c r="C1359" t="inlineStr"/>
      <c r="D1359" t="inlineStr">
        <is>
          <t>sự khải huyền, sách khải huyền</t>
        </is>
      </c>
    </row>
    <row r="1360">
      <c r="A1360" t="inlineStr">
        <is>
          <t>apokalyptisch</t>
        </is>
      </c>
      <c r="B1360" t="inlineStr"/>
      <c r="C1360" t="inlineStr"/>
      <c r="D1360" t="inlineStr">
        <is>
          <t>sách khải huyền</t>
        </is>
      </c>
    </row>
    <row r="1361">
      <c r="A1361" t="inlineStr">
        <is>
          <t>Apostel</t>
        </is>
      </c>
      <c r="B1361" t="inlineStr"/>
      <c r="C1361" t="inlineStr"/>
      <c r="D1361" t="inlineStr">
        <is>
          <t>tông đồ, ông tổ truyền đạo, người lãnh đạo cuộc cải cách, người đề xướng cuộc cải cách</t>
        </is>
      </c>
    </row>
    <row r="1362">
      <c r="A1362" t="inlineStr">
        <is>
          <t>apostolisch</t>
        </is>
      </c>
      <c r="B1362" t="inlineStr"/>
      <c r="C1362" t="inlineStr"/>
      <c r="D1362" t="inlineStr">
        <is>
          <t>tông đồ, có tính chất tông đồ, giáo hoàng, toà thánh</t>
        </is>
      </c>
    </row>
    <row r="1363">
      <c r="A1363" t="inlineStr">
        <is>
          <t>Apostroph</t>
        </is>
      </c>
      <c r="B1363" t="inlineStr"/>
      <c r="C1363" t="inlineStr"/>
      <c r="D1363" t="inlineStr">
        <is>
          <t>hô ngữ, dấu lược</t>
        </is>
      </c>
    </row>
    <row r="1364">
      <c r="A1364" t="inlineStr">
        <is>
          <t>apostrophieren</t>
        </is>
      </c>
      <c r="B1364" t="inlineStr"/>
      <c r="C1364" t="inlineStr"/>
      <c r="D1364" t="inlineStr">
        <is>
          <t>dùng hô ngữ, đánh dấu lược</t>
        </is>
      </c>
    </row>
    <row r="1365">
      <c r="A1365" t="inlineStr">
        <is>
          <t>Apotheke</t>
        </is>
      </c>
      <c r="B1365" t="inlineStr"/>
      <c r="C1365" t="inlineStr"/>
      <c r="D1365" t="inlineStr">
        <is>
          <t>trạm phát thuốc, phòng khám bệnh và phát thuốc - hiệu thuốc, cửa hàng dược phẩm - dược khoa, khoa bào chế, phòng bào chế</t>
        </is>
      </c>
    </row>
    <row r="1366">
      <c r="A1366" t="inlineStr">
        <is>
          <t>Apotheker</t>
        </is>
      </c>
      <c r="B1366" t="inlineStr"/>
      <c r="C1366" t="inlineStr"/>
      <c r="D1366" t="inlineStr">
        <is>
          <t>người bào chế - nhà hoá học, người bán dược phẩm - nhà bào chế, người pha chế thuốc - người bán thuốc, dược sĩ - người buôn dược phẩm</t>
        </is>
      </c>
    </row>
    <row r="1367">
      <c r="A1367" t="inlineStr">
        <is>
          <t>Apparat</t>
        </is>
      </c>
      <c r="B1367" t="inlineStr"/>
      <c r="C1367" t="inlineStr"/>
      <c r="D1367" t="inlineStr">
        <is>
          <t>đồ thiết bị, máy móc, bộ máy, đồ dùng, dụng cụ - sáng kiến, cái sáng chế ra, bộ phận sáng chế ra, sự khéo léo kỹ xảo, sự trù tính, sự trù liệu, sự bày đặt, sự xếp đặt, mưu mẹo, thủ đoạn, cách, phương pháp - phương sách, phương kế, chước mưu, vật sáng chế ra, thiết bị, hình vẽ, hình trang trí, hình tương trưng, châm ngôn, đề từ - cơ giới, người máy, người làm việc như cái máy, cơ quan đầu nâo, bộ máy chỉ đạo, xe đạp, xe đạp ba bánh, máy bơm cứu hoả, máy thay cảnh - máy, cách cấu tạo, cơ cấu các bộ phận máy, cơ quan, thiết bị sân khấu - âm tỏ lời nói, máy điện thoại, dây nói - bộ, tập hợp, ván, xéc, bọn, đám, đoàn, lũ, giới, cành chiết, cành giăm, quả mới đậu, chiều tà, lúc mặt trời lặn, chiều hướng, khuynh hướng, hình thể, dáng dấp, kiểu cách, lớp vữa ngoài, cột gỗ chống hâm - lứa trứng, tảng đá, nhóm máy, cảnh dựng, máy thu thanh radio set wireless set), máy truyền hình television set) - điện thoại = am Apparat sein + = der neumodische Apparat + = bleiben Sie am Apparat! + = bleiben Sie bitte am Apparat! + = bitte bleiben Sie am Apparat! +</t>
        </is>
      </c>
    </row>
    <row r="1368">
      <c r="A1368" t="inlineStr">
        <is>
          <t>Apparatur</t>
        </is>
      </c>
      <c r="B1368" t="inlineStr"/>
      <c r="C1368" t="inlineStr"/>
      <c r="D1368" t="inlineStr">
        <is>
          <t>sự trang bị, đồ trang bị, thiết bị, dụng cụ, đồ dùng cần thiết, những phương tiện vận tải để phân biệt với các loại tài sản khác trong ngành vận tải) - quần áo giày mũ..., bộ đồ nghề, sự trang bị đầy đủ, tổ, đội, đơn vị, hãnh kinh doanh</t>
        </is>
      </c>
    </row>
    <row r="1369">
      <c r="A1369" t="inlineStr">
        <is>
          <t>Appartement</t>
        </is>
      </c>
      <c r="B1369" t="inlineStr"/>
      <c r="C1369" t="inlineStr"/>
      <c r="D1369" t="inlineStr">
        <is>
          <t>căn phòng, buồng, dãy buồng ở một tầng = das Appartement +</t>
        </is>
      </c>
    </row>
    <row r="1370">
      <c r="A1370" t="inlineStr">
        <is>
          <t>Appell</t>
        </is>
      </c>
      <c r="B1370" t="inlineStr"/>
      <c r="C1370" t="inlineStr"/>
      <c r="D1370" t="inlineStr">
        <is>
          <t>sự kêu gọi, lời kêu gọi, lời thỉnh cầu, sự cầu khẩn, sự chống án, quyền chống án = der Appell +</t>
        </is>
      </c>
    </row>
    <row r="1371">
      <c r="A1371" t="inlineStr">
        <is>
          <t>appellierend</t>
        </is>
      </c>
      <c r="B1371" t="inlineStr"/>
      <c r="C1371" t="inlineStr"/>
      <c r="D1371" t="inlineStr">
        <is>
          <t>chống án, kêu gọi, kêu cứu</t>
        </is>
      </c>
    </row>
    <row r="1372">
      <c r="A1372" t="inlineStr">
        <is>
          <t>Apperzeption</t>
        </is>
      </c>
      <c r="B1372" t="inlineStr"/>
      <c r="C1372" t="inlineStr"/>
      <c r="D1372" t="inlineStr">
        <is>
          <t>tổng giác</t>
        </is>
      </c>
    </row>
    <row r="1373">
      <c r="A1373" t="inlineStr">
        <is>
          <t>appetitanregend</t>
        </is>
      </c>
      <c r="B1373" t="inlineStr"/>
      <c r="C1373" t="inlineStr"/>
      <c r="D1373" t="inlineStr">
        <is>
          <t>làm cho ăn ngon miệng, ngon lành - thơm ngon, có hương vị, cay, mặn, phủ định sạch sẽ, thơm tho</t>
        </is>
      </c>
    </row>
    <row r="1374">
      <c r="A1374" t="inlineStr">
        <is>
          <t>Appetitanreger</t>
        </is>
      </c>
      <c r="B1374" t="inlineStr"/>
      <c r="C1374" t="inlineStr"/>
      <c r="D1374" t="inlineStr">
        <is>
          <t>rượu khai vị, món ăn khai vị, cái kích thích cho sự thèm ăn, cái làm cho ăn ngon miệng</t>
        </is>
      </c>
    </row>
    <row r="1375">
      <c r="A1375" t="inlineStr">
        <is>
          <t>appetitlich</t>
        </is>
      </c>
      <c r="B1375" t="inlineStr"/>
      <c r="C1375" t="inlineStr"/>
      <c r="D1375" t="inlineStr">
        <is>
          <t>làm cho ăn ngon miệng, ngon lành</t>
        </is>
      </c>
    </row>
    <row r="1376">
      <c r="A1376" t="inlineStr">
        <is>
          <t>applaudieren</t>
        </is>
      </c>
      <c r="B1376" t="inlineStr"/>
      <c r="C1376" t="inlineStr"/>
      <c r="D1376" t="inlineStr">
        <is>
          <t>vỗ tay hoan nghênh, vỗ tay tán thưởng, khen ngợi - vỗ, vỗ tay, đặt mạnh, ấn mạnh, đặt nhanh, ấn nhanh, đánh, đóng sập vào</t>
        </is>
      </c>
    </row>
    <row r="1377">
      <c r="A1377" t="inlineStr">
        <is>
          <t>Applaus</t>
        </is>
      </c>
      <c r="B1377" t="inlineStr"/>
      <c r="C1377" t="inlineStr"/>
      <c r="D1377" t="inlineStr">
        <is>
          <t>tiếng vỗ tay khen ngợi, sự hoan nghênh, sự tán thưởng, sự tán thành = Applaus spenden +</t>
        </is>
      </c>
    </row>
    <row r="1378">
      <c r="A1378" t="inlineStr">
        <is>
          <t>Apposition</t>
        </is>
      </c>
      <c r="B1378" t="inlineStr"/>
      <c r="C1378" t="inlineStr"/>
      <c r="D1378" t="inlineStr">
        <is>
          <t>sự đóng, sự áp, sự áp đặt vào, sự ghép vào, phần chêm</t>
        </is>
      </c>
    </row>
    <row r="1379">
      <c r="A1379" t="inlineStr">
        <is>
          <t>Apprettiermaschine</t>
        </is>
      </c>
      <c r="B1379" t="inlineStr"/>
      <c r="C1379" t="inlineStr"/>
      <c r="D1379" t="inlineStr">
        <is>
          <t>cây cho hoa lợi, loại chim bồ câu to diều, người xén, máy xén, người tá điền, người làm rẽ, người lính canh, sự ngã đau</t>
        </is>
      </c>
    </row>
    <row r="1380">
      <c r="A1380" t="inlineStr">
        <is>
          <t>Appretur</t>
        </is>
      </c>
      <c r="B1380" t="inlineStr"/>
      <c r="C1380" t="inlineStr"/>
      <c r="D1380"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t>
        </is>
      </c>
    </row>
    <row r="1381">
      <c r="A1381" t="inlineStr">
        <is>
          <t>approbiert</t>
        </is>
      </c>
      <c r="B1381" t="inlineStr"/>
      <c r="C1381" t="inlineStr"/>
      <c r="D1381" t="inlineStr">
        <is>
          <t>được chứng nhận, được nhận thực, được chứng thực, được đảm bảo giá trị, được chứng nhận là mắc bệnh tinh thần</t>
        </is>
      </c>
    </row>
    <row r="1382">
      <c r="A1382" t="inlineStr">
        <is>
          <t>Aprikose</t>
        </is>
      </c>
      <c r="B1382" t="inlineStr"/>
      <c r="C1382" t="inlineStr"/>
      <c r="D1382" t="inlineStr">
        <is>
          <t>quả mơ, cây mơ, màu mơ chim</t>
        </is>
      </c>
    </row>
    <row r="1383">
      <c r="A1383" t="inlineStr">
        <is>
          <t>April</t>
        </is>
      </c>
      <c r="B1383" t="inlineStr"/>
      <c r="C1383" t="inlineStr"/>
      <c r="D1383">
        <f> der 1. April + = jemanden in den April schicken + = es wurde ihr für April gekündigt +</f>
        <v/>
      </c>
    </row>
    <row r="1384">
      <c r="A1384" t="inlineStr">
        <is>
          <t>Aquamarin</t>
        </is>
      </c>
      <c r="B1384" t="inlineStr"/>
      <c r="C1384" t="inlineStr"/>
      <c r="D1384" t="inlineStr">
        <is>
          <t>ngọc xanh biển aquamarin, màu ngọc xanh biển</t>
        </is>
      </c>
    </row>
    <row r="1385">
      <c r="A1385" t="inlineStr">
        <is>
          <t>Aquarell</t>
        </is>
      </c>
      <c r="B1385" t="inlineStr"/>
      <c r="C1385" t="inlineStr"/>
      <c r="D1385" t="inlineStr">
        <is>
          <t>tranh màu nước</t>
        </is>
      </c>
    </row>
    <row r="1386">
      <c r="A1386" t="inlineStr">
        <is>
          <t>Aquarien</t>
        </is>
      </c>
      <c r="B1386" t="inlineStr"/>
      <c r="C1386" t="inlineStr"/>
      <c r="D1386" t="inlineStr">
        <is>
          <t>bể nuôi, khu công viên có bể nuôi, nơi trưng bày bể nuôi</t>
        </is>
      </c>
    </row>
    <row r="1387">
      <c r="A1387" t="inlineStr">
        <is>
          <t>Aquarium</t>
        </is>
      </c>
      <c r="B1387" t="inlineStr"/>
      <c r="C1387" t="inlineStr"/>
      <c r="D1387" t="inlineStr">
        <is>
          <t>bể nuôi, khu công viên có bể nuôi, nơi trưng bày bể nuôi - nơi nuôi dưỡng sinh vật, vườn thú</t>
        </is>
      </c>
    </row>
    <row r="1388">
      <c r="A1388" t="inlineStr">
        <is>
          <t>arabisch</t>
        </is>
      </c>
      <c r="B1388" t="inlineStr"/>
      <c r="C1388" t="inlineStr"/>
      <c r="D1388" t="inlineStr">
        <is>
          <t>A-rập, kỳ lạ, kỳ dị</t>
        </is>
      </c>
    </row>
    <row r="1389">
      <c r="A1389" t="inlineStr">
        <is>
          <t>Arbeiten</t>
        </is>
      </c>
      <c r="B1389" t="inlineStr"/>
      <c r="C1389" t="inlineStr"/>
      <c r="D1389" t="inlineStr">
        <is>
          <t>sự làm việc, sự làm, sự lên men, sự để lên men, sự hoạt động, sự chuyển vận, sự vận hành, sự dùng, sự khai thác, công trường, xưởng, tác dụng, công dụng, sự nhăn nhó = die Arbeiten + = die staatlichen Arbeiten + = die öffentlichen Arbeiten +</t>
        </is>
      </c>
    </row>
    <row r="1390">
      <c r="A1390" t="inlineStr">
        <is>
          <t>arbeiten</t>
        </is>
      </c>
      <c r="B1390" t="inlineStr"/>
      <c r="C1390" t="inlineStr"/>
      <c r="D1390" t="inlineStr">
        <is>
          <t>hoạt động, chạy, thực hiện chức năng - đi, đi đến, đi tới, thành, thành ra, hoá thành, trôi qua, trôi đi, chết, tiêu tan, chấm dứt, mất hết, yếu đi, bắt đầu,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có tác dụng, lợi dụng, mổ, hành quân, làm cho hoạt động, cho chạy, thao tác, đưa đến, mang đến, dẫn đến, thi hành, thực hiện, đưa vào sản xuất, khai thác, điều khiển - chạy vội, vội vã, chạy trốn, tẩu thoát, chạy đua, vận hành, lướt đi, trượt đi, chạy lướt, lăn mau..., xoay quanh, bỏ khắp, mọc lan ra, chạy dài, chạy quanh, được viết, được thảo - được kể, có nội dung, tiếp tục tồn tại, tiếp diễn trong một quãng thời gian liên tục, kéo dài, có giá trị, có hiệu lực, ám ảnh, vương vấn, lưu luyến, truyền mãi, còn mãi mãi, lan nhanh - hướng về, nghĩ về, chạy trên tuyến đường, nhoè, thôi, phai, bạc, chảy, đầm đìa, lênh láng, dầm dề, rỉ rò, lên tới, đạt tới, trở nên, trở thành, có xu thế, có chiều hướng, tuột, ngược nước để đẻ, ứng cử - chạy thi, cho chạy đua, vượt qua, chọc thủng, phá vỡ, cầu, phó mặc, theo, đi theo, đuổi theo, rượt theo, cho chảy, đổ vào khuôn, chỉ huy, quản lý, trông nom, xô vào, lao vào, đụng vào, đâm vào, chọc vào - luồn, đưa lướt đi, đổ tràn trề, đổ chứa chan, đổ lai láng, chảy đầm đìa, chảy ròng ròng, cho ra đồng cỏ, buôn lậu, khâu lược, gạch, vẽ, để cho chất đống, đem, đề cử, giới thiệu, ủng hộ - làm việc, hành động, làm, gia công, chế biến, lên men, tác động, có ảnh hưởng tới, đi qua, chuyển động, dần dần tự chuyển, tự làm cho, tiến triển, có kết quả, lách - nhăn nhó, cau lại, day dứt, bắt làm việc, làm lên men, thêu, làm cho chạy, chuyển vận, gây ra, trổng trọt, giải, chữa, nhào, nặn, rèn, tạc, chạm, trau, đưa dần vào, chuyển, đưa, dẫn &amp; ), sắp đặt, bày ra, bày mưu = arbeiten + = arbeiten + = arbeiten + = arbeiten + = arbeiten für + = hart arbeiten + = schwer arbeiten + = nachts arbeiten + = tüchtig arbeiten + = geistig arbeiten + = langsam arbeiten + = erhaben arbeiten + = halbtags arbeiten + = zusammen arbeiten + = statt zu arbeiten + = ständig arbeiten an +</t>
        </is>
      </c>
    </row>
    <row r="1391">
      <c r="A1391" t="inlineStr">
        <is>
          <t>arbeitend</t>
        </is>
      </c>
      <c r="B1391" t="inlineStr"/>
      <c r="C1391" t="inlineStr"/>
      <c r="D1391" t="inlineStr">
        <is>
          <t>cần lao, lao động, cực nhọc - công nhân, vô sản, dùng để làm việc, công, làm việc, chạy, hoạt động, luân chuyển, kinh doanh, đủ, vừa đủ, có hiệu lực, có giá trị, có thể chấp nhận, thừa nhận được = hefig arbeitend +</t>
        </is>
      </c>
    </row>
    <row r="1392">
      <c r="A1392" t="inlineStr">
        <is>
          <t>Arbeiter</t>
        </is>
      </c>
      <c r="B1392" t="inlineStr"/>
      <c r="C1392" t="inlineStr"/>
      <c r="D1392" t="inlineStr">
        <is>
          <t>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 - người làm thuê việc lặt vặt, người làm khoán, kẻ đầu cơ, người môi giới chạy hàng xách, người buôn bán cổ phần, người bán buôn, người cho thuê ngựa, người cho thuê xe - kẻ lợi dụng chức vụ để xoay sở kiếm chác - người lao động chân tay, lao công - người thợ máy, người sử dụng máy móc, người coi tổng đài, người mổ, người buôn bán chứng khoán, người có tài xoay xở, kẻ phất, người ăn nói giỏi, người điều khiển, người khai thác - toán tử - người lao động, người làm việc vất vả và cực nhọc - người làm việc, thợ, công nhân, giai cấp công nhân, nhân dân lao động, ong thợ - - người thợ = die Arbeiter + = der ungelernte Arbeiter + = ein emsiger Arbeiter + = der nachlässige Arbeiter + = der organisierte Arbeiter + = ein tüchtiger Arbeiter + = der vollbeschäftigte Arbeiter + = der nicht organisierte Arbeiter + = ungelernte Arbeiter einstellen + = nicht weniger als zweitausend Arbeiter +</t>
        </is>
      </c>
    </row>
    <row r="1393">
      <c r="A1393" t="inlineStr">
        <is>
          <t>Arbeiterpartei</t>
        </is>
      </c>
      <c r="B1393" t="inlineStr"/>
      <c r="C1393" t="inlineStr"/>
      <c r="D1393" t="inlineStr">
        <is>
          <t>Công đảng</t>
        </is>
      </c>
    </row>
    <row r="1394">
      <c r="A1394" t="inlineStr">
        <is>
          <t>Arbeitgeber</t>
        </is>
      </c>
      <c r="B1394" t="inlineStr"/>
      <c r="C1394" t="inlineStr"/>
      <c r="D1394" t="inlineStr">
        <is>
          <t>chủ</t>
        </is>
      </c>
    </row>
    <row r="1395">
      <c r="A1395" t="inlineStr">
        <is>
          <t>Arbeitnehmer</t>
        </is>
      </c>
      <c r="B1395" t="inlineStr"/>
      <c r="C1395" t="inlineStr"/>
      <c r="D1395" t="inlineStr">
        <is>
          <t>người làm, người làm công</t>
        </is>
      </c>
    </row>
    <row r="1396">
      <c r="A1396" t="inlineStr">
        <is>
          <t>Arbeitsablauf</t>
        </is>
      </c>
      <c r="B1396" t="inlineStr"/>
      <c r="C1396" t="inlineStr"/>
      <c r="D1396" t="inlineStr">
        <is>
          <t>chu ký, chu trình, vòng, tập thơ cùng chủ đề, tập bài hát cùng chủ đề, xe đạp - sự hoạt động, quá trình hoạt động, thao tác, hiệu quả, tác dụng, sự giao dịch tài chính, sự mổ xẻ, ca mổ, cuộc hành quân, phép tính, phép toán</t>
        </is>
      </c>
    </row>
    <row r="1397">
      <c r="A1397" t="inlineStr">
        <is>
          <t>arbeitsam</t>
        </is>
      </c>
      <c r="B1397" t="inlineStr"/>
      <c r="C1397" t="inlineStr"/>
      <c r="D1397" t="inlineStr">
        <is>
          <t>siêng năng, chuyên cần, cần cù - - chăm chỉ, chịu khó, khó nhọc, gian khổ, nặng nề, không thanh thoát</t>
        </is>
      </c>
    </row>
    <row r="1398">
      <c r="A1398" t="inlineStr">
        <is>
          <t>Arbeitsamt</t>
        </is>
      </c>
      <c r="B1398" t="inlineStr"/>
      <c r="C1398" t="inlineStr"/>
      <c r="D1398" t="inlineStr">
        <is>
          <t>sở lao động</t>
        </is>
      </c>
    </row>
    <row r="1399">
      <c r="A1399" t="inlineStr">
        <is>
          <t>Arbeitsanzug</t>
        </is>
      </c>
      <c r="B1399" t="inlineStr"/>
      <c r="C1399" t="inlineStr"/>
      <c r="D1399" t="inlineStr">
        <is>
          <t>vải trúc bâu thô Ân-độ, quần áo bằng vải trúc bâu thô, quần áo lao động bằng vải trúc bâu thô = der Arbeitsanzug +</t>
        </is>
      </c>
    </row>
    <row r="1400">
      <c r="A1400" t="inlineStr">
        <is>
          <t>Arbeitsbeutel</t>
        </is>
      </c>
      <c r="B1400" t="inlineStr"/>
      <c r="C1400" t="inlineStr"/>
      <c r="D1400" t="inlineStr">
        <is>
          <t>thùng chứa vật linh tinh, giỏ rác, vải phủ ghế</t>
        </is>
      </c>
    </row>
    <row r="1401">
      <c r="A1401" t="inlineStr">
        <is>
          <t>Arbeitseinstellung</t>
        </is>
      </c>
      <c r="B1401" t="inlineStr"/>
      <c r="C1401" t="inlineStr"/>
      <c r="D1401" t="inlineStr">
        <is>
          <t>sự ngừng lại, sự đình chỉ, sự tắc, sự nghẽn - dây buộc, dây cột, dây trói, dây giày, ca vát, nơ, nút, bím tóc, thanh nối, tà vẹt đường ray, mối ràng buộc, quan hệ, sự ràng buộc, sự hạn chế, sự nang phiếu, sự ngang điểm, dấu nối</t>
        </is>
      </c>
    </row>
    <row r="1402">
      <c r="A1402" t="inlineStr">
        <is>
          <t>Arbeitsfeld</t>
        </is>
      </c>
      <c r="B1402" t="inlineStr"/>
      <c r="C1402" t="inlineStr"/>
      <c r="D1402" t="inlineStr">
        <is>
          <t>dãy, hàng, phạm vị, lĩnh vực, trình độ, loại, tầm, tầm đạn, tầm bay xa, tầm truyền đạt, sân tập bắn, lò bếp, bâi cỏ rộng, vùng</t>
        </is>
      </c>
    </row>
    <row r="1403">
      <c r="A1403" t="inlineStr">
        <is>
          <t>Arbeitsgang</t>
        </is>
      </c>
      <c r="B1403" t="inlineStr"/>
      <c r="C1403" t="inlineStr"/>
      <c r="D1403" t="inlineStr">
        <is>
          <t>sự hoạt động, quá trình hoạt động, thao tác, hiệu quả, tác dụng, sự giao dịch tài chính, sự mổ xẻ, ca mổ, cuộc hành quân, phép tính, phép toán = der Arbeitsgang +</t>
        </is>
      </c>
    </row>
    <row r="1404">
      <c r="A1404" t="inlineStr">
        <is>
          <t>Arbeitsgemeinschaft</t>
        </is>
      </c>
      <c r="B1404" t="inlineStr"/>
      <c r="C1404" t="inlineStr"/>
      <c r="D1404" t="inlineStr">
        <is>
          <t>cỗ, đội, tổ</t>
        </is>
      </c>
    </row>
    <row r="1405">
      <c r="A1405" t="inlineStr">
        <is>
          <t>Arbeitsgruppe</t>
        </is>
      </c>
      <c r="B1405" t="inlineStr"/>
      <c r="C1405" t="inlineStr"/>
      <c r="D1405" t="inlineStr">
        <is>
          <t>cỗ, đội, tổ</t>
        </is>
      </c>
    </row>
    <row r="1406">
      <c r="A1406" t="inlineStr">
        <is>
          <t>Arbeitskleidung</t>
        </is>
      </c>
      <c r="B1406" t="inlineStr"/>
      <c r="C1406" t="inlineStr"/>
      <c r="D1406">
        <f> die Arbeitskleidung +</f>
        <v/>
      </c>
    </row>
    <row r="1407">
      <c r="A1407" t="inlineStr">
        <is>
          <t>Arbeitskollege</t>
        </is>
      </c>
      <c r="B1407" t="inlineStr"/>
      <c r="C1407" t="inlineStr"/>
      <c r="D1407" t="inlineStr">
        <is>
          <t>bạn đồng nghiệp, bạn đồng sự</t>
        </is>
      </c>
    </row>
    <row r="1408">
      <c r="A1408" t="inlineStr">
        <is>
          <t>Arbeitsleistung</t>
        </is>
      </c>
      <c r="B1408" t="inlineStr"/>
      <c r="C1408" t="inlineStr"/>
      <c r="D1408" t="inlineStr">
        <is>
          <t>sự hoàn thành, sự làm xong, sự làm trọn, sự thực hiện, việc đã hoàn thành, việc làm xong, ý định đã thực hiện được, thành quả, thành tựu, thành tích, tài năng, tài nghệ - tài vặt - sự sản xuất, sản phẩm, khả năng sản xuất, sảm lượng, hiệu suất - sự làm việc, việc, công việc, công tác, việc làm, nghề nghiệp, đồ làm ra, tác phẩm, công trình xây dựng, công việc xây dựng, dụng cụ, đồ dùng, vật liệu, kiểu trang trí, cách trang trí - máy, cơ cấu, xưởng, nhà máy, lao động, nhân công, pháo đài, công sự, phần tàu, công, tác dụng, hành động = die Arbeitsleistung + = die Arbeitsleistung +</t>
        </is>
      </c>
    </row>
    <row r="1409">
      <c r="A1409" t="inlineStr">
        <is>
          <t>Arbeitslohn</t>
        </is>
      </c>
      <c r="B1409" t="inlineStr"/>
      <c r="C1409" t="inlineStr"/>
      <c r="D1409" t="inlineStr">
        <is>
          <t>tiền kiếm được, tiền lương, tiền lãi - sự thuê, sự cho thuê, sự mướn, tiền thuê, tiền trả công, tiền thưởng - = der volle Arbeitslohn +</t>
        </is>
      </c>
    </row>
    <row r="1410">
      <c r="A1410" t="inlineStr">
        <is>
          <t>arbeitslos</t>
        </is>
      </c>
      <c r="B1410" t="inlineStr"/>
      <c r="C1410" t="inlineStr"/>
      <c r="D1410" t="inlineStr">
        <is>
          <t>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không có việc làm - không dùng, không được sử dụng - không có việc, không làm việc = arbeitslos sein + = er ist arbeitslos + = zeitweilig arbeitslos +</t>
        </is>
      </c>
    </row>
    <row r="1411">
      <c r="A1411" t="inlineStr">
        <is>
          <t>Arbeitslosigkeit</t>
        </is>
      </c>
      <c r="B1411" t="inlineStr"/>
      <c r="C1411" t="inlineStr"/>
      <c r="D1411" t="inlineStr">
        <is>
          <t>tình trạng không mắc bệnh - sự thất nghiệp, nạn thấp nghiệp, khối lượng công việc chưa làm</t>
        </is>
      </c>
    </row>
    <row r="1412">
      <c r="A1412" t="inlineStr">
        <is>
          <t>Arbeitsnorm</t>
        </is>
      </c>
      <c r="B1412" t="inlineStr"/>
      <c r="C1412" t="inlineStr"/>
      <c r="D1412" t="inlineStr">
        <is>
          <t>quy tắc tiêu chuẩn, chỉ tiêu</t>
        </is>
      </c>
    </row>
    <row r="1413">
      <c r="A1413" t="inlineStr">
        <is>
          <t>Arbeitspause</t>
        </is>
      </c>
      <c r="B1413" t="inlineStr"/>
      <c r="C1413" t="inlineStr"/>
      <c r="D1413"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khoảng, khoảng cách, lúc nghỉ, lúc ngớt, lúc ngừng, cự ly, quãng - 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1414">
      <c r="A1414" t="inlineStr">
        <is>
          <t>Arbeitspferd</t>
        </is>
      </c>
      <c r="B1414" t="inlineStr"/>
      <c r="C1414" t="inlineStr"/>
      <c r="D1414" t="inlineStr">
        <is>
          <t>ngựa kéo xe, ngựa cày</t>
        </is>
      </c>
    </row>
    <row r="1415">
      <c r="A1415" t="inlineStr">
        <is>
          <t>Arbeitsplan</t>
        </is>
      </c>
      <c r="B1415" t="inlineStr"/>
      <c r="C1415" t="inlineStr"/>
      <c r="D1415" t="inlineStr">
        <is>
          <t>chương trình, cương lĩnh</t>
        </is>
      </c>
    </row>
    <row r="1416">
      <c r="A1416" t="inlineStr">
        <is>
          <t>Arbeitsplatz</t>
        </is>
      </c>
      <c r="B1416" t="inlineStr"/>
      <c r="C1416" t="inlineStr"/>
      <c r="D1416" t="inlineStr">
        <is>
          <t>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der freie Arbeitsplatz + = der einzusparende Arbeitsplatz +</t>
        </is>
      </c>
    </row>
    <row r="1417">
      <c r="A1417" t="inlineStr">
        <is>
          <t>Arbeitsraum</t>
        </is>
      </c>
      <c r="B1417" t="inlineStr"/>
      <c r="C1417" t="inlineStr"/>
      <c r="D1417" t="inlineStr">
        <is>
          <t>phòng thí nghiệm, phòng pha chế</t>
        </is>
      </c>
    </row>
    <row r="1418">
      <c r="A1418" t="inlineStr">
        <is>
          <t>arbeitsreich</t>
        </is>
      </c>
      <c r="B1418" t="inlineStr"/>
      <c r="C1418" t="inlineStr"/>
      <c r="D1418" t="inlineStr">
        <is>
          <t>đầy mồ hôi, đẫm mồ hôi, như mồ hôi, làm đổ mồ hôi</t>
        </is>
      </c>
    </row>
    <row r="1419">
      <c r="A1419" t="inlineStr">
        <is>
          <t>arbeitsscheu</t>
        </is>
      </c>
      <c r="B1419" t="inlineStr"/>
      <c r="C1419" t="inlineStr"/>
      <c r="D1419" t="inlineStr">
        <is>
          <t>lười biếng</t>
        </is>
      </c>
    </row>
    <row r="1420">
      <c r="A1420" t="inlineStr">
        <is>
          <t>Arbeitsspeicher</t>
        </is>
      </c>
      <c r="B1420" t="inlineStr"/>
      <c r="C1420" t="inlineStr"/>
      <c r="D1420" t="inlineStr">
        <is>
          <t>đống, rất nhiều, nhiều, lắm = der Arbeitsspeicher + = der virtueller Arbeitsspeicher +</t>
        </is>
      </c>
    </row>
    <row r="1421">
      <c r="A1421" t="inlineStr">
        <is>
          <t>Arbeitsstelle</t>
        </is>
      </c>
      <c r="B1421" t="inlineStr"/>
      <c r="C1421" t="inlineStr"/>
      <c r="D1421" t="inlineStr">
        <is>
          <t>sự dùng, sự thuê làm, sự làm công, việc làm - việc,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vị trí, địa thế, tình thế, tình cảnh, hoàn cảnh, trạng thái, chỗ làm, điểm nút = die freie Arbeitsstelle +</t>
        </is>
      </c>
    </row>
    <row r="1422">
      <c r="A1422" t="inlineStr">
        <is>
          <t>Arbeitstag</t>
        </is>
      </c>
      <c r="B1422" t="inlineStr"/>
      <c r="C1422" t="inlineStr"/>
      <c r="D1422" t="inlineStr">
        <is>
          <t>ngày làm việc, ngày công</t>
        </is>
      </c>
    </row>
    <row r="1423">
      <c r="A1423" t="inlineStr">
        <is>
          <t>Arbeitstakt</t>
        </is>
      </c>
      <c r="B1423" t="inlineStr"/>
      <c r="C1423" t="inlineStr"/>
      <c r="D1423" t="inlineStr">
        <is>
          <t>tuần, giai thoại, thời kỳ, phương diện, mặt, pha</t>
        </is>
      </c>
    </row>
    <row r="1424">
      <c r="A1424" t="inlineStr">
        <is>
          <t>Arbeitstier</t>
        </is>
      </c>
      <c r="B1424" t="inlineStr"/>
      <c r="C1424" t="inlineStr"/>
      <c r="D1424">
        <f> er ist ein Arbeitstier +</f>
        <v/>
      </c>
    </row>
    <row r="1425">
      <c r="A1425" t="inlineStr">
        <is>
          <t>Arbeitstisch</t>
        </is>
      </c>
      <c r="B1425" t="inlineStr"/>
      <c r="C1425" t="inlineStr"/>
      <c r="D1425" t="inlineStr">
        <is>
          <t>ghế dài, bàn, ghế ngồi của quan toà, toà án, ghế ngồi ở nghị viện Anh, cuộc trưng bày, cuộc triển lãm</t>
        </is>
      </c>
    </row>
    <row r="1426">
      <c r="A1426" t="inlineStr">
        <is>
          <t>Arbeitstitel</t>
        </is>
      </c>
      <c r="B1426" t="inlineStr"/>
      <c r="C1426" t="inlineStr"/>
      <c r="D1426" t="inlineStr">
        <is>
          <t>con ốc sên, đạn nhỏ, thanh kim loại, dãy chữ đã sắp</t>
        </is>
      </c>
    </row>
    <row r="1427">
      <c r="A1427" t="inlineStr">
        <is>
          <t>Arbeitsunfall</t>
        </is>
      </c>
      <c r="B1427" t="inlineStr"/>
      <c r="C1427" t="inlineStr"/>
      <c r="D1427" t="inlineStr">
        <is>
          <t>tai nạn lao động</t>
        </is>
      </c>
    </row>
    <row r="1428">
      <c r="A1428" t="inlineStr">
        <is>
          <t>Arbeitsvorgang</t>
        </is>
      </c>
      <c r="B1428" t="inlineStr"/>
      <c r="C1428" t="inlineStr"/>
      <c r="D1428" t="inlineStr">
        <is>
          <t>sự hoạt động, quá trình hoạt động, thao tác, hiệu quả, tác dụng, sự giao dịch tài chính, sự mổ xẻ, ca mổ, cuộc hành quân, phép tính, phép toán</t>
        </is>
      </c>
    </row>
    <row r="1429">
      <c r="A1429" t="inlineStr">
        <is>
          <t>Arbeitsweise</t>
        </is>
      </c>
      <c r="B1429" t="inlineStr"/>
      <c r="C1429" t="inlineStr"/>
      <c r="D1429" t="inlineStr">
        <is>
          <t>phương pháp, cách thức, thứ tự, hệ thống - thủ tục</t>
        </is>
      </c>
    </row>
    <row r="1430">
      <c r="A1430" t="inlineStr">
        <is>
          <t>Arbeitszeit</t>
        </is>
      </c>
      <c r="B1430" t="inlineStr"/>
      <c r="C1430" t="inlineStr"/>
      <c r="D1430" t="inlineStr">
        <is>
          <t>lời thần chú, bùa mê, sự làm say mê, sức quyến rũ, đợt, phiên, thời gian ngắn, cơn ngắn, thời gian nghỉ ngắn = die flexible Arbeitszeit + = die verkürzte Arbeitszeit + = die gleitende Arbeitszeit + = während der Arbeitszeit + = die gesetzliche Arbeitszeit + = die volle Ausnutzung der Arbeitszeit +</t>
        </is>
      </c>
    </row>
    <row r="1431">
      <c r="A1431" t="inlineStr">
        <is>
          <t>Arbeitszimmer</t>
        </is>
      </c>
      <c r="B1431" t="inlineStr"/>
      <c r="C1431" t="inlineStr"/>
      <c r="D1431" t="inlineStr">
        <is>
          <t>sự học tập, sự nghiên cứu, đối tượng nghiên cứu, sự chăm chú, sự chú ý, sự suy nghĩ lung, sự trầm tư mặc tưởng brown study), phòng làm việc, phòng học, văn phòng, hình nghiên cứu - bài tập, người học vở</t>
        </is>
      </c>
    </row>
    <row r="1432">
      <c r="A1432" t="inlineStr">
        <is>
          <t>archaisch</t>
        </is>
      </c>
      <c r="B1432" t="inlineStr"/>
      <c r="C1432" t="inlineStr"/>
      <c r="D1432" t="inlineStr">
        <is>
          <t>cổ xưa</t>
        </is>
      </c>
    </row>
    <row r="1433">
      <c r="A1433" t="inlineStr">
        <is>
          <t>Arche</t>
        </is>
      </c>
      <c r="B1433" t="inlineStr"/>
      <c r="C1433" t="inlineStr"/>
      <c r="D1433" t="inlineStr">
        <is>
          <t>hộp, hòm, rương, thuyền lớn</t>
        </is>
      </c>
    </row>
    <row r="1434">
      <c r="A1434" t="inlineStr">
        <is>
          <t>Architekt</t>
        </is>
      </c>
      <c r="B1434" t="inlineStr"/>
      <c r="C1434" t="inlineStr"/>
      <c r="D1434" t="inlineStr">
        <is>
          <t>kiến trúc sư, người làm ra, người xây dựng, người sáng tạo</t>
        </is>
      </c>
    </row>
    <row r="1435">
      <c r="A1435" t="inlineStr">
        <is>
          <t>architektonisch</t>
        </is>
      </c>
      <c r="B1435" t="inlineStr"/>
      <c r="C1435" t="inlineStr"/>
      <c r="D1435" t="inlineStr">
        <is>
          <t>thuật kiến trúc, các nhà kiến trúc, có tính chất xây dựng, thuộc cấu trúc, sự hệ thống hoá kiến trúc - kiến trúc</t>
        </is>
      </c>
    </row>
    <row r="1436">
      <c r="A1436" t="inlineStr">
        <is>
          <t>Architektur</t>
        </is>
      </c>
      <c r="B1436" t="inlineStr"/>
      <c r="C1436" t="inlineStr"/>
      <c r="D1436" t="inlineStr">
        <is>
          <t>thuật kiến trúc, khoa kiến trúc, khoa xây dựng, công trình kiến trúc, công trình xây dựng, cấu trúc, kiểu kiến trúc, sự xây dựng</t>
        </is>
      </c>
    </row>
    <row r="1437">
      <c r="A1437" t="inlineStr">
        <is>
          <t>Archiv</t>
        </is>
      </c>
      <c r="B1437" t="inlineStr"/>
      <c r="C1437" t="inlineStr"/>
      <c r="D1437" t="inlineStr">
        <is>
          <t>văn thư lưu trữ, cơ quan lưu trữ</t>
        </is>
      </c>
    </row>
    <row r="1438">
      <c r="A1438" t="inlineStr">
        <is>
          <t>Archivar</t>
        </is>
      </c>
      <c r="B1438" t="inlineStr"/>
      <c r="C1438" t="inlineStr"/>
      <c r="D1438" t="inlineStr">
        <is>
          <t>chuyên viên lưu trữ</t>
        </is>
      </c>
    </row>
    <row r="1439">
      <c r="A1439" t="inlineStr">
        <is>
          <t>Arena</t>
        </is>
      </c>
      <c r="B1439" t="inlineStr"/>
      <c r="C1439" t="inlineStr"/>
      <c r="D1439" t="inlineStr">
        <is>
          <t>trường đấu, trường đấu tranh, vũ đài, phạm vi hoạt động - đường tròn, hình tròn, sự tuần hoàn, nhóm, giới, sự chạy quanh, quỹ đạo, phạm vi, hàng ghế sắp tròn - cái nhẫn, cái đai, vòng tròn, môn quyền anh, nơi biểu diễn, vòng người vây quanh, vòng cây bao quanh, quầng,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1440">
      <c r="A1440" t="inlineStr">
        <is>
          <t>arg</t>
        </is>
      </c>
      <c r="B1440" t="inlineStr"/>
      <c r="C1440" t="inlineStr"/>
      <c r="D1440" t="inlineStr">
        <is>
          <t>xấu, tồi, dở, ác, bất lương, có hại cho, nguy hiểm cho, nặng, trầm trọng, ươn, thiu, thối, hỏng, khó chịu</t>
        </is>
      </c>
    </row>
    <row r="1441">
      <c r="A1441" t="inlineStr">
        <is>
          <t>Arglist</t>
        </is>
      </c>
      <c r="B1441" t="inlineStr"/>
      <c r="C1441" t="inlineStr"/>
      <c r="D1441" t="inlineStr">
        <is>
          <t>tính xo trá, tính quỷ quyệt</t>
        </is>
      </c>
    </row>
    <row r="1442">
      <c r="A1442" t="inlineStr">
        <is>
          <t>arglistig</t>
        </is>
      </c>
      <c r="B1442" t="inlineStr"/>
      <c r="C1442" t="inlineStr"/>
      <c r="D1442" t="inlineStr">
        <is>
          <t>lắm mánh khoé, láu cá, xảo quyệt, xảo trá - gian giảo, ranh vặt, khôn vặt, xinh xắn, đáng yêu, duyên dáng, quyến rũ, khéo léo, khéo tay - hấp dẫn, gợi thích thú, kích thích sự tò mò, làm say đắm</t>
        </is>
      </c>
    </row>
    <row r="1443">
      <c r="A1443" t="inlineStr">
        <is>
          <t>arglos</t>
        </is>
      </c>
      <c r="B1443" t="inlineStr"/>
      <c r="C1443" t="inlineStr"/>
      <c r="D1443" t="inlineStr">
        <is>
          <t>không nghi ngờ, không ngờ vực</t>
        </is>
      </c>
    </row>
    <row r="1444">
      <c r="A1444" t="inlineStr">
        <is>
          <t>Arglosigkeit</t>
        </is>
      </c>
      <c r="B1444" t="inlineStr"/>
      <c r="C1444" t="inlineStr"/>
      <c r="D1444" t="inlineStr">
        <is>
          <t>tính đơn giản, tính mộc mạc, tính xuềnh xoàng, tính hồn nhiên, tính dễ hiểu, tính dễ làm, tính ngu dại, tính ngốc nghếch, tính ngu xuẩn</t>
        </is>
      </c>
    </row>
    <row r="1445">
      <c r="A1445" t="inlineStr">
        <is>
          <t>Argument</t>
        </is>
      </c>
      <c r="B1445" t="inlineStr"/>
      <c r="C1445" t="inlineStr"/>
      <c r="D1445" t="inlineStr">
        <is>
          <t>lý lẽ, sự tranh cãi, sự tranh luận, tóm tắt, Argumen = ein Argument vorbringen + = das schwerwiegende Argument + = ein völlig überzeugendes Argument +</t>
        </is>
      </c>
    </row>
    <row r="1446">
      <c r="A1446" t="inlineStr">
        <is>
          <t>argumentieren</t>
        </is>
      </c>
      <c r="B1446" t="inlineStr"/>
      <c r="C1446" t="inlineStr"/>
      <c r="D1446" t="inlineStr">
        <is>
          <t>chứng tỏ, chỉ rõ, tranh cãi, tranh luận, cãi lẽ, lấy lý lẽ để bảo vệ, tìm lý lẽ để chứng minh, thuyết phục, rút ra kết luận, dùng lý lẽ, cãi lý - sự suy luận, suy lý, lý luận, dùng lý lẽ để thuyết phục, suy ra, luận ra, nghĩ ra, trình bày mạch lạc, trình bày với lý lẽ</t>
        </is>
      </c>
    </row>
    <row r="1447">
      <c r="A1447" t="inlineStr">
        <is>
          <t>Argwohn</t>
        </is>
      </c>
      <c r="B1447" t="inlineStr"/>
      <c r="C1447" t="inlineStr"/>
      <c r="D1447" t="inlineStr">
        <is>
          <t>sự phỏng đoán, sự ức đoán, sự ngờ ngợ - sự ngờ, sự nghi ngờ, sự ngờ vực, tí, chút - tính đáng ngờ, tính khả nghi, tính ám muội, tính mập mờ, tính đa nghi, tính hay nghi ngờ = der Argwohn + = Argwohn schöpfen +</t>
        </is>
      </c>
    </row>
    <row r="1448">
      <c r="A1448" t="inlineStr">
        <is>
          <t>Arie</t>
        </is>
      </c>
      <c r="B1448" t="inlineStr"/>
      <c r="C1448" t="inlineStr"/>
      <c r="D1448" t="inlineStr">
        <is>
          <t>không khí, bầu không khí, không gian, không trung, máy bay, hàng không, làn gió nhẹ, khúc ca, khúc nhạc, điệu ca, điệu nhạc, vẻ, dáng, dáng điệu, khí sắc, diện mạo, thái độ, điệu bộ màu mè - vẻ ta đây - Aria</t>
        </is>
      </c>
    </row>
    <row r="1449">
      <c r="A1449" t="inlineStr">
        <is>
          <t>Aristokrat</t>
        </is>
      </c>
      <c r="B1449" t="inlineStr"/>
      <c r="C1449" t="inlineStr"/>
      <c r="D1449" t="inlineStr">
        <is>
          <t>người quý tộc, thành viên trong nhóm thống trị của chế độ quý tộc</t>
        </is>
      </c>
    </row>
    <row r="1450">
      <c r="A1450" t="inlineStr">
        <is>
          <t>Aristokratie</t>
        </is>
      </c>
      <c r="B1450" t="inlineStr"/>
      <c r="C1450" t="inlineStr"/>
      <c r="D1450" t="inlineStr">
        <is>
          <t>tầng lớp quý tộc, chế độ quý tộc, nước do tầng lớp quý tộc thống trị, chính phủ của tầng lớp quý tộc thống trị, những người tiêu biểu nhất</t>
        </is>
      </c>
    </row>
    <row r="1451">
      <c r="A1451" t="inlineStr">
        <is>
          <t>aristokratisch</t>
        </is>
      </c>
      <c r="B1451" t="inlineStr"/>
      <c r="C1451" t="inlineStr"/>
      <c r="D1451" t="inlineStr">
        <is>
          <t>dòng dõi quý tộc, có tính chất quý tộc, có vẻ quý phái</t>
        </is>
      </c>
    </row>
    <row r="1452">
      <c r="A1452" t="inlineStr">
        <is>
          <t>Arithmetik</t>
        </is>
      </c>
      <c r="B1452" t="inlineStr"/>
      <c r="C1452" t="inlineStr"/>
      <c r="D1452" t="inlineStr">
        <is>
          <t>số học, sự tính, sách số học</t>
        </is>
      </c>
    </row>
    <row r="1453">
      <c r="A1453" t="inlineStr">
        <is>
          <t>arithmetisch</t>
        </is>
      </c>
      <c r="B1453" t="inlineStr"/>
      <c r="C1453" t="inlineStr"/>
      <c r="D1453" t="inlineStr">
        <is>
          <t>arithmetical</t>
        </is>
      </c>
    </row>
    <row r="1454">
      <c r="A1454" t="inlineStr">
        <is>
          <t>Arkade</t>
        </is>
      </c>
      <c r="B1454" t="inlineStr"/>
      <c r="C1454" t="inlineStr"/>
      <c r="D1454" t="inlineStr">
        <is>
          <t>đường có mái vòm, dãy cuốn</t>
        </is>
      </c>
    </row>
    <row r="1455">
      <c r="A1455" t="inlineStr">
        <is>
          <t>Arktis</t>
        </is>
      </c>
      <c r="B1455" t="inlineStr">
        <is>
          <t>danh từ</t>
        </is>
      </c>
      <c r="C1455" t="inlineStr"/>
      <c r="D1455" t="inlineStr">
        <is>
          <t>miền Bắc cực</t>
        </is>
      </c>
    </row>
    <row r="1456">
      <c r="A1456" t="inlineStr">
        <is>
          <t>arm</t>
        </is>
      </c>
      <c r="B1456" t="inlineStr">
        <is>
          <t>tính từ</t>
        </is>
      </c>
      <c r="C1456" t="inlineStr"/>
      <c r="D1456" t="inlineStr">
        <is>
          <t>nghèo nàn, thiếu thốn - đáng thương, bất hạnh, khốn khổ, tội nghiệp</t>
        </is>
      </c>
    </row>
    <row r="1457">
      <c r="A1457" t="inlineStr">
        <is>
          <t>Armada</t>
        </is>
      </c>
      <c r="B1457" t="inlineStr"/>
      <c r="C1457" t="inlineStr"/>
      <c r="D1457" t="inlineStr">
        <is>
          <t>đội tàu, hạm đội</t>
        </is>
      </c>
    </row>
    <row r="1458">
      <c r="A1458" t="inlineStr">
        <is>
          <t>Armatur</t>
        </is>
      </c>
      <c r="B1458" t="inlineStr"/>
      <c r="C1458" t="inlineStr"/>
      <c r="D1458" t="inlineStr">
        <is>
          <t>đồ phụ tùng máy móc, bộ phận điều khiển máy móc</t>
        </is>
      </c>
    </row>
    <row r="1459">
      <c r="A1459" t="inlineStr">
        <is>
          <t>Armaturenbrett</t>
        </is>
      </c>
      <c r="B1459" t="inlineStr"/>
      <c r="C1459" t="inlineStr"/>
      <c r="D1459">
        <f> das Armaturenbrett +</f>
        <v/>
      </c>
    </row>
    <row r="1460">
      <c r="A1460" t="inlineStr">
        <is>
          <t>Armband</t>
        </is>
      </c>
      <c r="B1460" t="inlineStr"/>
      <c r="C1460" t="inlineStr"/>
      <c r="D1460" t="inlineStr">
        <is>
          <t>vòng đeo tay</t>
        </is>
      </c>
    </row>
    <row r="1461">
      <c r="A1461" t="inlineStr">
        <is>
          <t>Armbanduhr</t>
        </is>
      </c>
      <c r="B1461" t="inlineStr">
        <is>
          <t>danh từ</t>
        </is>
      </c>
      <c r="C1461" t="inlineStr"/>
      <c r="D1461" t="inlineStr">
        <is>
          <t>đồng hồ đeo tay</t>
        </is>
      </c>
    </row>
    <row r="1462">
      <c r="A1462" t="inlineStr">
        <is>
          <t>Armbinde</t>
        </is>
      </c>
      <c r="B1462" t="inlineStr"/>
      <c r="C1462" t="inlineStr"/>
      <c r="D1462" t="inlineStr">
        <is>
          <t>băng tay, vịnh nhỏ, nhánh sông nhỏ = die Armbinde +</t>
        </is>
      </c>
    </row>
    <row r="1463">
      <c r="A1463" t="inlineStr">
        <is>
          <t>Armee</t>
        </is>
      </c>
      <c r="B1463" t="inlineStr"/>
      <c r="C1463" t="inlineStr"/>
      <c r="D1463" t="inlineStr">
        <is>
          <t>quân đội, đội quân</t>
        </is>
      </c>
    </row>
    <row r="1464">
      <c r="A1464" t="inlineStr">
        <is>
          <t>Armen</t>
        </is>
      </c>
      <c r="B1464" t="inlineStr"/>
      <c r="C1464" t="inlineStr"/>
      <c r="D1464">
        <f> mit gespreizten Armen + = jemanden mit offenen Armen empfangen +</f>
        <v/>
      </c>
    </row>
    <row r="1465">
      <c r="A1465" t="inlineStr">
        <is>
          <t>Armenhaus</t>
        </is>
      </c>
      <c r="B1465" t="inlineStr"/>
      <c r="C1465" t="inlineStr"/>
      <c r="D1465" t="inlineStr">
        <is>
          <t>bệnh viện, nhà thương, tổ chức từ thiện, tổ chức cứu tế</t>
        </is>
      </c>
    </row>
    <row r="1466">
      <c r="A1466" t="inlineStr">
        <is>
          <t>armieren</t>
        </is>
      </c>
      <c r="B1466" t="inlineStr"/>
      <c r="C1466" t="inlineStr"/>
      <c r="D1466" t="inlineStr">
        <is>
          <t>vũ trang, trang bị &amp; ), cho nòng cứng vào, cho lõi cứng vào, tự trang bị, cầm vũ khí chiến đấu</t>
        </is>
      </c>
    </row>
    <row r="1467">
      <c r="A1467" t="inlineStr">
        <is>
          <t>Armlehne</t>
        </is>
      </c>
      <c r="B1467" t="inlineStr"/>
      <c r="C1467" t="inlineStr"/>
      <c r="D1467"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t>
        </is>
      </c>
    </row>
    <row r="1468">
      <c r="A1468" t="inlineStr">
        <is>
          <t>Armreif</t>
        </is>
      </c>
      <c r="B1468" t="inlineStr"/>
      <c r="C1468" t="inlineStr"/>
      <c r="D1468" t="inlineStr">
        <is>
          <t>vòng</t>
        </is>
      </c>
    </row>
    <row r="1469">
      <c r="A1469" t="inlineStr">
        <is>
          <t>Armschutz</t>
        </is>
      </c>
      <c r="B1469" t="inlineStr"/>
      <c r="C1469" t="inlineStr"/>
      <c r="D1469" t="inlineStr">
        <is>
          <t>cái bao cổ tay, chất bổ, rượu bổ, chén rượu giải sầu, chén rượu làm cho lại sức</t>
        </is>
      </c>
    </row>
    <row r="1470">
      <c r="A1470" t="inlineStr">
        <is>
          <t>armselig</t>
        </is>
      </c>
      <c r="B1470" t="inlineStr"/>
      <c r="C1470" t="inlineStr"/>
      <c r="D1470" t="inlineStr">
        <is>
          <t>hói, trọc trụi, không che đậy, lộ liễu, phô bày ra rành rành, nghèo nàn, khô khan, tẻ, có lang trắng ở mặt - cơ cực, ăn mày, ăn xin, dốt nát thảm hại, ti tiện, đê tiện - trung bình, vừa, ở giữa, thấp kém, kém cỏi, tầm thường, tối tân, tiều tuỵ, tang thương, khốn khổ, hèn hạ, bần tiện, bủn xỉn, xấu hổ thầm, cừ, chiến, hắc búa - - cực khổ, khổ sở, cùng khổ, đáng thương, tồi tàn - không đáng kể, tầm thương, nhỏ mọn, đáng khinh - nghèo, bần cùng, xấu, tồi, kém, yếu, thô thiển, tội nghiệp, hèn nhát - có nhiều bụi rậm, còi, cằn cỗi, vô giá trị - mòn, sờn, hư - lấy làm buồn, lấy làm tiếc, lấy làm phiền, đáng buồn, thiểu não - dơ dáy, bẩn thỉu, nghèo khổ - bất hạnh, đáng chê, thảm hại, quá tệ</t>
        </is>
      </c>
    </row>
    <row r="1471">
      <c r="A1471" t="inlineStr">
        <is>
          <t>Armseligkeit</t>
        </is>
      </c>
      <c r="B1471" t="inlineStr"/>
      <c r="C1471" t="inlineStr"/>
      <c r="D1471" t="inlineStr">
        <is>
          <t>tính hèn hạ, tính bần tiện, tính bủn xỉn, việc hèn hạ, việc bần tiện - sự cực khổ, sự khốn khổ, sự khổ sở, sự cùng khổ, sự đáng thương, sự tồi tàn, sự nghèo nàn - tính tầm thường, tính nhỏ mọn, tính đáng khinh, tính ti tiện - tình trạng tiều tuỵ, tình trạng tồi tàn, tính đê tiện - sự nghèo khổ, sự bất hạnh, tính chất xấu, tính chất tồi, tính chất thảm hại, tính chất quá tệ</t>
        </is>
      </c>
    </row>
    <row r="1472">
      <c r="A1472" t="inlineStr">
        <is>
          <t>Armut</t>
        </is>
      </c>
      <c r="B1472" t="inlineStr"/>
      <c r="C1472" t="inlineStr"/>
      <c r="D1472" t="inlineStr">
        <is>
          <t>sự trần trụi, sự trần truồng, sự trơ trụi, sự thiếu thốn, tình trạng nghèo xác nghèo xơ - cảnh thiếu thốn, cảnh nghèo túng, cảnh cơ cực, sự truất - sự túng thiếu, tình cảnh túng thiếu - sự thiếu - sự cần thiết, điều tất yếu, điều bắt buộc, những thứ cần thiết, những thứ cần dùng, số nhiều) cảnh nghèo túng - sự cần, lúc khó khăn, lúc hoạn nạn, thứ cần dùng nhu cầu, sự đi ỉa, sự đi đái - cảnh túng thiếu - cảnh cơ hàn, tình trạng khan hiếm - sự nghèo nàn, sự xoàng, sự tồi, sự kém - cảnh nghèo nàn, cảnh bần cùng, sự thấp kém, sự tồi tàn = die dauernde Armut + = die geistige Armut + = in drückender Armut +</t>
        </is>
      </c>
    </row>
    <row r="1473">
      <c r="A1473" t="inlineStr">
        <is>
          <t>Armvoll</t>
        </is>
      </c>
      <c r="B1473" t="inlineStr"/>
      <c r="C1473" t="inlineStr"/>
      <c r="D1473" t="inlineStr">
        <is>
          <t>miếng, mảnh mẫu, một chút, một tí, đoạn ngắn, góc phong cảnh, đồng tiền, mũi khoan, đầu mỏ hàn, mũi kim, mỏ chìa khoá, hàm thiếc ngựa, sự kiềm chế</t>
        </is>
      </c>
    </row>
    <row r="1474">
      <c r="A1474" t="inlineStr">
        <is>
          <t>Aroma</t>
        </is>
      </c>
      <c r="B1474" t="inlineStr"/>
      <c r="C1474" t="inlineStr"/>
      <c r="D1474" t="inlineStr">
        <is>
          <t>mùi thơm, hương vị - bó hoa, hương thơm phảng phất, lời chúc mừng - vị ngon, mùi vị, hương vị phảng phất - mùi thơm phưng phức, hương thơm ngát - - vị, hơi hướng, nét, vẻ = das Aroma +</t>
        </is>
      </c>
    </row>
    <row r="1475">
      <c r="A1475" t="inlineStr">
        <is>
          <t>aromatisch</t>
        </is>
      </c>
      <c r="B1475" t="inlineStr"/>
      <c r="C1475" t="inlineStr"/>
      <c r="D1475" t="inlineStr">
        <is>
          <t>thơm</t>
        </is>
      </c>
    </row>
    <row r="1476">
      <c r="A1476" t="inlineStr">
        <is>
          <t>Arrak</t>
        </is>
      </c>
      <c r="B1476" t="inlineStr"/>
      <c r="C1476" t="inlineStr"/>
      <c r="D1476" t="inlineStr">
        <is>
          <t>rượu arac</t>
        </is>
      </c>
    </row>
    <row r="1477">
      <c r="A1477" t="inlineStr">
        <is>
          <t>arrangieren</t>
        </is>
      </c>
      <c r="B1477" t="inlineStr"/>
      <c r="C1477" t="inlineStr"/>
      <c r="D1477" t="inlineStr">
        <is>
          <t>sắp xếp, sắp đặt, sửa soạn, thu xếp, chuẩn bị, dàn xếp, hoà giải, cải biên, soạn lại, chỉnh hợp, lắp ráp, sắp xếp thành hàng ngũ chỉnh tề, đồng ý, thoả thuận, đứng thành hàng ngũ chỉnh tề - sắp đặt vào hàng ngũ, sắp xếp theo thứ tự, đưa dẫn - đưa lên sân khấu, dàn cảnh, tổ chức, mở, dễ đóng, dễ đưa lên sâu khấu, đi bằng xe ngựa chở khách</t>
        </is>
      </c>
    </row>
    <row r="1478">
      <c r="A1478" t="inlineStr">
        <is>
          <t>Array</t>
        </is>
      </c>
      <c r="B1478" t="inlineStr"/>
      <c r="C1478" t="inlineStr"/>
      <c r="D1478" t="inlineStr">
        <is>
          <t>sự dàn trận, sự bày binh bố trận, lực lượng quân đội, dãy sắp xếp ngay ngắn, hàng ngũ chỉnh tề, danh sách hội thẩm, quần áo, đồ trang điểm, mạng anten antenna array)</t>
        </is>
      </c>
    </row>
    <row r="1479">
      <c r="A1479" t="inlineStr">
        <is>
          <t>Arrest</t>
        </is>
      </c>
      <c r="B1479" t="inlineStr"/>
      <c r="C1479" t="inlineStr"/>
      <c r="D1479" t="inlineStr">
        <is>
          <t>sự bắt giữ, sự ngừng lại, sự chặn lại, sự hãm lại, sự hoãn thi hành - sự giam cầm, sự cầm tù, tình trạng bị giam cầm, tình trạng bị cầm tù, sự phạt không cho ra ngoài, sự bắt ở lại trường sau khi tan học, sự cầm giữ, sự chậm trễ bắt buộc</t>
        </is>
      </c>
    </row>
    <row r="1480">
      <c r="A1480" t="inlineStr">
        <is>
          <t>arretieren</t>
        </is>
      </c>
      <c r="B1480" t="inlineStr"/>
      <c r="C1480" t="inlineStr"/>
      <c r="D1480" t="inlineStr">
        <is>
          <t>khoá, nhốt kỹ, giam giữ, bao bọc, bao quanh, chặn lại, đóng chốt, khoá chặt, ghì chặt, chắn bằng cửa cổng, cho đi qua cửa cổng, khoá được, hâm lại, không chạy, không vận động được - đi qua cửa cổng, bước sát gót = arretieren +</t>
        </is>
      </c>
    </row>
    <row r="1481">
      <c r="A1481" t="inlineStr">
        <is>
          <t>arrogant</t>
        </is>
      </c>
      <c r="B1481" t="inlineStr"/>
      <c r="C1481" t="inlineStr"/>
      <c r="D1481" t="inlineStr">
        <is>
          <t>kiêu ngạo, kiêu căng, ngạo mạn - kiêu kỳ - khinh khỉnh, làm bộ làm tịch, trưởng giả học làm sang, học đòi làm sang</t>
        </is>
      </c>
    </row>
    <row r="1482">
      <c r="A1482" t="inlineStr">
        <is>
          <t>Arroganz</t>
        </is>
      </c>
      <c r="B1482" t="inlineStr"/>
      <c r="C1482" t="inlineStr"/>
      <c r="D1482" t="inlineStr">
        <is>
          <t>tính kiêu ngạo, tính kiêu căng, vẻ ngạo mạn - tính kiêu kỳ, tính ngạo mạn, thái độ kiêu kỳ, thái độ kiêu căng, thái độ ngạo mạn - sự xấc xược, ngạo mạn, sự kiêu căng láo xược</t>
        </is>
      </c>
    </row>
    <row r="1483">
      <c r="A1483" t="inlineStr">
        <is>
          <t>Arschloch</t>
        </is>
      </c>
      <c r="B1483" t="inlineStr"/>
      <c r="C1483" t="inlineStr"/>
      <c r="D1483" t="inlineStr">
        <is>
          <t>hậu môn, lỗ đít - con lợn, người tham ăn tục uống, người bẩn tưởi, người tồi tàn</t>
        </is>
      </c>
    </row>
    <row r="1484">
      <c r="A1484" t="inlineStr">
        <is>
          <t>Arsen</t>
        </is>
      </c>
      <c r="B1484" t="inlineStr"/>
      <c r="C1484" t="inlineStr"/>
      <c r="D1484" t="inlineStr">
        <is>
          <t>Asen</t>
        </is>
      </c>
    </row>
    <row r="1485">
      <c r="A1485" t="inlineStr">
        <is>
          <t>Arsenal</t>
        </is>
      </c>
      <c r="B1485" t="inlineStr"/>
      <c r="C1485" t="inlineStr"/>
      <c r="D1485" t="inlineStr">
        <is>
          <t>kho vũ khí, xưởng đúc vũ khí, bảo tàng vũ khí - kho chứa vũ khí đạn dược &amp; ), xưởng làm vũ khí đạn dược - pháo, súng lớn, ban quân nhu, ban hậu cần, súng ống đạn dược</t>
        </is>
      </c>
    </row>
    <row r="1486">
      <c r="A1486" t="inlineStr">
        <is>
          <t>arsenhaltig</t>
        </is>
      </c>
      <c r="B1486" t="inlineStr"/>
      <c r="C1486" t="inlineStr"/>
      <c r="D1486" t="inlineStr">
        <is>
          <t>Asen</t>
        </is>
      </c>
    </row>
    <row r="1487">
      <c r="A1487" t="inlineStr">
        <is>
          <t>Art</t>
        </is>
      </c>
      <c r="B1487" t="inlineStr"/>
      <c r="C1487" t="inlineStr"/>
      <c r="D1487" t="inlineStr">
        <is>
          <t>nòi, giống, dòng dõi - lông vũ, lông, bộ lông, bộ cánh, chim muông săn bắn, cánh tên bằng lông, ngù, túm tóc dựng ngược, vật nhẹ, chỗ nứt, sự chèo là mặt nước - quả cật, quả bầu dục, tính tình, bản chất, tính khí, loại, hạng, khoai tây củ bầu dục kidney potato) - loài giống, thứ, cái cùng loại, cái đúng như vậy, cái đại khái giống như, cái gần giống, cái tàm tạm gọi là, bản tính, tính chất, hiện vật - cách, lối, kiểu, in, thói, dáng, vẻ, bộ dạng, thái độ, cử chỉ, cách xử sự, cách cư xử, phong tục, tập quán, bút pháp - tự nhiên, thiên nhiên, tạo hoá, trạng thái tự nhiên, trạng thái nguyên thuỷ, tính, sức sống, chức năng tự nhiên, nhu cầu tự nhiên, nhựa = die Art + = aller Art + = nach Art von + = auf neue Art + = auf meine Art + = die fesselnde Art + = die herrische Art + = die geschickte Art + = Vögel aller Art + = welche Art von? + = die gewöhnliche Art + = nach der Art von + = die salbungsvolle Art + = auf irgendeine Art + = Menschen dieser Art + = von der gleichen Art + = von derselben Art wie + = Art läßt nicht von Art + = sie hat eine besondere Art + = auf die eine oder andere Art + = drei Dinge oder Personen einer Art +</t>
        </is>
      </c>
    </row>
    <row r="1488">
      <c r="A1488" t="inlineStr">
        <is>
          <t>Artefakt</t>
        </is>
      </c>
      <c r="B1488" t="inlineStr"/>
      <c r="C1488" t="inlineStr"/>
      <c r="D1488">
        <f> das Artefakt +</f>
        <v/>
      </c>
    </row>
    <row r="1489">
      <c r="A1489" t="inlineStr">
        <is>
          <t>Arten</t>
        </is>
      </c>
      <c r="B1489" t="inlineStr"/>
      <c r="C1489" t="inlineStr"/>
      <c r="D1489">
        <f> die vom Aussterben bedrohten Arten +</f>
        <v/>
      </c>
    </row>
    <row r="1490">
      <c r="A1490" t="inlineStr">
        <is>
          <t>Arterie</t>
        </is>
      </c>
      <c r="B1490" t="inlineStr"/>
      <c r="C1490" t="inlineStr"/>
      <c r="D1490">
        <f> die Arterie +</f>
        <v/>
      </c>
    </row>
    <row r="1491">
      <c r="A1491" t="inlineStr">
        <is>
          <t>Arterienverkalkung</t>
        </is>
      </c>
      <c r="B1491" t="inlineStr"/>
      <c r="C1491" t="inlineStr"/>
      <c r="D1491" t="inlineStr">
        <is>
          <t>xơ cứng động mạch</t>
        </is>
      </c>
    </row>
    <row r="1492">
      <c r="A1492" t="inlineStr">
        <is>
          <t>Arthritis</t>
        </is>
      </c>
      <c r="B1492" t="inlineStr"/>
      <c r="C1492" t="inlineStr"/>
      <c r="D1492" t="inlineStr">
        <is>
          <t>viêm khớp</t>
        </is>
      </c>
    </row>
    <row r="1493">
      <c r="A1493" t="inlineStr">
        <is>
          <t>artig</t>
        </is>
      </c>
      <c r="B1493" t="inlineStr"/>
      <c r="C1493" t="inlineStr"/>
      <c r="D1493" t="inlineStr">
        <is>
          <t>gan dạ, can đảm, dũng cảm, đẹp lộng lẫy, sang trọng, hào hoa phong nhã - tốt, hay, tuyệt, tử tế, rộng lượng, thương người, có đức hạnh, ngoan, tươi, tốt lành, trong lành, lành, có lợi, cừ, giỏi, đảm đang, được việc, vui vẻ, dễ chịu, thoải mái - có hạnh kiểm tốt, có giáo dục</t>
        </is>
      </c>
    </row>
    <row r="1494">
      <c r="A1494" t="inlineStr">
        <is>
          <t>Artikel</t>
        </is>
      </c>
      <c r="B1494" t="inlineStr">
        <is>
          <t>Artikel</t>
        </is>
      </c>
      <c r="C1494" t="inlineStr"/>
      <c r="D1494" t="inlineStr">
        <is>
          <t>bài báo, điều khoản, mục, đồ, thức, vật phẩm, hàng, mạo từ - khoản, món, tiết mục, tin tức, món tin - giấy, giấy tờ, giấy má, báo, bạc giấy paper money), hối phiếu, gói giấy, túi giấy, giấy vào cửa không mất tiền, vé mời, đề bài thi, bài luận văn, bài thuyết trình - đoạn văn, dấu mở đầu một đoạn văn, dấu xuống dòng, mẫu tin = der aktuelle Artikel + = der bestimmte Artikel + = der gut gehende Artikel + = in Artikel einteilen + = der vernichtende Artikel + = einen kurzen Artikel schreiben +</t>
        </is>
      </c>
    </row>
    <row r="1495">
      <c r="A1495" t="inlineStr">
        <is>
          <t>Artikeln</t>
        </is>
      </c>
      <c r="B1495" t="inlineStr"/>
      <c r="C1495" t="inlineStr"/>
      <c r="D1495" t="inlineStr">
        <is>
          <t>người chuyên viết mẫu tin</t>
        </is>
      </c>
    </row>
    <row r="1496">
      <c r="A1496" t="inlineStr">
        <is>
          <t>Artikulation</t>
        </is>
      </c>
      <c r="B1496" t="inlineStr"/>
      <c r="C1496" t="inlineStr"/>
      <c r="D1496" t="inlineStr">
        <is>
          <t>khớp, sự nối bằng khớp, sự khớp lại với nhau, cách đọc rõ ràng, cách phát âm rõ ràng, phụ âm, trục bản lề</t>
        </is>
      </c>
    </row>
    <row r="1497">
      <c r="A1497" t="inlineStr">
        <is>
          <t>artikulieren</t>
        </is>
      </c>
      <c r="B1497" t="inlineStr"/>
      <c r="C1497" t="inlineStr"/>
      <c r="D1497" t="inlineStr">
        <is>
          <t>nối bằng khớp, khớp lại với nhau, đọc rõ ràng, phát âm rõ ràng, nói rõ ràng</t>
        </is>
      </c>
    </row>
    <row r="1498">
      <c r="A1498" t="inlineStr">
        <is>
          <t>Artillerie</t>
        </is>
      </c>
      <c r="B1498" t="inlineStr"/>
      <c r="C1498" t="inlineStr"/>
      <c r="D1498" t="inlineStr">
        <is>
          <t>pháo, pháo binh, khoa nghiên cứu việc sử dụng pháo = die Artillerie +</t>
        </is>
      </c>
    </row>
    <row r="1499">
      <c r="A1499" t="inlineStr">
        <is>
          <t>Artischocke</t>
        </is>
      </c>
      <c r="B1499" t="inlineStr"/>
      <c r="C1499" t="inlineStr"/>
      <c r="D1499" t="inlineStr">
        <is>
          <t>cây atisô</t>
        </is>
      </c>
    </row>
    <row r="1500">
      <c r="A1500" t="inlineStr">
        <is>
          <t>Artist</t>
        </is>
      </c>
      <c r="B1500" t="inlineStr"/>
      <c r="C1500" t="inlineStr"/>
      <c r="D1500" t="inlineStr">
        <is>
          <t>người tiếp đãi, người chiêu đãi, người làm trò mua vui</t>
        </is>
      </c>
    </row>
    <row r="1501">
      <c r="A1501" t="inlineStr">
        <is>
          <t>Arznei</t>
        </is>
      </c>
      <c r="B1501" t="inlineStr"/>
      <c r="C1501" t="inlineStr"/>
      <c r="D1501" t="inlineStr">
        <is>
          <t>thuốc, dược phẩm, thuốc ngủ, thuốc tê mê, ma tuý, hàng ế thừa drug in the market) - y học, y khoa, khoa nội, bùa ngải, phép ma, yêu thuật - thuật điều trị, nghề y - phương thuốc, cách điều trị, cách chữa cháy, phương pháp cứu chữa, biện pháp sửa chữa, sự đền bù, sự bồi thường, sai suất = die Arznei + = Arznei geben + = mit Arznei versetzen + = jemandem Arznei geben + = mit Arznei vermischen +</t>
        </is>
      </c>
    </row>
    <row r="1502">
      <c r="A1502" t="inlineStr">
        <is>
          <t>Arzneibuch</t>
        </is>
      </c>
      <c r="B1502" t="inlineStr"/>
      <c r="C1502" t="inlineStr"/>
      <c r="D1502" t="inlineStr">
        <is>
          <t>dược thư, dược điển, kho dược phẩm</t>
        </is>
      </c>
    </row>
    <row r="1503">
      <c r="A1503" t="inlineStr">
        <is>
          <t>Arzneimittel</t>
        </is>
      </c>
      <c r="B1503" t="inlineStr"/>
      <c r="C1503" t="inlineStr"/>
      <c r="D1503" t="inlineStr">
        <is>
          <t>thuốc, dược phẩm, thuốc ngủ, thuốc tê mê, ma tuý, hàng ế thừa drug in the market) - y học, y khoa, khoa nội, bùa ngải, phép ma, yêu thuật = das rezeptpflichtige Arzneimittel +</t>
        </is>
      </c>
    </row>
    <row r="1504">
      <c r="A1504" t="inlineStr">
        <is>
          <t>Arzt</t>
        </is>
      </c>
      <c r="B1504" t="inlineStr"/>
      <c r="C1504" t="inlineStr"/>
      <c r="D1504" t="inlineStr">
        <is>
          <t>bác sĩ y khoa, tiến sĩ, người đầu bếp, anh nuôi, bộ phận điều chỉnh, ruồi già, nhà học giả, nhà thông thái = Arzt sein + = Arzt werden + = der leitende Arzt + = der beratende Arzt + = der praktische Arzt + = Er war beim Arzt. + = der niedergelassene Arzt + = als Arzt praktizieren + = als Arzt ausgebildet werden + = er ist ein guter Arzt geworden + = Er eignet sich nicht zum Arzt. + = welcher Arzt hat sie behandelt? +</t>
        </is>
      </c>
    </row>
    <row r="1505">
      <c r="A1505" t="inlineStr">
        <is>
          <t>Arztpraxis</t>
        </is>
      </c>
      <c r="B1505" t="inlineStr"/>
      <c r="C1505" t="inlineStr"/>
      <c r="D1505" t="inlineStr">
        <is>
          <t>thực hành, thực tiễn, thói quen, lệ thường, sự rèn luyện, sự luyện tập, sự hành nghề, khách hàng, phòng khám bệnh, phòng luật sư, số nhiều) âm mưu, mưu đồ, thủ đoạn, thủ tục - khoa phẫu thuật, việc mổ xẻ, sự mổ xẻ, phòng mổ, giờ khám bệnh</t>
        </is>
      </c>
    </row>
    <row r="1506">
      <c r="A1506" t="inlineStr">
        <is>
          <t>As</t>
        </is>
      </c>
      <c r="B1506" t="inlineStr"/>
      <c r="C1506" t="inlineStr"/>
      <c r="D1506" t="inlineStr">
        <is>
          <t>quân át, quân xì, điểm 1, phi công xuất sắc, vận động viên xuất sắc, người giỏi nhất, nhà vô địch, cú giao bóng thắng điểm, điểm thắng giao bóng, chút xíu = das As +</t>
        </is>
      </c>
    </row>
    <row r="1507">
      <c r="A1507" t="inlineStr">
        <is>
          <t>Asbest</t>
        </is>
      </c>
      <c r="B1507" t="inlineStr"/>
      <c r="C1507" t="inlineStr"/>
      <c r="D1507" t="inlineStr">
        <is>
          <t>miăng</t>
        </is>
      </c>
    </row>
    <row r="1508">
      <c r="A1508" t="inlineStr">
        <is>
          <t>Asche</t>
        </is>
      </c>
      <c r="B1508" t="inlineStr"/>
      <c r="C1508" t="inlineStr"/>
      <c r="D1508" t="inlineStr">
        <is>
          <t>số nhiều) tro, tàn, tro hoả táng, cây tần bì = zu Asche + = die glühende Asche +</t>
        </is>
      </c>
    </row>
    <row r="1509">
      <c r="A1509" t="inlineStr">
        <is>
          <t>Aschenbahn</t>
        </is>
      </c>
      <c r="B1509" t="inlineStr"/>
      <c r="C1509" t="inlineStr"/>
      <c r="D1509" t="inlineStr">
        <is>
          <t>đường chạy rải than xỉ</t>
        </is>
      </c>
    </row>
    <row r="1510">
      <c r="A1510" t="inlineStr">
        <is>
          <t>aschfahl</t>
        </is>
      </c>
      <c r="B1510" t="inlineStr"/>
      <c r="C1510" t="inlineStr"/>
      <c r="D1510" t="inlineStr">
        <is>
          <t>có tro, đầy tro, tái nhợt, xám như tro - màu xám tro</t>
        </is>
      </c>
    </row>
    <row r="1511">
      <c r="A1511" t="inlineStr">
        <is>
          <t>aseptisch</t>
        </is>
      </c>
      <c r="B1511" t="inlineStr"/>
      <c r="C1511" t="inlineStr"/>
      <c r="D1511" t="inlineStr">
        <is>
          <t>vô trùng, vô khuẩn</t>
        </is>
      </c>
    </row>
    <row r="1512">
      <c r="A1512" t="inlineStr">
        <is>
          <t>Askese</t>
        </is>
      </c>
      <c r="B1512" t="inlineStr"/>
      <c r="C1512" t="inlineStr"/>
      <c r="D1512" t="inlineStr">
        <is>
          <t>sự tu khổ hạnh, chủ nghĩa khổ hạnh</t>
        </is>
      </c>
    </row>
    <row r="1513">
      <c r="A1513" t="inlineStr">
        <is>
          <t>asketisch</t>
        </is>
      </c>
      <c r="B1513" t="inlineStr"/>
      <c r="C1513" t="inlineStr"/>
      <c r="D1513" t="inlineStr">
        <is>
          <t>khổ hạnh</t>
        </is>
      </c>
    </row>
    <row r="1514">
      <c r="A1514" t="inlineStr">
        <is>
          <t>asozial</t>
        </is>
      </c>
      <c r="B1514" t="inlineStr"/>
      <c r="C1514" t="inlineStr"/>
      <c r="D1514" t="inlineStr">
        <is>
          <t>phản xã hội - phi x hội, không thuộc về x hội</t>
        </is>
      </c>
    </row>
    <row r="1515">
      <c r="A1515" t="inlineStr">
        <is>
          <t>Aspekt</t>
        </is>
      </c>
      <c r="B1515" t="inlineStr"/>
      <c r="C1515" t="inlineStr"/>
      <c r="D1515" t="inlineStr">
        <is>
          <t>góc, góc xó, quan điểm, khía cạnh, lưỡi câu - vẻ, bề ngoài, diện mạo, hướng, mặt, thể</t>
        </is>
      </c>
    </row>
    <row r="1516">
      <c r="A1516" t="inlineStr">
        <is>
          <t>Asphalt</t>
        </is>
      </c>
      <c r="B1516" t="inlineStr"/>
      <c r="C1516" t="inlineStr"/>
      <c r="D1516" t="inlineStr">
        <is>
          <t>nhựa đường - nhựa rải đường bitum</t>
        </is>
      </c>
    </row>
    <row r="1517">
      <c r="A1517" t="inlineStr">
        <is>
          <t>asphaltieren</t>
        </is>
      </c>
      <c r="B1517" t="inlineStr"/>
      <c r="C1517" t="inlineStr"/>
      <c r="D1517" t="inlineStr">
        <is>
          <t>rải nhựa đường</t>
        </is>
      </c>
    </row>
    <row r="1518">
      <c r="A1518" t="inlineStr">
        <is>
          <t>Aspik</t>
        </is>
      </c>
      <c r="B1518" t="inlineStr"/>
      <c r="C1518" t="inlineStr"/>
      <c r="D1518" t="inlineStr">
        <is>
          <t>rắn độc, món atpic</t>
        </is>
      </c>
    </row>
    <row r="1519">
      <c r="A1519" t="inlineStr">
        <is>
          <t>Aspiration</t>
        </is>
      </c>
      <c r="B1519" t="inlineStr"/>
      <c r="C1519" t="inlineStr"/>
      <c r="D1519" t="inlineStr">
        <is>
          <t>sự thở, sự hô hấp, hơi thở, hơi gió thoảng, cách phát âm bật hơi</t>
        </is>
      </c>
    </row>
    <row r="1520">
      <c r="A1520" t="inlineStr">
        <is>
          <t>aspirieren</t>
        </is>
      </c>
      <c r="B1520" t="inlineStr"/>
      <c r="C1520" t="inlineStr"/>
      <c r="D1520" t="inlineStr">
        <is>
          <t>phát âm bật hơi, hút ra</t>
        </is>
      </c>
    </row>
    <row r="1521">
      <c r="A1521" t="inlineStr">
        <is>
          <t>aspiriert</t>
        </is>
      </c>
      <c r="B1521" t="inlineStr"/>
      <c r="C1521" t="inlineStr"/>
      <c r="D1521" t="inlineStr">
        <is>
          <t>bật hơi</t>
        </is>
      </c>
    </row>
    <row r="1522">
      <c r="A1522" t="inlineStr">
        <is>
          <t>Aspirin</t>
        </is>
      </c>
      <c r="B1522" t="inlineStr"/>
      <c r="C1522" t="inlineStr"/>
      <c r="D1522" t="inlineStr">
        <is>
          <t>atpirin</t>
        </is>
      </c>
    </row>
    <row r="1523">
      <c r="A1523" t="inlineStr">
        <is>
          <t>Assistent</t>
        </is>
      </c>
      <c r="B1523" t="inlineStr"/>
      <c r="C1523" t="inlineStr"/>
      <c r="D1523" t="inlineStr">
        <is>
          <t>người giúp đỡ, người phụ tá, trợ giáo, viên phụ thẩm, người bán hàng shop assistant) = der chirurgische Assistent + = der wissenschaftliche Assistent +</t>
        </is>
      </c>
    </row>
    <row r="1524">
      <c r="A1524" t="inlineStr">
        <is>
          <t>assistieren</t>
        </is>
      </c>
      <c r="B1524" t="inlineStr"/>
      <c r="C1524" t="inlineStr"/>
      <c r="D1524" t="inlineStr">
        <is>
          <t>giúp, giúp đỡ, dự, có mặt</t>
        </is>
      </c>
    </row>
    <row r="1525">
      <c r="A1525" t="inlineStr">
        <is>
          <t>Assonanz</t>
        </is>
      </c>
      <c r="B1525" t="inlineStr"/>
      <c r="C1525" t="inlineStr"/>
      <c r="D1525" t="inlineStr">
        <is>
          <t>sự trùng âm, vần ép, sự tương ứng một phần</t>
        </is>
      </c>
    </row>
    <row r="1526">
      <c r="A1526" t="inlineStr">
        <is>
          <t>Assoziation</t>
        </is>
      </c>
      <c r="B1526" t="inlineStr"/>
      <c r="C1526" t="inlineStr"/>
      <c r="D1526" t="inlineStr">
        <is>
          <t>sự kết hợp, sự liên hợp, sự liên kết, sự liên đới, sự kết giao, sự giao thiệp, sự liên tưởng, hội, hội liên hiệp, đoàn thể, công ty, quần hợp, môn bóng đá association foot-ball)</t>
        </is>
      </c>
    </row>
    <row r="1527">
      <c r="A1527" t="inlineStr">
        <is>
          <t>assoziativ</t>
        </is>
      </c>
      <c r="B1527" t="inlineStr"/>
      <c r="C1527" t="inlineStr"/>
      <c r="D1527" t="inlineStr">
        <is>
          <t>liên tưởng, kết hợp, liên hợp, liên kết, liên đới</t>
        </is>
      </c>
    </row>
    <row r="1528">
      <c r="A1528" t="inlineStr">
        <is>
          <t>assoziieren</t>
        </is>
      </c>
      <c r="B1528" t="inlineStr"/>
      <c r="C1528" t="inlineStr"/>
      <c r="D1528" t="inlineStr">
        <is>
          <t>kết giao, kết hợp, liên hợp, liên kết, cho gia nhập, cho cộng tác, liên tưởng, kết bạn với, giao thiệp với, hợp sức, liên hợp lại, liên kết lại = assoziieren +</t>
        </is>
      </c>
    </row>
    <row r="1529">
      <c r="A1529" t="inlineStr">
        <is>
          <t>Ast</t>
        </is>
      </c>
      <c r="B1529" t="inlineStr"/>
      <c r="C1529" t="inlineStr"/>
      <c r="D1529" t="inlineStr">
        <is>
          <t>cành cây - nhánh, ngả ..., chi, chi nhánh, ngành - mắt - quầng, bờ, rìa, phiến lá, phiến cánh hoa, phiến lá đài, chân, tay, cành cây to, núi ngang, hoành sơn, đuồi nưa tiêm qổm cạnh của chữ thập = der Ast + = auf dem absteigenden Ast sein + = den Ast absägen, auf dem man sitzt + = er befindet sich auf dem absteigenden Ast +</t>
        </is>
      </c>
    </row>
    <row r="1530">
      <c r="A1530" t="inlineStr">
        <is>
          <t>Aster</t>
        </is>
      </c>
      <c r="B1530" t="inlineStr"/>
      <c r="C1530" t="inlineStr"/>
      <c r="D1530" t="inlineStr">
        <is>
          <t>cây cúc tây, thể sao</t>
        </is>
      </c>
    </row>
    <row r="1531">
      <c r="A1531" t="inlineStr">
        <is>
          <t>Asteroid</t>
        </is>
      </c>
      <c r="B1531" t="inlineStr"/>
      <c r="C1531" t="inlineStr"/>
      <c r="D1531" t="inlineStr">
        <is>
          <t>hành tinh nhỏ, pháo hoả tinh hình sao</t>
        </is>
      </c>
    </row>
    <row r="1532">
      <c r="A1532" t="inlineStr">
        <is>
          <t>Asthma</t>
        </is>
      </c>
      <c r="B1532" t="inlineStr"/>
      <c r="C1532" t="inlineStr"/>
      <c r="D1532" t="inlineStr">
        <is>
          <t>bệnh hen, bệnh suyễn</t>
        </is>
      </c>
    </row>
    <row r="1533">
      <c r="A1533" t="inlineStr">
        <is>
          <t>asthmatisch</t>
        </is>
      </c>
      <c r="B1533" t="inlineStr"/>
      <c r="C1533" t="inlineStr"/>
      <c r="D1533" t="inlineStr">
        <is>
          <t>bệnh hen, mắc bệnh hen, để chữa bệnh hen</t>
        </is>
      </c>
    </row>
    <row r="1534">
      <c r="A1534" t="inlineStr">
        <is>
          <t>Astigmatismus</t>
        </is>
      </c>
      <c r="B1534" t="inlineStr"/>
      <c r="C1534" t="inlineStr"/>
      <c r="D1534" t="inlineStr">
        <is>
          <t>chứng loạn thị, tính Astimatic</t>
        </is>
      </c>
    </row>
    <row r="1535">
      <c r="A1535" t="inlineStr">
        <is>
          <t>Astrologe</t>
        </is>
      </c>
      <c r="B1535" t="inlineStr"/>
      <c r="C1535" t="inlineStr"/>
      <c r="D1535" t="inlineStr">
        <is>
          <t>nhà chiêm tinh</t>
        </is>
      </c>
    </row>
    <row r="1536">
      <c r="A1536" t="inlineStr">
        <is>
          <t>Astrologie</t>
        </is>
      </c>
      <c r="B1536" t="inlineStr"/>
      <c r="C1536" t="inlineStr"/>
      <c r="D1536" t="inlineStr">
        <is>
          <t>thuật chiêm tinh</t>
        </is>
      </c>
    </row>
    <row r="1537">
      <c r="A1537" t="inlineStr">
        <is>
          <t>astrologisch</t>
        </is>
      </c>
      <c r="B1537" t="inlineStr"/>
      <c r="C1537" t="inlineStr"/>
      <c r="D1537" t="inlineStr">
        <is>
          <t>thuật chiêm tinh</t>
        </is>
      </c>
    </row>
    <row r="1538">
      <c r="A1538" t="inlineStr">
        <is>
          <t>Astronautik</t>
        </is>
      </c>
      <c r="B1538" t="inlineStr"/>
      <c r="C1538" t="inlineStr"/>
      <c r="D1538" t="inlineStr">
        <is>
          <t>ngành du hành vũ trụ, thuật du hành vũ trụ</t>
        </is>
      </c>
    </row>
    <row r="1539">
      <c r="A1539" t="inlineStr">
        <is>
          <t>Astronom</t>
        </is>
      </c>
      <c r="B1539" t="inlineStr"/>
      <c r="C1539" t="inlineStr"/>
      <c r="D1539" t="inlineStr">
        <is>
          <t>nhà thiên văn học</t>
        </is>
      </c>
    </row>
    <row r="1540">
      <c r="A1540" t="inlineStr">
        <is>
          <t>Astronomie</t>
        </is>
      </c>
      <c r="B1540" t="inlineStr"/>
      <c r="C1540" t="inlineStr"/>
      <c r="D1540" t="inlineStr">
        <is>
          <t>thiên văn học</t>
        </is>
      </c>
    </row>
    <row r="1541">
      <c r="A1541" t="inlineStr">
        <is>
          <t>astronomisch</t>
        </is>
      </c>
      <c r="B1541" t="inlineStr"/>
      <c r="C1541" t="inlineStr"/>
      <c r="D1541" t="inlineStr">
        <is>
          <t>thiên văn, thiên văn học, vô cùng to lớn</t>
        </is>
      </c>
    </row>
    <row r="1542">
      <c r="A1542" t="inlineStr">
        <is>
          <t>Astrophysik</t>
        </is>
      </c>
      <c r="B1542" t="inlineStr"/>
      <c r="C1542" t="inlineStr"/>
      <c r="D1542" t="inlineStr">
        <is>
          <t>vật lý học thiên thể</t>
        </is>
      </c>
    </row>
    <row r="1543">
      <c r="A1543" t="inlineStr">
        <is>
          <t>Aststumpf</t>
        </is>
      </c>
      <c r="B1543" t="inlineStr"/>
      <c r="C1543" t="inlineStr"/>
      <c r="D1543" t="inlineStr">
        <is>
          <t>chân răng gãy, gốc cây gãy ngang, đầu mấu cành cây gãy, đầu mấu thò ra, cừ, vết toạc, vết thủng, sự khó khăn đột xuất, sự trở ngại bất ngờ</t>
        </is>
      </c>
    </row>
    <row r="1544">
      <c r="A1544" t="inlineStr">
        <is>
          <t>Asyl</t>
        </is>
      </c>
      <c r="B1544" t="inlineStr"/>
      <c r="C1544" t="inlineStr"/>
      <c r="D1544" t="inlineStr">
        <is>
          <t>viện cứu tế, nhà thương điên, bệnh viện tinh thần kinh clunatic asylum), nơi trú ẩn, nơi ẩn náu, nơi nương náu - bến tàu, cảng, nơi trú - nơi trốn tránh, nơi nương tựa, chỗ đứng tránh</t>
        </is>
      </c>
    </row>
    <row r="1545">
      <c r="A1545" t="inlineStr">
        <is>
          <t>Asylant</t>
        </is>
      </c>
      <c r="B1545" t="inlineStr"/>
      <c r="C1545" t="inlineStr"/>
      <c r="D1545" t="inlineStr">
        <is>
          <t>người lánh nạn, người tị nạn, người tránh ra nước ngoài</t>
        </is>
      </c>
    </row>
    <row r="1546">
      <c r="A1546" t="inlineStr">
        <is>
          <t>asymmetrisch</t>
        </is>
      </c>
      <c r="B1546" t="inlineStr"/>
      <c r="C1546" t="inlineStr"/>
      <c r="D1546" t="inlineStr">
        <is>
          <t>không đối xứng</t>
        </is>
      </c>
    </row>
    <row r="1547">
      <c r="A1547" t="inlineStr">
        <is>
          <t>Asymptote</t>
        </is>
      </c>
      <c r="B1547" t="inlineStr"/>
      <c r="C1547" t="inlineStr"/>
      <c r="D1547" t="inlineStr">
        <is>
          <t>đường tiệm cận</t>
        </is>
      </c>
    </row>
    <row r="1548">
      <c r="A1548" t="inlineStr">
        <is>
          <t>asymptotisch</t>
        </is>
      </c>
      <c r="B1548" t="inlineStr"/>
      <c r="C1548" t="inlineStr"/>
      <c r="D1548" t="inlineStr">
        <is>
          <t>tiệm cận</t>
        </is>
      </c>
    </row>
    <row r="1549">
      <c r="A1549" t="inlineStr">
        <is>
          <t>asynchron</t>
        </is>
      </c>
      <c r="B1549" t="inlineStr"/>
      <c r="C1549" t="inlineStr"/>
      <c r="D1549" t="inlineStr">
        <is>
          <t>không đồng thời, không đồng bộ</t>
        </is>
      </c>
    </row>
    <row r="1550">
      <c r="A1550" t="inlineStr">
        <is>
          <t>Aszendent</t>
        </is>
      </c>
      <c r="B1550" t="inlineStr"/>
      <c r="C1550" t="inlineStr"/>
      <c r="D1550" t="inlineStr">
        <is>
          <t>ưu thế, uy thế, uy lực, ông bà tổ tiên, lá số tử vi, thế lên</t>
        </is>
      </c>
    </row>
    <row r="1551">
      <c r="A1551" t="inlineStr">
        <is>
          <t>Atavismus</t>
        </is>
      </c>
      <c r="B1551" t="inlineStr"/>
      <c r="C1551" t="inlineStr"/>
      <c r="D1551" t="inlineStr">
        <is>
          <t>sự lại giống - quyền đòi lại, quyền thu hồi, quyền thừa kế, tài sản thuộc quyền thừa kế, sự trở lại, tiền bảo hiểm nhân thọ được trả sau khi chết, sự đảo, sự diễn ngược</t>
        </is>
      </c>
    </row>
    <row r="1552">
      <c r="A1552" t="inlineStr">
        <is>
          <t>Atelier</t>
        </is>
      </c>
      <c r="B1552" t="inlineStr"/>
      <c r="C1552" t="inlineStr"/>
      <c r="D1552" t="inlineStr">
        <is>
          <t>xưởng vẽ, xưởng điêu khắc..., xưởng phim, Xtuđiô</t>
        </is>
      </c>
    </row>
    <row r="1553">
      <c r="A1553" t="inlineStr">
        <is>
          <t>Atemloch</t>
        </is>
      </c>
      <c r="B1553" t="inlineStr"/>
      <c r="C1553" t="inlineStr"/>
      <c r="D1553" t="inlineStr">
        <is>
          <t>lỗ phun nước, ống thông hơi, bọt, chỗ rỗ = das Atemloch +</t>
        </is>
      </c>
    </row>
    <row r="1554">
      <c r="A1554" t="inlineStr">
        <is>
          <t>atemlos</t>
        </is>
      </c>
      <c r="B1554" t="inlineStr"/>
      <c r="C1554" t="inlineStr"/>
      <c r="D1554" t="inlineStr">
        <is>
          <t>hết hơi, hổn hển, không kịp thở, nín thở, chết, tắt thở, lặng gió</t>
        </is>
      </c>
    </row>
    <row r="1555">
      <c r="A1555" t="inlineStr">
        <is>
          <t>Atemnot</t>
        </is>
      </c>
      <c r="B1555" t="inlineStr"/>
      <c r="C1555" t="inlineStr"/>
      <c r="D1555" t="inlineStr">
        <is>
          <t>smother</t>
        </is>
      </c>
    </row>
    <row r="1556">
      <c r="A1556" t="inlineStr">
        <is>
          <t>Atempause</t>
        </is>
      </c>
      <c r="B1556" t="inlineStr"/>
      <c r="C1556" t="inlineStr"/>
      <c r="D1556" t="inlineStr">
        <is>
          <t>cú đánh đòn, tai hoạ, điều gây xúc động mạnh, cú choáng người, sự nở hoa, ngọn gió, hơi thổi, sự thổi, sự hỉ, trứng ruồi, trứng nhặng fly) - sự hoãn thi hành một bản án tử hình, sự cho hoãn, sự ân xá, sự giảm tội, lệnh ân xá, lệnh giảm tội = die kurze Atempause +</t>
        </is>
      </c>
    </row>
    <row r="1557">
      <c r="A1557" t="inlineStr">
        <is>
          <t>Atheist</t>
        </is>
      </c>
      <c r="B1557" t="inlineStr"/>
      <c r="C1557" t="inlineStr"/>
      <c r="D1557" t="inlineStr">
        <is>
          <t>người theo thuyết vô thần, người vô thần</t>
        </is>
      </c>
    </row>
    <row r="1558">
      <c r="A1558" t="inlineStr">
        <is>
          <t>atheistisch</t>
        </is>
      </c>
      <c r="B1558" t="inlineStr"/>
      <c r="C1558" t="inlineStr"/>
      <c r="D1558" t="inlineStr">
        <is>
          <t>thuyết vô thần, vô thần, không tin có thần thánh</t>
        </is>
      </c>
    </row>
    <row r="1559">
      <c r="A1559" t="inlineStr">
        <is>
          <t>Athlet</t>
        </is>
      </c>
      <c r="B1559" t="inlineStr"/>
      <c r="C1559" t="inlineStr"/>
      <c r="D1559" t="inlineStr">
        <is>
          <t>lực sĩ, vận động viên</t>
        </is>
      </c>
    </row>
    <row r="1560">
      <c r="A1560" t="inlineStr">
        <is>
          <t>Athletik</t>
        </is>
      </c>
      <c r="B1560" t="inlineStr"/>
      <c r="C1560" t="inlineStr"/>
      <c r="D1560" t="inlineStr">
        <is>
          <t>điền kinh, thể thao</t>
        </is>
      </c>
    </row>
    <row r="1561">
      <c r="A1561" t="inlineStr">
        <is>
          <t>athletisch</t>
        </is>
      </c>
      <c r="B1561" t="inlineStr"/>
      <c r="C1561" t="inlineStr"/>
      <c r="D1561" t="inlineStr">
        <is>
          <t>có tính chất lực sĩ, lực lưỡng, khoẻ mạnh, điền kinh, thể thao</t>
        </is>
      </c>
    </row>
    <row r="1562">
      <c r="A1562" t="inlineStr">
        <is>
          <t>atlantisch</t>
        </is>
      </c>
      <c r="B1562" t="inlineStr"/>
      <c r="C1562" t="inlineStr"/>
      <c r="D1562" t="inlineStr">
        <is>
          <t>núi At-lát, Đại tây dương</t>
        </is>
      </c>
    </row>
    <row r="1563">
      <c r="A1563" t="inlineStr">
        <is>
          <t>Atlas</t>
        </is>
      </c>
      <c r="B1563" t="inlineStr"/>
      <c r="C1563" t="inlineStr"/>
      <c r="D1563" t="inlineStr">
        <is>
          <t>tập bản đồ, giấy vẽ khổ rộng, cột tượng người, đốt sống đội = der Atlas +</t>
        </is>
      </c>
    </row>
    <row r="1564">
      <c r="A1564" t="inlineStr">
        <is>
          <t>Atmen</t>
        </is>
      </c>
      <c r="B1564" t="inlineStr"/>
      <c r="C1564" t="inlineStr"/>
      <c r="D1564" t="inlineStr">
        <is>
          <t>sự thở, sự hô hấp, hơi thở, hơi gió thoảng, cách phát âm bật hơi - = das schwere Atmen + = das heftige Atmen +</t>
        </is>
      </c>
    </row>
    <row r="1565">
      <c r="A1565" t="inlineStr">
        <is>
          <t>atmen</t>
        </is>
      </c>
      <c r="B1565" t="inlineStr"/>
      <c r="C1565" t="inlineStr"/>
      <c r="D1565" t="inlineStr">
        <is>
          <t>hít, thở, thốt ra, nói lộ ra, thở ra, truyền thổi vào, biểu lộ, toát ra, tỏ ra, để cho thở, để cho lấy hơi, làm hết hơi, làm mệt đứt hơi, hô hấp, sống, hình như còn sống, thổi nhẹ - nói nhỏ, nói thì thào, nói lên - lấy lại hơi, lấy lại tinh thần, lấy lại can đảm, lại hy vọng</t>
        </is>
      </c>
    </row>
    <row r="1566">
      <c r="A1566" t="inlineStr">
        <is>
          <t>Atmung</t>
        </is>
      </c>
      <c r="B1566" t="inlineStr"/>
      <c r="C1566" t="inlineStr"/>
      <c r="D1566" t="inlineStr">
        <is>
          <t>sự thở, sự hô hấp, hơi thở, hơi gió thoảng, cách phát âm bật hơi</t>
        </is>
      </c>
    </row>
    <row r="1567">
      <c r="A1567" t="inlineStr">
        <is>
          <t>Atoll</t>
        </is>
      </c>
      <c r="B1567" t="inlineStr"/>
      <c r="C1567" t="inlineStr"/>
      <c r="D1567" t="inlineStr">
        <is>
          <t>đảo san hô vòng</t>
        </is>
      </c>
    </row>
    <row r="1568">
      <c r="A1568" t="inlineStr">
        <is>
          <t>Atom</t>
        </is>
      </c>
      <c r="B1568" t="inlineStr"/>
      <c r="C1568" t="inlineStr"/>
      <c r="D1568" t="inlineStr">
        <is>
          <t>nguyên tử, mảnh đất nhỏ, vật nhỏ, tý, chút xíu - tiểu thể, hạt - yếu tố, nguyên tố, pin, yếu tố phân tử, hiện tượng khí tượng, cơ sở, nguyên lý cơ bản, sức mạnh thiên nhiên, đơn vị không quân, môi trường</t>
        </is>
      </c>
    </row>
    <row r="1569">
      <c r="A1569" t="inlineStr">
        <is>
          <t>atomar</t>
        </is>
      </c>
      <c r="B1569" t="inlineStr"/>
      <c r="C1569" t="inlineStr"/>
      <c r="D1569" t="inlineStr">
        <is>
          <t>nguyên tử - hạt nhân, có nhân</t>
        </is>
      </c>
    </row>
    <row r="1570">
      <c r="A1570" t="inlineStr">
        <is>
          <t>atomisieren</t>
        </is>
      </c>
      <c r="B1570" t="inlineStr"/>
      <c r="C1570" t="inlineStr"/>
      <c r="D1570" t="inlineStr">
        <is>
          <t>nguyên tử hoá, tán nhỏ, phun</t>
        </is>
      </c>
    </row>
    <row r="1571">
      <c r="A1571" t="inlineStr">
        <is>
          <t>Attest</t>
        </is>
      </c>
      <c r="B1571" t="inlineStr"/>
      <c r="C1571" t="inlineStr"/>
      <c r="D1571" t="inlineStr">
        <is>
          <t>giấy chứng nhận, bằng, chứng chỉ, văn bằng - giấy chứng thực, quà tặng, vật tặng = ein ärztliches Attest ausstellen +</t>
        </is>
      </c>
    </row>
    <row r="1572">
      <c r="A1572" t="inlineStr">
        <is>
          <t>Attraktion</t>
        </is>
      </c>
      <c r="B1572" t="inlineStr"/>
      <c r="C1572" t="inlineStr"/>
      <c r="D1572" t="inlineStr">
        <is>
          <t>sự hú, sức hút, sự thu hút, sự hấp dẫn, sự lôi cuốn, sức hấp dẫn, sức lôi cuốn, cái thu hút, cái hấp dẫn, cái lôi cuốn - sự kéo, sự cố gắng, sự nỗ lực, sức quyến rũ, người có sức quyến rũ, vật có sức lôi cuốn, sự rút thăm, sự mở số, số trúng, trận đấu hoà, câu hỏi mẹo, động tác rút súng lục, động tác vảy súng lục - phần di động của cầu cất</t>
        </is>
      </c>
    </row>
    <row r="1573">
      <c r="A1573" t="inlineStr">
        <is>
          <t>attraktiv</t>
        </is>
      </c>
      <c r="B1573" t="inlineStr"/>
      <c r="C1573" t="inlineStr"/>
      <c r="D1573" t="inlineStr">
        <is>
          <t>hút, thu hút, hấp dẫn, lôi cuốn, quyến rũ, có duyên - cám dỗ, hay lây, dễ nhiễm, dễ quen</t>
        </is>
      </c>
    </row>
    <row r="1574">
      <c r="A1574" t="inlineStr">
        <is>
          <t>Attrappe</t>
        </is>
      </c>
      <c r="B1574" t="inlineStr"/>
      <c r="C1574" t="inlineStr"/>
      <c r="D1574" t="inlineStr">
        <is>
          <t>người nộm, người rơm, người bung xung, bù nhìn, người giả, hình nhân làm đích, vật giả, người ngốc nghếch, người đần độn, đầu vú cao su, động tác giả, chân phải hạ bài, số bài của chân phải hạ bài = die Attrappe +</t>
        </is>
      </c>
    </row>
    <row r="1575">
      <c r="A1575" t="inlineStr">
        <is>
          <t>Attribut</t>
        </is>
      </c>
      <c r="B1575" t="inlineStr"/>
      <c r="C1575" t="inlineStr"/>
      <c r="D1575" t="inlineStr">
        <is>
          <t>điều thêm vào, cái phụ vào, vật phụ thuộc, người phụ việc, phụ tá, định ngữ, bổ ngữ, tính không bản chất - thuộc tính, vật tượng trưng, thuộc ngữ - - đặc tính, đặc điểm = das Attribut +</t>
        </is>
      </c>
    </row>
    <row r="1576">
      <c r="A1576" t="inlineStr">
        <is>
          <t>atypisch</t>
        </is>
      </c>
      <c r="B1576" t="inlineStr"/>
      <c r="C1576" t="inlineStr"/>
      <c r="D1576" t="inlineStr">
        <is>
          <t>không đúng kiểu, không điển hình</t>
        </is>
      </c>
    </row>
    <row r="1577">
      <c r="A1577" t="inlineStr">
        <is>
          <t>Aubergine</t>
        </is>
      </c>
      <c r="B1577" t="inlineStr"/>
      <c r="C1577" t="inlineStr"/>
      <c r="D1577" t="inlineStr">
        <is>
          <t>cà tím = die Aubergine +</t>
        </is>
      </c>
    </row>
    <row r="1578">
      <c r="A1578" t="inlineStr">
        <is>
          <t>auch</t>
        </is>
      </c>
      <c r="B1578" t="inlineStr"/>
      <c r="C1578" t="inlineStr"/>
      <c r="D1578" t="inlineStr">
        <is>
          <t>cũng, cũng vậy, cũng thế, hơn nữa, ngoài ra - cúng thế, giống như cậy, còn là - quá, rất, quả như thế, hơn thế = und auch + = ich auch + = wenn auch + = wie dem auch sei +</t>
        </is>
      </c>
    </row>
    <row r="1579">
      <c r="A1579" t="inlineStr">
        <is>
          <t>Audienz</t>
        </is>
      </c>
      <c r="B1579" t="inlineStr"/>
      <c r="C1579" t="inlineStr"/>
      <c r="D1579" t="inlineStr">
        <is>
          <t>thính giác, tầm nghe, sự nghe</t>
        </is>
      </c>
    </row>
    <row r="1580">
      <c r="A1580" t="inlineStr">
        <is>
          <t>Auditorium</t>
        </is>
      </c>
      <c r="B1580" t="inlineStr"/>
      <c r="C1580" t="inlineStr"/>
      <c r="D1580" t="inlineStr">
        <is>
          <t>những người nghe, thính giả, người xem, khán giả, bạn đọc, độc giả, sự nghe, sự hội kiến, sự yết kiến, sự tiếp kiến</t>
        </is>
      </c>
    </row>
    <row r="1581">
      <c r="A1581" t="inlineStr">
        <is>
          <t>auf</t>
        </is>
      </c>
      <c r="B1581" t="inlineStr"/>
      <c r="C1581" t="inlineStr"/>
      <c r="D1581" t="inlineStr">
        <is>
          <t>một, cái, con, chiếc, cuốn, người, đứa..., mỗi, mỗi một - xung quanh, quanh quẩn, đây đó, rải rác, đằng sau, khoảng chừng, gần, vòng, về, quanh quất, quanh quẩn đây đó, vào khoảng, bận, đang làm, ở, trong người, theo với - = bis auf +</t>
        </is>
      </c>
    </row>
    <row r="1582">
      <c r="A1582" t="inlineStr">
        <is>
          <t>aufarbeiten</t>
        </is>
      </c>
      <c r="B1582" t="inlineStr"/>
      <c r="C1582" t="inlineStr"/>
      <c r="D1582">
        <f> aufarbeiten + = aufarbeiten +</f>
        <v/>
      </c>
    </row>
    <row r="1583">
      <c r="A1583" t="inlineStr">
        <is>
          <t>aufatmen</t>
        </is>
      </c>
      <c r="B1583" t="inlineStr"/>
      <c r="C1583" t="inlineStr"/>
      <c r="D1583" t="inlineStr">
        <is>
          <t>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thở, hô hấp, lấy lại hơi, lấy lại tinh thần, lấy lại can đảm, lại hy vọng = tief aufatmen +</t>
        </is>
      </c>
    </row>
    <row r="1584">
      <c r="A1584" t="inlineStr">
        <is>
          <t>Aufbau</t>
        </is>
      </c>
      <c r="B1584" t="inlineStr"/>
      <c r="C1584" t="inlineStr"/>
      <c r="D1584" t="inlineStr">
        <is>
          <t>sự lắp đặt sự lắp ráp - sự sắp đặt, sự tổ chức - sự xây dựng, sự kiến thiết</t>
        </is>
      </c>
    </row>
    <row r="1585">
      <c r="A1585" t="inlineStr">
        <is>
          <t>aufbauen</t>
        </is>
      </c>
      <c r="B1585" t="inlineStr">
        <is>
          <t>động từ (hat)</t>
        </is>
      </c>
      <c r="C1585" t="inlineStr"/>
      <c r="D1585" t="inlineStr">
        <is>
          <t>lắp đặt - xây dựng, kiến thiết - tổ chức, sắp đặt = jemanden aufbauen +: làm cho ai nổi tiếng * động từ phản thân - được xây dựng</t>
        </is>
      </c>
    </row>
    <row r="1586">
      <c r="A1586" t="inlineStr">
        <is>
          <t>aufbauend</t>
        </is>
      </c>
      <c r="B1586" t="inlineStr"/>
      <c r="C1586" t="inlineStr"/>
      <c r="D1586" t="inlineStr">
        <is>
          <t>có tính cách xây dựng, kiến trúc, xây dựng, suy diễn, hiểu ngầm = wieder aufbauend +</t>
        </is>
      </c>
    </row>
    <row r="1587">
      <c r="A1587" t="inlineStr">
        <is>
          <t>Aufbaus</t>
        </is>
      </c>
      <c r="B1587" t="inlineStr"/>
      <c r="C1587" t="inlineStr"/>
      <c r="D1587" t="inlineStr">
        <is>
          <t>tài vẽ, tài vẽ đồ án</t>
        </is>
      </c>
    </row>
    <row r="1588">
      <c r="A1588" t="inlineStr">
        <is>
          <t>aufbauschen</t>
        </is>
      </c>
      <c r="B1588" t="inlineStr"/>
      <c r="C1588" t="inlineStr"/>
      <c r="D1588" t="inlineStr">
        <is>
          <t>thổi phồng, phóng đại, cường điệu, làm tăng quá mức - đi chân, cuốc bộ, đệm, lót, độn, + out) nhồi nhét những thứ thừa</t>
        </is>
      </c>
    </row>
    <row r="1589">
      <c r="A1589" t="inlineStr">
        <is>
          <t>Aufbegehren</t>
        </is>
      </c>
      <c r="B1589" t="inlineStr"/>
      <c r="C1589" t="inlineStr"/>
      <c r="D1589" t="inlineStr">
        <is>
          <t>cơn giận, cơn bực tức, cơn giận dỗi</t>
        </is>
      </c>
    </row>
    <row r="1590">
      <c r="A1590" t="inlineStr">
        <is>
          <t>aufbereiten</t>
        </is>
      </c>
      <c r="B1590" t="inlineStr">
        <is>
          <t>động từ (hat)</t>
        </is>
      </c>
      <c r="C1590" t="inlineStr"/>
      <c r="D1590" t="inlineStr">
        <is>
          <t>sửa soạn, sắp đặt, chuẩn bị</t>
        </is>
      </c>
    </row>
    <row r="1591">
      <c r="A1591" t="inlineStr">
        <is>
          <t>Aufbereitung</t>
        </is>
      </c>
      <c r="B1591" t="inlineStr"/>
      <c r="C1591" t="inlineStr"/>
      <c r="D1591" t="inlineStr">
        <is>
          <t>sự soạn, sự sửa soạn, sự chuẩn bị, sự dự bị, số nhiều) các thứ sửa soạn, các thứ sắm sửa, các thứ chuẩn bị, các thứ dự bị, sự soạn bài, bài soạn, sự điều chế, sự pha chế - sự làm, sự dọn, sự hầu, chất pha chế, thuốc pha chế, thức ăn được dọn - sự lọc, sự tinh chế, sự luyện tinh, sự tinh tế, sự tế nhị, sự tao nhã, sự lịch sự, sự sành sỏi, cái hay, cái đẹp, cái tinh tuý, cái tao nhã, thủ đoạn tinh vi, phương pháp tinh vi - lập luận tế nhị, sự phân biệt tinh vi = die Aufbereitung + = die Aufbereitung +</t>
        </is>
      </c>
    </row>
    <row r="1592">
      <c r="A1592" t="inlineStr">
        <is>
          <t>aufbessern</t>
        </is>
      </c>
      <c r="B1592" t="inlineStr">
        <is>
          <t>động từ (hat)</t>
        </is>
      </c>
      <c r="C1592" t="inlineStr"/>
      <c r="D1592" t="inlineStr">
        <is>
          <t>làm cho tốt đẹp hơn, cải thiện, tu bổ</t>
        </is>
      </c>
    </row>
    <row r="1593">
      <c r="A1593" t="inlineStr">
        <is>
          <t>Aufbesserung</t>
        </is>
      </c>
      <c r="B1593" t="inlineStr">
        <is>
          <t>danh từ</t>
        </is>
      </c>
      <c r="C1593" t="inlineStr"/>
      <c r="D1593" t="inlineStr">
        <is>
          <t>sự cải thiện, tu bổ, sửa sang, trùng tu - sự tăng thêm</t>
        </is>
      </c>
    </row>
    <row r="1594">
      <c r="A1594" t="inlineStr">
        <is>
          <t>aufbewahren</t>
        </is>
      </c>
      <c r="B1594" t="inlineStr">
        <is>
          <t>động từ (hat)</t>
        </is>
      </c>
      <c r="C1594" t="inlineStr"/>
      <c r="D1594" t="inlineStr">
        <is>
          <t>giữ gìn, bảo tồn, bảo quản</t>
        </is>
      </c>
    </row>
    <row r="1595">
      <c r="A1595" t="inlineStr">
        <is>
          <t>Aufbewahrung</t>
        </is>
      </c>
      <c r="B1595" t="inlineStr"/>
      <c r="C1595" t="inlineStr"/>
      <c r="D1595" t="inlineStr">
        <is>
          <t>sự coi sóc, sự chăm sóc, sự trông nom, sự canh giữ, sự bắt giam, sự giam cầm - sự ủ xilô, thức ăn ủ xilô - - sự giữ, sự gìn giữ, sự bảo quản, sự bảo tồn, sự duy trì, sự giữ để lâu, sự giữ cho khỏi phân hu - sự xếp vào kho, kho, khu vực kho, thuế kho, sự tích luỹ = die Aufbewahrung + = die sichere Aufbewahrung +</t>
        </is>
      </c>
    </row>
    <row r="1596">
      <c r="A1596" t="inlineStr">
        <is>
          <t>Aufbewahrungsort</t>
        </is>
      </c>
      <c r="B1596" t="inlineStr"/>
      <c r="C1596" t="inlineStr"/>
      <c r="D1596" t="inlineStr">
        <is>
          <t>kho, chỗ chứa &amp; ), nơi chôn cất, người được ký thác tâm sự, người được ký thác điều bí mật</t>
        </is>
      </c>
    </row>
    <row r="1597">
      <c r="A1597" t="inlineStr">
        <is>
          <t>aufbieten</t>
        </is>
      </c>
      <c r="B1597" t="inlineStr"/>
      <c r="C1597" t="inlineStr"/>
      <c r="D1597">
        <f> aufbieten + = aufbieten + = aufbieten + = aufbieten +</f>
        <v/>
      </c>
    </row>
    <row r="1598">
      <c r="A1598" t="inlineStr">
        <is>
          <t>aufbinden</t>
        </is>
      </c>
      <c r="B1598" t="inlineStr"/>
      <c r="C1598" t="inlineStr"/>
      <c r="D1598" t="inlineStr">
        <is>
          <t>nới ra, làm lỏng ra, làm long ra, lơi ra, xới cho xốp lên, làm cho tơi ra, làm cho nhuận, làm cho long, buông lỏng, lỏng ra, giãn ra, long ra - mở, cởi, thả, tháo, cởi băng, bó băng - cởi dây, tháo dây, cởi nút, cởi trói = das kannst du einem anderen aufbinden +</t>
        </is>
      </c>
    </row>
    <row r="1599">
      <c r="A1599" t="inlineStr">
        <is>
          <t>aufblasbar</t>
        </is>
      </c>
      <c r="B1599" t="inlineStr"/>
      <c r="C1599" t="inlineStr"/>
      <c r="D1599" t="inlineStr">
        <is>
          <t>có thể bơm phồng, có thể thổi phồng</t>
        </is>
      </c>
    </row>
    <row r="1600">
      <c r="A1600" t="inlineStr">
        <is>
          <t>aufblasen</t>
        </is>
      </c>
      <c r="B1600" t="inlineStr"/>
      <c r="C1600" t="inlineStr"/>
      <c r="D1600" t="inlineStr">
        <is>
          <t>lên bằng khí cầu, phồng ra, phình ra, căng lên, tăng giá, lên giá - muối và hun khói, phông lên, sưng lên, phù lên, sưng húp lên - 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thổi phồng, bơm phồng, làm tự mãn, tự túc, làm vênh váo, làm vui mừng, lạm phát, gây lạm phát, tăng một cách giả tạo, phồng lên, được thổi phồng - thở phù phù, phụt phụt ra, phụt khói ra, phụt hơi ra, hút bập bập, hút từng hơi ngắn, phùng lên, vênh váo, dương dương tự đắc, thổi phù, thổi phụt ra, phụt ra, nói hổn hển, làm mệt đứt hơi - động tính từ quá khứ) làm phùng lên, làm phồng lên, làm dương dương tự đắc, làm bồng lên, quảng cáo láo, quảng cáo khuếch khoác = aufblasen +</t>
        </is>
      </c>
    </row>
    <row r="1601">
      <c r="A1601" t="inlineStr">
        <is>
          <t>aufbleiben</t>
        </is>
      </c>
      <c r="B1601" t="inlineStr"/>
      <c r="C1601" t="inlineStr"/>
      <c r="D1601">
        <f> aufbleiben + = aufbleiben, bis jemand kommt +</f>
        <v/>
      </c>
    </row>
    <row r="1602">
      <c r="A1602" t="inlineStr">
        <is>
          <t>Aufblitzen</t>
        </is>
      </c>
      <c r="B1602" t="inlineStr"/>
      <c r="C1602" t="inlineStr"/>
      <c r="D1602" t="inlineStr">
        <is>
          <t>ánh sáng loé lên, tia, sự bốc cháy, giây lát, sự phô trương, cảnh hồi tưởng flash back), phù hiệu, dòng nước nâng, tiếng lóng kẻ cắp, tin ngắn, bức điện ngắn</t>
        </is>
      </c>
    </row>
    <row r="1603">
      <c r="A1603" t="inlineStr">
        <is>
          <t>aufblitzen</t>
        </is>
      </c>
      <c r="B1603" t="inlineStr"/>
      <c r="C1603" t="inlineStr"/>
      <c r="D1603" t="inlineStr">
        <is>
          <t>loé sáng, vụt sáng, chiếu sáng, chợt hiện ra, chợt nảy ra, vụt hiện lên, loé lên, làm loé lên, làm rực lên, truyền đi cấp tốc, phát nhanh, khoe, phô, thò ra khoe</t>
        </is>
      </c>
    </row>
    <row r="1604">
      <c r="A1604" t="inlineStr">
        <is>
          <t>aufbrauchen</t>
        </is>
      </c>
      <c r="B1604" t="inlineStr"/>
      <c r="C1604" t="inlineStr"/>
      <c r="D1604" t="inlineStr">
        <is>
          <t>hút, rút, làm kiệt quệ, làm rỗng, làm cạn, dốc hết, dùng hết, bàn hết khía cạnh, nghiên cứu hết mọi mặt - tiêu, tiêu dùng, dùng cạn = aufbrauchen + = etwas aufbrauchen +</t>
        </is>
      </c>
    </row>
    <row r="1605">
      <c r="A1605" t="inlineStr">
        <is>
          <t>Aufbrausen</t>
        </is>
      </c>
      <c r="B1605" t="inlineStr"/>
      <c r="C1605" t="inlineStr"/>
      <c r="D1605" t="inlineStr">
        <is>
          <t>đợt bột phát, cn</t>
        </is>
      </c>
    </row>
    <row r="1606">
      <c r="A1606" t="inlineStr">
        <is>
          <t>aufbrausen</t>
        </is>
      </c>
      <c r="B1606" t="inlineStr"/>
      <c r="C1606" t="inlineStr"/>
      <c r="D1606" t="inlineStr">
        <is>
          <t>sủi, sủi bong bóng, sục sôi, sôi nổi - sáng rực lên, loé sáng, cháy bùng lên, loe ra, xoè ra, ra hiệu bằng pháo sáng, làm loe ra, làm xoè ra, loè loẹt, lồ lộ = aufbrausen + = aufbrausen +</t>
        </is>
      </c>
    </row>
    <row r="1607">
      <c r="A1607" t="inlineStr">
        <is>
          <t>aufbrausend</t>
        </is>
      </c>
      <c r="B1607" t="inlineStr"/>
      <c r="C1607" t="inlineStr"/>
      <c r="D1607" t="inlineStr">
        <is>
          <t>sủi, sủi bong bóng, sôi sục, sôi nổi - đang cháy, cháy rực, nóng như đổ lửa, nồng cháy, rừng rực, bừng bừng, hết sức sôi nổi, rực rỡ, chói lọi, thổi phồng, cường điệu, đề cao quá đáng - nóng nảy, nóng vội, bộp chộp - nhanh, mau, tinh, sắc, thính, tính linh lợi, hoạt bát, nhanh trí, sáng trí, nhạy cảm, dễ, sống - cao, cao ngất, cao vượt hẳn lên, mạnh mẽ, dữ tợn, hung dữ, dữ dội = schnell aufbrausend +</t>
        </is>
      </c>
    </row>
    <row r="1608">
      <c r="A1608" t="inlineStr">
        <is>
          <t>aufbrechen</t>
        </is>
      </c>
      <c r="B1608" t="inlineStr"/>
      <c r="C1608" t="inlineStr"/>
      <c r="D1608" t="inlineStr">
        <is>
          <t>nhổ trại, rút trại, bỏ trốn, tẩu thoát, chuồn - mở, bắt đầu, khai mạc, thổ lộ, nhìn thấy, trông thấy, mở cửa, mở ra, trông ra, huồm poảy khyếm bắt đầu nói, nở, trông thấy rõ - cuốc, đào, khoét, xỉa, hái, mổ, nhặt, lóc thịt, gỡ thịt, nhổ, ăn nhỏ nhẻ, ăn một tí, ăn, cạy, móc, ngoáy, xé tơi ra, xé đôi, bẻ đôi, bẻ rời ra, tước ra, búng, chọn, chon lựa kỹ càng, gây, kiếm, ăn tí một - móc túi, ăn cắp, chọn lựa kỹ lưỡng - tịch thu làm chiến lợi phẩm prize), + into, about) nhìn tò mò, nhìn tọc mạch, nhìn xoi mói, dò hỏi tò mò, dò hỏi xoi mói tọc mạch, dính mũi vào - xông ra phá vây, đi chơi, đi dạo = aufbrechen + = aufbrechen + = aufbrechen + = aufbrechen + = aufbrechen + = aufbrechen + = aufbrechen + = aufbrechen + = aufbrechen nach + = etwas aufbrechen + = er wollte gerade aufbrechen +</t>
        </is>
      </c>
    </row>
    <row r="1609">
      <c r="A1609" t="inlineStr">
        <is>
          <t>Aufbringen</t>
        </is>
      </c>
      <c r="B1609" t="inlineStr"/>
      <c r="C1609" t="inlineStr"/>
      <c r="D1609"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das Aufbringen +</t>
        </is>
      </c>
    </row>
    <row r="1610">
      <c r="A1610" t="inlineStr">
        <is>
          <t>aufbringen</t>
        </is>
      </c>
      <c r="B1610" t="inlineStr"/>
      <c r="C1610" t="inlineStr"/>
      <c r="D1610" t="inlineStr">
        <is>
          <t>có thể, có đủ sức, có đủ khả năng, có đủ điều kiện, cho, tạo cho, cấp cho, ban cho - làm trầm trọng hơn, làm bực tức, làm cáu tiết, làm giận điên lên, khích - tập hợp, tụ họp lại, hái, lượm, thu thập, lấy, lấy lại, chun, nhăn, hiểu, nắm được, kết luận, suy ra, tập hợp lại, kéo đến, to ra, phóng đại, tăng lên, mưng mủ - làm tức điên lên - bắt đầu, chạy, giật mình, rời ra, long ra, làm bắt đầu, khiến phải, ra hiệu xuất phát, mở, khởi động, khêu, gây, nêu ra, làm tách ra, làm rời ra, làm long ra, giúp đỡ, nâng đỡ, đuổi ra khỏi hang - startle = aufbringen + = aufbringen + = aufbringen +</t>
        </is>
      </c>
    </row>
    <row r="1611">
      <c r="A1611" t="inlineStr">
        <is>
          <t>aufbringend</t>
        </is>
      </c>
      <c r="B1611" t="inlineStr"/>
      <c r="C1611" t="inlineStr"/>
      <c r="D1611" t="inlineStr">
        <is>
          <t>thanh đạm, sơ sài, biết tằn tiện, dè xẻn, tiết kiệm</t>
        </is>
      </c>
    </row>
    <row r="1612">
      <c r="A1612" t="inlineStr">
        <is>
          <t>Aufbruch</t>
        </is>
      </c>
      <c r="B1612" t="inlineStr"/>
      <c r="C1612" t="inlineStr"/>
      <c r="D1612" t="inlineStr">
        <is>
          <t>sự nhổ trại, sự rút trại, sự bỏ trốn, sự tẩu thoát, sự chuồn - sự rời khỏi, sự ra đi, sự khởi hành, sự sao lãng, sự đi trệch, sự lạc, sự chệch hướng, sự đổi hướng, khởi hành, xuất phát - sự chuyển động, sự di chuyển, sự xê dịch, nước, lượt, lần, phiên, biện pháp, bước - sự bắt đầu - lúc bắt đầu, buổi đầu, dị bắt đầu, cơ hội bắt đầu, sự lên đường, chỗ khởi hành, chỗ xuất phát, giờ xuất phát, lệnh bắt đầu, lệnh xuất phát, sự giật mình, sự giật nảy người, sự chấp - thế lợi - sự thức dậy, sự đứng dậy, sự lên cao, sự mọc lên, sự nổi dậy, cuộc nổi dậy</t>
        </is>
      </c>
    </row>
    <row r="1613">
      <c r="A1613" t="inlineStr">
        <is>
          <t>aufdampfen</t>
        </is>
      </c>
      <c r="B1613" t="inlineStr"/>
      <c r="C1613" t="inlineStr"/>
      <c r="D1613" t="inlineStr">
        <is>
          <t>làm bay hơi, làm khô, bay hơi, tan biến, biến mất, chết</t>
        </is>
      </c>
    </row>
    <row r="1614">
      <c r="A1614" t="inlineStr">
        <is>
          <t>aufdrehen</t>
        </is>
      </c>
      <c r="B1614" t="inlineStr"/>
      <c r="C1614" t="inlineStr"/>
      <c r="D1614">
        <f> aufdrehen + = weiter aufdrehen +</f>
        <v/>
      </c>
    </row>
    <row r="1615">
      <c r="A1615" t="inlineStr">
        <is>
          <t>aufdringlich</t>
        </is>
      </c>
      <c r="B1615" t="inlineStr"/>
      <c r="C1615" t="inlineStr"/>
      <c r="D1615" t="inlineStr">
        <is>
          <t>quấy rầy, nhũng nhiễu, đòi dai, nài nỉ, thúc bách - ấn bừa, tống bừa, đưa bừa, vào bừa, xâm phạm, xâm nhập, bắt người khác phải chịu đựng mình - xâm lược, xâm chiếm, xâm lấn, lan tràn - to, ầm ĩ, inh ỏi, nhiệt liệt, kịch liệt, sặc sỡ, loè loẹt, thích ồn ào, thích nói to, lớn - đẹp giả tạo, đẹp bề ngoài, hào phóng, đàng điếm, gái điếm - để ép buộc, để tống ấn, có tính chất tống ấn, làm phiền, khó chịu - lăng xăng, hiếu sự, cơm nhà vác ngà voi, không chính thức - thực dụng, hay dính vào chuyện người, hay chõ mõm, giáo điều, võ đoán, căn cứ vào sự thực - cấp bách, cấp thiết gấp, nài ép - thò ra, nhô ra, lồi ra - không cần thiết, không đáng - gấp, cần kíp, khẩn cấp, khẩn nài, năn nỉ = aufdringlich ankündigen +</t>
        </is>
      </c>
    </row>
    <row r="1616">
      <c r="A1616" t="inlineStr">
        <is>
          <t>Aufdringlichkeit</t>
        </is>
      </c>
      <c r="B1616" t="inlineStr"/>
      <c r="C1616" t="inlineStr"/>
      <c r="D1616" t="inlineStr">
        <is>
          <t>sự thân mật, sự quen thuộc, sự hiểu biết, sự đối xử bình dân, sự không khách khí, sự sỗ sàng, sự suồng sã, sự lả lơi, sự vuốt ve, sự âu yếm, sự ăn nằm với - tính chất ép buộc, tính chất tống ấn, tính chất làm phiền, tính chất quấy rầy</t>
        </is>
      </c>
    </row>
    <row r="1617">
      <c r="A1617" t="inlineStr">
        <is>
          <t>Aufdruck</t>
        </is>
      </c>
      <c r="B1617" t="inlineStr"/>
      <c r="C1617" t="inlineStr"/>
      <c r="D1617" t="inlineStr">
        <is>
          <t>cái in thừa, cái in đè lên, tem có chữ in đè lên</t>
        </is>
      </c>
    </row>
    <row r="1618">
      <c r="A1618" t="inlineStr">
        <is>
          <t>aufeiander</t>
        </is>
      </c>
      <c r="B1618" t="inlineStr"/>
      <c r="C1618" t="inlineStr"/>
      <c r="D1618" t="inlineStr">
        <is>
          <t>có tương quan với nhau, để tương quan với nhau</t>
        </is>
      </c>
    </row>
    <row r="1619">
      <c r="A1619" t="inlineStr">
        <is>
          <t>aufeinander</t>
        </is>
      </c>
      <c r="B1619" t="inlineStr"/>
      <c r="C1619" t="inlineStr"/>
      <c r="D1619" t="inlineStr">
        <is>
          <t>ảnh hưởng lẫn nhau, tác động qua lại = aufeinander abstimmen + = aufeinander abgestimmt sein + = etwas aufeinander abstimmen +</t>
        </is>
      </c>
    </row>
    <row r="1620">
      <c r="A1620" t="inlineStr">
        <is>
          <t>Aufeinanderfolge</t>
        </is>
      </c>
      <c r="B1620" t="inlineStr"/>
      <c r="C1620" t="inlineStr"/>
      <c r="D1620" t="inlineStr">
        <is>
          <t>sự nối tiếp, sự liên tiếp, sự liên tục, cảnh, phỏng chuỗi, khúc xêcăng, sự phối hợp, bài ca xêcăng, chuỗi quân bài cùng hoa, dãy</t>
        </is>
      </c>
    </row>
    <row r="1621">
      <c r="A1621" t="inlineStr">
        <is>
          <t>aufeinanderfolgend</t>
        </is>
      </c>
      <c r="B1621" t="inlineStr"/>
      <c r="C1621" t="inlineStr"/>
      <c r="D1621" t="inlineStr">
        <is>
          <t>liên tục, liên tiếp, tiếp liền nhau - tiến lên, tiến tới, tiến bộ, luỹ tiến, tăng dần lên, tăng không ngừng, phát triển không ngừng, tiến hành - chạy đang chạy, tiến hành trong lúc chạy, chảy, đang chảy, di động trượt đi, liền, hiện nay, đương thời - theo sau, tiếp sau, dãy, theo dãy - - kế tiếp, lần lượt</t>
        </is>
      </c>
    </row>
    <row r="1622">
      <c r="A1622" t="inlineStr">
        <is>
          <t>aufeinanderschichten</t>
        </is>
      </c>
      <c r="B1622" t="inlineStr"/>
      <c r="C1622" t="inlineStr"/>
      <c r="D1622" t="inlineStr">
        <is>
          <t>để vào giữa, kẹp vào giữa, xen vào giữa</t>
        </is>
      </c>
    </row>
    <row r="1623">
      <c r="A1623" t="inlineStr">
        <is>
          <t>Aufenthalt</t>
        </is>
      </c>
      <c r="B1623" t="inlineStr"/>
      <c r="C1623" t="inlineStr"/>
      <c r="D1623" t="inlineStr">
        <is>
          <t>sự tôn trọng, sự tuân theo, sự thi hành đúng, sự tồn tại, sự kéo dài - sự chậm trễ, sự trì hoãn, điều làm trở ngại, sự cản trở - sự ở, sự ngụ ở, chỗ ở, nhà ở, sự dừng lại, sự chăm chú, sự nhấn lâu, sự day đi day lại, sự đứng chững lại - sự tạm nghỉ, sự tạm dừng lại, ga xép, sự đi khập khiễng, sự đi tập tễnh - sự cư trú, sự trú ngụ, nơi cư trú, dinh thự - dây néo, sự trở lại, sự lưu lại, sự đình lại, sự hoãn lại, sự ngăn cản, sự trở ngại, sự chịu đựng, khả năng chịu đựng, sự bền bỉ, sự dẻo dai, chỗ nương tựa, cái chống đỡ, corset - sự ngừng lại, sư dừng, sự đỗ lại, sự ở lại, chỗ đỗ, dấu chấm câu, sự ngừng để đổi giọng, sự bấm, phím, điệu nói, que chặn, sào chặn, cái chắn sáng, phụ âm tắc, đoạn dây chão, đoạn dây thừng - stop-order - sự chờ đợi, thời gian chờ đợi, sự rình, sự mai phục, chỗ rình, chỗ mai phục, người hát rong ngày lễ Nô-en = der Aufenthalt + = der ständige Aufenthalt + = der vorübergehende Aufenthalt +</t>
        </is>
      </c>
    </row>
    <row r="1624">
      <c r="A1624" t="inlineStr">
        <is>
          <t>Aufenthaltsort</t>
        </is>
      </c>
      <c r="B1624" t="inlineStr"/>
      <c r="C1624" t="inlineStr"/>
      <c r="D1624" t="inlineStr">
        <is>
          <t>nơi ở, sự ở lại, sự lưu lại - nhà ở, nơi ở cố định, sự ở, nơi thanh toán - nơi thường lui tới, nơi hay lai vãng, nơi thú thường đến kiếm mồi, sào huyệt - sự sửa chữa, sự tu sửa, sự hồi phục, tình trạng sử dụng được, tình trạng còn tốt, sự năng lui tới, sự vãng lai - sự cư trú, sự trú ngụ, chỗ ở, nơi cư trú, dinh thự = der zeitweilige Aufenthaltsort +</t>
        </is>
      </c>
    </row>
    <row r="1625">
      <c r="A1625" t="inlineStr">
        <is>
          <t>Aufenthaltsraum</t>
        </is>
      </c>
      <c r="B1625" t="inlineStr"/>
      <c r="C1625" t="inlineStr"/>
      <c r="D1625">
        <f> der Aufenthaltsraum +</f>
        <v/>
      </c>
    </row>
    <row r="1626">
      <c r="A1626" t="inlineStr">
        <is>
          <t>auferlegen</t>
        </is>
      </c>
      <c r="B1626" t="inlineStr"/>
      <c r="C1626" t="inlineStr"/>
      <c r="D1626" t="inlineStr">
        <is>
          <t>khiến, bắt phải, ra lệnh, chỉ thị, ra lệnh cấm - đánh, bắt chịu, bắt gánh vác, bắt cáng đáng, đánh lừa tống ấn, đánh lộn sòng, đánh tráo, lên khuôn, đặt lên, gây ấn tượng mạnh mẽ đối với, tác động mạnh đối với, bắt phải kính nể - bắt phải chịu đựng mình, lừa gạt, lừa phỉnh, bịp, lạm dụng, lợi dụng - nện, giáng, gây ra, bắt phải chịu - xếp, để, đặt, sắp đặt, bố trí, bày, bày biện, làm xẹp xuống, làm lắng xuống, làm mất, làm hết, làm rạp xuống, phá hỏng, đặt vào, dẫn đến, đưa đến, trình bày, đưa ra, quy, đỗ, trải lên - phủ lên, đánh cược, hướng về phía, đẻ, ăn nằm với, giao hợp với, nằm, đẻ trứng - thu, tuyển = auferlegen + = auferlegen +</t>
        </is>
      </c>
    </row>
    <row r="1627">
      <c r="A1627" t="inlineStr">
        <is>
          <t>Auferlegung</t>
        </is>
      </c>
      <c r="B1627" t="inlineStr"/>
      <c r="C1627" t="inlineStr"/>
      <c r="D1627" t="inlineStr">
        <is>
          <t>sự đánh thuế má, sự bắt chịu, sự gánh vác, sự bắt theo, sự đòi hỏi quá đáng, sự lừa gạt, trò lừa gạt, trò bịp, bài phạt, impo, impot), sự lên khuôn - sự nện, sự giáng, sự gây ra, sự bắt phải chịu, tai ương, điều phiền toái</t>
        </is>
      </c>
    </row>
    <row r="1628">
      <c r="A1628" t="inlineStr">
        <is>
          <t>auferstehen</t>
        </is>
      </c>
      <c r="B1628" t="inlineStr"/>
      <c r="C1628" t="inlineStr"/>
      <c r="D1628" t="inlineStr">
        <is>
          <t>làm sống lại, làm tỉnh lại, đem diễn lại, nắn lại, sửa lại cho khỏi nhăn nheo, làm phấn khởi, làm hào hứng, khơi lại, hồi sinh, phục hồi, đem thi hành lại, ban hành lại làm cho trở nên đậm đà - làm cho vui vẻ hơn trước, sống lại, tỉnh lại, phấn khởi lại, hào hứng lại, khoẻ ra, hồi tỉnh, lại được thịnh hành, lại được ưa thích - 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 = wieder auferstehen +</t>
        </is>
      </c>
    </row>
    <row r="1629">
      <c r="A1629" t="inlineStr">
        <is>
          <t>aufessen</t>
        </is>
      </c>
      <c r="B1629" t="inlineStr"/>
      <c r="C1629" t="inlineStr"/>
      <c r="D1629" t="inlineStr">
        <is>
          <t>hoàn thành, kết thúc, làm xong, dùng hết, ăn hết, ăn sạch, sang sửa lần cuối cùng, hoàn chỉnh sự giáo dục của, giết chết, cho đi đời, làm mệt nhoài, làm cho không còn giá trị gì nữa = schnell aufessen +</t>
        </is>
      </c>
    </row>
    <row r="1630">
      <c r="A1630" t="inlineStr">
        <is>
          <t>Auffahren</t>
        </is>
      </c>
      <c r="B1630" t="inlineStr"/>
      <c r="C1630" t="inlineStr"/>
      <c r="D1630" t="inlineStr">
        <is>
          <t>sự nhảy, bước nhảy, sự giật mình, cái giật mình, mê sảng rượu, sự tăng đột ngột, sự thay đổi đột ngột, sự chuyển đột ngột, chỗ hẫng, chỗ hổng, chỗ trống, vật chướng ngại phải nhảy qua - nước cờ ăn quân, dòng ghi trang tiếp theo</t>
        </is>
      </c>
    </row>
    <row r="1631">
      <c r="A1631" t="inlineStr">
        <is>
          <t>auffahren</t>
        </is>
      </c>
      <c r="B1631" t="inlineStr"/>
      <c r="C1631" t="inlineStr"/>
      <c r="D1631" t="inlineStr">
        <is>
          <t>trôi giạt, bị cuốn đi, chất đống lê, buông trôi, để mặc cho trôi đi, có thái độ thụ động, phó mặc cho số phận, trôi đi, trôi qua, theo chiều hướng, hướng theo, làm trôi giạt - cuốn đi, thổi thành đông, phủ đầy những đống cát, phủ đầy những đống tuyết, đục lỗ, đột lỗ, khoan rộng lỗ - + away, forth, out, up) cháy, bốc cháy, cháy bùng, bùng lên, bừng lên, nổ ra, phừng phừng, ra bằng lửa, hơ lửa - giật mạnh thình lình, xốc mạnh thình lình, đẩy mạnh thình lình, xoắn mạnh thình lình, thúc mạnh thình lình, ném mạnh thình lình, + out) nói dằn mạnh từng tiếng, nói cắn cẩu nhát gừng - chạy xóc nảy lên, đi trục trặc, co giật, lạng thành lát dài ướp muối phơi nắng = auffahren + = auffahren + = auffahren + = auffahren +</t>
        </is>
      </c>
    </row>
    <row r="1632">
      <c r="A1632" t="inlineStr">
        <is>
          <t>auffahrend</t>
        </is>
      </c>
      <c r="B1632" t="inlineStr"/>
      <c r="C1632" t="inlineStr"/>
      <c r="D1632" t="inlineStr">
        <is>
          <t>dễ cáu, cáu kỉnh, dễ bị kích thích, dễ cảm ứng</t>
        </is>
      </c>
    </row>
    <row r="1633">
      <c r="A1633" t="inlineStr">
        <is>
          <t>Auffahrt</t>
        </is>
      </c>
      <c r="B1633" t="inlineStr"/>
      <c r="C1633" t="inlineStr"/>
      <c r="D1633" t="inlineStr">
        <is>
          <t>sự đến gần, sự lại gần, sự gần như, sự gần giống như, đường đi đến, lối vào,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đại lộ, con đường có trồng cây hai bên, con đường đề bạt tới, đường phố lớn, con đường - 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 sự quét, sự đảo, sự khoát, sự lướt, đoạn cong, đường cong, tầm, khả năng, sự xuất kích, mái chèo dài, cần múc nước, dải, người cạo ống khói, sweepstake, số nhiều) rác rưởi quét đi = die schräge Auffahrt +</t>
        </is>
      </c>
    </row>
    <row r="1634">
      <c r="A1634" t="inlineStr">
        <is>
          <t>auffallend</t>
        </is>
      </c>
      <c r="B1634" t="inlineStr"/>
      <c r="C1634" t="inlineStr"/>
      <c r="D1634" t="inlineStr">
        <is>
          <t>dễ thấy, rõ ràng, đập ngay vào mắt, lồ lộ, làm cho người ta để ý đến, đáng chú ý - chói lọi, sặc sỡ, rực rỡ, loè loẹt, hoa mỹ, khoa trương, cường điệu, kêu, có những đường sóng như ngọn lửa - hào nhoáng, thích chưng diện - chói mắt - hoa hoè hoa sói, cầu kỳ - ồn ào, om sòm, huyên náo, đao to búa lớn - xuất sắc, phi thường, đặc biệt, rõ rệt - nổi bật, gây ấn tượng sâu sắc, đập vào mắt - có những ý nghĩ kỳ dị, phô trương = auffallend +</t>
        </is>
      </c>
    </row>
    <row r="1635">
      <c r="A1635" t="inlineStr">
        <is>
          <t>Auffallende</t>
        </is>
      </c>
      <c r="B1635" t="inlineStr"/>
      <c r="C1635" t="inlineStr"/>
      <c r="D1635" t="inlineStr">
        <is>
          <t>tính chất to, tính chất ầm ĩ, sự nhiệt liệt, tính kịch liệt, tính sặc sỡ, tính loè loẹt</t>
        </is>
      </c>
    </row>
    <row r="1636">
      <c r="A1636" t="inlineStr">
        <is>
          <t>Auffangen</t>
        </is>
      </c>
      <c r="B1636" t="inlineStr"/>
      <c r="C1636" t="inlineStr"/>
      <c r="D1636" t="inlineStr">
        <is>
          <t>sự chắn, sự chặn, tình trạng bị chắn, tình trạng bị chặn, sự đánh chặn, sự nghe đài đối phương</t>
        </is>
      </c>
    </row>
    <row r="1637">
      <c r="A1637" t="inlineStr">
        <is>
          <t>auffangen</t>
        </is>
      </c>
      <c r="B1637" t="inlineStr"/>
      <c r="C1637" t="inlineStr"/>
      <c r="D1637" t="inlineStr">
        <is>
          <t>tập hợp lại, đến lấy, đi lấy, thu lượm, thu thập, góp nhặt, sưu tầm, tập trung, suy ra, rút ra, tập hợp, tụ hợp lại, dồn lại, ứ lại, đọng lại - chắn, chặn, chặn đứng - kháng cự, chống lại, chịu đựng được, chịu được, cưỡng lại, không mắc phải, phủ định) nhịn được = auffangen + = auffangen + = auffangen +</t>
        </is>
      </c>
    </row>
    <row r="1638">
      <c r="A1638" t="inlineStr">
        <is>
          <t>auffangend</t>
        </is>
      </c>
      <c r="B1638" t="inlineStr"/>
      <c r="C1638" t="inlineStr"/>
      <c r="D1638" t="inlineStr">
        <is>
          <t>để chắn, để chặn</t>
        </is>
      </c>
    </row>
    <row r="1639">
      <c r="A1639" t="inlineStr">
        <is>
          <t>auffassen</t>
        </is>
      </c>
      <c r="B1639" t="inlineStr"/>
      <c r="C1639" t="inlineStr"/>
      <c r="D1639" t="inlineStr">
        <is>
          <t>quan niệm sai, nhận thức sai, hiểu sai - phạm sai lầm, phạm lỗi, hiểu lầm, lầm, lầm lẫn - = schwer auffassen +</t>
        </is>
      </c>
    </row>
    <row r="1640">
      <c r="A1640" t="inlineStr">
        <is>
          <t>Auffassung</t>
        </is>
      </c>
      <c r="B1640" t="inlineStr"/>
      <c r="C1640" t="inlineStr"/>
      <c r="D1640" t="inlineStr">
        <is>
          <t>quan niệm, nhận thức, khái niệm, sự thai nghén trong óc, sự hình thành trong óc, sự thụ thai - ý kiến, quan điểm, dư luận, sự đánh giá, sự đánh giá cao - sự trình, sự đệ trình, sự phục tùng, sự quy phục, ý kiến trình toà - sự hiểu biết, sự am hiểu, óc thông minh, óc suy xét, trí tuệ, sự thoả thuận, sự thông cảm, sự hiểu nhau, điều kiện, chân, cẳng, giày, dép - bản dịch, bài dịch, lối giải thích, sự kể lại, sự thuật lại, sự diễn tả, thủ thuật xoay thai - sự nhìn, sự thấy, tầm nhìn, tầm mắt, cái nhìn thấy, cảnh, quang cảnh, dịp được xem, cơ hội được thấy, nhận xét, cách nhìn, dự kiến, ý định, sự khám xét tại chỗ, sự thẩm tra tại chỗ = die Auffassung + = die irrige Auffassung + = nach meiner Auffassung + = meiner Auffassung nach + = eine großzügige Auffassung vertreten +</t>
        </is>
      </c>
    </row>
    <row r="1641">
      <c r="A1641" t="inlineStr">
        <is>
          <t>Auffassungsgabe</t>
        </is>
      </c>
      <c r="B1641" t="inlineStr"/>
      <c r="C1641" t="inlineStr"/>
      <c r="D1641" t="inlineStr">
        <is>
          <t>sự sợ, sự e sợ, sự hiểu, sự lĩnh hội, sự tiếp thu, sự nắm được, sự bắt, sự nắm lấy, sự tóm lấy - aptitude for khuynh hướng, năng khiếu, năng lực, khả năng</t>
        </is>
      </c>
    </row>
    <row r="1642">
      <c r="A1642" t="inlineStr">
        <is>
          <t>auffindbar</t>
        </is>
      </c>
      <c r="B1642" t="inlineStr"/>
      <c r="C1642" t="inlineStr"/>
      <c r="D1642" t="inlineStr">
        <is>
          <t>có thể dò ra, có thể tìm ra, có thể khám phá ra, có thể phát hiện ra, có thể nhận thấy, có thể nhận ra - có thể, có thể vạch, có thể theo dõi qua dấu vết, có thể đồ lại</t>
        </is>
      </c>
    </row>
    <row r="1643">
      <c r="A1643" t="inlineStr">
        <is>
          <t>auffinden</t>
        </is>
      </c>
      <c r="B1643" t="inlineStr"/>
      <c r="C1643" t="inlineStr"/>
      <c r="D1643" t="inlineStr">
        <is>
          <t>lấy lại, tìm lại được, tìm và mang về, khôi phục lại được, phục hồi được, xây dựng lại được, bù đắp được, sửa chữa được, cứu thoát khỏi, nhớ lại được, tìm và nhặt đem về = auffinden +</t>
        </is>
      </c>
    </row>
    <row r="1644">
      <c r="A1644" t="inlineStr">
        <is>
          <t>auffischen</t>
        </is>
      </c>
      <c r="B1644" t="inlineStr"/>
      <c r="C1644" t="inlineStr"/>
      <c r="D1644" t="inlineStr">
        <is>
          <t>đánh cá, câu cá, bắt cá, tìm, mò, câu, moi những điều bí mật, câu cá ở, đánh cá ở, bắt cá ở, rút, lấy, kéo, moi, đánh, bắt, nẹp, nối bằng thanh nối ray</t>
        </is>
      </c>
    </row>
    <row r="1645">
      <c r="A1645" t="inlineStr">
        <is>
          <t>Aufflammen</t>
        </is>
      </c>
      <c r="B1645" t="inlineStr"/>
      <c r="C1645" t="inlineStr"/>
      <c r="D1645" t="inlineStr">
        <is>
          <t>ánh sáng loé lên, tia, sự bốc cháy, giây lát, sự phô trương, cảnh hồi tưởng flash back), phù hiệu, dòng nước nâng, tiếng lóng kẻ cắp, tin ngắn, bức điện ngắn</t>
        </is>
      </c>
    </row>
    <row r="1646">
      <c r="A1646" t="inlineStr">
        <is>
          <t>aufflammen</t>
        </is>
      </c>
      <c r="B1646" t="inlineStr"/>
      <c r="C1646" t="inlineStr"/>
      <c r="D1646" t="inlineStr">
        <is>
          <t>loé sáng, vụt sáng, chiếu sáng, chợt hiện ra, chợt nảy ra, vụt hiện lên, loé lên, làm loé lên, làm rực lên, truyền đi cấp tốc, phát nhanh, khoe, phô, thò ra khoe</t>
        </is>
      </c>
    </row>
    <row r="1647">
      <c r="A1647" t="inlineStr">
        <is>
          <t>auffliegen</t>
        </is>
      </c>
      <c r="B1647" t="inlineStr"/>
      <c r="C1647" t="inlineStr"/>
      <c r="D1647" t="inlineStr">
        <is>
          <t>làm nổ, đập tan, làm tiêu tan, nổ, nổ tung, nổ bùng - không nhớ, quên, yếu dần, mất dần, tàn dần, không đúng, sai, thiếu, không thành công, thất bại, trượt, hỏng thi, bị phá sản, không làm tròn, không đạt, hỏng, không chạy nữa, không đủ, thất hẹn với - không đáp ứng được yêu cầu của, đánh trượt - làm cho bằng phẳng, làm cho đều, làm cho ngang bằng, xua cho bay lên, vỗ cánh bay hốt hoảng, vụt bay đi, phun ra, toé ra, đâm chồi nẩy lộc, hừng sáng, ánh lên, đỏ bừng, ửng hồng - giội nước cho sạch, xối nước, làm ngập nước, làm tràn nước, làm đâm chồi nẩy lộc, làm hừng sáng, làm ánh lên, làm đỏ bừng, kích thích, làm phấn khởi, làm hân hoan = auffliegen +</t>
        </is>
      </c>
    </row>
    <row r="1648">
      <c r="A1648" t="inlineStr">
        <is>
          <t>Aufforderung</t>
        </is>
      </c>
      <c r="B1648" t="inlineStr"/>
      <c r="C1648" t="inlineStr"/>
      <c r="D1648" t="inlineStr">
        <is>
          <t>sự mời, lời mời, giấy mời, cái lôi cuốn, cái hấp dẫn, sự chuốc lấy, sự mua láy, sự tự gây cho mình - lời thỉnh cầu, lời yêu cầu, lời đề nghị, nhu cầu, sự hỏi mua - sự gọi đến, sự triệu đến, trát đòi hầu toà = die Aufforderung + = die öffentliche Aufforderung +</t>
        </is>
      </c>
    </row>
    <row r="1649">
      <c r="A1649" t="inlineStr">
        <is>
          <t>aufforsten</t>
        </is>
      </c>
      <c r="B1649" t="inlineStr"/>
      <c r="C1649" t="inlineStr"/>
      <c r="D1649" t="inlineStr">
        <is>
          <t>trồng cây gây rừng, biến thành rừng, biến thành khu vực săn bắn - trồng cây ở - trồng cây gây rừng lại</t>
        </is>
      </c>
    </row>
    <row r="1650">
      <c r="A1650" t="inlineStr">
        <is>
          <t>Aufforstung</t>
        </is>
      </c>
      <c r="B1650" t="inlineStr"/>
      <c r="C1650" t="inlineStr"/>
      <c r="D1650" t="inlineStr">
        <is>
          <t>sự trồng cây gây rừng, sự biến thành rừng, sự biến thành khu vực săn bắn - sự trồng cây gây rừng lại</t>
        </is>
      </c>
    </row>
    <row r="1651">
      <c r="A1651" t="inlineStr">
        <is>
          <t>auffressen</t>
        </is>
      </c>
      <c r="B1651" t="inlineStr"/>
      <c r="C1651" t="inlineStr"/>
      <c r="D1651" t="inlineStr">
        <is>
          <t>ăn sống nuốt tươi, cắn xé, ăn ngấu nghiến, đọc ngấu nghiến, nhìn chòng chọc, nhìn như nuốt lấy, nhìn hau háu, tàn phá, phá huỷ, thiêu huỷ</t>
        </is>
      </c>
    </row>
    <row r="1652">
      <c r="A1652" t="inlineStr">
        <is>
          <t>auffrischen</t>
        </is>
      </c>
      <c r="B1652" t="inlineStr"/>
      <c r="C1652" t="inlineStr"/>
      <c r="D1652" t="inlineStr">
        <is>
          <t>làm tươi, làm mát mẻ, làm trong sạch, làm mới, làm ngọt, tươi mát, mát ra, mới đẻ con, lên sữa, + up) tắm rửa thay quần áo - mài gỉ, đánh gỉ, đánh bóng, + up) làm mới lại, trau dồi lại, phục hồi - làm giải khuây - làm cho tỉnh lại, làm cho khoẻ khoắn, làm cho khoan khoái, làm cho tươi tỉnh lại, làm nhớ lại, nhắc nhớ lại, khều, nạp lại, ăn uống nghỉ ngơi cho khoẻ lại, giải khát - tái sinh, phục hưng, tự cải tạo - thay lại mũi, sửa chữa, chắp vá lại - làm sống lại, làm tỉnh lại, đem diễn lại, nắn lại, sửa lại cho khỏi nhăn nheo, làm phấn khởi, làm hào hứng, khơi lại, hồi sinh, đem thi hành lại, ban hành lại làm cho trở nên đậm đà - làm cho vui vẻ hơn trước, sống lại, tỉnh lại, phấn khởi lại, hào hứng lại, khoẻ ra, hồi tỉnh, lại được thịnh hành, lại được ưa thích = auffrischen + = auffrischen + = auffrischen + = etwas wieder auffrischen +</t>
        </is>
      </c>
    </row>
    <row r="1653">
      <c r="A1653" t="inlineStr">
        <is>
          <t>auffrischend</t>
        </is>
      </c>
      <c r="B1653" t="inlineStr"/>
      <c r="C1653" t="inlineStr"/>
      <c r="D1653" t="inlineStr">
        <is>
          <t>làm cho khoẻ khoắn, làm cho khoan khoái, làm cho tươi tỉnh</t>
        </is>
      </c>
    </row>
    <row r="1654">
      <c r="A1654" t="inlineStr">
        <is>
          <t>Auffrischung</t>
        </is>
      </c>
      <c r="B1654" t="inlineStr"/>
      <c r="C1654" t="inlineStr"/>
      <c r="D1654" t="inlineStr">
        <is>
          <t>sự tái sinh, sự cải tạo, sự đổi mới, sự tự cải tạo</t>
        </is>
      </c>
    </row>
    <row r="1655">
      <c r="A1655" t="inlineStr">
        <is>
          <t>Aufgaben</t>
        </is>
      </c>
      <c r="B1655" t="inlineStr"/>
      <c r="C1655" t="inlineStr"/>
      <c r="D1655" t="inlineStr">
        <is>
          <t>bài làm ở nhà, công việc làm ở nhà = Aufgaben abhören +</t>
        </is>
      </c>
    </row>
    <row r="1656">
      <c r="A1656" t="inlineStr">
        <is>
          <t>Aufgabenstellung</t>
        </is>
      </c>
      <c r="B1656" t="inlineStr"/>
      <c r="C1656" t="inlineStr"/>
      <c r="D1656" t="inlineStr">
        <is>
          <t>bài làm ở nhà, công việc làm ở nhà</t>
        </is>
      </c>
    </row>
    <row r="1657">
      <c r="A1657" t="inlineStr">
        <is>
          <t>Aufgang</t>
        </is>
      </c>
      <c r="B1657" t="inlineStr"/>
      <c r="C1657" t="inlineStr"/>
      <c r="D1657" t="inlineStr">
        <is>
          <t>sự dậy, sự trở dậy, sự đứng dậy, sự mọc, sự bốc lên, sự leo lên, sự trèo lên, sự dâng lên, sự tăng lên, sự nổi lên, sự thành đạt, sự thăng, sự nổi dậy, cuộc khởi nghĩa, chỗ phồng lên - mụn nhọt, chỗ cao lên, sự tái sinh, sự sống lại, sự bế mạc</t>
        </is>
      </c>
    </row>
    <row r="1658">
      <c r="A1658" t="inlineStr">
        <is>
          <t>aufgebauscht</t>
        </is>
      </c>
      <c r="B1658" t="inlineStr"/>
      <c r="C1658" t="inlineStr"/>
      <c r="D1658" t="inlineStr">
        <is>
          <t>rộng lùng thùng, phồng ra</t>
        </is>
      </c>
    </row>
    <row r="1659">
      <c r="A1659" t="inlineStr">
        <is>
          <t>aufgeben</t>
        </is>
      </c>
      <c r="B1659" t="inlineStr"/>
      <c r="C1659" t="inlineStr"/>
      <c r="D1659" t="inlineStr">
        <is>
          <t>bộm từ bỏ, bỏ rơi, ruồng bỏ - từ bỏ, thoái vị, từ ngôi - đầu hàng là có điều kiện) - cục cục, tặc lưỡi, chặc lưỡi, đặt vào bàn cặp, đặt vào ngàm, day day, vỗ nhẹ, lắc nhẹ, ném, liệng, quăng, vứt - ngừng đình chỉ, gián đoạn, bỏ, thôi không mua, thôi - giải tán, cho đi, đuổi ra, thải hồi, sa thải, gạt bỏ, xua đuổi, bàn luận qua loa, nêu lên qua loa, đánh đi, bỏ không xét, bác - không dùng đến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ngừng, cắt đứt, phát bằng cú đá bóng đang bật nảy, ghi bằng cú đá bóng đang bật nảy - kiêng - - rời, nghỉ, rời đi, bỏ đi, trả lại, đáp lại, báo đền lại, trả sạch, thanh toán hết, cư xử, xử sự, to quit onself on thanh toán hết, giũ sạch được, thoát khỏi được - rời bỏ, đi ra, rút về, lui về, đi ngủ to retire to bed), thôi việc, về hưu, rút lui, thể bỏ cuộc, cho về hưu, cho rút lui, không cho lưu hành - giao lại, dâng, nộp, đầu hàng, chịu để cho chi phối mình = aufgeben + = aufgeben + = aufgeben + = aufgeben + = aufgeben + = aufgeben + = aufgeben + = aufgeben + = aufgeben + = aufgeben + = aufgeben + = aufgeben + = aufgeben + = aufgeben + = etwas aufgeben +</t>
        </is>
      </c>
    </row>
    <row r="1660">
      <c r="A1660" t="inlineStr">
        <is>
          <t>aufgeblasen</t>
        </is>
      </c>
      <c r="B1660" t="inlineStr"/>
      <c r="C1660" t="inlineStr"/>
      <c r="D1660" t="inlineStr">
        <is>
          <t>như bong bóng, như bọng, có bong bóng, có bọng - húp híp, béo phị, phồng lên, sưng lên - - tự phụ, tự mãn - phấn chấn, phấn khởi, hân hoan, hoan hỉ, tự hào, hãnh diện - thổi phù, phụt ra từng luồng, thở hổn hển, phùng ram phồng ra, húp lên - có gió, lắm gió, lộng gió, mưa gió, gió b o, đầy hi, dài dòng, trống rỗng, huênh hoang, hong sợ, khiếp sợ = aufgeblasen sein +</t>
        </is>
      </c>
    </row>
    <row r="1661">
      <c r="A1661" t="inlineStr">
        <is>
          <t>Aufgeblasene</t>
        </is>
      </c>
      <c r="B1661" t="inlineStr"/>
      <c r="C1661" t="inlineStr"/>
      <c r="D1661"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1662">
      <c r="A1662" t="inlineStr">
        <is>
          <t>Aufgebot</t>
        </is>
      </c>
      <c r="B1662" t="inlineStr"/>
      <c r="C1662" t="inlineStr"/>
      <c r="D1662" t="inlineStr">
        <is>
          <t>sự công bố hôn nhân ở nhà thờ - sự thu, tiền thuế thu được, sự tuyển quân, số quân tuyển được, sự toàn dân vũ trang tham gia chiến đấu levy en masse) - sự tập hợp, sự tập trung, sự duyệt binh, sự hội họp, sự tụ họp = das Aufgebot + = das Aufgebot bestellen +</t>
        </is>
      </c>
    </row>
    <row r="1663">
      <c r="A1663" t="inlineStr">
        <is>
          <t>aufgebracht</t>
        </is>
      </c>
      <c r="B1663" t="inlineStr"/>
      <c r="C1663" t="inlineStr"/>
      <c r="D1663" t="inlineStr">
        <is>
          <t>giận, tức giận, cáu, nhức nhối, viêm tấy, hung dữ, dữ - nguy hiểm, hiểm nghèo, nguy ngập, nguy cấp, nham hiểm, lợi hại, dữ tợn = aufgebracht + = aufgebracht sein + = sehr aufgebracht + = aufgebracht sein + = aufgebracht sein + = über etwas aufgebracht sein +</t>
        </is>
      </c>
    </row>
    <row r="1664">
      <c r="A1664" t="inlineStr">
        <is>
          <t>aufgedonnert</t>
        </is>
      </c>
      <c r="B1664" t="inlineStr"/>
      <c r="C1664" t="inlineStr"/>
      <c r="D1664" t="inlineStr">
        <is>
          <t>loè loẹt, sặc sỡ, giả, lóng, ăn cắp ăn nẩy = aufgedonnert sein +</t>
        </is>
      </c>
    </row>
    <row r="1665">
      <c r="A1665" t="inlineStr">
        <is>
          <t>aufgedunsen</t>
        </is>
      </c>
      <c r="B1665" t="inlineStr"/>
      <c r="C1665" t="inlineStr"/>
      <c r="D1665" t="inlineStr">
        <is>
          <t>thổi phù, phụt ra từng luồng, thở hổn hển, phùng ram phồng ra, húp lên, béo phị - đẫm nước, đầy nước, ẩm, ỉu, đần độn, u mê, có vẻ đần độn, có vẻ u mê = aufgedunsen +</t>
        </is>
      </c>
    </row>
    <row r="1666">
      <c r="A1666" t="inlineStr">
        <is>
          <t>aufgegangen</t>
        </is>
      </c>
      <c r="B1666" t="inlineStr"/>
      <c r="C1666" t="inlineStr"/>
      <c r="D1666" t="inlineStr">
        <is>
          <t>ở trên, lên trên, lên, dậy, đứng lên, đứng dậy, đến, tới là một địa điểm quan trọng, hoặc một địa điểm ở phía bắc), hết, hoàn toàn, xong U.P.), cừ, giỏi, thông thạo, to lên, mạnh lên, ngược lên - ngược, ở cuối</t>
        </is>
      </c>
    </row>
    <row r="1667">
      <c r="A1667" t="inlineStr">
        <is>
          <t>Aufgehen</t>
        </is>
      </c>
      <c r="B1667" t="inlineStr"/>
      <c r="C1667" t="inlineStr"/>
      <c r="D1667" t="inlineStr">
        <is>
          <t>sự lên, sự đưa lên, sự kéo lên, sự dâng, lên, sự tăng lên, sự tăng lương, sự thăng, sự tiến lên, sự nổi lên để đớp mồi, sự trèo lên, sự leo lên, đường dốc, chỗ dốc, gò cao, chiều cao đứng thẳng - độ cao, nguồn gốc, căn nguyên, nguyên do, sự gây ra</t>
        </is>
      </c>
    </row>
    <row r="1668">
      <c r="A1668" t="inlineStr">
        <is>
          <t>aufgehend</t>
        </is>
      </c>
      <c r="B1668" t="inlineStr"/>
      <c r="C1668" t="inlineStr"/>
      <c r="D1668" t="inlineStr">
        <is>
          <t>phương đông, óng ánh, quý giá, đang mọc, đang lên - gần ngót nghét = nicht aufgehend +</t>
        </is>
      </c>
    </row>
    <row r="1669">
      <c r="A1669" t="inlineStr">
        <is>
          <t>aufgehoben</t>
        </is>
      </c>
      <c r="B1669" t="inlineStr"/>
      <c r="C1669" t="inlineStr"/>
      <c r="D1669" t="inlineStr">
        <is>
          <t>chưa bị huỷ bỏ, chưa bị bãi bỏ, chưa đóng dấu, chưa bỏ, chưa tẩy = gut aufgehoben sein +</t>
        </is>
      </c>
    </row>
    <row r="1670">
      <c r="A1670" t="inlineStr">
        <is>
          <t>aufgelaufen</t>
        </is>
      </c>
      <c r="B1670" t="inlineStr"/>
      <c r="C1670" t="inlineStr"/>
      <c r="D1670" t="inlineStr">
        <is>
          <t>mắc cạn = aufgelaufen sein +</t>
        </is>
      </c>
    </row>
    <row r="1671">
      <c r="A1671" t="inlineStr">
        <is>
          <t>Aufgeld</t>
        </is>
      </c>
      <c r="B1671" t="inlineStr"/>
      <c r="C1671" t="inlineStr"/>
      <c r="D1671" t="inlineStr">
        <is>
          <t>tiền lời, đổi tiền, nghề đổi tiền, giá tiền chênh lệch - tiền chồng = das Aufgeld +</t>
        </is>
      </c>
    </row>
    <row r="1672">
      <c r="A1672" t="inlineStr">
        <is>
          <t>aufgelegt</t>
        </is>
      </c>
      <c r="B1672" t="inlineStr"/>
      <c r="C1672" t="inlineStr"/>
      <c r="D1672">
        <f> aufgelegt + = gut aufgelegt + = aufgelegt sein + = nicht aufgelegt +</f>
        <v/>
      </c>
    </row>
    <row r="1673">
      <c r="A1673" t="inlineStr">
        <is>
          <t>aufgeputzt</t>
        </is>
      </c>
      <c r="B1673" t="inlineStr"/>
      <c r="C1673" t="inlineStr"/>
      <c r="D1673" t="inlineStr">
        <is>
          <t>loè loẹt, hoa hoè hoa sói, cầu kỳ, hoa mỹ - bằng kim tuyến, hào nhoáng rẻ tiền</t>
        </is>
      </c>
    </row>
    <row r="1674">
      <c r="A1674" t="inlineStr">
        <is>
          <t>Aufgeputztsein</t>
        </is>
      </c>
      <c r="B1674" t="inlineStr"/>
      <c r="C1674" t="inlineStr"/>
      <c r="D1674" t="inlineStr">
        <is>
          <t>tính loè loẹt, tính hào nhoáng</t>
        </is>
      </c>
    </row>
    <row r="1675">
      <c r="A1675" t="inlineStr">
        <is>
          <t>aufgeregt</t>
        </is>
      </c>
      <c r="B1675" t="inlineStr"/>
      <c r="C1675" t="inlineStr"/>
      <c r="D1675" t="inlineStr">
        <is>
          <t>hoạt động, trở dậy, xôn xao, xao động - bị kích thích, bị kích động, sôi nổi - có triệu chứng sốt, hơi sốt, gây sốt, làm phát sốt, có dịch sốt, xúc động bồn chồn, như phát sốt - hay om sòm, hay rối rít, hay nhắng nhít, hay nhặng xị, hay quan trọng hoá, cầu kỳ, kiểu cách - nóng, nóng bức, cay nồng, cay bỏng, nồng nặc, còn ngửi thấy rõ, nóng nảy, hăng hái, gay gắt, kịch liệt, nóng hổi, sốt dẻo, mới phát hành giấy bạc, giật gân, được mọi người hy vọng, thắng hơn cả - dễ nhận ra và khó sử dụng, thế hiệu cao, phóng xạ, dâm đãng, dê, vừa mới kiếm được một cách bất chính, vừa mới ăn cắp được, bị công an truy nã, không an toàn cho kẻ trốn tránh - giận dữ - hay hoảng sợ, yếu bóng vía, hay hoang mang sợ hãi - = aufgeregt sein + = sehr aufgeregt + = sie ist aufgeregt + = aufgeregt sein über + = sehr aufgeregt werden +</t>
        </is>
      </c>
    </row>
    <row r="1676">
      <c r="A1676" t="inlineStr">
        <is>
          <t>aufgereiht</t>
        </is>
      </c>
      <c r="B1676" t="inlineStr"/>
      <c r="C1676" t="inlineStr"/>
      <c r="D1676" t="inlineStr">
        <is>
          <t>có dây, buộc bằng dây</t>
        </is>
      </c>
    </row>
    <row r="1677">
      <c r="A1677" t="inlineStr">
        <is>
          <t>aufgerichtet</t>
        </is>
      </c>
      <c r="B1677" t="inlineStr"/>
      <c r="C1677" t="inlineStr"/>
      <c r="D1677" t="inlineStr">
        <is>
          <t>cương</t>
        </is>
      </c>
    </row>
    <row r="1678">
      <c r="A1678" t="inlineStr">
        <is>
          <t>aufgerufen</t>
        </is>
      </c>
      <c r="B1678" t="inlineStr"/>
      <c r="C1678" t="inlineStr"/>
      <c r="D1678" t="inlineStr">
        <is>
          <t>không được gọi, không được mời</t>
        </is>
      </c>
    </row>
    <row r="1679">
      <c r="A1679" t="inlineStr">
        <is>
          <t>aufgeschlossen</t>
        </is>
      </c>
      <c r="B1679" t="inlineStr"/>
      <c r="C1679" t="inlineStr"/>
      <c r="D1679">
        <f> aufgeschlossen sein +</f>
        <v/>
      </c>
    </row>
    <row r="1680">
      <c r="A1680" t="inlineStr">
        <is>
          <t>Aufgeschlossenheit</t>
        </is>
      </c>
      <c r="B1680" t="inlineStr"/>
      <c r="C1680" t="inlineStr"/>
      <c r="D1680" t="inlineStr">
        <is>
          <t>sự đánh giá, sự đánh giá đúng, sự đánh giá cao, sự hiểu rõ giá trị, sự thấy rõ, sự nhân thức, sâu sắc, sự biết thưởng thức, sự biết đánh giá, sự cảm kích, sự nâng giá trị - sự phê phán - sự mở, tình trạng mở, sự không giấu giếm, sự không che đậy, tính chất công khai, sự cởi mở, sự thẳng thắn, sự chân thật, tính rộng rãi, tính phóng khoáng, tính không thành kiến</t>
        </is>
      </c>
    </row>
    <row r="1681">
      <c r="A1681" t="inlineStr">
        <is>
          <t>aufgeschossen</t>
        </is>
      </c>
      <c r="B1681" t="inlineStr"/>
      <c r="C1681" t="inlineStr"/>
      <c r="D1681" t="inlineStr">
        <is>
          <t>gầy và cao lêu nghêu</t>
        </is>
      </c>
    </row>
    <row r="1682">
      <c r="A1682" t="inlineStr">
        <is>
          <t>aufgestanden</t>
        </is>
      </c>
      <c r="B1682" t="inlineStr"/>
      <c r="C1682" t="inlineStr"/>
      <c r="D1682" t="inlineStr">
        <is>
          <t>ở trên, lên trên, lên, dậy, đứng lên, đứng dậy, đến, tới là một địa điểm quan trọng, hoặc một địa điểm ở phía bắc), hết, hoàn toàn, xong U.P.), cừ, giỏi, thông thạo, to lên, mạnh lên, ngược lên - ngược, ở cuối = aufgestanden sein +</t>
        </is>
      </c>
    </row>
    <row r="1683">
      <c r="A1683" t="inlineStr">
        <is>
          <t>aufgetrennt</t>
        </is>
      </c>
      <c r="B1683" t="inlineStr"/>
      <c r="C1683" t="inlineStr"/>
      <c r="D1683" t="inlineStr">
        <is>
          <t>không chọn lọc, không hái</t>
        </is>
      </c>
    </row>
    <row r="1684">
      <c r="A1684" t="inlineStr">
        <is>
          <t>aufgeweckt</t>
        </is>
      </c>
      <c r="B1684" t="inlineStr"/>
      <c r="C1684" t="inlineStr"/>
      <c r="D1684" t="inlineStr">
        <is>
          <t>tỉnh táo, cảnh giác, linh lợi, nhanh nhẹn, nhanh nhẫu, hoạt bát - sáng, sáng chói, tươi, sáng sủa, rạng rỡ, sáng ngời, rực rỡ, sáng dạ, thông minh, nhanh trí, vui tươi, lanh lợi - biết</t>
        </is>
      </c>
    </row>
    <row r="1685">
      <c r="A1685" t="inlineStr">
        <is>
          <t>aufgeworfen</t>
        </is>
      </c>
      <c r="B1685" t="inlineStr"/>
      <c r="C1685" t="inlineStr"/>
      <c r="D1685">
        <f> aufgeworfen werden +</f>
        <v/>
      </c>
    </row>
    <row r="1686">
      <c r="A1686" t="inlineStr">
        <is>
          <t>aufgezeichnet</t>
        </is>
      </c>
      <c r="B1686" t="inlineStr"/>
      <c r="C1686" t="inlineStr"/>
      <c r="D1686" t="inlineStr">
        <is>
          <t>không vào sổ, không đăng ký</t>
        </is>
      </c>
    </row>
    <row r="1687">
      <c r="A1687" t="inlineStr">
        <is>
          <t>aufgezogen</t>
        </is>
      </c>
      <c r="B1687" t="inlineStr"/>
      <c r="C1687" t="inlineStr"/>
      <c r="D1687" t="inlineStr">
        <is>
          <t>không cưỡi ngựa, đi bộ, không có khung, không lắp</t>
        </is>
      </c>
    </row>
    <row r="1688">
      <c r="A1688" t="inlineStr">
        <is>
          <t>aufgliedern</t>
        </is>
      </c>
      <c r="B1688" t="inlineStr"/>
      <c r="C1688" t="inlineStr"/>
      <c r="D1688" t="inlineStr">
        <is>
          <t>cắt ra từng mảnh, chặt ra từng khúc, mổ xẻ, giải phẫu, phân tích kỹ, khảo sát tỉ mỉ, phê phán từng li từng tí - ghi thành từng khoản, ghi thành từng món - chỉ rõ, ghi rõ, định rõ, ghi chú vào phần chi tiết kỹ thuật - chia nhỏ ra</t>
        </is>
      </c>
    </row>
    <row r="1689">
      <c r="A1689" t="inlineStr">
        <is>
          <t>aufgreifen</t>
        </is>
      </c>
      <c r="B1689" t="inlineStr"/>
      <c r="C1689" t="inlineStr"/>
      <c r="D1689" t="inlineStr">
        <is>
          <t>chiếm đoạt, cướp lấy, nắm lấy, tóm bắt, nắm vững, hiểu thấu, cho chiếm hữu seise), tịch thu, tịch biên, buộc dây, bị kẹt, kẹt chặt = aufgreifen + = aufgreifen +</t>
        </is>
      </c>
    </row>
    <row r="1690">
      <c r="A1690" t="inlineStr">
        <is>
          <t>aufgrund</t>
        </is>
      </c>
      <c r="B1690" t="inlineStr"/>
      <c r="C1690" t="inlineStr"/>
      <c r="D1690">
        <f> aufgrund von +</f>
        <v/>
      </c>
    </row>
    <row r="1691">
      <c r="A1691" t="inlineStr">
        <is>
          <t>aufhaben</t>
        </is>
      </c>
      <c r="B1691" t="inlineStr"/>
      <c r="C1691" t="inlineStr"/>
      <c r="D1691">
        <f> aufhaben +</f>
        <v/>
      </c>
    </row>
    <row r="1692">
      <c r="A1692" t="inlineStr">
        <is>
          <t>aufhacken</t>
        </is>
      </c>
      <c r="B1692" t="inlineStr"/>
      <c r="C1692" t="inlineStr"/>
      <c r="D1692">
        <f> aufhacken +</f>
        <v/>
      </c>
    </row>
    <row r="1693">
      <c r="A1693" t="inlineStr">
        <is>
          <t>aufhaken</t>
        </is>
      </c>
      <c r="B1693" t="inlineStr"/>
      <c r="C1693" t="inlineStr"/>
      <c r="D1693" t="inlineStr">
        <is>
          <t>mở móc, tháo móc, buông ra, nới ra - mở khuy, tháo ở móc ra</t>
        </is>
      </c>
    </row>
    <row r="1694">
      <c r="A1694" t="inlineStr">
        <is>
          <t>Aufhalten</t>
        </is>
      </c>
      <c r="B1694" t="inlineStr"/>
      <c r="C1694" t="inlineStr"/>
      <c r="D1694" t="inlineStr">
        <is>
          <t>sự chắn, sự chặn, tình trạng bị chắn, tình trạng bị chặn, sự đánh chặn, sự nghe đài đối phương</t>
        </is>
      </c>
    </row>
    <row r="1695">
      <c r="A1695" t="inlineStr">
        <is>
          <t>aufhaltend</t>
        </is>
      </c>
      <c r="B1695" t="inlineStr"/>
      <c r="C1695" t="inlineStr"/>
      <c r="D1695" t="inlineStr">
        <is>
          <t>làm chậm trễ</t>
        </is>
      </c>
    </row>
    <row r="1696">
      <c r="A1696" t="inlineStr">
        <is>
          <t>aufhebbar</t>
        </is>
      </c>
      <c r="B1696" t="inlineStr"/>
      <c r="C1696" t="inlineStr"/>
      <c r="D1696" t="inlineStr">
        <is>
          <t>có thể thủ tiêu, có thể bãi bỏ, có thể huỷ bỏ - có thể làm cho mất hiệu lực</t>
        </is>
      </c>
    </row>
    <row r="1697">
      <c r="A1697" t="inlineStr">
        <is>
          <t>Aufheben</t>
        </is>
      </c>
      <c r="B1697" t="inlineStr"/>
      <c r="C1697" t="inlineStr"/>
      <c r="D1697" t="inlineStr">
        <is>
          <t>sự ồn ào, sự om sòm, sự rối rít, sự nhăng nhít, sự nhặng xị, sự quan trọng hoá</t>
        </is>
      </c>
    </row>
    <row r="1698">
      <c r="A1698" t="inlineStr">
        <is>
          <t>aufheben</t>
        </is>
      </c>
      <c r="B1698" t="inlineStr"/>
      <c r="C1698" t="inlineStr"/>
      <c r="D1698" t="inlineStr">
        <is>
          <t>tiêu diệt, tiêu huỷ, huỷ diệt, thủ tiêu - bỏ, bãi bỏ, huỷ bỏ - xoá bỏ, đóng dấu xoá bỏ, thanh toán, trả hết, khử - rã ra, tan rã, phân huỷ, hoà tan, làm tan ra, giải tán, giải thể, làm tan, làm biến đi, tan ra, bị giải tán, bị giải thể, bị huỷ bỏ, tan biến, biến mất, mờ, chồng - giơ lên, nhấc lên, nâng lên, giương cao, đỡ lên, dựng lên, kéo dậy, đào, bới, ăn trộm, ăn cắp, nhổ, chấm dứt, bâi bỏ, nhấc lên được, nâng lên được, tan đi, cuốn đi, cưỡi sóng, gồ lên - làm thành vô hiệu - đỡ dậy, đưa lên, kéo lên, ngước lên, ngẩng lên, xây dựng, dựng, nuôi trồng, nêu lên, đưa ra, đề xuất, làm ra, gây nên, tăng, làm tăng thêm, phát động, kích động, xúi giục, làm phấn chấn tinh thần ai - làm nở, làm phồng lên, cất cao, lên, đắp cao lên, xây cao thêm, đề bạt, khai thác, làm bốc lên, làm tung lên, thu, thu góp, tổ chức, tuyển mộ, gọi về, rút bỏ, trông thấy, làm có tuyết, làm cho có nhung - cứu nguy, phá bóng cứu nguy, cứu vớt, để dành, tiết kiệm, tránh đỡ khỏi phải, tránh khỏi phải, đỡ khỏi phải, kịp, đuổi kịp, tằn tiện, bảo lưu - không dùng, thế, thay thế - phá đi, phá huỷ = aufheben + = aufheben + = aufheben + = aufheben + = aufheben + = aufheben +</t>
        </is>
      </c>
    </row>
    <row r="1699">
      <c r="A1699" t="inlineStr">
        <is>
          <t>Aufhebens</t>
        </is>
      </c>
      <c r="B1699" t="inlineStr"/>
      <c r="C1699" t="inlineStr"/>
      <c r="D1699">
        <f> viel Aufhebens machen um + = viel Aufhebens um etwas machen + = viel Aufhebens von etwas machen + = er machte viel Aufhebens darüber +</f>
        <v/>
      </c>
    </row>
    <row r="1700">
      <c r="A1700" t="inlineStr">
        <is>
          <t>Aufhebung</t>
        </is>
      </c>
      <c r="B1700" t="inlineStr"/>
      <c r="C1700" t="inlineStr"/>
      <c r="D1700" t="inlineStr">
        <is>
          <t>sự thủ tiêu, sự bãi bỏ, sự huỷ bỏ - sự bài trừ - sự tiêu diệt, sự tiêu huỷ, sự huỷ diệt - sự bỏ - sự xoá bỏ, dấu xoá bỏ, sự khử, sự ước lược - - sự làm thành vô hiệu - sự bâi bỏ - - sự cắt bổng lộc, sự cắt tiền thu nhập, sự làm cho mất hiệu lực, sự làm cho mất giá trị, sự bài tiết = die Aufhebung + = die Aufhebung + = die teilweise Aufhebung +</t>
        </is>
      </c>
    </row>
    <row r="1701">
      <c r="A1701" t="inlineStr">
        <is>
          <t>aufheitern</t>
        </is>
      </c>
      <c r="B1701" t="inlineStr"/>
      <c r="C1701" t="inlineStr"/>
      <c r="D1701" t="inlineStr">
        <is>
          <t>làm sáng sủa, làm tươi sáng, làm rạng rỡ, làm tươi tỉnh, làm sung sướng, làm vui tươi, đánh bóng, bừng lên, hửng lên, rạng lên, sáng lên, vui tươi lên, tươi tỉnh lên - làm vui vẻ, làm hồ hởi - soi sáng &amp; ), làm sáng ngời, cho ánh sáng rọi vào, chiếu rọi - đốt, thắp, châm, nhóm, soi sáng, chiếu sáng, soi đường, + up) làm cho rạng lên, làm cho sáng ngời lên, + up) đốt đèn, lên đèn, thắp đèn, châm lửa, nhóm lửa, bắt lửa, bén lửa - + up) sáng ngời, tươi lên, đỗ xuống, đậu, xuống, tình cờ rơi đúng vào, tình cờ gặp phải - rọi sáng, sáng loé, chớp, làm nhẹ đi, làm nhẹ bớt, an ủi, làm cho đỡ đau đớn, làm cho bớt ưu phiền, nhẹ đi, bớt đau đớn, bớt ưu phiền = sich aufheitern +</t>
        </is>
      </c>
    </row>
    <row r="1702">
      <c r="A1702" t="inlineStr">
        <is>
          <t>aufheiternd</t>
        </is>
      </c>
      <c r="B1702" t="inlineStr"/>
      <c r="C1702" t="inlineStr"/>
      <c r="D1702" t="inlineStr">
        <is>
          <t>làm vui vẻ, làm hồ hởi</t>
        </is>
      </c>
    </row>
    <row r="1703">
      <c r="A1703" t="inlineStr">
        <is>
          <t>aufhellbar</t>
        </is>
      </c>
      <c r="B1703" t="inlineStr"/>
      <c r="C1703" t="inlineStr"/>
      <c r="D1703" t="inlineStr">
        <is>
          <t>có thể soi sáng, có thể làm sáng tỏ</t>
        </is>
      </c>
    </row>
    <row r="1704">
      <c r="A1704" t="inlineStr">
        <is>
          <t>aufhellen</t>
        </is>
      </c>
      <c r="B1704" t="inlineStr"/>
      <c r="C1704" t="inlineStr"/>
      <c r="D1704" t="inlineStr">
        <is>
          <t>làm sáng sủa, làm tươi sáng, làm rạng rỡ, làm tươi tỉnh, làm sung sướng, làm vui tươi, đánh bóng, bừng lên, hửng lên, rạng lên, sáng lên, vui tươi lên, tươi tỉnh lên - làm trong sạch, lọc trong, làm đăng quang, làm sáng tỏ, tự bào chữa, thanh minh, minh oan, dọn, dọn sạch, dọn dẹp, phát quang, phá hoang, khai khẩn, nạo, cạo, vét sạch, lấy đi, mang đi -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chiếu sáng, rọi sáng, soi sáng, sáng loé, chớp, làm nhẹ đi, làm nhẹ bớt, an ủi, làm cho đỡ đau đớn, làm cho bớt ưu phiền, nhẹ đi, bớt đau đớn, bớt ưu phiền</t>
        </is>
      </c>
    </row>
    <row r="1705">
      <c r="A1705" t="inlineStr">
        <is>
          <t>aufhetzen</t>
        </is>
      </c>
      <c r="B1705" t="inlineStr"/>
      <c r="C1705" t="inlineStr"/>
      <c r="D1705" t="inlineStr">
        <is>
          <t>xúi bẩy, xúi giục, khích, tiếp tay - lay động, rung động, làm rung chuyển, khích động, làm xúc động, làm bối rối, suy đi tính lại, suy nghĩ lung, thảo luận, agitate for, against xúi giục - khuyến khích, kích động - là thủ mưu của = aufhetzen + = jemanden zu etwas aufhetzen +</t>
        </is>
      </c>
    </row>
    <row r="1706">
      <c r="A1706" t="inlineStr">
        <is>
          <t>aufholen</t>
        </is>
      </c>
      <c r="B1706" t="inlineStr"/>
      <c r="C1706" t="inlineStr"/>
      <c r="D1706" t="inlineStr">
        <is>
          <t>bắt kịp, vượt, xảy đến bất thình lình cho = aufholen + = aufholen + = wieder aufholen +</t>
        </is>
      </c>
    </row>
    <row r="1707">
      <c r="A1707" t="inlineStr">
        <is>
          <t>aufjagen</t>
        </is>
      </c>
      <c r="B1707" t="inlineStr"/>
      <c r="C1707" t="inlineStr"/>
      <c r="D1707" t="inlineStr">
        <is>
          <t>+ up, down, out, over, through, away, back...) nhảy, bật mạnh, nổi lên, hiện ra, nảy ra, xuất hiện, xuất phát, xuất thân, nứt rạn, cong, nổ, làm cho nhảy lên, làm cho bay lên - nhảy qua, làm rạn, làm nứt, làm nẻ, làm nổ, làm bật lên, đề ra, đưa ra, bất ngờ tuyên bố, bất ngờ đưa ra, lắp nhíp, lắp lò xo giảm xóc, đảm bảo cho được tha tù = aufjagen +</t>
        </is>
      </c>
    </row>
    <row r="1708">
      <c r="A1708" t="inlineStr">
        <is>
          <t>Aufkauf</t>
        </is>
      </c>
      <c r="B1708" t="inlineStr"/>
      <c r="C1708" t="inlineStr"/>
      <c r="D1708" t="inlineStr">
        <is>
          <t>sự làm mê mải, sự thu hút, sự chiếm, sự choán hết, sự chiếm vai trò chủ yếu, sự chép bằng chữ to, sự mua toàn bộ, sự thảo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t>
        </is>
      </c>
    </row>
    <row r="1709">
      <c r="A1709" t="inlineStr">
        <is>
          <t>aufkaufen</t>
        </is>
      </c>
      <c r="B1709" t="inlineStr"/>
      <c r="C1709" t="inlineStr"/>
      <c r="D1709" t="inlineStr">
        <is>
          <t>mua, tậu, giành được, tậu được, kéo lên bằng ròng rọc, bẩy lên bằng đòn bẩy = vorher aufkaufen +</t>
        </is>
      </c>
    </row>
    <row r="1710">
      <c r="A1710" t="inlineStr">
        <is>
          <t>aufkleben</t>
        </is>
      </c>
      <c r="B1710" t="inlineStr"/>
      <c r="C1710" t="inlineStr"/>
      <c r="D1710">
        <f> aufkleben +</f>
        <v/>
      </c>
    </row>
    <row r="1711">
      <c r="A1711" t="inlineStr">
        <is>
          <t>Aufkleber</t>
        </is>
      </c>
      <c r="B1711" t="inlineStr"/>
      <c r="C1711" t="inlineStr"/>
      <c r="D1711" t="inlineStr">
        <is>
          <t>nhãn, nhãn hiệu, danh hiệu, chiêu bài, phân bổ chính, mái hắt - người chọc, dao chọc, gai, ngạnh, người dán, nhãn có sẵn cồn dính, người khách ngồi dai, người hay đến ám, người bám như đĩa stickler), vấn đề khó giải quyết, vấn đề hắc búa</t>
        </is>
      </c>
    </row>
    <row r="1712">
      <c r="A1712" t="inlineStr">
        <is>
          <t>aufklinken</t>
        </is>
      </c>
      <c r="B1712" t="inlineStr"/>
      <c r="C1712" t="inlineStr"/>
      <c r="D1712" t="inlineStr">
        <is>
          <t>mở chốt, đẩy then</t>
        </is>
      </c>
    </row>
    <row r="1713">
      <c r="A1713" t="inlineStr">
        <is>
          <t>aufkochen</t>
        </is>
      </c>
      <c r="B1713" t="inlineStr"/>
      <c r="C1713" t="inlineStr"/>
      <c r="D1713">
        <f> aufkochen und würzen +</f>
        <v/>
      </c>
    </row>
    <row r="1714">
      <c r="A1714" t="inlineStr">
        <is>
          <t>Aufkommen</t>
        </is>
      </c>
      <c r="B1714" t="inlineStr"/>
      <c r="C1714" t="inlineStr"/>
      <c r="D1714" t="inlineStr">
        <is>
          <t>lãi suất - sự dưỡng bệnh, thời kỳ dưỡng bệnh</t>
        </is>
      </c>
    </row>
    <row r="1715">
      <c r="A1715" t="inlineStr">
        <is>
          <t>aufkommen</t>
        </is>
      </c>
      <c r="B1715" t="inlineStr">
        <is>
          <t>động từ (ist)</t>
        </is>
      </c>
      <c r="C1715" t="inlineStr"/>
      <c r="D1715" t="inlineStr">
        <is>
          <t>gây ra, sinh ra - nổi lên, tới gần - chịu phí tổn = aufkommen auf +: bồi thường, đền</t>
        </is>
      </c>
    </row>
    <row r="1716">
      <c r="A1716" t="inlineStr">
        <is>
          <t>aufkrempeln</t>
        </is>
      </c>
      <c r="B1716" t="inlineStr"/>
      <c r="C1716" t="inlineStr"/>
      <c r="D1716" t="inlineStr">
        <is>
          <t>lăn, vần, cuốn, quấn, cuộn, đọc rung lên, đọc sang sảng, hát ngân vang, cán, làm cho cuồn cuộn, quay quanh, lăn mình, + on, by) trôi đi, trôi qua, chạy, đi xe, chảy cuồn cuộn, chảy, tròng trành - đi lắc lư, rền, đổ hồi, cán được, lộn vòng</t>
        </is>
      </c>
    </row>
    <row r="1717">
      <c r="A1717" t="inlineStr">
        <is>
          <t>aufkreuzen</t>
        </is>
      </c>
      <c r="B1717" t="inlineStr"/>
      <c r="C1717" t="inlineStr"/>
      <c r="D1717" t="inlineStr">
        <is>
          <t>đóng bằng đinh đầu bẹt, đóng bằng đinh bấm, khâu lược, đính tạm, đôi đường chạy, trở buồm, trở buồm để lợi gió, thay đổi đường lối, thay đổi chính sách</t>
        </is>
      </c>
    </row>
    <row r="1718">
      <c r="A1718" t="inlineStr">
        <is>
          <t>auflachen</t>
        </is>
      </c>
      <c r="B1718" t="inlineStr">
        <is>
          <t>động từ (hat)</t>
        </is>
      </c>
      <c r="C1718" t="inlineStr"/>
      <c r="D1718" t="inlineStr">
        <is>
          <t>cười ầm lên</t>
        </is>
      </c>
    </row>
    <row r="1719">
      <c r="A1719" t="inlineStr">
        <is>
          <t>aufladen</t>
        </is>
      </c>
      <c r="B1719" t="inlineStr">
        <is>
          <t>động từ (hat)</t>
        </is>
      </c>
      <c r="C1719" t="inlineStr"/>
      <c r="D1719" t="inlineStr">
        <is>
          <t>chất lên, xếp lên - nạp điện - giao cho nhiều việc nặng nhọc</t>
        </is>
      </c>
    </row>
    <row r="1720">
      <c r="A1720" t="inlineStr">
        <is>
          <t>Aufladung</t>
        </is>
      </c>
      <c r="B1720" t="inlineStr"/>
      <c r="C1720" t="inlineStr"/>
      <c r="D1720" t="inlineStr">
        <is>
          <t>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die statische Aufladung +</t>
        </is>
      </c>
    </row>
    <row r="1721">
      <c r="A1721" t="inlineStr">
        <is>
          <t>Auflage</t>
        </is>
      </c>
      <c r="B1721" t="inlineStr"/>
      <c r="C1721" t="inlineStr"/>
      <c r="D1721" t="inlineStr">
        <is>
          <t>lần xuất bản - sự nộp thuế - sự tựa, cái chống - lớp</t>
        </is>
      </c>
    </row>
    <row r="1722">
      <c r="A1722" t="inlineStr">
        <is>
          <t>Auflager</t>
        </is>
      </c>
      <c r="B1722" t="inlineStr"/>
      <c r="C1722" t="inlineStr"/>
      <c r="D1722" t="inlineStr">
        <is>
          <t>sự mang, sự chịu đựng, sự sinh nở, sự sinh đẻ, phương diện, mặt, sự liên quan, mối quan hệ, ý nghĩa, nghĩa, cái giá, cái trụ, cái đệm, cuxinê, quân... vị trí phương hướng, hình vẽ và chữ đề = das Auflager +</t>
        </is>
      </c>
    </row>
    <row r="1723">
      <c r="A1723" t="inlineStr">
        <is>
          <t>auflauern</t>
        </is>
      </c>
      <c r="B1723" t="inlineStr"/>
      <c r="C1723" t="inlineStr"/>
      <c r="D1723" t="inlineStr">
        <is>
          <t>phục kích, mai phục - rình = jemandem auflauern +</t>
        </is>
      </c>
    </row>
    <row r="1724">
      <c r="A1724" t="inlineStr">
        <is>
          <t>Auflauf</t>
        </is>
      </c>
      <c r="B1724" t="inlineStr"/>
      <c r="C1724" t="inlineStr"/>
      <c r="D1724" t="inlineStr">
        <is>
          <t>đám đông, quần chúng, bọn, lũ, nhóm, tụi, cánh, đống, vô số, crowd of sail sự căng hết buồm, sự căng nhiều buồm - sự tụ họ, cuộc hội họp, sự hái, sự gặt, sự thu nhặt, sự dồn lại, sự lấy lại, sự mưng mủ - đám đông người ồn ào hỗn độn, sự tụ tập nhiều người để phá rối trật tự trị an, sự rối loạn, sự phá rối, sự thất bại thảm hại, sự tháo chạy tán loạn, buổi dạ hội lớn - tiếng thổi = der Auflauf +</t>
        </is>
      </c>
    </row>
    <row r="1725">
      <c r="A1725" t="inlineStr">
        <is>
          <t>auflaufen</t>
        </is>
      </c>
      <c r="B1725" t="inlineStr"/>
      <c r="C1725" t="inlineStr"/>
      <c r="D1725" t="inlineStr">
        <is>
          <t>chất đống, chồng chất, tích luỹ, gom góp lại, làm giàu, tích của, thi cùng một lúc nhiều bằng - muối và hun khói, phông lên, sưng lên, phù lên, sưng húp lên - dựa vào, căn cứ vào, đặt vào, truyền thụ những kiến thức vững vàng, đặt nền, đặt xuống đất, làm cho mắc cạn, làm cho không cất cánh, bắn rơi, làm rơi xuống đất, tiếp đất - mắc cạn, hạ cánh = auflaufen + = auflaufen + = auflaufen lassen + = auflaufen lassen +</t>
        </is>
      </c>
    </row>
    <row r="1726">
      <c r="A1726" t="inlineStr">
        <is>
          <t>auflegen</t>
        </is>
      </c>
      <c r="B1726" t="inlineStr"/>
      <c r="C1726" t="inlineStr"/>
      <c r="D1726" t="inlineStr">
        <is>
          <t>gắn vào, áp vào, ghép vào, đính vào, đắp vào, tra vào, dùng ứng dụng, dùng áp dụng, chăm chú, chuyên tâm, xin, thỉnh cầu, có thể áp dụng vào, thích ứng với, hợp với, apply to, at hỏi - đánh, bắt chịu, bắt gánh vác, bắt cáng đáng, đánh lừa tống ấn, đánh lộn sòng, đánh tráo, lên khuôn, đặt lên, gây ấn tượng mạnh mẽ đối với, tác động mạnh đối với, bắt phải kính nể - bắt phải chịu đựng mình, lừa gạt, lừa phỉnh, bịp, lạm dụng, lợi dụng - thay thế, đặt lại chỗ cũ = auflegen + = auflegen + = auflegen + = neu auflegen + = neu auflegen +</t>
        </is>
      </c>
    </row>
    <row r="1727">
      <c r="A1727" t="inlineStr">
        <is>
          <t>auflehnen</t>
        </is>
      </c>
      <c r="B1727" t="inlineStr"/>
      <c r="C1727" t="inlineStr"/>
      <c r="D1727" t="inlineStr">
        <is>
          <t>dấy loạn, nổi loạn, chống đối - nổi dậy chống lại, khởi nghĩa, làm loạn, ghê tởm, làm ghê tởm, làm chán ghét = auflehnen + = sich auflehnen + = sich auflehnen +</t>
        </is>
      </c>
    </row>
    <row r="1728">
      <c r="A1728" t="inlineStr">
        <is>
          <t>Auflehnung</t>
        </is>
      </c>
      <c r="B1728" t="inlineStr"/>
      <c r="C1728" t="inlineStr"/>
      <c r="D1728" t="inlineStr">
        <is>
          <t>cuộc nổi loạn, cuộc phiến loạn, sự chống lại - vòng, tua, sự xoay vòng, cuộc cách mạng</t>
        </is>
      </c>
    </row>
    <row r="1729">
      <c r="A1729" t="inlineStr">
        <is>
          <t>auflesen</t>
        </is>
      </c>
      <c r="B1729" t="inlineStr"/>
      <c r="C1729" t="inlineStr"/>
      <c r="D1729" t="inlineStr">
        <is>
          <t>tập hợp lại, đến lấy, đi lấy, thu lượm, thu thập, góp nhặt, sưu tầm, tập trung, suy ra, rút ra, tập hợp, tụ hợp lại, dồn lại, ứ lại, đọng lại - mót, lượm lặt = auflesen +</t>
        </is>
      </c>
    </row>
    <row r="1730">
      <c r="A1730" t="inlineStr">
        <is>
          <t>Aufleuchten</t>
        </is>
      </c>
      <c r="B1730" t="inlineStr"/>
      <c r="C1730" t="inlineStr"/>
      <c r="D1730" t="inlineStr">
        <is>
          <t>quặng bóng, cái nhìn thoáng qua, cái liếc qua, tia loáng qua, tia loé lên, sự sượt qua, sự trệch sang bên</t>
        </is>
      </c>
    </row>
    <row r="1731">
      <c r="A1731" t="inlineStr">
        <is>
          <t>aufleuchten</t>
        </is>
      </c>
      <c r="B1731" t="inlineStr"/>
      <c r="C1731" t="inlineStr"/>
      <c r="D1731" t="inlineStr">
        <is>
          <t>làm sáng sủa, làm tươi sáng, làm rạng rỡ, làm tươi tỉnh, làm sung sướng, làm vui tươi, đánh bóng, bừng lên, hửng lên, rạng lên, sáng lên, vui tươi lên, tươi tỉnh lên - loé sáng, vụt sáng, chiếu sáng, chợt hiện ra, chợt nảy ra, vụt hiện lên, loé lên, làm loé lên, làm rực lên, truyền đi cấp tốc, phát nhanh, khoe, phô, thò ra khoe - liếc nhìn, liếc nhanh, nhìn qua, bàn lướt qua, thoáng nói ý châm chọc, sáng loé, + off, aside) đi sượt qua, đi trệch, đưa nhìn qua - đốt, thắp, châm, nhóm, soi sáng, soi đường, + up) làm cho rạng lên, làm cho sáng ngời lên, + up) đốt đèn, lên đèn, thắp đèn, châm lửa, nhóm lửa, bắt lửa, bén lửa, + up) sáng ngời - tươi lên, đỗ xuống, đậu, xuống, tình cờ rơi đúng vào, tình cờ gặp phải - rọi sáng, chớp, làm nhẹ đi, làm nhẹ bớt, an ủi, làm cho đỡ đau đớn, làm cho bớt ưu phiền, nhẹ đi, bớt đau đớn, bớt ưu phiền = aufleuchten +</t>
        </is>
      </c>
    </row>
    <row r="1732">
      <c r="A1732" t="inlineStr">
        <is>
          <t>aufliegen</t>
        </is>
      </c>
      <c r="B1732" t="inlineStr"/>
      <c r="C1732" t="inlineStr"/>
      <c r="D1732" t="inlineStr">
        <is>
          <t>ngồi, đậu, ấp, họp, nhóm họp, vừa, hợp, cưỡi, đặt ngồi = sich aufliegen + = auf etwas aufliegen +</t>
        </is>
      </c>
    </row>
    <row r="1733">
      <c r="A1733" t="inlineStr">
        <is>
          <t>aufliegend</t>
        </is>
      </c>
      <c r="B1733" t="inlineStr"/>
      <c r="C1733" t="inlineStr"/>
      <c r="D1733" t="inlineStr">
        <is>
          <t>là phận sự của, ở phía trên, đè lên</t>
        </is>
      </c>
    </row>
    <row r="1734">
      <c r="A1734" t="inlineStr">
        <is>
          <t>auflisten</t>
        </is>
      </c>
      <c r="B1734" t="inlineStr"/>
      <c r="C1734" t="inlineStr"/>
      <c r="D1734" t="inlineStr">
        <is>
          <t>viềm, diềm bằng vải, nhét mép vải, ghi vào danh sách, thích, muốn, nghe</t>
        </is>
      </c>
    </row>
    <row r="1735">
      <c r="A1735" t="inlineStr">
        <is>
          <t>Auflistung</t>
        </is>
      </c>
      <c r="B1735" t="inlineStr"/>
      <c r="C1735" t="inlineStr"/>
      <c r="D1735" t="inlineStr">
        <is>
          <t>sự lập danh sách, sự ghi vào danh sách, danh sách</t>
        </is>
      </c>
    </row>
    <row r="1736">
      <c r="A1736" t="inlineStr">
        <is>
          <t>auflockern</t>
        </is>
      </c>
      <c r="B1736" t="inlineStr"/>
      <c r="C1736" t="inlineStr"/>
      <c r="D1736">
        <f> auflockern + = auflockern + = sich auflockern +</f>
        <v/>
      </c>
    </row>
    <row r="1737">
      <c r="A1737" t="inlineStr">
        <is>
          <t>Auflockerung</t>
        </is>
      </c>
      <c r="B1737" t="inlineStr"/>
      <c r="C1737" t="inlineStr"/>
      <c r="D1737" t="inlineStr">
        <is>
          <t>sự nới lỏng, sự lơi ra, sự giân ra, sự dịu đi, sự bớt căng thẳng, sự giảm nhẹ, sự nghỉ ngơi, sự giải trí, sự hồi phục</t>
        </is>
      </c>
    </row>
    <row r="1738">
      <c r="A1738" t="inlineStr">
        <is>
          <t>Auflodern</t>
        </is>
      </c>
      <c r="B1738" t="inlineStr"/>
      <c r="C1738" t="inlineStr"/>
      <c r="D1738" t="inlineStr">
        <is>
          <t>ngọn lửa, ánh sáng chói, màu sắc rực rỡ, sự rực rỡ, sự lừng lẫy &amp; ), sự bột phát, cơn bột phát, địa ngục</t>
        </is>
      </c>
    </row>
    <row r="1739">
      <c r="A1739" t="inlineStr">
        <is>
          <t>auflodern</t>
        </is>
      </c>
      <c r="B1739" t="inlineStr"/>
      <c r="C1739" t="inlineStr"/>
      <c r="D1739" t="inlineStr">
        <is>
          <t>đốt, nhen, nhóm, làm ánh lên, làm rực lên, làm ngời lên, nhen lên, khơi, gợi, gây, kích thích, khích động, xúi giục, bắt lửa, bốc cháy, ánh lên, rực lên, ngời lên, bị khích động, bừng bừng</t>
        </is>
      </c>
    </row>
    <row r="1740">
      <c r="A1740" t="inlineStr">
        <is>
          <t>Aufmachen</t>
        </is>
      </c>
      <c r="B1740" t="inlineStr"/>
      <c r="C1740" t="inlineStr"/>
      <c r="D1740" t="inlineStr">
        <is>
          <t>sự tháo, sự cởi, sự mở, sự xoá, sự huỷ, sự phá hoại, sự làm đồi truỵ, sự làm hư hỏng, sự làm hại đến thanh danh, cái phá hoại, cái làm đồi truỵ, cái làm hư hỏng</t>
        </is>
      </c>
    </row>
    <row r="1741">
      <c r="A1741" t="inlineStr">
        <is>
          <t>aufmachen</t>
        </is>
      </c>
      <c r="B1741" t="inlineStr"/>
      <c r="C1741" t="inlineStr"/>
      <c r="D1741" t="inlineStr">
        <is>
          <t>lập, thành lập, thiết lập, kiến lập, đặt, chứng minh, xác minh, đem vào, đưa vào, chính thức hoá, củng cố, làm vững chắc - mở, bắt đầu, khai mạc, thổ lộ, nhìn thấy, trông thấy, mở cửa, mở ra, trông ra, huồm poảy khyếm bắt đầu nói, nở, trông thấy rõ - mở móc, tháo móc, buông ra, nới ra - tháo, cởi, xoá, huỷ, phá hoại, làm cho đồi truỵ, làm hư hỏng, làm hại đến thanh danh - li - li ra - mở gói, mở bọc, tri ra = aufmachen + = aufmachen + = sich aufmachen + = sich aufmachen +</t>
        </is>
      </c>
    </row>
    <row r="1742">
      <c r="A1742" t="inlineStr">
        <is>
          <t>Aufmachung</t>
        </is>
      </c>
      <c r="B1742" t="inlineStr"/>
      <c r="C1742" t="inlineStr"/>
      <c r="D1742">
        <f> die Aufmachung + = die schöne Aufmachung +</f>
        <v/>
      </c>
    </row>
    <row r="1743">
      <c r="A1743" t="inlineStr">
        <is>
          <t>Aufmarsch</t>
        </is>
      </c>
      <c r="B1743" t="inlineStr"/>
      <c r="C1743" t="inlineStr"/>
      <c r="D1743" t="inlineStr">
        <is>
          <t>sự thể hiện, sự biểu hiện, sự chứng minh, sự thuyết minh, luận chứng, cuộc biểu tình, cuộc biểu tình tuần hành, cuộc biểu dương lực lượng, cuộc thao diễn - sự phô trương, cuộc diễu hành, cuộc duyệt binh, nơi duyệt binh, thao trường parade ground), đường đi dạo mát, công viên</t>
        </is>
      </c>
    </row>
    <row r="1744">
      <c r="A1744" t="inlineStr">
        <is>
          <t>aufmarschieren</t>
        </is>
      </c>
      <c r="B1744" t="inlineStr"/>
      <c r="C1744" t="inlineStr"/>
      <c r="D1744" t="inlineStr">
        <is>
          <t>tập họp để duyệt binh, cho diễu hành, cho diễu binh, phô trương, diễu hành qua, tuần hành qua, diễu hành, tuần hành</t>
        </is>
      </c>
    </row>
    <row r="1745">
      <c r="A1745" t="inlineStr">
        <is>
          <t>aufmuntern</t>
        </is>
      </c>
      <c r="B1745" t="inlineStr"/>
      <c r="C1745" t="inlineStr"/>
      <c r="D1745" t="inlineStr">
        <is>
          <t>làm cho sống, làm cho có sinh khí, làm nhộn nhịp, làm náo nhiệt, làm sinh động, làm sôi nổi, cổ vũ, làm phấn khởi - làm vui mừng, làm hớn hở cheer up), khích lệ, hoan hô, tung hô, vui, mừng, khoái, thích, phấn khởi, phấn chấn, hớn hở, vui vẻ lên, hăng hái lên, vỗ tay hoan hô - kêu chiêm chiếp, hót líu lo, kêu, rúc, nói líu lo, nói nhỏ nhẻ, nói thỏ thẻ, làm cho vui vẻ - làm can đảm, làm mạnh dạn, khuyến khích, động viên, giúp đỡ, ủng hộ - kích động, xúi giục - + up) khuyến khích, chuyển nhanh, đưa biến, cuỗm nhẹ = aufmuntern +</t>
        </is>
      </c>
    </row>
    <row r="1746">
      <c r="A1746" t="inlineStr">
        <is>
          <t>Aufmunterung</t>
        </is>
      </c>
      <c r="B1746" t="inlineStr"/>
      <c r="C1746" t="inlineStr"/>
      <c r="D1746" t="inlineStr">
        <is>
          <t>tiếng hoan hô, tiếng cổ vũ khuyến khích - sự làm can đảm, sự làm mạnh dạn, sự khuyến khích, sự cổ vũ, sự động viên, sự giúp đỡ, sự ủng hộ</t>
        </is>
      </c>
    </row>
    <row r="1747">
      <c r="A1747" t="inlineStr">
        <is>
          <t>Aufnahme</t>
        </is>
      </c>
      <c r="B1747" t="inlineStr"/>
      <c r="C1747" t="inlineStr"/>
      <c r="D1747" t="inlineStr">
        <is>
          <t>sự hút, sự hút thu, sự say mê, miệt mài, sự mê mải - sự nhận vào, sự thu nạp vào, sự kết nạp, sự cho vào cửa, sự cho vào, tiền vào cửa, tiền nhập học, sự nhận, sự thú nhận, nạp - sự nhập hội, sự nhập đoàn, sự sáp nhập, sự nhập vào, sự liên kết, sự xác định tư cách làm bố, sự xác định tư cách tác giả, sự tìm nguồn gốc - phần đầu, lúc bắt đầu, lúc khởi đầu, căn nguyên, nguyên do - sự tuyển, sự ghi tên cho vào, sự ghi vào - sự đi vào, sự ra, sự nhậm, quyền vào, quyền gia nhập, tiền vào, tiền gia nhập entrance_fee), cổng vào, lối vào - sự hợp nhất, sự hợp thành tổ chức, sự hợp thành đoàn thể, đoàn thể, liên đoàn - sự bắt đầu, sự khởi đầu, sự khởi xướng, sự vỡ lòng, sự khai tâm, sự bắt đầu làm quen với, sự chính thức làm lễ kết nạp, lễ kết nạp - điểm lấy nước vào, sự lấy vào, vật lấy vào, lượng lấy vào, đương hầm thông hơi, chỗ eo, đất khai hoang - ảnh, bức ảnh - sự thu nhận, sự lĩnh, sự tiếp nhận, sự đón tiếp, tiệc chiêu đãi, sự thu, phép thu, sự tiếp thu - sự ghi - sự nhìn chung, cái nhìn tổng quát, sự nghiên cứu, cục đo đạc địa hình, bản đồ địa hình - sự cầm, sự nắm, sự lấy, chầu, mẻ, tiền thu, cảnh quay - sự nhìn, sự thấy, tầm nhìn, tầm mắt, cái nhìn thấy, cảnh, quang cảnh, dịp được xem, cơ hội được thấy, quan điểm, nhận xét, ý kiến, cách nhìn, dự kiến, ý định, sự khám xét tại chỗ, sự thẩm tra tại chỗ = die Aufnahme + = die günstige Aufnahme + = in Aufnahme bringen + = eine Aufnahme machen + = gute Aufnahme finden + = die freundliche Aufnahme + = eine Aufnahme machen + = gegen die Aufnahme stimmen +</t>
        </is>
      </c>
    </row>
    <row r="1748">
      <c r="A1748" t="inlineStr">
        <is>
          <t>Aufnahmen</t>
        </is>
      </c>
      <c r="B1748" t="inlineStr"/>
      <c r="C1748" t="inlineStr"/>
      <c r="D1748">
        <f> Aufnahmen machen +</f>
        <v/>
      </c>
    </row>
    <row r="1749">
      <c r="A1749" t="inlineStr">
        <is>
          <t>Aufnahmeort</t>
        </is>
      </c>
      <c r="B1749" t="inlineStr"/>
      <c r="C1749" t="inlineStr"/>
      <c r="D1749" t="inlineStr">
        <is>
          <t>bộ, tập hợp, ván, xéc, bọn, đám, đoàn, lũ, giới, cành chiết, cành giăm, quả mới đậu, chiều tà, lúc mặt trời lặn, chiều hướng, khuynh hướng, hình thể, dáng dấp, kiểu cách, lớp vữa ngoài, cột gỗ chống hâm - lứa trứng, tảng đá, máy, nhóm máy, thiết bị, cảnh dựng, máy thu thanh radio set wireless set), máy truyền hình television set)</t>
        </is>
      </c>
    </row>
    <row r="1750">
      <c r="A1750" t="inlineStr">
        <is>
          <t>Aufnahmeraum</t>
        </is>
      </c>
      <c r="B1750" t="inlineStr"/>
      <c r="C1750" t="inlineStr"/>
      <c r="D1750" t="inlineStr">
        <is>
          <t>xưởng vẽ, xưởng điêu khắc..., xưởng phim, Xtuđiô</t>
        </is>
      </c>
    </row>
    <row r="1751">
      <c r="A1751" t="inlineStr">
        <is>
          <t>Aufnehmen</t>
        </is>
      </c>
      <c r="B1751" t="inlineStr"/>
      <c r="C1751" t="inlineStr"/>
      <c r="D1751" t="inlineStr">
        <is>
          <t>trí thông minh, sự hiểu, ống thông hi</t>
        </is>
      </c>
    </row>
    <row r="1752">
      <c r="A1752" t="inlineStr">
        <is>
          <t>aufnehmen</t>
        </is>
      </c>
      <c r="B1752" t="inlineStr"/>
      <c r="C1752" t="inlineStr"/>
      <c r="D1752" t="inlineStr">
        <is>
          <t>hút, hút thu, hấp thu, miệt mài, mê mải, chăm chú, lôi cuốn, thu hút sự chú ý - nhận, chấp nhận, chấp thuận, thừa nhận, đảm nhận, chịu trách nhiệm về, nhận thanh toán - điều tiết, làm cho thích nghi, làm cho phù hợp, hoà giải, dàn xếp, cung cấp, cấp cho, kiếm cho, chứa được, đựng được, cho trọ, tìm chỗ cho trọ, giúp đỡ, làm ơn - nhận làm chi nhánh, nhận làm hội viên, nhập, liên kết, xác định tư cách làm bố, xác định tư cách tác giả, tìm nguồn gốc - bắt đầu, mở đầu, khởi đầu, bắt đầu nói - đi vào, ra, tuyên bố tham dự, đâm, gia nhập, bắt đầu luyện, ghi, kết nạp, lấy vào - nắm, chắc, túm chặt, ôm chặt, nắm được, hiểu thấu, chộp lấy, giật lấy, cố nắm lấy - cầm, giữ, nắm giữ, giữ vững, ở, chứa, chứa đựng, giam giữ, nén, nín, kìm lại, bắt phải giữ lời hứa, choán, xâm chiếm, thu hút, có ý nghĩ là, cho là, xem là, coi là, tin rằng, quyết định là - tổ chức, tiến hành, nói, đúng, theo, theo đuổi, tiếp tục đi theo, giữ chắc &amp; ), tiếp tục, kéo dài, còn mãi, cứ vẫn, có giá trị, có hiệu lực, có thể áp dụng to hold good, to hold true), phủ định + with) tán thành - hold! đứng lại, dừng lại, đợi một tí! - bắt đầu thi tốt nghiệp, hấp thụ - bao gồm, gồm có, tính đến, kể cả - nối lại, chắp, ghép, buộc, nối liền, thắt chặt, hợp nhất, kết hợp, liên hiệp, kết giao, kết thân, nhập vào, vào, tiếp với, gặp, đổ vào, đi theo, đến với, đến gặp, cùng tham gia, trở về, trở lại - nối lại với nhau, thắt chặt lại với nhau, kết hợp lại với nhau, liên hiệp với nhau, kết thân với nhau, gặp nhau, nối tiếp nhau, tham gia, tham dự, xen vào, giáp với nhau, tiếp giáp với nhau - nhập ngũ join up) - cho ở, chứa trọ là nơi ở cho, gửi, đưa, trao, đệ đơn kiện, bắn vào, đặt vào, giáng, tìm ra, tìm thấy, đè rạp, cư trú, trọ, tạm trú, nằm - lĩnh, thu, tiếp, tiếp đón, tiếp đãi, tiếp thu, tiếp nhận, chứa chấp, đỡ, chịu, bị, được, tin, công nhận là đúng, đón, tiếp khách, nhận quà, lĩnh tiền, lĩnh lương, thu tiền - vụt qua, vọt tới, chạy qua, đâm ra, trồi ra, ném, phóng, quăng, liệng, đổ, bắn, săn bắn, sút, đá, đau nhói, đau nhức nhối, là là mặt đất crickê), chụp ảnh, quay phim, bào, óng ánh - lời mệnh lệnh nói đi! - xếp vào, gộp vào - bắt, chiếm, lấy, lấy đi, lấy ra, rút ra, trích ra, mang, mang theo, đem, đem theo, dẫn, dắt, đi, thuê, mướn, mua, ăn, uống, dùng, chép, chụp, làm, thực hiện, thi hành, lợi dụng, mắc, nhiễm, coi như - xem như, lấy làm, hiểu là, cảm thấy, đòi hỏi, cần có, yêu cầu, phải, chịu đựng, đoạt, thu được, đựng, mua thường xuyên, mua dài hạn, quyến rũ, hấp dẫn, vượt qua, đi tới, nhảy vào, trốn tránh ở, bén, ngấm - ăn ảnh, thành công, được ưa thích = aufnehmen + = aufnehmen + = aufnehmen + = aufnehmen + = aufnehmen + = aufnehmen + = es aufnehmen + = es aufnehmen + = wieder aufnehmen + = es aufnehmen mit + = in sich aufnehmen + = etwas übel aufnehmen + = jemandem gut aufnehmen + = etwas schlecht aufnehmen + = etwas ungnädig aufnehmen + = es mit jemandem aufnehmen +</t>
        </is>
      </c>
    </row>
    <row r="1753">
      <c r="A1753" t="inlineStr">
        <is>
          <t>aufopfern</t>
        </is>
      </c>
      <c r="B1753" t="inlineStr"/>
      <c r="C1753" t="inlineStr"/>
      <c r="D1753" t="inlineStr">
        <is>
          <t>dùng làm vật hy sinh, đem hy sinh, đối xử tàn nhẫn, lừa, bịp = sich aufopfern +</t>
        </is>
      </c>
    </row>
    <row r="1754">
      <c r="A1754" t="inlineStr">
        <is>
          <t>Aufpasser</t>
        </is>
      </c>
      <c r="B1754" t="inlineStr"/>
      <c r="C1754" t="inlineStr"/>
      <c r="D1754" t="inlineStr">
        <is>
          <t>người thức canh, người canh đêm, người rình, người quan sát theo dõi</t>
        </is>
      </c>
    </row>
    <row r="1755">
      <c r="A1755" t="inlineStr">
        <is>
          <t>aufpicken</t>
        </is>
      </c>
      <c r="B1755" t="inlineStr"/>
      <c r="C1755" t="inlineStr"/>
      <c r="D1755" t="inlineStr">
        <is>
          <t>mổ, khoét, nhặt, đục, hôn vội, ăn nhấm nháp, mổ vào, chê bai, bẻ bai, bắt bẻ, ném, ném đá vào - cuốc, đào, xỉa, hái, lóc thịt, gỡ thịt, nhổ, ăn nhỏ nhẻ, ăn một tí, ăn, mở, cạy, móc, ngoáy, xé tơi ra, xé đôi, bẻ đôi, bẻ rời ra, tước ra, búng, chọn, chon lựa kỹ càng, gây, kiếm, ăn tí một, móc túi - ăn cắp, chọn lựa kỹ lưỡng</t>
        </is>
      </c>
    </row>
    <row r="1756">
      <c r="A1756" t="inlineStr">
        <is>
          <t>aufplatzen</t>
        </is>
      </c>
      <c r="B1756" t="inlineStr"/>
      <c r="C1756" t="inlineStr"/>
      <c r="D1756" t="inlineStr">
        <is>
          <t>nổ bốp, nổ súng vào, bắn, thình lình thụt vào, thình lình thò ra, vọt, bật, tạt..., làm nổ bốp, nổ, thình lình làm thò ra, thình lình làm vọt ra, thình lình làm bật ra..., hỏi thình lình - hỏi chộp, cấm cố, rang nở</t>
        </is>
      </c>
    </row>
    <row r="1757">
      <c r="A1757" t="inlineStr">
        <is>
          <t>aufpolieren</t>
        </is>
      </c>
      <c r="B1757" t="inlineStr"/>
      <c r="C1757" t="inlineStr"/>
      <c r="D1757">
        <f> aufpolieren +</f>
        <v/>
      </c>
    </row>
    <row r="1758">
      <c r="A1758" t="inlineStr">
        <is>
          <t>Aufprall</t>
        </is>
      </c>
      <c r="B1758" t="inlineStr"/>
      <c r="C1758" t="inlineStr"/>
      <c r="D1758" t="inlineStr">
        <is>
          <t>sự nảy lên, sự bật lên, sự khoe khoang khoác lác, sự đuổi ra, sự tống cổ ra, sự thải hồi - biên giới, giới hạn, phạm vi, hạn độ, cấm vào, sự nhảy lên, sự nhảy vọt lên, cú nảy lên, động tác nhảy vọt lên - bụng, rốn, sự húc, sự chặn bóng bằng bậy - sự vỡ ra từng mảnh, sự đập vỡ ra từng mảnh, tiếng vỡ xoảng, sự va mạnh, sự đâm mạnh vào, cú đập mạnh, cú đấm mạnh, cú đấm thôi sơn, sự phá sản, sự thua lỗ liên tiếp, rượu mạnh ướp đá - sự thành công lớn - cuộc đình công, cuộc bãi công, mẻ đúc, sự đột nhiên dò đúng, sự phất, sự xuất kích, que gạt = der Aufprall +</t>
        </is>
      </c>
    </row>
    <row r="1759">
      <c r="A1759" t="inlineStr">
        <is>
          <t>Aufprallen</t>
        </is>
      </c>
      <c r="B1759" t="inlineStr"/>
      <c r="C1759" t="inlineStr"/>
      <c r="D1759" t="inlineStr">
        <is>
          <t>sự va chạm, sự đụng mạnh, tiếng nước vỗ bờ, tiếng nước vỗ, sự lao tới, sự xông tới, sự nhảy bổ vào, sự hăng hái, sự hăm hở, nghị lực, tính táo bạo, tính kiên quyết, vết, nét, chút ít - ít, chút xíu, vẻ phô trương, dáng chưng diện, nét viết nhanh, gạch ngang, cuộc đua ngắn, dashboard = vor dem Aufprallen zurückschlagen +</t>
        </is>
      </c>
    </row>
    <row r="1760">
      <c r="A1760" t="inlineStr">
        <is>
          <t>aufprallen</t>
        </is>
      </c>
      <c r="B1760" t="inlineStr"/>
      <c r="C1760" t="inlineStr"/>
      <c r="D1760" t="inlineStr">
        <is>
          <t>giáp giới với, là biên giới của, vạch biên giới, quy định giới hạn cho, hạn chế, tiết chế, nảy bật lên, nhảy lên = aufprallen lassen +</t>
        </is>
      </c>
    </row>
    <row r="1761">
      <c r="A1761" t="inlineStr">
        <is>
          <t>Aufpreis</t>
        </is>
      </c>
      <c r="B1761" t="inlineStr"/>
      <c r="C1761" t="inlineStr"/>
      <c r="D1761" t="inlineStr">
        <is>
          <t>phần chất thêm, số lượng chất thêm, số tiền tính thêm, thuế phạt thêm, dấu đóng chồng, quá tải, nạp quá</t>
        </is>
      </c>
    </row>
    <row r="1762">
      <c r="A1762" t="inlineStr">
        <is>
          <t>aufpulvern</t>
        </is>
      </c>
      <c r="B1762" t="inlineStr"/>
      <c r="C1762" t="inlineStr"/>
      <c r="D1762" t="inlineStr">
        <is>
          <t>cho dùng thuốc tê mê, cho dùng chất ma tuý, cho uống thuốc kích thích, sơn bằng sơn lắc, đoán ra được, hình dung được, hiểu được, dùng thuốc tê mê, dùng chất ma tuý, , uống thuốc kích thích</t>
        </is>
      </c>
    </row>
    <row r="1763">
      <c r="A1763" t="inlineStr">
        <is>
          <t>aufpumpen</t>
        </is>
      </c>
      <c r="B1763" t="inlineStr"/>
      <c r="C1763" t="inlineStr"/>
      <c r="D1763" t="inlineStr">
        <is>
          <t>thổi phồng, bơm phồng, làm tự mãn, tự túc, làm vênh váo, làm vui mừng, lạm phát, gây lạm phát, tăng một cách giả tạo, phồng lên, được thổi phồng</t>
        </is>
      </c>
    </row>
    <row r="1764">
      <c r="A1764" t="inlineStr">
        <is>
          <t>Aufputz</t>
        </is>
      </c>
      <c r="B1764" t="inlineStr"/>
      <c r="C1764" t="inlineStr"/>
      <c r="D1764" t="inlineStr">
        <is>
          <t>đồ loè loẹt vô giá trị</t>
        </is>
      </c>
    </row>
    <row r="1765">
      <c r="A1765" t="inlineStr">
        <is>
          <t>aufputzen</t>
        </is>
      </c>
      <c r="B1765" t="inlineStr"/>
      <c r="C1765" t="inlineStr"/>
      <c r="D1765" t="inlineStr">
        <is>
          <t>làm giả như mới, "sơn mạ lại", ăn trộm và đổi dấu, đánh lỗi, đánh trật - cuộn, làm giống như thật, làm giả, giả mạo, ứng khẩu - mài gỉ, đánh gỉ, đánh bóng, + up) làm mới lại, trau dồi lại, phục hồi = sich aufputzen +</t>
        </is>
      </c>
    </row>
    <row r="1766">
      <c r="A1766" t="inlineStr">
        <is>
          <t>aufquellen</t>
        </is>
      </c>
      <c r="B1766" t="inlineStr"/>
      <c r="C1766" t="inlineStr"/>
      <c r="D1766" t="inlineStr">
        <is>
          <t>ngâm, nhúng, làm ướt đẫm, bòn tiền, rút tiền, cưa nặng, giã nặng, lấy giá cắt cổ, uống lu bù, giáng cho một đòn, ngấm, thấm, say be bét, chè chén lu bù - phồng lên, sưng lên, to lên, căng ra, làm phình lên, làm phồng lên, làm sưng lên, làm nở ra, làm to ra</t>
        </is>
      </c>
    </row>
    <row r="1767">
      <c r="A1767" t="inlineStr">
        <is>
          <t>aufrauhen</t>
        </is>
      </c>
      <c r="B1767" t="inlineStr"/>
      <c r="C1767" t="inlineStr"/>
      <c r="D1767" t="inlineStr">
        <is>
          <t>làm dựng ngược, vuốt ngược, đóng đinh chìa vào cho khỏi trượt, phác thảo, vẽ phác, dạy, đẽo sơ qua, lên dây sơ qua - làm cho ráp, làm cho xù xì, trở nên ráp, trở nên xù xì, động, nổi sóng - chòng ghẹo, trêu tức, trêu chọc, chòng, quấy rầy, tháo, rút sợi, gỡ rối, chải = aufrauhen +</t>
        </is>
      </c>
    </row>
    <row r="1768">
      <c r="A1768" t="inlineStr">
        <is>
          <t>aufrechterhalten</t>
        </is>
      </c>
      <c r="B1768" t="inlineStr"/>
      <c r="C1768" t="inlineStr"/>
      <c r="D1768" t="inlineStr">
        <is>
          <t>tiếp đãi, chiêu đãi, giải trí, tiêu khiển, nuôi dưỡng, ấp ủ, hoan nghênh, tán thành, trao đổi - giữ, duy trì, bảo vệ, bảo quản, giữ vững, không rời bỏ, xác nhận rằng, nuôi, cưu mang - chống đỡ, giữ vững được, chống cự, chịu đựng, nhận, chấp nhận, xác nhận, chứng minh, hiện, kéo dài, chịu - nâng lên, ngước lên, giưng cao, đỡ, chống, ủng hộ, giữ gìn, giữ vững tinh thần = aufrechterhalten +</t>
        </is>
      </c>
    </row>
    <row r="1769">
      <c r="A1769" t="inlineStr">
        <is>
          <t>Aufrechterhaltung</t>
        </is>
      </c>
      <c r="B1769" t="inlineStr"/>
      <c r="C1769" t="inlineStr"/>
      <c r="D1769" t="inlineStr">
        <is>
          <t>sự giữ, sự duy trì, sự bảo vệ, sự bảo quản, sự nuôi, sự cưu mang</t>
        </is>
      </c>
    </row>
    <row r="1770">
      <c r="A1770" t="inlineStr">
        <is>
          <t>aufregen</t>
        </is>
      </c>
      <c r="B1770" t="inlineStr"/>
      <c r="C1770" t="inlineStr"/>
      <c r="D1770" t="inlineStr">
        <is>
          <t>lay động, rung động, làm rung chuyển, khích động, làm xúc động, làm bối rối, suy đi tính lại, suy nghĩ lung, thảo luận, agitate for, against xúi giục - chà xát, xoa, làm trầy, làm phồng, cọ cho xơ ra, làm tức mình, làm bực dọc, chọc tức, trêu tức, chà xát cọ, trầy, phồng lên, xơ ra, bực mình, cáu tiết, phát cáu, nổi giận - kích thích &amp; ), kích động - làm nhộn nhịp, làm náo động, làm xôn xao - làm chếnh choáng say, làm bận rộn, bối rối, nhộn nhịp, bận rộn, náo động, xôn xao - vỗ cánh, vẫy cánh, rung rinh, đu đưa, dập dờn, đập yếu và không đều, run rẩy vì kích động, xao xuyến, xốn xang, vỗ, vẫy, làm xao xuyến, làm xốn xang - trang trí bằng hoa văn chữ triện, quấy rầy, làm phiền, làm bực bội, buồn phiền làm hao tổn, gặm, nhấm, ăn mòn, làm lăn tăn, làm gợn, phiền muộn, buồn phiền, bực dọc, băn khoăn - bứt rứt, bị gặm, bị nhấm, bị ăn mòn, lăn tăn, gợn - làm ầm lên, rối rít, nhặng xị lên, làm cuống quít, làm rầy - chuyển, di chuyển, chuyển dịch, xê dịch, đổi chỗ, dời chỗ, lắc, lay, khuấy, quấy, làm chuyển động, nhấc, làm nhuận, kích thích, gây ra, làm cho, xúi giục, gợi, làm cảm động, làm mũi lòng, gợi mối thương cảm - đề nghị, chuyển động, cử động, động đậy, cựa quậy, đi, hành động, hoạt động - làm bực mình, cuống quít lên, rối lên - làm rối, làm xù lên, làm gợn sóng lăn tăn, làm xáo động, làm mất vẻ thanh bình, làm trái ý, làm mếch lòng, làm mất bình tĩnh, kết diềm xếp nếp, kết diềm đăng ten tổ ong - rối, xù, gợn sóng lăn tăn, bực tức, mất bình tĩnh, nghênh ngang, vênh váo, ngạo mạn, hung hăng, gây gỗ - làm đổ, đánh đổ, lật đổ, đánh ng, làm lật úp, làm rối tung, làm xáo lộn, làm lộn bậy, làm đo lộn, làm khó chịu, làm rối loạn, làm lo ngại, chồn - làm bực, làm phật ý, khuấy động, làm nổi sóng = sich aufregen + = sich aufregen + = sich aufregen über + = jemand wird sich darüber sehr aufregen +</t>
        </is>
      </c>
    </row>
    <row r="1771">
      <c r="A1771" t="inlineStr">
        <is>
          <t>aufregend</t>
        </is>
      </c>
      <c r="B1771" t="inlineStr"/>
      <c r="C1771" t="inlineStr"/>
      <c r="D1771" t="inlineStr">
        <is>
          <t>kích thích, kích động, hứng thú, lý thú, hồi hộp, làm say mê, làm náo động, để kích thích - cuồng nhiệt, sôi nổi, say sưa, lao phổi, mắc bệnh lao phổi, ửng đỏ vì lên cơn sốt - sống, sinh động, giống như thật, vui vẻ, hoạt bát hăng hái, năng nổ, khó khăn, nguy hiểm, thất điên bát đảo, sắc sảo, tươi - khêu gợi, khích động, làm hào hứng, làm phấn chấn, nồng nhiệt, mạnh mẽ - nhấp nháy, lấp lánh, lóng lánh - gây xúc động</t>
        </is>
      </c>
    </row>
    <row r="1772">
      <c r="A1772" t="inlineStr">
        <is>
          <t>aufreiben</t>
        </is>
      </c>
      <c r="B1772" t="inlineStr"/>
      <c r="C1772" t="inlineStr"/>
      <c r="D1772" t="inlineStr">
        <is>
          <t>chà xát, xoa, làm trầy, làm phồng, cọ cho xơ ra, làm tức mình, làm bực dọc, chọc tức, trêu tức, chà xát cọ, trầy, phồng lên, xơ ra, bực mình, cáu tiết, phát cáu, nổi giận = aufreiben + = sich aufreiben + = jemanden aufreiben +</t>
        </is>
      </c>
    </row>
    <row r="1773">
      <c r="A1773" t="inlineStr">
        <is>
          <t>aufreibend</t>
        </is>
      </c>
      <c r="B1773" t="inlineStr"/>
      <c r="C1773" t="inlineStr"/>
      <c r="D1773" t="inlineStr">
        <is>
          <t>làm kiệt sức, làm mệt lử</t>
        </is>
      </c>
    </row>
    <row r="1774">
      <c r="A1774" t="inlineStr">
        <is>
          <t>aufreihen</t>
        </is>
      </c>
      <c r="B1774" t="inlineStr"/>
      <c r="C1774" t="inlineStr"/>
      <c r="D1774" t="inlineStr">
        <is>
          <t>giũa, gọt giũa, sắp xếp, sắp đặt, đệ trình đưa ra, đưa, cho đi thành hàng, đi thành hàng - buộc bằng dây, treo bằng dây, lên, căng, động tính từ quá khứ) làm căng thẳng, lên dây cót, tước xơ, xâu thành chuỗi, chơi khăm, chơi xỏ, to string someone along đánh lừa ai - kéo dài ra thành dây, chảy thành dây, đánh mở đầu - xâu, lách qua, len lỏi qua, ren</t>
        </is>
      </c>
    </row>
    <row r="1775">
      <c r="A1775" t="inlineStr">
        <is>
          <t>Aufreihfaden</t>
        </is>
      </c>
      <c r="B1775" t="inlineStr"/>
      <c r="C1775" t="inlineStr"/>
      <c r="D1775" t="inlineStr">
        <is>
          <t>cái giũa, thằng cha láu cá, thằng cha quay quắt, ô đựng tài liêu, hồ sơ, dây thép móc hồ sơ, tài liệu, tập báo, hàng, dãy, hàng quân</t>
        </is>
      </c>
    </row>
    <row r="1776">
      <c r="A1776" t="inlineStr">
        <is>
          <t>aufreizen</t>
        </is>
      </c>
      <c r="B1776" t="inlineStr"/>
      <c r="C1776" t="inlineStr"/>
      <c r="D1776" t="inlineStr">
        <is>
          <t>kích thích &amp; ), kích động - khuyến khích, xúi giục - khua, khuấy động, đánh thức, làm thức tỉnh, khích động, khêu gợi, khuấy, chọc tức, làm nổi giận, kéo mạnh, ra sức kéo, + up) thức tỉnh, tỉnh dây, thức tỉnh, muối</t>
        </is>
      </c>
    </row>
    <row r="1777">
      <c r="A1777" t="inlineStr">
        <is>
          <t>aufreizend</t>
        </is>
      </c>
      <c r="B1777" t="inlineStr"/>
      <c r="C1777" t="inlineStr"/>
      <c r="D1777" t="inlineStr">
        <is>
          <t>có tính chất khích động, nhằm khích động, dễ viên, do viêm - làm cáu, kích thích - làm phát cáu, chọc tức, làm tấy lên, làm rát - khiêu khích, trêu chọc, làm bực mình, làm cáu tiết, làm khó chịu - lén, lẩn, uốn khúc, lượn vòng, uyển chuyển</t>
        </is>
      </c>
    </row>
    <row r="1778">
      <c r="A1778" t="inlineStr">
        <is>
          <t>aufrichten</t>
        </is>
      </c>
      <c r="B1778" t="inlineStr"/>
      <c r="C1778" t="inlineStr"/>
      <c r="D1778" t="inlineStr">
        <is>
          <t>làm can đảm, làm mạnh dạn, khuyến khích, cổ vũ, động viên, giúp đỡ, ủng hộ - dựng đứng thẳng, đặt đứng thẳng, dựng nên, xây dựng &amp; ), làm cương lên, ghép, lắp ráp, dựng, cương lên - nâng lên, đỡ dậy, giơ lên, đưa lên, kéo lên, ngước lên, ngẩng lên, xây dựng, nuôi trồng, nêu lên, đưa ra, đề xuất, làm ra, gây nên, tăng, làm tăng thêm, phát động, kích động, xúi giục, làm phấn chấn tinh thần ai - làm nở, làm phồng lên, cất cao, lên, đắp cao lên, xây cao thêm, đề bạt, khai thác, làm bốc lên, làm tung lên, thu, thu góp, tổ chức, tuyển mộ, gọi về, chấm dứt, rút bỏ, nhổ, trông thấy, làm có tuyết - làm cho có nhung - nuôi, nuôi nấng, nuôi dạy, chăn nuôi, trồng, lồng lên, chồm lên, dựng lên, + up) giận dữ đứng dậy, nhô cao lên = sich aufrichten + = wieder aufrichten +</t>
        </is>
      </c>
    </row>
    <row r="1779">
      <c r="A1779" t="inlineStr">
        <is>
          <t>aufrichtig</t>
        </is>
      </c>
      <c r="B1779" t="inlineStr"/>
      <c r="C1779" t="inlineStr"/>
      <c r="D1779" t="inlineStr">
        <is>
          <t>thật thà, ngay thẳng, bộc trực, vô tư, không thiên vị - thân ái, thân mật, chân thành, kích thích tim - đứng đắn, nghiêm chỉnh, sốt sắng, tha thiết - thẳng, trực tính, thẳng thắn, nói thẳng, quả quyết, thẳng tuột, thẳng tiến, ngay, lập tức - ngay thật - lương thiện, trung thực, chân thật, kiếm được một cách lương thiện, chính đáng, thật, không giả mạo, tốt, xứng đáng, trong trắng, trinh tiết - ngây thơ - tròn, chẵn, khứ hồi, theo vòng tròn, vòng quanh, nói không úp mở, sang sảng, vang, lưu loát, trôi chảy, nhanh, mạnh, khá lớn, đáng kể, quanh, loanh quanh, xung quanh, trở lại, quay trở lại - khắp cả - thành thật, thành khẩn - đơn, đơn độc, một mình, chỉ một, cô đơn, không vợ, không chồng, ở vậy, một, dù là một, kiên định - vuông, to ngang, đẫy, ních bụng, có thứ tự, ngăn nắp, kiên quyết, dứt khoát, không úp mở, sòng phẳng, ngang hàng, bằng hàng, bình phương, cổ lỗ sĩ, lỗi thời, vuông vắn, thẳng góc với - trúng - thực, đúng, xác thực, chân chính, trung thành, chính xác, đúng chỗ - thành thực - sự thật, thật ra, thật vậy - không xúc động, không động lòng, thản nhiên, tự nhiên, không giả tạo, không màu mè, không bị ảnh hưởng, không bị nhiễm = aufrichtig sein + = aufrichtig dankbar +</t>
        </is>
      </c>
    </row>
    <row r="1780">
      <c r="A1780" t="inlineStr">
        <is>
          <t>Aufrichtigkeit</t>
        </is>
      </c>
      <c r="B1780" t="inlineStr"/>
      <c r="C1780" t="inlineStr"/>
      <c r="D1780" t="inlineStr">
        <is>
          <t>candour - tính thật thà, tính ngay thẳng, tính bộc trực, sự vô tư, sự không thiên vị - - lòng trung thành, tính trung thực, sự đúng đắn, sự chính xác, độ tin, độ trung thực - tính ngay thật, tính thẳng thắn - tính lương thiện, tính chân thật, cây cải âm, cây luna - thái độ đúng đắn, tính chính trực - tính thành thật, tính chân thành, tính thành khẩn - sự thật, lẽ phải, chân lý, lòng chân thật, sự lắp đúng - tính chất thẳng đứng, tính liêm khiết - tính chân thực, tính xác thực</t>
        </is>
      </c>
    </row>
    <row r="1781">
      <c r="A1781" t="inlineStr">
        <is>
          <t>Aufrichtmuskel</t>
        </is>
      </c>
      <c r="B1781" t="inlineStr"/>
      <c r="C1781" t="inlineStr"/>
      <c r="D1781" t="inlineStr">
        <is>
          <t>người dựng, người làm đứng thẳng, vật làm đứng thẳng, cơ cương erector muscle), thợ lắp ráp</t>
        </is>
      </c>
    </row>
    <row r="1782">
      <c r="A1782" t="inlineStr">
        <is>
          <t>Aufrichtung</t>
        </is>
      </c>
      <c r="B1782" t="inlineStr"/>
      <c r="C1782" t="inlineStr"/>
      <c r="D1782" t="inlineStr">
        <is>
          <t>sự đứng thẳng, sự dựng đứng, sự dựng lên, sự xây dựng, công trình xây dựng &amp; ), sự cương, trạng thái cương, sự ghép, sự lắp ráp, sự dựng</t>
        </is>
      </c>
    </row>
    <row r="1783">
      <c r="A1783" t="inlineStr">
        <is>
          <t>aufrollen</t>
        </is>
      </c>
      <c r="B1783" t="inlineStr"/>
      <c r="C1783" t="inlineStr"/>
      <c r="D1783" t="inlineStr">
        <is>
          <t>cuộn, quấn, quanh co, uốn khúc, ngoằn ngoèo - mở ra, tri ra = aufrollen +</t>
        </is>
      </c>
    </row>
    <row r="1784">
      <c r="A1784" t="inlineStr">
        <is>
          <t>Aufruf</t>
        </is>
      </c>
      <c r="B1784" t="inlineStr"/>
      <c r="C1784" t="inlineStr"/>
      <c r="D1784" t="inlineStr">
        <is>
          <t>sự kêu gọi, lời kêu gọi, lời thỉnh cầu, sự cầu khẩn, sự chống án, quyền chống án - tiếng kêu, tiếng la, tiếng gọi, tiếng chim kêu, tiếng bắt chước tiếng chim, kèn lệnh, trống lệnh, còi hiệu, sự mời, sự triệu tập, sự gọi dây nói, sự nói chuyện bằng dây nói, sự thăm - sự ghé thăm, sự đỗ lại, sự ghé lại, sự đòi hỏi, sự yêu cầu, sự cần thiết, dịp, sự gọi vốn, sự gọi cổ phần, sự vỗ tay mời ra một lần nữa - xu hướng, khuynh hướng, nghề nghiệp, tập thể những người cùng nghề, sự gọi, sự đến thăm - lời cầu khẩn, lời cầu khẩn nàng thơ, câu thần chú, sự viện, sự dẫn chứng = der Aufruf +</t>
        </is>
      </c>
    </row>
    <row r="1785">
      <c r="A1785" t="inlineStr">
        <is>
          <t>Aufrufer</t>
        </is>
      </c>
      <c r="B1785" t="inlineStr"/>
      <c r="C1785" t="inlineStr"/>
      <c r="D1785" t="inlineStr">
        <is>
          <t>người đến thăm, người gọi</t>
        </is>
      </c>
    </row>
    <row r="1786">
      <c r="A1786" t="inlineStr">
        <is>
          <t>Aufruhr</t>
        </is>
      </c>
      <c r="B1786" t="inlineStr"/>
      <c r="C1786" t="inlineStr"/>
      <c r="D1786" t="inlineStr">
        <is>
          <t>sự đốt cháy, sự cháy - - sự lộn xôn, sự hỗn độn, sự rối loạn, sự hỗn loạn, sự mơ hồ, sự mập mờ, sự rối rắm, sự lẫn lộn, sự nhầm lẫn, sự bối rối, sự ngượng ngập, sự xấu hổ, nhuộng confusion!) chết tiệt! - chết toi! - sự mất trật tự, sự bừa bãi, sự lộn xộn, sự náo loạn, sự khó ở - sự kích thích, sự kích động, tình trạng bị kích thích, tình trạng bị kích động, sự nhộn nhịp, sự náo động, sự sôi nổi - men, con men, sự lên men, sự khích động, sự vận động, sự xôn xao - cuộc nổi dậy chống đối, cuộc nổi loạn, cuộc binh biến - cuộc phiến loạn, sự chống lại - cuộc nổi dậy, cuộc khởi nghĩa, sự ghê tởm - sự tụ tập phá rối, cuộc dấy loạn, sự phóng đãng, sự trác táng, sự ăn chơi hoang toàng, cuộc chè chén ầm ĩ, cuộc trác táng ầm ĩ, sự quấy phá ầm ĩ, sự lung tung, sự đánh hơi lung tung - sự theo vết lung tung - sự xúi giục nổi loạn, sự nổi loạn, sự dấy loạn - nhà tù, trại giam, sự khuấy, sự quấy trộn, sự chuyển động, sự cời, sự huyên náo - sự ồn ào, sự om sòm, tiếng ồn ào, sự xáo động - - cổ, vành, gấu, lá bài bắt cái, sự ẩu đả - tình trạng không yên ổn, tình trạng náo động, sự không yên tâm, sự băn khoăn, sự lo âu - tiếng om sòm = der Aufruhr + = Aufruhr stiften + = in Aufruhr sein + = in Aufruhr versetzen + = sich am Aufruhr beteiligen +</t>
        </is>
      </c>
    </row>
    <row r="1787">
      <c r="A1787" t="inlineStr">
        <is>
          <t>aufs</t>
        </is>
      </c>
      <c r="B1787" t="inlineStr"/>
      <c r="C1787" t="inlineStr"/>
      <c r="D1787" t="inlineStr">
        <is>
          <t>lại, một lần nữa, lại nữa, bằng cách khác</t>
        </is>
      </c>
    </row>
    <row r="1788">
      <c r="A1788" t="inlineStr">
        <is>
          <t>aufsammeln</t>
        </is>
      </c>
      <c r="B1788" t="inlineStr"/>
      <c r="C1788" t="inlineStr"/>
      <c r="D1788" t="inlineStr">
        <is>
          <t>dự trữ</t>
        </is>
      </c>
    </row>
    <row r="1789">
      <c r="A1789" t="inlineStr">
        <is>
          <t>Aufsatz</t>
        </is>
      </c>
      <c r="B1789" t="inlineStr"/>
      <c r="C1789" t="inlineStr"/>
      <c r="D1789" t="inlineStr">
        <is>
          <t>bài báo, điều khoản, mục, đồ, thức, vật phẩm, hàng, mạo từ - sự gắn, sự dán, sự buộc, sự cột, cái dùng để buộc, vật bị buộc, lòng quyến luyến, sự gắn bó, sự bắt, sự tịch biên, sự tịch thu, đồ gá lắp, phụ tùng - 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mũ miện, vua, ngôi vua, vòng hoa, vòng lá, phần thưởng, đỉnh, ngọn, chóp, chỏm, đỉnh đầu, đầu, đỉnh cao nhất, sự tột cùng, đồng curon, thân răng, khổ giấy 15 x 20 - sự làm thử, sự làm cố gắng, bài tiểu luận - sự thi hành, sự thực hiện, sự sử dụng, thể dục, sự rèn luyện thân thể, sự rèn luyện trí óc, bài tập, bài thi diễn thuyết, sự tập luyện, sự tập trận sự diễn tập, thể thao quốc phòng - sự thờ cúng, sự lễ bái, lễ - đề tài, chủ đề, luận văn, chủ tố, rađiô bài hát dạo, khúc nhạc hiệu nhắc đi nhắc lại ở trên đài mỗi khi đến một buổi phát thanh nào đó) theme_song) - con cù, con quay, mặt, mui, vung, đỉnh cao, mức cao, số cao nhất, số nhiều) thân lá = der Aufsatz +</t>
        </is>
      </c>
    </row>
    <row r="1790">
      <c r="A1790" t="inlineStr">
        <is>
          <t>Aufsaugen</t>
        </is>
      </c>
      <c r="B1790" t="inlineStr"/>
      <c r="C1790" t="inlineStr"/>
      <c r="D1790" t="inlineStr">
        <is>
          <t>sự hút, sự hút thu, sự say mê, miệt mài, sự mê mải</t>
        </is>
      </c>
    </row>
    <row r="1791">
      <c r="A1791" t="inlineStr">
        <is>
          <t>aufsaugen</t>
        </is>
      </c>
      <c r="B1791" t="inlineStr"/>
      <c r="C1791" t="inlineStr"/>
      <c r="D1791" t="inlineStr">
        <is>
          <t>hút, hút thu, hấp thu, miệt mài, mê mải, chăm chú, lôi cuốn, thu hút sự chú ý - uống, nốc, hít, hấp thụ, tiêm nhiễm</t>
        </is>
      </c>
    </row>
    <row r="1792">
      <c r="A1792" t="inlineStr">
        <is>
          <t>aufsaugend</t>
        </is>
      </c>
      <c r="B1792" t="inlineStr"/>
      <c r="C1792" t="inlineStr"/>
      <c r="D1792" t="inlineStr">
        <is>
          <t>hút nước, thấm hút</t>
        </is>
      </c>
    </row>
    <row r="1793">
      <c r="A1793" t="inlineStr">
        <is>
          <t>Aufsaugung</t>
        </is>
      </c>
      <c r="B1793" t="inlineStr"/>
      <c r="C1793" t="inlineStr"/>
      <c r="D1793" t="inlineStr">
        <is>
          <t>sự hút, sự hút thu, sự say mê, miệt mài, sự mê mải - sự hút hết, sự làm chân không, sự rút khí, sự làm kiệt, sự dốc hết, sự dùng hết, tình trạng mệt lử, tình trạng kiệt sức, tình trạng kiệt quệ, tình trạng bạc màu, phép vét kiệt - phép khử liên tiếp, sự bàn hết khía cạnh, sự nghiên cứu hết mọi mặt</t>
        </is>
      </c>
    </row>
    <row r="1794">
      <c r="A1794" t="inlineStr">
        <is>
          <t>aufschichten</t>
        </is>
      </c>
      <c r="B1794" t="inlineStr"/>
      <c r="C1794" t="inlineStr"/>
      <c r="D1794" t="inlineStr">
        <is>
          <t>gửi vào kho, xây ghép - đánh thành đống, chồng thành đống, chất thành đống, hướng dẫn bay lượn vòng, dựng chụm vào nhau - xếp thành tầng</t>
        </is>
      </c>
    </row>
    <row r="1795">
      <c r="A1795" t="inlineStr">
        <is>
          <t>aufschiebbar</t>
        </is>
      </c>
      <c r="B1795" t="inlineStr"/>
      <c r="C1795" t="inlineStr"/>
      <c r="D1795" t="inlineStr">
        <is>
          <t>có thể treo được</t>
        </is>
      </c>
    </row>
    <row r="1796">
      <c r="A1796" t="inlineStr">
        <is>
          <t>aufschieben</t>
        </is>
      </c>
      <c r="B1796" t="inlineStr"/>
      <c r="C1796" t="inlineStr"/>
      <c r="D1796" t="inlineStr">
        <is>
          <t>hoãn, hoãn lại, để lại, ngừng để sau họp lại, ngừng họp chung để họp riêng, dời sang một nơi khác - trì hoãn, để chậm lại, chần chừ - xếp vào ngăn, cho vào ngăn kéo, bỏ xó, thải, đóng ngăn, dốc thoai thoải - chuyển hướng, cho sang đường xép, hoãn không cho thảo luận, xếp lại, mắc sun = aufschieben + = aufschieben + = aufschieben +</t>
        </is>
      </c>
    </row>
    <row r="1797">
      <c r="A1797" t="inlineStr">
        <is>
          <t>aufschiebend</t>
        </is>
      </c>
      <c r="B1797" t="inlineStr"/>
      <c r="C1797" t="inlineStr"/>
      <c r="D1797" t="inlineStr">
        <is>
          <t>trì hoãn, kéo dài, Fa-biên, theo thuyết Fa-biên</t>
        </is>
      </c>
    </row>
    <row r="1798">
      <c r="A1798" t="inlineStr">
        <is>
          <t>Aufschlag</t>
        </is>
      </c>
      <c r="B1798" t="inlineStr"/>
      <c r="C1798" t="inlineStr"/>
      <c r="D1798" t="inlineStr">
        <is>
          <t>sự tiến lên, sự tiến tới, sự tiến bộ, sự đề bạt, sự thăng, chức, sự tăng giá, tiền đặt trước, tiền trả trước, tiền cho vay, sự theo đuổi, sự làm thân, sự sớm pha - ve áo - - sự lên, sự đưa lên, sự kéo lên, sự dâng, lên, sự tăng lên, sự tăng lương, sự nổi lên để đớp mồi, sự trèo lên, sự leo lên, đường dốc, chỗ dốc, gò cao, chiều cao đứng thẳng, độ cao, nguồn gốc - căn nguyên, nguyên do, sự gây ra - cú giao bóng, lượt giao bóng - quả đấm, quả thụi = der Aufschlag + = der Aufschlag + = der Aufschlag + = der Aufschlag + = einen Ball beim Aufschlag nehmen +</t>
        </is>
      </c>
    </row>
    <row r="1799">
      <c r="A1799" t="inlineStr">
        <is>
          <t>Aufschlagen</t>
        </is>
      </c>
      <c r="B1799" t="inlineStr"/>
      <c r="C1799" t="inlineStr"/>
      <c r="D1799" t="inlineStr">
        <is>
          <t>con gà trống, chim trống, người đứng đầu, người có vai vế nhất, đầu sỏ, chong chóng gió weathercock), vòi nước, kim, cò súng, tục cái buồi, con cặc, mép mũ vểnh lên, đầu mũ hếch lên - cái liếc, cái nháy mắt, đống rơm</t>
        </is>
      </c>
    </row>
    <row r="1800">
      <c r="A1800" t="inlineStr">
        <is>
          <t>aufschlagen</t>
        </is>
      </c>
      <c r="B1800" t="inlineStr"/>
      <c r="C1800" t="inlineStr"/>
      <c r="D1800" t="inlineStr">
        <is>
          <t>lên cò súng, vểnh lên, hếch lên, dựng lên, nháy nháy ai, liếc nhìn ai, vênh váo ra vẻ thách thức - quất đét đét, búng kêu tanh tách, bẻ kêu răng rắc, làm nứt, làm rạn, làm vỡ, kẹp vỡ, kêu răng rắc, kêu đen đét, nổ giòn, nứt nẻ, rạn nứt, vỡ, gãy &amp; ), nói chuyện vui, nói chuyện phiếm = aufschlagen + = aufschlagen + = aufschlagen + = aufschlagen + = aufschlagen + = aufschlagen + = aufschlagen + = aufschlagen + = dumpf aufschlagen + = auf etwas aufschlagen +</t>
        </is>
      </c>
    </row>
    <row r="1801">
      <c r="A1801" t="inlineStr">
        <is>
          <t>aufschmelzen</t>
        </is>
      </c>
      <c r="B1801" t="inlineStr"/>
      <c r="C1801" t="inlineStr"/>
      <c r="D1801" t="inlineStr">
        <is>
          <t>gửi, gửi ở ngân hàng, gửi ký quỹ, đặt cọc, làm lắng đọng, đặt, đẻ - rã ra, tan rã, phân huỷ, hoà tan, làm tan ra, giải tán, giải thể, huỷ bỏ, làm tan, làm biến đi, tan ra, bị giải tán, bị giải thể, bị huỷ bỏ, tan biến, biến mất, mờ, chồng - chảy ra, chảy nước ra, vãi mỡ ra, toát mồ hôi, cảm động, cảm kích, động lòng, mủi lòng, se lòng, nao núng, nhụt đi, làm chảy ra, làm động lòng, làm mủi lòng, làm se lòng - làm nao núng, làm nhụt đi, làm nguôi đi - luyện nấu chảy</t>
        </is>
      </c>
    </row>
    <row r="1802">
      <c r="A1802" t="inlineStr">
        <is>
          <t>aufschnappen</t>
        </is>
      </c>
      <c r="B1802" t="inlineStr"/>
      <c r="C1802" t="inlineStr"/>
      <c r="D1802" t="inlineStr">
        <is>
          <t>bắt lấy, nắm lấy, tóm lấy, chộp lấy, đánh được, câu được, bắt kịp, theo kịp, đuổi kịp, mắc, bị nhiễm, hiểu được, nắm được, nhận ra, bắt gặp, bắt được quả tang, chợt gặp - chợt thấy, mắc vào, vướng, móc, kẹp, chặn đứng, nén, giữ, thu hút, lôi cuốn, đánh, giáng, bắt lửa, đóng băng, ăn khớp, vừa, bấu, víu lấy, níu lấy - táp, đớp, bật tách tách, quất vun vút, bẻ gãy tách, đóng tách, thả, bò, bắn, chụp nhanh, nhặt vội, ngắt lời, cắn, nói cáu kỉnh, cắn cảu, gãy tách, nổ</t>
        </is>
      </c>
    </row>
    <row r="1803">
      <c r="A1803" t="inlineStr">
        <is>
          <t>aufschneiden</t>
        </is>
      </c>
      <c r="B1803" t="inlineStr"/>
      <c r="C1803" t="inlineStr"/>
      <c r="D1803" t="inlineStr">
        <is>
          <t>khoe khoang khoác lác - nói dối, nói bịa - làm vội, làm quấy quá, làm giả dối, tránh né, gian lận - - khoe khoang, khoác lác - thêu dệt, bịa đặt, nói ngoa, cường điệu - kéo ra, căng ra, giăng ra, duỗi ra, nong ra, lợi dụng, lạm dụng, nói phóng đại, treo cổ, trải ra, chạy dài ra, giãn ra, rộng ra, co giãn, + out) nằm sóng soài, bị treo cổ - đi đứng nghênh ngang, vênh váo, nói khoác lác huênh hoang, doạ dẫm, nạt nộ = aufschneiden + = aufschneiden +</t>
        </is>
      </c>
    </row>
    <row r="1804">
      <c r="A1804" t="inlineStr">
        <is>
          <t>Aufschneider</t>
        </is>
      </c>
      <c r="B1804" t="inlineStr"/>
      <c r="C1804" t="inlineStr"/>
      <c r="D1804" t="inlineStr">
        <is>
          <t>vật nảy lên, người nhảy lên, kẻ hay nói khoác lác, lời nói khoác, kẻ hay nói dối, lời nòi dối trắng trợn, người to lớn, vật to gộ, người được thuê để tống cổ những kẻ phá phách - người khoe khoang khoác lác - người nói dối, người bịa chuyện - sự trưng diện, sự phô trương, sự khoe khoang</t>
        </is>
      </c>
    </row>
    <row r="1805">
      <c r="A1805" t="inlineStr">
        <is>
          <t>Aufschneiderei</t>
        </is>
      </c>
      <c r="B1805" t="inlineStr"/>
      <c r="C1805" t="inlineStr"/>
      <c r="D1805" t="inlineStr">
        <is>
          <t>vết lang trán, dấu đánh vào cây, áo màu sặc sỡ, lời nói dối trắng trợn - người luyện thi, người nói dối, người nói láo, người nói dóc, lời nói dối, lời nói láo, lời nói dóc - chuyện bịa, sự đánh lừa - kẹo mềm, chuyện vớ vẩn, chuyện tầm phào, chuyện láo, chuyện ba láp, bản tin giờ chót, chuyện làm vội vàng, việc làm chấp vá vụng về, việc làm giả dối - thói khoe khoang khoác lác</t>
        </is>
      </c>
    </row>
    <row r="1806">
      <c r="A1806" t="inlineStr">
        <is>
          <t>Aufschnitt</t>
        </is>
      </c>
      <c r="B1806" t="inlineStr"/>
      <c r="C1806" t="inlineStr"/>
      <c r="D1806"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der kalte Aufschnitt +</t>
        </is>
      </c>
    </row>
    <row r="1807">
      <c r="A1807" t="inlineStr">
        <is>
          <t>aufschrauben</t>
        </is>
      </c>
      <c r="B1807" t="inlineStr"/>
      <c r="C1807" t="inlineStr"/>
      <c r="D1807" t="inlineStr">
        <is>
          <t>nới ra, vặn ra = aufschrauben +</t>
        </is>
      </c>
    </row>
    <row r="1808">
      <c r="A1808" t="inlineStr">
        <is>
          <t>Aufschrecken</t>
        </is>
      </c>
      <c r="B1808" t="inlineStr"/>
      <c r="C1808" t="inlineStr"/>
      <c r="D1808" t="inlineStr">
        <is>
          <t>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t>
        </is>
      </c>
    </row>
    <row r="1809">
      <c r="A1809" t="inlineStr">
        <is>
          <t>aufschrecken</t>
        </is>
      </c>
      <c r="B1809" t="inlineStr"/>
      <c r="C1809" t="inlineStr"/>
      <c r="D1809" t="inlineStr">
        <is>
          <t>khua, khuấy động, đánh thức, làm thức tỉnh, khích động, khêu gợi, khuấy, chọc tức, làm nổi giận, kéo mạnh, ra sức kéo, + up) thức tỉnh, tỉnh dây, thức tỉnh, muối - làm kinh hãi, làm sợ hãi, doạ - bắt đầu, chạy, giật mình, rời ra, long ra, làm bắt đầu, khiến phải, ra hiệu xuất phát, mở, khởi động, khêu, gây, nêu ra, làm tách ra, làm rời ra, làm long ra, giúp đỡ, nâng đỡ, đuổi ra khỏi hang - startle = aufschrecken +</t>
        </is>
      </c>
    </row>
    <row r="1810">
      <c r="A1810" t="inlineStr">
        <is>
          <t>aufschreckend</t>
        </is>
      </c>
      <c r="B1810" t="inlineStr"/>
      <c r="C1810" t="inlineStr"/>
      <c r="D1810" t="inlineStr">
        <is>
          <t>làm giật mình, làm hoảng hốt, làm sửng sốt</t>
        </is>
      </c>
    </row>
    <row r="1811">
      <c r="A1811" t="inlineStr">
        <is>
          <t>Aufschrei</t>
        </is>
      </c>
      <c r="B1811" t="inlineStr"/>
      <c r="C1811" t="inlineStr"/>
      <c r="D1811" t="inlineStr">
        <is>
          <t>tiếng cú kêu, tiếng thét, tiếng huýt, tiếng còi - sự la thét, tiếng la thét, sự la ó, sự phản đối kịch liệt, sự bán đấu giá - tiếng hét, tiếng kêu thất thanh, tiếng kêu inh ỏi, tiếng cười phá lên screams of laughter), chuyện tức cười, người làm tức cười - tiếng kêu thét, tiếng rít</t>
        </is>
      </c>
    </row>
    <row r="1812">
      <c r="A1812" t="inlineStr">
        <is>
          <t>aufschreiben</t>
        </is>
      </c>
      <c r="B1812" t="inlineStr"/>
      <c r="C1812" t="inlineStr"/>
      <c r="D1812" t="inlineStr">
        <is>
          <t>ghi nhớ, chú ý, lưu ý, nhận thấy, ghi, ghi chép, chú giải, chú thích - thu, chỉ, hót khẽ = aufschreiben + = rasch aufschreiben +</t>
        </is>
      </c>
    </row>
    <row r="1813">
      <c r="A1813" t="inlineStr">
        <is>
          <t>aufschreien</t>
        </is>
      </c>
      <c r="B1813" t="inlineStr"/>
      <c r="C1813" t="inlineStr"/>
      <c r="D1813">
        <f> aufschreien +</f>
        <v/>
      </c>
    </row>
    <row r="1814">
      <c r="A1814" t="inlineStr">
        <is>
          <t>Aufschrift</t>
        </is>
      </c>
      <c r="B1814" t="inlineStr"/>
      <c r="C1814" t="inlineStr"/>
      <c r="D1814" t="inlineStr">
        <is>
          <t>chữ khắc, đề từ - câu viết, câu khắc, câu ghi, câu đề tặng, sự xuất dưới hình thức cổ phần - nhãn, nhãn hiệu, danh hiệu, chiêu bài, phân bổ chính, mái hắt - sự ghi chữ, sự in chữ, sự viết chữ, sự khắc chữ, chữ in, chữ viết, sự viết thư - sự viết lên trên, chữ viết lên trên, địa chỉ ở phong bì thư = mit Aufschrift versehen +</t>
        </is>
      </c>
    </row>
    <row r="1815">
      <c r="A1815" t="inlineStr">
        <is>
          <t>Aufschub</t>
        </is>
      </c>
      <c r="B1815" t="inlineStr"/>
      <c r="C1815" t="inlineStr"/>
      <c r="D1815" t="inlineStr">
        <is>
          <t>sự hoãn lại, sự dời sang một nơi khác, sự chuyển chỗ hội họp, sự ngừng họp - sự hoãn, sự trì hoãn, sự để chậm lại, sự hoãn quân địch - sự chậm trễ, điều làm trở ngại, sự cản trở - sự đặt ở hàng thứ yếu, sự coi không quan trọng bằng - sự chậm, sự trễ - - sự treo, sự đình chỉ, sự ngưng lại, sự đình chỉ công tác, sự đình bản, thể vẩn = der Aufschub + = der Aufschub + = der Aufschub + = keinen Aufschub dulden +</t>
        </is>
      </c>
    </row>
    <row r="1816">
      <c r="A1816" t="inlineStr">
        <is>
          <t>aufschwellen</t>
        </is>
      </c>
      <c r="B1816" t="inlineStr"/>
      <c r="C1816" t="inlineStr"/>
      <c r="D1816" t="inlineStr">
        <is>
          <t>làm tròn trĩnh, làm phính ra, làm mẫm, + out, up) tròn trĩnh, phính ra, mẫm ra, rơi phịch xuống, rơi ùm xuống, ngồi phịch xuống, lao ùm xuống, bầu cho, dốc phiếu cho, hoàn toàn tán thành - toàn tâm toàn ý theo, + down, upon) bỏ phịch xuống, vứt phịch xuống, làm rơi ùm xuống = aufschwellen + = aufschwellen lassen + = aufschwellen lassen +</t>
        </is>
      </c>
    </row>
    <row r="1817">
      <c r="A1817" t="inlineStr">
        <is>
          <t>Aufschwung</t>
        </is>
      </c>
      <c r="B1817" t="inlineStr"/>
      <c r="C1817" t="inlineStr"/>
      <c r="D1817" t="inlineStr">
        <is>
          <t>sự tiến lên, sự tiến tới, sự tiến bộ, sự đề bạt, sự thăng, chức, sự tăng giá, tiền đặt trước, tiền trả trước, tiền cho vay, sự theo đuổi, sự làm thân, sự sớm pha - sào căng buồm, hàng rào gỗ nổi, cần, xà dọc, tiếng nổ đùng đùng, tiếng gầm, tiếng oang oang, tiếng kêu vo vo, sự tăng vọt, sự phất trong, sự nổi tiếng thình lình - sự quảng cáo rùm beng, sự nổi tiếng, sự tăng thế - sự bỏ chạy, sự rút chạy, sự bay, chuyến bay, sự truy đuổi, sự đuổi bắt, đàn, đường đạn, sự bay vụt, tầm bay, sự trôi nhanh, sự bay bổng, sự phiêu diêu, tầng, đợt, loạt, trấu, phi đội, cuộc thi bắn cung tầm xa - tên dùng trong cuộc thi bắn cung tầm xa flight arrow) - sự lấy lại được, sự tìm lại được, sự đòi lại được, sự bình phục, sự khỏi bệnh, sự khôi phục lại, sự phục hồi lại, miếng thủ thế lại, sự lấy lại thăng bằng - sự lên, sự đưa lên, sự kéo lên, sự dâng, lên, sự tăng lên, sự tăng lương, sự nổi lên để đớp mồi, sự trèo lên, sự leo lên, đường dốc, chỗ dốc, gò cao, chiều cao đứng thẳng, độ cao, nguồn gốc - căn nguyên, nguyên do, sự gây ra - sự đua đưa, sự lúc lắc, độ đu đưa, độ lắc, cái đu, chầu đu, sự nhún nhảy, quá trình hoạt động, sự tự do hành động, swing music, nhịp điệu, cú đấm bạt, cú xuynh, sự lên xuống đều đều - sự nâng lên, sự đỡ lên, sự nhấc lên, sự đắp cao lên, sự nâng cao, yếu tố kích thích, nh hưởng thúc đẩy, phay nghịch - sự tăng, sự khá lên = der Aufschwung + = einen Aufschwung nehmen + = neuen Aufschwung bekommen + = eine Stadt mit Aufschwung +</t>
        </is>
      </c>
    </row>
    <row r="1818">
      <c r="A1818" t="inlineStr">
        <is>
          <t>Aufsehen</t>
        </is>
      </c>
      <c r="B1818" t="inlineStr"/>
      <c r="C1818" t="inlineStr"/>
      <c r="D1818" t="inlineStr">
        <is>
          <t>việc làm, công việc, sự khó nhọc, sự khó khăn, công sức, sự rối rít, sự hối hả ngược xuôi - sự khâm phục, sự ưa chuộng nhiệt liệt, sự tranh cãi sôi nổi, sự xôn xao náo nhiệt, sự giận dữ, sự điên tiết - cảm giác, sự xúc động mạnh, sự làm quần chúng xúc động mạnh, tin giật gân = Aufsehen erregen + = Sein Bericht erregte Aufsehen. +</t>
        </is>
      </c>
    </row>
    <row r="1819">
      <c r="A1819" t="inlineStr">
        <is>
          <t>aufsehenerregend</t>
        </is>
      </c>
      <c r="B1819" t="inlineStr"/>
      <c r="C1819" t="inlineStr"/>
      <c r="D1819" t="inlineStr">
        <is>
          <t>gây xúc động mạnh làm náo động dư luận, giật gân - làm giật mình, làm hoảng hốt, làm sửng sốt</t>
        </is>
      </c>
    </row>
    <row r="1820">
      <c r="A1820" t="inlineStr">
        <is>
          <t>Aufseher</t>
        </is>
      </c>
      <c r="B1820" t="inlineStr"/>
      <c r="C1820" t="inlineStr"/>
      <c r="D1820" t="inlineStr">
        <is>
          <t>người kiểm tra, người kiểm soát, quản gia, quản lý, trưởng ban quản trị comptroller), bộ điều chỉnh - quản đốc, đốc công, chủ tịch ban hội thẩm - cai ngục, cai tù - sự thủ thế, sự giữ miếng, sự đề phòng, cái chắn, sự thay phiên gác, lính gác, đội canh gác, người bảo vệ, cận vệ, vệ binh, lính canh trại giam, đội lính canh trại giam, đội quân - trưởng tàu - - người giữ, người gác, người bảo quản, người bảo tồn, người trông nom người điên, người quản lý, người chủ, người coi khu rừng cấm săn bắn, nhẫn giữ, đai ốc hãm - người có quyền lực cao hơn cả, người lânh đạo, trọng tài, người đốc công, người cai thợ, siêu nhân - giám thị - người hay đi lang thang, người bảo vệ rừng, nhân viên lân nghiệp, người gác công viên của nhà vua, kỵ binh nhẹ, biệt kích, đội biệt động, nữ hướng đạo sinh lớn - thị trưởng, quận trưởng, chủ tịch hội đồng thành phố, chủ tịch xa - người giám sát - dân phòng, cai, hiệu trưởng, tổng đốc, thống đốc, người coi nơi cấm săn bắn game warden), người trông nom = der Aufseher +</t>
        </is>
      </c>
    </row>
    <row r="1821">
      <c r="A1821" t="inlineStr">
        <is>
          <t>aufsetzen</t>
        </is>
      </c>
      <c r="B1821" t="inlineStr"/>
      <c r="C1821" t="inlineStr"/>
      <c r="D1821" t="inlineStr">
        <is>
          <t>đưa vào bờ, đổ bộ, dẫn đến, đưa đến, đẩy vào, đạt được, giành được, bắt được, đưa đi, giáng, đánh, ghé vào bờ, hạ cánh, xuống đất, xuống xe, lên bờ, rơi vào = aufsetzen +</t>
        </is>
      </c>
    </row>
    <row r="1822">
      <c r="A1822" t="inlineStr">
        <is>
          <t>Aufsicht</t>
        </is>
      </c>
      <c r="B1822" t="inlineStr"/>
      <c r="C1822" t="inlineStr"/>
      <c r="D1822" t="inlineStr">
        <is>
          <t>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sự giữ, sự giữ gìn, sự bảo quản, sự coi giữ, sự bảo vệ, sự tuân theo, sự giữ sổ sách, sự quản lý, sự tổ chức, sự hoà hợp, sự phù hợp, sự thích ứng, sự ăn ý, sự ăn khớp - sự quên sót, điều lầm lỗi, sự bỏ đi, sự giám sát, sự giám thị - - - sự bảo trợ, sự giam giữ, khu, khu vực, phòng, phòng giam, khe răng chìa khoá, thế đỡ = die Aufsicht + = die Aufsicht führen + = ohne Aufsicht sein + = die staatliche Aufsicht + = unter polizeilicher Aufsicht stehen +</t>
        </is>
      </c>
    </row>
    <row r="1823">
      <c r="A1823" t="inlineStr">
        <is>
          <t>Aufsichtsrat</t>
        </is>
      </c>
      <c r="B1823" t="inlineStr"/>
      <c r="C1823" t="inlineStr"/>
      <c r="D1823">
        <f> im Aufsichtsrat +</f>
        <v/>
      </c>
    </row>
    <row r="1824">
      <c r="A1824" t="inlineStr">
        <is>
          <t>aufsitzen</t>
        </is>
      </c>
      <c r="B1824" t="inlineStr"/>
      <c r="C1824" t="inlineStr"/>
      <c r="D1824" t="inlineStr">
        <is>
          <t>leo, trèo lên, cưỡi, nâng lên, cất lên, đỡ lên, kéo lên, cho cưỡi lên, đóng khung, lắp táp, cắm vào, dựng lên, đặt, sắp đặt, dán vào, đóng vào, mang, được trang bị, cho nhảy vật nuôi, lên - trèo, bốc lên, tăng lên</t>
        </is>
      </c>
    </row>
    <row r="1825">
      <c r="A1825" t="inlineStr">
        <is>
          <t>aufspannen</t>
        </is>
      </c>
      <c r="B1825" t="inlineStr"/>
      <c r="C1825" t="inlineStr"/>
      <c r="D1825" t="inlineStr">
        <is>
          <t>trải, căng, giăng ra, bày ra, rải, truyền bá, kéo dài thời gian, bày, bày lên bàn, phết, đập bẹt, trải ra, căng ra, truyền đi, lan đi, bay đi, tản ra - kéo ra, duỗi ra, nong ra, lợi dụng, lạm dụng, nói phóng đại, nói ngoa, treo cổ, chạy dài ra, giãn ra, rộng ra, co giãn, + out) nằm sóng soài, bị treo cổ = aufspannen +</t>
        </is>
      </c>
    </row>
    <row r="1826">
      <c r="A1826" t="inlineStr">
        <is>
          <t>Aufspannung</t>
        </is>
      </c>
      <c r="B1826" t="inlineStr"/>
      <c r="C1826" t="inlineStr"/>
      <c r="D1826" t="inlineStr">
        <is>
          <t>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t>
        </is>
      </c>
    </row>
    <row r="1827">
      <c r="A1827" t="inlineStr">
        <is>
          <t>aufsparen</t>
        </is>
      </c>
      <c r="B1827" t="inlineStr"/>
      <c r="C1827" t="inlineStr"/>
      <c r="D1827">
        <f> aufsparen +</f>
        <v/>
      </c>
    </row>
    <row r="1828">
      <c r="A1828" t="inlineStr">
        <is>
          <t>Aufspeichern</t>
        </is>
      </c>
      <c r="B1828" t="inlineStr"/>
      <c r="C1828" t="inlineStr"/>
      <c r="D1828" t="inlineStr">
        <is>
          <t>sự xếp vào kho, kho, khu vực kho, thuế kho, sự tích luỹ</t>
        </is>
      </c>
    </row>
    <row r="1829">
      <c r="A1829" t="inlineStr">
        <is>
          <t>aufspeichern</t>
        </is>
      </c>
      <c r="B1829" t="inlineStr"/>
      <c r="C1829" t="inlineStr"/>
      <c r="D1829" t="inlineStr">
        <is>
          <t>bỏ vào kho, nộp vào vựa, thu vào kho - cất giấu, giấu giếm - tích trữ, để dành, cất trong kho, giữ trong kho, cho vào kho, chứa, đựng, tích, trau dồi, bồi dưỡng = aufspeichern +</t>
        </is>
      </c>
    </row>
    <row r="1830">
      <c r="A1830" t="inlineStr">
        <is>
          <t>aufsprengen</t>
        </is>
      </c>
      <c r="B1830" t="inlineStr"/>
      <c r="C1830" t="inlineStr"/>
      <c r="D1830">
        <f> aufsprengen +</f>
        <v/>
      </c>
    </row>
    <row r="1831">
      <c r="A1831" t="inlineStr">
        <is>
          <t>aufspringen</t>
        </is>
      </c>
      <c r="B1831" t="inlineStr"/>
      <c r="C1831" t="inlineStr"/>
      <c r="D1831" t="inlineStr">
        <is>
          <t>nổ bốp, nổ súng vào, bắn, thình lình thụt vào, thình lình thò ra, vọt, bật, tạt..., làm nổ bốp, nổ, thình lình làm thò ra, thình lình làm vọt ra, thình lình làm bật ra..., hỏi thình lình - hỏi chộp, cấm cố, rang nở - bắt đầu, chạy, giật mình, rời ra, long ra, làm bắt đầu, khiến phải, ra hiệu xuất phát, mở, khởi động, khêu, gây, nêu ra, làm tách ra, làm rời ra, làm long ra, giúp đỡ, nâng đỡ, đuổi ra khỏi hang - startle = aufspringen + = aufspringen + = aufspringen + = aufspringen + = aufspringen + = aufspringen + = aufspringen + = aufspringen auf +</t>
        </is>
      </c>
    </row>
    <row r="1832">
      <c r="A1832" t="inlineStr">
        <is>
          <t>aufspulen</t>
        </is>
      </c>
      <c r="B1832" t="inlineStr"/>
      <c r="C1832" t="inlineStr"/>
      <c r="D1832" t="inlineStr">
        <is>
          <t>cuộn thành ống, cuộn chỉ vào ống - quấn vào ống, quấn vào cuộn to reel in, to reel up), quay, kêu sè sè, nhảy điệu vũ quay, quay cuồng, chóng mặt, lảo đảo, choáng váng, đi lảo đảo, loạng choạng - cuộn vào ống</t>
        </is>
      </c>
    </row>
    <row r="1833">
      <c r="A1833" t="inlineStr">
        <is>
          <t>aufstacheln</t>
        </is>
      </c>
      <c r="B1833" t="inlineStr"/>
      <c r="C1833" t="inlineStr"/>
      <c r="D1833" t="inlineStr">
        <is>
          <t>đốt, nhen, nhóm, làm ánh lên, làm rực lên, làm ngời lên, nhen lên, khơi, gợi, gây, kích thích, khích động, xúi giục, bắt lửa, bốc cháy, ánh lên, rực lên, ngời lên, bị khích động, bừng bừng = aufstacheln + = jemanden aufstacheln +</t>
        </is>
      </c>
    </row>
    <row r="1834">
      <c r="A1834" t="inlineStr">
        <is>
          <t>Aufstand</t>
        </is>
      </c>
      <c r="B1834" t="inlineStr"/>
      <c r="C1834" t="inlineStr"/>
      <c r="D1834" t="inlineStr">
        <is>
          <t>sự nổi dậy, sự khởi nghĩa, cuộc nổi dậy, cuộc khởi nghĩa - cuộc nổi loạn, cuộc phiến loạn, sự chống lại - sự ghê tởm - sự dậy, sự trở dậy, sự đứng dậy, sự mọc, sự bốc lên, sự leo lên, sự trèo lên, sự dâng lên, sự tăng lên, sự nổi lên, sự thành đạt, sự thăng, chỗ phồng lên, mụn nhọt, chỗ cao lên, sự tái sinh - sự sống lại, sự bế mạc - sự thức dậy, sự lên cao, sự mọc lên = der bewaffnete Aufstand +</t>
        </is>
      </c>
    </row>
    <row r="1835">
      <c r="A1835" t="inlineStr">
        <is>
          <t>aufstapeln</t>
        </is>
      </c>
      <c r="B1835" t="inlineStr"/>
      <c r="C1835" t="inlineStr"/>
      <c r="D1835" t="inlineStr">
        <is>
          <t>đánh thành đống, chồng thành đống, chất thành đống, hướng dẫn bay lượn vòng, dựng chụm vào nhau = aufstapeln +</t>
        </is>
      </c>
    </row>
    <row r="1836">
      <c r="A1836" t="inlineStr">
        <is>
          <t>Aufstehen</t>
        </is>
      </c>
      <c r="B1836" t="inlineStr"/>
      <c r="C1836" t="inlineStr"/>
      <c r="D1836" t="inlineStr">
        <is>
          <t>sự thức dậy, sự đứng dậy, sự lên cao, sự mọc lên, sự nổi dậy, cuộc nổi dậy</t>
        </is>
      </c>
    </row>
    <row r="1837">
      <c r="A1837" t="inlineStr">
        <is>
          <t>aufstehen</t>
        </is>
      </c>
      <c r="B1837" t="inlineStr"/>
      <c r="C1837" t="inlineStr"/>
      <c r="D1837" t="inlineStr">
        <is>
          <t>nổi dậy chống lại, khởi nghĩa, nổi loạn, làm loạn, ghê tởm, làm ghê tởm, làm chán ghét - dậy, trở dậy, đứng dậy, đứng lên, mọc, lên, lên cao, bốc lên, leo lên, trèo lên, dâng lên, nổi lên, tiến lên, thành đạt, vượt lên trên, nổi dậy, phẫn nộ, phát tức, lộn mửa, bắt nguồn từ - do bởi, có khả năng đối phó, có thể đáp ứng với, bế mạc, làm nổi lên, làm hiện lên, trông thấy nổi lên, trông thấy hiện lên - thức dậy = aufstehen + = wieder aufstehen +</t>
        </is>
      </c>
    </row>
    <row r="1838">
      <c r="A1838" t="inlineStr">
        <is>
          <t>Aufsteigen</t>
        </is>
      </c>
      <c r="B1838" t="inlineStr"/>
      <c r="C1838" t="inlineStr"/>
      <c r="D1838" t="inlineStr">
        <is>
          <t>sự trèo lên, sự đi lên, sự lên, sự đi ngược lên, con đường đi lên, đường dốc, bậc cầu thang đi lên - sự trèo, sự tăng lên, giá, khung</t>
        </is>
      </c>
    </row>
    <row r="1839">
      <c r="A1839" t="inlineStr">
        <is>
          <t>aufsteigen</t>
        </is>
      </c>
      <c r="B1839" t="inlineStr"/>
      <c r="C1839" t="inlineStr"/>
      <c r="D1839" t="inlineStr">
        <is>
          <t>lên, thăng, dốc lên, cao lên, cất cao lên, ngược, trèo lên - dậy, trở dậy, đứng dậy, đứng lên, mọc, lên cao, bốc lên, leo lên, dâng lên, nổi lên, tiến lên, thành đạt, vượt lên trên, nổi dậy, phẫn nộ, phát tức, ghê tởm, lộn mửa, bắt nguồn từ - do bởi, có khả năng đối phó, có thể đáp ứng với, bế mạc, làm nổi lên, làm hiện lên, trông thấy nổi lên, trông thấy hiện lên - bay lên, bay cao, vút lên cao, bay liệng = aufsteigen + = aufsteigen + = aufsteigen + = aufsteigen + = hinten aufsteigen +</t>
        </is>
      </c>
    </row>
    <row r="1840">
      <c r="A1840" t="inlineStr">
        <is>
          <t>aufsteigend</t>
        </is>
      </c>
      <c r="B1840" t="inlineStr"/>
      <c r="C1840" t="inlineStr"/>
      <c r="D1840" t="inlineStr">
        <is>
          <t>đang lên, đang lên đến thiên đình, đang lên đến, có ưu thế, có uy thế, có uy lực</t>
        </is>
      </c>
    </row>
    <row r="1841">
      <c r="A1841" t="inlineStr">
        <is>
          <t>Aufstellung</t>
        </is>
      </c>
      <c r="B1841" t="inlineStr"/>
      <c r="C1841" t="inlineStr"/>
      <c r="D1841" t="inlineStr">
        <is>
          <t>sự dàn trận, sự bày binh bố trận, lực lượng quân đội, dãy sắp xếp ngay ngắn, hàng ngũ chỉnh tề, danh sách hội thẩm, quần áo, đồ trang điểm, mạng anten antenna array) - cuộc họp, hội đồng, hội nghị lập pháp, hội đồng lập pháp, tiếng kèn tập hợp, sự lắp ráp, bộ phận lắp ráp - sự sắp xếp, sự sắp đặt, cách sắp xếp, cách bố trí, số nhiều) kế hoạch, sự chuẩn bị, cách bố trí lực lượng, sự dùng, sự tuỳ ý sử dụng, khuynh hướng, thiên hướng, ý định - tính tình, tâm tính, tính khí, sự bán, sự chuyển nhượng, sự nhượng lại, mệnh trời - sự đứng thẳng, sự dựng đứng, sự dựng lên, sự xây dựng, công trình xây dựng &amp; ), sự cương, trạng thái cương, sự ghép, sự dựng - sự đặt, sự đặt vào, lễ nhậm chức, máy móc đặt, hệ thống máy đặt, hệ thống điện đặt, số nhiều) cơ sở, đồn bốt, căn cứ - sự ghi thành từng khoản, sự ghi thành từng món - đội hình, hàng, độ ngũ, sự sắp xếp đội hình - sự trèo, sự lên, sự tăng lên, giá, khung - sự chỉ định, sự bổ nhiệm, quyền chỉ định, quyền bổ nhiệm, sự giới thiệu, sự đề cử, quyền giới thiệu, quyền đề cử - lời ghi, lời ghi chép, lời ghi chú, lời chú giải, sự lưu ý, sự chú ý, bức thư ngắn, công hàm, phiếu, giấy, dấu, dấu hiệu, vết, tiếng tăm, danh tiếng, nốt, phím, điệu, vẻ, giọng, mùi - hồ sơ, biên bản, sự ghi chép, văn thư, sổ sách, di tích, đài, bia, vật kỷ niệm, lý lịch, kỷ lục, đĩa hát, đĩa ghi âm, cao nhất - 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tiền lời, tiền lãi, bản lược kê, bản thống kê, việc bầu, việc công bố kết quả bầu cử, thuốc lá để hút tẩu loại nhẹ - sự dừng lại, sự đứng lại, sự chống cự, sự đấu tranh chống lại, chỗ đứng, vị trí, lập trường, quan điểm, mắc, gian hàng, chỗ để xe, khán đài, chỗ dành riêng cho người làm chứng - cây trồng đang mọc, mùa màng chưa gặt, sự dừng lại để biểu diễn, rừng, gỗ rừng = die Aufstellung +</t>
        </is>
      </c>
    </row>
    <row r="1842">
      <c r="A1842" t="inlineStr">
        <is>
          <t>Aufstellungsort</t>
        </is>
      </c>
      <c r="B1842" t="inlineStr"/>
      <c r="C1842" t="inlineStr"/>
      <c r="D1842" t="inlineStr">
        <is>
          <t>nơi, chỗ, vị trí, đất xây dựng</t>
        </is>
      </c>
    </row>
    <row r="1843">
      <c r="A1843" t="inlineStr">
        <is>
          <t>Aufstieg</t>
        </is>
      </c>
      <c r="B1843" t="inlineStr"/>
      <c r="C1843" t="inlineStr"/>
      <c r="D1843" t="inlineStr">
        <is>
          <t>sự dâng, dâng lên - sự cất cánh, trèo lên - sự thăng tiến, thăng chức - sự tiến bộ</t>
        </is>
      </c>
    </row>
    <row r="1844">
      <c r="A1844" t="inlineStr">
        <is>
          <t>aufstocken</t>
        </is>
      </c>
      <c r="B1844" t="inlineStr"/>
      <c r="C1844" t="inlineStr"/>
      <c r="D1844" t="inlineStr">
        <is>
          <t>làm cao lên, làm cao hơn, nâng cao, tăng thêm, tăng cường, làm tôn lên, làm nổi lên, cao lên, tăng lên - lớn thêm</t>
        </is>
      </c>
    </row>
    <row r="1845">
      <c r="A1845" t="inlineStr">
        <is>
          <t>aufstreben</t>
        </is>
      </c>
      <c r="B1845" t="inlineStr"/>
      <c r="C1845" t="inlineStr"/>
      <c r="D1845" t="inlineStr">
        <is>
          <t>thiết tha, mong mỏi, khao khát, lên, dâng lên, bay lên - dậy, trở dậy, đứng dậy, đứng lên, mọc, lên cao, bốc lên, leo lên, trèo lên, nổi lên, tiến lên, thành đạt, vượt lên trên, nổi dậy, phẫn nộ, phát tức, ghê tởm, lộn mửa, bắt nguồn từ - do bởi, có khả năng đối phó, có thể đáp ứng với, bế mạc, làm nổi lên, làm hiện lên, trông thấy nổi lên, trông thấy hiện lên</t>
        </is>
      </c>
    </row>
    <row r="1846">
      <c r="A1846" t="inlineStr">
        <is>
          <t>aufstrebend</t>
        </is>
      </c>
      <c r="B1846" t="inlineStr"/>
      <c r="C1846" t="inlineStr"/>
      <c r="D1846" t="inlineStr">
        <is>
          <t>đang lên, gần ngót nghét</t>
        </is>
      </c>
    </row>
    <row r="1847">
      <c r="A1847" t="inlineStr">
        <is>
          <t>aufstreichen</t>
        </is>
      </c>
      <c r="B1847" t="inlineStr"/>
      <c r="C1847" t="inlineStr"/>
      <c r="D1847">
        <f> aufstreichen +</f>
        <v/>
      </c>
    </row>
    <row r="1848">
      <c r="A1848" t="inlineStr">
        <is>
          <t>Auftakt</t>
        </is>
      </c>
      <c r="B1848" t="inlineStr"/>
      <c r="C1848" t="inlineStr"/>
      <c r="D1848" t="inlineStr">
        <is>
          <t>cái mở đầu, buổi diễn mở đầu, màn giáo đầu, sự kiện mở đầu, việc mở đầu, hành động mở đầu, khúc dạo = den Auftakt zu etwas bilden +</t>
        </is>
      </c>
    </row>
    <row r="1849">
      <c r="A1849" t="inlineStr">
        <is>
          <t>auftanken</t>
        </is>
      </c>
      <c r="B1849" t="inlineStr"/>
      <c r="C1849" t="inlineStr"/>
      <c r="D1849">
        <f> voll auftanken +</f>
        <v/>
      </c>
    </row>
    <row r="1850">
      <c r="A1850" t="inlineStr">
        <is>
          <t>Auftauchen</t>
        </is>
      </c>
      <c r="B1850" t="inlineStr"/>
      <c r="C1850" t="inlineStr"/>
      <c r="D1850" t="inlineStr">
        <is>
          <t>sự nổi lên, sự hiện ra, sự lòi ra, sự nổi bật lên, sự rõ nét lên, sự nảy ra, sự thoát khỏi = das Auftauchen +</t>
        </is>
      </c>
    </row>
    <row r="1851">
      <c r="A1851" t="inlineStr">
        <is>
          <t>auftauchen</t>
        </is>
      </c>
      <c r="B1851" t="inlineStr"/>
      <c r="C1851" t="inlineStr"/>
      <c r="D1851" t="inlineStr">
        <is>
          <t>xuất hiện, hiện ra, ló ra, trình diện, ra mắt, được xuất bản, hình như, có vẻ, biểu lộ, lộ ra - nổi lên, lòi ra, nổi bật lên, rõ nét lên, nảy ra, thoát khỏi - hiện ra lờ mờ, hiện ra lù lù, hiện ra to lớn = auftauchen + = auftauchen + = wieder auftauchen + = plötzlich auftauchen +</t>
        </is>
      </c>
    </row>
    <row r="1852">
      <c r="A1852" t="inlineStr">
        <is>
          <t>auftauchend</t>
        </is>
      </c>
      <c r="B1852" t="inlineStr"/>
      <c r="C1852" t="inlineStr"/>
      <c r="D1852" t="inlineStr">
        <is>
          <t>nổi lên, lồi ra, hiện ra, nổi bật lên, rõ nét, ló = plötzlich auftauchend +</t>
        </is>
      </c>
    </row>
    <row r="1853">
      <c r="A1853" t="inlineStr">
        <is>
          <t>auftauen</t>
        </is>
      </c>
      <c r="B1853" t="inlineStr"/>
      <c r="C1853" t="inlineStr"/>
      <c r="D1853" t="inlineStr">
        <is>
          <t>làm tan, làm cho mạnh dạn lên, làm cho hết e lệ dè dặt, làm cho hết thái độ lạnh lùng, tan, ấm hơn, đỡ giá rét, vui vẻ lên, cở mở hơn, hết dè dặt lạnh lùng - kéo thẳng, vuốt thẳng, tháo ra, lơi ra, , nới ra, giải, làm cho đỡ căng thẳng, tháo, thẳng ra, duỗi ra, thấy đỡ căng thẳng, có thái độ dễ dãi vui vẽ, có thái độ không cứng nhắc - làm cho tan ra, làm cho chảy ra, tan ra, chảy ra = auftauen +</t>
        </is>
      </c>
    </row>
    <row r="1854">
      <c r="A1854" t="inlineStr">
        <is>
          <t>aufteilen</t>
        </is>
      </c>
      <c r="B1854" t="inlineStr"/>
      <c r="C1854" t="inlineStr"/>
      <c r="D1854" t="inlineStr">
        <is>
          <t>chia thành từng phần to parcel out), che bằng dải vải bạt có nhựa đường, bọc bằng dải vải bạt có nhựa đường - chia ra, chia cắt, ngăn ra - ghẻ, bửa, tách, chia ra từng phần, chia rẽ về một vấn đề, làm chia rẽ, gây bè phái, làm vỡ, nứt, vỡ, nẻ, chia rẽ, phân hoá, không nhất trí, chia nhau = aufteilen + = aufteilen + = aufteilen +</t>
        </is>
      </c>
    </row>
    <row r="1855">
      <c r="A1855" t="inlineStr">
        <is>
          <t>Aufteilung</t>
        </is>
      </c>
      <c r="B1855" t="inlineStr"/>
      <c r="C1855" t="inlineStr"/>
      <c r="D1855" t="inlineStr">
        <is>
          <t>sự chia ra từng phần, sự chia thành lô - sự phân bổ, sự phân phối, sự phân phát, sự rắc, sự rải, sự sắp xếp, sự xếp loại, sự phân loại, bỏ chữ - 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 - sự chia ra, ngăn phần, liếp ngăn, bức vách ngăn, sự chia cắt đất nước, sự chia tài sản</t>
        </is>
      </c>
    </row>
    <row r="1856">
      <c r="A1856" t="inlineStr">
        <is>
          <t>auftischen</t>
        </is>
      </c>
      <c r="B1856" t="inlineStr"/>
      <c r="C1856" t="inlineStr"/>
      <c r="D1856" t="inlineStr">
        <is>
          <t>phục vụ, phụng sự, đáp ứng, có lợi cho, thoả mãn, hợp với, dọn ăn, dọn bàn, cung cấp, tiếp tế, phân phát, giao bóng, giao, đối xử, đối đãi, tống đạt, gửi, dùng, nhảy</t>
        </is>
      </c>
    </row>
    <row r="1857">
      <c r="A1857" t="inlineStr">
        <is>
          <t>Auftragen</t>
        </is>
      </c>
      <c r="B1857" t="inlineStr"/>
      <c r="C1857" t="inlineStr"/>
      <c r="D1857"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t>
        </is>
      </c>
    </row>
    <row r="1858">
      <c r="A1858" t="inlineStr">
        <is>
          <t>auftragen</t>
        </is>
      </c>
      <c r="B1858" t="inlineStr"/>
      <c r="C1858" t="inlineStr"/>
      <c r="D1858" t="inlineStr">
        <is>
          <t>gắn vào, áp vào, ghép vào, đính vào, đắp vào, tra vào, dùng ứng dụng, dùng áp dụng, chăm chú, chuyên tâm, xin, thỉnh cầu, có thể áp dụng vào, thích ứng với, hợp với, apply to, at hỏi - sắp vào đĩa, làm lõm xuống thành lòng đĩa, đánh bại được, dùng mẹo lừa được, áp dụng chính sách đường lối của đối phương để đánh bại, chạy chân trước khoằm vào - trải, căng, giăng ra, bày ra, rải, truyền bá, kéo dài thời gian, bày, bày lên bàn, phết, đập bẹt, trải ra, căng ra, truyền đi, lan đi, bay đi, tản ra = auftragen + = auftragen + = dick auftragen + = grob auftragen + = stark auftragen + = jemandem etwas auftragen +</t>
        </is>
      </c>
    </row>
    <row r="1859">
      <c r="A1859" t="inlineStr">
        <is>
          <t>Auftraggeber</t>
        </is>
      </c>
      <c r="B1859" t="inlineStr"/>
      <c r="C1859" t="inlineStr"/>
      <c r="D1859" t="inlineStr">
        <is>
          <t>khách hàng - gã, anh chàng - chủ - người ra lệnh, người uỷ nhiệm, người uỷ thác = der Auftraggeber +</t>
        </is>
      </c>
    </row>
    <row r="1860">
      <c r="A1860" t="inlineStr">
        <is>
          <t>Auftragsabwicklung</t>
        </is>
      </c>
      <c r="B1860" t="inlineStr"/>
      <c r="C1860" t="inlineStr"/>
      <c r="D1860">
        <f> die Auftragsabwicklung +</f>
        <v/>
      </c>
    </row>
    <row r="1861">
      <c r="A1861" t="inlineStr">
        <is>
          <t>auftreiben</t>
        </is>
      </c>
      <c r="B1861" t="inlineStr"/>
      <c r="C1861" t="inlineStr"/>
      <c r="D1861" t="inlineStr">
        <is>
          <t>làm sưng to, làm sưng phồng, làm căng phồng, sưng to, sưng phồng, căng phồng - thấy, tìm thấy, tìm ra, bắt được, nhận, nhận được, được, nhận thấy, xét thấy, thấy có, tới, đạt tới, trúng, cung cấp, xác minh và tuyên bố - tập họp, tập trung - khua, khuấy động, đánh thức, làm thức tỉnh, khích động, khêu gợi, khuấy, chọc tức, làm nổi giận, kéo mạnh, ra sức kéo, + up) thức tỉnh, tỉnh dây, thức tỉnh, muối = auftreiben +</t>
        </is>
      </c>
    </row>
    <row r="1862">
      <c r="A1862" t="inlineStr">
        <is>
          <t>auftrennen</t>
        </is>
      </c>
      <c r="B1862" t="inlineStr"/>
      <c r="C1862" t="inlineStr"/>
      <c r="D1862" t="inlineStr">
        <is>
          <t>xé, xé toạc ra, bóc toạc ra, tạch thủng, chẻ, xẻ dọc, dỡ ngói, gợi lại, khơi lại, rách ra, toạc ra, nứt toạc ra, chạy hết tốc lực - tháo, cởi, mở, xoá, huỷ, phá hoại, làm cho đồi truỵ, làm hư hỏng, làm hại đến thanh danh - tháo ra, gỡ mối, làm cho ra manh mối, làm sáng tỏ, sổ sợi x ra - xé rời ra = auftrennen + = sich auftrennen +</t>
        </is>
      </c>
    </row>
    <row r="1863">
      <c r="A1863" t="inlineStr">
        <is>
          <t>Auftreten</t>
        </is>
      </c>
      <c r="B1863" t="inlineStr"/>
      <c r="C1863" t="inlineStr"/>
      <c r="D1863" t="inlineStr">
        <is>
          <t>sự xuất hiện, sự hiện ra sự ló ra, sự trình diện, sự ra hầu toà, sự xuất bản, diện mạo, dáng điệu, tướng mạo, phong thái, bề ngoài, thể diện, ma quỷ - thái độ, cách đối xử, cách cư xử, cách ăn ở, tư cách đạo đức, cách chạy, tác động - sự nổi lên, sự hiện ra, sự lòi ra, sự nổi bật lên, sự rõ nét lên, sự nảy ra, sự thoát khỏi - = das Auftreten + = das sichere Auftreten + = ein sicheres Auftreten haben + = ein gewandtes Auftreten haben +</t>
        </is>
      </c>
    </row>
    <row r="1864">
      <c r="A1864" t="inlineStr">
        <is>
          <t>Auftrieb</t>
        </is>
      </c>
      <c r="B1864" t="inlineStr"/>
      <c r="C1864" t="inlineStr"/>
      <c r="D1864" t="inlineStr">
        <is>
          <t>sự quảng cáo rùm beng, sự tăng giá, sự nổi tiếng, sự tăng thế - sự nảy lên, sự bật lên, sự khoe khoang khoác lác, sự đuổi ra, sự tống cổ ra, sự thải hồi - sự nổ, sức nổi, khả năng chóng phục hồi sức khoẻ, tinh thần hăng hái, tính sôi nổi, , tính vui vẻ, xu thế lên giá - sức xô tới, sức đẩy tới, sự thúc đẩy - sự nâng lên, sự đỡ lên, sự nhấc lên, sự đưa lên, sự đắp cao lên, sự nâng cao, yếu tố kích thích, nh hưởng thúc đẩy, phay nghịch = der Auftrieb + = der dynamische Auftrieb + = der elektrische Auftrieb + = einer Sache neuen Auftrieb geben +</t>
        </is>
      </c>
    </row>
    <row r="1865">
      <c r="A1865" t="inlineStr">
        <is>
          <t>Aufundabgehen</t>
        </is>
      </c>
      <c r="B1865" t="inlineStr"/>
      <c r="C1865" t="inlineStr"/>
      <c r="D1865" t="inlineStr">
        <is>
          <t>cuộc đi dạo, cuộc đi chơi, nơi dạo chơi</t>
        </is>
      </c>
    </row>
    <row r="1866">
      <c r="A1866" t="inlineStr">
        <is>
          <t>aufwachen</t>
        </is>
      </c>
      <c r="B1866" t="inlineStr"/>
      <c r="C1866" t="inlineStr"/>
      <c r="D1866" t="inlineStr">
        <is>
          <t>đánh thức, làm thức dậy, làm thức tỉnh, làm tỉnh ngộ, làm cho nhận thức ra, khêu gợi, gợi, thức dậy, thức tỉnh, tỉnh ngộ, nhận thức ra - awake nghĩa bóng) = aufwachen +</t>
        </is>
      </c>
    </row>
    <row r="1867">
      <c r="A1867" t="inlineStr">
        <is>
          <t>Aufwallung</t>
        </is>
      </c>
      <c r="B1867" t="inlineStr"/>
      <c r="C1867" t="inlineStr"/>
      <c r="D1867" t="inlineStr">
        <is>
          <t>sự sôi, sự sủi, sự sục sôi, sự bùng nổ - xấp bài cùng hoa, dãy bài cùng hoa, đàn chim, sự chảy xiết, sự chảy mạnh, dòng nước, lớp cỏ mới mọc, sự giội rửa, sự hừng sáng, ánh, sự đỏ bừng, sự ửng hồng, sự tràn đầy, sự phong phú - sự xúc động dào dạt, niềm hân hoan, cơn nóng, cơn sốt, tính chất xanh tươi, sức phát triển mạnh mẽ - sự phun lửa, sự bột phát, cơn - sóng, sóng cồn, sự dấy lên, sự dâng lên, sự trào lên</t>
        </is>
      </c>
    </row>
    <row r="1868">
      <c r="A1868" t="inlineStr">
        <is>
          <t>Aufwand</t>
        </is>
      </c>
      <c r="B1868" t="inlineStr"/>
      <c r="C1868" t="inlineStr"/>
      <c r="D1868" t="inlineStr">
        <is>
          <t>sự bày ra, sự phô bày, sự trưng bày, sự phô trương, sự khoe khoang, sự biểu lộ, sự để lộ ra, sự sắp chữ nổi bật - sự cố gắng, sự ráng sức, sự cố thử làm, sự ra tay, kết quả đạt được - sự tiêu, phí tổn, phụ phí, công tác phí - sự xa xỉ, sự xa hoa, đời sống xa hoa, sinh hoạt xa hoa, hàng xa xỉ, vật hiếm có, cao lương mỹ vị, điều vui sướng, niềm khoái trá - tiền chi tiêu, tiền phí tổn = der Aufwand + = der finanzielle Aufwand + = die Wartung nach Aufwand + = den Aufwand betreffend + = großen Aufwand treiben +</t>
        </is>
      </c>
    </row>
    <row r="1869">
      <c r="A1869" t="inlineStr">
        <is>
          <t>Aufwarten</t>
        </is>
      </c>
      <c r="B1869" t="inlineStr"/>
      <c r="C1869" t="inlineStr"/>
      <c r="D1869" t="inlineStr">
        <is>
          <t>sự đợi, sự chờ, thời gian đợi, sự hầu bàn</t>
        </is>
      </c>
    </row>
    <row r="1870">
      <c r="A1870" t="inlineStr">
        <is>
          <t>aufwarten</t>
        </is>
      </c>
      <c r="B1870" t="inlineStr"/>
      <c r="C1870" t="inlineStr"/>
      <c r="D1870">
        <f> jemandem aufwarten + = mit etwas aufwarten +</f>
        <v/>
      </c>
    </row>
    <row r="1871">
      <c r="A1871" t="inlineStr">
        <is>
          <t>Aufwartung</t>
        </is>
      </c>
      <c r="B1871" t="inlineStr"/>
      <c r="C1871" t="inlineStr"/>
      <c r="D1871" t="inlineStr">
        <is>
          <t>dự, có mặt, chăm sóc, phục vụ, phục dịch, đi theo, đi kèm, theo hầu, hộ tống, + to) chú trọng, chăm lo</t>
        </is>
      </c>
    </row>
    <row r="1872">
      <c r="A1872" t="inlineStr">
        <is>
          <t>aufwecken</t>
        </is>
      </c>
      <c r="B1872" t="inlineStr"/>
      <c r="C1872" t="inlineStr"/>
      <c r="D1872" t="inlineStr">
        <is>
          <t>đánh thức, khuấy động, gợi, thức tỉnh - làm thức dậy, làm thức tỉnh, làm tỉnh ngộ, làm cho nhận thức ra, khêu gợi, thức dậy, tỉnh ngộ, nhận thức ra - awake nghĩa bóng) - khua, khích động, khuấy, chọc tức, làm nổi giận, kéo mạnh, ra sức kéo, + up) thức tỉnh, tỉnh dây, muối - thức giấc, tỉnh dậy, làm hồi tỉnh lại, làm sống lại, làm náo động, phá, làm dội lại, gợi lại, thức canh = jemanden aufwecken +</t>
        </is>
      </c>
    </row>
    <row r="1873">
      <c r="A1873" t="inlineStr">
        <is>
          <t>aufweichen</t>
        </is>
      </c>
      <c r="B1873" t="inlineStr"/>
      <c r="C1873" t="inlineStr"/>
      <c r="D1873" t="inlineStr">
        <is>
          <t>ngâm, nhúng, làm ướt đẫm, bòn tiền, rút tiền, cưa nặng, giã nặng, lấy giá cắt cổ, uống lu bù, giáng cho một đòn, ngấm, thấm, say be bét, chè chén lu bù - làm cho mềm, làm cho dẻo, làm cho dịu đi, làm cho yếu đi, làm nhụt, mềm đi, yếu đi, dịu đi, trở thành uỷ mị, trở thành ẻo lả = aufweichen +</t>
        </is>
      </c>
    </row>
    <row r="1874">
      <c r="A1874" t="inlineStr">
        <is>
          <t>aufweiten</t>
        </is>
      </c>
      <c r="B1874" t="inlineStr"/>
      <c r="C1874" t="inlineStr"/>
      <c r="D1874" t="inlineStr">
        <is>
          <t>sáng rực lên, loé sáng, cháy bùng lên, loe ra, xoè ra, ra hiệu bằng pháo sáng, làm loe ra, làm xoè ra, loè loẹt, lồ lộ - phồng lên, sưng lên, to lên, căng ra, làm phình lên, làm phồng lên, làm sưng lên, làm nở ra, làm to ra</t>
        </is>
      </c>
    </row>
    <row r="1875">
      <c r="A1875" t="inlineStr">
        <is>
          <t>aufwenden</t>
        </is>
      </c>
      <c r="B1875" t="inlineStr"/>
      <c r="C1875" t="inlineStr"/>
      <c r="D1875" t="inlineStr">
        <is>
          <t>tiêu, tiêu dùng, dùng hết, dùng cạn = aufwenden +</t>
        </is>
      </c>
    </row>
    <row r="1876">
      <c r="A1876" t="inlineStr">
        <is>
          <t>aufwendig</t>
        </is>
      </c>
      <c r="B1876" t="inlineStr"/>
      <c r="C1876" t="inlineStr"/>
      <c r="D1876" t="inlineStr">
        <is>
          <t>đắt tiền, quý giá, tốn tiền, hao tiền tốn của, tai hại - xa hoa - hăm hở, tích cực, đòi hỏi sự rán sức, căng thẳng</t>
        </is>
      </c>
    </row>
    <row r="1877">
      <c r="A1877" t="inlineStr">
        <is>
          <t>Aufwendung</t>
        </is>
      </c>
      <c r="B1877" t="inlineStr"/>
      <c r="C1877" t="inlineStr"/>
      <c r="D1877" t="inlineStr">
        <is>
          <t>sự tiêu dùng, số lượng tiêu dùng, món tiền tiêu đi, phí tổn</t>
        </is>
      </c>
    </row>
    <row r="1878">
      <c r="A1878" t="inlineStr">
        <is>
          <t>aufwerfen</t>
        </is>
      </c>
      <c r="B1878" t="inlineStr"/>
      <c r="C1878" t="inlineStr"/>
      <c r="D1878">
        <f> aufwerfen + = aufwerfen +</f>
        <v/>
      </c>
    </row>
    <row r="1879">
      <c r="A1879" t="inlineStr">
        <is>
          <t>aufwerten</t>
        </is>
      </c>
      <c r="B1879" t="inlineStr"/>
      <c r="C1879" t="inlineStr"/>
      <c r="D1879" t="inlineStr">
        <is>
          <t>nâng lên, đưa lên, quảng cáo rùm beng, tăng giá, làm cho nổi tiếng, tăng thế - đánh giá lại, ước lượng lại - bình ổn giá</t>
        </is>
      </c>
    </row>
    <row r="1880">
      <c r="A1880" t="inlineStr">
        <is>
          <t>Aufwertung</t>
        </is>
      </c>
      <c r="B1880" t="inlineStr"/>
      <c r="C1880" t="inlineStr"/>
      <c r="D1880" t="inlineStr">
        <is>
          <t>sự đánh giá, sự đánh giá đúng, sự đánh giá cao, sự hiểu rõ giá trị, sự thấy rõ, sự nhân thức, sâu sắc, sự biết thưởng thức, sự biết đánh giá, sự cảm kích, sự nâng giá trị - sự phê phán - sự quảng cáo rùm beng, sự tăng giá, sự nổi tiếng, sự tăng thế - sự đánh giá lại, sự ước lượng lại - sự bình ổn vật giá, biện pháp bình ổn vật giá</t>
        </is>
      </c>
    </row>
    <row r="1881">
      <c r="A1881" t="inlineStr">
        <is>
          <t>aufwickeln</t>
        </is>
      </c>
      <c r="B1881" t="inlineStr"/>
      <c r="C1881" t="inlineStr"/>
      <c r="D1881" t="inlineStr">
        <is>
          <t>cuộn, quấn, quanh co, uốn khúc, ngoằn ngoèo - tháo, li - li ra - tháo ra, tri ra - mở gói, mở bọc = sich aufwickeln +</t>
        </is>
      </c>
    </row>
    <row r="1882">
      <c r="A1882" t="inlineStr">
        <is>
          <t>aufwiegeln</t>
        </is>
      </c>
      <c r="B1882" t="inlineStr"/>
      <c r="C1882" t="inlineStr"/>
      <c r="D1882">
        <f> aufwiegeln +</f>
        <v/>
      </c>
    </row>
    <row r="1883">
      <c r="A1883" t="inlineStr">
        <is>
          <t>Aufwiegelung</t>
        </is>
      </c>
      <c r="B1883" t="inlineStr"/>
      <c r="C1883" t="inlineStr"/>
      <c r="D1883" t="inlineStr">
        <is>
          <t>sự lay động, sự rung động, sự làm rung chuyển, sự khích động, sự xúc động, sự bối rối, sự suy đi tính lại, sự suy nghĩ lung, sự thảo luận, sự khích động quần chúng, sự gây phiến động - sự cố ý đốt nhà, sự gây bạo động, sự khích động phong trào chống đối</t>
        </is>
      </c>
    </row>
    <row r="1884">
      <c r="A1884" t="inlineStr">
        <is>
          <t>aufwinden</t>
        </is>
      </c>
      <c r="B1884" t="inlineStr"/>
      <c r="C1884" t="inlineStr"/>
      <c r="D1884" t="inlineStr">
        <is>
          <t>nhấc lên, nâng lên, thốt ra, làm nhô lên, làm căng phồng, làm nhấp nhô, làm phập phồng, kéo, kéo lên, ném, vứt, liệng, chuyển dịch ngang, ra sức kéo, rán sức, nhô lên - trào lên, căng phồng, phồng lên, nhấp nhô, phập phồng, thở hổn hển, nôn oẹ, chạy, đi</t>
        </is>
      </c>
    </row>
    <row r="1885">
      <c r="A1885" t="inlineStr">
        <is>
          <t>aufwischen</t>
        </is>
      </c>
      <c r="B1885" t="inlineStr"/>
      <c r="C1885" t="inlineStr"/>
      <c r="D1885" t="inlineStr">
        <is>
          <t>lau, + up) thấm bằng miếng gạc, thông</t>
        </is>
      </c>
    </row>
    <row r="1886">
      <c r="A1886" t="inlineStr">
        <is>
          <t>aufzehren</t>
        </is>
      </c>
      <c r="B1886" t="inlineStr"/>
      <c r="C1886" t="inlineStr"/>
      <c r="D1886" t="inlineStr">
        <is>
          <t>thiêu, đốt, cháy hết, tàn phá, dùng, tiêu thụ, lãng phí, bỏ phí, làm hao mòn, làm héo hon, làm khô héo, làm tiều tuỵ, cháy đi, tan nát hết, chết dần, hao mòn, héo hon, mòn mỏi, tiều tuỵ - làm cho hết nhựa, làm mất hết, làm cạn, làm nhụt, đào hầm, đào hào, phá, phá hoại, phá ngầm huỷ hoại, đào hầm hào, đánh lấn vào bằng hầm hào, tiến gần vị trí địch bằng đường hào - học gạo</t>
        </is>
      </c>
    </row>
    <row r="1887">
      <c r="A1887" t="inlineStr">
        <is>
          <t>aufzeichnen</t>
        </is>
      </c>
      <c r="B1887" t="inlineStr"/>
      <c r="C1887" t="inlineStr"/>
      <c r="D1887" t="inlineStr">
        <is>
          <t>lập điều lệ, soạn luật lệ, soạn thành luật lệ, sự chuyển sang mật mã, hệ thống hoá - 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vẽ, vạch, dựng lên, thảo ra, mô tả,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tuyển, kết nạp vào, ghi tên cho vào, ghi vào - chặt thành từng khúc, ghi vào sổ nhật ký hàng hải, đi được, ghi vào sổ phạt, phạt - ghi, ghi chép, thu, chỉ, hót khẽ - ghi vào sổ, vào sổ, ghi trong tâm trí, gửi bảo đảm, lột tả, biểu lộ, cân xứng, làm cho cân xứng - phác thảo - viết, viết thư, giao dịch thư từ, viết văn, viết sách, làm thư ký, soạn, điền vào, viết vào, lộ ra = aufzeichnen +</t>
        </is>
      </c>
    </row>
    <row r="1888">
      <c r="A1888" t="inlineStr">
        <is>
          <t>Aufzeichnung</t>
        </is>
      </c>
      <c r="B1888" t="inlineStr"/>
      <c r="C1888" t="inlineStr"/>
      <c r="D1888" t="inlineStr">
        <is>
          <t>sử biên niên, ký sự niên đại, mục tin hằng ngày, mục tin thời sự - sự kéo, sự lấy ra, sự rút ra, thuật vẽ, bản vẽ, bức vẽ - khúc gỗ mới đốn, khúc gỗ mới xẻ, máy đo tốc độ, log-book, người đần, người ngu, người ngớ ngẩn - ký hiệu, lời chú thích, lời chú giải, lời ghi ch - hồ sơ, biên bản, sự ghi chép, văn thư, sổ sách, di tích, đài, bia, vật kỷ niệm, lý lịch, kỷ lục, đĩa hát, đĩa ghi âm, cao nhất - sự ghi</t>
        </is>
      </c>
    </row>
    <row r="1889">
      <c r="A1889" t="inlineStr">
        <is>
          <t>Aufzeichnungen</t>
        </is>
      </c>
      <c r="B1889" t="inlineStr"/>
      <c r="C1889" t="inlineStr"/>
      <c r="D1889">
        <f> sich Aufzeichnungen machen +</f>
        <v/>
      </c>
    </row>
    <row r="1890">
      <c r="A1890" t="inlineStr">
        <is>
          <t>Aufziehen</t>
        </is>
      </c>
      <c r="B1890" t="inlineStr"/>
      <c r="C1890" t="inlineStr"/>
      <c r="D1890" t="inlineStr">
        <is>
          <t>sự nuôi dưỡng, sự nhận làm con nuôi, thân phận con nuôi, tục thuê vú nuôi - sự kéo lên, sự nhấc bổng lên, thang máy, cần trục, tời) - sự trèo, sự lên, sự tăng lên, giá, khung - sự giáo dục, sự dạy dỗ = das Aufziehen +</t>
        </is>
      </c>
    </row>
    <row r="1891">
      <c r="A1891" t="inlineStr">
        <is>
          <t>Aufzucht</t>
        </is>
      </c>
      <c r="B1891" t="inlineStr"/>
      <c r="C1891" t="inlineStr"/>
      <c r="D1891" t="inlineStr">
        <is>
          <t>sự sinh sản, sự gây giống, sự chăn nuôi, sự giáo dục, phép lịch sự</t>
        </is>
      </c>
    </row>
    <row r="1892">
      <c r="A1892" t="inlineStr">
        <is>
          <t>Aufzug</t>
        </is>
      </c>
      <c r="B1892" t="inlineStr"/>
      <c r="C1892" t="inlineStr"/>
      <c r="D1892" t="inlineStr">
        <is>
          <t>hành động, việc làm, cử chỉ, hành vi, đạo luật, chứng thư, hồi, màn, tiết mục, luận án, khoá luận - máy nâng, máy trục, thang máy, cơ nâng, bánh lái độ cao - sự kéo lên, sự nhấc bổng lên, cần trục, tời) - sự nâng lên, sự nhấc lên, sự nâng cao, sự nhấc cao, máy nhấc, sự cho đi nhờ xe, sự nâng đỡ, chỗ gồ lên, chỗ nhô lên, sức nâng, trọng lượng nâng, air-lift - đám rước, cuộc diễu hành, đoàn diễu hành, cuộc chạy đua không hào hứng = der Aufzug + = den Aufzug nehmen +</t>
        </is>
      </c>
    </row>
    <row r="1893">
      <c r="A1893" t="inlineStr">
        <is>
          <t>Augapfel</t>
        </is>
      </c>
      <c r="B1893" t="inlineStr"/>
      <c r="C1893" t="inlineStr"/>
      <c r="D1893" t="inlineStr">
        <is>
          <t>cầu mắt, nhãn cầu</t>
        </is>
      </c>
    </row>
    <row r="1894">
      <c r="A1894" t="inlineStr">
        <is>
          <t>Augenarzt</t>
        </is>
      </c>
      <c r="B1894" t="inlineStr">
        <is>
          <t>danh từ</t>
        </is>
      </c>
      <c r="C1894" t="inlineStr"/>
      <c r="D1894" t="inlineStr">
        <is>
          <t>thầy thuốc khoa mắt, chuyên gia về mắt - bác sĩ chữa mắt</t>
        </is>
      </c>
    </row>
    <row r="1895">
      <c r="A1895" t="inlineStr">
        <is>
          <t>Augenblicke</t>
        </is>
      </c>
      <c r="B1895" t="inlineStr"/>
      <c r="C1895" t="inlineStr"/>
      <c r="D1895">
        <f> die klaren Augenblicke + = lichte Augenblicke haben +</f>
        <v/>
      </c>
    </row>
    <row r="1896">
      <c r="A1896" t="inlineStr">
        <is>
          <t>augenblicklich</t>
        </is>
      </c>
      <c r="B1896" t="inlineStr"/>
      <c r="C1896" t="inlineStr"/>
      <c r="D1896" t="inlineStr">
        <is>
          <t>hiện hành, đang lưu hành, phổ biến, thịnh hành, thông dụng, hiện thời, hiện nay, này - ngay lập tức, tức thì, trực tiếp - xảy ra ngay lập tức, sắp xảy ra, khẩn trương, cấp bách, gấp, ngay tức khắc, lập tức, ăn ngay được, uống ngay được, inst tháng này - tức thời, được làm ngay, có ở một lúc nào đó, thuộc một lúc nào đó - ngay khi - chốc lát, nhất thời, tạm thời, thoáng qua, không lâu, ngắn ngủi</t>
        </is>
      </c>
    </row>
    <row r="1897">
      <c r="A1897" t="inlineStr">
        <is>
          <t>Augenbraue</t>
        </is>
      </c>
      <c r="B1897" t="inlineStr"/>
      <c r="C1897" t="inlineStr"/>
      <c r="D1897" t="inlineStr">
        <is>
          <t>mày, lông mày, trán, bờ, đỉnh, cầu tàu</t>
        </is>
      </c>
    </row>
    <row r="1898">
      <c r="A1898" t="inlineStr">
        <is>
          <t>Augenheilkunde</t>
        </is>
      </c>
      <c r="B1898" t="inlineStr"/>
      <c r="C1898" t="inlineStr"/>
      <c r="D1898" t="inlineStr">
        <is>
          <t>khoa mắt</t>
        </is>
      </c>
    </row>
    <row r="1899">
      <c r="A1899" t="inlineStr">
        <is>
          <t>Augenklappe</t>
        </is>
      </c>
      <c r="B1899" t="inlineStr"/>
      <c r="C1899" t="inlineStr"/>
      <c r="D1899" t="inlineStr">
        <is>
          <t>miếng vá, miếng băng dính, miếng thuốc cao, miếng bông che mắt đau, nốt ruồi giả, mảnh đất, màng, vết, đốm lớn, mảnh thừa, mảnh vụn</t>
        </is>
      </c>
    </row>
    <row r="1900">
      <c r="A1900" t="inlineStr">
        <is>
          <t>Augenlicht</t>
        </is>
      </c>
      <c r="B1900" t="inlineStr"/>
      <c r="C1900" t="inlineStr"/>
      <c r="D1900" t="inlineStr">
        <is>
          <t>sức nhìn, thị lực, tầm nhìn</t>
        </is>
      </c>
    </row>
    <row r="1901">
      <c r="A1901" t="inlineStr">
        <is>
          <t>Augenlid</t>
        </is>
      </c>
      <c r="B1901" t="inlineStr"/>
      <c r="C1901" t="inlineStr"/>
      <c r="D1901" t="inlineStr">
        <is>
          <t>mi mắt - nắp, vung, mi mắt eyelid), cái mũ</t>
        </is>
      </c>
    </row>
    <row r="1902">
      <c r="A1902" t="inlineStr">
        <is>
          <t>augenscheinlich</t>
        </is>
      </c>
      <c r="B1902" t="inlineStr"/>
      <c r="C1902" t="inlineStr"/>
      <c r="D1902" t="inlineStr">
        <is>
          <t>rõ ràng, hiển nhiên</t>
        </is>
      </c>
    </row>
    <row r="1903">
      <c r="A1903" t="inlineStr">
        <is>
          <t>Augenspiegel</t>
        </is>
      </c>
      <c r="B1903" t="inlineStr"/>
      <c r="C1903" t="inlineStr"/>
      <c r="D1903" t="inlineStr">
        <is>
          <t>kính soi đáy mắt</t>
        </is>
      </c>
    </row>
    <row r="1904">
      <c r="A1904" t="inlineStr">
        <is>
          <t>Augenwimpern</t>
        </is>
      </c>
      <c r="B1904" t="inlineStr"/>
      <c r="C1904" t="inlineStr"/>
      <c r="D1904" t="inlineStr">
        <is>
          <t>lông mi, mao</t>
        </is>
      </c>
    </row>
    <row r="1905">
      <c r="A1905" t="inlineStr">
        <is>
          <t>Auges</t>
        </is>
      </c>
      <c r="B1905" t="inlineStr"/>
      <c r="C1905" t="inlineStr"/>
      <c r="D1905" t="inlineStr">
        <is>
          <t>màng, mảng thuốc, phim, phim ảnh, phim xi nê, buổi chiếu bóng, vảy cá, màn sương mỏng, sợi nhỏ, tơ nhỏ = die Hornhaut des Auges + = die Lederhaut des Auges +</t>
        </is>
      </c>
    </row>
    <row r="1906">
      <c r="A1906" t="inlineStr">
        <is>
          <t>August</t>
        </is>
      </c>
      <c r="B1906" t="inlineStr"/>
      <c r="C1906" t="inlineStr"/>
      <c r="D1906" t="inlineStr">
        <is>
          <t>tháng tám</t>
        </is>
      </c>
    </row>
    <row r="1907">
      <c r="A1907" t="inlineStr">
        <is>
          <t>Auktion</t>
        </is>
      </c>
      <c r="B1907" t="inlineStr"/>
      <c r="C1907" t="inlineStr"/>
      <c r="D1907" t="inlineStr">
        <is>
          <t>sự bán đấu giá - sự bán, hàng hoá bán, số hàng hoá bán được, cuộc bán đấu gía, sự bán xon</t>
        </is>
      </c>
    </row>
    <row r="1908">
      <c r="A1908" t="inlineStr">
        <is>
          <t>Auktionator</t>
        </is>
      </c>
      <c r="B1908" t="inlineStr"/>
      <c r="C1908" t="inlineStr"/>
      <c r="D1908" t="inlineStr">
        <is>
          <t>người bán đấu giá</t>
        </is>
      </c>
    </row>
    <row r="1909">
      <c r="A1909" t="inlineStr">
        <is>
          <t>Aula</t>
        </is>
      </c>
      <c r="B1909" t="inlineStr"/>
      <c r="C1909" t="inlineStr"/>
      <c r="D1909" t="inlineStr">
        <is>
          <t>những người nghe, thính giả, auditorium</t>
        </is>
      </c>
    </row>
    <row r="1910">
      <c r="A1910" t="inlineStr">
        <is>
          <t>aus</t>
        </is>
      </c>
      <c r="B1910" t="inlineStr"/>
      <c r="C1910" t="inlineStr"/>
      <c r="D1910" t="inlineStr">
        <is>
          <t>thay cho, thế cho, đại diện cho, ủng hộ, về phe, về phía, để, với mục đích là, để lấy, để được, đến, đi đến, cho, vì, bởi vì, mặc dù, đối với, về phần, so với, theo tỷ lệ, trong, được, tại vì = es ist aus + = sehe ich noch so grün aus? +</t>
        </is>
      </c>
    </row>
    <row r="1911">
      <c r="A1911" t="inlineStr">
        <is>
          <t>ausarbeiten</t>
        </is>
      </c>
      <c r="B1911" t="inlineStr"/>
      <c r="C1911" t="inlineStr"/>
      <c r="D1911" t="inlineStr">
        <is>
          <t>thảo tỉ mỉ, thảo kỹ lưỡng, sửa soạn công phu, làm công phu, trau chuốt, dựng lên, chế tạo ra, sản ra, nói thêm, cho thêm chi tiết, trở thành tỉ mỉ, trở thành tinh vi - làm thành công thức, đưa vào một công thức, trình bày rõ ràng chính xác, phát biểu có hệ thống - gắng công, nỗ lực, dốc sức, di chuyển chậm chạp, di chuyển khó khăn, lắc lư tròng trành trên biển động, bị giày vò, quằn quại, chịu đau đớn, là nạn nhân của, đau khổ, dày công trau dồi - chuẩn bị kỹ lưỡng, bàn bạc chi tiết = ausarbeiten + = ausarbeiten + = sich ausarbeiten +</t>
        </is>
      </c>
    </row>
    <row r="1912">
      <c r="A1912" t="inlineStr">
        <is>
          <t>Ausarbeitung</t>
        </is>
      </c>
      <c r="B1912" t="inlineStr"/>
      <c r="C1912" t="inlineStr"/>
      <c r="D1912" t="inlineStr">
        <is>
          <t>sự thảo tỉ mỉ, sự thảo kỹ lưỡng, sự sửa soạn công phu, sự làm công phu, sự dựng lên, sự chế tạo, sự sản ra = die sorgfältige Ausarbeitung + = die körperliche Ausarbeitung + = die schriftliche Ausarbeitung +</t>
        </is>
      </c>
    </row>
    <row r="1913">
      <c r="A1913" t="inlineStr">
        <is>
          <t>ausarten</t>
        </is>
      </c>
      <c r="B1913" t="inlineStr"/>
      <c r="C1913" t="inlineStr"/>
      <c r="D1913">
        <f> ausarten + = ausarten +</f>
        <v/>
      </c>
    </row>
    <row r="1914">
      <c r="A1914" t="inlineStr">
        <is>
          <t>ausatmen</t>
        </is>
      </c>
      <c r="B1914" t="inlineStr"/>
      <c r="C1914" t="inlineStr"/>
      <c r="D1914" t="inlineStr">
        <is>
          <t>hít, thở, thốt ra, nói lộ ra, thở ra, truyền thổi vào, biểu lộ, toát ra, tỏ ra, để cho thở, để cho lấy hơi, làm hết hơi, làm mệt đứt hơi, hô hấp, sống, hình như còn sống, thổi nhẹ - nói nhỏ, nói thì thào, nói lên - bốc lên, toả ra, trút, làm hả - thở hắt ra, tắt thở, chết, tắt, mãn hạn, kết thúc, hết hiệu lực, mai một, mất đi</t>
        </is>
      </c>
    </row>
    <row r="1915">
      <c r="A1915" t="inlineStr">
        <is>
          <t>ausbaggern</t>
        </is>
      </c>
      <c r="B1915" t="inlineStr"/>
      <c r="C1915" t="inlineStr"/>
      <c r="D1915" t="inlineStr">
        <is>
          <t>kéo lưới vét, đánh lưới vét, nạo vét, rắc - đào, khai quật</t>
        </is>
      </c>
    </row>
    <row r="1916">
      <c r="A1916" t="inlineStr">
        <is>
          <t>Ausbau</t>
        </is>
      </c>
      <c r="B1916" t="inlineStr"/>
      <c r="C1916" t="inlineStr"/>
      <c r="D1916" t="inlineStr">
        <is>
          <t>sự mở rộng, sự tăng lên, sự khuếch trương, phần mở rộng, phần thêm vào, ảnh phóng to - sự bành trướng, sự phát triển, sự phồng ra, sự giãn, sự nở, độ giãn, độ nở, sự khai triển - sự cải tiến, sự cải thiện, làm cho tốt hơn, sự trau dồi, sự mở mang, sự sửa sang, sự đổi mới, sự tiến bộ, sự tốt hơn, sự khá hơn, sự lợi dụng, sự tận dụng - sự đánh cuộc</t>
        </is>
      </c>
    </row>
    <row r="1917">
      <c r="A1917" t="inlineStr">
        <is>
          <t>ausbauen</t>
        </is>
      </c>
      <c r="B1917" t="inlineStr"/>
      <c r="C1917" t="inlineStr"/>
      <c r="D1917" t="inlineStr">
        <is>
          <t>trình bày, bày tỏ, thuyết minh, phát triển, mở mang, mở rộng, khuếch trương, làm cho phát đạt, khai thác, nhiễm, tiêm nhiễm, ngày càng bộc lộ rõ, ngày càng phát huy, rửa, triển khai - mở, khai triển, tỏ rõ ra, bộc lộ ra, biểu lộ ra, nảy nở, tiến triển, hiện - tháo ra, tháo rời - tăng lên, phóng, thả, phóng thích, có thể phóng to được, tán rộng về - trải ra, nở ra, phồng ra, giãn, trở nên cởi mở - cải tiến, cải thiện, cải tạo, trau dồi, lợi dụng, tận dụng, được cải tiến, được cải thiện, trở nên tốt hơn, tiến bộ - đánh cuộc - đưa lên cấp bậc cao hn, nâng cấp - rút, rút khỏi, rút lui, rút lại, sự huỷ bỏ, sự thu hồi, kéo, rút quân, ra, rút ra</t>
        </is>
      </c>
    </row>
    <row r="1918">
      <c r="A1918" t="inlineStr">
        <is>
          <t>ausbessern</t>
        </is>
      </c>
      <c r="B1918" t="inlineStr"/>
      <c r="C1918" t="inlineStr"/>
      <c r="D1918" t="inlineStr">
        <is>
          <t>sửa, sửa chữa, sửa chữa đúng, hiệu chỉnh, khiển trách, trách mắng, trừng phạt, trừng trị, làm mất tác hại - mạng, nguyền rủa, chửi rủa durn) - vá, chữa, sửa sang, tu bổ, tu sửa, sửa đổi, sửa lại, chỉnh đốn, cải thiện, làm cho tốt hơn, làm cho khá hơn, sửa tính nết, sửa mình, tu tính, phục hồi - dùng để vá, làm miếng vá, ráp, nối, hiện ra từng mảng lốm đốm, loang lổ - chấp lại thành khối, ráp lại thành khối, ăn vặt, ăn quà - sửa chữa lại, trang bị lại, được sửa chữa, được trang bị lại - chuộc, đền bù, hồi phục sức khoẻ, dùng đến, đi đến, năng lui tới - thay lại mũi, chắp vá lại - hàn thiếc, hàn, vá dối, sửa dối, sửa qua loa, chắp vá, vá víu, làm dối - làm lại mũi, thay mũi mới, đệm nhạc ứng tác cho, đệm nhạc ứng tác, mồi chài, quyến rũ = ausbessern + = ausbessern + = etwas notdürftig ausbessern +</t>
        </is>
      </c>
    </row>
    <row r="1919">
      <c r="A1919" t="inlineStr">
        <is>
          <t>Ausbesserung</t>
        </is>
      </c>
      <c r="B1919" t="inlineStr"/>
      <c r="C1919" t="inlineStr"/>
      <c r="D1919" t="inlineStr">
        <is>
          <t>sự sửa chữa lại, sự trang bị lại - sự sửa chữa, sự tu sửa, sự hồi phục, tình trạng sử dụng được, tình trạng còn tốt, sự năng lui tới, sự vãng lai - sự chữa, sự chuộc, sự bồi thường</t>
        </is>
      </c>
    </row>
    <row r="1920">
      <c r="A1920" t="inlineStr">
        <is>
          <t>Ausbeute</t>
        </is>
      </c>
      <c r="B1920" t="inlineStr"/>
      <c r="C1920" t="inlineStr"/>
      <c r="D1920" t="inlineStr">
        <is>
          <t>lợi, lời, lợi lộc, lợi ích, của thu nhập, của kiếm được, tiền lãi, sự tăng thêm - sự sản xuất, sản phẩm, khả năng sản xuất, sảm lượng, hiệu suất - sản lượng, sản vật, kết quả - bổ ích, lợi nhuận - chiến lợi phẩm, quyền lợi, bổng lộc, lương lậu, sự hoà, đất đá đào lên, đất bùn nạo vét lên - sự thắng cuộc, sự thắng, sự chiến thắng, tiền được cuộc, tiền được bạc, sự khai thác - hoa lợi, lợi tức, sự cong, sự oằn</t>
        </is>
      </c>
    </row>
    <row r="1921">
      <c r="A1921" t="inlineStr">
        <is>
          <t>ausbeuten</t>
        </is>
      </c>
      <c r="B1921" t="inlineStr"/>
      <c r="C1921" t="inlineStr"/>
      <c r="D1921" t="inlineStr">
        <is>
          <t>khai thác, khai khẩn, bóc lột, lợi dụng - trôi đi theo gió, cuốn theo chiều gió, đổ đầy cỏ vào máng, đổ cỏ vào máng, xếp lên giá, cho chuyển vị bằng thanh răng, đóng trăn, tra tấn, hành hạ, làm khổ, làm rung chuyển - nặn, bóp, cho thuê với giá cắt cổ, làm hết cả màu mỡ, chạy nước kiệu, chắt ra - đổ mồ hôi, toát mồ hôi, úa ra, rỉ ra, làm việc vất vả, làm việc mệt nhọc, bán sức lao động, sợ hãi, hối hận, chảy, toát, làm đổ mồ hôi, làm ướt đẫm mồ hôi, lau mồ hôi - ốp làm đổ mồ hôi sôi nước mắt, ủ, hàn, tra tấn để bắt khai = ausbeuten + = ausbeuten +</t>
        </is>
      </c>
    </row>
    <row r="1922">
      <c r="A1922" t="inlineStr">
        <is>
          <t>Ausbeuter</t>
        </is>
      </c>
      <c r="B1922" t="inlineStr"/>
      <c r="C1922" t="inlineStr"/>
      <c r="D1922" t="inlineStr">
        <is>
          <t>người khai thác, người khai khẩn, người bóc lột, người lợi dụng - người ra nhiều mồ hôi, kẻ bắt công nhân làm đổ mồ hôi sôi nước mắt, kẻ bóc lột công nhân, áo vệ sinh, áo nịt, áo len dài tay</t>
        </is>
      </c>
    </row>
    <row r="1923">
      <c r="A1923" t="inlineStr">
        <is>
          <t>Ausbeutung</t>
        </is>
      </c>
      <c r="B1923" t="inlineStr"/>
      <c r="C1923" t="inlineStr"/>
      <c r="D1923" t="inlineStr">
        <is>
          <t>sự khai thác, sự khai khẩn, sự bóc lột, sự lợi dụng - sự ăn cướp, vụ ăn cướp, sự ăn trộm, vụ ăn trộm, sự bán giá cắt cổ - sự làm việc, sự làm, sự lên men, sự để lên men, sự hoạt động, sự chuyển vận, sự vận hành, sự dùng, công trường, xưởng, tác dụng, công dụng, sự nhăn nhó</t>
        </is>
      </c>
    </row>
    <row r="1924">
      <c r="A1924" t="inlineStr">
        <is>
          <t>ausbilden</t>
        </is>
      </c>
      <c r="B1924" t="inlineStr"/>
      <c r="C1924" t="inlineStr"/>
      <c r="D1924" t="inlineStr">
        <is>
          <t>hoàn thành, làm xong, làm trọn, thực hiện, đạt tới, làm hoàn hảo, làm đạt tới sự hoàn mỹ - gây giống, chăn nuôi, nuôi dưỡng, chăm sóc, dạy dỗ, giáo dục, gây ra, phát sinh ra, sinh sản, sinh đẻ, náy ra, lan tràn - cày cấy, trồng trọt, trau dồi, tu dưỡng, chuyên tâm, mài miệt nghiên cứu, ham mê, xới bằng máy xới - trình bày, bày tỏ, thuyết minh, phát triển, mở mang, mở rộng, khuếch trương, làm cho phát đạt, khai thác, nhiễm, tiêm nhiễm, ngày càng bộc lộ rõ, ngày càng phát huy, rửa, triển khai - mở, khai triển, tỏ rõ ra, bộc lộ ra, biểu lộ ra, nảy nở, tiến triển, hiện - khoan, rèn luyện, luyện tập, gieo thành hàng, trồng thành luống - cho ăn học, dạy - chỉ dẫn, chỉ thị cho, đào tạo, truyền kiến thức cho, cung cấp tin tức cho, cung cấp tài liệu cho, cho hay, cho biết - thực hành, đem thực hành, làm, hành, tập, tập luyện, âm mưu, mưu đồ, làm nghề, hành nghề, lợi dụng, bịp, lừa bịp - cho là, gọi là, định tính chất, định phẩm chất, làm cho có đủ tư cách, làm cho có đủ khả năng, làm cho có đủ tiêu chuẩn, chuẩn bị đầy đủ điều kiện, hạn chế, dè dặt, làm nhẹ bớt - pha nước vào, pha vào rượu, hạn định, có đủ tư cách, có đủ khả năng, có đủ tiêu chuẩn, qua kỳ thi sát hạch, qua kỳ thi tuyển lựa, tuyên thệ = ausbilden + = besonders ausbilden +</t>
        </is>
      </c>
    </row>
    <row r="1925">
      <c r="A1925" t="inlineStr">
        <is>
          <t>Ausbilder</t>
        </is>
      </c>
      <c r="B1925" t="inlineStr"/>
      <c r="C1925" t="inlineStr"/>
      <c r="D1925" t="inlineStr">
        <is>
          <t>người dạy, thầy giáo, trợ giáo</t>
        </is>
      </c>
    </row>
    <row r="1926">
      <c r="A1926" t="inlineStr">
        <is>
          <t>Ausbildung</t>
        </is>
      </c>
      <c r="B1926" t="inlineStr"/>
      <c r="C1926" t="inlineStr"/>
      <c r="D1926" t="inlineStr">
        <is>
          <t>sự trình bày, sự bày tỏ, sự thuyết minh, sự phát triển, sự mở mang, sự mở rộng, sự khuếch trương, sự phát đạt, sự tiến triển, việc rửa ảnh, sự hiện, sự triển khai, sự mở - sự khai triển, sự việc diễn biến - mũi khoan, máy khoan, ốc khoan, sự tập luyện, kỷ luật chặt chẽ, sự rèn luyện thường xuyên, luống, máy gieo và lấp hạt, khỉ mặt xanh, vải thô - sự giáo dục, sự cho ăn học, sự dạy, sự rèn luyện, vốn học - sự hình thành, sự tạo thành, sự lập nên, hệ thống tổ chức, cơ cấu, sự bố trí quân sự, sự dàn quân, đội hình, thành hệ, sự cấu tạo - kiến thức truyền cho, tài liệu cung cấp cho, chỉ thị, lời chỉ dẫn - sự dạy dỗ ở nhà trường, sự giáo dục ở nhà trường, tiền học phí ăn ở tại nhà trường, sự trách phạt, sự thi hành kỷ luật - sự dạy dỗ, sự đào tạo, sự tập dượt, sự uốn cây, sự chĩa súng, sự nhắm bắn = in Ausbildung begriffen + = zur Ausbildung gehörend + = die kaufmännische Ausbildung + = die vormilitärische Ausbildung + = noch in der Ausbildung sein +</t>
        </is>
      </c>
    </row>
    <row r="1927">
      <c r="A1927" t="inlineStr">
        <is>
          <t>ausblasen</t>
        </is>
      </c>
      <c r="B1927" t="inlineStr"/>
      <c r="C1927" t="inlineStr"/>
      <c r="D1927" t="inlineStr">
        <is>
          <t>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ausblasen +</t>
        </is>
      </c>
    </row>
    <row r="1928">
      <c r="A1928" t="inlineStr">
        <is>
          <t>Ausbleiben</t>
        </is>
      </c>
      <c r="B1928" t="inlineStr"/>
      <c r="C1928" t="inlineStr"/>
      <c r="D1928" t="inlineStr">
        <is>
          <t>sự không xảy ra, sự không làm được, sự thiếu, sự thất bại, sự hỏng, sự mất, người bị thất bại, việc thất bại, cố gắng không thành công, sự thi hỏng, sự vỡ nợ, sự phá sản</t>
        </is>
      </c>
    </row>
    <row r="1929">
      <c r="A1929" t="inlineStr">
        <is>
          <t>ausbleiben</t>
        </is>
      </c>
      <c r="B1929" t="inlineStr"/>
      <c r="C1929" t="inlineStr"/>
      <c r="D1929">
        <f> ausbleiben + = ausbleiben + = lange ausbleiben + = das konnte nicht ausbleiben +</f>
        <v/>
      </c>
    </row>
    <row r="1930">
      <c r="A1930" t="inlineStr">
        <is>
          <t>Ausblick</t>
        </is>
      </c>
      <c r="B1930" t="inlineStr"/>
      <c r="C1930" t="inlineStr"/>
      <c r="D1930" t="inlineStr">
        <is>
          <t>quang cảnh, viễn cảnh, cách nhìn, quan điểm, triển vọng, kết quả có thể đưa đến, sự đề phòng, sự cảnh giác, chòi canh - luật xa gần, phối cảnh, tranh vẽ luật xa gần, hình phối cảnh, cảnh trông xa, tương lai, tiến độ - sự nhìn, sự thấy, tầm nhìn, tầm mắt, cái nhìn thấy, cảnh, dịp được xem, cơ hội được thấy, nhận xét, ý kiến, dự kiến, ý định, sự khám xét tại chỗ, sự thẩm tra tại chỗ - cảnh nhìn xa qua một lối hẹp, viễn tượng = der Ausblick + = Ausblick bieten auf +</t>
        </is>
      </c>
    </row>
    <row r="1931">
      <c r="A1931" t="inlineStr">
        <is>
          <t>ausbooten</t>
        </is>
      </c>
      <c r="B1931" t="inlineStr"/>
      <c r="C1931" t="inlineStr"/>
      <c r="D1931" t="inlineStr">
        <is>
          <t>đưa vào bờ, đổ bộ, dẫn đến, đưa đến, đẩy vào, đạt được, giành được, bắt được, đưa đi, giáng, đánh, ghé vào bờ, hạ cánh, xuống đất, xuống xe, lên bờ, rơi vào</t>
        </is>
      </c>
    </row>
    <row r="1932">
      <c r="A1932" t="inlineStr">
        <is>
          <t>ausbrechen</t>
        </is>
      </c>
      <c r="B1932" t="inlineStr"/>
      <c r="C1932" t="inlineStr"/>
      <c r="D1932" t="inlineStr">
        <is>
          <t>ném ra hàng loạt, tung ra hàng loạt, bắn ra hàng loạt, tuôn ra hàng tràng, đánh vôlê, đá vôlê, bắn một loạt - nôn, mửa, phun ra, tuôn ra &amp; ) = ausbrechen + = ausbrechen +</t>
        </is>
      </c>
    </row>
    <row r="1933">
      <c r="A1933" t="inlineStr">
        <is>
          <t>ausbrechend</t>
        </is>
      </c>
      <c r="B1933" t="inlineStr"/>
      <c r="C1933" t="inlineStr"/>
      <c r="D1933" t="inlineStr">
        <is>
          <t>nổ ra, có xu hướng nổ ra, có xu hướng nổi lên, eruptional = plötzlich ausbrechend +</t>
        </is>
      </c>
    </row>
    <row r="1934">
      <c r="A1934" t="inlineStr">
        <is>
          <t>ausbreiten</t>
        </is>
      </c>
      <c r="B1934" t="inlineStr"/>
      <c r="C1934" t="inlineStr"/>
      <c r="D1934" t="inlineStr">
        <is>
          <t>truyền, đồn, truyền bá, phổ biến, khuếch tán, tràn, lan - giải tán, phân tán, xua tan, làm tan tác, rải rắc, gieo vãi, gieo rắc, tán sắc, tan tác - bày ra, phô bày, trưng bày, phô trương, khoe khoang, biểu lộ ra, để lộ ra, bày tỏ ra, sắp nổi bật - mở rộng, trải ra, nở ra, phồng ra, giãn, khai triển, phát triển, trở nên cởi mở - kéo dài ra, trải dài ra, căng rộng ra, kéo dài ra hơn, kéo dài ra vượt quá - trải, căng, giăng ra, rải, kéo dài thời gian, bày, bày lên bàn, phết, đập bẹt, căng ra, truyền đi, lan đi, bay đi, tản ra - mở ra, bày tỏ, để lộ, bộc lộ, lộ ra = sich ausbreiten +</t>
        </is>
      </c>
    </row>
    <row r="1935">
      <c r="A1935" t="inlineStr">
        <is>
          <t>Ausbreitung</t>
        </is>
      </c>
      <c r="B1935" t="inlineStr"/>
      <c r="C1935" t="inlineStr"/>
      <c r="D1935" t="inlineStr">
        <is>
          <t>sự truyền tin, sự truyền bá, sự phổ biến, sự khuếch tán, sự rườm rà, sự dài dòng - sự giải tán, sự phân tán, chất làm phân tán, sự xua tan, sự làm tản mạn, sự làm tan tác, sự tan tác, sự rải rác, sự gieo vãi, sự gieo rắc, sự lan truyền, sự tán sắc, độ tán sắc - độ phân tán - sự phân bổ, sự phân phối, sự phân phát, sự rắc, sự rải, sự sắp xếp, sự xếp loại, sự phân loại, bỏ chữ - sự mở rộng, sự bành trướng, sự phát triển, sự phồng ra, phần mở rộng, sự giãn, sự nở, độ giãn, độ nở, sự khai triển - sự duỗi thẳng ra, sự đưa ra, sự kéo dài ra, sự gia hạn, phần kéo dài, phần nối thêm, sự dàn rộng ra, lớp đại học mở rộng, lớp đại học nhân dân, lớp đại học buổi tối, lớp đại học bằng thư University Extension) - sự làm dốc hết sức, sự dành cho, sự gửi tới, sự chép ra chữ thường - sự truyền giống, sự nhân giống, sự truyền, sự truyền lại - sự nằm dài ra, sự nằm ườn ra, tư thế uể oải, sự vươn vai - sự trải ra, sự căng ra, sự giăng ra, sải cánh, chiều rộng, khoảng rộng, sự sổ ra, khăn trải, hai trang báo liền mặt, ảnh in suốt trang báo, dòng chữ chạy dài suốt trang báo - bữa tiệc linh đình, bữa ăn thịnh soạn, lãi sản xuất, chất phết lên bánh, sự phô trương, sự huênh hoang</t>
        </is>
      </c>
    </row>
    <row r="1936">
      <c r="A1936" t="inlineStr">
        <is>
          <t>Ausbrennen</t>
        </is>
      </c>
      <c r="B1936" t="inlineStr"/>
      <c r="C1936" t="inlineStr"/>
      <c r="D1936" t="inlineStr">
        <is>
          <t>sự đốt, thuốc đốt, dao đốt</t>
        </is>
      </c>
    </row>
    <row r="1937">
      <c r="A1937" t="inlineStr">
        <is>
          <t>ausbrennen</t>
        </is>
      </c>
      <c r="B1937" t="inlineStr"/>
      <c r="C1937" t="inlineStr"/>
      <c r="D1937" t="inlineStr">
        <is>
          <t>đốt, làm cho cứng, làm chai - moi ruột, phá huỷ bên trong, rút ruột, rút gan, rút hết tinh tuý, tọng, nốc cho đầy = ausbrennen +</t>
        </is>
      </c>
    </row>
    <row r="1938">
      <c r="A1938" t="inlineStr">
        <is>
          <t>Ausbuchtung</t>
        </is>
      </c>
      <c r="B1938" t="inlineStr"/>
      <c r="C1938" t="inlineStr"/>
      <c r="D1938" t="inlineStr">
        <is>
          <t>chỗ uốn, chỗ cong, chỗ rẽ, khuỷ, chỗ nối, chỗ thắt nút, the bends bệnh khí ép, bệnh thợ lặn - đáy tàu, nước bẩn ở đáy tàu, bụng, chuyện nhảm nhí, chuyện bậy bạ - chỗ phình, chỗ phồng, chỗ lồi ra, sự tăng tạm thời, sự nêu giá, the bulge, thế lợi, ưu thế = die Ausbuchtung +</t>
        </is>
      </c>
    </row>
    <row r="1939">
      <c r="A1939" t="inlineStr">
        <is>
          <t>Ausdauer</t>
        </is>
      </c>
      <c r="B1939" t="inlineStr"/>
      <c r="C1939" t="inlineStr"/>
      <c r="D1939" t="inlineStr">
        <is>
          <t>sự chịu đựng, khả năng chịu đựng, tính nhẫn nại, sự kéo dài - sự cứng rắn, tính cứng rắn, độ cứng, độ rắn, tính khắc nghiệt - tính kiên nhẫn, sự bền chí, sự nhẫn nại, lối đánh bài paxiên - tính kiên trì, sự bền gan - tính kiên gan, tính bền bỉ, tính cố chấp, tính ngoan cố, tính dai dẳng - sức chịu đựng - sức dẻo dai - sự chắc, sự bền, sự dũng cảm, sự kiên cường, sự chắc mập = die körperliche Ausdauer + = es mangelt ihm an Ausdauer +</t>
        </is>
      </c>
    </row>
    <row r="1940">
      <c r="A1940" t="inlineStr">
        <is>
          <t>ausdauern</t>
        </is>
      </c>
      <c r="B1940" t="inlineStr"/>
      <c r="C1940" t="inlineStr"/>
      <c r="D1940" t="inlineStr">
        <is>
          <t>kiên nhẫn, kiên trì, bền gan, bền chí</t>
        </is>
      </c>
    </row>
    <row r="1941">
      <c r="A1941" t="inlineStr">
        <is>
          <t>ausdauernd</t>
        </is>
      </c>
      <c r="B1941" t="inlineStr"/>
      <c r="C1941" t="inlineStr"/>
      <c r="D1941" t="inlineStr">
        <is>
          <t>khó khăn, gian khổ, gay go, hết sức mình, miệt mài, gắng gỏi, dốc khó trèo - có quanh năm, kéo dài quanh năm, chảy quanh năm, lưu niên, sống lâu năm, tồn tại mãi mãi, vĩnh viễn, bất diệt - kiên nhẫn, kiên trì, bền gan, bền chí - kiên gan, bền bỉ, khăng khăng, khư khư, cố chấp, ngoan cố, dai dẳng, bền, không rụng - không ngừng, không ngớt, liên tục = ausdauernd + = nicht ausdauernd +</t>
        </is>
      </c>
    </row>
    <row r="1942">
      <c r="A1942" t="inlineStr">
        <is>
          <t>ausdehnbar</t>
        </is>
      </c>
      <c r="B1942" t="inlineStr"/>
      <c r="C1942" t="inlineStr"/>
      <c r="D1942" t="inlineStr">
        <is>
          <t>có thể mở rộng, có thể bành trướng, có thể phát triển, có thể phồng ra, giãn được - mở rộng, bành trướng, phát triển, phồng ra - có thể nở ra, có thể giãn ra, có xu hướng mở rộng, có xu hướng phát triển, có xu hướng phồng ra, có xu hướng giãn ra, rộng rãi, bao quát, cởi mở, chan hoà</t>
        </is>
      </c>
    </row>
    <row r="1943">
      <c r="A1943" t="inlineStr">
        <is>
          <t>ausdehnen</t>
        </is>
      </c>
      <c r="B1943" t="inlineStr"/>
      <c r="C1943" t="inlineStr"/>
      <c r="D1943" t="inlineStr">
        <is>
          <t>mở rộng, phóng đại, thổi phồng, bàn rộng, tán rộng, rađiô khuếch đại - nới rộng, làm rộng ra, rộng ra - làm giãn, làm nở, bàn chi tiết dài dòng, giãn ra, nở ra, mở rộng ra, bàn chi tiết dài dòng về - làm sưng to, làm sưng phồng, làm căng phồng, sưng to, sưng phồng, căng phồng - làm dài ra, kéo dài ra, có hình thon dài - tăng lên, khuếch trương, phóng, thả, phóng thích, có thể phóng to được, tán rộng về - trải ra, phồng ra, giãn, khai triển, phát triển, trở nên cởi mở - duỗi thẳng, đưa ra, giơ ra, kéo dài, gia hạn, dàn rộng ra, làm việc dốc hết, dành cho, gửi tới, đánh giá, tịch thu, chép ra chữ thường, chạy dài - tồn tại, giữ lâu bền, để lâu, đủ cho dùng - dài ra - nối dài, phát âm kéo dài = sich ausdehnen + = sich ausdehnen + = unendlich ausdehnen +</t>
        </is>
      </c>
    </row>
    <row r="1944">
      <c r="A1944" t="inlineStr">
        <is>
          <t>Ausdehnung</t>
        </is>
      </c>
      <c r="B1944" t="inlineStr"/>
      <c r="C1944" t="inlineStr"/>
      <c r="D1944" t="inlineStr">
        <is>
          <t>sự mở rộng, sự khuếch đại - bề ngang, bề rộng, khổ, sự rông rãi, sự phóng khoáng - com-pa a pair of compasses), la bàn, vòng điện, phạm vi, tầm, đường vòng, đường quanh, tầm âm - tính chất bao hàm, tính chất toàn diện, sự mau hiểu, sự sáng ý - sự giãn, sự nở, chỗ giãn, chỗ nở - sự làm sưng phồng, sự làm căng phồng, sự sưng phồng, sự căng phồng - sự làm dài ra, sự kéo dài ra, phần dài ra, độ giãn dài, góc lìa, ly giác - sự tăng lên, sự khuếch trương, phần mở rộng, phần thêm vào, ảnh phóng to - sự bành trướng, sự phát triển, sự phồng ra, độ giãn, độ nở, sự khai triển - tính có thể mở rộng, tính có thể bành trướng, tính có thể phát triển, tính có thể phồng ra, tính có thể nở ra, tính có thể giãn ra, tính rộng rãi, tính bao quát - tính cởi mở, tính chan hoà - sự duỗi thẳng ra, sự đưa ra, sự gia hạn, phần kéo dài, phần nối thêm, sự dàn rộng ra, lớp đại học mở rộng, lớp đại học nhân dân, lớp đại học buổi tối, lớp đại học bằng thư University Extension) - sự làm dốc hết sức, sự dành cho, sự gửi tới, sự chép ra chữ thường - tính rộng - khoảng rộng, quy mô, chừng mực, sự đánh giá, sự tịch thu, văn bản tịch thu - máy đo, cái đo cỡ, loại, kiểu, cỡ, khả năng, khoảng cách đường ray, tiêu chuẩn đánh giá, phương tiện đánh giá, lanhgô điều chỉnh lề, cái mấp của thợ mộc, gage) hướng đi so với chiều gió - sự tăng, sự tăng thêm, số lượng tăng thêm - độ vĩ, đường vĩ, số nhiều) miền, vùng, phạm vi rộng, quyền rộng rãi - sự kéo dài, sự nối dài, đoạn nối dài thêm, sự phát âm kéo dài - tầm xa, dịp, nơi phát huy, chiều dài dây neo, tầm tên lửa, mục tiêu, mục đích, ý định - sự trải ra, sự căng ra, sự giăng ra, sự truyền bá, sải cánh, chiều rộng, sự sổ ra, khăn trải, hai trang báo liền mặt, ảnh in suốt trang báo, dòng chữ chạy dài suốt trang báo - bữa tiệc linh đình, bữa ăn thịnh soạn, lãi sản xuất, chất phết lên bánh, sự phô trương, sự huênh hoang - sự duỗi ra, quãng, dải, khoảng, nghĩa rộng, nghĩa suy ra, mạch đường, một năm tù, thời hạn ở tù - sự quét, sự đảo, sự khoát, sự lướt, đoạn cong, đường cong, sự xuất kích, mái chèo dài, cần múc nước, người cạo ống khói, sweepstake, số nhiều) rác rưởi quét đi</t>
        </is>
      </c>
    </row>
    <row r="1945">
      <c r="A1945" t="inlineStr">
        <is>
          <t>ausdenken</t>
        </is>
      </c>
      <c r="B1945" t="inlineStr"/>
      <c r="C1945" t="inlineStr"/>
      <c r="D1945" t="inlineStr">
        <is>
          <t>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nghĩ ra, nặn ra, bày ra - nghĩ, suy nghĩ, ngẫm nghĩ, tưởng, tưởng tượng, nghĩ được, nghĩ là, cho là, coi như, thấy, hiểu, nghĩ đến, nhớ, trông mong, luôn luôn nghĩ, lo nghĩ, lo lắng, nuôi những ý nghĩ - nuôi những tư tưởng = ausdenken + = ausdenken + = sich ausdenken + = vorher ausdenken + = sich etwas ausdenken +</t>
        </is>
      </c>
    </row>
    <row r="1946">
      <c r="A1946" t="inlineStr">
        <is>
          <t>Ausdruck</t>
        </is>
      </c>
      <c r="B1946" t="inlineStr"/>
      <c r="C1946" t="inlineStr"/>
      <c r="D1946" t="inlineStr">
        <is>
          <t>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 - sự vắt, sự ép, sự bóp, sự biểu lộ, sự diễn cảm, sự biểu hiện, sự diễn đạt, giọng, thành ngữ, từ ngữ, biểu thức, sự ấn - đặc ngữ, cách phát biểu - hạn, giới hạn, định hạn, thời hạn, kỳ hạn, phiên, kỳ học, quý, khoá, điều kiện, điều khoản, giá, quan hệ, sự giao thiệp, sự giao hảo, sự đi lại, thuật ngữ, lời lẽ, ngôn ngữ, số hạng = der Ausdruck + = der vulgäre Ausdruck + = der gemeine Ausdruck + = Ausdruck verleihen + = der treffende Ausdruck + = der veraltete Ausdruck + = der bildliche Ausdruck + = der fachliche Ausdruck + = der idiomatische Ausdruck + = etwas zum Ausdruck bringen + = der umgangssprachliche Ausdruck +</t>
        </is>
      </c>
    </row>
    <row r="1947">
      <c r="A1947" t="inlineStr">
        <is>
          <t>Ausdruckskraft</t>
        </is>
      </c>
      <c r="B1947" t="inlineStr"/>
      <c r="C1947" t="inlineStr"/>
      <c r="D1947" t="inlineStr">
        <is>
          <t>tính diễn cảm, sức diễn cảm</t>
        </is>
      </c>
    </row>
    <row r="1948">
      <c r="A1948" t="inlineStr">
        <is>
          <t>ausdruckslos</t>
        </is>
      </c>
      <c r="B1948" t="inlineStr"/>
      <c r="C1948" t="inlineStr"/>
      <c r="D1948" t="inlineStr">
        <is>
          <t>để trống, để trắng, trống rỗng, ngây ra, không có thần, không nạp chì, giả, bối rối, lúng túng, hoàn toàn tuyệt đối, không vần - thẳng, thẳng thừng, dứt khoát - không có tinh thần, đờ ra, không diễn cảm, không có ý nghĩa - không có nét đặc biệt - không biểu lộ, không hồn, không thần sắc, inexpressible - vô nghĩa - không có giọng, không có màu sắc, không có thần sắc, buồn tẻ, không sinh khí, yếu - thản nhiên - trống, rỗng, bỏ không, khuyết, thiếu, rảnh rỗi, lơ đãng, ngây dại - ngớ ngẩn, rỗi, vô công rồi nghề</t>
        </is>
      </c>
    </row>
    <row r="1949">
      <c r="A1949" t="inlineStr">
        <is>
          <t>Ausdruckslosigkeit</t>
        </is>
      </c>
      <c r="B1949" t="inlineStr"/>
      <c r="C1949" t="inlineStr"/>
      <c r="D1949" t="inlineStr">
        <is>
          <t>sự trống rỗng, chỗ trống, khoảng không, sự trống rỗng tâm hồn, sự ngây dại</t>
        </is>
      </c>
    </row>
    <row r="1950">
      <c r="A1950" t="inlineStr">
        <is>
          <t>Ausdrucksweise</t>
        </is>
      </c>
      <c r="B1950" t="inlineStr"/>
      <c r="C1950" t="inlineStr"/>
      <c r="D1950" t="inlineStr">
        <is>
          <t>cách diễn tả, cách chọn lời, cách chọn từ, cách phát âm - sự đề ra, sự nói ra, sự phát biểu, đề, sự phát âm - sự vắt, sự ép, sự bóp, sự biểu lộ, sự diễn cảm, sự biểu hiện, sự diễn đạt, nét, vẻ, giọng, thành ngữ, từ ngữ, biểu thức, sự ấn - đặc ngữ, cách biểu diễn, cách diễn đạt - tiếng, ngôn ngữ, lời nói, cách ăn nói - cách nói - ngữ cú, cách viết - sự căng, sự căng thẳng, trạng thái căng, trạng thái căng thẳng, sức căng, điệu nói, số nhiều) giai điệu, nhạc điệu, đoạn nhạc, khúc nhạc, số nhiều) hứng, khuynh hướng, chiều hướng - dòng dõi, giống - cột đồng hồ mặt trời, vòi nhuỵ, văn phong, phong cách, cách, lối, loại, kiểu, dáng, thời trang, mốt, danh hiệu, tước hiệu, lịch, điều đặc sắc, điểm xuất sắc, bút trâm, bút mực, bút chì, kim - sự bày tỏ, lời, lời phát biểu - sự viết ra, từ = die bildliche Ausdrucksweise + = die lakonische Ausdrucksweise + = die fehlerhafte Ausdrucksweise + = von gewählter Ausdrucksweise + = die kurze, wuchtige Ausdrucksweise + = die überschwengliche Ausdrucksweise +</t>
        </is>
      </c>
    </row>
    <row r="1951">
      <c r="A1951" t="inlineStr">
        <is>
          <t>auseinander</t>
        </is>
      </c>
      <c r="B1951" t="inlineStr"/>
      <c r="C1951" t="inlineStr"/>
      <c r="D1951" t="inlineStr">
        <is>
          <t>về một bên, qua một bên, riêng ra, xa ra, apart from ngoài... ra - cách xa nhau, rời ra, rời ra từng mảnh = weit auseinander + = auseinander nehmen +</t>
        </is>
      </c>
    </row>
    <row r="1952">
      <c r="A1952" t="inlineStr">
        <is>
          <t>auseinanderfalten</t>
        </is>
      </c>
      <c r="B1952" t="inlineStr"/>
      <c r="C1952" t="inlineStr"/>
      <c r="D1952" t="inlineStr">
        <is>
          <t>mở ra, trải ra, bày tỏ, để lộ, bộc lộ, lộ ra, bày ra</t>
        </is>
      </c>
    </row>
    <row r="1953">
      <c r="A1953" t="inlineStr">
        <is>
          <t>auseinanderhalten</t>
        </is>
      </c>
      <c r="B1953" t="inlineStr"/>
      <c r="C1953" t="inlineStr"/>
      <c r="D1953" t="inlineStr">
        <is>
          <t>phân biệt, nghe ra, nhận ra, chia thành, xếp thành, nhận định sự khác nhau - làm rời ra, phân ra, chia ra, tách ra, gạn ra..., phân đôi, chia đôi, chia tay, rời, phân tán, đi mỗi người một ngả</t>
        </is>
      </c>
    </row>
    <row r="1954">
      <c r="A1954" t="inlineStr">
        <is>
          <t>auseinanderleben</t>
        </is>
      </c>
      <c r="B1954" t="inlineStr"/>
      <c r="C1954" t="inlineStr"/>
      <c r="D1954">
        <f> sich auseinanderleben +</f>
        <v/>
      </c>
    </row>
    <row r="1955">
      <c r="A1955" t="inlineStr">
        <is>
          <t>auseinandernehmen</t>
        </is>
      </c>
      <c r="B1955" t="inlineStr"/>
      <c r="C1955" t="inlineStr"/>
      <c r="D1955" t="inlineStr">
        <is>
          <t>tháo ra, tháo rời - dỡ hết vật che đậy, lột bỏ vật phủ ngoài, tháo dỡ hết các thứ trang bị, tháo dỡ, phá huỷ, triệt phá - xuống, cho xuống, bắt xuống, làm ngã ngựa, khuân xuống, dỡ xuống - cởi quần áo, trờn răng, phóng ra = auseinandernehmen + = auseinandernehmen +</t>
        </is>
      </c>
    </row>
    <row r="1956">
      <c r="A1956" t="inlineStr">
        <is>
          <t>auseinandersetzen</t>
        </is>
      </c>
      <c r="B1956" t="inlineStr"/>
      <c r="C1956" t="inlineStr"/>
      <c r="D1956" t="inlineStr">
        <is>
          <t>giảng, giảng giải, giải nghĩa, giải thích, thanh minh - phát triển - trình bày chi tiết, giải thích dẫn giải - phát biểu, nói rõ, tuyên bố, định, biểu diễn bằng ký hiệu = sich auseinandersetzen mit + = sich mit etwas auseinandersetzen + = sich mit jemandem auseinandersetzen +</t>
        </is>
      </c>
    </row>
    <row r="1957">
      <c r="A1957" t="inlineStr">
        <is>
          <t>Auseinandersetzung</t>
        </is>
      </c>
      <c r="B1957" t="inlineStr"/>
      <c r="C1957" t="inlineStr"/>
      <c r="D1957" t="inlineStr">
        <is>
          <t>lý lẽ, sự tranh cãi, sự tranh luận, tóm tắt, Argumen - - sự chạm trán, sự đương đầu, sự đối chất, sự đối chiếu - điệu múa corrobori - sự thảo luận, sự bàn cãi, cuộc thảo luận, cuộc bàn cãi, cuộc tranh luận, sự ăn uống ngon lành thích thú - sự giảng, sự giảng giải, sự giải nghĩa, lời giảng, lời giải nghĩa, sự giải thích, sự thanh minh, lời giải thích, lời thanh minh - sự bày tỏ, sự trình bày, sự phát biểu, lời tuyên bố, bản tuyên bố - sự bất hoà, sự xích mích, ngụm, hớp = die heftige Auseinandersetzung + = die bewaffnete Auseinandersetzung + = eine Auseinandersetzung haben + = die kriegerische Auseinandersetzung + = die kurze, heftige Auseinandersetzung + = ich hatte eine Auseinandersetzung mit ihm +</t>
        </is>
      </c>
    </row>
    <row r="1958">
      <c r="A1958" t="inlineStr">
        <is>
          <t>auseinanderstrebend</t>
        </is>
      </c>
      <c r="B1958" t="inlineStr"/>
      <c r="C1958" t="inlineStr"/>
      <c r="D1958" t="inlineStr">
        <is>
          <t>phân kỳ, rẽ ra, trệch, trệch đi, khác nhau, bất đồng</t>
        </is>
      </c>
    </row>
    <row r="1959">
      <c r="A1959" t="inlineStr">
        <is>
          <t>auseinanderziehen</t>
        </is>
      </c>
      <c r="B1959" t="inlineStr"/>
      <c r="C1959" t="inlineStr"/>
      <c r="D1959">
        <f> sich auseinanderziehen +</f>
        <v/>
      </c>
    </row>
    <row r="1960">
      <c r="A1960" t="inlineStr">
        <is>
          <t>auserlesen</t>
        </is>
      </c>
      <c r="B1960" t="inlineStr"/>
      <c r="C1960" t="inlineStr"/>
      <c r="D1960" t="inlineStr">
        <is>
          <t>thanh, thanh tú, thấm thía, tuyệt, sắc, tế nhị, nhạy, tinh, thính - được lựa chọn, có chọn lọc, kén chọn, dành riêng cho những người được kén chọn, hay kén chọn, khó tính</t>
        </is>
      </c>
    </row>
    <row r="1961">
      <c r="A1961" t="inlineStr">
        <is>
          <t>Ausfahrt</t>
        </is>
      </c>
      <c r="B1961" t="inlineStr"/>
      <c r="C1961" t="inlineStr"/>
      <c r="D1961"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cổng vào &amp; ) = die Ausfahrt + = Ausfahrt freihalten! +</t>
        </is>
      </c>
    </row>
    <row r="1962">
      <c r="A1962" t="inlineStr">
        <is>
          <t>Ausfall</t>
        </is>
      </c>
      <c r="B1962" t="inlineStr"/>
      <c r="C1962" t="inlineStr"/>
      <c r="D1962" t="inlineStr">
        <is>
          <t>sự hỏng máy, sự sút sức, sự suy nhược, sự tan vỡ, sự suy sụp, sự thất bại, sự chọc thủng, sự phân ra, sự chia ra từng món, sự phân nhỏ, sự phân tích, điệu múa bricđao - sự bỏ, sự huỷ bỏ, sự xoá bỏ, sự bãi bỏ, dấu xoá bỏ, sự khử, sự ước lược - sự không xảy ra, sự không làm được, sự thiếu, sự hỏng, sự mất, người bị thất bại, việc thất bại, cố gắng không thành công, sự thi hỏng, sự vỡ nợ, sự phá sản - sự thua, sự thiệt hại, tổn hại, tổn thất, thua lỗ, sự uổng phí, sự bỏ phí = der Ausfall + = der Ausfall + = der Ausfall + = der feindliche Ausfall + = einen Ausfall machen +</t>
        </is>
      </c>
    </row>
    <row r="1963">
      <c r="A1963" t="inlineStr">
        <is>
          <t>ausfallen</t>
        </is>
      </c>
      <c r="B1963" t="inlineStr"/>
      <c r="C1963" t="inlineStr"/>
      <c r="D1963">
        <f> ausfallen + = ausfallen + = ausfallen + = gut ausfallen +</f>
        <v/>
      </c>
    </row>
    <row r="1964">
      <c r="A1964" t="inlineStr">
        <is>
          <t>Ausfallzeit</t>
        </is>
      </c>
      <c r="B1964" t="inlineStr"/>
      <c r="C1964" t="inlineStr"/>
      <c r="D1964" t="inlineStr">
        <is>
          <t>thời gian chết</t>
        </is>
      </c>
    </row>
    <row r="1965">
      <c r="A1965" t="inlineStr">
        <is>
          <t>ausfasern</t>
        </is>
      </c>
      <c r="B1965" t="inlineStr"/>
      <c r="C1965" t="inlineStr"/>
      <c r="D1965" t="inlineStr">
        <is>
          <t>xơ ra, xoắn, xù, làm xơ ra, làm xoắn, làm xù - làm rối, thắt nút, làm rắc rối, rối, trở thành rắc rối, buột ra = sich ausfasern +</t>
        </is>
      </c>
    </row>
    <row r="1966">
      <c r="A1966" t="inlineStr">
        <is>
          <t>ausfechten</t>
        </is>
      </c>
      <c r="B1966" t="inlineStr"/>
      <c r="C1966" t="inlineStr"/>
      <c r="D1966">
        <f> wir müssen es ausfechten + = mit jemandem etwas ausfechten +</f>
        <v/>
      </c>
    </row>
    <row r="1967">
      <c r="A1967" t="inlineStr">
        <is>
          <t>ausfeilen</t>
        </is>
      </c>
      <c r="B1967" t="inlineStr"/>
      <c r="C1967" t="inlineStr"/>
      <c r="D1967" t="inlineStr">
        <is>
          <t>giũa, gọt giũa, sắp xếp, sắp đặt, đệ trình đưa ra, đưa, cho đi thành hàng, đi thành hàng</t>
        </is>
      </c>
    </row>
    <row r="1968">
      <c r="A1968" t="inlineStr">
        <is>
          <t>ausfertigen</t>
        </is>
      </c>
      <c r="B1968" t="inlineStr"/>
      <c r="C1968" t="inlineStr"/>
      <c r="D1968" t="inlineStr">
        <is>
          <t>phác thảo, phác hoạ, dự thảo, bắt quân dịch, thực hiện chế độ quân dịch đối với, lấy ra, rút ra, vạch cỡ - đưa ra, phát hành, lưu hành, in ra, phát, phát ra, để chảy ra, đi ra, chảy ra, bóc ra, thoát ra, được đưa ra, được phát hành, được lưu hành, được in ra, xuất phát, bắt nguồn, là kết quả - là hậu quả, là dòng dõi, là lợi tức, là thu hoạch = dreifach ausfertigen + = vierfach ausfertigen +</t>
        </is>
      </c>
    </row>
    <row r="1969">
      <c r="A1969" t="inlineStr">
        <is>
          <t>Ausfertigung</t>
        </is>
      </c>
      <c r="B1969" t="inlineStr"/>
      <c r="C1969" t="inlineStr"/>
      <c r="D1969" t="inlineStr">
        <is>
          <t>bản sao, bản chép lại, sự sao lại, sự chép lại, sự bắt chước, sự phỏng theo, sự mô phỏng, bản, cuộn, số, bản thảo, bản in, đề tài để viết, kiểu, mẫu - cặn, nước vo gạo, nước rửa bát, bã lúa mạch , bản phác thảo, bản phác hoạ, đồ án, sơ đồ thiết kế, bản dự thảo một đạo luật...), chế độ quân dịch, sự lấy ra, sự rút ra - hối phiếu, phân đội, biệt phái, phân đội tăng cường, gió lò, sự kéo, sự vạch cỡ, cỡ vạch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in doppelter Ausfertigung + = in dreifacher Ausfertigung +</t>
        </is>
      </c>
    </row>
    <row r="1970">
      <c r="A1970" t="inlineStr">
        <is>
          <t>ausfindig</t>
        </is>
      </c>
      <c r="B1970" t="inlineStr"/>
      <c r="C1970" t="inlineStr"/>
      <c r="D1970" t="inlineStr">
        <is>
          <t>dò ra, tìm ra, khám phá ra, phát hiện ra, nhận thấy, nhận ra, tách sóng - để lộ ra, bộc lộ ra, phơi bày ra - xác định đúng vị trí, xác định đúng chỗ, phát hiện vị trí, đặt vào một vị trí, đặt vị trí - làm đốm, làm lốm đốm, làm bẩn, làm nhơ, làm ô, chấm trước, phát hiện, đặt vào chỗ, đặt vào vị trí, chấp, dễ bị ố, dễ bị đốm - + out) vạch, kẻ, vạch ra, chỉ ra, định ra, kẻ theo vạch, chỉ theo đường, theo vết, theo vết chân, theo, đi theo, tìm thấy dấu vết = jemanden ausfindig machen +</t>
        </is>
      </c>
    </row>
    <row r="1971">
      <c r="A1971" t="inlineStr">
        <is>
          <t>ausfliegen</t>
        </is>
      </c>
      <c r="B1971" t="inlineStr"/>
      <c r="C1971" t="inlineStr"/>
      <c r="D1971">
        <f> ausfliegen +</f>
        <v/>
      </c>
    </row>
    <row r="1972">
      <c r="A1972" t="inlineStr">
        <is>
          <t>Ausflucht</t>
        </is>
      </c>
      <c r="B1972" t="inlineStr"/>
      <c r="C1972" t="inlineStr"/>
      <c r="D1972" t="inlineStr">
        <is>
          <t>sự nói lập lờ, sự nói nước đôi, lời nói lập lờ, lời nói nước đôi, lời nói hai nghĩa - sự tránh, sự lảng tránh, sự lẩn tránh, sự thoái thác, kẻ lẩn tránh, mẹo thoái thác - lời xin lỗi, lý do để xin lỗi, lời bào chữa, lý do để bào chữa, sự miễn cho, sự tha cho - từ ở... ra, từ... ra, ở ngoài, ngoài, đảng không nắm chính quyền, sự bỏ sót chữ, chữ bỏ sót, quả bóng đánh ra ngoài sân, lối thoát, cách cáo từ, cách thoái thác - sự quanh co, lời nói quanh co, việc làm quanh co - sự hoân lại, sự để chậm lại - nơi trốn tránh, nơi ẩn náu, nơi trú ẩn, nơi nương náu, nơi nương tựa, chỗ đứng tránh - sự thay đổi vị trí, sự thay đổi tính tình, sự thăng trầm, sự luân phiên, ca, kíp, mưu mẹo, phương kế, lời thoái thác, lời quanh co, lời nước đôi, sự trượt nghiêng, tầng trượt nghiêng - sự thay đổi cách phát âm, sự thay đổi vị trí bàn tay, sự di chuyển vị trí, sự thay quần áo, áo sơ mi nữ - sự kéo lê chân, sự xáo bài, lượt xáo bài, sự xáo trộn, sự ăn nói mập mờ, hành động lẩn tránh, hành động lừa dối - luận điệu lẩn tránh, sự dùng luận điệu lẩn tránh - sự nói quanh, sự tìm cớ thoái thác, sự lần nữa, sự bỏ phe, sự bỏ đảng, sự tuyên bố những lời mâu thuẫn với nhau</t>
        </is>
      </c>
    </row>
    <row r="1973">
      <c r="A1973" t="inlineStr">
        <is>
          <t>ausfluchten</t>
        </is>
      </c>
      <c r="B1973" t="inlineStr"/>
      <c r="C1973" t="inlineStr"/>
      <c r="D1973" t="inlineStr">
        <is>
          <t>sắp cho thẳng hàng, sắp hàng, đứng thành hàng</t>
        </is>
      </c>
    </row>
    <row r="1974">
      <c r="A1974" t="inlineStr">
        <is>
          <t>Ausflug</t>
        </is>
      </c>
      <c r="B1974" t="inlineStr"/>
      <c r="C1974" t="inlineStr"/>
      <c r="D1974" t="inlineStr">
        <is>
          <t>cuộc đi chơi, cuộc đi chơi tập thể với giá hạ có định hạn ngày đi ngày về), cuộc đi tham quan, cuộc đánh thọc ra, sự đi trệch, sự trệch khỏi trục - - cuộc đi nghỉ hè - sự chạy, cuộc hành trình ngắn, cuộc đi tham quan ngắn, cuộc đi dạo, chuyến đi, quâng đường đi, sự hoạt động, sự vận hành, thời gian vận hành, sự giảm nhanh, sự tụt nhanh, sự hạ nhanh -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cuộc đi, cuộc đi du lịch, cuộc kinh lý - cuộc dạo chơi, cuộc du ngoạn, cuộc hành trình, sự vượt biển, bước nhẹ, bước trật, bước hụt, sự vấp, sự hụt chân, sai lầm, sai sót, lỗi, sự nói lỡ lời, sự ngáng, sự ngoéo chân, cái ngáng - cái ngoéo chân, mẻ cá câu được, sự nhả, thiết bị nhả = einen Ausflug machen +</t>
        </is>
      </c>
    </row>
    <row r="1975">
      <c r="A1975" t="inlineStr">
        <is>
          <t>ausfragen</t>
        </is>
      </c>
      <c r="B1975" t="inlineStr"/>
      <c r="C1975" t="inlineStr"/>
      <c r="D1975" t="inlineStr">
        <is>
          <t>bàn cãi, tranh cãi, thảo luận tỉ mỉ, nghiên cứu tỉ mỉ, vận động bầu cử, vận động bỏ phiếu, đi chào hàng - dạy bằng sách giáo lý vấn đáp, dạy bằng vấn đáp, tra hỏi chất vấn - hỏi dò, thẩm vấn, chất vấn - gặp riêng, nói chuyện riêng, phỏng vấn - bơm, tuôn ra hàng tràng, dò hỏi, moi, moi tin tức ở, động tính từ quá khứ) làm hết hơi, làm thở đứt hơi, điều khiển máy bơm, lên lên xuống xuống mau - hỏi, hỏi cung, nghi ngờ, đặt thành vấn đề, điều tra, nghiên cứu, xem xét - kiểm tra nói quay vấn đáp, trêu chọc, chế giễu, chế nhạo, nhìn chòng chọc, nhìn tọc mạch, nhìn chế giễu, nhìn qua ống nhòm, nhìn qua kính một mắt</t>
        </is>
      </c>
    </row>
    <row r="1976">
      <c r="A1976" t="inlineStr">
        <is>
          <t>ausfransen</t>
        </is>
      </c>
      <c r="B1976" t="inlineStr"/>
      <c r="C1976" t="inlineStr"/>
      <c r="D1976" t="inlineStr">
        <is>
          <t>bị cọ sờn, bị cọ xơ</t>
        </is>
      </c>
    </row>
    <row r="1977">
      <c r="A1977" t="inlineStr">
        <is>
          <t>ausfressen</t>
        </is>
      </c>
      <c r="B1977" t="inlineStr"/>
      <c r="C1977" t="inlineStr"/>
      <c r="D1977" t="inlineStr">
        <is>
          <t>làm trong sạch, lọc trong, làm đăng quang, làm sáng sủa, làm sáng tỏ, tự bào chữa, thanh minh, minh oan, dọn, dọn sạch, dọn dẹp, phát quang, phá hoang, khai khẩn, nạo, cạo, vét sạch - lấy đi, mang đi,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ausfressen +</t>
        </is>
      </c>
    </row>
    <row r="1978">
      <c r="A1978" t="inlineStr">
        <is>
          <t>Ausfuhrsperre</t>
        </is>
      </c>
      <c r="B1978" t="inlineStr"/>
      <c r="C1978" t="inlineStr"/>
      <c r="D1978" t="inlineStr">
        <is>
          <t>lệnh cấm vận, sự đình chỉ hoạt động, sự cản trở</t>
        </is>
      </c>
    </row>
    <row r="1979">
      <c r="A1979" t="inlineStr">
        <is>
          <t>Ausfuhrverbot</t>
        </is>
      </c>
      <c r="B1979" t="inlineStr"/>
      <c r="C1979" t="inlineStr"/>
      <c r="D1979" t="inlineStr">
        <is>
          <t>lệnh cấm vận, sự đình chỉ hoạt động, sự cản trở</t>
        </is>
      </c>
    </row>
    <row r="1980">
      <c r="A1980" t="inlineStr">
        <is>
          <t>Ausgabe</t>
        </is>
      </c>
      <c r="B1980" t="inlineStr"/>
      <c r="C1980" t="inlineStr"/>
      <c r="D1980" t="inlineStr">
        <is>
          <t>bản sao, bản chép lại, sự sao lại, sự chép lại, sự bắt chước, sự phỏng theo, sự mô phỏng, bản, cuộn, số, bản thảo, bản in, đề tài để viết, kiểu, mẫu - sự phân phát, sự phân phối, sự giao hàng, cách nói, sự đọc, sự bày tỏ, sự phát biểu, sự sinh đẻ, sự ném, sự phóng, sự bắn, sự mở, sự ban ra, sự truyền ra, sự nhượng bộ, sự đầu hàng - sự chuyển nhượng, công suất - sự dốc túi, sự dốc hầu bao, sự chi tiêu - sự phân bổ, sự rắc, sự rải, sự sắp xếp, sự xếp loại, sự phân loại, bỏ chữ - vật ngắn bè bè, người lùn bè bè, thẻ chì, đông đum, đồng xu, bu lông, ky, kẹo đum, đống rác, nơi đổ rác, nơi rác rưởi bừa bãi, tiếng rơi bịch, tiếng đổ ầm, tiếng ném phịch xuống, cú đấm bịch - kho đạn tạm thời - loại sách in ra loại sách xuất bản, số bản in ra, lần in ra, lần xuất bản, người giống hệt người khác - sự phát ra, sự bốc ra, sự toả ra, vật phát ra, vật bốc ra, vật toả ra, sự xuất tinh, sự phát hành - sự tiêu, phí tổn, phụ phí, công tác phí - sự đưa ra, số báo, số lượng cho ra, vấn đề, vấn đề chín muồi, kết quả, hậu quả, sản phẩm, số lượng phát một lần, lần in, dòng dõi, con cái, sự đi ra, sự chảy ra, sự thoát ra, lòi ra - lối thoát, cửa sông, cái chảy ra, cái thoát ra, sự chảy máu, sự chảy mủ, vết rạch cho chảy mủ, lợi tức, thu hoạch - đám, bọn, nhóm, toán, sự đếm số lượng, sự hơn về số lượng, số nhiều, đa số, nhịp điệu, câu thơ, số học - sự sản xuất, khả năng sản xuất, sảm lượng, hiệu suất - sự giải thoát, sự thoát khỏi, sự thả, sự phóng thích, sự đưa ra bàn, giấy biên lai, giấy biên nhận, sự nhượng lại, giấy nhượng lại, sự tách ra, sự nhả ra, sự giải phóng, cái ngắt điện - sự cắt, sự tháo ra, sự giải ngũ, sự phục viên, sự bay ra = die Ausgabe + = die Ausgabe + = die Ausgabe teilen + = die neueste Ausgabe + = die revidierte Ausgabe + = die außerordentliche Ausgabe +</t>
        </is>
      </c>
    </row>
    <row r="1981">
      <c r="A1981" t="inlineStr">
        <is>
          <t>Ausgaben</t>
        </is>
      </c>
      <c r="B1981" t="inlineStr"/>
      <c r="C1981" t="inlineStr"/>
      <c r="D1981" t="inlineStr">
        <is>
          <t>tiền chi tiêu, sự đi ra, sự tuôn ra, sự chảy ra, sự phát ra = Ausgaben haben + = die kleinen Ausgaben + = Ausgaben einplanen + = die Ausgaben bestreiten +</t>
        </is>
      </c>
    </row>
    <row r="1982">
      <c r="A1982" t="inlineStr">
        <is>
          <t>Ausgang</t>
        </is>
      </c>
      <c r="B1982" t="inlineStr"/>
      <c r="C1982" t="inlineStr"/>
      <c r="D1982" t="inlineStr">
        <is>
          <t>sự ra, quyền ra vào, con đường ra &amp; ), sự trồi ra trên mặt - sự đi vào, sự đi ra, sự đi khỏi, lối ra, cửa ra, sự chết, sự lìa trần - sự phát ra, sự phát hành, sự đưa ra, số báo, số lượng cho ra, vấn đề, vấn đề chín muồi, kết quả, hậu quả, sản phẩm, số lượng phát một lần, lần in, dòng dõi, con cái, sự chảy ra, sự bốc ra - sự thoát ra, lòi ra, lối thoát, cửa sông, cái chảy ra, cái thoát ra, sự chảy máu, sự chảy mủ, vết rạch cho chảy mủ, lợi tức, thu hoạch - kết luận lôgic - chỗ thoát ra, phương tiện thoả mãn..., dòng sông, dòng nước, thị trường, chỗ tiêu thụ, cửa hàng tiêu thụ, cửa hàng đại lý, đài phát thanh phụ - sự sản xuất, khả năng sản xuất, sảm lượng, hiệu suất - đáp số - sự làm xong, sự kết thúc, sự hoàn thành, sự chấm dứt, giới hạn, phần kết thúc, phần kết luận, phần đuôi từ, từ vĩ - the upshot kết qu, kết qu cuối cùng, kết luận = der Ausgang + = Ausgang haben + = einen guten Ausgang nehmen + = der Unfall mit tödlichem Ausgang +</t>
        </is>
      </c>
    </row>
    <row r="1983">
      <c r="A1983" t="inlineStr">
        <is>
          <t>Ausgangsleistung</t>
        </is>
      </c>
      <c r="B1983" t="inlineStr"/>
      <c r="C1983" t="inlineStr"/>
      <c r="D1983" t="inlineStr">
        <is>
          <t>sự sản xuất, sản phẩm, khả năng sản xuất, sảm lượng, hiệu suất</t>
        </is>
      </c>
    </row>
    <row r="1984">
      <c r="A1984" t="inlineStr">
        <is>
          <t>Ausgangsort</t>
        </is>
      </c>
      <c r="B1984" t="inlineStr"/>
      <c r="C1984" t="inlineStr"/>
      <c r="D1984" t="inlineStr">
        <is>
          <t>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t>
        </is>
      </c>
    </row>
    <row r="1985">
      <c r="A1985" t="inlineStr">
        <is>
          <t>Ausgangspunkt</t>
        </is>
      </c>
      <c r="B1985" t="inlineStr"/>
      <c r="C1985" t="inlineStr"/>
      <c r="D1985" t="inlineStr">
        <is>
          <t>ưu thế, uy thế, uy lực, ông bà tổ tiên, lá số tử vi, thế lên - điểm giữa, tâm, trung tâm, trung khu, trung ương, nhân vật trung tâm, trung phong, phái giữa, đạo trung quân, mẫu, dưỡng, khung tò vò, khung bán nguyệt - người khởi đầu, người khởi thuỷ, người tạo thành, người sáng tạo = der günstige Ausgangspunkt +</t>
        </is>
      </c>
    </row>
    <row r="1986">
      <c r="A1986" t="inlineStr">
        <is>
          <t>ausgearbeitet</t>
        </is>
      </c>
      <c r="B1986" t="inlineStr"/>
      <c r="C1986" t="inlineStr"/>
      <c r="D1986" t="inlineStr">
        <is>
          <t>phức tạp, tỉ mỉ, kỹ lưỡng, công phu, trau chuốt, tinh vi = übermäßig ausgearbeitet +</t>
        </is>
      </c>
    </row>
    <row r="1987">
      <c r="A1987" t="inlineStr">
        <is>
          <t>ausgeben</t>
        </is>
      </c>
      <c r="B1987" t="inlineStr"/>
      <c r="C1987" t="inlineStr"/>
      <c r="D1987" t="inlineStr">
        <is>
          <t>phân bổ, phân phối, phân phát, rắc, rải, sắp xếp, xếp loại, phân loại, bỏ - đổ thành đống, vứt bỏ, gạt bỏ, đổ ầm xuống, ném phịch xuống, đánh gục, đánh ngã, bán hạ giá ra thị trường nước ngoài, đưa ra nước ngoài, đổ rác, ngã phịch xuống, rơi phịch xuống - tiêu, tiêu dùng, dùng hết, dùng cạn - - tiêu pha, dùng, tốn, qua, sống qua, làm dịu đi, làm nguôi đi, làm hết đà, làm hết, làm kiệt, tiêu phí, gãy, mất, tiêu tiền, tàn, hết, đẻ trứng = ausgeben + = ausgeben + = ausgeben + = sich ausgeben + = sich ausgeben + = wieder ausgeben + = sich ausgeben als + = sich für etwas ausgeben +</t>
        </is>
      </c>
    </row>
    <row r="1988">
      <c r="A1988" t="inlineStr">
        <is>
          <t>Ausgeber</t>
        </is>
      </c>
      <c r="B1988" t="inlineStr"/>
      <c r="C1988" t="inlineStr"/>
      <c r="D1988" t="inlineStr">
        <is>
          <t>người đưa ra, người phát hành, người in ra</t>
        </is>
      </c>
    </row>
    <row r="1989">
      <c r="A1989" t="inlineStr">
        <is>
          <t>ausgebeult</t>
        </is>
      </c>
      <c r="B1989" t="inlineStr"/>
      <c r="C1989" t="inlineStr"/>
      <c r="D1989" t="inlineStr">
        <is>
          <t>rộng lùng thùng, phồng ra</t>
        </is>
      </c>
    </row>
    <row r="1990">
      <c r="A1990" t="inlineStr">
        <is>
          <t>ausgebeutet</t>
        </is>
      </c>
      <c r="B1990" t="inlineStr"/>
      <c r="C1990" t="inlineStr"/>
      <c r="D1990" t="inlineStr">
        <is>
          <t>có mồ hôi, đầy mồ hôi, bị bẩn vì mồ hôi, cực nhọc, đổ mồ hôi sôi nước mắt, bị bóc lột</t>
        </is>
      </c>
    </row>
    <row r="1991">
      <c r="A1991" t="inlineStr">
        <is>
          <t>ausgebildet</t>
        </is>
      </c>
      <c r="B1991" t="inlineStr"/>
      <c r="C1991" t="inlineStr"/>
      <c r="D1991" t="inlineStr">
        <is>
          <t>đã hoàn thành, đã làm xong, xong xuôi, trọn vẹn, được giáo dục kỹ lưỡng, có đầy đủ tài năng, hoàn hảo, hoàn mỹ - hết, đã kết thúc, đã xong, đã hoàn hảo, đã hoàn chỉnh, đã được sang sửa lần cuối cùng = nicht voll ausgebildet +</t>
        </is>
      </c>
    </row>
    <row r="1992">
      <c r="A1992" t="inlineStr">
        <is>
          <t>ausgebreitet</t>
        </is>
      </c>
      <c r="B1992" t="inlineStr"/>
      <c r="C1992" t="inlineStr"/>
      <c r="D1992" t="inlineStr">
        <is>
          <t>toả ra, không chặt - căng rộng ra, trải rộng ra, xoè rộng ra, phổ biến rộng rãi - kéo dài ra, trải dài ra, mở rộng ra, duỗi ra - toả rộng, xoè ra</t>
        </is>
      </c>
    </row>
    <row r="1993">
      <c r="A1993" t="inlineStr">
        <is>
          <t>ausgebucht</t>
        </is>
      </c>
      <c r="B1993" t="inlineStr"/>
      <c r="C1993" t="inlineStr"/>
      <c r="D1993">
        <f> voll ausgebucht +</f>
        <v/>
      </c>
    </row>
    <row r="1994">
      <c r="A1994" t="inlineStr">
        <is>
          <t>Ausgeburt</t>
        </is>
      </c>
      <c r="B1994" t="inlineStr"/>
      <c r="C1994" t="inlineStr"/>
      <c r="D1994" t="inlineStr">
        <is>
          <t>sự kỳ quái, sự quái dị &amp; ), vật kỳ quái, vật quái dị</t>
        </is>
      </c>
    </row>
    <row r="1995">
      <c r="A1995" t="inlineStr">
        <is>
          <t>ausgedehnt</t>
        </is>
      </c>
      <c r="B1995" t="inlineStr"/>
      <c r="C1995" t="inlineStr"/>
      <c r="D1995" t="inlineStr">
        <is>
          <t>rộng, bao la, mênh mông, rộng rãi, khoáng đạt, phóng khoáng, rõ, rõ ràng, thô tục, tục tĩu, khái quát đại cương, chung, chính, nặng, hoàn toàn - thuộc chiều, thuộc kích thước, thuộc khổ, thuộc cỡ, thứ nguyên - có thể mở rộng, có thể bành trướng, có thể phát triển, có thể phồng ra, có thể nở ra, có thể giãn ra, có xu hướng mở rộng, có xu hướng phát triển, có xu hướng phồng ra - có xu hướng giãn ra, bao quát, cởi mở, chan hoà - - lớn, to, rộng lượng, hào phóng, huênh hoang, khoác lác - rộn lớn - rộng lớn, to lớn &amp; ) - mở rộng, mở to, uyên bác, rộng r i, không có thành kiến, xa, cách xa, xo trá, rộng khắp, trệch xa = ausgedehnt + = weit ausgedehnt +</t>
        </is>
      </c>
    </row>
    <row r="1996">
      <c r="A1996" t="inlineStr">
        <is>
          <t>ausgedient</t>
        </is>
      </c>
      <c r="B1996" t="inlineStr"/>
      <c r="C1996" t="inlineStr"/>
      <c r="D1996" t="inlineStr">
        <is>
          <t>quá hạn, quá cũ kỹ, quá già nua, cổ lỗ</t>
        </is>
      </c>
    </row>
    <row r="1997">
      <c r="A1997" t="inlineStr">
        <is>
          <t>ausgefallen</t>
        </is>
      </c>
      <c r="B1997" t="inlineStr"/>
      <c r="C1997" t="inlineStr"/>
      <c r="D1997" t="inlineStr">
        <is>
          <t>lẻ, cọc cạch, thừa, dư, trên, có lẻ, vặt, lặt vặt, linh tinh, kỳ cục, kỳ quặc, rỗi rãi, rảnh rang, bỏ trống, để không - nhấn vào nhịp, ja, khác thường, dị thường - không thường, không thông thường, không thường dùng, không quen, tuyệt vời, ít dùng = ausgefallen +</t>
        </is>
      </c>
    </row>
    <row r="1998">
      <c r="A1998" t="inlineStr">
        <is>
          <t>ausgeglichen</t>
        </is>
      </c>
      <c r="B1998" t="inlineStr"/>
      <c r="C1998" t="inlineStr"/>
      <c r="D1998" t="inlineStr">
        <is>
          <t>không thay đổi, đều, điềm đạm, điềm tĩnh - ngang, bằng, ngang sức, đủ sức, đủ khả năng, đáp ứng được, bình đẳng - bằng phẳng, ngang bằng, cùng, bình thản, chẵn, đều đều, đều đặn, đúng, công bằng, ngay cả, ngay, lại còn, còn, không hơn không kém - impassible, không cảm giác, trầm tĩnh - phẳng, cân bằng đều, ngang tài ngang sức - vững, vững chắc, vững vàng, điều đặn, kiên định, bình tĩnh, đứng đắn, chính chắn</t>
        </is>
      </c>
    </row>
    <row r="1999">
      <c r="A1999" t="inlineStr">
        <is>
          <t>ausgehen</t>
        </is>
      </c>
      <c r="B1999" t="inlineStr"/>
      <c r="C1999" t="inlineStr"/>
      <c r="D1999" t="inlineStr">
        <is>
          <t>phát ra, bắt nguồn - kết thúc, chấm dứt, kết liễu, diệt, đi đến chỗ, đưa đến kết quả là - héo đi, tàn đi, nhạt đi, phai đi, mất dần, mờ dần, biến dần, làm phai màu, làm bạc màu, truyền hình, tăng thành không rõ nữa, giảm thành không rõ - = ausgehen + = ausgehen + = ausgehen + = gut ausgehen + = ausgehen mit + = leer ausgehen + = frei ausgehen + = schlecht ausgehen + = auf etwas ausgehen +</t>
        </is>
      </c>
    </row>
    <row r="2000">
      <c r="A2000" t="inlineStr">
        <is>
          <t>ausgehend</t>
        </is>
      </c>
      <c r="B2000" t="inlineStr"/>
      <c r="C2000" t="inlineStr"/>
      <c r="D2000" t="inlineStr">
        <is>
          <t>đi ra, sắp đi ra, sắp thôi việc = ausgehend von +</t>
        </is>
      </c>
    </row>
    <row r="2001">
      <c r="A2001" t="inlineStr">
        <is>
          <t>Ausgehverbot</t>
        </is>
      </c>
      <c r="B2001" t="inlineStr"/>
      <c r="C2001" t="inlineStr"/>
      <c r="D2001" t="inlineStr">
        <is>
          <t>lệnh giới nghiêm, sự giới nghiêm, hiệu lệnh tắt lửa, chuông báo giờ tắt lửa, giờ tắt lửa, hồi trống thu không</t>
        </is>
      </c>
    </row>
    <row r="2002">
      <c r="A2002" t="inlineStr">
        <is>
          <t>ausgekocht</t>
        </is>
      </c>
      <c r="B2002" t="inlineStr"/>
      <c r="C2002" t="inlineStr"/>
      <c r="D2002" t="inlineStr">
        <is>
          <t>hay, hoàn toàn, thành thạo</t>
        </is>
      </c>
    </row>
    <row r="2003">
      <c r="A2003" t="inlineStr">
        <is>
          <t>ausgelassen</t>
        </is>
      </c>
      <c r="B2003" t="inlineStr"/>
      <c r="C2003" t="inlineStr"/>
      <c r="D2003" t="inlineStr">
        <is>
          <t>hung dữ, dữ dội, náo nhiệt, huyên náo, ầm ỹ - vui mừng, hớn hở, mừng quýnh lên, có vẻ vênh vang đắc thắng - còn non nớt, thiếu kinh nghiệm, còn dại - yến tiệc, thích hợp với yến tiệc, vui vẻ, thích chè chén - hay thay đổi, đồng bóng, bông lông, phù phiếm, gàn, dở hơi - nghịch ngợm, hay nô đùa - vui nhộn - - hay vui đùa, hay đùa, hay nghịch, hay khôi hài - chồm đứng lên, hung hăng, hùng hổ, không kiềm chế được, quá khích, um tùm, rậm rạp, lan tràn, thoai thoải, dốc thoai thoải - vui đùa ầm ĩ - - tinh nghịch, nghịch gợm, đùa giỡn, lung tung, bậy bạ, bừa bãi, vô cớ, không mục đích, phóng đãng, dâm đãng, dâm ô, bất chính, tốt tươi, sum sê, lố lăng, loạn - dại, hoang rừng, chưa thuần, chưa dạn người, man rợ, man di, chưa văn minh, hoang vu, không người ở, b o táp, rối, lộn xộn, điên, điên cuồng, nhiệt liệt, ngông cuồng, rồ dại, liều mạng, thiếu đắn đo suy nghĩ - bừa b i, tự do, phóng túng, lêu lổng, vu v = ausgelassen + = ausgelassen + = ausgelassen sein +</t>
        </is>
      </c>
    </row>
    <row r="2004">
      <c r="A2004" t="inlineStr">
        <is>
          <t>Ausgelassene</t>
        </is>
      </c>
      <c r="B2004" t="inlineStr"/>
      <c r="C2004" t="inlineStr"/>
      <c r="D2004" t="inlineStr">
        <is>
          <t>sự bỏ sót, sự bỏ quên, sự bỏ đi, điều bỏ sót, điều bỏ quên, điều bỏ đi, sự không làm tròn, sự chểnh mảng</t>
        </is>
      </c>
    </row>
    <row r="2005">
      <c r="A2005" t="inlineStr">
        <is>
          <t>Ausgelassenheit</t>
        </is>
      </c>
      <c r="B2005" t="inlineStr"/>
      <c r="C2005" t="inlineStr"/>
      <c r="D2005" t="inlineStr">
        <is>
          <t>tính hung dữ, tính dữ dội, tính náo nhiệt, tính huyên náo, tính ầm ỹ - tính nghịch ngợm, tính hay nô đùa - cuộc vui nhộn, sự vui đùa, sự nô đùa, sự đùa giỡn - tính vui nhộn - sự vui thích, trò vui đùa - tính vui đùa, tính hay đùa, hay nghịch, tính hay khôi hài - tình trạng hoang d, tính chất man rợ, tình trạng hoang vu, sự dữ dội, sự cuồng nhiệt, sự điên cuồng, tính chất phóng đ ng, tính chất bừa b i = von Ausgelassenheit übersprudeln +</t>
        </is>
      </c>
    </row>
    <row r="2006">
      <c r="A2006" t="inlineStr">
        <is>
          <t>ausgenommen</t>
        </is>
      </c>
      <c r="B2006" t="inlineStr"/>
      <c r="C2006" t="inlineStr"/>
      <c r="D2006" t="inlineStr">
        <is>
          <t>trừ, trừ ra, không kể, trừ phi - - được miễn - ngoài ra - trừ khi, nếu không = niemand ausgenommen +</t>
        </is>
      </c>
    </row>
    <row r="2007">
      <c r="A2007" t="inlineStr">
        <is>
          <t>ausgepfiffen</t>
        </is>
      </c>
      <c r="B2007" t="inlineStr"/>
      <c r="C2007" t="inlineStr"/>
      <c r="D2007">
        <f> ausgepfiffen werden +</f>
        <v/>
      </c>
    </row>
    <row r="2008">
      <c r="A2008" t="inlineStr">
        <is>
          <t>ausgerechnet</t>
        </is>
      </c>
      <c r="B2008" t="inlineStr"/>
      <c r="C2008" t="inlineStr"/>
      <c r="D2008" t="inlineStr">
        <is>
          <t>chính xác, đúng đắn, đúng như thế, đúng như vậy - công bằng, xứng đáng, đích đáng, thích đáng, chính đáng, chính nghĩa, hợp lẽ phải, đúng, có căn cứ, chính, vừa đúng, vừa đủ, vừa kịp, vừa mới, chỉ, hoàn toàn, thật đúng là, một chút, một tí - thử xem = ausgerechnet er + = ausgerechnet heute +</t>
        </is>
      </c>
    </row>
    <row r="2009">
      <c r="A2009" t="inlineStr">
        <is>
          <t>ausgeschaltet</t>
        </is>
      </c>
      <c r="B2009" t="inlineStr"/>
      <c r="C2009" t="inlineStr"/>
      <c r="D2009" t="inlineStr">
        <is>
          <t>tắt, đi, đi rồi, ra khỏi, đứt, rời, xa cách, hẳn, hết, thôi, nổi bật, khỏi, cách, phải, bên phải, xa, ngoài, bên kia, mặt sau, mặt trái tờ giấy, mỏng manh, ôi, ươn, ốm, mệt, nhàn rỗi, nghỉ, vãn, phụ, nhỏ, hẻm, cút đi! Xéo</t>
        </is>
      </c>
    </row>
    <row r="2010">
      <c r="A2010" t="inlineStr">
        <is>
          <t>ausgeschlafen</t>
        </is>
      </c>
      <c r="B2010" t="inlineStr"/>
      <c r="C2010" t="inlineStr"/>
      <c r="D2010" t="inlineStr">
        <is>
          <t>lanh lợi, thông minh, giỏi, tài giỏi, khéo léo, lành nghề, thần tình, tài tình, hay, khôn ngoan, lâu, tốt bụng, tử tế</t>
        </is>
      </c>
    </row>
    <row r="2011">
      <c r="A2011" t="inlineStr">
        <is>
          <t>ausgeschlossen</t>
        </is>
      </c>
      <c r="B2011" t="inlineStr"/>
      <c r="C2011" t="inlineStr"/>
      <c r="D2011" t="inlineStr">
        <is>
          <t>không thể làm được, không thể có được, không thể xảy ra được, không thích hợp, không tiện, không dễ dàng, quá quắt, quá đáng, không thể chịu được</t>
        </is>
      </c>
    </row>
    <row r="2012">
      <c r="A2012" t="inlineStr">
        <is>
          <t>ausgeschnitten</t>
        </is>
      </c>
      <c r="B2012" t="inlineStr"/>
      <c r="C2012" t="inlineStr"/>
      <c r="D2012">
        <f> ausgeschnitten + = tief ausgeschnitten +</f>
        <v/>
      </c>
    </row>
    <row r="2013">
      <c r="A2013" t="inlineStr">
        <is>
          <t>ausgesetzt</t>
        </is>
      </c>
      <c r="B2013" t="inlineStr"/>
      <c r="C2013" t="inlineStr"/>
      <c r="D2013" t="inlineStr">
        <is>
          <t>có trách nhiệm về pháp lý, có nghĩa vụ về pháp lý, có bổn phận, có khả năng bị, có khả năng xảy ra - lệ thuộc, không độc lập, ở dưới quyền, bị chinh phục, phải chịu, khó tránh khỏi, dễ bị, ở dưới, subject to lệ thuộc vào, tuỳ theo = ausgesetzt sein +</t>
        </is>
      </c>
    </row>
    <row r="2014">
      <c r="A2014" t="inlineStr">
        <is>
          <t>ausgesprochen</t>
        </is>
      </c>
      <c r="B2014" t="inlineStr"/>
      <c r="C2014" t="inlineStr"/>
      <c r="D2014" t="inlineStr">
        <is>
          <t>đã được giải quyết, đã được phân xử, đã được quyết định, kiên quyết, không do dự, dứt khoát, rõ rệt, không cãi được - rõ ràng - ghê gớm, kinh khủng, khủng khiếp, dữ dội, to lớn, kỳ lạ = ausgesprochen deutlich +</t>
        </is>
      </c>
    </row>
    <row r="2015">
      <c r="A2015" t="inlineStr">
        <is>
          <t>ausgestellt</t>
        </is>
      </c>
      <c r="B2015" t="inlineStr"/>
      <c r="C2015" t="inlineStr"/>
      <c r="D2015">
        <f> ausgestellt am + = ausgestellt sein + = ausgestellt werden +</f>
        <v/>
      </c>
    </row>
    <row r="2016">
      <c r="A2016" t="inlineStr">
        <is>
          <t>ausgestorben</t>
        </is>
      </c>
      <c r="B2016" t="inlineStr"/>
      <c r="C2016" t="inlineStr"/>
      <c r="D2016" t="inlineStr">
        <is>
          <t>tắt, tan vỡ, không còn nữa, mai một, tuyệt giống, tuyệt chủng</t>
        </is>
      </c>
    </row>
    <row r="2017">
      <c r="A2017" t="inlineStr">
        <is>
          <t>ausgestreckt</t>
        </is>
      </c>
      <c r="B2017" t="inlineStr"/>
      <c r="C2017" t="inlineStr"/>
      <c r="D2017"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kéo dài ra, trải dài ra, căng rộng ra, mở rộng ra, duỗi ra</t>
        </is>
      </c>
    </row>
    <row r="2018">
      <c r="A2018" t="inlineStr">
        <is>
          <t>ausgesucht</t>
        </is>
      </c>
      <c r="B2018" t="inlineStr"/>
      <c r="C2018" t="inlineStr"/>
      <c r="D2018" t="inlineStr">
        <is>
          <t>được lựa chọn, có chọn lọc, kén chọn, dành riêng cho những người được kén chọn, hay kén chọn, khó tính</t>
        </is>
      </c>
    </row>
    <row r="2019">
      <c r="A2019" t="inlineStr">
        <is>
          <t>ausgetreten</t>
        </is>
      </c>
      <c r="B2019" t="inlineStr"/>
      <c r="C2019" t="inlineStr"/>
      <c r="D2019">
        <f> ausgetreten +</f>
        <v/>
      </c>
    </row>
    <row r="2020">
      <c r="A2020" t="inlineStr">
        <is>
          <t>ausgetrocknet</t>
        </is>
      </c>
      <c r="B2020" t="inlineStr"/>
      <c r="C2020" t="inlineStr"/>
      <c r="D2020" t="inlineStr">
        <is>
          <t>còn tưi, chưa khô, còn non, còn chua, còn xanh, không mắm muối, không gia vị, chưa rèn luyện, chưa thiện chiến, thiếu kinh nghiệm, không quen</t>
        </is>
      </c>
    </row>
    <row r="2021">
      <c r="A2021" t="inlineStr">
        <is>
          <t>Ausgewogenheit</t>
        </is>
      </c>
      <c r="B2021" t="inlineStr"/>
      <c r="C2021" t="inlineStr"/>
      <c r="D2021"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t>
        </is>
      </c>
    </row>
    <row r="2022">
      <c r="A2022" t="inlineStr">
        <is>
          <t>ausgezeichnet</t>
        </is>
      </c>
      <c r="B2022" t="inlineStr"/>
      <c r="C2022" t="inlineStr"/>
      <c r="D2022" t="inlineStr">
        <is>
          <t>đặc biệt, khác biệt, đáng chú ý, ưu tú, xuất sắc, lỗi lạc, distingué - nổi tiếng, cao độ - hơn hẳn, trội hơn, rất tốt, thượng hạng - thanh, thanh tú, thấm thía, tuyệt, sắc, tế nhị, nhạy, tinh, thính - nổi danh, trứ danh, cừ, chiến - mênh mông, bao la, rộng lớn, rất cừ, chiến lắm - bóng, láng, sáng, rực rỡ, chói lọi, huy hoàng, xán lạn, lộng lẫy - đầu tiên, chủ yếu, quan trọng nhất, hàng đầu, tốt nhất, loại nhất, hoàn hảo, gốc, căn nguyên - hiếm, hiếm có, ít có, loãng, rất quý, rất ngon, rất vui..., tái, xào còn hơi sống, rán còn lòng đào - ở số ít, một mình, cá nhân, kỳ dị, phi thường, lập di, duy nhất, độc nhất - ác - tráng lệ, hay, đẹp, tốt - nhất hạng, tuyệt mỹ - kỳ lạ = das paßt ausgezeichnet + = es sitzt ausgezeichnet + = das paßt mir ausgezeichnet +</t>
        </is>
      </c>
    </row>
    <row r="2023">
      <c r="A2023" t="inlineStr">
        <is>
          <t>ausgiebig</t>
        </is>
      </c>
      <c r="B2023" t="inlineStr"/>
      <c r="C2023" t="inlineStr"/>
      <c r="D2023" t="inlineStr">
        <is>
          <t>rộng, lụng thụng, nhiều, phong phú, dư dật - rộng rãi, bao quát</t>
        </is>
      </c>
    </row>
    <row r="2024">
      <c r="A2024" t="inlineStr">
        <is>
          <t>Ausgleich</t>
        </is>
      </c>
      <c r="B2024" t="inlineStr"/>
      <c r="C2024" t="inlineStr"/>
      <c r="D2024"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sự đền bù, sự bồi thường, vật đền bù, vật bồi thường, sự bù - sự hoà giải - sự làm bằng nhau, sự làm ngang nhau, sự gỡ hoà - sự làm cân bằng, lượng bù sai, phương trình - chồi cây, mầm cây, núi ngang, hoành sơn, sự bù đắp, sự in ôpxet, bản in ôpxet, sự đánh giây mực, rìa xiên, khoảng cách thẳng góc với đường chính offset line), khuỷu ống - sự giải quyết, sự dàn xếp, sự thanh toán, sự đến ở, sự định cư, sự an cư lạc nghiệp, khu định cư, khu đất mới có người đến ở lập nghiệp, sự chiếm làm thuộc địa, thuộc địa - sự chuyển gia tài, sự làm lắng xuống, sự lắng xuống, sự lún xuống, nhóm người chủ trương cải cách xã hội ba cùng với công nhân = der Ausgleich + = zum Ausgleich von + = den Ausgleich erzielen +</t>
        </is>
      </c>
    </row>
    <row r="2025">
      <c r="A2025" t="inlineStr">
        <is>
          <t>ausgleichen</t>
        </is>
      </c>
      <c r="B2025" t="inlineStr"/>
      <c r="C2025" t="inlineStr"/>
      <c r="D2025" t="inlineStr">
        <is>
          <t>sửa lại cho đúng, điều chỉnh, lắp, chỉnh lý, làm cho thích hợp, hoà giải, dàn xếp - bù, đền bù, bồi thường - làm ngang bằng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làm bằng nhau, làm ngang nhau, gỡ hoà - san phẳng, san bằng, làm cho bằng nhau, làm cho bình đẳng, làm cho như nhau, chĩa, nhắm - làm cho vuông, đẽo cho vuông, làm cho hợp, thanh toán, trả, trả tiền, hối lộ, bình phương, đặt thẳng góc với vỏ tàu, hợp, phù hợp, thủ thế, xông tới trong thế thủ, cương quyết đương đầu - thanh toán nợ nần = ausgleichen + = ausgleichen + = ausgleichen + = ausgleichen + = sich ausgleichen +</t>
        </is>
      </c>
    </row>
    <row r="2026">
      <c r="A2026" t="inlineStr">
        <is>
          <t>ausgleichend</t>
        </is>
      </c>
      <c r="B2026" t="inlineStr"/>
      <c r="C2026" t="inlineStr"/>
      <c r="D2026" t="inlineStr">
        <is>
          <t>làm cân bằng, bù sai, phương trình</t>
        </is>
      </c>
    </row>
    <row r="2027">
      <c r="A2027" t="inlineStr">
        <is>
          <t>Ausgleicher</t>
        </is>
      </c>
      <c r="B2027" t="inlineStr"/>
      <c r="C2027" t="inlineStr"/>
      <c r="D2027" t="inlineStr">
        <is>
          <t>người làm cho bằng nhau, người làm cho ngang nhau, đòn cân bằng, bộ cân bằng</t>
        </is>
      </c>
    </row>
    <row r="2028">
      <c r="A2028" t="inlineStr">
        <is>
          <t>ausgleiten</t>
        </is>
      </c>
      <c r="B2028" t="inlineStr"/>
      <c r="C2028" t="inlineStr"/>
      <c r="D2028" t="inlineStr">
        <is>
          <t>trượt, trườn, bò = ausgleiten +</t>
        </is>
      </c>
    </row>
    <row r="2029">
      <c r="A2029" t="inlineStr">
        <is>
          <t>ausgraben</t>
        </is>
      </c>
      <c r="B2029" t="inlineStr"/>
      <c r="C2029" t="inlineStr"/>
      <c r="D2029" t="inlineStr">
        <is>
          <t>đào, khai quật - đào lên, khai quật &amp; ) - giãy bằng thuổng - - bới ra, mò ra, tìm ra, phát hiện, làm cho chui ra = ausgraben + = ausgraben + = wieder ausgraben +</t>
        </is>
      </c>
    </row>
    <row r="2030">
      <c r="A2030" t="inlineStr">
        <is>
          <t>Ausgrabung</t>
        </is>
      </c>
      <c r="B2030" t="inlineStr"/>
      <c r="C2030" t="inlineStr"/>
      <c r="D2030" t="inlineStr">
        <is>
          <t>sự đào, hố đào, sự khai quật</t>
        </is>
      </c>
    </row>
    <row r="2031">
      <c r="A2031" t="inlineStr">
        <is>
          <t>Aushalten</t>
        </is>
      </c>
      <c r="B2031" t="inlineStr"/>
      <c r="C2031" t="inlineStr"/>
      <c r="D2031" t="inlineStr">
        <is>
          <t>tính lâu dài, tính vĩnh viễn, tính bền vững, tính nhẫn nại, tính kiên trì, tính dai sức chịu đựng - thời tiết, nắng mưa, gió mưa, tuyết sương, sự mòn, sự vụn, sự rã ra, sự đổi màu, sự dãi nắng dầm mưa, sự phong hoá</t>
        </is>
      </c>
    </row>
    <row r="2032">
      <c r="A2032" t="inlineStr">
        <is>
          <t>ausharren</t>
        </is>
      </c>
      <c r="B2032" t="inlineStr"/>
      <c r="C2032" t="inlineStr"/>
      <c r="D2032" t="inlineStr">
        <is>
          <t>chịu đựng, cam chịu, chịu được, kéo dài, tồn tại - kiên nhẫn, kiên trì, bền gan, bền chí - kiên gan, bền bỉ, khăng khăng, cố chấp, vẫn còn, cứ dai dẳng</t>
        </is>
      </c>
    </row>
    <row r="2033">
      <c r="A2033" t="inlineStr">
        <is>
          <t>ausheben</t>
        </is>
      </c>
      <c r="B2033" t="inlineStr"/>
      <c r="C2033" t="inlineStr"/>
      <c r="D2033" t="inlineStr">
        <is>
          <t>bắt đi lính - đào, khai quật - thu, tuyển, đánh - tấn công bất ngờ đột kích, vây bắt, khám xét bất ngờ, lùng sục, bố ráp, cướp bóc - nhấc ra khỏi bản lề, tháo ra, làm mất thăng bằng, làm cho mất phương hướng, làm cho rối = ausheben + = ausheben + = ausheben + = ausheben +</t>
        </is>
      </c>
    </row>
    <row r="2034">
      <c r="A2034" t="inlineStr">
        <is>
          <t>Aushebung</t>
        </is>
      </c>
      <c r="B2034" t="inlineStr"/>
      <c r="C2034" t="inlineStr"/>
      <c r="D2034" t="inlineStr">
        <is>
          <t>chế độ cưỡng bách tòng quân, sự cưỡng bách tòng quân = die Aushebung +</t>
        </is>
      </c>
    </row>
    <row r="2035">
      <c r="A2035" t="inlineStr">
        <is>
          <t>Aushecken</t>
        </is>
      </c>
      <c r="B2035" t="inlineStr"/>
      <c r="C2035" t="inlineStr"/>
      <c r="D2035" t="inlineStr">
        <is>
          <t>sự pha chế, thuốc pha chế, đồ uống pha chế, sự đặt ra, sự dựng lên, sự bày ra</t>
        </is>
      </c>
    </row>
    <row r="2036">
      <c r="A2036" t="inlineStr">
        <is>
          <t>aushecken</t>
        </is>
      </c>
      <c r="B2036" t="inlineStr"/>
      <c r="C2036" t="inlineStr"/>
      <c r="D2036" t="inlineStr">
        <is>
          <t>nghĩ ra, sáng chế ra, trù tính, trù liệu, tính toán, bày đặt, xếp đặt, xoay xở, lo liệu, bày mưu tính kế - rèn, giả mạo, bịa, làm nghề rèn, phạm tội giả mạo, tiến lên - làm nở trứng, ấp, ngấm ngầm bày đặt, ngấm ngầm dự định, nở, tô nét chải, gạch đường bóng = aushecken +</t>
        </is>
      </c>
    </row>
    <row r="2037">
      <c r="A2037" t="inlineStr">
        <is>
          <t>ausheilen</t>
        </is>
      </c>
      <c r="B2037" t="inlineStr"/>
      <c r="C2037" t="inlineStr"/>
      <c r="D2037" t="inlineStr">
        <is>
          <t>chữa bênh, điều trị, chữa, xử lý để có thể để lâu, lưu hoá - chữa khỏi, làm lành, hàn gắn, dàn hoà, hoà giải, lành lại</t>
        </is>
      </c>
    </row>
    <row r="2038">
      <c r="A2038" t="inlineStr">
        <is>
          <t>aushelfen</t>
        </is>
      </c>
      <c r="B2038" t="inlineStr"/>
      <c r="C2038" t="inlineStr"/>
      <c r="D2038" t="inlineStr">
        <is>
          <t>điều tiết, làm cho thích nghi, làm cho phù hợp, hoà giải, dàn xếp, cung cấp, cấp cho, kiếm cho, chứa được, đựng được, cho trọ, tìm chỗ cho trọ, giúp đỡ, làm ơn = aushelfen + = jemandem aushelfen +</t>
        </is>
      </c>
    </row>
    <row r="2039">
      <c r="A2039" t="inlineStr">
        <is>
          <t>Aushilfe</t>
        </is>
      </c>
      <c r="B2039" t="inlineStr"/>
      <c r="C2039" t="inlineStr"/>
      <c r="D2039" t="inlineStr">
        <is>
          <t>sự giúp đỡ, sự cứu giúp, sự giúp ích, phương cứu chữa, lối thoát, phần đưa mời, người làm, người giúp việc trong nhà - sự giảm nhẹ, sự bớt đi, sự làm khuây, sự cứu tế, sự trợ cấp, sự cứu viện, sự giải vây, sự thay phiên, sự đổi gác, sự đền bù, sự bồi thường, sự sửa lại, sự uốn nắn, cái làm cho vui lên - cái làm cho đỡ đều đều tẻ nhạt, cái làm cho đỡ căng thẳng, relievo, sự nổi bật lên, địa hình - sự cung cấp, sự tiếp tế, nguồn dự trữ, kho cung cấp, đồ dự trữ, hàng cung cấp, quân nhu, tiền trợ cấp, khoản chi phí hành chính = jemanden zur Aushilfe brauchen +</t>
        </is>
      </c>
    </row>
    <row r="2040">
      <c r="A2040" t="inlineStr">
        <is>
          <t>aushorchen</t>
        </is>
      </c>
      <c r="B2040" t="inlineStr"/>
      <c r="C2040" t="inlineStr"/>
      <c r="D2040" t="inlineStr">
        <is>
          <t>bơm, tuôn ra hàng tràng, dò hỏi, moi, moi tin tức ở, động tính từ quá khứ) làm hết hơi, làm thở đứt hơi, điều khiển máy bơm, lên lên xuống xuống mau</t>
        </is>
      </c>
    </row>
    <row r="2041">
      <c r="A2041" t="inlineStr">
        <is>
          <t>auskehren</t>
        </is>
      </c>
      <c r="B2041" t="inlineStr"/>
      <c r="C2041" t="inlineStr"/>
      <c r="D2041" t="inlineStr">
        <is>
          <t>quét bằng chổi sể</t>
        </is>
      </c>
    </row>
    <row r="2042">
      <c r="A2042" t="inlineStr">
        <is>
          <t>auskennen</t>
        </is>
      </c>
      <c r="B2042" t="inlineStr"/>
      <c r="C2042" t="inlineStr"/>
      <c r="D2042" t="inlineStr">
        <is>
          <t>hiểu, nắm được ý, biết, hiểu ngầm</t>
        </is>
      </c>
    </row>
    <row r="2043">
      <c r="A2043" t="inlineStr">
        <is>
          <t>ausklammern</t>
        </is>
      </c>
      <c r="B2043" t="inlineStr"/>
      <c r="C2043" t="inlineStr"/>
      <c r="D2043" t="inlineStr">
        <is>
          <t>không cho vào, không cho hưởng, ngăn chận, loại trừ, đuổi tống ra, tống ra</t>
        </is>
      </c>
    </row>
    <row r="2044">
      <c r="A2044" t="inlineStr">
        <is>
          <t>Ausklang</t>
        </is>
      </c>
      <c r="B2044" t="inlineStr"/>
      <c r="C2044" t="inlineStr"/>
      <c r="D2044" t="inlineStr">
        <is>
          <t>đoạn cuối, chương cuối, màn chót, sự việc cuối cùng, sự kết thúc, phần kết thúc</t>
        </is>
      </c>
    </row>
    <row r="2045">
      <c r="A2045" t="inlineStr">
        <is>
          <t>auskleiden</t>
        </is>
      </c>
      <c r="B2045" t="inlineStr"/>
      <c r="C2045" t="inlineStr"/>
      <c r="D2045" t="inlineStr">
        <is>
          <t>vạch, kẻ thành dòng, làm nhăn, làm cho có ngấn, làm cho có vạch, sắp thành hàng dàn hàng, sắp hàng, đứng thành hàng ngũ, lót, làm đầy, nhồi, nhét, phủ, đi tơ - cởi quần áo, bỏ băng, tháo băng = auskleiden +</t>
        </is>
      </c>
    </row>
    <row r="2046">
      <c r="A2046" t="inlineStr">
        <is>
          <t>Auskleidung</t>
        </is>
      </c>
      <c r="B2046" t="inlineStr"/>
      <c r="C2046" t="inlineStr"/>
      <c r="D2046" t="inlineStr">
        <is>
          <t>lớp vải lót, lớp gỗ che tường, lớp gạch giữ bờ đất, lớp đá giữ bờ đất</t>
        </is>
      </c>
    </row>
    <row r="2047">
      <c r="A2047" t="inlineStr">
        <is>
          <t>ausklopfen</t>
        </is>
      </c>
      <c r="B2047" t="inlineStr"/>
      <c r="C2047" t="inlineStr"/>
      <c r="D2047" t="inlineStr">
        <is>
          <t>đánh đập, nện, đấm, vỗ, gõ, đánh, thắng, đánh bại, vượt, đánh trống để ra lệnh, ra hiệu bệnh bằng trống, khua - rắc, quét bụi, phủi bụi, làm bụi, tắm đất, vầy đất, quét bụi bàn ghế, phủi bụi bàn ghế, lau chùi bàn ghế</t>
        </is>
      </c>
    </row>
    <row r="2048">
      <c r="A2048" t="inlineStr">
        <is>
          <t>auskommen</t>
        </is>
      </c>
      <c r="B2048" t="inlineStr"/>
      <c r="C2048" t="inlineStr"/>
      <c r="D2048" t="inlineStr">
        <is>
          <t>quản lý, trông nom, chế ngự, kiềm chế, điều khiển, sai khiến, dạy dỗ, dạy bảo, thoát khỏi, gỡ khỏi, xoay xở được, giải quyết được, dùng, sử dụng, đạt kết quả, đạt mục đích - xoay sở được, tìm được cách - trộn, trộn lẫn, pha lẫn, hoà lẫn, pha, hợp vào, lẫn vào, hoà lẫn vào, + with) dính dáng, giao thiệp, hợp tác, thụi nhau tới tấp, bị lai giống = auskommen + = gut auskommen + = auskommen ohne + = mit wenig auskommen + = sehr gut mit jemandem auskommen +</t>
        </is>
      </c>
    </row>
    <row r="2049">
      <c r="A2049" t="inlineStr">
        <is>
          <t>auskratzen</t>
        </is>
      </c>
      <c r="B2049" t="inlineStr"/>
      <c r="C2049" t="inlineStr"/>
      <c r="D2049" t="inlineStr">
        <is>
          <t>xoá, xoá bỏ = auskratzen +</t>
        </is>
      </c>
    </row>
    <row r="2050">
      <c r="A2050" t="inlineStr">
        <is>
          <t>auskundschaften</t>
        </is>
      </c>
      <c r="B2050" t="inlineStr"/>
      <c r="C2050" t="inlineStr"/>
      <c r="D2050" t="inlineStr">
        <is>
          <t>trông thấy, nhìn thấy, nhận thấy - theo dõi, theo sát, do thám, lùng tìm, tìm kiếm = auskundschaften +</t>
        </is>
      </c>
    </row>
    <row r="2051">
      <c r="A2051" t="inlineStr">
        <is>
          <t>Auskunft</t>
        </is>
      </c>
      <c r="B2051" t="inlineStr"/>
      <c r="C2051" t="inlineStr"/>
      <c r="D2051" t="inlineStr">
        <is>
          <t>sự cung cấp tin tức, sự thông tin, tin tức, tài liệu, kiến thức, điều buộc tội - sự hiểu biết, khả năng hiểu biết, trí thông minh, trí óc, tình báo, sự thu thập tin tức, sự làm tình báo, sự trao đổi tình báo, sự đánh giá tình hình trên cơ sở tình báo - cơ quan tình báo = eine Auskunft + = Auskunft geben + = die nähere Auskunft + = die falsche Auskunft + = falsche Auskunft geben + = aufgrund seiner Auskunft + = Auskunft über jemanden einholen +</t>
        </is>
      </c>
    </row>
    <row r="2052">
      <c r="A2052" t="inlineStr">
        <is>
          <t>auskuppeln</t>
        </is>
      </c>
      <c r="B2052" t="inlineStr"/>
      <c r="C2052" t="inlineStr"/>
      <c r="D2052" t="inlineStr">
        <is>
          <t>nhả số - làm rời ra, cắt rời ra, tháo rời ra, phân cách ra, ngắt, cắt = auskuppeln + = auskuppeln +</t>
        </is>
      </c>
    </row>
    <row r="2053">
      <c r="A2053" t="inlineStr">
        <is>
          <t>auslachen</t>
        </is>
      </c>
      <c r="B2053" t="inlineStr"/>
      <c r="C2053" t="inlineStr"/>
      <c r="D2053">
        <f> jemanden auslachen +</f>
        <v/>
      </c>
    </row>
    <row r="2054">
      <c r="A2054" t="inlineStr">
        <is>
          <t>ausladen</t>
        </is>
      </c>
      <c r="B2054" t="inlineStr"/>
      <c r="C2054" t="inlineStr"/>
      <c r="D2054">
        <f> ausladen + = ausladen +</f>
        <v/>
      </c>
    </row>
    <row r="2055">
      <c r="A2055" t="inlineStr">
        <is>
          <t>Auslage</t>
        </is>
      </c>
      <c r="B2055" t="inlineStr"/>
      <c r="C2055" t="inlineStr"/>
      <c r="D2055" t="inlineStr">
        <is>
          <t>sự dốc túi, sự dốc hầu bao, sự chi tiêu - sự bày ra, sự phô bày, sự trưng bày, sự phô trương, sự khoe khoang, sự biểu lộ, sự để lộ ra, sự sắp chữ nổi bật - sự thủ thế, sự giữ miếng, sự đề phòng, cái chắn, sự thay phiên gác, lính gác, đội canh gác, người bảo vệ, cận vệ, vệ binh, lính canh trại giam, đội lính canh trại giam, đội quân - trưởng tàu</t>
        </is>
      </c>
    </row>
    <row r="2056">
      <c r="A2056" t="inlineStr">
        <is>
          <t>Auslagen</t>
        </is>
      </c>
      <c r="B2056" t="inlineStr"/>
      <c r="C2056" t="inlineStr"/>
      <c r="D2056" t="inlineStr">
        <is>
          <t>sự tiêu, phí tổn, phụ phí, công tác phí - tiền chi tiêu, tiền phí tổn = jemandem die Auslagen erstatten +</t>
        </is>
      </c>
    </row>
    <row r="2057">
      <c r="A2057" t="inlineStr">
        <is>
          <t>Ausland</t>
        </is>
      </c>
      <c r="B2057" t="inlineStr"/>
      <c r="C2057" t="inlineStr"/>
      <c r="D2057">
        <f> im Ausland + = ins Ausland gehen + = im In- und Ausland + = das befreundete Ausland + = aus dem Ausland kommen + = zu Schleuderpreisen ins Ausland verkaufen +</f>
        <v/>
      </c>
    </row>
    <row r="2058">
      <c r="A2058" t="inlineStr">
        <is>
          <t>auslassen</t>
        </is>
      </c>
      <c r="B2058" t="inlineStr"/>
      <c r="C2058" t="inlineStr"/>
      <c r="D2058" t="inlineStr">
        <is>
          <t>nhảy, giật mình, giật nảy người, nhảy vọt, tăng vọt, tăng đột ngột, at, to chớp ngay lấy, nắm ngay lấy, chấp nhận vội vàng, vội đi tới, nhảy bổ vào tấn công dữ dội, nhảy qua - bỏ sót, bỏ qua, bỏ cách quãng mất, trật, làm cho nhảy lên, bắt nhảy, bắt nhảy qua, làm giật mình, làm giật nảy người lên, đào lật, nhảy lên, nhảy vào, nhảy bổ vào chộp lấy, lấn, không đứng vào - nẫng tay trên, phỗng tay trên, chiếm đoạt, xâm chiếm, làm cho bay lên, làm chạy tán loạn, khoan đá bằng choòng, tiếp ở trang khác, chặt, ăn, tấn công bất thình lình, bỏ đi bất thình lình - trốn, chuồn - bỏ quên, bỏ đi, không làm tròn, chểnh mảng = auslassen + = auslassen + = auslassen + = auslassen + = auslassen + = sich auslassen + = sich über etwas auslassen +</t>
        </is>
      </c>
    </row>
    <row r="2059">
      <c r="A2059" t="inlineStr">
        <is>
          <t>Auslassung</t>
        </is>
      </c>
      <c r="B2059" t="inlineStr"/>
      <c r="C2059" t="inlineStr"/>
      <c r="D2059" t="inlineStr">
        <is>
          <t>sự bỏ sót, sự bỏ quên, sự bỏ đi, điều bỏ sót, điều bỏ quên, điều bỏ đi, sự không làm tròn, sự chểnh mảng = die Auslassung + = die Auslassung + = die weitläufige Auslassung +</t>
        </is>
      </c>
    </row>
    <row r="2060">
      <c r="A2060" t="inlineStr">
        <is>
          <t>Auslassungszeichen</t>
        </is>
      </c>
      <c r="B2060" t="inlineStr"/>
      <c r="C2060" t="inlineStr"/>
      <c r="D2060" t="inlineStr">
        <is>
          <t>hô ngữ, dấu lược</t>
        </is>
      </c>
    </row>
    <row r="2061">
      <c r="A2061" t="inlineStr">
        <is>
          <t>Auslastung</t>
        </is>
      </c>
      <c r="B2061" t="inlineStr"/>
      <c r="C2061" t="inlineStr"/>
      <c r="D2061">
        <f> die Auslastung +</f>
        <v/>
      </c>
    </row>
    <row r="2062">
      <c r="A2062" t="inlineStr">
        <is>
          <t>Auslaufen</t>
        </is>
      </c>
      <c r="B2062" t="inlineStr"/>
      <c r="C2062" t="inlineStr"/>
      <c r="D2062" t="inlineStr">
        <is>
          <t>sự chảy máu, sự trích máu, sự rỉ nhựa</t>
        </is>
      </c>
    </row>
    <row r="2063">
      <c r="A2063" t="inlineStr">
        <is>
          <t>auslaufen</t>
        </is>
      </c>
      <c r="B2063" t="inlineStr"/>
      <c r="C2063" t="inlineStr"/>
      <c r="D2063" t="inlineStr">
        <is>
          <t>chảy máu, mất máu, rỉ nhựa, đổ máu, hy sinh, lấy máu, bòn rút, ) hút máu hút mủ, dốc túi, xuỳ tiền ra, bị bòn rút, thương xót, đau đớn - kết thúc, chấm dứt, kết liễu, diệt, đi đến chỗ, đưa đến kết quả là - hoá ra là, thành ra là, + in) kết thúc, xảy ra - làm tràn, làm đổ, đánh đổ, làm ngã ngựa, làm văng khỏi yên, làm văng khỏi xe, tràn ra, chảy ra, đổ ra = auslaufen + = auslaufen + = auslaufen + = auslaufen + = auslaufen + = auslaufen + = auslaufen + = spitz auslaufen + = konisch auslaufen +</t>
        </is>
      </c>
    </row>
    <row r="2064">
      <c r="A2064" t="inlineStr">
        <is>
          <t>auslaufend</t>
        </is>
      </c>
      <c r="B2064" t="inlineStr"/>
      <c r="C2064" t="inlineStr"/>
      <c r="D2064" t="inlineStr">
        <is>
          <t>đi đến một hải cảng nước ngoài, đi ra nước ngoài = auslaufend +</t>
        </is>
      </c>
    </row>
    <row r="2065">
      <c r="A2065" t="inlineStr">
        <is>
          <t>Auslaugen</t>
        </is>
      </c>
      <c r="B2065" t="inlineStr"/>
      <c r="C2065" t="inlineStr"/>
      <c r="D2065" t="inlineStr">
        <is>
          <t>nước tro, chậu chắt nước tro</t>
        </is>
      </c>
    </row>
    <row r="2066">
      <c r="A2066" t="inlineStr">
        <is>
          <t>auslaugen</t>
        </is>
      </c>
      <c r="B2066" t="inlineStr"/>
      <c r="C2066" t="inlineStr"/>
      <c r="D2066" t="inlineStr">
        <is>
          <t>ngâm chiết</t>
        </is>
      </c>
    </row>
    <row r="2067">
      <c r="A2067" t="inlineStr">
        <is>
          <t>Auslaut</t>
        </is>
      </c>
      <c r="B2067" t="inlineStr"/>
      <c r="C2067" t="inlineStr"/>
      <c r="D2067">
        <f> im Auslaut +</f>
        <v/>
      </c>
    </row>
    <row r="2068">
      <c r="A2068" t="inlineStr">
        <is>
          <t>auslauten</t>
        </is>
      </c>
      <c r="B2068" t="inlineStr"/>
      <c r="C2068" t="inlineStr"/>
      <c r="D2068" t="inlineStr">
        <is>
          <t>kết thúc, chấm dứt, kết liễu, diệt, đi đến chỗ, đưa đến kết quả là - vạch giới hạn, định giới hạn, làm xong, hoàn thành, xong, kết cục, tận cùng bằng</t>
        </is>
      </c>
    </row>
    <row r="2069">
      <c r="A2069" t="inlineStr">
        <is>
          <t>auslautend</t>
        </is>
      </c>
      <c r="B2069" t="inlineStr"/>
      <c r="C2069" t="inlineStr"/>
      <c r="D2069" t="inlineStr">
        <is>
          <t>cuối cùng, quyết định, dứt khoát, không thay đổi được nữa, mục đích</t>
        </is>
      </c>
    </row>
    <row r="2070">
      <c r="A2070" t="inlineStr">
        <is>
          <t>ausleeren</t>
        </is>
      </c>
      <c r="B2070" t="inlineStr"/>
      <c r="C2070" t="inlineStr"/>
      <c r="D2070" t="inlineStr">
        <is>
          <t>làm khô, phơi khô, sấy khô, lau khô, làm cạn, làm khô cạn, làm cho hết sữa, khô đi, khô cạn đi - đổ, dốc, uống cạn, trút, chuyên, chảy vào - rút khỏi, sơ tán, tản cư, chuyển khỏi mặt trận, tháo, làm khỏi tắc, làm bài tiết, thục rửa, làm chân không, rút lui, bài tiết, thải ra - moi ruột, phá huỷ bên trong, rút ruột, rút gan, rút hết tinh tuý, tọng, nốc cho đầy - có nhiều, có dồi dào, đầy</t>
        </is>
      </c>
    </row>
    <row r="2071">
      <c r="A2071" t="inlineStr">
        <is>
          <t>auslegen</t>
        </is>
      </c>
      <c r="B2071" t="inlineStr"/>
      <c r="C2071" t="inlineStr"/>
      <c r="D2071" t="inlineStr">
        <is>
          <t>phân tích, phối hợp về mặt ngữ pháp, dịch từng chữ, hiểu, giải thích, có thể phân tích được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dốc túi, dốc hầu bao, chi tiêu - giảng, giảng giải, giải nghĩa, thanh minh - trình bày chi tiết, giải thích dẫn giải - làm bóng, làm láng, + over) khoác cho một cái mã ngoài, khoác cho một vẻ ngoài giả dối, chú thích, chú giải, phê bình, phê phán - làm sáng tỏ, trình diễn ra được, diễn xuất ra được, thể hiện, dịch, làm phiên dịch, đưa ra lời giải thích - phiên dịch, chuyển sang, biến thành, coi là, thuyên chuyển sang địa phận khác, truyền lại, truyền đạt lại, cho tịnh tiến = auslegen + = auslegen + = auslegen + = etwas falsch auslegen +</t>
        </is>
      </c>
    </row>
    <row r="2072">
      <c r="A2072" t="inlineStr">
        <is>
          <t>auslegend</t>
        </is>
      </c>
      <c r="B2072" t="inlineStr"/>
      <c r="C2072" t="inlineStr"/>
      <c r="D2072" t="inlineStr">
        <is>
          <t>có tính chất luận bình, có tính chất giải thích</t>
        </is>
      </c>
    </row>
    <row r="2073">
      <c r="A2073" t="inlineStr">
        <is>
          <t>Ausleger</t>
        </is>
      </c>
      <c r="B2073" t="inlineStr"/>
      <c r="C2073" t="inlineStr"/>
      <c r="D2073" t="inlineStr">
        <is>
          <t>xà nách, rầm chìa, ngáng buộc ngựa, móc chèo = der Ausleger + = der Ausleger +</t>
        </is>
      </c>
    </row>
    <row r="2074">
      <c r="A2074" t="inlineStr">
        <is>
          <t>Auslegerarm</t>
        </is>
      </c>
      <c r="B2074" t="inlineStr"/>
      <c r="C2074" t="inlineStr"/>
      <c r="D2074" t="inlineStr">
        <is>
          <t>sào căng buồm, hàng rào gỗ nổi, cần, xà dọc, tiếng nổ đùng đùng, tiếng gầm, tiếng oang oang, tiếng kêu vo vo, sự tăng vọt, sự phất trong, sự nổi tiếng thình lình</t>
        </is>
      </c>
    </row>
    <row r="2075">
      <c r="A2075" t="inlineStr">
        <is>
          <t>Auslegung</t>
        </is>
      </c>
      <c r="B2075" t="inlineStr"/>
      <c r="C2075" t="inlineStr"/>
      <c r="D2075" t="inlineStr">
        <is>
          <t>sự xây dựng, vật được xây dựng, cách đặt câu, cấu trúc câu, sự giải thích, sự vẽ hình, sự dựng hình, xây dựng - sự luận bình - sự giảng, sự giảng giải, sự giải nghĩa, lời giảng, lời giải nghĩa, sự thanh minh, lời giải thích, lời thanh minh - sự làm sáng tỏ, sự hiểu, cách hiểu, sự trình diễn ra được, sự diễn xuất ra được, sự thể hiện, sự phiên dịch</t>
        </is>
      </c>
    </row>
    <row r="2076">
      <c r="A2076" t="inlineStr">
        <is>
          <t>Ausleihe</t>
        </is>
      </c>
      <c r="B2076" t="inlineStr"/>
      <c r="C2076" t="inlineStr"/>
      <c r="D2076" t="inlineStr">
        <is>
          <t>sự cho vay, sự cho mượn</t>
        </is>
      </c>
    </row>
    <row r="2077">
      <c r="A2077" t="inlineStr">
        <is>
          <t>ausleihen</t>
        </is>
      </c>
      <c r="B2077" t="inlineStr"/>
      <c r="C2077" t="inlineStr"/>
      <c r="D2077" t="inlineStr">
        <is>
          <t>vay, mượn, theo - đốn, đẽo, chém, chặt mạnh, đá vào ống chân, ho khan, làm thành nhàm, thuê, cưỡi, cưỡi ngựa, dùng ngựa thuê, đánh xe ngựa thuê = ausleihen +</t>
        </is>
      </c>
    </row>
    <row r="2078">
      <c r="A2078" t="inlineStr">
        <is>
          <t>Auslenkung</t>
        </is>
      </c>
      <c r="B2078" t="inlineStr"/>
      <c r="C2078" t="inlineStr"/>
      <c r="D2078" t="inlineStr">
        <is>
          <t>sự lệch, sự chệch hướng, sự trẹo đi, độ lệch, sự đổi dạng, sự uốn xuống, sự võng xuống, độ uốn, độ võng - - cuộc đi chơi, cuộc đi chơi tập thể với giá hạ có định hạn ngày đi ngày về), cuộc đi tham quan, cuộc đánh thọc ra, sự đi trệch, sự trệch khỏi trục</t>
        </is>
      </c>
    </row>
    <row r="2079">
      <c r="A2079" t="inlineStr">
        <is>
          <t>Auslese</t>
        </is>
      </c>
      <c r="B2079" t="inlineStr"/>
      <c r="C2079" t="inlineStr"/>
      <c r="D2079" t="inlineStr">
        <is>
          <t>sách văn tuyển - sự lựa, sự chọn, sự lựa chọn, quyền chọn, khả năng lựa chọn, người được chọn, vật được chọn, các thứ để chọn, tinh hoa, phần tử ưu tú - kem, tinh tuý, phần tốt nhất, phần hay nhất, màu kem - hoa, bông hoa, đoá hoa, cây hoa, lời lẽ văn hoa, thời kỳ nở hoa, tuổi thanh xuân, váng men, cái giấm - sự chọn lọc, sự chọn lựa, cái được chọn, phần chọn lọc, phần tinh hoa, cuốc chim, dụng cụ nhọn - sự tuyển lựa, người được chọn lựa = die Auslese +</t>
        </is>
      </c>
    </row>
    <row r="2080">
      <c r="A2080" t="inlineStr">
        <is>
          <t>ausleuchten</t>
        </is>
      </c>
      <c r="B2080" t="inlineStr"/>
      <c r="C2080" t="inlineStr"/>
      <c r="D2080" t="inlineStr">
        <is>
          <t>chiếu sáng, rọi sáng, soi sáng, treo đèn kết hoa, sơn son thiếp vàng, tô màu rực rỡ, làm sáng tỏ, giải thích, giảng giải, làm sáng mắt, làm sáng trí, mở mang trí óc cho - khai trí cho, làm rạng rỡ</t>
        </is>
      </c>
    </row>
    <row r="2081">
      <c r="A2081" t="inlineStr">
        <is>
          <t>auslieferbar</t>
        </is>
      </c>
      <c r="B2081" t="inlineStr"/>
      <c r="C2081" t="inlineStr"/>
      <c r="D2081" t="inlineStr">
        <is>
          <t>có thể trao trả, có thể làm cho được trao trả</t>
        </is>
      </c>
    </row>
    <row r="2082">
      <c r="A2082" t="inlineStr">
        <is>
          <t>ausliefern</t>
        </is>
      </c>
      <c r="B2082" t="inlineStr"/>
      <c r="C2082" t="inlineStr"/>
      <c r="D2082" t="inlineStr">
        <is>
          <t>cứu, cứu khỏi, giải thoát, phân phát, phân phối, giao, đọc, phát biểu, giãi bày, bày tỏ, giáng, ném, phóng, bắn ra, mở, có công suất là, cung cấp cho, dỡ, tháo... - trao trả, làm cho được trao trả - cung cấp, tiếp tế, đáp ứng, thay thế, bổ khuyết, bù, đưa, dẫn - bỏ, từ bỏ, giao lại, dâng, nộp, đầu hàng, chịu để cho chi phối mình - sản xuất, sản ra, mang lại, sinh lợi, chịu thua, chịu nhường, chuyển giao, quy phục, hàng phục, khuất phục, chịu lép, nhường, cong, oằn = ausliefern +</t>
        </is>
      </c>
    </row>
    <row r="2083">
      <c r="A2083" t="inlineStr">
        <is>
          <t>Auslieferung</t>
        </is>
      </c>
      <c r="B2083" t="inlineStr"/>
      <c r="C2083" t="inlineStr"/>
      <c r="D2083" t="inlineStr">
        <is>
          <t>sự phân phát, sự phân phối, sự giao hàng, cách nói, sự đọc, sự bày tỏ, sự phát biểu, sự sinh đẻ, sự ném, sự phóng, sự bắn, sự mở, sự ban ra, sự truyền ra, sự nhượng bộ, sự đầu hàng - sự chuyển nhượng, công suất - sự phân bổ, sự rắc, sự rải, sự sắp xếp, sự xếp loại, sự phân loại, bỏ chữ - sự trao trả, sự làm cho được trao trả, sự định cách tâm - sự giao lại, sự dâng, sự nộp = die Auslieferung + = die Auslieferung +</t>
        </is>
      </c>
    </row>
    <row r="2084">
      <c r="A2084" t="inlineStr">
        <is>
          <t>Auslieferungsvertrag</t>
        </is>
      </c>
      <c r="B2084" t="inlineStr"/>
      <c r="C2084" t="inlineStr"/>
      <c r="D2084" t="inlineStr">
        <is>
          <t>cacten kartell), sự phối hợp hành động chung, sự thoả thuận giữa hai nước đang đánh nhau, việc trao đổi tù binh, thử thách đấu gươm</t>
        </is>
      </c>
    </row>
    <row r="2085">
      <c r="A2085" t="inlineStr">
        <is>
          <t>Auslistung</t>
        </is>
      </c>
      <c r="B2085" t="inlineStr"/>
      <c r="C2085" t="inlineStr"/>
      <c r="D2085" t="inlineStr">
        <is>
          <t>vật ngắn bè bè, người lùn bè bè, thẻ chì, đông đum, đồng xu, bu lông, ky, kẹo đum, đống rác, nơi đổ rác, nơi rác rưởi bừa bãi, tiếng rơi bịch, tiếng đổ ầm, tiếng ném phịch xuống, cú đấm bịch - kho đạn tạm thời</t>
        </is>
      </c>
    </row>
    <row r="2086">
      <c r="A2086" t="inlineStr">
        <is>
          <t>ausloten</t>
        </is>
      </c>
      <c r="B2086" t="inlineStr"/>
      <c r="C2086" t="inlineStr"/>
      <c r="D2086" t="inlineStr">
        <is>
          <t>dò bằng que thăm, thăm dò, điều tra</t>
        </is>
      </c>
    </row>
    <row r="2087">
      <c r="A2087" t="inlineStr">
        <is>
          <t>ausmachen</t>
        </is>
      </c>
      <c r="B2087" t="inlineStr"/>
      <c r="C2087" t="inlineStr"/>
      <c r="D2087" t="inlineStr">
        <is>
          <t>đồng ý, tán thành, bằng lòng, thoả thuận, hoà thuận, hợp với, phù hợp với, thích hợp với, hợp, cân bằng - lên đến, lên tới, chung qui là, rốt cuộc là, có nghĩa là, chẳng khác gì là - ước định, quy định, tuỳ thuộc vào, quyết định bởi, là điều kiện của, cần thiết cho, thử, kiểm tra phẩm chất, làm cho sung sức, chăm sóc cho khoẻ mạnh, dự kỳ thi vớt - cấu tạo, tạo thành, thiết lập, thành lập, chỉ đinh, uỷ nhiệm - giải quyết, ổn định tư tưởng, dàn xếp, hoà giải, ngồi đậu, để, bố trí, làm ăn, sinh sống, ổn định cuộc sống, an cư lạc nghiệp, định cư, lắng xuống, đi vào nền nếp, chiếm làm thuộc địa - để lắng, làm lắng xuống, làm chìm xuống, lún xuống, chìm xuống, kết thúc, thanh toán, trả dứt nợ, nguội dần, dịu dần, để lại cho, chuyển cho, định vị, khu trú - đặt điều kiện, qui định = ausmachen +</t>
        </is>
      </c>
    </row>
    <row r="2088">
      <c r="A2088" t="inlineStr">
        <is>
          <t>ausmalen</t>
        </is>
      </c>
      <c r="B2088" t="inlineStr"/>
      <c r="C2088" t="inlineStr"/>
      <c r="D2088">
        <f> sich vorher ausmalen +</f>
        <v/>
      </c>
    </row>
    <row r="2089">
      <c r="A2089" t="inlineStr">
        <is>
          <t>ausmessen</t>
        </is>
      </c>
      <c r="B2089" t="inlineStr"/>
      <c r="C2089" t="inlineStr"/>
      <c r="D2089" t="inlineStr">
        <is>
          <t>quan sát, nhìn chung, xem xét, nghiên cứu, lập bản đồ, vẽ bản đồ = ausmessen +</t>
        </is>
      </c>
    </row>
    <row r="2090">
      <c r="A2090" t="inlineStr">
        <is>
          <t>Ausnahme</t>
        </is>
      </c>
      <c r="B2090" t="inlineStr"/>
      <c r="C2090" t="inlineStr"/>
      <c r="D2090" t="inlineStr">
        <is>
          <t>sự trừ ra, sự loại ra, cái trừ ra, cái loại ra, ngoại lệ, sự phản đối = ohne Ausnahme + = mit Ausnahme von + = eine Ausnahme machend + = eine Ausnahme bildend +</t>
        </is>
      </c>
    </row>
    <row r="2091">
      <c r="A2091" t="inlineStr">
        <is>
          <t>Ausnahmefall</t>
        </is>
      </c>
      <c r="B2091" t="inlineStr"/>
      <c r="C2091" t="inlineStr"/>
      <c r="D2091" t="inlineStr">
        <is>
          <t>sự trừ ra, sự loại ra, cái trừ ra, cái loại ra, ngoại lệ, sự phản đối</t>
        </is>
      </c>
    </row>
    <row r="2092">
      <c r="A2092" t="inlineStr">
        <is>
          <t>Ausnahmesatz</t>
        </is>
      </c>
      <c r="B2092" t="inlineStr"/>
      <c r="C2092" t="inlineStr"/>
      <c r="D2092" t="inlineStr">
        <is>
          <t>vi phân, truyền động vi sai differential gear), sự chênh lệch về lương</t>
        </is>
      </c>
    </row>
    <row r="2093">
      <c r="A2093" t="inlineStr">
        <is>
          <t>ausnehmen</t>
        </is>
      </c>
      <c r="B2093" t="inlineStr"/>
      <c r="C2093" t="inlineStr"/>
      <c r="D2093" t="inlineStr">
        <is>
          <t>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vẽ, vạch, dựng lên, thảo ra, mô tả,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jemanden ausnehmen + = sich gut ausnehmen +</t>
        </is>
      </c>
    </row>
    <row r="2094">
      <c r="A2094" t="inlineStr">
        <is>
          <t>ausnehmend</t>
        </is>
      </c>
      <c r="B2094" t="inlineStr"/>
      <c r="C2094" t="inlineStr"/>
      <c r="D2094" t="inlineStr">
        <is>
          <t>khác thường, đặc biệt, hiếm có, ngoại lệ</t>
        </is>
      </c>
    </row>
    <row r="2095">
      <c r="A2095" t="inlineStr">
        <is>
          <t>Ausnutzung</t>
        </is>
      </c>
      <c r="B2095" t="inlineStr"/>
      <c r="C2095" t="inlineStr"/>
      <c r="D2095" t="inlineStr">
        <is>
          <t>sự khai thác, sự khai khẩn, sự bóc lột, sự lợi dụng - sự dùng, sự sử dụng</t>
        </is>
      </c>
    </row>
    <row r="2096">
      <c r="A2096" t="inlineStr">
        <is>
          <t>auspacken</t>
        </is>
      </c>
      <c r="B2096" t="inlineStr"/>
      <c r="C2096" t="inlineStr"/>
      <c r="D2096" t="inlineStr">
        <is>
          <t>lấy trong hộp ra, lấy trong hòm ra - để hở, mở, cởi, bỏ, mở ra để tấn công, nói ra, tiết lộ, khám phá ra, bỏ mũ - mở tháo - mở gói, mở bọc, tri ra</t>
        </is>
      </c>
    </row>
    <row r="2097">
      <c r="A2097" t="inlineStr">
        <is>
          <t>auspeitschen</t>
        </is>
      </c>
      <c r="B2097" t="inlineStr"/>
      <c r="C2097" t="inlineStr"/>
      <c r="D2097" t="inlineStr">
        <is>
          <t>quần quật, đánh thắng, bán, quăng đi quăng lại - xông, lao, chạy vụt, quất, đập mạnh vào, đánh bằng roi, khâu vắt, rút, giật, cởi phắt, đánh, quấn chặt, đánh bại, thắng</t>
        </is>
      </c>
    </row>
    <row r="2098">
      <c r="A2098" t="inlineStr">
        <is>
          <t>auspfeifen</t>
        </is>
      </c>
      <c r="B2098" t="inlineStr"/>
      <c r="C2098" t="inlineStr"/>
      <c r="D2098" t="inlineStr">
        <is>
          <t>để ở trong trại, cho ở trong trại, thổi còi, huýt sáo, la ó - đuổi ra - huýt gió, kêu xì, huýt sáo chê, xuỵt, nói rít lên = auspfeifen +</t>
        </is>
      </c>
    </row>
    <row r="2099">
      <c r="A2099" t="inlineStr">
        <is>
          <t>Ausplauderei</t>
        </is>
      </c>
      <c r="B2099" t="inlineStr"/>
      <c r="C2099" t="inlineStr"/>
      <c r="D2099" t="inlineStr">
        <is>
          <t>người hay nói ba hoa, người hay tiết lộ bí mật</t>
        </is>
      </c>
    </row>
    <row r="2100">
      <c r="A2100" t="inlineStr">
        <is>
          <t>ausplaudern</t>
        </is>
      </c>
      <c r="B2100" t="inlineStr"/>
      <c r="C2100" t="inlineStr"/>
      <c r="D2100" t="inlineStr">
        <is>
          <t>bập bẹ, bi bô, nói nhiều, nói lảm nhảm, bép xép, rì rào, róc rách, tiết lộ - mách lẻo, tâu, hót - nói huyên thiên, nói ba láp - kêu ré lên, thét, la, phản đối, hớt, chỉ điểm = ausplaudern +</t>
        </is>
      </c>
    </row>
    <row r="2101">
      <c r="A2101" t="inlineStr">
        <is>
          <t>auspressen</t>
        </is>
      </c>
      <c r="B2101" t="inlineStr"/>
      <c r="C2101" t="inlineStr"/>
      <c r="D2101" t="inlineStr">
        <is>
          <t>ép, nép, bóp, ấn, là, ép chặt, ghì chặt, siết chặt, ôm chặt, bóp chặt, thúc ép, thúc bách, dồn ép, thúc giục, giục giã, khẩn hoản, nài ép, nhấn mạnh, đè nặng, xúm xít, túm tụm, chen lấn, quây chặt lấy - hối hả, vội vã, tất bật, bắt, lấy, tước đoạt, trưng dụng - nén, nén chặt, bẻ lại làm phải cứng họng, bóp chết, đàn áp, bị ép, bị nén, chen - vắt, ẩn, nhét, tống tiền, bòn mót, bóp nặn, gây áp lực, nặn ra, ép ra, cố rặn ra, in dấu, + in, out, through...) chen lấn - đổ mồ hôi, toát mồ hôi, úa ra, rỉ ra, làm việc vất vả, làm việc mệt nhọc, bán sức lao động, sợ hãi, hối hận, chảy, toát, làm đổ mồ hôi, làm ướt đẫm mồ hôi, lau mồ hôi - ốp làm đổ mồ hôi sôi nước mắt, bóc lột, ủ, hàn, tra tấn để bắt khai - vặn, vò xé, làm cho quặn đau, làm đau khổ, moi ra, rút ra = auspressen + = auspressen + = auspressen +</t>
        </is>
      </c>
    </row>
    <row r="2102">
      <c r="A2102" t="inlineStr">
        <is>
          <t>Auspuff</t>
        </is>
      </c>
      <c r="B2102" t="inlineStr"/>
      <c r="C2102" t="inlineStr"/>
      <c r="D2102" t="inlineStr">
        <is>
          <t>sự rút khí, sự thoát khí</t>
        </is>
      </c>
    </row>
    <row r="2103">
      <c r="A2103" t="inlineStr">
        <is>
          <t>Auspufftopf</t>
        </is>
      </c>
      <c r="B2103" t="inlineStr"/>
      <c r="C2103" t="inlineStr"/>
      <c r="D2103" t="inlineStr">
        <is>
          <t>khăn choàng cổ, cái bao tay lớn, cái giảm âm, cái chặn tiếng - bộ giảm âm = der Auspufftopf +</t>
        </is>
      </c>
    </row>
    <row r="2104">
      <c r="A2104" t="inlineStr">
        <is>
          <t>auspumpen</t>
        </is>
      </c>
      <c r="B2104" t="inlineStr"/>
      <c r="C2104" t="inlineStr"/>
      <c r="D2104" t="inlineStr">
        <is>
          <t>hút, rút, làm kiệt quệ, làm rỗng, làm cạn, dốc hết, dùng hết, bàn hết khía cạnh, nghiên cứu hết mọi mặt - bơm, tuôn ra hàng tràng, dò hỏi, moi, moi tin tức ở, động tính từ quá khứ) làm hết hơi, làm thở đứt hơi, điều khiển máy bơm, lên lên xuống xuống mau = auspumpen +</t>
        </is>
      </c>
    </row>
    <row r="2105">
      <c r="A2105" t="inlineStr">
        <is>
          <t>ausquetschen</t>
        </is>
      </c>
      <c r="B2105" t="inlineStr"/>
      <c r="C2105" t="inlineStr"/>
      <c r="D2105" t="inlineStr">
        <is>
          <t>ép, vắt, nén, siết chặt, chen, ẩn, nhét, tống tiền, bòn mót, bóp nặn, thúc ép, gây áp lực, nặn ra, ép ra, cố rặn ra, in dấu, + in, out, through...) chen lấn - vặn, bóp, vò xé, làm cho quặn đau, làm đau khổ, moi ra, rút ra = jemanden ausquetschen +</t>
        </is>
      </c>
    </row>
    <row r="2106">
      <c r="A2106" t="inlineStr">
        <is>
          <t>ausradierbar</t>
        </is>
      </c>
      <c r="B2106" t="inlineStr"/>
      <c r="C2106" t="inlineStr"/>
      <c r="D2106" t="inlineStr">
        <is>
          <t>có thể xoá, có thể xoá bỏ</t>
        </is>
      </c>
    </row>
    <row r="2107">
      <c r="A2107" t="inlineStr">
        <is>
          <t>ausradieren</t>
        </is>
      </c>
      <c r="B2107" t="inlineStr"/>
      <c r="C2107" t="inlineStr"/>
      <c r="D2107" t="inlineStr">
        <is>
          <t>gạch đi, xoá đi, bỏ đi - xoá, xoá bỏ - tẩy, xoá sạch, phá sạch, làm tiêu ma</t>
        </is>
      </c>
    </row>
    <row r="2108">
      <c r="A2108" t="inlineStr">
        <is>
          <t>ausrangieren</t>
        </is>
      </c>
      <c r="B2108" t="inlineStr"/>
      <c r="C2108" t="inlineStr"/>
      <c r="D2108" t="inlineStr">
        <is>
          <t>chui, dập, bỏ, loại bỏ, vứt bỏ, đuổi ra, thải hồi - đập vụn ra, thải ra, loại ra, bỏ đi, ẩu đả, đánh nhau</t>
        </is>
      </c>
    </row>
    <row r="2109">
      <c r="A2109" t="inlineStr">
        <is>
          <t>ausrauben</t>
        </is>
      </c>
      <c r="B2109" t="inlineStr"/>
      <c r="C2109" t="inlineStr"/>
      <c r="D2109" t="inlineStr">
        <is>
          <t>học gạo - cướp bóc, tước đoạt, cưỡng đoạt, ăn cắp, tham ô - cướp, cướp đoạt, lấy trộm - cạo, bào sơ qua, cắt sát, đi lướt sát, hút, suýt, cạo râu, cạo mặt, khó mặc cả, khó chơi</t>
        </is>
      </c>
    </row>
    <row r="2110">
      <c r="A2110" t="inlineStr">
        <is>
          <t>ausrechnen</t>
        </is>
      </c>
      <c r="B2110" t="inlineStr"/>
      <c r="C2110" t="inlineStr"/>
      <c r="D2110" t="inlineStr">
        <is>
          <t>tính, tính toán, tính trước, suy tính, dự tính, sắp xếp, sắp đặt, làm cho thích hợp, trông nom vào, tin vào, cậy vào, dựa vào, cho rằng, tin rằng, tưởng rằng - quăng, ném, liệng, thả, đánh gục, đánh ngã, thắng được, lột, tuộc, mất, bỏ, thay, đẻ non, rụng, đúc, nấu chảy, đổ khuôn, cộng lại, gộp lại, phân đóng vai, thải, loại ra, đưa - đếm, + among, in) tính vào, kể vào, liệt vào, tính đến, kể đến, coi, cho là, đoán, tin cậy vào, trông cậy vào, nghĩ, tưởng = ausrechnen +</t>
        </is>
      </c>
    </row>
    <row r="2111">
      <c r="A2111" t="inlineStr">
        <is>
          <t>Ausrede</t>
        </is>
      </c>
      <c r="B2111" t="inlineStr"/>
      <c r="C2111" t="inlineStr"/>
      <c r="D2111" t="inlineStr">
        <is>
          <t>chứng cớ vắng mặt, cớ để cáo lỗi - sự tránh, sự lảng tránh, sự lẩn tránh, sự thoái thác, kẻ lẩn tránh, mẹo thoái thác - lời xin lỗi, lý do để xin lỗi, lời bào chữa, lý do để bào chữa, sự miễn cho, sự tha cho - lời tự bào chữa, lời tự biện hộ, sự cãi, sự biện hộ, sự yêu cầu, sự cầu xin, cớ, việc kiện, sự tố tụng - sự hoân lại, sự để chậm lại - điều khoản bảo lưu, sự bảo lưu, sự nói quanh, phương pháp an ủi, phương pháp giữ gìn, loạt súng, loạt đạn, đợt bom, tràng vỗ tay - luận điệu lẩn tránh, sự dùng luận điệu lẩn tránh = die faule Ausrede + = die billige Ausrede + = Eine hübsche Ausrede! +</t>
        </is>
      </c>
    </row>
    <row r="2112">
      <c r="A2112" t="inlineStr">
        <is>
          <t>ausreden!</t>
        </is>
      </c>
      <c r="B2112" t="inlineStr"/>
      <c r="C2112" t="inlineStr"/>
      <c r="D2112">
        <f> jemandem etwas ausreden +</f>
        <v/>
      </c>
    </row>
    <row r="2113">
      <c r="A2113" t="inlineStr">
        <is>
          <t>ausreichen</t>
        </is>
      </c>
      <c r="B2113" t="inlineStr"/>
      <c r="C2113" t="inlineStr"/>
      <c r="D2113" t="inlineStr">
        <is>
          <t>tồn tại, kéo dài, giữ lâu bền, để lâu, đủ cho dùng - phục vụ, phụng sự, đáp ứng, có lợi cho, thoả mãn, hợp với, dọn ăn, dọn bàn, cung cấp, tiếp tế, phân phát, giao bóng, giao, đối xử, đối đãi, tống đạt, gửi, dùng, nhảy - đủ, đủ để, đủ cho, đáp ứng nhu cầu của</t>
        </is>
      </c>
    </row>
    <row r="2114">
      <c r="A2114" t="inlineStr">
        <is>
          <t>ausreichend</t>
        </is>
      </c>
      <c r="B2114" t="inlineStr"/>
      <c r="C2114" t="inlineStr"/>
      <c r="D2114" t="inlineStr">
        <is>
          <t>đủ, đầy đủ, tương xứng, xứng đáng, thích hợp, thích đáng, thoả đáng - tiện lợi, đủ tiện nghi, ấm cúng, dễ chịu, thoải mái, khoan khoái, sung túc, phong lưu, yên tâm, không băn khoăn, không lo lắng, làm yên tâm, an ủi, khuyên giải - có đủ khả năng, có đủ trình độ, thạo giỏi, có thẩm quyền, có thể cho phép được, tuỳ ý - đủ dùng, khá - đầy, nhiều, tràn trề, tràn ngập, chan chứa, chật, đông, chật ních, hết chỗ ngồi, no, no nê, hết sức, ở mức độ cao nhất, tròn, đầy đặn, nở nang, giữa, hoàn toàn, trọn vẹn, lùng nhùng, phồng, xếp nhiều nếp - thịnh soạn, chính thức, thuần, ruột, đậm, thẫm, chói, sang sảng, rất, đúng, trúng, quá - tốt, hay, tuyệt, tử tế, rộng lượng, thương người, có đức hạnh, ngoan, tươi, tốt lành, trong lành, lành, có lợi, cừ, giỏi, đảm đang, được việc, vui vẻ - làm thoả mãn, làm vừa ý - có khả năng = nicht ausreichend +</t>
        </is>
      </c>
    </row>
    <row r="2115">
      <c r="A2115" t="inlineStr">
        <is>
          <t>ausrenken</t>
        </is>
      </c>
      <c r="B2115" t="inlineStr"/>
      <c r="C2115" t="inlineStr"/>
      <c r="D2115" t="inlineStr">
        <is>
          <t>làm trật khớp, làm sai khớp = ausrenken +</t>
        </is>
      </c>
    </row>
    <row r="2116">
      <c r="A2116" t="inlineStr">
        <is>
          <t>Ausrichtung</t>
        </is>
      </c>
      <c r="B2116" t="inlineStr"/>
      <c r="C2116" t="inlineStr"/>
      <c r="D2116"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độ xiên, dốc, nghiêng, đường chéo, khuynh hướng, sự thiên về, thành kiến, thế hiệu dịch - sự bào chữa, sự biện hộ, sự chứng minh là đúng, lý lẽ bào chữa, sự sắp chữ cho đúng hàng đúng chỗ - sự tổ chức, sự cấu tạo, tổ chức, cơ quan - sự định hướng = die Ausrichtung +</t>
        </is>
      </c>
    </row>
    <row r="2117">
      <c r="A2117" t="inlineStr">
        <is>
          <t>Ausritt</t>
        </is>
      </c>
      <c r="B2117" t="inlineStr"/>
      <c r="C2117" t="inlineStr"/>
      <c r="D2117" t="inlineStr">
        <is>
          <t>sự đi chơi, cuộc đi chơi, đường xe ngựa đi qua rừng, lớp kỵ binh mới tuyển</t>
        </is>
      </c>
    </row>
    <row r="2118">
      <c r="A2118" t="inlineStr">
        <is>
          <t>ausrollen</t>
        </is>
      </c>
      <c r="B2118" t="inlineStr"/>
      <c r="C2118" t="inlineStr"/>
      <c r="D2118" t="inlineStr">
        <is>
          <t>mở ra, tri ra = ausrollen + = ausrollen + = ausrollen + = ausrollen +</t>
        </is>
      </c>
    </row>
    <row r="2119">
      <c r="A2119" t="inlineStr">
        <is>
          <t>ausrottbar</t>
        </is>
      </c>
      <c r="B2119" t="inlineStr"/>
      <c r="C2119" t="inlineStr"/>
      <c r="D2119" t="inlineStr">
        <is>
          <t>có thể nhổ rễ được, có thể trừ tiệt được</t>
        </is>
      </c>
    </row>
    <row r="2120">
      <c r="A2120" t="inlineStr">
        <is>
          <t>ausrotten</t>
        </is>
      </c>
      <c r="B2120" t="inlineStr"/>
      <c r="C2120" t="inlineStr"/>
      <c r="D2120" t="inlineStr">
        <is>
          <t>nhổ rễ, làm bật rễ, trừ tiệt - - triệt, tiêu diệt, huỷ diệt - đào tận gốc, cắt bỏ, làm tuyệt giống - thanh lý, thanh toán, thanh toán nợ, thanh toán mọi khoản để thôi kinh doanh - nhổ, nhổ bật rễ</t>
        </is>
      </c>
    </row>
    <row r="2121">
      <c r="A2121" t="inlineStr">
        <is>
          <t>Ausrotter</t>
        </is>
      </c>
      <c r="B2121" t="inlineStr"/>
      <c r="C2121" t="inlineStr"/>
      <c r="D2121" t="inlineStr">
        <is>
          <t>người triệt, người tiêu diệt, người huỷ diệt - người nhổ rễ, người đào tận gốc, người trừ tiệt, người cắt, máy nhổ rễ</t>
        </is>
      </c>
    </row>
    <row r="2122">
      <c r="A2122" t="inlineStr">
        <is>
          <t>Ausrottung</t>
        </is>
      </c>
      <c r="B2122" t="inlineStr"/>
      <c r="C2122" t="inlineStr"/>
      <c r="D2122" t="inlineStr">
        <is>
          <t>sự nhổ rễ, sự trừ tiệt - sự cắt, sự cắt xén, sự cắt bớt, sự cắt lọc - sự triệt, sự tiêu diệt, sự huỷ diệt - sự đào tận gốc, sự cắt bỏ, sự làm tuyệt giống</t>
        </is>
      </c>
    </row>
    <row r="2123">
      <c r="A2123" t="inlineStr">
        <is>
          <t>Ausrottungs-</t>
        </is>
      </c>
      <c r="B2123" t="inlineStr"/>
      <c r="C2123" t="inlineStr"/>
      <c r="D2123" t="inlineStr">
        <is>
          <t>để triệt, để tiêu diệt, để huỷ diệt</t>
        </is>
      </c>
    </row>
    <row r="2124">
      <c r="A2124" t="inlineStr">
        <is>
          <t>Ausruf</t>
        </is>
      </c>
      <c r="B2124" t="inlineStr"/>
      <c r="C2124" t="inlineStr"/>
      <c r="D2124" t="inlineStr">
        <is>
          <t>sự kêu lên, sự la lên, lời kêu lên, lời la lên - sự nói xen vào, lời nói xen vào, thán từ = der freudige Ausruf +</t>
        </is>
      </c>
    </row>
    <row r="2125">
      <c r="A2125" t="inlineStr">
        <is>
          <t>ausrufen</t>
        </is>
      </c>
      <c r="B2125" t="inlineStr"/>
      <c r="C2125" t="inlineStr"/>
      <c r="D2125" t="inlineStr">
        <is>
          <t>hoan hô, tôn lên - kêu, gào, thét, la hét, khóc, khóc lóc, rao - thốt ra, văng ra, phóng - gọi lên, gợi lên, gọi ra toà trên - kêu lên, la lên - công bố, tuyên bố, để lộ ra, chỉ ra, tuyên bố cấm = jemanden ausrufen lassen +</t>
        </is>
      </c>
    </row>
    <row r="2126">
      <c r="A2126" t="inlineStr">
        <is>
          <t>ausrufend</t>
        </is>
      </c>
      <c r="B2126" t="inlineStr"/>
      <c r="C2126" t="inlineStr"/>
      <c r="D2126" t="inlineStr">
        <is>
          <t>kêu lên, la lên, để kêu lên, than, cảm thán</t>
        </is>
      </c>
    </row>
    <row r="2127">
      <c r="A2127" t="inlineStr">
        <is>
          <t>Ausrufer</t>
        </is>
      </c>
      <c r="B2127" t="inlineStr"/>
      <c r="C2127" t="inlineStr"/>
      <c r="D2127" t="inlineStr">
        <is>
          <t>người kêu, anh mõ, người rao, mõ toà, đứa trẻ hay vòi</t>
        </is>
      </c>
    </row>
    <row r="2128">
      <c r="A2128" t="inlineStr">
        <is>
          <t>Ausrufezeichen</t>
        </is>
      </c>
      <c r="B2128" t="inlineStr"/>
      <c r="C2128" t="inlineStr"/>
      <c r="D2128">
        <f> das Ausrufezeichen +</f>
        <v/>
      </c>
    </row>
    <row r="2129">
      <c r="A2129" t="inlineStr">
        <is>
          <t>Ausrufungszeichen</t>
        </is>
      </c>
      <c r="B2129" t="inlineStr"/>
      <c r="C2129" t="inlineStr"/>
      <c r="D2129">
        <f> das Ausrufungszeichen +</f>
        <v/>
      </c>
    </row>
    <row r="2130">
      <c r="A2130" t="inlineStr">
        <is>
          <t>ausruhen</t>
        </is>
      </c>
      <c r="B2130" t="inlineStr"/>
      <c r="C2130" t="inlineStr"/>
      <c r="D2130" t="inlineStr">
        <is>
          <t>lười biếng, sống vô công rỗi nghề, ăn không ngồi rồi - nới lỏng, lơi ra, làm dịu đi, làm chùng, làm bớt căng thẳng, làm giãn ra, làm cho dễ chịu, giải, giảm nhẹ, làm yếu đi, làm suy nhược, làm nhuận, lỏng ra, chùng ra, giân ra, giảm bớt - nguôi đi, bớt căng thẳng, dịu đi, giải trí, nghỉ ngơi - nghỉ, ngủ, yên nghỉ, chết, ngừng lại, dựa trên, tựa trên, đặt trên, chống vào &amp; ), ỷ vào, dựa vào, tin vào, ngưng lại, đọng lại, nhìn đăm đăm vào, mải nhìn, cho nghỉ ngơi, đặt lên, chống - dựa trên cơ sở, đặt trên cơ sở, căn cứ vào, còn, vẫn còn, vẫn cứ, cứ, tuỳ thuộc vào, tuỳ ở = sich ausruhen +</t>
        </is>
      </c>
    </row>
    <row r="2131">
      <c r="A2131" t="inlineStr">
        <is>
          <t>ausrutschen</t>
        </is>
      </c>
      <c r="B2131" t="inlineStr"/>
      <c r="C2131" t="inlineStr"/>
      <c r="D2131" t="inlineStr">
        <is>
          <t>thả, đẻ non, đút nhanh, đút gọn, đút lén, giúi nhanh, nhét nhanh, nhét gọn, thoát, tuột ra khỏi, trượt, tuột, trôi qua, chạy qua, lẻn, lủi, lẩn, lỏn, lỡ lầm, mắc lỗi - trườn, bò</t>
        </is>
      </c>
    </row>
    <row r="2132">
      <c r="A2132" t="inlineStr">
        <is>
          <t>Ausrutscher</t>
        </is>
      </c>
      <c r="B2132" t="inlineStr"/>
      <c r="C2132" t="inlineStr"/>
      <c r="D2132" t="inlineStr">
        <is>
          <t>sai lầm, lầm lỗi, câu nói hớ, việc làm h</t>
        </is>
      </c>
    </row>
    <row r="2133">
      <c r="A2133" t="inlineStr">
        <is>
          <t>Aussaat</t>
        </is>
      </c>
      <c r="B2133" t="inlineStr"/>
      <c r="C2133" t="inlineStr"/>
      <c r="D2133" t="inlineStr">
        <is>
          <t>hạt, hạt giống, tinh dịch, con cháu, hậu thế, mầm mống, nguyên nhân, đấu thủ hạt giống - sự gieo hạt</t>
        </is>
      </c>
    </row>
    <row r="2134">
      <c r="A2134" t="inlineStr">
        <is>
          <t>Aussage</t>
        </is>
      </c>
      <c r="B2134" t="inlineStr"/>
      <c r="C2134" t="inlineStr"/>
      <c r="D2134" t="inlineStr">
        <is>
          <t>sự viện lý, sự viện lẽ, luận điệu, lý để vin vào, cớ để vin vào - sự đòi, sự xác nhận, sự khẳng định, sự quả quyết, sự quyết đoán, điều xác nhận, điều khẳng định, điều quyết đoán - sự tuyên bố, lời tuyên bố, bản tuyên ngôn, sự công bố, sự khai, lời khai, tờ khai, sự xướng lên - tính hiển nhiên, tính rõ ràng, tính rõ rệt, chứng, chứng cớ, bằng chứng, dấu hiệu, chứng chỉ - vị ngữ, điều đã được xác nhận, điều đã được khẳng định, tính chất, thuộc tính - hiện tượng vị ngữ hoá - sự bày tỏ, sự trình bày, sự phát biểu, bản tuyên bố = die Aussage + = die Aussage + = die Aussage verweigern + = die eidesstattliche Aussage + = eine falsche Aussage machen +</t>
        </is>
      </c>
    </row>
    <row r="2135">
      <c r="A2135" t="inlineStr">
        <is>
          <t>Aussagekraft</t>
        </is>
      </c>
      <c r="B2135" t="inlineStr"/>
      <c r="C2135" t="inlineStr"/>
      <c r="D2135" t="inlineStr">
        <is>
          <t>tính diễn cảm, sức diễn cảm</t>
        </is>
      </c>
    </row>
    <row r="2136">
      <c r="A2136" t="inlineStr">
        <is>
          <t>aussagen</t>
        </is>
      </c>
      <c r="B2136" t="inlineStr"/>
      <c r="C2136" t="inlineStr"/>
      <c r="D2136" t="inlineStr">
        <is>
          <t>đòi, xác nhận, khẳng định, quả quyết, quyết đoán - tuyên bố, công bố, bày tỏ, trình bày, biểu thị, khai, xướng lên - đề ra, nói ra, phát biểu, phát âm - dựa vào, căn cứ vào - để lộ, tỏ ra, biểu lộ, bộc lộ, tiết lộ, phát giác, khám phá - nói rõ, định, biểu diễn bằng ký hiệu - chứng tỏ, chứng thực, chứng nhận, làm chứng, chứng nhân = aussagen +</t>
        </is>
      </c>
    </row>
    <row r="2137">
      <c r="A2137" t="inlineStr">
        <is>
          <t>aussagend</t>
        </is>
      </c>
      <c r="B2137" t="inlineStr"/>
      <c r="C2137" t="inlineStr"/>
      <c r="D2137" t="inlineStr">
        <is>
          <t>xác nhận, khẳng định, vị ngữ</t>
        </is>
      </c>
    </row>
    <row r="2138">
      <c r="A2138" t="inlineStr">
        <is>
          <t>Aussagesatz</t>
        </is>
      </c>
      <c r="B2138" t="inlineStr"/>
      <c r="C2138" t="inlineStr"/>
      <c r="D2138" t="inlineStr">
        <is>
          <t>lời đề nghị, kế hoạch, đề xuất, dự kiến đề ra, lời tuyên bố, lời xác nhận, việc làm, vấn đề, mục tiêu, triển vọng, nghề nghiệp, đối thủ, mệnh đề, sự gạ ăn nằm = der Aussagesatz +</t>
        </is>
      </c>
    </row>
    <row r="2139">
      <c r="A2139" t="inlineStr">
        <is>
          <t>aussaugen</t>
        </is>
      </c>
      <c r="B2139" t="inlineStr"/>
      <c r="C2139" t="inlineStr"/>
      <c r="D2139" t="inlineStr">
        <is>
          <t>hút, rút, làm kiệt quệ, làm rỗng, làm cạn, dốc hết, dùng hết, bàn hết khía cạnh, nghiên cứu hết mọi mặt - bần cùng hoá, làm cho nghèo khổ, làm kiệt màu, làm hết công dụng, làm hao mòn, làm kiệt, làm suy nhược - trôi đi theo gió, cuốn theo chiều gió, đổ đầy cỏ vào máng, đổ cỏ vào máng, xếp lên giá, cho chuyển vị bằng thanh răng, đóng trăn, tra tấn, hành hạ, làm khổ, làm rung chuyển - nặn, bóp, cho thuê với giá cắt cổ, làm hết cả màu mỡ, chạy nước kiệu, chắt ra</t>
        </is>
      </c>
    </row>
    <row r="2140">
      <c r="A2140" t="inlineStr">
        <is>
          <t>ausschachten</t>
        </is>
      </c>
      <c r="B2140" t="inlineStr"/>
      <c r="C2140" t="inlineStr"/>
      <c r="D2140" t="inlineStr">
        <is>
          <t>đào bới, xới, cuốc, thúc, án sâu, thọc sâu, moi ra, tìm ra, chú ý tới, hiểu rõ, + into), for moi móc, tìm tòi, nghiên cứu, học gạo - đào, khai quật - chìm, hạ thấp, xuống thấp, cụt, mất dần, lắng xuống, lún xuống, hõm vào, hoắm vào, xuyên vào, ăn sâu vào, ngập sâu vào, thấm vào, chìm đắm, làm chìm, đánh đắm, hạ xuống, làm thấp xuống - để ngả xuống, để rủ xuống, khoan, khắc, giấu</t>
        </is>
      </c>
    </row>
    <row r="2141">
      <c r="A2141" t="inlineStr">
        <is>
          <t>ausschalten</t>
        </is>
      </c>
      <c r="B2141" t="inlineStr"/>
      <c r="C2141" t="inlineStr"/>
      <c r="D2141" t="inlineStr">
        <is>
          <t>làm cho bất lực, làm cho không đủ năng lực, làm tàn tật, làm què quặt, làm mất khả năng hoạt động, phá hỏng, loại ra khỏi vòng chiến đấu, làm cho không đủ tư cách - tuyên bố không đủ tư cách - làm rời ra, cắt rời ra, tháo rời ra, phân cách ra, ngắt, cắt - cởi ra, tháo ra, thả ra, làm thoát ra, làm bốc lên, gỡ, tách rời, xa rời ra, thoát khỏi sự ràng buộc, thoát ra, bốc lên, gỡ đường kiếm - loại ra, loại trừ, bài tiết, lờ đi, khử, rút ra - không cho vào, không cho hưởng, ngăn chận, đuổi tống ra, tống ra - làm nhẹ, làm bớt, làm thoát khỏi, tha, thả, phóng thích, miễn, giải thoát, phát hành, đăng, đưa ra bán, nhường, nhượng, cắt dòng, nhả khớp, tách ra, cắt mạch, ném, mở, cho giải ngũ, cho phục viên - làm bay ra = ausschalten + = ausschalten +</t>
        </is>
      </c>
    </row>
    <row r="2142">
      <c r="A2142" t="inlineStr">
        <is>
          <t>Ausschalter</t>
        </is>
      </c>
      <c r="B2142" t="inlineStr"/>
      <c r="C2142" t="inlineStr"/>
      <c r="D2142" t="inlineStr">
        <is>
          <t>người bẻ gãy, người đập vỡ, người vi phạm, người tập, người dạy, sóng lớn vỗ bờ, máy đập, máy nghiền, máy tán, cái ngắt điện, cái công tắc, tàu phá băng, thùng gỗ nhỏ = der Ausschalter +</t>
        </is>
      </c>
    </row>
    <row r="2143">
      <c r="A2143" t="inlineStr">
        <is>
          <t>Ausschaltung</t>
        </is>
      </c>
      <c r="B2143" t="inlineStr"/>
      <c r="C2143" t="inlineStr"/>
      <c r="D2143" t="inlineStr">
        <is>
          <t>sự làm rời ra, sự cắt rời ra, sự tháo rời ra, sự phân cách ra, sự ngắt, sự cắt - sự cởi ra, sự tháo ra, sự thả ra, sự thoát khỏi, sự ràng buộc, tác phong thoải mái tự nhiên, sự từ hôn, sự thoát ra, sự tách ra, sự gỡ đường kiếm - sự loại ra, sự loại trừ, sự bài tiết, sự lờ đi, sự khử, sự rút ra, cuộc đấu loại</t>
        </is>
      </c>
    </row>
    <row r="2144">
      <c r="A2144" t="inlineStr">
        <is>
          <t>Ausschank</t>
        </is>
      </c>
      <c r="B2144" t="inlineStr"/>
      <c r="C2144" t="inlineStr"/>
      <c r="D2144"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2145">
      <c r="A2145" t="inlineStr">
        <is>
          <t>Ausscheid</t>
        </is>
      </c>
      <c r="B2145" t="inlineStr"/>
      <c r="C2145" t="inlineStr"/>
      <c r="D2145" t="inlineStr">
        <is>
          <t>sự cạnh tranh, sự tranh giành, cuộc thi, ) cuộc thi đấu, đọ sức</t>
        </is>
      </c>
    </row>
    <row r="2146">
      <c r="A2146" t="inlineStr">
        <is>
          <t>Ausscheiden</t>
        </is>
      </c>
      <c r="B2146" t="inlineStr"/>
      <c r="C2146" t="inlineStr"/>
      <c r="D2146" t="inlineStr">
        <is>
          <t>sự ẩn dật, nơi hẻo lánh, nơi ẩn dật, sự về hưu, sự thôi, sự rút lui, sự bỏ cuộc, sự rút về, sự không cho lưu hành - sự cất giấu, sự oa trữ, sự tiết, chất tiết - sự rút khỏi, sự rút ra, sự rút quân, sự rút, sự huỷ bỏ, sự thu hồi</t>
        </is>
      </c>
    </row>
    <row r="2147">
      <c r="A2147" t="inlineStr">
        <is>
          <t>ausscheiden</t>
        </is>
      </c>
      <c r="B2147" t="inlineStr"/>
      <c r="C2147" t="inlineStr"/>
      <c r="D2147" t="inlineStr">
        <is>
          <t>gửi, gửi ở ngân hàng, gửi ký quỹ, đặt cọc, làm lắng đọng, đặt, đẻ - không cho vào, không cho hưởng, ngăn chận, loại trừ, đuổi tống ra, tống ra - bài tiết, thải ra - rời bỏ, đi ra, rút về, lui về, đi ngủ to retire to bed), thôi việc, về hưu, rút lui, thể bỏ cuộc, cho về hưu, cho rút lui, không cho lưu hành = ausscheiden + = ausscheiden + = ausscheiden + = ausscheiden + = ausscheiden + = ausscheiden + = ausscheiden +</t>
        </is>
      </c>
    </row>
    <row r="2148">
      <c r="A2148" t="inlineStr">
        <is>
          <t>ausscheidend</t>
        </is>
      </c>
      <c r="B2148" t="inlineStr"/>
      <c r="C2148" t="inlineStr"/>
      <c r="D2148" t="inlineStr">
        <is>
          <t>để bài tiết, để thải ra, làm bài tiết, sự bài tiết, sự thải ra</t>
        </is>
      </c>
    </row>
    <row r="2149">
      <c r="A2149" t="inlineStr">
        <is>
          <t>Ausscheidung</t>
        </is>
      </c>
      <c r="B2149" t="inlineStr"/>
      <c r="C2149" t="inlineStr"/>
      <c r="D2149" t="inlineStr">
        <is>
          <t>sự loại ra, sự loại trừ, sự bài tiết, sự lờ đi, sự khử, sự rút ra, cuộc đấu loại - cứt, phân - sự thải ra, chất bài tiết = die Ausscheidung + = die Ausscheidung + = die Ausscheidung +</t>
        </is>
      </c>
    </row>
    <row r="2150">
      <c r="A2150" t="inlineStr">
        <is>
          <t>Ausschiffung</t>
        </is>
      </c>
      <c r="B2150" t="inlineStr"/>
      <c r="C2150" t="inlineStr"/>
      <c r="D2150" t="inlineStr">
        <is>
          <t>sự bốc dở hàng hoá lên bờ, sự cho hành khách lên bờ</t>
        </is>
      </c>
    </row>
    <row r="2151">
      <c r="A2151" t="inlineStr">
        <is>
          <t>ausschimpfen</t>
        </is>
      </c>
      <c r="B2151" t="inlineStr"/>
      <c r="C2151" t="inlineStr"/>
      <c r="D2151" t="inlineStr">
        <is>
          <t>nói lải nhải, nói dài dòng chán ngắt, răn dạy, chỉnh, "lên lớp", thuyết cho một hồi = jemanden ausschimpfen +</t>
        </is>
      </c>
    </row>
    <row r="2152">
      <c r="A2152" t="inlineStr">
        <is>
          <t>ausschlachten</t>
        </is>
      </c>
      <c r="B2152" t="inlineStr"/>
      <c r="C2152" t="inlineStr"/>
      <c r="D2152" t="inlineStr">
        <is>
          <t>cứu khỏi đắm, cứu khỏi hoả hoạn = ausschlachten + = etwas ausschlachten +</t>
        </is>
      </c>
    </row>
    <row r="2153">
      <c r="A2153" t="inlineStr">
        <is>
          <t>Ausschlag</t>
        </is>
      </c>
      <c r="B2153" t="inlineStr">
        <is>
          <t>verb</t>
        </is>
      </c>
      <c r="C2153" t="inlineStr"/>
      <c r="D2153"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sự đua đưa, sự lúc lắc, độ đu đưa, độ lắc, cái đu, chầu đu, sự nhún nhảy, quá trình hoạt động, sự tự do hành động, swing music, nhịp điệu, cú đấm bạt, cú xuynh, sự lên xuống đều đều = der Ausschlag + = der Ausschlag + = den Ausschlag geben + = den Ausschlag gebend + = mit Ausschlag verbunden +</t>
        </is>
      </c>
    </row>
    <row r="2154">
      <c r="A2154" t="inlineStr">
        <is>
          <t>Ausschlagen</t>
        </is>
      </c>
      <c r="B2154" t="inlineStr"/>
      <c r="C2154" t="inlineStr"/>
      <c r="D2154" t="inlineStr">
        <is>
          <t>sự ném, sự vứt, sự quăng, sự liệng, sự lao, sự gieo, sự nhào xuống, sự nhảy bổ, sự lu bù, lời nói mỉa, lời chế nhạo, sự thử làm, sự gắng thử, điệu múa sôi nổi</t>
        </is>
      </c>
    </row>
    <row r="2155">
      <c r="A2155" t="inlineStr">
        <is>
          <t>ausschlagen</t>
        </is>
      </c>
      <c r="B2155" t="inlineStr"/>
      <c r="C2155" t="inlineStr"/>
      <c r="D2155" t="inlineStr">
        <is>
          <t>nảy chồi, ra nụ, ra lộc, hé nở, bắt đầu nảy nở, sinh sản bằng lối nảy chồi, ghép mắt - nghiêng đi, dốc nghiêng đi, nghiêng mình, cúi mình, cúi đầu rũ xuống, tàn dần, xế, xế tà, suy đi, suy dần, sụt xuống, suy sụp, suy vi, tàn tạ, nghiêng, cúi, từ chối, khước từ, không nhận - không chịu, biến cách - làm lệch, làm chệch hướng, làm trẹo, làm uốn xuống, làm võng xuống, lệch, chệch hướng, trẹo đi, uốn xuống, võng xuống - cự tuyệt, chùn lại, không dám nhảy qua - + up, down, out, over, through, away, back...) nhảy, bật mạnh, nổi lên, hiện ra, nảy ra, xuất hiện, xuất phát, xuất thân, nứt rạn, cong, nổ, làm cho nhảy lên, làm cho bay lên - nhảy qua, làm rạn, làm nứt, làm nẻ, làm nổ, làm bật lên, đề ra, đưa ra, bất ngờ tuyên bố, bất ngờ đưa ra, lắp nhíp, lắp lò xo giảm xóc, đảm bảo cho được tha tù - mọc, để mọc, ngắt mầm, ngắt chồi - đu đưa, lúc lắc, đánh đu, treo lủng lẳng, đi nhún nhảy, ngoặt, mắc, vung vẩy, lắc, quay ngoắt, phổ thành nhạc xuynh, lái theo chiều lợi = ausschlagen + = ausschlagen + = ausschlagen + = ausschlagen + = ausschlagen + = nach hinten ausschlagen +</t>
        </is>
      </c>
    </row>
    <row r="2156">
      <c r="A2156" t="inlineStr">
        <is>
          <t>ausschneiden</t>
        </is>
      </c>
      <c r="B2156" t="inlineStr"/>
      <c r="C2156" t="inlineStr"/>
      <c r="D2156" t="inlineStr">
        <is>
          <t>cắt, cắt bỏ &amp; ) = kunstvoll ausschneiden + = keilförmig ausschneiden +</t>
        </is>
      </c>
    </row>
    <row r="2157">
      <c r="A2157" t="inlineStr">
        <is>
          <t>Ausschneidung</t>
        </is>
      </c>
      <c r="B2157" t="inlineStr"/>
      <c r="C2157" t="inlineStr"/>
      <c r="D2157" t="inlineStr">
        <is>
          <t>sự nhổ rễ, sự đào tận gốc, sự cắt bỏ, sự làm tuyệt giống, sự trừ tiệt</t>
        </is>
      </c>
    </row>
    <row r="2158">
      <c r="A2158" t="inlineStr">
        <is>
          <t>Ausschnitt</t>
        </is>
      </c>
      <c r="B2158" t="inlineStr"/>
      <c r="C2158" t="inlineStr"/>
      <c r="D2158" t="inlineStr">
        <is>
          <t>sự cắt, sự xén, bài báo cắt ra, mẩu cắt ra - sự thái, sự xẻo, sự chặt, sự đào, sự đục, đường hào, đường nhỏ xuyên qua rừng, đường xẻ xuyên qua núi đồi, cành giâm, tranh ảnh cắt ra, vỏ bào mảnh cắt ra, mẩu vải thừa, sự giảm - sự bớt - đoạn trích, phần chiết, cao - hình quạt, quân khu, khu vực = der Ausschnitt + = der Ausschnitt + = der spitze Ausschnitt + = mit tiefem Ausschnitt +</t>
        </is>
      </c>
    </row>
    <row r="2159">
      <c r="A2159" t="inlineStr">
        <is>
          <t>ausschreiben</t>
        </is>
      </c>
      <c r="B2159" t="inlineStr"/>
      <c r="C2159" t="inlineStr"/>
      <c r="D2159" t="inlineStr">
        <is>
          <t>mở rộng, trải ra, nở ra, phồng ra, giãn, khai triển, phát triển, trở nên cởi mở = ausschreiben + = voll ausschreiben +</t>
        </is>
      </c>
    </row>
    <row r="2160">
      <c r="A2160" t="inlineStr">
        <is>
          <t>Ausschreibung</t>
        </is>
      </c>
      <c r="B2160" t="inlineStr"/>
      <c r="C2160" t="inlineStr"/>
      <c r="D2160" t="inlineStr">
        <is>
          <t>lệnh, giấy đòi, trát = die Ausschreibung + = die Ausschreibung + = die öffentliche Ausschreibung +</t>
        </is>
      </c>
    </row>
    <row r="2161">
      <c r="A2161" t="inlineStr">
        <is>
          <t>ausschweifend</t>
        </is>
      </c>
      <c r="B2161" t="inlineStr"/>
      <c r="C2161" t="inlineStr"/>
      <c r="D2161" t="inlineStr">
        <is>
          <t>chơi bời phóng đãng - quá mức, thừa, quá thể, quá đáng - quá độ, quá cao, phung phí, ngông cuồng, vô lý - vui vẻ, vui tươi, hớn hở, tươi, rực rỡ, sặc sỡ, truỵ lạc, phóng đâng, đĩ thoâ, lẳng lơ, homosexual - dâm dục, dâm dật, vô sỉ - dâm đãng, tự do tư tưởng - phóng túng, bừa bâi, dâm loạn, phóng túng về niêm luật, tuỳ tiện về ngữ pháp - trác táng, ngông nghênh, ngang tàng, có dáng thon thon và nhanh, có dáng tàu cướp biển - ồn ào, om sòm, huyên náo, hay làm ồn, hay quấy phá ầm ĩ, hỗn loạn, náo loạn, phóng đãng - tinh nghịch, nghịch gợm, đùa giỡn, lung tung, bậy bạ, bừa bãi, vô cớ, không mục đích, dâm ô, bất chính, tốt tươi, sum sê, um tùm, lố lăng, loạn - dại, hoang rừng, chưa thuần, chưa dạn người, man rợ, man di, chưa văn minh, hoang vu, không người ở, dữ dội, b o táp, rối, lộn xộn, điên, điên cuồng, nhiệt liệt, rồ dại, liều mạng, thiếu đắn đo suy nghĩ - bừa b i, tự do, lêu lổng, vu v</t>
        </is>
      </c>
    </row>
    <row r="2162">
      <c r="A2162" t="inlineStr">
        <is>
          <t>Ausschweifung</t>
        </is>
      </c>
      <c r="B2162" t="inlineStr"/>
      <c r="C2162" t="inlineStr"/>
      <c r="D2162" t="inlineStr">
        <is>
          <t>sự trác tráng, sự truỵ lạc, sự sa ngã, sự sa đoạ, sự đồi truỵ - sự cám đỗ, sự làm hư hỏng, sự làm bại hoại - sự xua tan, sự tiêu tan, sự phung phí, sự tiêu mòn, sự uổng phí, sự không tập trung, sự chơi bời phóng đãng, cuộc sống phóng đãng - sự vượt quá giới hạn, sự quá mức, sự vượt, sự hơn, số lượng vượt quá, số lượng hơn, thừa ra, số dôi, độ dôi, sự thừa mứa, sự ăn uống quá độ, sự làm quá đáng, thừa, quá mức qui định - sự phóng túng, sự bừa bâi, sự dâm loạn - tính chất nhờn, tính chất trơn, tính dễ trượt, tính không trung thực, tính giả dối, tính xảo quyệt, tính hay thay đổi, tính không kiên định, tính tà dâm - sự náo động, sự náo loạn, sự tụ tập phá rối, cuộc nổi loạn, cuộc dấy loạn, sự phóng đãng, sự trác táng, sự ăn chơi hoang toàng, cuộc chè chén ầm ĩ, cuộc trác táng ầm ĩ, sự quấy phá ầm ĩ - sự bừa bãi, sự lộn xộn, sự lung tung, sự đánh hơi lung tung, sự theo vết lung tung</t>
        </is>
      </c>
    </row>
    <row r="2163">
      <c r="A2163" t="inlineStr">
        <is>
          <t>ausschwitzen</t>
        </is>
      </c>
      <c r="B2163" t="inlineStr"/>
      <c r="C2163" t="inlineStr"/>
      <c r="D2163" t="inlineStr">
        <is>
          <t>rỉ, ứa</t>
        </is>
      </c>
    </row>
    <row r="2164">
      <c r="A2164" t="inlineStr">
        <is>
          <t>Ausschwitzung</t>
        </is>
      </c>
      <c r="B2164" t="inlineStr"/>
      <c r="C2164" t="inlineStr"/>
      <c r="D2164" t="inlineStr">
        <is>
          <t>sự rỉ, sự ứa, dịch rỉ</t>
        </is>
      </c>
    </row>
    <row r="2165">
      <c r="A2165" t="inlineStr">
        <is>
          <t>Aussehen</t>
        </is>
      </c>
      <c r="B2165" t="inlineStr"/>
      <c r="C2165" t="inlineStr"/>
      <c r="D2165" t="inlineStr">
        <is>
          <t>không khí, bầu không khí, không gian, không trung, máy bay, hàng không, làn gió nhẹ, khúc ca, khúc nhạc, điệu ca, điệu nhạc, vẻ, dáng, dáng điệu, khí sắc, diện mạo, thái độ, điệu bộ màu mè - vẻ ta đây - sự xuất hiện, sự hiện ra sự ló ra, sự trình diện, sự ra hầu toà, sự xuất bản, tướng mạo, phong thái, bề ngoài, thể diện, ma quỷ - hướng, khía cạnh, mặt, thể - nước da, vẻ ngoài, tính chất, hình thái, cục diện - vẻ mặt, sĩ diện, bộ mặt, mã ngoài, bề mặt, mặt trước, mặt phía trước - hình dáng, hình, hình ảnh, hình vẽ minh hoạ fig), vật tượng trưng, vật điển hình, vật giống, nhân vật, sơ đồ, lá số tử vi, con số, số học, sự tính toán bằng con số, số tiền, hình thái tu từ - giả thiết, hình nhịp điệu, hình múa - cái nhìn, cái ngó, cái dòm, nét mặt - sự có mặt, bộ dạng - sự trông giống, sự làm ra vẻ = das gute Aussehen + = das äußere Aussehen + = das farblose Aussehen + = das krankhafte Aussehen + = das auffällige Aussehen + = von blassem Aussehen + = das majestätische Aussehen + = nach dem Aussehen gehen + = nach dem Aussehen beurteilen +</t>
        </is>
      </c>
    </row>
    <row r="2166">
      <c r="A2166" t="inlineStr">
        <is>
          <t>aussehen</t>
        </is>
      </c>
      <c r="B2166" t="inlineStr"/>
      <c r="C2166" t="inlineStr"/>
      <c r="D2166" t="inlineStr">
        <is>
          <t>nhìn, xem, ngó, để ý, chú ý, mở to mắt nhìn, giương mắt nhìn, ngó đến, để ý đến, đoái đến, lưu ý, mong đợi, tính đến, toan tính, hướng về, xoay về, quay về, ngoảnh về, có vẻ, giống như = elend aussehen + = blühend aussehen + = traurig aussehen + = häßlich aussehen + = drohend aussehen + = blendend aussehen + = prächtig aussehen +</t>
        </is>
      </c>
    </row>
    <row r="2167">
      <c r="A2167" t="inlineStr">
        <is>
          <t>aussehend</t>
        </is>
      </c>
      <c r="B2167" t="inlineStr"/>
      <c r="C2167" t="inlineStr"/>
      <c r="D2167">
        <f> frisch aussehend + = frisch aussehend + = schlicht aussehend +</f>
        <v/>
      </c>
    </row>
    <row r="2168">
      <c r="A2168" t="inlineStr">
        <is>
          <t>aussenden</t>
        </is>
      </c>
      <c r="B2168" t="inlineStr"/>
      <c r="C2168" t="inlineStr"/>
      <c r="D2168" t="inlineStr">
        <is>
          <t>đưa ra, phát hành, lưu hành, in ra, phát, phát ra, để chảy ra, đi ra, chảy ra, bóc ra, thoát ra, được đưa ra, được phát hành, được lưu hành, được in ra, xuất phát, bắt nguồn, là kết quả - là hậu quả, là dòng dõi, là lợi tức, là thu hoạch - toả ra chiếu ra, bắn tia, bức xạ, phát xạ, toả ra, lộ ra, phát thanh - rụng, lột, bỏ rơi, để rơi, tung ra = aussenden +</t>
        </is>
      </c>
    </row>
    <row r="2169">
      <c r="A2169" t="inlineStr">
        <is>
          <t>aussendend</t>
        </is>
      </c>
      <c r="B2169" t="inlineStr"/>
      <c r="C2169" t="inlineStr"/>
      <c r="D2169" t="inlineStr">
        <is>
          <t>phát ra, bốc ra, toả ra</t>
        </is>
      </c>
    </row>
    <row r="2170">
      <c r="A2170" t="inlineStr">
        <is>
          <t>Aussendung</t>
        </is>
      </c>
      <c r="B2170" t="inlineStr"/>
      <c r="C2170" t="inlineStr"/>
      <c r="D2170" t="inlineStr">
        <is>
          <t>sự phát ra, sự bắt nguồn, vật phát ra, sự xạ khí - sự bốc ra, sự toả ra, vật bốc ra, vật toả ra, sự xuất tinh, sự phát hành</t>
        </is>
      </c>
    </row>
    <row r="2171">
      <c r="A2171" t="inlineStr">
        <is>
          <t>Aussetzen</t>
        </is>
      </c>
      <c r="B2171" t="inlineStr"/>
      <c r="C2171" t="inlineStr"/>
      <c r="D2171" t="inlineStr">
        <is>
          <t>tình trạng thỉnh thoảng lại ngừng, tình trạng lúc có lúc không, tình trạng gián đoạn, tình trạng từng cơn, tình trạng từng hồi, sự chạy trục trặc, tình trạng lúc chảy - lúc không, tình trạng có nước theo vụ = das kurze regelmäßige Aussetzen +</t>
        </is>
      </c>
    </row>
    <row r="2172">
      <c r="A2172" t="inlineStr">
        <is>
          <t>aussetzen</t>
        </is>
      </c>
      <c r="B2172" t="inlineStr"/>
      <c r="C2172" t="inlineStr"/>
      <c r="D2172" t="inlineStr">
        <is>
          <t>bộm từ bỏ, bỏ rơi, ruồng bỏ - phơi ra, phơi bày ra, phô ra, bóc trần, phơi trần, vạch trần, bộc lộ, bày ra để bán, trưng bày, đặt vào, đặt vào tình thế dễ bị, xoay về, vứt bỏ ra ngoài đường, phơi sang - chinh phục, khuất phục, bắt phải chịu, đưa ra = aussetzen + = aussetzen + = aussetzen + = aussetzen + = aussetzen + = aussetzen +</t>
        </is>
      </c>
    </row>
    <row r="2173">
      <c r="A2173" t="inlineStr">
        <is>
          <t>aussetzend</t>
        </is>
      </c>
      <c r="B2173" t="inlineStr"/>
      <c r="C2173" t="inlineStr"/>
      <c r="D2173" t="inlineStr">
        <is>
          <t>thỉnh thoảng lại ngừng, lúc có lúc không, gián đoạn, từng cơn, từng hồi, chạy trục trặc, lúc chảy lúc không, có nước theo vụ</t>
        </is>
      </c>
    </row>
    <row r="2174">
      <c r="A2174" t="inlineStr">
        <is>
          <t>Aussetzung</t>
        </is>
      </c>
      <c r="B2174" t="inlineStr"/>
      <c r="C2174" t="inlineStr"/>
      <c r="D2174" t="inlineStr">
        <is>
          <t>sự phơi, sự phơi bày, sự phô ra, sự bóc trần, sự phơi trần, sự vạch trần, sự bộc lộ, sự bày hàng, cuộc triển lãm, sự trình bày, sự mô tả, sự giải thích, bài bình luận, sự vứt bỏ ra ngoài đường - sự đặt vào, sự đặt vào tình thế dễ bị, hướng, sự phơi nắng</t>
        </is>
      </c>
    </row>
    <row r="2175">
      <c r="A2175" t="inlineStr">
        <is>
          <t>aussichtslos</t>
        </is>
      </c>
      <c r="B2175" t="inlineStr"/>
      <c r="C2175" t="inlineStr"/>
      <c r="D2175" t="inlineStr">
        <is>
          <t>không hy vọng, thất vọng, tuyệt vọng, thâm căn cố đế, không thể sửa chữa được nữa, không còn hy vọng gì vào được - không hứa hẹn</t>
        </is>
      </c>
    </row>
    <row r="2176">
      <c r="A2176" t="inlineStr">
        <is>
          <t>aussichtsreich</t>
        </is>
      </c>
      <c r="B2176" t="inlineStr"/>
      <c r="C2176" t="inlineStr"/>
      <c r="D2176" t="inlineStr">
        <is>
          <t>đầy hứa hẹn, đầy triển vọng</t>
        </is>
      </c>
    </row>
    <row r="2177">
      <c r="A2177" t="inlineStr">
        <is>
          <t>aussondern</t>
        </is>
      </c>
      <c r="B2177" t="inlineStr"/>
      <c r="C2177" t="inlineStr"/>
      <c r="D2177" t="inlineStr">
        <is>
          <t>phân biệt, phân biệt nhận rõ sự khác nhau, tách bạch ra, đối xử phân biệt - lựa chọn, chọn lọc, tuyển lựa = aussondern +</t>
        </is>
      </c>
    </row>
    <row r="2178">
      <c r="A2178" t="inlineStr">
        <is>
          <t>aussortieren</t>
        </is>
      </c>
      <c r="B2178" t="inlineStr"/>
      <c r="C2178" t="inlineStr"/>
      <c r="D2178" t="inlineStr">
        <is>
          <t>lựa chọn, sắp xếp, phân loại, phù hợp, thích hợp</t>
        </is>
      </c>
    </row>
    <row r="2179">
      <c r="A2179" t="inlineStr">
        <is>
          <t>Aussparung</t>
        </is>
      </c>
      <c r="B2179" t="inlineStr"/>
      <c r="C2179" t="inlineStr"/>
      <c r="D2179" t="inlineStr">
        <is>
          <t>sự bỏ sót, sự bỏ quên, sự bỏ đi, điều bỏ sót, điều bỏ quên, điều bỏ đi, sự không làm tròn, sự chểnh mảng - thời gian ngừng họp, kỳ nghỉ, giờ giải lao, giờ ra chơi chính, sự rút đi, chỗ thầm kín, nơi sâu kín, nơi hẻo lánh, chỗ thụt vào, hốc tường, ngách, hốc, lỗ thủng, rânh, hố đào, chỗ lõm = die Aussparung +</t>
        </is>
      </c>
    </row>
    <row r="2180">
      <c r="A2180" t="inlineStr">
        <is>
          <t>ausspeien</t>
        </is>
      </c>
      <c r="B2180" t="inlineStr"/>
      <c r="C2180" t="inlineStr"/>
      <c r="D2180" t="inlineStr">
        <is>
          <t>xiên, đâm xuyên, bờ ngầm, khạc, nhổ nước bọt, phun phì phì, làu bàu, mưa lún phún, bắn, toé, toé mực, nhổ, thốt ra, phun ra, nói to</t>
        </is>
      </c>
    </row>
    <row r="2181">
      <c r="A2181" t="inlineStr">
        <is>
          <t>aussperren</t>
        </is>
      </c>
      <c r="B2181" t="inlineStr"/>
      <c r="C2181" t="inlineStr"/>
      <c r="D2181">
        <f> aussperren +</f>
        <v/>
      </c>
    </row>
    <row r="2182">
      <c r="A2182" t="inlineStr">
        <is>
          <t>Aussprache</t>
        </is>
      </c>
      <c r="B2182" t="inlineStr"/>
      <c r="C2182" t="inlineStr"/>
      <c r="D2182" t="inlineStr">
        <is>
          <t>sự thảo luận, sự bàn cãi, sự tranh luận, cuộc thảo luận, cuộc bàn cãi, cuộc tranh luận, sự ăn uống ngon lành thích thú - lời nói, cuộc chuyện trò, cuộc mạn đàm, bài nói chuyện, tin đồn, lời xì xào bàn tán, cuộc đàm phán, cuộc thương lượng = die nasale Aussprache + = die falsche Aussprache + = die näselnde Aussprache + = die deutliche Aussprache + = die gutturale Aussprache + = die undeutliche Aussprache + = die Undeutlichkeit der Aussprache + = eine schlechte Aussprache haben +</t>
        </is>
      </c>
    </row>
    <row r="2183">
      <c r="A2183" t="inlineStr">
        <is>
          <t>aussprechbar</t>
        </is>
      </c>
      <c r="B2183" t="inlineStr"/>
      <c r="C2183" t="inlineStr"/>
      <c r="D2183" t="inlineStr">
        <is>
          <t>phát âm được, đọc được</t>
        </is>
      </c>
    </row>
    <row r="2184">
      <c r="A2184" t="inlineStr">
        <is>
          <t>Ausspruch</t>
        </is>
      </c>
      <c r="B2184" t="inlineStr"/>
      <c r="C2184" t="inlineStr"/>
      <c r="D2184" t="inlineStr">
        <is>
          <t>lời quả quyết, lời tuyên bố chính thức, lời phát biểu ý kiến của quan toà, châm ngôn - tục ngữ</t>
        </is>
      </c>
    </row>
    <row r="2185">
      <c r="A2185" t="inlineStr">
        <is>
          <t>ausspucken</t>
        </is>
      </c>
      <c r="B2185" t="inlineStr"/>
      <c r="C2185" t="inlineStr"/>
      <c r="D2185" t="inlineStr">
        <is>
          <t>mửa ra, nôn ra, phun ra, phụt ra, nhả ra, trả lại, đổ ra - thổ ra spue), chúc nòng spue) - xiên, đâm xuyên, bờ ngầm, khạc, nhổ nước bọt, phun phì phì, làu bàu, mưa lún phún, bắn, toé, toé mực, nhổ, thốt ra, nói to</t>
        </is>
      </c>
    </row>
    <row r="2186">
      <c r="A2186" t="inlineStr">
        <is>
          <t>ausstaffieren</t>
        </is>
      </c>
      <c r="B2186" t="inlineStr"/>
      <c r="C2186" t="inlineStr"/>
      <c r="D2186" t="inlineStr">
        <is>
          <t>diện, mặc quần áo đẹp = sich ausstaffieren +</t>
        </is>
      </c>
    </row>
    <row r="2187">
      <c r="A2187" t="inlineStr">
        <is>
          <t>Ausstaffierung</t>
        </is>
      </c>
      <c r="B2187" t="inlineStr"/>
      <c r="C2187" t="inlineStr"/>
      <c r="D2187" t="inlineStr">
        <is>
          <t>đồ hoá trang, son phấn, sự hoá trang, cách sắp trang, cấu tạo, bản chất, tính chất - đồ trang bị, quần áo giày mũ..., bộ đồ nghề, sự trang bị đầy đủ, tổ, đội, đơn vị, hãnh kinh doanh</t>
        </is>
      </c>
    </row>
    <row r="2188">
      <c r="A2188" t="inlineStr">
        <is>
          <t>Ausstand</t>
        </is>
      </c>
      <c r="B2188" t="inlineStr"/>
      <c r="C2188" t="inlineStr"/>
      <c r="D2188" t="inlineStr">
        <is>
          <t>cuộc đình công, cuộc bãi công, mẻ đúc, sự đột nhiên dò đúng, sự phất, sự xuất kích, que gạt = in den Ausstand treten +</t>
        </is>
      </c>
    </row>
    <row r="2189">
      <c r="A2189" t="inlineStr">
        <is>
          <t>ausstanzen</t>
        </is>
      </c>
      <c r="B2189" t="inlineStr"/>
      <c r="C2189" t="inlineStr"/>
      <c r="D2189" t="inlineStr">
        <is>
          <t>thắng tuyệt đối, thắng hoàn toàn</t>
        </is>
      </c>
    </row>
    <row r="2190">
      <c r="A2190" t="inlineStr">
        <is>
          <t>ausstatten</t>
        </is>
      </c>
      <c r="B2190" t="inlineStr"/>
      <c r="C2190" t="inlineStr"/>
      <c r="D2190" t="inlineStr">
        <is>
          <t>bổ, bổ nhiệm, chỉ định, chọn, lập, định, hẹn, quy định, dạng bị động trang bị, thiết bị - cúng vốn cho, để vốn lại cho, động tính từ quá khứ) phú cho - mặc, khoác &amp; ), động tính từ quá khứ) cho, phú cho - làm giàu, làm giàu thêm, làm phong phú, làm tốt thêm, làm màu mỡ thêm, bón phân, cho vitamin vào - đầu tư, trao cho, dành cho, khoác cho, mặc cho, truyền cho, làm lễ nhậm chức cho, bao vây, phong toả, đầu tư vốn - tích trữ, để dành, cất trong kho, giữ trong kho, cho vào kho, chứa, đựng, tích, trau dồi, bồi dưỡng = ausstatten + = ausstatten +</t>
        </is>
      </c>
    </row>
    <row r="2191">
      <c r="A2191" t="inlineStr">
        <is>
          <t>Ausstattung</t>
        </is>
      </c>
      <c r="B2191" t="inlineStr"/>
      <c r="C2191" t="inlineStr"/>
      <c r="D2191" t="inlineStr">
        <is>
          <t>được bổ nhiệm, chức vụ được bổ nhiệm, sự hẹn gặp, giấy mời, giấy triệu tập, chiếu chỉ, sắc lệnh, đồ đạc, đồ trang bị, đồ thiết bị, tiền lương, lương bổng - hình thể, hình dạng - sự cúng vốn cho, vốn cúng cho, sự để vốn lại, vốn để lại, tài năng, thiên tư, endowment insurance sự bảo hiểm có tiền thưởng trong lúc còn sống - sự trang bị, thiết bị, dụng cụ, đồ dùng cần thiết, những phương tiện vận tải để phân biệt với các loại tài sản khác trong ngành vận tải) - trang bị, cái chèn, lanhgô, yên cương - sự đầu tư, vốn đầu tư, cái được đầu tư, investiture, sự bao vây, sự phong toả - đồ hoá trang, son phấn, sự hoá trang, cách sắp trang, cấu tạo, bản chất, tính chất - quần áo giày mũ..., bộ đồ nghề, sự trang bị đầy đủ, tổ, đội, đơn vị, hãnh kinh doanh - cách sắp đặt, các thiết bị, cách ăn mặc, con thú đực chỉ có một hòn dái, con thú đực bị thiến sót, sự lừa đảo, sự lừa gạt, thủ đoạn xảo trá, trò chơi khăm, sự mua vét hàng hoá để đầu cơ - sự đầu cơ làm biến động thị trường chứng khoán - đám đông, cuộc đình công, người đình công, sản lượng, cỗ xe ngựa, đường tránh = die Ausstattung +</t>
        </is>
      </c>
    </row>
    <row r="2192">
      <c r="A2192" t="inlineStr">
        <is>
          <t>aussteigen</t>
        </is>
      </c>
      <c r="B2192" t="inlineStr"/>
      <c r="C2192" t="inlineStr"/>
      <c r="D2192" t="inlineStr">
        <is>
          <t>xuống, bước cuống, hạ xuống, đậu xuống, đỗ xuống - xuống xe lửa, cho xuống xe lửa - cho lên bờ, cho lên bộ, bốc dở lên bờ, cho xuống xe, lên bờ, lên bộ, xuống xe = aussteigen + = aussteigen lassen +</t>
        </is>
      </c>
    </row>
    <row r="2193">
      <c r="A2193" t="inlineStr">
        <is>
          <t>Aussteiger</t>
        </is>
      </c>
      <c r="B2193" t="inlineStr"/>
      <c r="C2193" t="inlineStr"/>
      <c r="D2193" t="inlineStr">
        <is>
          <t>người bỏ học nửa chừng</t>
        </is>
      </c>
    </row>
    <row r="2194">
      <c r="A2194" t="inlineStr">
        <is>
          <t>ausstellen</t>
        </is>
      </c>
      <c r="B2194" t="inlineStr"/>
      <c r="C2194" t="inlineStr"/>
      <c r="D2194" t="inlineStr">
        <is>
          <t>bày ra, phô bày, trưng bày, phô trương, khoe khoang, biểu lộ ra, để lộ ra, bày tỏ ra, sắp nổi bật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vẽ, vạch, dựng lên, thảo ra, mô tả,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triển lãm, đệ trình, bày tỏ, tỏ ra, biểu lộ - phơi ra, phơi bày ra, phô ra, bóc trần, phơi trần, vạch trần, bộc lộ, bày ra để bán, đặt vào, đặt vào tình thế dễ bị, xoay về, vứt bỏ ra ngoài đường, phơi sang - phát hành, lưu hành, in ra, phát, phát ra, để chảy ra, đi ra, chảy ra, bóc ra, thoát ra, được đưa ra, được phát hành, được lưu hành, được in ra, xuất phát, bắt nguồn, là kết quả, là hậu quả - là dòng dõi, là lợi tức, là thu hoạch - cho xem, cho thấy, đưa cho xem, tỏ rõ, chỉ, bảo, dạy, dắt, hiện ra, xuất hiện, trông rõ, ra trước công chúng, ló mặt, lòi ra = ausstellen + = ausstellen +</t>
        </is>
      </c>
    </row>
    <row r="2195">
      <c r="A2195" t="inlineStr">
        <is>
          <t>Aussteller</t>
        </is>
      </c>
      <c r="B2195" t="inlineStr"/>
      <c r="C2195" t="inlineStr"/>
      <c r="D2195" t="inlineStr">
        <is>
          <t>người phô trương, người phô bày, người trưng bày, người triển lãm, chủ rạp chiếu bóng - người cho, người biếu, người tặng - người đưa ra, người phát hành, người in ra - người chỉ, người cho xem, người dẫn, trận mưa rào, trận mưa đá, trận mưa, sự dồn dập, sự tới tấp, mưa = der Aussteller +</t>
        </is>
      </c>
    </row>
    <row r="2196">
      <c r="A2196" t="inlineStr">
        <is>
          <t>Aussterben</t>
        </is>
      </c>
      <c r="B2196" t="inlineStr"/>
      <c r="C2196" t="inlineStr"/>
      <c r="D2196" t="inlineStr">
        <is>
          <t>sự dập tắt, sự làm tan vỡ, sự làm mất đi, sự làm tuyệt giống, sự thanh toán, sự tiêu diệt, sự tiêu huỷ</t>
        </is>
      </c>
    </row>
    <row r="2197">
      <c r="A2197" t="inlineStr">
        <is>
          <t>Aussteuer</t>
        </is>
      </c>
      <c r="B2197" t="inlineStr"/>
      <c r="C2197" t="inlineStr"/>
      <c r="D2197" t="inlineStr">
        <is>
          <t>của hồi môn, tài năng, thiên tư - sự cúng vốn cho, vốn cúng cho, sự để vốn lại, vốn để lại, endowment insurance sự bảo hiểm có tiền thưởng trong lúc còn sống - phần, phần chia, phần thức ăn, số phận, số mệnh - quần áo tư trang</t>
        </is>
      </c>
    </row>
    <row r="2198">
      <c r="A2198" t="inlineStr">
        <is>
          <t>aussteuern</t>
        </is>
      </c>
      <c r="B2198" t="inlineStr"/>
      <c r="C2198" t="inlineStr"/>
      <c r="D2198" t="inlineStr">
        <is>
          <t>trệch, lệch, trệch hướng, sai đường, lạc đường, lạc lối, xa rời - cúng vốn cho, để vốn lại cho, động tính từ quá khứ) phú cho - + out) chia thành từng phần, chia ra, chia phần cho, phân phối, cho của hồi môn = aussteuern +</t>
        </is>
      </c>
    </row>
    <row r="2199">
      <c r="A2199" t="inlineStr">
        <is>
          <t>Ausstrahlen</t>
        </is>
      </c>
      <c r="B2199" t="inlineStr"/>
      <c r="C2199" t="inlineStr"/>
      <c r="D2199" t="inlineStr">
        <is>
          <t>sự sáng chói, sự chiếu, sự rọi</t>
        </is>
      </c>
    </row>
    <row r="2200">
      <c r="A2200" t="inlineStr">
        <is>
          <t>ausstrahlen</t>
        </is>
      </c>
      <c r="B2200" t="inlineStr"/>
      <c r="C2200" t="inlineStr"/>
      <c r="D2200" t="inlineStr">
        <is>
          <t>chiếu rọi, rạng rỡ, tươi cười, xác định của vị trí máy bay qua hệ thống rađa, rađiô phát đi - phát ra, bắt nguồn - - soi sáng &amp; ), làm sáng ngời, cho ánh sáng rọi vào - rỉ ra, đưa ra, tiết lộ, lộ ra, biến dần mất, tiêu tan dần - toả ra chiếu ra, bắn tia, bức xạ, phát xạ, toả ra, phát thanh = ausstrahlen + = ausstrahlen + = ausstrahlen +</t>
        </is>
      </c>
    </row>
    <row r="2201">
      <c r="A2201" t="inlineStr">
        <is>
          <t>ausstrahlend</t>
        </is>
      </c>
      <c r="B2201" t="inlineStr"/>
      <c r="C2201" t="inlineStr"/>
      <c r="D2201" t="inlineStr">
        <is>
          <t>phát ra, bốc ra, toả ra - để soi sáng</t>
        </is>
      </c>
    </row>
    <row r="2202">
      <c r="A2202" t="inlineStr">
        <is>
          <t>Ausstrahlung</t>
        </is>
      </c>
      <c r="B2202" t="inlineStr"/>
      <c r="C2202" t="inlineStr"/>
      <c r="D2202" t="inlineStr">
        <is>
          <t>sự phát ra, sự bắt nguồn, vật phát ra, sự xạ khí - sự bốc ra, sự toả ra, vật bốc ra, vật toả ra, sự xuất tinh, sự phát hành - sự phát xạ, sự phát tia - ánh sáng chói lọi, ánh sáng rực rỡ, ánh hào quang, sự lộng lẫy, sự rực rỡ, sự huy hoàng - sự bức xạ, bức xạ = die Ausstrahlung + = die vulkanische Ausstrahlung + = die spektrale spezifische Ausstrahlung +</t>
        </is>
      </c>
    </row>
    <row r="2203">
      <c r="A2203" t="inlineStr">
        <is>
          <t>ausstrecken</t>
        </is>
      </c>
      <c r="B2203" t="inlineStr"/>
      <c r="C2203" t="inlineStr"/>
      <c r="D2203" t="inlineStr">
        <is>
          <t>duỗi thẳng, đưa ra, giơ ra, kéo dài, gia hạn, mở rộng, dàn rộng ra, làm việc dốc hết, dành cho, gửi tới, đánh giá, tịch thu, chép ra chữ thường, chạy dài - kéo dài ra, trải dài ra, căng rộng ra, kéo dài ra hơn, kéo dài ra vượt quá - nằm dài ra, nằm ườn ra, vươn vai, nguệch ngoạc, bò lan ngổn ngang, rải ngổn ngang - kéo ra, căng ra, giăng ra, duỗi ra, nong ra, lợi dụng, lạm dụng, nói phóng đại, nói ngoa, treo cổ, trải ra, chạy dài ra, giãn ra, rộng ra, co giãn, + out) nằm sóng soài, bị treo cổ = ausstrecken + = sich ausstrecken + = sich wohlig ausstrecken +</t>
        </is>
      </c>
    </row>
    <row r="2204">
      <c r="A2204" t="inlineStr">
        <is>
          <t>ausstreichen</t>
        </is>
      </c>
      <c r="B2204" t="inlineStr"/>
      <c r="C2204" t="inlineStr"/>
      <c r="D2204" t="inlineStr">
        <is>
          <t>phân bổ, phân phối, phân phát, rắc, rải, sắp xếp, xếp loại, phân loại, bỏ - xoá, xoá bỏ, làm lu mờ, át, trội hơn - - = ausstreichen +</t>
        </is>
      </c>
    </row>
    <row r="2205">
      <c r="A2205" t="inlineStr">
        <is>
          <t>Ausstreichung</t>
        </is>
      </c>
      <c r="B2205" t="inlineStr"/>
      <c r="C2205" t="inlineStr"/>
      <c r="D2205" t="inlineStr">
        <is>
          <t>sự gạch đi, sự xoá đi, sự bỏ đi</t>
        </is>
      </c>
    </row>
    <row r="2206">
      <c r="A2206" t="inlineStr">
        <is>
          <t>ausstreuen</t>
        </is>
      </c>
      <c r="B2206" t="inlineStr"/>
      <c r="C2206" t="inlineStr"/>
      <c r="D2206" t="inlineStr">
        <is>
          <t>gieo rắc, phổ biến - tung, rải, rắc, gieo, đuổi chạy tán loạn, làm tan, toả, lia, quét - - trải, căng, giăng ra, bày ra, truyền bá, kéo dài thời gian, bày, bày lên bàn, phết, đập bẹt, trải ra, căng ra, truyền đi, lan đi, bay đi, tản ra - vãi</t>
        </is>
      </c>
    </row>
    <row r="2207">
      <c r="A2207" t="inlineStr">
        <is>
          <t>Ausstreuung</t>
        </is>
      </c>
      <c r="B2207" t="inlineStr"/>
      <c r="C2207" t="inlineStr"/>
      <c r="D2207" t="inlineStr">
        <is>
          <t>sự truyền tin, sự truyền bá, sự phổ biến, sự khuếch tán, sự rườm rà, sự dài dòng</t>
        </is>
      </c>
    </row>
    <row r="2208">
      <c r="A2208" t="inlineStr">
        <is>
          <t>aussuchen</t>
        </is>
      </c>
      <c r="B2208" t="inlineStr"/>
      <c r="C2208" t="inlineStr"/>
      <c r="D2208" t="inlineStr">
        <is>
          <t>chia loại, phân loại, sắp xếp thành loại, làm cho xứng nhau, làm cho hợp nhau, sắp xếp các mặt hàng để bày biện, cung cấp các mặt hàng, assort with ẩn ý với, tương đắc với - giao du với, assort with hợp với, xứng nhau, ở vào một loại - chọn, lựa chọn, kén chọn, thách muốn - cuốc, đào, khoét, xỉa, hái, mổ, nhặt, lóc thịt, gỡ thịt, nhổ, ăn nhỏ nhẻ, ăn một tí, ăn, mở, cạy, móc, ngoáy, xé tơi ra, xé đôi, bẻ đôi, bẻ rời ra, tước ra, búng, chon lựa kỹ càng, gây, kiếm, ăn tí một - móc túi, ăn cắp, chọn lựa kỹ lưỡng - nhìn để tìm, sờ để tìm, khám xét, lục soát, dò, tham dò, điều tra, bắn xuyên vào tận ngách, tìm tòi, tìm cho ra - chọn lọc, tuyển lựa</t>
        </is>
      </c>
    </row>
    <row r="2209">
      <c r="A2209" t="inlineStr">
        <is>
          <t>Austausch</t>
        </is>
      </c>
      <c r="B2209" t="inlineStr"/>
      <c r="C2209" t="inlineStr"/>
      <c r="D2209"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đổi chác, sự trao đổi, vật trao đổi, sự đổi tiền, nghề đổi tiền, sự hối đoái, cơ quan hối đoái, sự thanh toán nợ bằng hối phiếu, tổng đài - sự trao đổi lẫn nhau, sự thay thế lẫn nhau, sự đổi chỗ cho nhau, sự xen kẽ nhau, ngã ba có đường hầm và cầu chui - sự thay thế, vật thay thế, người thay thế, sự đặt lại chỗ c - sự thế = der Austausch +</t>
        </is>
      </c>
    </row>
    <row r="2210">
      <c r="A2210" t="inlineStr">
        <is>
          <t>austauschbar</t>
        </is>
      </c>
      <c r="B2210" t="inlineStr"/>
      <c r="C2210" t="inlineStr"/>
      <c r="D2210" t="inlineStr">
        <is>
          <t>dễ thay đổi, hay thay đổi, có thể thay đổi - có thể thay thế, có thể thay đổi cho nhau, có thể giao hoán - có thể thay cho nhau, đổi lẫn được = austauschbar +</t>
        </is>
      </c>
    </row>
    <row r="2211">
      <c r="A2211" t="inlineStr">
        <is>
          <t>Austauschbarkeit</t>
        </is>
      </c>
      <c r="B2211" t="inlineStr"/>
      <c r="C2211" t="inlineStr"/>
      <c r="D2211" t="inlineStr">
        <is>
          <t>tính có thể thay cho nhau, tính có thể thay thế, tính có thể đổi chỗ với vật khác</t>
        </is>
      </c>
    </row>
    <row r="2212">
      <c r="A2212" t="inlineStr">
        <is>
          <t>austauschen</t>
        </is>
      </c>
      <c r="B2212" t="inlineStr"/>
      <c r="C2212" t="inlineStr"/>
      <c r="D2212" t="inlineStr">
        <is>
          <t>ném đi vứt lại, trao đổi qua lại, bàn tán - đổi, đổi chác, tống đi - thay thế, thay đổi nhau, đổi nhau, giao hoán, giảm, đi làm hằng ngày bằng vé tháng, đi lại đều đặn, đảo mạch, chuyển mạch - trao đổi lẫn nhau, thay thế lẫn nhau, đổi chỗ cho nhau, xen kẽ nhau, xảy ra lần lượt, xảy ra theo lượt, xen kẽ, thay thế nhau - trả, đền đáp lại, đáp lại, cho nhau, làm cho chuyển động qua lại, thay đổi cho nhau, chúc lại, chuyển động qua lại - đặt lại chỗ cũ - thế - trao đổi = austauschen +</t>
        </is>
      </c>
    </row>
    <row r="2213">
      <c r="A2213" t="inlineStr">
        <is>
          <t>Austeilen</t>
        </is>
      </c>
      <c r="B2213" t="inlineStr"/>
      <c r="C2213" t="inlineStr"/>
      <c r="D2213" t="inlineStr">
        <is>
          <t>sự chia, sự phân phát, sự buôn bán, sự gia dịch buôn bán, thái độ đối xử, cách đối xử, cách xử sự, cách cư xử, quan hệ, sự giao thiệp, sự thông đồng, việc làm ám muội = das Austeilen +</t>
        </is>
      </c>
    </row>
    <row r="2214">
      <c r="A2214" t="inlineStr">
        <is>
          <t>austeilen</t>
        </is>
      </c>
      <c r="B2214" t="inlineStr"/>
      <c r="C2214" t="inlineStr"/>
      <c r="D2214" t="inlineStr">
        <is>
          <t>trông nom, quản lý, cai quản, cai trị, thi hành, thực hiện, làm lễ cho tuyên thệ, đánh, giáng cho, phân tán, phân phối, cung cấp cho, cấp cho, cho, cung cấp, góp phần vào - phân công, giao, định dùng, chia phần, định phần, phiên chế, chuyển - phân phát, pha chế và cho, miễn trừ, tha cho, xét xử, làm, to dispense with miễn trừ, làm thành không cần thiết, bỏ qua, có thể đừng được, không cần đến - phát nhỏ giọt = austeilen + = austeilen + = austeilen + = austeilen + = falsch austeilen +</t>
        </is>
      </c>
    </row>
    <row r="2215">
      <c r="A2215" t="inlineStr">
        <is>
          <t>Austeilung</t>
        </is>
      </c>
      <c r="B2215" t="inlineStr"/>
      <c r="C2215" t="inlineStr"/>
      <c r="D2215" t="inlineStr">
        <is>
          <t>sự phân phát, sự phân phối, sự sắp đặt, mệnh trời, hệ thống tôn giáo, chế độ tôn giáo, sự miễn trừ, sự tha cho, sự có thể bỏ qua, sự có thể đừng được, sự không cần đến - sự phân bổ, sự rắc, sự rải, sự sắp xếp, sự xếp loại, sự phân loại, bỏ chữ</t>
        </is>
      </c>
    </row>
    <row r="2216">
      <c r="A2216" t="inlineStr">
        <is>
          <t>Auster</t>
        </is>
      </c>
      <c r="B2216" t="inlineStr"/>
      <c r="C2216" t="inlineStr"/>
      <c r="D2216" t="inlineStr">
        <is>
          <t>con hàu, miếng lườn gà</t>
        </is>
      </c>
    </row>
    <row r="2217">
      <c r="A2217" t="inlineStr">
        <is>
          <t>Austrag</t>
        </is>
      </c>
      <c r="B2217" t="inlineStr"/>
      <c r="C2217" t="inlineStr"/>
      <c r="D2217"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der Austrag + = zum Austrag kommen +</t>
        </is>
      </c>
    </row>
    <row r="2218">
      <c r="A2218" t="inlineStr">
        <is>
          <t>austragen</t>
        </is>
      </c>
      <c r="B2218" t="inlineStr"/>
      <c r="C2218" t="inlineStr"/>
      <c r="D2218" t="inlineStr">
        <is>
          <t>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t>
        </is>
      </c>
    </row>
    <row r="2219">
      <c r="A2219" t="inlineStr">
        <is>
          <t>Australier</t>
        </is>
      </c>
      <c r="B2219" t="inlineStr"/>
      <c r="C2219" t="inlineStr"/>
      <c r="D2219" t="inlineStr">
        <is>
          <t>dụng cụ đào lỗ, người đào, người bới, người xới, người cuốc, người đào vàng gold), máy đào, bộ phận đào, bộ phận xới, người Uc, người mỹ da đỏ chuyên ăn rễ cây, ong đào lỗ digger-wasp)</t>
        </is>
      </c>
    </row>
    <row r="2220">
      <c r="A2220" t="inlineStr">
        <is>
          <t>austreiben</t>
        </is>
      </c>
      <c r="B2220" t="inlineStr"/>
      <c r="C2220" t="inlineStr"/>
      <c r="D2220" t="inlineStr">
        <is>
          <t>nện, giã, quật, đánh đòn, đánh bại không còn manh giáp - buộc, bó lại, trói gô lại, đỡ bằng giàn, chụp, vồ, quắp = austreiben + = austreiben + = jemandem etwas austreiben +</t>
        </is>
      </c>
    </row>
    <row r="2221">
      <c r="A2221" t="inlineStr">
        <is>
          <t>austreibend</t>
        </is>
      </c>
      <c r="B2221" t="inlineStr"/>
      <c r="C2221" t="inlineStr"/>
      <c r="D2221" t="inlineStr">
        <is>
          <t>để tống ra, để đuổi ra, để trục xuất, làm sổ</t>
        </is>
      </c>
    </row>
    <row r="2222">
      <c r="A2222" t="inlineStr">
        <is>
          <t>austreten</t>
        </is>
      </c>
      <c r="B2222" t="inlineStr"/>
      <c r="C2222" t="inlineStr"/>
      <c r="D2222" t="inlineStr">
        <is>
          <t>rút ra khỏi, ly khai = austreten + = austreten + = austreten + = austreten + = austreten + = austreten + = austreten + = austreten gehen +</t>
        </is>
      </c>
    </row>
    <row r="2223">
      <c r="A2223" t="inlineStr">
        <is>
          <t>austricksen</t>
        </is>
      </c>
      <c r="B2223" t="inlineStr"/>
      <c r="C2223" t="inlineStr"/>
      <c r="D2223" t="inlineStr">
        <is>
          <t>lừa, đánh lừa, lừa gạt</t>
        </is>
      </c>
    </row>
    <row r="2224">
      <c r="A2224" t="inlineStr">
        <is>
          <t>austrinken</t>
        </is>
      </c>
      <c r="B2224" t="inlineStr"/>
      <c r="C2224" t="inlineStr"/>
      <c r="D2224" t="inlineStr">
        <is>
          <t>hoàn thành, kết thúc, làm xong, dùng hết, ăn hết, ăn sạch, sang sửa lần cuối cùng, hoàn chỉnh sự giáo dục của, giết chết, cho đi đời, làm mệt nhoài, làm cho không còn giá trị gì nữa - uống từng hơi dài, nốc cạn một hơi = austrinken +</t>
        </is>
      </c>
    </row>
    <row r="2225">
      <c r="A2225" t="inlineStr">
        <is>
          <t>Austritt</t>
        </is>
      </c>
      <c r="B2225" t="inlineStr"/>
      <c r="C2225" t="inlineStr"/>
      <c r="D2225"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sự đi vào, sự ra, sự đi ra, sự đi khỏi, lối ra, cửa ra, sự chết, sự lìa trần - sự rút khỏi, sự rút ra, sự rút quân, sự rút lui, sự rút, sự huỷ bỏ, sự thu hồi = der Austritt +</t>
        </is>
      </c>
    </row>
    <row r="2226">
      <c r="A2226" t="inlineStr">
        <is>
          <t>austrocknen</t>
        </is>
      </c>
      <c r="B2226" t="inlineStr"/>
      <c r="C2226" t="inlineStr"/>
      <c r="D2226" t="inlineStr">
        <is>
          <t>làm tàn, làm khô héo, làm thui chột, làm nổ tung, phá, phá hoại, làm tan vỡ, làm mất danh dự, gây hoạ, nguyền rủa - + off, away) rút, tháo, tiêu, làm ráo nước, uống cạn, dẫn lưu, rút hết, bòn rút hết, tiêu hao, làm kiệt quệ, away) chảy đi, thoát đi, tiêu đi, ráo nước, chảy ròng ròng, chảy nhỏ giọt - làm khô, cô đặc - làm héo, làm tàn úa, làm teo, làm cho héo hắt đi, làm cho bối rối, héo, tàn, úa, héo mòn, tiều tuỵ, tàn tạ, tiêu tan = austrocknen + = austrocknen lassen +</t>
        </is>
      </c>
    </row>
    <row r="2227">
      <c r="A2227" t="inlineStr">
        <is>
          <t>Austrocknung</t>
        </is>
      </c>
      <c r="B2227" t="inlineStr"/>
      <c r="C2227" t="inlineStr"/>
      <c r="D2227" t="inlineStr">
        <is>
          <t>sự làm khô, sự sấy khô</t>
        </is>
      </c>
    </row>
    <row r="2228">
      <c r="A2228" t="inlineStr">
        <is>
          <t>Ausverkauf</t>
        </is>
      </c>
      <c r="B2228" t="inlineStr"/>
      <c r="C2228" t="inlineStr"/>
      <c r="D2228" t="inlineStr">
        <is>
          <t>sự mặc cả, sự thoả thuận mua bán, giao kèo mua bán, món mua được, món hời, món bở, cơ hội tốt - sự bán, hàng hoá bán, số hàng hoá bán được, cuộc bán đấu gía, sự bán xon = im Ausverkauf +</t>
        </is>
      </c>
    </row>
    <row r="2229">
      <c r="A2229" t="inlineStr">
        <is>
          <t>ausverkauft</t>
        </is>
      </c>
      <c r="B2229" t="inlineStr"/>
      <c r="C2229" t="inlineStr"/>
      <c r="D2229">
        <f> ausverkauft sein +</f>
        <v/>
      </c>
    </row>
    <row r="2230">
      <c r="A2230" t="inlineStr">
        <is>
          <t>auswachsen</t>
        </is>
      </c>
      <c r="B2230" t="inlineStr"/>
      <c r="C2230" t="inlineStr"/>
      <c r="D2230">
        <f> sich auswachsen +</f>
        <v/>
      </c>
    </row>
    <row r="2231">
      <c r="A2231" t="inlineStr">
        <is>
          <t>Auswahl</t>
        </is>
      </c>
      <c r="B2231" t="inlineStr"/>
      <c r="C2231" t="inlineStr"/>
      <c r="D2231" t="inlineStr">
        <is>
          <t>sự phân hạng, sự phân loại, sự sắp xếp thành loại, mặt hàng sắp xếp thành loại, sự làm cho hợp nhau - sự lựa, sự chọn, sự lựa chọn, quyền chọn, khả năng lựa chọn, người được chọn, vật được chọn, các thứ để chọn, tinh hoa, phần tử ưu tú - tính đủ tư cách, tính thích hợp, tính có thể chọn được - hợp tuyển, ) - sự chọn lọc, sự chọn lựa, cái được chọn, phần chọn lọc, phần tinh hoa, phần tốt nhất, cuốc chim, dụng cụ nhọn - dãy, hàng, phạm vị, lĩnh vực, trình độ, loại, tầm, tầm đạn, tầm bay xa, tầm truyền đạt, sân tập bắn, lò bếp, bâi cỏ rộng, vùng - sự tuyển lựa, người được chọn lựa = die Auswahl + = die Auswahl + = zur Auswahl + = eine Auswahl treffen + = eine große Auswahl von +</t>
        </is>
      </c>
    </row>
    <row r="2232">
      <c r="A2232" t="inlineStr">
        <is>
          <t>Auswanderer</t>
        </is>
      </c>
      <c r="B2232" t="inlineStr"/>
      <c r="C2232" t="inlineStr"/>
      <c r="D2232" t="inlineStr">
        <is>
          <t>người di cư - người di trú, chim di trú</t>
        </is>
      </c>
    </row>
    <row r="2233">
      <c r="A2233" t="inlineStr">
        <is>
          <t>Auswandern</t>
        </is>
      </c>
      <c r="B2233" t="inlineStr"/>
      <c r="C2233" t="inlineStr"/>
      <c r="D2233" t="inlineStr">
        <is>
          <t>di cư, đổi chỗ ở, đưa di cư</t>
        </is>
      </c>
    </row>
    <row r="2234">
      <c r="A2234" t="inlineStr">
        <is>
          <t>auswandern</t>
        </is>
      </c>
      <c r="B2234" t="inlineStr"/>
      <c r="C2234" t="inlineStr"/>
      <c r="D2234" t="inlineStr">
        <is>
          <t>di cư, đổi chỗ ở, đưa di cư - di trú, ra nước ngoài, chuyển trường</t>
        </is>
      </c>
    </row>
    <row r="2235">
      <c r="A2235" t="inlineStr">
        <is>
          <t>Auswanderung</t>
        </is>
      </c>
      <c r="B2235" t="inlineStr"/>
      <c r="C2235" t="inlineStr"/>
      <c r="D2235" t="inlineStr">
        <is>
          <t>sự di cư - sự rời đi, sự ra đi, sự rời khỏi Ai-cập - sự di trú, sự chuyển trường, đoàn người di trú, bầy chim di trú</t>
        </is>
      </c>
    </row>
    <row r="2236">
      <c r="A2236" t="inlineStr">
        <is>
          <t>Auswanderungs-</t>
        </is>
      </c>
      <c r="B2236" t="inlineStr"/>
      <c r="C2236" t="inlineStr"/>
      <c r="D2236" t="inlineStr">
        <is>
          <t>di cư</t>
        </is>
      </c>
    </row>
    <row r="2237">
      <c r="A2237" t="inlineStr">
        <is>
          <t>Auswaschen</t>
        </is>
      </c>
      <c r="B2237" t="inlineStr"/>
      <c r="C2237" t="inlineStr"/>
      <c r="D2237" t="inlineStr">
        <is>
          <t>lễ rửa tội, lễ tắm gội, lễ rửa sạch các đồ thờ, nước tắm gội, nước rửa đồ thờ, số nhiều) sự tắm gội, sự rửa ráy</t>
        </is>
      </c>
    </row>
    <row r="2238">
      <c r="A2238" t="inlineStr">
        <is>
          <t>auswaschen</t>
        </is>
      </c>
      <c r="B2238" t="inlineStr"/>
      <c r="C2238" t="inlineStr"/>
      <c r="D2238" t="inlineStr">
        <is>
          <t>làm ngọt, làm dịu, lọc sạch - + out) súc, rửa, giũ, nhuộm, chiêu bằng nước = auswaschen + = auswaschen + = auswaschen + = sich auswaschen lassen +</t>
        </is>
      </c>
    </row>
    <row r="2239">
      <c r="A2239" t="inlineStr">
        <is>
          <t>auswechselbar</t>
        </is>
      </c>
      <c r="B2239" t="inlineStr"/>
      <c r="C2239" t="inlineStr"/>
      <c r="D2239" t="inlineStr">
        <is>
          <t>thay thế, thay đổi, giao hoán - có thể thay cho nhau, đổi lẫn được = auswechselbar + = nicht auswechselbar +</t>
        </is>
      </c>
    </row>
    <row r="2240">
      <c r="A2240" t="inlineStr">
        <is>
          <t>Auswechseln</t>
        </is>
      </c>
      <c r="B2240" t="inlineStr"/>
      <c r="C2240" t="inlineStr"/>
      <c r="D2240" t="inlineStr">
        <is>
          <t>sự thay thế, vật thay thế, người thay thế, sự đặt lại chỗ c</t>
        </is>
      </c>
    </row>
    <row r="2241">
      <c r="A2241" t="inlineStr">
        <is>
          <t>auswechseln</t>
        </is>
      </c>
      <c r="B2241" t="inlineStr"/>
      <c r="C2241" t="inlineStr"/>
      <c r="D2241" t="inlineStr">
        <is>
          <t>đổi, thay, thay đổi, đổi chác, biến đổi, đổi thành, đổi ra tiền lẻ, sang tuần trăng mới, sang tuần trăng non, thay quần áo, đổi tàu xe - thay thế, thay đổi nhau, đổi nhau, giao hoán, giảm, đi làm hằng ngày bằng vé tháng, đi lại đều đặn, đảo mạch, chuyển mạch - trao đổi lẫn nhau, thay thế lẫn nhau, đổi chỗ cho nhau, xen kẽ nhau, xảy ra lần lượt, xảy ra theo lượt, xen kẽ, thay thế nhau - thế = auswechseln + = auswechseln +</t>
        </is>
      </c>
    </row>
    <row r="2242">
      <c r="A2242" t="inlineStr">
        <is>
          <t>Auswechslung</t>
        </is>
      </c>
      <c r="B2242" t="inlineStr"/>
      <c r="C2242" t="inlineStr"/>
      <c r="D2242"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đổi chác, sự trao đổi, vật trao đổi, sự đổi tiền, nghề đổi tiền, sự hối đoái, cơ quan hối đoái, sự thanh toán nợ bằng hối phiếu, tổng đài - sự thay thế, vật thay thế, người thay thế, sự đặt lại chỗ c</t>
        </is>
      </c>
    </row>
    <row r="2243">
      <c r="A2243" t="inlineStr">
        <is>
          <t>Ausweichen</t>
        </is>
      </c>
      <c r="B2243" t="inlineStr"/>
      <c r="C2243" t="inlineStr"/>
      <c r="D2243" t="inlineStr">
        <is>
          <t>lối tránh, lối lảng tránh, lối thoái thác - sự tránh, sự lảng tránh, sự lẩn tránh, sự thoái thác, kẻ lẩn tránh, mẹo thoái thác - sự chuyển, chỗ bẻ ghi sang đường xép, Sun = das seitliche Ausweichen +</t>
        </is>
      </c>
    </row>
    <row r="2244">
      <c r="A2244" t="inlineStr">
        <is>
          <t>ausweichen</t>
        </is>
      </c>
      <c r="B2244" t="inlineStr"/>
      <c r="C2244" t="inlineStr"/>
      <c r="D2244" t="inlineStr">
        <is>
          <t>lùi, ủng hộ, đánh cá, đánh cuộc, đóng gáy, cưỡi, cùng ký vào, ký tiếp vào, lùi lại, dịu trở lại - làm thất bại, làm hỏng, ngăn trở, bỏ lỡ, bỏ qua, sao lãng, lẩn tránh, chê, không chịu ăn, làm cho nản chí, làm cho giật mình, dở chứng bất kham, dở chứng không chịu đi, chùn lại - do dự - - chạy lắt léo, di chuyển lắt léo, né tránh, lách, tìm cách lẩn tránh, nói nước đôi, thoái thác, rung lạc điệu, dùng mánh khoé để lừa gạt, cợt, giỡn, chơi xỏ, hỏi lắt léo, kéo tới - kéo lui, giật tới giật lui - tránh, né, lảng tránh, trốn tránh, vượt quá - tránh khỏi, lẩn trốn - flench, chùn bước, nao núng, lưỡng lự, ngần ngại - rào lại, bao quanh, bao bọc, bao vây, ngăn cách, rào đón, làm hàng rào, sửa hàng rào, sửa giậu, tránh không trả lời thẳng, tìm lời thoái thác, tránh không tự thắt buộc mình - đánh bao vây - chuyển hướng, cho sang đường xép, hoãn không cho thảo luận, xếp lại, mắc sun = ausweichen + = ausweichen + = ausweichen + = ausweichen +</t>
        </is>
      </c>
    </row>
    <row r="2245">
      <c r="A2245" t="inlineStr">
        <is>
          <t>ausweichend</t>
        </is>
      </c>
      <c r="B2245" t="inlineStr"/>
      <c r="C2245" t="inlineStr"/>
      <c r="D2245" t="inlineStr">
        <is>
          <t>hay lảng tránh, có tính chất lảng tránh, có tính chất thoái thác, khó nắm - lảng tránh, lẩn tránh, thoái thác, hay lẩn tránh = ausweichend antworten +</t>
        </is>
      </c>
    </row>
    <row r="2246">
      <c r="A2246" t="inlineStr">
        <is>
          <t>ausweiden</t>
        </is>
      </c>
      <c r="B2246" t="inlineStr"/>
      <c r="C2246" t="inlineStr"/>
      <c r="D2246" t="inlineStr">
        <is>
          <t>mổ bụng, moi ruột - - moi mất những phần cốt yếu - phá huỷ bên trong, rút ruột, rút gan, rút hết tinh tuý, tọng, nốc cho đầy - mổ ruột</t>
        </is>
      </c>
    </row>
    <row r="2247">
      <c r="A2247" t="inlineStr">
        <is>
          <t>Ausweidung</t>
        </is>
      </c>
      <c r="B2247" t="inlineStr"/>
      <c r="C2247" t="inlineStr"/>
      <c r="D2247" t="inlineStr">
        <is>
          <t>sự mổ bụng, moi ruột - sự moi ruột, sự moi mất những phần cốt yếu</t>
        </is>
      </c>
    </row>
    <row r="2248">
      <c r="A2248" t="inlineStr">
        <is>
          <t>Ausweis</t>
        </is>
      </c>
      <c r="B2248" t="inlineStr"/>
      <c r="C2248" t="inlineStr"/>
      <c r="D2248" t="inlineStr">
        <is>
          <t>giấy uỷ nhiệm, thư uỷ nhiệm, quốc thư - sự đồng nhất hoá, sự làm thành đồng nhất, sự nhận ra, sự nhận biết sự nhận diện, sự nhận dạng, nét để nhận ra, nét để nhận biết, nét để nhận diện, nét để nhận dạng - sự phát hiện ra, sự nhận diện ra, sự gắn bó chặt chẽ với, sự gia nhập, sự dự vào - giấy chứng minh, thẻ căn cước - sự hợp pháp hoá, sự chính thống hoá, sự biện minh, sự bào chữa - 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 - sự cho phép, lý do, lý do xác đáng, sự bảo đảm, lệnh, trát, giấy chứng nhận, bằng phong chuẩn uý</t>
        </is>
      </c>
    </row>
    <row r="2249">
      <c r="A2249" t="inlineStr">
        <is>
          <t>Ausweisen</t>
        </is>
      </c>
      <c r="B2249" t="inlineStr"/>
      <c r="C2249" t="inlineStr"/>
      <c r="D2249" t="inlineStr">
        <is>
          <t>chứng minh bằng tư liệu, dẫn chứng bằng tư liệu, đưa ra tài liệu, cung cấp tư liệu</t>
        </is>
      </c>
    </row>
    <row r="2250">
      <c r="A2250" t="inlineStr">
        <is>
          <t>Ausweisung</t>
        </is>
      </c>
      <c r="B2250" t="inlineStr"/>
      <c r="C2250" t="inlineStr"/>
      <c r="D2250" t="inlineStr">
        <is>
          <t>sự trục xuất, sự phát vãng, sự đày</t>
        </is>
      </c>
    </row>
    <row r="2251">
      <c r="A2251" t="inlineStr">
        <is>
          <t>Ausweitung</t>
        </is>
      </c>
      <c r="B2251" t="inlineStr"/>
      <c r="C2251" t="inlineStr"/>
      <c r="D2251" t="inlineStr">
        <is>
          <t>sự mở rộng, sự bành trướng, sự phát triển, sự phồng ra, phần mở rộng, sự giãn, sự nở, độ giãn, độ nở, sự khai triển - sự duỗi thẳng ra, sự đưa ra, sự kéo dài ra, sự gia hạn, phần kéo dài, phần nối thêm, sự dàn rộng ra, lớp đại học mở rộng, lớp đại học nhân dân, lớp đại học buổi tối, lớp đại học bằng thư University Extension) - sự làm dốc hết sức, sự dành cho, sự gửi tới, sự chép ra chữ thường - sự căng ra, sự duỗi ra, quãng, dải, khoảng, nghĩa rộng, nghĩa suy ra, mạch đường, một năm tù, thời hạn ở tù</t>
        </is>
      </c>
    </row>
    <row r="2252">
      <c r="A2252" t="inlineStr">
        <is>
          <t>auswendig</t>
        </is>
      </c>
      <c r="B2252" t="inlineStr"/>
      <c r="C2252" t="inlineStr"/>
      <c r="D2252">
        <f> auswendig können + = auswendig lernen + = in- und auswendig kennen + = etwas in- und auswendig kennen +</f>
        <v/>
      </c>
    </row>
    <row r="2253">
      <c r="A2253" t="inlineStr">
        <is>
          <t>auswerfen</t>
        </is>
      </c>
      <c r="B2253" t="inlineStr"/>
      <c r="C2253" t="inlineStr"/>
      <c r="D2253" t="inlineStr">
        <is>
          <t>quăng, ném, liệng, thả, đánh gục, đánh ngã, thắng được, lột, tuộc, mất, bỏ, thay, đẻ non, rụng, đúc, nấu chảy, đổ khuôn, cộng lại, gộp lại, tính, phân đóng vai, thải, loại ra, đưa - tống ra, làm vọt ra, phụt ra, phát ra, đuổi khỏi, đuổi ra - khạc, nhổ, khạc đờm - nôn ra, mửa ra, thổ ra spue), chúc nòng spue) = auswerfen + = auswerfen + = auswerfen + = auswerfen +</t>
        </is>
      </c>
    </row>
    <row r="2254">
      <c r="A2254" t="inlineStr">
        <is>
          <t>Auswerfer</t>
        </is>
      </c>
      <c r="B2254" t="inlineStr"/>
      <c r="C2254" t="inlineStr"/>
      <c r="D2254" t="inlineStr">
        <is>
          <t>người tống ra, người đuổi ra, bơm phụt</t>
        </is>
      </c>
    </row>
    <row r="2255">
      <c r="A2255" t="inlineStr">
        <is>
          <t>Auswertemethode</t>
        </is>
      </c>
      <c r="B2255" t="inlineStr"/>
      <c r="C2255" t="inlineStr"/>
      <c r="D2255" t="inlineStr">
        <is>
          <t>vỏ, mai, sự thử thách, sự thử, sự làm thử, sự sát hạch, bài kiểm tra, thuốc thử, vật để thử, đá thử vàng, tiêu chuẩn, cái để đánh gía</t>
        </is>
      </c>
    </row>
    <row r="2256">
      <c r="A2256" t="inlineStr">
        <is>
          <t>auswerten</t>
        </is>
      </c>
      <c r="B2256" t="inlineStr"/>
      <c r="C2256" t="inlineStr"/>
      <c r="D2256" t="inlineStr">
        <is>
          <t>định giá để đánh thuế, đánh giá, ước định, định mức, đánh thuế, phạt - ước lượng, định giá - khai thác, khai khẩn, bóc lột, lợi dụng - dùng, sử dụng = auswerten +</t>
        </is>
      </c>
    </row>
    <row r="2257">
      <c r="A2257" t="inlineStr">
        <is>
          <t>Auswertung</t>
        </is>
      </c>
      <c r="B2257" t="inlineStr"/>
      <c r="C2257" t="inlineStr"/>
      <c r="D2257" t="inlineStr">
        <is>
          <t>sự phân tích, phép phân tích, giải tích - sự đánh giá, sự định giá - sự định giá để đánh thuế, sự ước định, sự đánh thuế, mức định giá đánh thuế, thuế - sự ước lượng - sự giải thích, sự làm sáng tỏ, sự hiểu, cách hiểu, sự trình diễn ra được, sự diễn xuất ra được, sự thể hiện, sự phiên dịch - sự dùng, sự sử dụng = die statistische Auswertung +</t>
        </is>
      </c>
    </row>
    <row r="2258">
      <c r="A2258" t="inlineStr">
        <is>
          <t>auswickeln</t>
        </is>
      </c>
      <c r="B2258" t="inlineStr"/>
      <c r="C2258" t="inlineStr"/>
      <c r="D2258" t="inlineStr">
        <is>
          <t>mở gói, mở bọc, tri ra = auswickeln +</t>
        </is>
      </c>
    </row>
    <row r="2259">
      <c r="A2259" t="inlineStr">
        <is>
          <t>auswinden</t>
        </is>
      </c>
      <c r="B2259" t="inlineStr"/>
      <c r="C2259" t="inlineStr"/>
      <c r="D2259" t="inlineStr">
        <is>
          <t>vặn, vắt, bóp, siết chặt, vò xé, làm cho quặn đau, làm đau khổ, moi ra, rút ra</t>
        </is>
      </c>
    </row>
    <row r="2260">
      <c r="A2260" t="inlineStr">
        <is>
          <t>auswirken</t>
        </is>
      </c>
      <c r="B2260" t="inlineStr"/>
      <c r="C2260" t="inlineStr"/>
      <c r="D2260"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sich günstig auswirken + = sich auf etwas auswirken +</t>
        </is>
      </c>
    </row>
    <row r="2261">
      <c r="A2261" t="inlineStr">
        <is>
          <t>Auswirkung</t>
        </is>
      </c>
      <c r="B2261" t="inlineStr"/>
      <c r="C2261" t="inlineStr"/>
      <c r="D2261" t="inlineStr">
        <is>
          <t>hậu quả, kết quả, hệ quả, tầm quan trọng, tính trọng đại - hiệu lực, hiệu quả, tác dụng, tác động, ảnh hưởng, ấn tượng, mục đích, ý định, của, của cải, vật dụng, hiệu ứng - sự va chạm, sự chạm mạnh, sức va chạm - kết luận lôgic - sự dội lại, âm vang, tiếng vọng, tác động trở lại - đáp số</t>
        </is>
      </c>
    </row>
    <row r="2262">
      <c r="A2262" t="inlineStr">
        <is>
          <t>Auswirkungen</t>
        </is>
      </c>
      <c r="B2262" t="inlineStr"/>
      <c r="C2262" t="inlineStr"/>
      <c r="D2262" t="inlineStr">
        <is>
          <t>nước xoáy ngược, nước cuộn ngược, nước bị mái chèo đẩy ngược, luồng không khí xoáy</t>
        </is>
      </c>
    </row>
    <row r="2263">
      <c r="A2263" t="inlineStr">
        <is>
          <t>auswischen</t>
        </is>
      </c>
      <c r="B2263" t="inlineStr"/>
      <c r="C2263" t="inlineStr"/>
      <c r="D2263">
        <f> eins auswischen + = jemanden eins auswischen +</f>
        <v/>
      </c>
    </row>
    <row r="2264">
      <c r="A2264" t="inlineStr">
        <is>
          <t>Auswringen</t>
        </is>
      </c>
      <c r="B2264" t="inlineStr"/>
      <c r="C2264" t="inlineStr"/>
      <c r="D2264">
        <f> naß zum Auswringen +</f>
        <v/>
      </c>
    </row>
    <row r="2265">
      <c r="A2265" t="inlineStr">
        <is>
          <t>auswringen</t>
        </is>
      </c>
      <c r="B2265" t="inlineStr"/>
      <c r="C2265" t="inlineStr"/>
      <c r="D2265" t="inlineStr">
        <is>
          <t>ép, vắt, nén, siết chặt, chen, ẩn, nhét, tống tiền, bòn mót, bóp nặn, thúc ép, gây áp lực, nặn ra, ép ra, cố rặn ra, in dấu, + in, out, through...) chen lấn</t>
        </is>
      </c>
    </row>
    <row r="2266">
      <c r="A2266" t="inlineStr">
        <is>
          <t>Auswuchs</t>
        </is>
      </c>
      <c r="B2266" t="inlineStr"/>
      <c r="C2266" t="inlineStr"/>
      <c r="D2266" t="inlineStr">
        <is>
          <t>u lồi, cục lồi, chỗ sùi - cái bướu, miếng to, khúc to, khoanh to, linh cảm - quả đám, bướu u, chỗ phồng, hòn, cục, viên, gò, đồi nhỏ, đầu, nút bấm, núm, cái đầu - quan to, người quyền quý, người giàu sang - sự mọc quá nhanh, chồi cây, sản phẩm tự nhiên, kết quả tự nhiên - chỗ lồi lên, chỗ nhô lên</t>
        </is>
      </c>
    </row>
    <row r="2267">
      <c r="A2267" t="inlineStr">
        <is>
          <t>Auswurf</t>
        </is>
      </c>
      <c r="B2267" t="inlineStr"/>
      <c r="C2267" t="inlineStr"/>
      <c r="D2267" t="inlineStr">
        <is>
          <t>sự phát ra, sự bốc ra, sự toả ra, vật phát ra, vật bốc ra, vật toả ra, sự xuất tinh, sự phát hành - đồ thừa, đồ thải, đồ bỏ đi, rác rưởi, đá thải, bâi thải đá, vật phẩm bỏ đi - bọt, váng, cặn bã = der Auswurf + = der Auswurf +</t>
        </is>
      </c>
    </row>
    <row r="2268">
      <c r="A2268" t="inlineStr">
        <is>
          <t>auszahlen</t>
        </is>
      </c>
      <c r="B2268" t="inlineStr"/>
      <c r="C2268" t="inlineStr"/>
      <c r="D2268" t="inlineStr">
        <is>
          <t>trả tiền mặt, lĩnh tiền mặt = auszahlen + = bar auszahlen +</t>
        </is>
      </c>
    </row>
    <row r="2269">
      <c r="A2269" t="inlineStr">
        <is>
          <t>auszeichnen</t>
        </is>
      </c>
      <c r="B2269" t="inlineStr"/>
      <c r="C2269" t="inlineStr"/>
      <c r="D2269" t="inlineStr">
        <is>
          <t>làm cho xứng, làm cho xứng đáng, làm cho có vẻ đường hoàng, làm cho có vẻ trang nghiêm, tôn, tôn lên, đề cao - bày ra, phô bày, trưng bày, phô trương, khoe khoang, biểu lộ ra, để lộ ra, bày tỏ ra, sắp nổi bật - phân biệt, nghe ra, nhận ra, chia thành, xếp thành, nhận định sự khác nhau = auszeichnen + = auszeichnen + = auszeichnen + = auszeichnen + = auszeichnen + = sich auszeichnen + = sich auszeichnen + = sich auszeichnen + = sich auszeichnen durch +</t>
        </is>
      </c>
    </row>
    <row r="2270">
      <c r="A2270" t="inlineStr">
        <is>
          <t>Auszeichnung</t>
        </is>
      </c>
      <c r="B2270" t="inlineStr"/>
      <c r="C2270" t="inlineStr"/>
      <c r="D2270" t="inlineStr">
        <is>
          <t>sự ôm hôn, sự gõ nhẹ sống gươm lên vai, dấu gộp - phần thưởng, tặng thưởng, sự quyết định của quan toà, của hội đồng giám khảo..., sự trừng phạt, hình phạt - sự trang hoàng, đồ trang hoàng, đồ trang trí, huân chương, huy chương - 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mô đất, sự nổi tiếng, địa vị cao trọng, đức giáo chủ - danh dự, danh giá, thanh danh, vinh dự, niềm vinh dự, người làm rạng danh, lòng tôn kính, sự kính trọng, danh tiết, đức hạnh, tiết trinh, địa vị cao, quyền cao chức trọng, chức tước cao - danh vọng, nghi thức trọng thể, lễ nghi trọng thể, sự khoản đãi trọng thể, bằng danh dự, ngài, tướng công, các hạ - cây nguyệt quế, vinh hiển, quang vinh - mề đay - giải thưởng, phầm thưởng, điều mong ước, ước vọng, giải xổ số, số trúng, được giải, chiếm giải, đại hạng, cực, chiến lợi phẩm, của trời ơi, của bắt được, sự nạy, sự bẩy, đòn bẩy = die Auszeichnung + = die Auszeichnung + = die Auszeichnung + = die höchste Auszeichnung + = mit Auszeichnung bestehen + = das Universitätsexamen mit Auszeichnung + = eine Prüfung mit Auszeichnung bestehen +</t>
        </is>
      </c>
    </row>
    <row r="2271">
      <c r="A2271" t="inlineStr">
        <is>
          <t>ausziehbar</t>
        </is>
      </c>
      <c r="B2271" t="inlineStr"/>
      <c r="C2271" t="inlineStr"/>
      <c r="D2271" t="inlineStr">
        <is>
          <t>kính thiên văn, chỉ nhìn thấy được qua kính thiên văn, lồng vào nhau, kiểu ống lồng, thu gọn lại, thâu tóm, ngắn gọn = ausziehbar +</t>
        </is>
      </c>
    </row>
    <row r="2272">
      <c r="A2272" t="inlineStr">
        <is>
          <t>Ausziehen</t>
        </is>
      </c>
      <c r="B2272" t="inlineStr"/>
      <c r="C2272" t="inlineStr"/>
      <c r="D2272" t="inlineStr">
        <is>
          <t>sự nhổ, sự lấy ra</t>
        </is>
      </c>
    </row>
    <row r="2273">
      <c r="A2273" t="inlineStr">
        <is>
          <t>Auszieher</t>
        </is>
      </c>
      <c r="B2273" t="inlineStr"/>
      <c r="C2273" t="inlineStr"/>
      <c r="D2273" t="inlineStr">
        <is>
          <t>người chiết, người nhổ, người cắt, kìm nhổ, máy quay mật, máy chiết, cái vắt</t>
        </is>
      </c>
    </row>
    <row r="2274">
      <c r="A2274" t="inlineStr">
        <is>
          <t>auszubessern</t>
        </is>
      </c>
      <c r="B2274" t="inlineStr"/>
      <c r="C2274" t="inlineStr"/>
      <c r="D2274" t="inlineStr">
        <is>
          <t>không thể đền bù lại được, không thể sửa lại được</t>
        </is>
      </c>
    </row>
    <row r="2275">
      <c r="A2275" t="inlineStr">
        <is>
          <t>Auszubildende</t>
        </is>
      </c>
      <c r="B2275" t="inlineStr"/>
      <c r="C2275" t="inlineStr"/>
      <c r="D2275" t="inlineStr">
        <is>
          <t>người học việc, người học nghề, người mới vào nghề, người mới tập sự, thuỷ thủ mới vào nghề, hoa tiêu mới tập sự</t>
        </is>
      </c>
    </row>
    <row r="2276">
      <c r="A2276" t="inlineStr">
        <is>
          <t>auszudenken</t>
        </is>
      </c>
      <c r="B2276" t="inlineStr"/>
      <c r="C2276" t="inlineStr"/>
      <c r="D2276">
        <f> es ist gar nicht auszudenken +</f>
        <v/>
      </c>
    </row>
    <row r="2277">
      <c r="A2277" t="inlineStr">
        <is>
          <t>Auszug</t>
        </is>
      </c>
      <c r="B2277" t="inlineStr"/>
      <c r="C2277" t="inlineStr"/>
      <c r="D2277" t="inlineStr">
        <is>
          <t>sự rút ngắn, sự cô gọn, sự tóm tắt, bài tóm tắt sách, sách tóm tắt, sự hạn chế, sự giảm bớt - sự rời khỏi, sự ra đi, sự khởi hành, sự sao lãng, sự đi trệch, sự lạc, sự chệch hướng, sự đổi hướng, khởi hành, xuất phát - sự cất, sản phẩm cất - bản tóm tắt, bản cô lại, bản toát yếu, hình ảnh thu nhỏ - sự rời đi, sự rời khỏi Ai-cập - đoạn trích, phần chiết, cao - sự trích, sự chép, sự nhổ, sự bòn rút, sự moi, sự hút, sự bóp, sự nặn, sự rút ra, phép khai, sự chiết, dòng giống, nguồn gốc - sự chuyển động, sự di chuyển, sự xê dịch, nước, lượt, lần, phiên, biện pháp, bước - việc dời đi, việc di chuyển, sự dọn, sự dọn nhà, sự đổi chỗ ở, sự tháo, sự cách chức, sự tẩy trừ, sự xoá bỏ, sự giết, sự thủ tiêu, sự bóc, sự cắt bỏ - bài tóm tắt = der Auszug + = der Auszug + = der Auszug + = der Auszug + = der Auszug + = im Auszug bringen + = einen Auszug machen +</t>
        </is>
      </c>
    </row>
    <row r="2278">
      <c r="A2278" t="inlineStr">
        <is>
          <t>auszulassend</t>
        </is>
      </c>
      <c r="B2278" t="inlineStr"/>
      <c r="C2278" t="inlineStr"/>
      <c r="D2278" t="inlineStr">
        <is>
          <t>có thể bỏ sót, có thể bỏ quên, có thể bỏ đi</t>
        </is>
      </c>
    </row>
    <row r="2279">
      <c r="A2279" t="inlineStr">
        <is>
          <t>autark</t>
        </is>
      </c>
      <c r="B2279" t="inlineStr"/>
      <c r="C2279" t="inlineStr"/>
      <c r="D2279" t="inlineStr">
        <is>
          <t>chủ quyền tuyệt đối, autarkic</t>
        </is>
      </c>
    </row>
    <row r="2280">
      <c r="A2280" t="inlineStr">
        <is>
          <t>authentisch</t>
        </is>
      </c>
      <c r="B2280" t="inlineStr"/>
      <c r="C2280" t="inlineStr"/>
      <c r="D2280" t="inlineStr">
        <is>
          <t>thật, xác thực, đáng tin - chính cống, thành thật, chân thật = nicht authentisch +</t>
        </is>
      </c>
    </row>
    <row r="2281">
      <c r="A2281" t="inlineStr">
        <is>
          <t>Autobahn</t>
        </is>
      </c>
      <c r="B2281" t="inlineStr"/>
      <c r="C2281" t="inlineStr"/>
      <c r="D2281" t="inlineStr">
        <is>
          <t>đường cái, quốc lộ, con đường chính, con đường, đường lối - đường lớn dành cho ô tô chạy nhanh, xa lộ - quốc lộ lớn = die Autobahn +</t>
        </is>
      </c>
    </row>
    <row r="2282">
      <c r="A2282" t="inlineStr">
        <is>
          <t>Autobiografie</t>
        </is>
      </c>
      <c r="B2282" t="inlineStr"/>
      <c r="C2282" t="inlineStr"/>
      <c r="D2282" t="inlineStr">
        <is>
          <t>sự di chuyển, sự dời chỗ, sự truyền, sự nhượng, sự nhường lại, sự chuyển cho, bản đồ lại, sự thuyên chuyển, sự chuyển khoản, vé chuyển xe tàu, binh sĩ thuyên chuyển</t>
        </is>
      </c>
    </row>
    <row r="2283">
      <c r="A2283" t="inlineStr">
        <is>
          <t>autobiografisch</t>
        </is>
      </c>
      <c r="B2283" t="inlineStr"/>
      <c r="C2283" t="inlineStr"/>
      <c r="D2283" t="inlineStr">
        <is>
          <t>tự truyện, có tính chất tự truyện</t>
        </is>
      </c>
    </row>
    <row r="2284">
      <c r="A2284" t="inlineStr">
        <is>
          <t>Autobiographie</t>
        </is>
      </c>
      <c r="B2284" t="inlineStr"/>
      <c r="C2284" t="inlineStr"/>
      <c r="D2284" t="inlineStr">
        <is>
          <t>sự viết tự truyện, tự truyện</t>
        </is>
      </c>
    </row>
    <row r="2285">
      <c r="A2285" t="inlineStr">
        <is>
          <t>Autobus</t>
        </is>
      </c>
      <c r="B2285" t="inlineStr"/>
      <c r="C2285" t="inlineStr"/>
      <c r="D2285" t="inlineStr">
        <is>
          <t>xe buýt - xe ngựa bốn bánh bốn ngựa), toa hành khách, xe buýt chạy đường dài, người kèm học, thầy dạy tư, huấn luyện viên - xe ô tô hai tầng, omnibus book = er geht lieber zu Fuß, als daß er den Autobus benutzt +</t>
        </is>
      </c>
    </row>
    <row r="2286">
      <c r="A2286" t="inlineStr">
        <is>
          <t>Autodidakt</t>
        </is>
      </c>
      <c r="B2286" t="inlineStr"/>
      <c r="C2286" t="inlineStr"/>
      <c r="D2286" t="inlineStr">
        <is>
          <t>người tự học</t>
        </is>
      </c>
    </row>
    <row r="2287">
      <c r="A2287" t="inlineStr">
        <is>
          <t>autodidaktisch</t>
        </is>
      </c>
      <c r="B2287" t="inlineStr"/>
      <c r="C2287" t="inlineStr"/>
      <c r="D2287" t="inlineStr">
        <is>
          <t>tự học</t>
        </is>
      </c>
    </row>
    <row r="2288">
      <c r="A2288" t="inlineStr">
        <is>
          <t>Autofahrer</t>
        </is>
      </c>
      <c r="B2288" t="inlineStr"/>
      <c r="C2288" t="inlineStr"/>
      <c r="D2288" t="inlineStr">
        <is>
          <t>người lái, người đánh xe, người dắt, cái bạt, dụng cụ để đóng, máy đóng, bánh xe phát động - người lái xe ô tô, người chơi xe ô tô = das Gasthaus für Autofahrer +</t>
        </is>
      </c>
    </row>
    <row r="2289">
      <c r="A2289" t="inlineStr">
        <is>
          <t>Autographie</t>
        </is>
      </c>
      <c r="B2289" t="inlineStr"/>
      <c r="C2289" t="inlineStr"/>
      <c r="D2289" t="inlineStr">
        <is>
          <t>sự tự viết tay, chữ viết tay, sự in nguyên cáo</t>
        </is>
      </c>
    </row>
    <row r="2290">
      <c r="A2290" t="inlineStr">
        <is>
          <t>autographisch</t>
        </is>
      </c>
      <c r="B2290" t="inlineStr"/>
      <c r="C2290" t="inlineStr"/>
      <c r="D2290" t="inlineStr">
        <is>
          <t>tự viết tay</t>
        </is>
      </c>
    </row>
    <row r="2291">
      <c r="A2291" t="inlineStr">
        <is>
          <t>Autokolonne</t>
        </is>
      </c>
      <c r="B2291" t="inlineStr"/>
      <c r="C2291" t="inlineStr"/>
      <c r="D2291" t="inlineStr">
        <is>
          <t>đoàn xe ô tô hộ tống</t>
        </is>
      </c>
    </row>
    <row r="2292">
      <c r="A2292" t="inlineStr">
        <is>
          <t>Autokrat</t>
        </is>
      </c>
      <c r="B2292" t="inlineStr"/>
      <c r="C2292" t="inlineStr"/>
      <c r="D2292" t="inlineStr">
        <is>
          <t>người chuyên quyền</t>
        </is>
      </c>
    </row>
    <row r="2293">
      <c r="A2293" t="inlineStr">
        <is>
          <t>Autokratie</t>
        </is>
      </c>
      <c r="B2293" t="inlineStr"/>
      <c r="C2293" t="inlineStr"/>
      <c r="D2293" t="inlineStr">
        <is>
          <t>chế độ chuyên quyền, nước dưới chế độ chuyên quyền</t>
        </is>
      </c>
    </row>
    <row r="2294">
      <c r="A2294" t="inlineStr">
        <is>
          <t>autokratisch</t>
        </is>
      </c>
      <c r="B2294" t="inlineStr"/>
      <c r="C2294" t="inlineStr"/>
      <c r="D2294" t="inlineStr">
        <is>
          <t>chuyên quyền</t>
        </is>
      </c>
    </row>
    <row r="2295">
      <c r="A2295" t="inlineStr">
        <is>
          <t>Automat</t>
        </is>
      </c>
      <c r="B2295" t="inlineStr"/>
      <c r="C2295" t="inlineStr"/>
      <c r="D2295" t="inlineStr">
        <is>
          <t>máy tự động, thiết bị tự động, người máy &amp; ) - người máy, tin hiệu chỉ đường tự động, bom bay, tự động - máy tự động bán hàng lặt vặt vendor)</t>
        </is>
      </c>
    </row>
    <row r="2296">
      <c r="A2296" t="inlineStr">
        <is>
          <t>Automatik</t>
        </is>
      </c>
      <c r="B2296" t="inlineStr"/>
      <c r="C2296" t="inlineStr"/>
      <c r="D2296" t="inlineStr">
        <is>
          <t>máy tự động, thiết bị tự động, súng tự động, súng lục tự động</t>
        </is>
      </c>
    </row>
    <row r="2297">
      <c r="A2297" t="inlineStr">
        <is>
          <t>Automation</t>
        </is>
      </c>
      <c r="B2297" t="inlineStr"/>
      <c r="C2297" t="inlineStr"/>
      <c r="D2297" t="inlineStr">
        <is>
          <t>sự tự động hoá, kỹ thuật tự động</t>
        </is>
      </c>
    </row>
    <row r="2298">
      <c r="A2298" t="inlineStr">
        <is>
          <t>automatisch</t>
        </is>
      </c>
      <c r="B2298" t="inlineStr"/>
      <c r="C2298" t="inlineStr"/>
      <c r="D2298" t="inlineStr">
        <is>
          <t>tự động, vô ý thức, máy móc - - tự hành - tự ý, tự phát, tự sinh, thanh thoát, không gò bó = automatisch + = automatisch anzeigend +</t>
        </is>
      </c>
    </row>
    <row r="2299">
      <c r="A2299" t="inlineStr">
        <is>
          <t>automatisieren</t>
        </is>
      </c>
      <c r="B2299" t="inlineStr"/>
      <c r="C2299" t="inlineStr"/>
      <c r="D2299" t="inlineStr">
        <is>
          <t>tự động hoá</t>
        </is>
      </c>
    </row>
    <row r="2300">
      <c r="A2300" t="inlineStr">
        <is>
          <t>Automatisierung</t>
        </is>
      </c>
      <c r="B2300" t="inlineStr"/>
      <c r="C2300" t="inlineStr"/>
      <c r="D2300" t="inlineStr">
        <is>
          <t>sự tự động hoá, kỹ thuật tự động</t>
        </is>
      </c>
    </row>
    <row r="2301">
      <c r="A2301" t="inlineStr">
        <is>
          <t>Automobil</t>
        </is>
      </c>
      <c r="B2301" t="inlineStr"/>
      <c r="C2301" t="inlineStr"/>
      <c r="D2301" t="inlineStr">
        <is>
          <t>động cơ mô tô, ô tô, cơ vận động, dây thần kinh vận động</t>
        </is>
      </c>
    </row>
    <row r="2302">
      <c r="A2302" t="inlineStr">
        <is>
          <t>autonom</t>
        </is>
      </c>
      <c r="B2302" t="inlineStr"/>
      <c r="C2302" t="inlineStr"/>
      <c r="D2302" t="inlineStr">
        <is>
          <t>tự trị</t>
        </is>
      </c>
    </row>
    <row r="2303">
      <c r="A2303" t="inlineStr">
        <is>
          <t>Autonomie</t>
        </is>
      </c>
      <c r="B2303" t="inlineStr"/>
      <c r="C2303" t="inlineStr"/>
      <c r="D2303" t="inlineStr">
        <is>
          <t>sự tự trị, quyền tự trị, nước tự trị, khu tự trị, tự do ý chí, sự tự quản</t>
        </is>
      </c>
    </row>
    <row r="2304">
      <c r="A2304" t="inlineStr">
        <is>
          <t>Autopilot</t>
        </is>
      </c>
      <c r="B2304" t="inlineStr"/>
      <c r="C2304" t="inlineStr"/>
      <c r="D2304" t="inlineStr">
        <is>
          <t>máy lái tự động</t>
        </is>
      </c>
    </row>
    <row r="2305">
      <c r="A2305" t="inlineStr">
        <is>
          <t>Autopsie</t>
        </is>
      </c>
      <c r="B2305" t="inlineStr"/>
      <c r="C2305" t="inlineStr"/>
      <c r="D2305" t="inlineStr">
        <is>
          <t>sự mổ xác, sự mổ xẻ phân tích</t>
        </is>
      </c>
    </row>
    <row r="2306">
      <c r="A2306" t="inlineStr">
        <is>
          <t>Autor</t>
        </is>
      </c>
      <c r="B2306" t="inlineStr"/>
      <c r="C2306" t="inlineStr"/>
      <c r="D2306" t="inlineStr">
        <is>
          <t>tác giả, người tạo ra, người gây ra, đảng sáng tạo = Der Autor dieses Wörterbuchs ist Ho Ngoc Duc+Tác giả từ điển này là Hồ Ngọc Đức - nhà văn, người viết, người thảo, người thư ký, sách dạy viết</t>
        </is>
      </c>
    </row>
    <row r="2307">
      <c r="A2307" t="inlineStr">
        <is>
          <t>Autoreifen</t>
        </is>
      </c>
      <c r="B2307" t="inlineStr"/>
      <c r="C2307" t="inlineStr"/>
      <c r="D2307" t="inlineStr">
        <is>
          <t>đồ trang sức trên đầu, đồ trang sức - bản cạp vành, lốp xe</t>
        </is>
      </c>
    </row>
    <row r="2308">
      <c r="A2308" t="inlineStr">
        <is>
          <t>Autorisierung</t>
        </is>
      </c>
      <c r="B2308" t="inlineStr"/>
      <c r="C2308" t="inlineStr"/>
      <c r="D2308" t="inlineStr">
        <is>
          <t>sự cho quyền, sự cho phép, uỷ quyền, quyền được cho phép</t>
        </is>
      </c>
    </row>
    <row r="2309">
      <c r="A2309" t="inlineStr">
        <is>
          <t>Autotypie</t>
        </is>
      </c>
      <c r="B2309" t="inlineStr"/>
      <c r="C2309" t="inlineStr"/>
      <c r="D2309" t="inlineStr">
        <is>
          <t>sao đúng, in ảnh</t>
        </is>
      </c>
    </row>
    <row r="2310">
      <c r="A2310" t="inlineStr">
        <is>
          <t>Autowerkstatt</t>
        </is>
      </c>
      <c r="B2310" t="inlineStr"/>
      <c r="C2310" t="inlineStr"/>
      <c r="D2310" t="inlineStr">
        <is>
          <t>xưởng</t>
        </is>
      </c>
    </row>
    <row r="2311">
      <c r="A2311" t="inlineStr">
        <is>
          <t>Avantgarde</t>
        </is>
      </c>
      <c r="B2311" t="inlineStr"/>
      <c r="C2311" t="inlineStr"/>
      <c r="D2311" t="inlineStr">
        <is>
          <t>tiền đội, quân tiên phong, những người tiên phong, tiên phong</t>
        </is>
      </c>
    </row>
    <row r="2312">
      <c r="A2312" t="inlineStr">
        <is>
          <t>avisieren</t>
        </is>
      </c>
      <c r="B2312" t="inlineStr"/>
      <c r="C2312" t="inlineStr"/>
      <c r="D2312" t="inlineStr">
        <is>
          <t>khuyên, khuyên bảo, răn bảo, báo cho biết, hỏi ý kiến</t>
        </is>
      </c>
    </row>
    <row r="2313">
      <c r="A2313" t="inlineStr">
        <is>
          <t>axial</t>
        </is>
      </c>
      <c r="B2313" t="inlineStr"/>
      <c r="C2313" t="inlineStr"/>
      <c r="D2313" t="inlineStr">
        <is>
          <t>trục, quanh trục</t>
        </is>
      </c>
    </row>
    <row r="2314">
      <c r="A2314" t="inlineStr">
        <is>
          <t>Axiom</t>
        </is>
      </c>
      <c r="B2314" t="inlineStr"/>
      <c r="C2314" t="inlineStr"/>
      <c r="D2314" t="inlineStr">
        <is>
          <t>chân lý, sự thật, đương nhiên, tiên đề, châm ngôn, phương ngôn = das Axiom +</t>
        </is>
      </c>
    </row>
    <row r="2315">
      <c r="A2315" t="inlineStr">
        <is>
          <t>axiomatisch</t>
        </is>
      </c>
      <c r="B2315" t="inlineStr"/>
      <c r="C2315" t="inlineStr"/>
      <c r="D2315" t="inlineStr">
        <is>
          <t>rõ ràng, hiển nhiên, tự nó đã đúng, tiên đề, có nhiều châm ngôn, có nhiều phương ngôn</t>
        </is>
      </c>
    </row>
    <row r="2316">
      <c r="A2316" t="inlineStr">
        <is>
          <t>Axt</t>
        </is>
      </c>
      <c r="B2316" t="inlineStr"/>
      <c r="C2316" t="inlineStr"/>
      <c r="D2316" t="inlineStr">
        <is>
          <t>cái rìu</t>
        </is>
      </c>
    </row>
    <row r="2317">
      <c r="A2317" t="inlineStr">
        <is>
          <t>Azeton</t>
        </is>
      </c>
      <c r="B2317" t="inlineStr"/>
      <c r="C2317" t="inlineStr"/>
      <c r="D2317" t="inlineStr">
        <is>
          <t>axeton</t>
        </is>
      </c>
    </row>
    <row r="2318">
      <c r="A2318" t="inlineStr">
        <is>
          <t>Azimut</t>
        </is>
      </c>
      <c r="B2318" t="inlineStr"/>
      <c r="C2318" t="inlineStr"/>
      <c r="D2318" t="inlineStr">
        <is>
          <t>góc phương vị</t>
        </is>
      </c>
    </row>
    <row r="2319">
      <c r="A2319" t="inlineStr">
        <is>
          <t>B2</t>
        </is>
      </c>
      <c r="B2319" t="inlineStr"/>
      <c r="C2319" t="inlineStr"/>
      <c r="D2319">
        <f> Frau A., geborene B + = empfehlen Sie mich Frau B. + = wer A sagt, muß auch B sagen +</f>
        <v/>
      </c>
    </row>
    <row r="2320">
      <c r="A2320" t="inlineStr">
        <is>
          <t>Baby</t>
        </is>
      </c>
      <c r="B2320" t="inlineStr"/>
      <c r="C2320" t="inlineStr"/>
      <c r="D2320" t="inlineStr">
        <is>
          <t>trẻ sơ sinh, người khờ dại, người ngây thơ, người không có kinh nghiệm, cô gái xinh xinh - đứa bé mới sinh, trẻ thơ, người tính trẻ con, nhỏ, xinh xinh, người yêu, con gái</t>
        </is>
      </c>
    </row>
    <row r="2321">
      <c r="A2321" t="inlineStr">
        <is>
          <t>Bach</t>
        </is>
      </c>
      <c r="B2321" t="inlineStr"/>
      <c r="C2321" t="inlineStr"/>
      <c r="D2321" t="inlineStr">
        <is>
          <t>suối - dòng suối nhỏ, lạch ngòi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rãnh - dòng sông nhỏ, dòng, luồng, chiều nước chảy = der kleine Bach +</t>
        </is>
      </c>
    </row>
    <row r="2322">
      <c r="A2322" t="inlineStr">
        <is>
          <t>Bachstelze</t>
        </is>
      </c>
      <c r="B2322" t="inlineStr"/>
      <c r="C2322" t="inlineStr"/>
      <c r="D2322" t="inlineStr">
        <is>
          <t>chim chìa vôi</t>
        </is>
      </c>
    </row>
    <row r="2323">
      <c r="A2323" t="inlineStr">
        <is>
          <t>Backbone</t>
        </is>
      </c>
      <c r="B2323" t="inlineStr"/>
      <c r="C2323" t="inlineStr"/>
      <c r="D2323" t="inlineStr">
        <is>
          <t>xương sống, cột trụ, nghị lực, sức mạnh</t>
        </is>
      </c>
    </row>
    <row r="2324">
      <c r="A2324" t="inlineStr">
        <is>
          <t>Backbord</t>
        </is>
      </c>
      <c r="B2324" t="inlineStr"/>
      <c r="C2324" t="inlineStr"/>
      <c r="D2324" t="inlineStr">
        <is>
          <t>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nach Backbord umlegen + = sich nach Backbord wenden +</t>
        </is>
      </c>
    </row>
    <row r="2325">
      <c r="A2325" t="inlineStr">
        <is>
          <t>Backe</t>
        </is>
      </c>
      <c r="B2325" t="inlineStr"/>
      <c r="C2325" t="inlineStr"/>
      <c r="D2325" t="inlineStr">
        <is>
          <t>má, sự táo tợn, sự cả gan, thói trơ tráo, tính không biết xấu hổ, lời nói láo xược, lời nói vô lễ, thanh má, thanh đứng - hàm, quai hàm, mồm, miệng, lối vào hẹp, cái kẹp, sự lắm mồm, sự nhiều lời, sự ba hoa, sự răn dạy, sự chỉnh, sự "lên lớp" - xương hàm, cằm xị, yếm, diều, đầu</t>
        </is>
      </c>
    </row>
    <row r="2326">
      <c r="A2326" t="inlineStr">
        <is>
          <t>backen</t>
        </is>
      </c>
      <c r="B2326" t="inlineStr"/>
      <c r="C2326" t="inlineStr"/>
      <c r="D2326" t="inlineStr">
        <is>
          <t>bỏ lò, nướng bằng lò, nung, làm rám, bị rám - rán, chiên - quay, nướng, rang, sưởi ấm, hơ lửa, bắt đứng vào lửa, phê bình nghiêm khắc, chế nhạo, giễu cợt, chế giễu = backen +</t>
        </is>
      </c>
    </row>
    <row r="2327">
      <c r="A2327" t="inlineStr">
        <is>
          <t>Backenbart</t>
        </is>
      </c>
      <c r="B2327" t="inlineStr"/>
      <c r="C2327" t="inlineStr"/>
      <c r="D2327" t="inlineStr">
        <is>
          <t>tóc mai dài, râu, ria</t>
        </is>
      </c>
    </row>
    <row r="2328">
      <c r="A2328" t="inlineStr">
        <is>
          <t>Backenknochen</t>
        </is>
      </c>
      <c r="B2328" t="inlineStr"/>
      <c r="C2328" t="inlineStr"/>
      <c r="D2328">
        <f> die vorspringenden Backenknochen +</f>
        <v/>
      </c>
    </row>
    <row r="2329">
      <c r="A2329" t="inlineStr">
        <is>
          <t>Backfett</t>
        </is>
      </c>
      <c r="B2329" t="inlineStr"/>
      <c r="C2329" t="inlineStr"/>
      <c r="D2329" t="inlineStr">
        <is>
          <t>sự thu ngắn lại, mỡ pha vào bánh cho xốp giòn</t>
        </is>
      </c>
    </row>
    <row r="2330">
      <c r="A2330" t="inlineStr">
        <is>
          <t>Backfisch</t>
        </is>
      </c>
      <c r="B2330" t="inlineStr"/>
      <c r="C2330" t="inlineStr"/>
      <c r="D2330" t="inlineStr">
        <is>
          <t>vỉ ruồi, cái đập lạch cạch, vịt trời con, gà gô non, cánh, vạt, vây to, đuôi, cô gái mới lớn lên, bàn tay, người tác động đến trí nhớ, vật tác động đến trí nhớ</t>
        </is>
      </c>
    </row>
    <row r="2331">
      <c r="A2331" t="inlineStr">
        <is>
          <t>Backgammon</t>
        </is>
      </c>
      <c r="B2331" t="inlineStr"/>
      <c r="C2331" t="inlineStr"/>
      <c r="D2331" t="inlineStr">
        <is>
          <t>cờ tào cáo</t>
        </is>
      </c>
    </row>
    <row r="2332">
      <c r="A2332" t="inlineStr">
        <is>
          <t>Backofen</t>
        </is>
      </c>
      <c r="B2332" t="inlineStr"/>
      <c r="C2332" t="inlineStr"/>
      <c r="D2332" t="inlineStr">
        <is>
          <t>lò</t>
        </is>
      </c>
    </row>
    <row r="2333">
      <c r="A2333" t="inlineStr">
        <is>
          <t>Backstein</t>
        </is>
      </c>
      <c r="B2333" t="inlineStr"/>
      <c r="C2333" t="inlineStr"/>
      <c r="D2333" t="inlineStr">
        <is>
          <t>gạch, bánh, thỏi, cục, người chính trực, người trung hậu, người rộng lượng, người hào hiệp</t>
        </is>
      </c>
    </row>
    <row r="2334">
      <c r="A2334" t="inlineStr">
        <is>
          <t>Backwerk</t>
        </is>
      </c>
      <c r="B2334" t="inlineStr"/>
      <c r="C2334" t="inlineStr"/>
      <c r="D2334"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2335">
      <c r="A2335" t="inlineStr">
        <is>
          <t>Bad</t>
        </is>
      </c>
      <c r="B2335" t="inlineStr"/>
      <c r="C2335" t="inlineStr"/>
      <c r="D2335" t="inlineStr">
        <is>
          <t>sự tắm, chậu tắm, bồn tắm, nhà tắm, nhà tắm có bể bơi - - sự nhúng, sự ngâm vào, sự dìm xuống, sự đầm mình, lượng đong, lượng mức, mức chìm, ngấn nước, nước tắm, nước ngâm, cây nến, chỗ trũng, chỗ lún xuống, độ nghiêng, độ dốc, chiều dốc, đường võng chân trời - thế nhún ngang xà, kẻ móc túi = das Bad + = das kurze Bad + = ein Bad nehmen + = das Zimmer mit Bad + = das öffentliche Bad + = ein Bad einlassen +</t>
        </is>
      </c>
    </row>
    <row r="2336">
      <c r="A2336" t="inlineStr">
        <is>
          <t>Badegast</t>
        </is>
      </c>
      <c r="B2336" t="inlineStr"/>
      <c r="C2336" t="inlineStr"/>
      <c r="D2336" t="inlineStr">
        <is>
          <t>người tắm</t>
        </is>
      </c>
    </row>
    <row r="2337">
      <c r="A2337" t="inlineStr">
        <is>
          <t>Badehaus</t>
        </is>
      </c>
      <c r="B2337" t="inlineStr"/>
      <c r="C2337" t="inlineStr"/>
      <c r="D2337" t="inlineStr">
        <is>
          <t>sự tắm, chậu tắm, bồn tắm, nhà tắm, nhà tắm có bể bơi</t>
        </is>
      </c>
    </row>
    <row r="2338">
      <c r="A2338" t="inlineStr">
        <is>
          <t>Bademantel</t>
        </is>
      </c>
      <c r="B2338" t="inlineStr"/>
      <c r="C2338" t="inlineStr"/>
      <c r="D2338" t="inlineStr">
        <is>
          <t>áo choàng, áo ngoài, áo dài, áo choàng mặc trong nhà</t>
        </is>
      </c>
    </row>
    <row r="2339">
      <c r="A2339" t="inlineStr">
        <is>
          <t>Baden</t>
        </is>
      </c>
      <c r="B2339" t="inlineStr"/>
      <c r="C2339" t="inlineStr"/>
      <c r="D2339" t="inlineStr">
        <is>
          <t>sự tắm rửa = der Unglücksfall beim Baden +</t>
        </is>
      </c>
    </row>
    <row r="2340">
      <c r="A2340" t="inlineStr">
        <is>
          <t>baden</t>
        </is>
      </c>
      <c r="B2340" t="inlineStr"/>
      <c r="C2340" t="inlineStr"/>
      <c r="D2340" t="inlineStr">
        <is>
          <t>tắm - đầm mình, rửa, rửa sạch, bao bọc, ở sát, tiếp giáp với, chảy qua, làm ngập trong - tắm trong chậu, cho vào chậu, đựng vào chậu, trồng vào chậu, tắm chậu, tập lái xuồng, tập chèo xuồng = warm baden +</t>
        </is>
      </c>
    </row>
    <row r="2341">
      <c r="A2341" t="inlineStr">
        <is>
          <t>Badeort</t>
        </is>
      </c>
      <c r="B2341" t="inlineStr"/>
      <c r="C2341" t="inlineStr"/>
      <c r="D2341" t="inlineStr">
        <is>
          <t>sự tắm, chậu tắm, bồn tắm, nhà tắm, nhà tắm có bể bơi - suối khoáng</t>
        </is>
      </c>
    </row>
    <row r="2342">
      <c r="A2342" t="inlineStr">
        <is>
          <t>Badestrand</t>
        </is>
      </c>
      <c r="B2342" t="inlineStr"/>
      <c r="C2342" t="inlineStr"/>
      <c r="D2342" t="inlineStr">
        <is>
          <t>sỏi cát, bãi biển - bể bơi công cộng ngoài trời, bâi biển</t>
        </is>
      </c>
    </row>
    <row r="2343">
      <c r="A2343" t="inlineStr">
        <is>
          <t>Badewanne</t>
        </is>
      </c>
      <c r="B2343" t="inlineStr"/>
      <c r="C2343" t="inlineStr"/>
      <c r="D2343" t="inlineStr">
        <is>
          <t>sự tắm, chậu tắm, bồn tắm, nhà tắm, nhà tắm có bể bơi - chậu, bồn, sự tắm rửa, goòng, xuồng tập</t>
        </is>
      </c>
    </row>
    <row r="2344">
      <c r="A2344" t="inlineStr">
        <is>
          <t>Badezimmer</t>
        </is>
      </c>
      <c r="B2344" t="inlineStr"/>
      <c r="C2344" t="inlineStr"/>
      <c r="D2344" t="inlineStr">
        <is>
          <t>phòng rửa mặt, nhà xí máy, nhà tiêu máy</t>
        </is>
      </c>
    </row>
    <row r="2345">
      <c r="A2345" t="inlineStr">
        <is>
          <t>Bagatelle</t>
        </is>
      </c>
      <c r="B2345" t="inlineStr"/>
      <c r="C2345" t="inlineStr"/>
      <c r="D2345" t="inlineStr">
        <is>
          <t>vật không giá trị, vật không đáng giá là bao nhiêu, chuyện nhỏ mọn, chuyện không quan trọng, số tiền nhỏ, khúc nhạc ngắn, bagaten, trò chơi bagaten - vật nhỏ mọn, chuyện vặt, món tiền nhỏ, bánh xốp kem</t>
        </is>
      </c>
    </row>
    <row r="2346">
      <c r="A2346" t="inlineStr">
        <is>
          <t>Bagger</t>
        </is>
      </c>
      <c r="B2346" t="inlineStr"/>
      <c r="C2346" t="inlineStr"/>
      <c r="D2346" t="inlineStr">
        <is>
          <t>dụng cụ đào lỗ, người đào, người bới, người xới, người cuốc, người đào vàng gold), máy đào, bộ phận đào, bộ phận xới, người Uc, người mỹ da đỏ chuyên ăn rễ cây, ong đào lỗ digger-wasp) - lưới vét, máy nạo vét lòng sông - người đánh lưới vét, người nạo vét, máy nạo vét, lọ rắc - người khai quật, máy xúc</t>
        </is>
      </c>
    </row>
    <row r="2347">
      <c r="A2347" t="inlineStr">
        <is>
          <t>Bahnbrecher</t>
        </is>
      </c>
      <c r="B2347" t="inlineStr"/>
      <c r="C2347" t="inlineStr"/>
      <c r="D2347" t="inlineStr">
        <is>
          <t>đội tiên phong, đội mở đường là công binh), người đi tiên phong, người đi đầu, nhà thám hiểm đầu tiên</t>
        </is>
      </c>
    </row>
    <row r="2348">
      <c r="A2348" t="inlineStr">
        <is>
          <t>bahnen</t>
        </is>
      </c>
      <c r="B2348" t="inlineStr"/>
      <c r="C2348" t="inlineStr"/>
      <c r="D2348" t="inlineStr">
        <is>
          <t>đánh đập, nện, đấm, vỗ, gõ, đánh, thắng, đánh bại, vượt, đánh trống để ra lệnh, ra hiệu bệnh bằng trống, khua - làm trong sạch, lọc trong, làm đăng quang, làm sáng sủa, làm sáng tỏ, tự bào chữa, thanh minh, minh oan, dọn, dọn sạch, dọn dẹp, phát quang, phá hoang, khai khẩn, nạo, cạo, vét sạch - lấy đi, mang đi, dọn đi,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mở, đi đầu mở đường cho, là người mở đường, là người đi tiên phong - đi, bước lên, giẫm lên, đặt chân lên, đạp, đạp mái</t>
        </is>
      </c>
    </row>
    <row r="2349">
      <c r="A2349" t="inlineStr">
        <is>
          <t>Bahnschranke</t>
        </is>
      </c>
      <c r="B2349" t="inlineStr"/>
      <c r="C2349" t="inlineStr"/>
      <c r="D2349" t="inlineStr">
        <is>
          <t>cổng, số người mua vé vào xem, tiền mua vé gate-money), cửa đập, cửa cống, hàng rào chắn, đèo, hẽm núi, tấm ván che, ván chân, cửa van</t>
        </is>
      </c>
    </row>
    <row r="2350">
      <c r="A2350" t="inlineStr">
        <is>
          <t>Bahnsteig</t>
        </is>
      </c>
      <c r="B2350" t="inlineStr"/>
      <c r="C2350" t="inlineStr"/>
      <c r="D2350" t="inlineStr">
        <is>
          <t>nền, bục, bệ, sân ga, chỗ đứng ở hai đầu toa, chỗ đứng, bục giảng, bục diễn thuyết, diễn đàn, thuật nói, thuật diễn thuyết, cương lĩnh chính trị - dấu, vết, số nhiều) dấu chân, vết chân, đường, đường đi, đường hẻm, đường ray, bánh xích</t>
        </is>
      </c>
    </row>
    <row r="2351">
      <c r="A2351" t="inlineStr">
        <is>
          <t>Bahre</t>
        </is>
      </c>
      <c r="B2351" t="inlineStr"/>
      <c r="C2351" t="inlineStr"/>
      <c r="D2351" t="inlineStr">
        <is>
          <t>gò, đống, nấm mồ, lợn thiến - đòn đám ma, kiệu khiêng áo quan, quan tài - rác rưởi bừa bãi, ổ rơm, lượt rơm phủ, rơm trộn phân, phân chuồng, lứa đẻ chó, mèo, lợn), kiệu, cáng - người căng, người kéo, vật để nong, vật để căng, khung căng, cái cáng, ván đạp chân, gạch lát dọc, đá lát dọc, sự nói ngoa, lời nói dối = von der Wiege bis zur Bahre +</t>
        </is>
      </c>
    </row>
    <row r="2352">
      <c r="A2352" t="inlineStr">
        <is>
          <t>Bahrtuch</t>
        </is>
      </c>
      <c r="B2352" t="inlineStr"/>
      <c r="C2352" t="inlineStr"/>
      <c r="D2352" t="inlineStr">
        <is>
          <t>vải phủ quan tài, áo bào, vật che phủ, áo khoác, màn phủ</t>
        </is>
      </c>
    </row>
    <row r="2353">
      <c r="A2353" t="inlineStr">
        <is>
          <t>Bajonett</t>
        </is>
      </c>
      <c r="B2353" t="inlineStr"/>
      <c r="C2353" t="inlineStr"/>
      <c r="D2353" t="inlineStr">
        <is>
          <t>đâm bằng lưỡi lê</t>
        </is>
      </c>
    </row>
    <row r="2354">
      <c r="A2354" t="inlineStr">
        <is>
          <t>Bakelit</t>
        </is>
      </c>
      <c r="B2354" t="inlineStr"/>
      <c r="C2354" t="inlineStr"/>
      <c r="D2354" t="inlineStr">
        <is>
          <t>bakêlit nhựa tổng hợp</t>
        </is>
      </c>
    </row>
    <row r="2355">
      <c r="A2355" t="inlineStr">
        <is>
          <t>Baken</t>
        </is>
      </c>
      <c r="B2355" t="inlineStr"/>
      <c r="C2355" t="inlineStr"/>
      <c r="D2355" t="inlineStr">
        <is>
          <t>đặt đèn hiệu, soi sáng, dẫn đường</t>
        </is>
      </c>
    </row>
    <row r="2356">
      <c r="A2356" t="inlineStr">
        <is>
          <t>Bakterie</t>
        </is>
      </c>
      <c r="B2356" t="inlineStr"/>
      <c r="C2356" t="inlineStr"/>
      <c r="D2356" t="inlineStr">
        <is>
          <t>vi khuẩn = die Bakterie +</t>
        </is>
      </c>
    </row>
    <row r="2357">
      <c r="A2357" t="inlineStr">
        <is>
          <t>bakteriell</t>
        </is>
      </c>
      <c r="B2357" t="inlineStr"/>
      <c r="C2357" t="inlineStr"/>
      <c r="D2357" t="inlineStr">
        <is>
          <t>vi khuẩn, do vi khuẩn</t>
        </is>
      </c>
    </row>
    <row r="2358">
      <c r="A2358" t="inlineStr">
        <is>
          <t>Bakterien</t>
        </is>
      </c>
      <c r="B2358" t="inlineStr"/>
      <c r="C2358" t="inlineStr"/>
      <c r="D2358" t="inlineStr">
        <is>
          <t>vi khuẩn = Bakterien- +</t>
        </is>
      </c>
    </row>
    <row r="2359">
      <c r="A2359" t="inlineStr">
        <is>
          <t>Bakterienkunde</t>
        </is>
      </c>
      <c r="B2359" t="inlineStr"/>
      <c r="C2359" t="inlineStr"/>
      <c r="D2359" t="inlineStr">
        <is>
          <t>khoa nghiên cứu vi khuẩn</t>
        </is>
      </c>
    </row>
    <row r="2360">
      <c r="A2360" t="inlineStr">
        <is>
          <t>Bakteriologe</t>
        </is>
      </c>
      <c r="B2360" t="inlineStr"/>
      <c r="C2360" t="inlineStr"/>
      <c r="D2360" t="inlineStr">
        <is>
          <t>nhà vi khuẩn học</t>
        </is>
      </c>
    </row>
    <row r="2361">
      <c r="A2361" t="inlineStr">
        <is>
          <t>Bakteriologie</t>
        </is>
      </c>
      <c r="B2361" t="inlineStr"/>
      <c r="C2361" t="inlineStr"/>
      <c r="D2361" t="inlineStr">
        <is>
          <t>khoa nghiên cứu vi khuẩn</t>
        </is>
      </c>
    </row>
    <row r="2362">
      <c r="A2362" t="inlineStr">
        <is>
          <t>bakteriologisch</t>
        </is>
      </c>
      <c r="B2362" t="inlineStr"/>
      <c r="C2362" t="inlineStr"/>
      <c r="D2362" t="inlineStr">
        <is>
          <t>vi khuẩn học</t>
        </is>
      </c>
    </row>
    <row r="2363">
      <c r="A2363" t="inlineStr">
        <is>
          <t>balancieren</t>
        </is>
      </c>
      <c r="B2363" t="inlineStr"/>
      <c r="C2363" t="inlineStr"/>
      <c r="D2363" t="inlineStr">
        <is>
          <t>làm cho thăng bằng, làm cho cân bằng, làm cho cân xứng, cân nhắc, quyết toán, do dự, lưỡng lự, cân nhau, cân xứng, cân bằng - làm thăng bằng, làm cân bằng, để lơ lửng, treo lơ lửng, để, để ở tư thế sẵn sàng, thăng bằng, lơ lửng</t>
        </is>
      </c>
    </row>
    <row r="2364">
      <c r="A2364" t="inlineStr">
        <is>
          <t>bald</t>
        </is>
      </c>
      <c r="B2364" t="inlineStr"/>
      <c r="C2364" t="inlineStr"/>
      <c r="D2364" t="inlineStr">
        <is>
          <t>hầu, gần, suýt nữa, tí nữa - không bao lâu nữa, lập tức, tức thì, tức khắc - sắp, suýt, mặt thiết, sát - nhanh, nhanh chóng - chẳng bao lâu nữa, chẳng mấy chốc, một ngày gần đây, ngay, as soon as, so soon as ngay khi, thà, sớm = bis bald! +</t>
        </is>
      </c>
    </row>
    <row r="2365">
      <c r="A2365" t="inlineStr">
        <is>
          <t>baldig</t>
        </is>
      </c>
      <c r="B2365" t="inlineStr"/>
      <c r="C2365" t="inlineStr"/>
      <c r="D2365" t="inlineStr">
        <is>
          <t>sớm, ban đầu, đầu mùa, gần đây, ở lúc ban đầu, ở đầu mùa - mau lẹ, nhanh chóng, ngay lập tức</t>
        </is>
      </c>
    </row>
    <row r="2366">
      <c r="A2366" t="inlineStr">
        <is>
          <t>Baldrian</t>
        </is>
      </c>
      <c r="B2366" t="inlineStr"/>
      <c r="C2366" t="inlineStr"/>
      <c r="D2366" t="inlineStr">
        <is>
          <t>cây nữ lang, rễ nữ lang, Valerian</t>
        </is>
      </c>
    </row>
    <row r="2367">
      <c r="A2367" t="inlineStr">
        <is>
          <t>Balg</t>
        </is>
      </c>
      <c r="B2367" t="inlineStr"/>
      <c r="C2367" t="inlineStr"/>
      <c r="D2367" t="inlineStr">
        <is>
          <t>ống bể, ống thổi, ống gió, phần xếp, phổi</t>
        </is>
      </c>
    </row>
    <row r="2368">
      <c r="A2368" t="inlineStr">
        <is>
          <t>Balken</t>
        </is>
      </c>
      <c r="B2368" t="inlineStr"/>
      <c r="C2368" t="inlineStr"/>
      <c r="D2368" t="inlineStr">
        <is>
          <t>cây, trục chính, arbour - vật chướng ngại, sự cản trở, dải đất chừa ra không cày, xà nhà - barơ, thanh, thỏi, chấn song, then chắn, vật ngáng, cái ngáng đường, cồn cát ngầm, vạch ngang, vạch đường kẻ, gạch nhịp, nhịp, cần, xà, sự kháng biện, vành móng ngựa, toà, nghề luật sư, quầy bán rượu - sự trở ngại - - rầm, đòn, cán, bắp, trục cuốn chỉ, gạc chính, đòn cân bằng, con lắc, sườn ngang của sàn tàu, sống neo, tín hiệu rađiô, tầm xa, tia, chùm, vẻ tươi cười rạng rỡ - raftsman, rui, người lái bè, người lái mảng, người đóng bè, người đóng mảng - gỗ làm nhà, gỗ kiến trúc, gỗ, cây gỗ, kèo, khả năng, đức tính = der kleine Balken + = Wasser hat keine Balken + = er lügt, daß sich die Balken biegen +</t>
        </is>
      </c>
    </row>
    <row r="2369">
      <c r="A2369" t="inlineStr">
        <is>
          <t>Balkenkopf</t>
        </is>
      </c>
      <c r="B2369" t="inlineStr"/>
      <c r="C2369" t="inlineStr"/>
      <c r="D2369" t="inlineStr">
        <is>
          <t>giới hạn, biên giới, chỗ tiếp giáp, tường chống, trụ chống, trụ đá</t>
        </is>
      </c>
    </row>
    <row r="2370">
      <c r="A2370" t="inlineStr">
        <is>
          <t>Balkon</t>
        </is>
      </c>
      <c r="B2370" t="inlineStr"/>
      <c r="C2370" t="inlineStr"/>
      <c r="D2370" t="inlineStr">
        <is>
          <t>bao lơn, ban công - hành lang ngoài</t>
        </is>
      </c>
    </row>
    <row r="2371">
      <c r="A2371" t="inlineStr">
        <is>
          <t>Ball</t>
        </is>
      </c>
      <c r="B2371" t="inlineStr"/>
      <c r="C2371" t="inlineStr"/>
      <c r="D2371" t="inlineStr">
        <is>
          <t>buổi khiêu vũ, quả cầu, hình cầu, quả bóng, quả ban, đạn, cuộn, búi, viên, chuyện nhăng nhít, chuyện nhảm nhí, chuyện vô lý - sự nhảy múa, sự khiêu vũ, bài nhạc nhảy, điệu nhạc khiêu vũ, buổi liên hoan khiêu vũ = Ball spielen + = auf einem Ball + = am Ball bleiben + = den Ball abgeben + = wie einen Ball hin- und herwerfen +</t>
        </is>
      </c>
    </row>
    <row r="2372">
      <c r="A2372" t="inlineStr">
        <is>
          <t>Ballade</t>
        </is>
      </c>
      <c r="B2372" t="inlineStr"/>
      <c r="C2372" t="inlineStr"/>
      <c r="D2372" t="inlineStr">
        <is>
          <t>khúc balat, bài ca balat</t>
        </is>
      </c>
    </row>
    <row r="2373">
      <c r="A2373" t="inlineStr">
        <is>
          <t>Ballast</t>
        </is>
      </c>
      <c r="B2373" t="inlineStr"/>
      <c r="C2373" t="inlineStr"/>
      <c r="D2373" t="inlineStr">
        <is>
          <t>bì, đồ dằn, đá balat, sự chín chắn, sự chắc chắn, sự dày dạn - gánh nặng &amp; ), sức chở, trọng tải, món chi tiêu bắt buộc, đoạn điệp, ý chính, chủ đề = Ballast abwerfen + = mit Ballast beladen + = nur mit Ballast beladen +</t>
        </is>
      </c>
    </row>
    <row r="2374">
      <c r="A2374" t="inlineStr">
        <is>
          <t>Ballen</t>
        </is>
      </c>
      <c r="B2374" t="inlineStr"/>
      <c r="C2374" t="inlineStr"/>
      <c r="D2374" t="inlineStr">
        <is>
          <t>bao, túi, bị, xắc, mẻ săn, bọng, bọc, vú, chỗ húp lên, của cải, tiền bạc, quần, chỗ phùng ra, chỗ lụng thụng - kiện, tai hoạ, thảm hoạ, nỗi đau buồn, nỗi thống khổ, nỗi đau đớn - buổi khiêu vũ, quả cầu, hình cầu, quả bóng, quả ban, đạn, cuộn, búi, viên, chuyện nhăng nhít, chuyện nhảm nhí, chuyện vô lý - cái sàng, máy sàng, cái rây, mũi tên, cái then, cái chốt cửa, bó, súc, chớp, tiếng sét, bu-lông, sự chạy trốn, sự chạy lao đi - gói, ba lô, đàn, bầy, lũ, loạt, lô, bộ, cỗ, khối lượng hàng đóng gói trong một vụ, phương pháp đóng gói hàng, hàng tiền đạo, đám băng nổi pack ice), khăn ướt để đắp, mền ướt để cuốn - sự đắp khăn ướt, sự cuốn mền ướt, lượt đắp = in Ballen verpacken +</t>
        </is>
      </c>
    </row>
    <row r="2375">
      <c r="A2375" t="inlineStr">
        <is>
          <t>ballen</t>
        </is>
      </c>
      <c r="B2375" t="inlineStr"/>
      <c r="C2375" t="inlineStr"/>
      <c r="D2375" t="inlineStr">
        <is>
          <t>nghiền, siết, mím, nắm chặt, buộc chặt, giải quyết, thanh toán, xác nhận, làm cho không bác lại được, bị đóng gập đầu lại, nghiến, siết chặt, ôm chặt, ghì chặt - làm gấp đôi, tăng gấp đôi, nhân gấp đôi, + up) gập đôi, xếp vào cùng phòng với một người khác, tăng đôi, đóng thay thế, đi quanh, gấp đôi, + up) bị gập đôi, gập người làm đôi - rẽ ngoặt thình lình, chạy ngoằn ngoèo, đi bước rào, chạy bước chạy đều = ballen + = sich ballen + = sich ballen +</t>
        </is>
      </c>
    </row>
    <row r="2376">
      <c r="A2376" t="inlineStr">
        <is>
          <t>Ballett</t>
        </is>
      </c>
      <c r="B2376" t="inlineStr"/>
      <c r="C2376" t="inlineStr"/>
      <c r="D2376" t="inlineStr">
        <is>
          <t>ba lê, kịch múa</t>
        </is>
      </c>
    </row>
    <row r="2377">
      <c r="A2377" t="inlineStr">
        <is>
          <t>ballig</t>
        </is>
      </c>
      <c r="B2377" t="inlineStr"/>
      <c r="C2377" t="inlineStr"/>
      <c r="D2377" t="inlineStr">
        <is>
          <t>cầu, hình cầu, có hình cầu</t>
        </is>
      </c>
    </row>
    <row r="2378">
      <c r="A2378" t="inlineStr">
        <is>
          <t>Ballistik</t>
        </is>
      </c>
      <c r="B2378" t="inlineStr"/>
      <c r="C2378" t="inlineStr"/>
      <c r="D2378" t="inlineStr">
        <is>
          <t>đạn đạo học, khoa đường đạn</t>
        </is>
      </c>
    </row>
    <row r="2379">
      <c r="A2379" t="inlineStr">
        <is>
          <t>ballistisch</t>
        </is>
      </c>
      <c r="B2379" t="inlineStr"/>
      <c r="C2379" t="inlineStr"/>
      <c r="D2379" t="inlineStr">
        <is>
          <t>đạn đạo học, khoa đường đạn</t>
        </is>
      </c>
    </row>
    <row r="2380">
      <c r="A2380" t="inlineStr">
        <is>
          <t>Ballon</t>
        </is>
      </c>
      <c r="B2380" t="inlineStr"/>
      <c r="C2380" t="inlineStr"/>
      <c r="D2380" t="inlineStr">
        <is>
          <t>khí cầu, quả bóng, bình cầu, quả cầu ô ghi lời = der Ballon + = der Ballon + = im Ballon aufsteigen +</t>
        </is>
      </c>
    </row>
    <row r="2381">
      <c r="A2381" t="inlineStr">
        <is>
          <t>Ballonflieger</t>
        </is>
      </c>
      <c r="B2381" t="inlineStr"/>
      <c r="C2381" t="inlineStr"/>
      <c r="D2381" t="inlineStr">
        <is>
          <t>người cưỡi khí cầu</t>
        </is>
      </c>
    </row>
    <row r="2382">
      <c r="A2382" t="inlineStr">
        <is>
          <t>Ballonkorb</t>
        </is>
      </c>
      <c r="B2382" t="inlineStr"/>
      <c r="C2382" t="inlineStr"/>
      <c r="D2382" t="inlineStr">
        <is>
          <t>cái rổ, cái giỏ, cái thúng, tay cầm của roi song, roi song, roi mây, hình rổ, hình giỏ, bằng song, bằng mây</t>
        </is>
      </c>
    </row>
    <row r="2383">
      <c r="A2383" t="inlineStr">
        <is>
          <t>Ballons</t>
        </is>
      </c>
      <c r="B2383" t="inlineStr"/>
      <c r="C2383" t="inlineStr"/>
      <c r="D2383" t="inlineStr">
        <is>
          <t>xe ô tô, xe, toa, giỏ khí cầu, buồng thang máy, xa</t>
        </is>
      </c>
    </row>
    <row r="2384">
      <c r="A2384" t="inlineStr">
        <is>
          <t>Ballspiel</t>
        </is>
      </c>
      <c r="B2384" t="inlineStr"/>
      <c r="C2384" t="inlineStr"/>
      <c r="D2384" t="inlineStr">
        <is>
          <t>bóng ném</t>
        </is>
      </c>
    </row>
    <row r="2385">
      <c r="A2385" t="inlineStr">
        <is>
          <t>Ballung</t>
        </is>
      </c>
      <c r="B2385" t="inlineStr"/>
      <c r="C2385" t="inlineStr"/>
      <c r="D2385" t="inlineStr">
        <is>
          <t>sự tích tụ, sự chất đống, sự thiêu kết, sự kết tụ</t>
        </is>
      </c>
    </row>
    <row r="2386">
      <c r="A2386" t="inlineStr">
        <is>
          <t>Ballungsgebiet</t>
        </is>
      </c>
      <c r="B2386" t="inlineStr"/>
      <c r="C2386" t="inlineStr"/>
      <c r="D2386" t="inlineStr">
        <is>
          <t>khu thành phố</t>
        </is>
      </c>
    </row>
    <row r="2387">
      <c r="A2387" t="inlineStr">
        <is>
          <t>Ballungsraum</t>
        </is>
      </c>
      <c r="B2387" t="inlineStr"/>
      <c r="C2387" t="inlineStr"/>
      <c r="D2387" t="inlineStr">
        <is>
          <t>sự tích tụ, sự chất đống, sự thiêu kết, sự kết tụ</t>
        </is>
      </c>
    </row>
    <row r="2388">
      <c r="A2388" t="inlineStr">
        <is>
          <t>Ballwechsel</t>
        </is>
      </c>
      <c r="B2388" t="inlineStr"/>
      <c r="C2388" t="inlineStr"/>
      <c r="D2388"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2389">
      <c r="A2389" t="inlineStr">
        <is>
          <t>Balsam</t>
        </is>
      </c>
      <c r="B2389" t="inlineStr"/>
      <c r="C2389" t="inlineStr"/>
      <c r="D2389" t="inlineStr">
        <is>
          <t>nhựa thơm, bôm, cây chi nhựa thơm, dầu thơm, dầu cù là, hương thơm, niềm an ủi, tác động làm dịu, tác dụng làm khỏi - nhựa, thơm, cây cho nhựa thơm, cây bóng nước, vật làm dịu, vật có tác dụng làm khỏi - thuốc mỡ, thuốc xoa, dầu hắc ín, điều an ủi, điều làm yên tâm, lời xoa dịu, lời phỉnh</t>
        </is>
      </c>
    </row>
    <row r="2390">
      <c r="A2390" t="inlineStr">
        <is>
          <t>Balsamine</t>
        </is>
      </c>
      <c r="B2390" t="inlineStr"/>
      <c r="C2390" t="inlineStr"/>
      <c r="D2390" t="inlineStr">
        <is>
          <t>nhựa, thơm, bôm, cây cho nhựa thơm, cây bóng nước, niềm an ủi, vật làm dịu, vật có tác dụng làm khỏi</t>
        </is>
      </c>
    </row>
    <row r="2391">
      <c r="A2391" t="inlineStr">
        <is>
          <t>Bambus</t>
        </is>
      </c>
      <c r="B2391" t="inlineStr"/>
      <c r="C2391" t="inlineStr"/>
      <c r="D2391" t="inlineStr">
        <is>
          <t>cây tre</t>
        </is>
      </c>
    </row>
    <row r="2392">
      <c r="A2392" t="inlineStr">
        <is>
          <t>banal</t>
        </is>
      </c>
      <c r="B2392" t="inlineStr"/>
      <c r="C2392" t="inlineStr"/>
      <c r="D2392" t="inlineStr">
        <is>
          <t>thường, tầm thường, sáo, vô vị - cũ rích - nhàm - bình thường, không đáng kể, không quan trọng, không có tài cán gì, vô giá trị, thông thường</t>
        </is>
      </c>
    </row>
    <row r="2393">
      <c r="A2393" t="inlineStr">
        <is>
          <t>Banane</t>
        </is>
      </c>
      <c r="B2393" t="inlineStr"/>
      <c r="C2393" t="inlineStr"/>
      <c r="D2393" t="inlineStr">
        <is>
          <t>cây chuối, quả chuối</t>
        </is>
      </c>
    </row>
    <row r="2394">
      <c r="A2394" t="inlineStr">
        <is>
          <t>Band</t>
        </is>
      </c>
      <c r="B2394" t="inlineStr"/>
      <c r="C2394" t="inlineStr"/>
      <c r="D2394" t="inlineStr">
        <is>
          <t>quyển, tập, khối, dung tích, thể tích, âm lượng, làn, đám, cuộn = das Band + = die Band + = das Band + = das Band + = das Band + = Band ab! + = das rote Band + = das Blaue Band + = das schmale Band + = auf Band heften + = das flatternde Band + = mit Band versehen + = das am Buch befestigte Band + = außer Rand und Band sein + = mit einem Band festmachen + = am laufenden Band produzieren +</t>
        </is>
      </c>
    </row>
    <row r="2395">
      <c r="A2395" t="inlineStr">
        <is>
          <t>Bandage</t>
        </is>
      </c>
      <c r="B2395" t="inlineStr"/>
      <c r="C2395" t="inlineStr"/>
      <c r="D2395" t="inlineStr">
        <is>
          <t>băng</t>
        </is>
      </c>
    </row>
    <row r="2396">
      <c r="A2396" t="inlineStr">
        <is>
          <t>Bandbreite</t>
        </is>
      </c>
      <c r="B2396" t="inlineStr"/>
      <c r="C2396" t="inlineStr"/>
      <c r="D2396" t="inlineStr">
        <is>
          <t>hình ảnh, phổ, quang phổ = die Bandbreite +</t>
        </is>
      </c>
    </row>
    <row r="2397">
      <c r="A2397" t="inlineStr">
        <is>
          <t>Bande</t>
        </is>
      </c>
      <c r="B2397" t="inlineStr"/>
      <c r="C2397" t="inlineStr"/>
      <c r="D2397" t="inlineStr">
        <is>
          <t>dải, băng, đai, nẹp, dải đóng gáy sách, dải cổ áo, dải băng, đoàn, toán, lũ, bọn, bầy, dàn nhạc, ban nhạc - - phường, tụi, bè lũ - tốp, kíp, bộ - bầy người, bộ lạc du cư, muồm lũ, đám - đám đông, dân chúng, quần chúng, thường dân, đám đông hỗn tạp, bọn du thủ du thực - bó, gói, ba lô, đàn, loạt, lô, cỗ, kiện, khối lượng hàng đóng gói trong một vụ, phương pháp đóng gói hàng, hàng tiền đạo, đám băng nổi pack ice), khăn ướt để đắp, mền ướt để cuốn - sự đắp khăn ướt, sự cuốn mền ướt, lượt đắp - đám đông người ồn ào hỗn độn, sự tụ tập nhiều người để phá rối trật tự trị an, sự rối loạn, sự phá rối, sự thất bại thảm hại, sự tháo chạy tán loạn, buổi dạ hội lớn = die Bande + = die Bande + = eine Bande bilden +</t>
        </is>
      </c>
    </row>
    <row r="2398">
      <c r="A2398" t="inlineStr">
        <is>
          <t>Bandende</t>
        </is>
      </c>
      <c r="B2398" t="inlineStr"/>
      <c r="C2398" t="inlineStr"/>
      <c r="D2398" t="inlineStr">
        <is>
          <t>người lần theo dấu vết, người theo dò, xe moóc, toa moóc, cây bò, cây leo, người đi sau, người tụt lại sau, người rớt lại sau, đoạn phim quảng cáo phim mới</t>
        </is>
      </c>
    </row>
    <row r="2399">
      <c r="A2399" t="inlineStr">
        <is>
          <t>Bandenmitglied</t>
        </is>
      </c>
      <c r="B2399" t="inlineStr"/>
      <c r="C2399" t="inlineStr"/>
      <c r="D2399" t="inlineStr">
        <is>
          <t>kẻ cướp, găngxtơ</t>
        </is>
      </c>
    </row>
    <row r="2400">
      <c r="A2400" t="inlineStr">
        <is>
          <t>Bandit</t>
        </is>
      </c>
      <c r="B2400" t="inlineStr"/>
      <c r="C2400" t="inlineStr"/>
      <c r="D2400" t="inlineStr">
        <is>
          <t>kẻ cướp - kẻ đi giết người thuê, lời hoan hô - găngxtơ - người sống ngoài vòng pháp luật, người không được luật pháp che chở, kẻ thường xuyên phạm tội, con ngựa bất kham, con ngựa hung dữ - đứa côn đồ, tên vô lại, tên lưu manh</t>
        </is>
      </c>
    </row>
    <row r="2401">
      <c r="A2401" t="inlineStr">
        <is>
          <t>Bandrolle</t>
        </is>
      </c>
      <c r="B2401" t="inlineStr"/>
      <c r="C2401" t="inlineStr"/>
      <c r="D2401" t="inlineStr">
        <is>
          <t>guồng, ống, cuộn, tang, điệu vũ quay, nhạc cho điệu vũ quay, sự quay cuồng, sự lảo đảo, sự loạng choạng</t>
        </is>
      </c>
    </row>
    <row r="2402">
      <c r="A2402" t="inlineStr">
        <is>
          <t>Bandspule</t>
        </is>
      </c>
      <c r="B2402" t="inlineStr"/>
      <c r="C2402" t="inlineStr"/>
      <c r="D2402" t="inlineStr">
        <is>
          <t>guồng, ống, cuộn, tang, điệu vũ quay, nhạc cho điệu vũ quay, sự quay cuồng, sự lảo đảo, sự loạng choạng</t>
        </is>
      </c>
    </row>
    <row r="2403">
      <c r="A2403" t="inlineStr">
        <is>
          <t>Bandwurm</t>
        </is>
      </c>
      <c r="B2403" t="inlineStr"/>
      <c r="C2403" t="inlineStr"/>
      <c r="D2403" t="inlineStr">
        <is>
          <t>sán dây, sán xơ mít</t>
        </is>
      </c>
    </row>
    <row r="2404">
      <c r="A2404" t="inlineStr">
        <is>
          <t>bange</t>
        </is>
      </c>
      <c r="B2404" t="inlineStr"/>
      <c r="C2404" t="inlineStr"/>
      <c r="D2404" t="inlineStr">
        <is>
          <t>sợ, hãi, hoảng, hoảng sợ - áy náy, lo âu, lo lắng, băn khoăn, ước ao, khao khát, khắc khoải, đáng lo ngại, nguy ngập - ghê sợ, đáng sợ, sợ hãi, sợ sệt, e ngại, kinh khủng, ghê khiếp, kinh khiếp, ghê gớm, quá tệ, kinh sợ - khiếp đảm, nhút nhát, hôi hám, bẩn tưởi = mir ist bange um ihn +</t>
        </is>
      </c>
    </row>
    <row r="2405">
      <c r="A2405" t="inlineStr">
        <is>
          <t>Bange!</t>
        </is>
      </c>
      <c r="B2405" t="inlineStr"/>
      <c r="C2405" t="inlineStr"/>
      <c r="D2405">
        <f> ihr wurde Angst und Bange +</f>
        <v/>
      </c>
    </row>
    <row r="2406">
      <c r="A2406" t="inlineStr">
        <is>
          <t>Bangen</t>
        </is>
      </c>
      <c r="B2406" t="inlineStr"/>
      <c r="C2406" t="inlineStr"/>
      <c r="D2406" t="inlineStr">
        <is>
          <t>sự mất tinh thần, sự mất hết can đảm</t>
        </is>
      </c>
    </row>
    <row r="2407">
      <c r="A2407" t="inlineStr">
        <is>
          <t>bangen</t>
        </is>
      </c>
      <c r="B2407" t="inlineStr"/>
      <c r="C2407" t="inlineStr"/>
      <c r="D2407" t="inlineStr">
        <is>
          <t>run, rung, rung sợ, lo sợ</t>
        </is>
      </c>
    </row>
    <row r="2408">
      <c r="A2408" t="inlineStr">
        <is>
          <t>Bank</t>
        </is>
      </c>
      <c r="B2408" t="inlineStr"/>
      <c r="C2408" t="inlineStr"/>
      <c r="D2408" t="inlineStr">
        <is>
          <t>đê, gờ, ụ, bờ, đống, bãi ngầm, sự nghiêng cánh, sự nghiêng sang một bên, bờ miệng giếng, bờ miệng hầm, nhà ngân hàng, vốn nhà cái, chỗ ngồi, dãy mái chèo, bàn phím, bàn thợ - ghế dài, bàn, ghế ngồi của quan toà, toà án, ghế ngồi ở nghị viện Anh, cuộc trưng bày, cuộc triển lãm - bàn học sinh, bàn viết, bàn làm việc, công việc văn phòng, công tác văn thư, nghiệp bút nghiên, giá để kinh, giá để bản nhạc, bục giảng kinh, nơi thu tiền, toà soạn, tổ - ghế tủ = die Bank halten + = Geld auf der Bank haben + = auf einer Bank hinterlegen + = auf die lange Bank schieben + = etwas auf die lange Bank schieben +</t>
        </is>
      </c>
    </row>
    <row r="2409">
      <c r="A2409" t="inlineStr">
        <is>
          <t>Bankabrechnung</t>
        </is>
      </c>
      <c r="B2409" t="inlineStr"/>
      <c r="C2409" t="inlineStr"/>
      <c r="D2409" t="inlineStr">
        <is>
          <t>sự bày tỏ, sự trình bày, sự phát biểu, lời tuyên bố, bản tuyên bố</t>
        </is>
      </c>
    </row>
    <row r="2410">
      <c r="A2410" t="inlineStr">
        <is>
          <t>Bankett</t>
        </is>
      </c>
      <c r="B2410" t="inlineStr"/>
      <c r="C2410" t="inlineStr"/>
      <c r="D2410" t="inlineStr">
        <is>
          <t>tiệc lớn</t>
        </is>
      </c>
    </row>
    <row r="2411">
      <c r="A2411" t="inlineStr">
        <is>
          <t>Banketteilnehmer</t>
        </is>
      </c>
      <c r="B2411" t="inlineStr"/>
      <c r="C2411" t="inlineStr"/>
      <c r="D2411" t="inlineStr">
        <is>
          <t>người dự tiệc lớn</t>
        </is>
      </c>
    </row>
    <row r="2412">
      <c r="A2412" t="inlineStr">
        <is>
          <t>Bankhalter</t>
        </is>
      </c>
      <c r="B2412" t="inlineStr"/>
      <c r="C2412" t="inlineStr"/>
      <c r="D2412" t="inlineStr">
        <is>
          <t>chủ ngân hàng, giám đốc ngân hàng, người có cổ phần ở ngân hàng, nhà cái, bài banke, thợ đấu, thợ làm đất, ngựa vượt rào</t>
        </is>
      </c>
    </row>
    <row r="2413">
      <c r="A2413" t="inlineStr">
        <is>
          <t>Bankhaus</t>
        </is>
      </c>
      <c r="B2413" t="inlineStr"/>
      <c r="C2413" t="inlineStr"/>
      <c r="D2413" t="inlineStr">
        <is>
          <t>đê, gờ, ụ, bờ, đống, bãi ngầm, sự nghiêng cánh, sự nghiêng sang một bên, bờ miệng giếng, bờ miệng hầm, nhà ngân hàng, vốn nhà cái, chỗ ngồi, dãy mái chèo, bàn phím, bàn thợ</t>
        </is>
      </c>
    </row>
    <row r="2414">
      <c r="A2414" t="inlineStr">
        <is>
          <t>Bankier</t>
        </is>
      </c>
      <c r="B2414" t="inlineStr"/>
      <c r="C2414" t="inlineStr"/>
      <c r="D2414" t="inlineStr">
        <is>
          <t>chủ ngân hàng, giám đốc ngân hàng, người có cổ phần ở ngân hàng, nhà cái, bài banke, thợ đấu, thợ làm đất, ngựa vượt rào</t>
        </is>
      </c>
    </row>
    <row r="2415">
      <c r="A2415" t="inlineStr">
        <is>
          <t>Bankkassierer</t>
        </is>
      </c>
      <c r="B2415" t="inlineStr"/>
      <c r="C2415" t="inlineStr"/>
      <c r="D2415" t="inlineStr">
        <is>
          <t>người kể chuyện, người hay kể chuyện, người tự thuật, người kiểm phiếu, người thủ quỹ</t>
        </is>
      </c>
    </row>
    <row r="2416">
      <c r="A2416" t="inlineStr">
        <is>
          <t>Bankkonto</t>
        </is>
      </c>
      <c r="B2416" t="inlineStr"/>
      <c r="C2416" t="inlineStr"/>
      <c r="D2416"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t>
        </is>
      </c>
    </row>
    <row r="2417">
      <c r="A2417" t="inlineStr">
        <is>
          <t>Banknote</t>
        </is>
      </c>
      <c r="B2417" t="inlineStr"/>
      <c r="C2417" t="inlineStr"/>
      <c r="D2417" t="inlineStr">
        <is>
          <t>cái kéo liềm, cái kích, mỏ, đầu mũi neo, mũi biển hẹp, tờ quảng cáo, yết thị, hoá đơn, luật dự thảo, dự luật, giấy bạc, hối phiếu bill of exchange), sự thưa kiện, đơn kiện - giấy mỏng, bài viết trên giấy mỏng, tiền giấy - - lời ghi, lời ghi chép, lời ghi chú, lời chú giải, sự lưu ý, sự chú ý, bức thư ngắn, công hàm, phiếu, giấy, dấu, dấu hiệu, vết, tiếng tăm, danh tiếng, nốt, phím, điệu, vẻ, giọng, mùi</t>
        </is>
      </c>
    </row>
    <row r="2418">
      <c r="A2418" t="inlineStr">
        <is>
          <t>Bankrott</t>
        </is>
      </c>
      <c r="B2418" t="inlineStr">
        <is>
          <t>verb</t>
        </is>
      </c>
      <c r="C2418" t="inlineStr"/>
      <c r="D2418" t="inlineStr">
        <is>
          <t>sự vỡ nợ, sự phá sản, sự mất hoàn toàn - sự nổ, sự rầy la, sự chửi mắng, cơn giận dữ, cơn phẫn nộ, tranh phóng to, ảnh phóng to, bữa chén thừa mứa, biến cố lớn - sự không xảy ra, sự không làm được, sự thiếu, sự thất bại, sự hỏng, sự mất, người bị thất bại, việc thất bại, cố gắng không thành công, sự thi hỏng - tình trạng không trả được nợ - sự vỡ ra từng mảnh, sự đập vỡ ra từng mảnh, tiếng vỡ xoảng, sự va mạnh, sự đâm mạnh vào, cú đập mạnh, cú đấm mạnh, cú đấm thôi sơn, sự thua lỗ liên tiếp, rượu mạnh ướp đá - sự thành công lớn - sự phá huỷ hoàn toàn, sự tiêu diệt hoàn toàn = Bankrott machen + = der verbrecherische Bankrott +</t>
        </is>
      </c>
    </row>
    <row r="2419">
      <c r="A2419" t="inlineStr">
        <is>
          <t>bankrott</t>
        </is>
      </c>
      <c r="B2419" t="inlineStr"/>
      <c r="C2419" t="inlineStr"/>
      <c r="D2419" t="inlineStr">
        <is>
          <t>vỡ nợ, phá sản, thiếu, không có, mất hết - không trả được nợ, về những người không trả được nợ, không đủ để trả hết nợ = bankrott gehen + = bankrott werden + = jemanden bankrott machen +</t>
        </is>
      </c>
    </row>
    <row r="2420">
      <c r="A2420" t="inlineStr">
        <is>
          <t>Bankrotteur</t>
        </is>
      </c>
      <c r="B2420" t="inlineStr"/>
      <c r="C2420" t="inlineStr"/>
      <c r="D2420" t="inlineStr">
        <is>
          <t>người vỡ nợ, người phá sản, người mắc nợ không trả được</t>
        </is>
      </c>
    </row>
    <row r="2421">
      <c r="A2421" t="inlineStr">
        <is>
          <t>Bankwesen</t>
        </is>
      </c>
      <c r="B2421" t="inlineStr"/>
      <c r="C2421" t="inlineStr"/>
      <c r="D2421" t="inlineStr">
        <is>
          <t>công việc ngân hàng</t>
        </is>
      </c>
    </row>
    <row r="2422">
      <c r="A2422" t="inlineStr">
        <is>
          <t>Bann</t>
        </is>
      </c>
      <c r="B2422" t="inlineStr"/>
      <c r="C2422" t="inlineStr"/>
      <c r="D2422" t="inlineStr">
        <is>
          <t>sự xoè lửa, sự nổ, sự nổi giận đùng đùng, sự xổ ra, sự tuôn ra, sự phun ra - lời thần chú, bùa mê, sự làm say mê, sức quyến rũ, đợt, phiên, thời gian ngắn, cơn ngắn, thời gian nghỉ ngắn - điều cấm kỵ, sự kiêng kỵ = jemanden in seinen Bann ziehen +</t>
        </is>
      </c>
    </row>
    <row r="2423">
      <c r="A2423" t="inlineStr">
        <is>
          <t>Banner</t>
        </is>
      </c>
      <c r="B2423" t="inlineStr"/>
      <c r="C2423" t="inlineStr"/>
      <c r="D2423" t="inlineStr">
        <is>
          <t>ngọn cờ, biểu ngữ, đầu đề chữ lớn suốt mặt trang báo - cờ hiệu, cờ, cánh cờ, tiêu chuẩn, chuẩn, mẫu, trình độ, mức, chất lượng trung bình, lớp học, hạng, thứ, bản vị, chân, cột, cây mọc đứng, Xtanđa</t>
        </is>
      </c>
    </row>
    <row r="2424">
      <c r="A2424" t="inlineStr">
        <is>
          <t>Bar</t>
        </is>
      </c>
      <c r="B2424" t="inlineStr"/>
      <c r="C2424" t="inlineStr"/>
      <c r="D2424"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quán giải khát, tủ đựng bát đĩa, cái đấm, cái vả, cái tát, điều rũi, điều bất hạnh</t>
        </is>
      </c>
    </row>
    <row r="2425">
      <c r="A2425" t="inlineStr">
        <is>
          <t>bar</t>
        </is>
      </c>
      <c r="B2425" t="inlineStr"/>
      <c r="C2425" t="inlineStr"/>
      <c r="D2425" t="inlineStr">
        <is>
          <t>trần, trần truồng, trọc, trống không, rỗng, trơ trụi, nghèo nàn, xác xơ, vừa đủ, tối thiểu, không được cách điện - mặt, trả tiền ngay, trao ngay khi bán, phát đi từ một đài phát thanh địa phương, xen vào giữa chương trình phát thanh chính = bar + = bar + = in bar +</t>
        </is>
      </c>
    </row>
    <row r="2426">
      <c r="A2426" t="inlineStr">
        <is>
          <t>Baracke</t>
        </is>
      </c>
      <c r="B2426" t="inlineStr"/>
      <c r="C2426" t="inlineStr"/>
      <c r="D2426" t="inlineStr">
        <is>
          <t>số nhiều) trại lính, doanh trại, nơi ở tập trung đông người, nhà kho xấu xí - lều, lán, chỏi, nhà lụp xụp tồi tàn, bài hò = die Baracke +</t>
        </is>
      </c>
    </row>
    <row r="2427">
      <c r="A2427" t="inlineStr">
        <is>
          <t>Baracken</t>
        </is>
      </c>
      <c r="B2427" t="inlineStr"/>
      <c r="C2427" t="inlineStr"/>
      <c r="D2427" t="inlineStr">
        <is>
          <t>cho ở lều, cho ở trong những nhà gỗ tạm thời = in Baracken unterbringen + = die Unterbringung in Baracken +</t>
        </is>
      </c>
    </row>
    <row r="2428">
      <c r="A2428" t="inlineStr">
        <is>
          <t>Barbar</t>
        </is>
      </c>
      <c r="B2428" t="inlineStr"/>
      <c r="C2428" t="inlineStr"/>
      <c r="D2428" t="inlineStr">
        <is>
          <t>người dã man, người man rợ, người thô lỗ - người hoang dã, người tàn bạo dã man, người độc ác</t>
        </is>
      </c>
    </row>
    <row r="2429">
      <c r="A2429" t="inlineStr">
        <is>
          <t>Barbarei</t>
        </is>
      </c>
      <c r="B2429" t="inlineStr"/>
      <c r="C2429" t="inlineStr"/>
      <c r="D2429"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 - tính chất dã man, sự thô tục, sự thô bỉ</t>
        </is>
      </c>
    </row>
    <row r="2430">
      <c r="A2430" t="inlineStr">
        <is>
          <t>barbarisch</t>
        </is>
      </c>
      <c r="B2430" t="inlineStr"/>
      <c r="C2430" t="inlineStr"/>
      <c r="D2430" t="inlineStr">
        <is>
          <t>dã man, man rợ, thô lỗ, không có văn hoá - - hung ác, tàn bạo, không phải là Hy lạp, không phải là La tinh, không phải là người Hy lạp, ở ngoài đế quốc La mã, không phải là người theo đạo Cơ đốc, ngoại quốc - ngoại đạo, không văn minh, dốt nát</t>
        </is>
      </c>
    </row>
    <row r="2431">
      <c r="A2431" t="inlineStr">
        <is>
          <t>Barbesitzer</t>
        </is>
      </c>
      <c r="B2431" t="inlineStr"/>
      <c r="C2431" t="inlineStr"/>
      <c r="D2431" t="inlineStr">
        <is>
          <t>chủ quán rượu</t>
        </is>
      </c>
    </row>
    <row r="2432">
      <c r="A2432" t="inlineStr">
        <is>
          <t>Bardame</t>
        </is>
      </c>
      <c r="B2432" t="inlineStr"/>
      <c r="C2432" t="inlineStr"/>
      <c r="D2432" t="inlineStr">
        <is>
          <t>cô gái phục vụ ở quán rượu</t>
        </is>
      </c>
    </row>
    <row r="2433">
      <c r="A2433" t="inlineStr">
        <is>
          <t>Barde</t>
        </is>
      </c>
      <c r="B2433" t="inlineStr"/>
      <c r="C2433" t="inlineStr"/>
      <c r="D2433" t="inlineStr">
        <is>
          <t>thi sĩ, nhà thơ, ca sĩ chuyên hát những bài hát cổ, giáp ngựa</t>
        </is>
      </c>
    </row>
    <row r="2434">
      <c r="A2434" t="inlineStr">
        <is>
          <t>Bargeld</t>
        </is>
      </c>
      <c r="B2434" t="inlineStr"/>
      <c r="C2434" t="inlineStr"/>
      <c r="D2434" t="inlineStr">
        <is>
          <t>tiền, tiền mặt = Bargeld einnehmen +</t>
        </is>
      </c>
    </row>
    <row r="2435">
      <c r="A2435" t="inlineStr">
        <is>
          <t>Bariton</t>
        </is>
      </c>
      <c r="B2435" t="inlineStr"/>
      <c r="C2435" t="inlineStr"/>
      <c r="D2435" t="inlineStr">
        <is>
          <t>giọng nam trung, kèn baritôn, đàn baritôn = Bariton- +</t>
        </is>
      </c>
    </row>
    <row r="2436">
      <c r="A2436" t="inlineStr">
        <is>
          <t>Baritonstimme</t>
        </is>
      </c>
      <c r="B2436" t="inlineStr"/>
      <c r="C2436" t="inlineStr"/>
      <c r="D2436" t="inlineStr">
        <is>
          <t>giọng nam trung, kèn baritôn, đàn baritôn</t>
        </is>
      </c>
    </row>
    <row r="2437">
      <c r="A2437" t="inlineStr">
        <is>
          <t>barmherzig</t>
        </is>
      </c>
      <c r="B2437" t="inlineStr"/>
      <c r="C2437" t="inlineStr"/>
      <c r="D2437" t="inlineStr">
        <is>
          <t>hay thương xót, nhân từ, từ bi, khoan dung</t>
        </is>
      </c>
    </row>
    <row r="2438">
      <c r="A2438" t="inlineStr">
        <is>
          <t>Barmherzigkeit</t>
        </is>
      </c>
      <c r="B2438" t="inlineStr"/>
      <c r="C2438" t="inlineStr"/>
      <c r="D2438" t="inlineStr">
        <is>
          <t>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 - sự âu yếm, lòng yêu thương, tình thân ái - lòng thương xót, lòng nhân từ, lòng từ bi, lòng khoan dung - lòng thương, ơn, sự may mắn, hạnh phúc, điều sung sướng</t>
        </is>
      </c>
    </row>
    <row r="2439">
      <c r="A2439" t="inlineStr">
        <is>
          <t>Barock</t>
        </is>
      </c>
      <c r="B2439" t="inlineStr"/>
      <c r="C2439" t="inlineStr"/>
      <c r="D2439" t="inlineStr">
        <is>
          <t>xu hướng nghệ thuật Barôc</t>
        </is>
      </c>
    </row>
    <row r="2440">
      <c r="A2440" t="inlineStr">
        <is>
          <t>barock</t>
        </is>
      </c>
      <c r="B2440" t="inlineStr"/>
      <c r="C2440" t="inlineStr"/>
      <c r="D2440" t="inlineStr">
        <is>
          <t>kỳ dị, lố bịch, Barôc, hoa mỹ kỳ cục</t>
        </is>
      </c>
    </row>
    <row r="2441">
      <c r="A2441" t="inlineStr">
        <is>
          <t>Barometer</t>
        </is>
      </c>
      <c r="B2441" t="inlineStr"/>
      <c r="C2441" t="inlineStr"/>
      <c r="D2441" t="inlineStr">
        <is>
          <t>phong vũ biểu, cái đo khí áp - kính thuỷ tinh, đồ dùng bằng thuỷ tinh, cái cốc, cốc, cái phong vũ biểu weather glass), ống nhòm, thấu kính, mặt kính, nhà kính, gương soi looking glass), đồng hồ cát, kính đeo mắt</t>
        </is>
      </c>
    </row>
    <row r="2442">
      <c r="A2442" t="inlineStr">
        <is>
          <t>barometrisch</t>
        </is>
      </c>
      <c r="B2442" t="inlineStr"/>
      <c r="C2442" t="inlineStr"/>
      <c r="D2442" t="inlineStr">
        <is>
          <t>khí áp</t>
        </is>
      </c>
    </row>
    <row r="2443">
      <c r="A2443" t="inlineStr">
        <is>
          <t>Baron</t>
        </is>
      </c>
      <c r="B2443" t="inlineStr"/>
      <c r="C2443" t="inlineStr"/>
      <c r="D2443" t="inlineStr">
        <is>
          <t>nam tước, nhà đại tư bản, vua = der König ernannte ihn zum Baron +</t>
        </is>
      </c>
    </row>
    <row r="2444">
      <c r="A2444" t="inlineStr">
        <is>
          <t>Baronin</t>
        </is>
      </c>
      <c r="B2444" t="inlineStr"/>
      <c r="C2444" t="inlineStr"/>
      <c r="D2444" t="inlineStr">
        <is>
          <t>nam tước phu nhân, nữ nam tước</t>
        </is>
      </c>
    </row>
    <row r="2445">
      <c r="A2445" t="inlineStr">
        <is>
          <t>Barren</t>
        </is>
      </c>
      <c r="B2445" t="inlineStr"/>
      <c r="C2445" t="inlineStr"/>
      <c r="D2445"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 der Barren +</t>
        </is>
      </c>
    </row>
    <row r="2446">
      <c r="A2446" t="inlineStr">
        <is>
          <t>Barrenholm</t>
        </is>
      </c>
      <c r="B2446" t="inlineStr"/>
      <c r="C2446" t="inlineStr"/>
      <c r="D2446"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2447">
      <c r="A2447" t="inlineStr">
        <is>
          <t>Barriere</t>
        </is>
      </c>
      <c r="B2447" t="inlineStr"/>
      <c r="C2447" t="inlineStr"/>
      <c r="D2447"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đập nước, vật chướng ngại, sự bắn chặn, sự bắn yểm hộ, hàng rào - - bờ giậu, hàng rào ngăn cách, sự đánh bao vây</t>
        </is>
      </c>
    </row>
    <row r="2448">
      <c r="A2448" t="inlineStr">
        <is>
          <t>Barrikade</t>
        </is>
      </c>
      <c r="B2448" t="inlineStr"/>
      <c r="C2448" t="inlineStr"/>
      <c r="D2448" t="inlineStr">
        <is>
          <t>vật chướng ngại</t>
        </is>
      </c>
    </row>
    <row r="2449">
      <c r="A2449" t="inlineStr">
        <is>
          <t>Barsch</t>
        </is>
      </c>
      <c r="B2449" t="inlineStr"/>
      <c r="C2449" t="inlineStr"/>
      <c r="D2449" t="inlineStr">
        <is>
          <t>cá pecca, sào để chim đậu, cành để chim đậu, trục chuyển động giữa, con sào, địa vị cao, địa vị vững chắc</t>
        </is>
      </c>
    </row>
    <row r="2450">
      <c r="A2450" t="inlineStr">
        <is>
          <t>barsch</t>
        </is>
      </c>
      <c r="B2450" t="inlineStr"/>
      <c r="C2450" t="inlineStr"/>
      <c r="D2450" t="inlineStr">
        <is>
          <t>cùn, lỗ mãng, không giữ ý tứ, thẳng thừng, toạc móng heo, đần, đần độn, tù - thô, ráp, xù xì, chói, khó nghe, nghe khó chịu, khàn khàn, chát, thô bỉ, thô bạo, cục cằn, gay gắt, khe khắt, ác nghiệt, khắc nghiệt, cay nghiệt, nhẫn tâm, tàn nhẫn - cưỡng bách, quả quyết, nhất quyết, kiên quyết, dứt khoát, tối cần, thiết yếu, giáo điều, độc đoán, độc tài, võ đoán - nhám, gồ ghề, bờm xờm, lởm chởm, dữ dội, mạnh, hung dữ, bảo tố, động, xấu, chưa gọt giũa, chưa trau chuốt, thô lỗ, sống sượng, cộc cằn, gian khổ, gay go, nhọc nhằn, nặng nề, nháp, phác, phỏng, gần đúng - ầm ĩ, hỗn độn, chói tai, dữ = barsch +</t>
        </is>
      </c>
    </row>
    <row r="2451">
      <c r="A2451" t="inlineStr">
        <is>
          <t>Barte</t>
        </is>
      </c>
      <c r="B2451" t="inlineStr"/>
      <c r="C2451" t="inlineStr"/>
      <c r="D2451" t="inlineStr">
        <is>
          <t>đương đầu với, chống cư</t>
        </is>
      </c>
    </row>
    <row r="2452">
      <c r="A2452" t="inlineStr">
        <is>
          <t>bartlos</t>
        </is>
      </c>
      <c r="B2452" t="inlineStr"/>
      <c r="C2452" t="inlineStr"/>
      <c r="D2452" t="inlineStr">
        <is>
          <t>không có râu, không có ngạnh - có mặt cạo nhẫn, có mặt nhẫn, có vẽ mặt thân thiện</t>
        </is>
      </c>
    </row>
    <row r="2453">
      <c r="A2453" t="inlineStr">
        <is>
          <t>Barzahlung</t>
        </is>
      </c>
      <c r="B2453" t="inlineStr"/>
      <c r="C2453" t="inlineStr"/>
      <c r="D2453" t="inlineStr">
        <is>
          <t>tiền, tiền mặt = nur gegen Barzahlung +</t>
        </is>
      </c>
    </row>
    <row r="2454">
      <c r="A2454" t="inlineStr">
        <is>
          <t>basaltisch</t>
        </is>
      </c>
      <c r="B2454" t="inlineStr"/>
      <c r="C2454" t="inlineStr"/>
      <c r="D2454" t="inlineStr">
        <is>
          <t>bazan</t>
        </is>
      </c>
    </row>
    <row r="2455">
      <c r="A2455" t="inlineStr">
        <is>
          <t>Basar</t>
        </is>
      </c>
      <c r="B2455" t="inlineStr"/>
      <c r="C2455" t="inlineStr"/>
      <c r="D2455" t="inlineStr">
        <is>
          <t>chợ, hàng tạp hoá, cuộc bán hàng phúc thiện, chỗ bán hàng phúc thiện</t>
        </is>
      </c>
    </row>
    <row r="2456">
      <c r="A2456" t="inlineStr">
        <is>
          <t>Base</t>
        </is>
      </c>
      <c r="B2456" t="inlineStr"/>
      <c r="C2456" t="inlineStr"/>
      <c r="D2456" t="inlineStr">
        <is>
          <t>anh, anh con bác, em con chú, anh con cô con cậu, anh con dì, anh cháu bác, em cháu chú, các hạ = die Base +</t>
        </is>
      </c>
    </row>
    <row r="2457">
      <c r="A2457" t="inlineStr">
        <is>
          <t>Baseball</t>
        </is>
      </c>
      <c r="B2457" t="inlineStr"/>
      <c r="C2457" t="inlineStr"/>
      <c r="D2457">
        <f> der Baseball +</f>
        <v/>
      </c>
    </row>
    <row r="2458">
      <c r="A2458" t="inlineStr">
        <is>
          <t>Baseballspiel</t>
        </is>
      </c>
      <c r="B2458" t="inlineStr"/>
      <c r="C2458" t="inlineStr"/>
      <c r="D2458" t="inlineStr">
        <is>
          <t>bóng chày</t>
        </is>
      </c>
    </row>
    <row r="2459">
      <c r="A2459" t="inlineStr">
        <is>
          <t>basieren</t>
        </is>
      </c>
      <c r="B2459" t="inlineStr"/>
      <c r="C2459" t="inlineStr"/>
      <c r="D2459" t="inlineStr">
        <is>
          <t>đặt tên, đặt cơ sở trên, dựa vào, căn cứ vào - đặt vào, truyền thụ những kiến thức vững vàng, đặt nền, đặt xuống đất, làm cho mắc cạn, làm cho không cất cánh, bắn rơi, làm rơi xuống đất, tiếp đất, mắc cạn, hạ cánh</t>
        </is>
      </c>
    </row>
    <row r="2460">
      <c r="A2460" t="inlineStr">
        <is>
          <t>Basilika</t>
        </is>
      </c>
      <c r="B2460" t="inlineStr"/>
      <c r="C2460" t="inlineStr"/>
      <c r="D2460" t="inlineStr">
        <is>
          <t>La-mã hoàng cung, La-mã pháp đình, nhà thờ xây sâu với hai dãy cột</t>
        </is>
      </c>
    </row>
    <row r="2461">
      <c r="A2461" t="inlineStr">
        <is>
          <t>Basilikum</t>
        </is>
      </c>
      <c r="B2461" t="inlineStr"/>
      <c r="C2461" t="inlineStr"/>
      <c r="D2461" t="inlineStr">
        <is>
          <t>cây húng quế, cây rau é sweet basil), basan</t>
        </is>
      </c>
    </row>
    <row r="2462">
      <c r="A2462" t="inlineStr">
        <is>
          <t>Basis</t>
        </is>
      </c>
      <c r="B2462" t="inlineStr"/>
      <c r="C2462" t="inlineStr"/>
      <c r="D2462" t="inlineStr">
        <is>
          <t>cơ sở, nền, nền tảng, nền móng, đáy, chấn đế, căn cứ, đường đáy, mặt đáy, cơ số, gốc từ, Bazơ - - phần dưới cùng, bụng tàu, tàu, mặt, đít, ngọn nguồn, bản chất, sức chịu đựng, sức dai - chân, bàn chân, bước chân, cách đi, bộ binh, bệ phía dưới, cuối, phút, âm tiết ), gốc cánh, cặn bã foot), đường thô foots), footlights - sự thành lập, sự sáng lập, sự thiết lập, tổ chức - móng, cơ sở hạ tầng = an der Basis befindlich +</t>
        </is>
      </c>
    </row>
    <row r="2463">
      <c r="A2463" t="inlineStr">
        <is>
          <t>basisch</t>
        </is>
      </c>
      <c r="B2463" t="inlineStr"/>
      <c r="C2463" t="inlineStr"/>
      <c r="D2463" t="inlineStr">
        <is>
          <t>cơ bản, cơ sở, bazơ</t>
        </is>
      </c>
    </row>
    <row r="2464">
      <c r="A2464" t="inlineStr">
        <is>
          <t>Basiszahl</t>
        </is>
      </c>
      <c r="B2464" t="inlineStr"/>
      <c r="C2464" t="inlineStr"/>
      <c r="D2464">
        <f> die Basiszahl +</f>
        <v/>
      </c>
    </row>
    <row r="2465">
      <c r="A2465" t="inlineStr">
        <is>
          <t>Bassist</t>
        </is>
      </c>
      <c r="B2465" t="inlineStr"/>
      <c r="C2465" t="inlineStr"/>
      <c r="D2465" t="inlineStr">
        <is>
          <t>cá pecca, sợi vỏ cây đoạn, bass-wood, giọng nam trầm, người hát giọng nam trầm, người có giọng trầm, kèn bát</t>
        </is>
      </c>
    </row>
    <row r="2466">
      <c r="A2466" t="inlineStr">
        <is>
          <t>Bast</t>
        </is>
      </c>
      <c r="B2466" t="inlineStr"/>
      <c r="C2466" t="inlineStr"/>
      <c r="D2466" t="inlineStr">
        <is>
          <t>cá pecca, sợi vỏ cây đoạn, bass-wood, giọng nam trầm, người hát giọng nam trầm, người có giọng trầm, kèn bát - libe, sợi libe, sợi vỏ = der Bast + = der Bast +</t>
        </is>
      </c>
    </row>
    <row r="2467">
      <c r="A2467" t="inlineStr">
        <is>
          <t>Bastard</t>
        </is>
      </c>
      <c r="B2467" t="inlineStr"/>
      <c r="C2467" t="inlineStr"/>
      <c r="D2467" t="inlineStr">
        <is>
          <t>con hoang, vật pha tạp, vật lai, đường loại xấu - người lai, giống lai - cây lai, từ ghép lai - kẻ, thằng ranh con, nhãi ranh = der Bastard + = der Bastard + = Bastard- +</t>
        </is>
      </c>
    </row>
    <row r="2468">
      <c r="A2468" t="inlineStr">
        <is>
          <t>Bastei</t>
        </is>
      </c>
      <c r="B2468" t="inlineStr"/>
      <c r="C2468" t="inlineStr"/>
      <c r="D2468" t="inlineStr">
        <is>
          <t>pháo đài, thành luỹ</t>
        </is>
      </c>
    </row>
    <row r="2469">
      <c r="A2469" t="inlineStr">
        <is>
          <t>basteln</t>
        </is>
      </c>
      <c r="B2469" t="inlineStr"/>
      <c r="C2469" t="inlineStr"/>
      <c r="D2469">
        <f> basteln +</f>
        <v/>
      </c>
    </row>
    <row r="2470">
      <c r="A2470" t="inlineStr">
        <is>
          <t>Bastion</t>
        </is>
      </c>
      <c r="B2470" t="inlineStr"/>
      <c r="C2470" t="inlineStr"/>
      <c r="D2470" t="inlineStr">
        <is>
          <t>pháo đài, thành luỹ - bức tường thành, đê chắn sóng, thành tàu, lực lượng bảo vệ, người bảo vệ, nguyên tắc bảo vệ</t>
        </is>
      </c>
    </row>
    <row r="2471">
      <c r="A2471" t="inlineStr">
        <is>
          <t>Bastonade</t>
        </is>
      </c>
      <c r="B2471" t="inlineStr"/>
      <c r="C2471" t="inlineStr"/>
      <c r="D2471" t="inlineStr">
        <is>
          <t>trận đòn vào lòng bàn chân</t>
        </is>
      </c>
    </row>
    <row r="2472">
      <c r="A2472" t="inlineStr">
        <is>
          <t>Bataillon</t>
        </is>
      </c>
      <c r="B2472" t="inlineStr"/>
      <c r="C2472" t="inlineStr"/>
      <c r="D2472" t="inlineStr">
        <is>
          <t>đội kỵ binh, đội tàu, đội máy bay, đội, đội ngũ = das Bataillon +</t>
        </is>
      </c>
    </row>
    <row r="2473">
      <c r="A2473" t="inlineStr">
        <is>
          <t>Batist</t>
        </is>
      </c>
      <c r="B2473" t="inlineStr"/>
      <c r="C2473" t="inlineStr"/>
      <c r="D2473" t="inlineStr">
        <is>
          <t>phin nõn - vải lanh mịn, khăn mùi xoa - vải batit, bãi c</t>
        </is>
      </c>
    </row>
    <row r="2474">
      <c r="A2474" t="inlineStr">
        <is>
          <t>Batterie</t>
        </is>
      </c>
      <c r="B2474" t="inlineStr"/>
      <c r="C2474" t="inlineStr"/>
      <c r="D2474" t="inlineStr">
        <is>
          <t>khẩu đội, bộ pin, ắc quy, bộ, dãy chuồng nuôi gà nhốt, sự hành hung, sự bạo hành = der Motor wird von einer Batterie betrieben +</t>
        </is>
      </c>
    </row>
    <row r="2475">
      <c r="A2475" t="inlineStr">
        <is>
          <t>Batteriebetrieb</t>
        </is>
      </c>
      <c r="B2475" t="inlineStr"/>
      <c r="C2475" t="inlineStr"/>
      <c r="D2475">
        <f> das tragbare Stereoradio mit Batteriebetrieb +</f>
        <v/>
      </c>
    </row>
    <row r="2476">
      <c r="A2476" t="inlineStr">
        <is>
          <t>Bau</t>
        </is>
      </c>
      <c r="B2476" t="inlineStr"/>
      <c r="C2476" t="inlineStr"/>
      <c r="D2476" t="inlineStr">
        <is>
          <t>sự xây dựng, kiểu kiến trúc, khổ người tầm vóc - kiến trúc, công trình kiến trúc, công trình xây dựng, toà nhà, binđinh - hang - hình thể, hình dạng - hình dáng, thể cấu tạo, sự thích ứng, sự thích nghi, sự theo đúng, sự làm đúng theo - hiến pháp, thể tạng, thể chất, tính tình, tính khí, sự thiết lập, sự thành lập, sự tạo thành, sự tổ chức - vật được xây dựng, cách đặt câu, cấu trúc câu, sự giải thích, sự vẽ hình, sự dựng hình, xây dựng - sào huyệt, căn phòng nhỏ bẩn thỉu, nhà lụp xụp bẩn thỉu, phòng nhỏ riêng để làm việc - sự quản lý kinh tế, nền kinh tế, tổ chức kinh tế, sự tiết kiệm, phương pháp tiết kiệm, cơ cấu tổ chức - công trình xây dựng lớn, ) - sự đứng thẳng, sự dựng đứng, sự dựng lên, công trình xây dựng &amp; ), sự cương, trạng thái cương, sự ghép, sự lắp ráp, sự dựng - giàn khung, kết cấu, cơ cấu &amp; ), vải texile fabric), mặt, thớ - cấu trúc, cơ cấu, hệ thống, thứ tự, trạng thái, khung, sườn, thân hình, tầm vóc, ảnh, lồng kính, khung rửa quặng - khung ảnh, khung tranh, cốt truyện, lớp đá lát thành giếng, sườn đê, khuôn khổ - lỗ, lỗ thủng, lỗ trống, lỗ khoan, lỗ đáo, lỗ đặt bóng, chỗ sâu, chỗ trũng, hố, túp lều tồi tàn, nhà ổ chuột, điểm thắng, rỗ kim, rỗ tổ ong, khuyết điểm, thiếu sót, lỗ hổng, tình thế khó xử - hoàn cảnh lúng túng - cấu tạo, kiểu, dáng, tư thế, sự chế nhạo, công tắc, cái ngắt điện - sự cấu tạo, tổ chức, cơ quan - - sự dệt, lối dệt, vải, cách cấu tạo, cách sắp đặt = der Bau + = der Bau + = im Bau + = in den Bau gehen + = der Fuchs ist im Bau + = in den Bau kriechen +</t>
        </is>
      </c>
    </row>
    <row r="2477">
      <c r="A2477" t="inlineStr">
        <is>
          <t>Bauchbinde</t>
        </is>
      </c>
      <c r="B2477" t="inlineStr"/>
      <c r="C2477" t="inlineStr"/>
      <c r="D2477" t="inlineStr">
        <is>
          <t>dải, băng, đai, nẹp, dải đóng gáy sách, dải cổ áo, dải băng, đoàn, toán, lũ, bọn, bầy, dàn nhạc, ban nhạc</t>
        </is>
      </c>
    </row>
    <row r="2478">
      <c r="A2478" t="inlineStr">
        <is>
          <t>Bauchfell</t>
        </is>
      </c>
      <c r="B2478" t="inlineStr"/>
      <c r="C2478" t="inlineStr"/>
      <c r="D2478" t="inlineStr">
        <is>
          <t>màng bụng</t>
        </is>
      </c>
    </row>
    <row r="2479">
      <c r="A2479" t="inlineStr">
        <is>
          <t>bauchig</t>
        </is>
      </c>
      <c r="B2479" t="inlineStr"/>
      <c r="C2479" t="inlineStr"/>
      <c r="D2479" t="inlineStr">
        <is>
          <t>lồi ra, phồng ra, phình lên = bauchig werden +</t>
        </is>
      </c>
    </row>
    <row r="2480">
      <c r="A2480" t="inlineStr">
        <is>
          <t>Bauchnabel</t>
        </is>
      </c>
      <c r="B2480" t="inlineStr"/>
      <c r="C2480" t="inlineStr"/>
      <c r="D2480" t="inlineStr">
        <is>
          <t>bụng, dạ dày, bầu, chỗ khum lên, chỗ phồng ra</t>
        </is>
      </c>
    </row>
    <row r="2481">
      <c r="A2481" t="inlineStr">
        <is>
          <t>Bauchrede-</t>
        </is>
      </c>
      <c r="B2481" t="inlineStr"/>
      <c r="C2481" t="inlineStr"/>
      <c r="D2481" t="inlineStr">
        <is>
          <t>nói tiếng bụng</t>
        </is>
      </c>
    </row>
    <row r="2482">
      <c r="A2482" t="inlineStr">
        <is>
          <t>Bauchreden</t>
        </is>
      </c>
      <c r="B2482" t="inlineStr"/>
      <c r="C2482" t="inlineStr"/>
      <c r="D2482" t="inlineStr">
        <is>
          <t>tài nói tiếng bụng, sự nói tiếng bụng</t>
        </is>
      </c>
    </row>
    <row r="2483">
      <c r="A2483" t="inlineStr">
        <is>
          <t>bauchreden</t>
        </is>
      </c>
      <c r="B2483" t="inlineStr"/>
      <c r="C2483" t="inlineStr"/>
      <c r="D2483" t="inlineStr">
        <is>
          <t>nói tiếng bụng</t>
        </is>
      </c>
    </row>
    <row r="2484">
      <c r="A2484" t="inlineStr">
        <is>
          <t>Bauchredner</t>
        </is>
      </c>
      <c r="B2484" t="inlineStr"/>
      <c r="C2484" t="inlineStr"/>
      <c r="D2484" t="inlineStr">
        <is>
          <t>người nói tiếng bụng</t>
        </is>
      </c>
    </row>
    <row r="2485">
      <c r="A2485" t="inlineStr">
        <is>
          <t>Bauchschmerzen</t>
        </is>
      </c>
      <c r="B2485" t="inlineStr"/>
      <c r="C2485" t="inlineStr"/>
      <c r="D2485" t="inlineStr">
        <is>
          <t>trạng thái buồn bực rầu rĩ, bệnh đau bụng</t>
        </is>
      </c>
    </row>
    <row r="2486">
      <c r="A2486" t="inlineStr">
        <is>
          <t>Bauelement</t>
        </is>
      </c>
      <c r="B2486" t="inlineStr"/>
      <c r="C2486" t="inlineStr"/>
      <c r="D2486">
        <f> das elektronische Bauelement +</f>
        <v/>
      </c>
    </row>
    <row r="2487">
      <c r="A2487" t="inlineStr">
        <is>
          <t>Bauen</t>
        </is>
      </c>
      <c r="B2487" t="inlineStr"/>
      <c r="C2487" t="inlineStr"/>
      <c r="D2487" t="inlineStr">
        <is>
          <t>kiến trúc, sự xây dựng, công trình kiến trúc, công trình xây dựng, toà nhà, binđinh</t>
        </is>
      </c>
    </row>
    <row r="2488">
      <c r="A2488" t="inlineStr">
        <is>
          <t>bauen</t>
        </is>
      </c>
      <c r="B2488" t="inlineStr"/>
      <c r="C2488" t="inlineStr"/>
      <c r="D2488" t="inlineStr">
        <is>
          <t>xây, xây dựng, xây cất, dựng nên, lập nên, làm nên - làm xây dựng, đặt, vẽ, dựng - nghĩ ra, bày ra, vạch ra, bố trí, sắp đặt, làm kỹ sư, làm công trình sư - dựng đứng thẳng, đặt đứng thẳng, xây dựng &amp; ), làm cương lên, ghép, lắp ráp, cương lên - nấu chảy, đúc, thành lập, sáng lập, đặt nền móng, căn xứ vào, dựa trên - dàn xếp, bố cục, dựng lên, điều chỉnh, làm cho hợp, lắp, chắp, hư cấu, tưởng tượng, trình bày, phát âm, đặt vào khung, lên khung, dựng khung, đầy triển vọng to frame well) - nâng lên, đỡ dậy, giơ lên, đưa lên, kéo lên, ngước lên, ngẩng lên, nuôi trồng, nêu lên, đưa ra, đề xuất, làm ra, gây nên, tăng, làm tăng thêm, phát động, kích động, xúi giục, làm phấn chấn tinh thần ai - làm nở, làm phồng lên, cất cao, lên, đắp cao lên, xây cao thêm, đề bạt, khai thác, làm bốc lên, làm tung lên, thu, thu góp, tổ chức, tuyển mộ, gọi về, chấm dứt, rút bỏ, nhổ, trông thấy, làm có tuyết - làm cho có nhung = bauen + = bauen auf + = neu bauen +</t>
        </is>
      </c>
    </row>
    <row r="2489">
      <c r="A2489" t="inlineStr">
        <is>
          <t>Bauer</t>
        </is>
      </c>
      <c r="B2489" t="inlineStr"/>
      <c r="C2489" t="inlineStr"/>
      <c r="D2489" t="inlineStr">
        <is>
          <t>người nông thôn, người đồng xứ, người đồng hương - người tá điền, người nông dân, người chủ trại - người trồng, cây trồng - hươu cái, tá điền, người quê mùa cục mịch - nông dân - người quê mùa = der Bauer + = der Bauer +</t>
        </is>
      </c>
    </row>
    <row r="2490">
      <c r="A2490" t="inlineStr">
        <is>
          <t>Bauern</t>
        </is>
      </c>
      <c r="B2490" t="inlineStr"/>
      <c r="C2490" t="inlineStr"/>
      <c r="D2490" t="inlineStr">
        <is>
          <t>giai cấp nông dân</t>
        </is>
      </c>
    </row>
    <row r="2491">
      <c r="A2491" t="inlineStr">
        <is>
          <t>Bauernbursche</t>
        </is>
      </c>
      <c r="B2491" t="inlineStr"/>
      <c r="C2491" t="inlineStr"/>
      <c r="D2491" t="inlineStr">
        <is>
          <t>anh thanh niên nông thôn cục mịch, người yêu ở chốn đồng quê, người yêu, người tình, người cầu hôn</t>
        </is>
      </c>
    </row>
    <row r="2492">
      <c r="A2492" t="inlineStr">
        <is>
          <t>Bauernhof</t>
        </is>
      </c>
      <c r="B2492" t="inlineStr"/>
      <c r="C2492" t="inlineStr"/>
      <c r="D2492" t="inlineStr">
        <is>
          <t>trại, trang trại, đồn điền, nông trường, khu nuôi thuỷ sản, trại trẻ, farm-house</t>
        </is>
      </c>
    </row>
    <row r="2493">
      <c r="A2493" t="inlineStr">
        <is>
          <t>Baugruppe</t>
        </is>
      </c>
      <c r="B2493" t="inlineStr"/>
      <c r="C2493" t="inlineStr"/>
      <c r="D2493" t="inlineStr">
        <is>
          <t>tấm ván, bảng, giấy bồi, bìa cứng, cơm tháng, cơm trọ, tiền cơm tháng, bàn ăn, bàn, ban, uỷ ban, bộ, boong tàu, mạn thuyền, sân khấu, đường chạy vát - thành phần, phần hợp thành = die Baugruppe +</t>
        </is>
      </c>
    </row>
    <row r="2494">
      <c r="A2494" t="inlineStr">
        <is>
          <t>Bauholz</t>
        </is>
      </c>
      <c r="B2494" t="inlineStr"/>
      <c r="C2494" t="inlineStr"/>
      <c r="D2494" t="inlineStr">
        <is>
          <t>gỗ làm nhà, gỗ kiến trúc, gỗ, cây gỗ, kèo, xà, khả năng, đức tính</t>
        </is>
      </c>
    </row>
    <row r="2495">
      <c r="A2495" t="inlineStr">
        <is>
          <t>baulich</t>
        </is>
      </c>
      <c r="B2495" t="inlineStr"/>
      <c r="C2495" t="inlineStr"/>
      <c r="D2495" t="inlineStr">
        <is>
          <t>kiến trúc - sự xây dựng, cấu trúc, cơ cấu - có tính cách xây dựng, xây dựng, suy diễn, hiểu ngầm - kết cấu, để xây dựng - kiến tạo</t>
        </is>
      </c>
    </row>
    <row r="2496">
      <c r="A2496" t="inlineStr">
        <is>
          <t>Baum</t>
        </is>
      </c>
      <c r="B2496" t="inlineStr"/>
      <c r="C2496" t="inlineStr"/>
      <c r="D2496" t="inlineStr">
        <is>
          <t>cây, giá chữ thập, cái nòng, cái cốt, trục, biểu đồ hình cây = der Baum + = der junge Baum + = der hohle Baum + = der gekappte Baum + = der fruchttragende Baum + = auf den Baum treiben + = ein gut tragender Baum + = ein dichtbelaubter Baum + = auf einen Baum klettern +</t>
        </is>
      </c>
    </row>
    <row r="2497">
      <c r="A2497" t="inlineStr">
        <is>
          <t>baumartig</t>
        </is>
      </c>
      <c r="B2497" t="inlineStr"/>
      <c r="C2497" t="inlineStr"/>
      <c r="D2497" t="inlineStr">
        <is>
          <t>cây, ở trên cây, sống trên cây - có hình cây, có dạng cây gỗ</t>
        </is>
      </c>
    </row>
    <row r="2498">
      <c r="A2498" t="inlineStr">
        <is>
          <t>Baumeister</t>
        </is>
      </c>
      <c r="B2498" t="inlineStr"/>
      <c r="C2498" t="inlineStr"/>
      <c r="D2498" t="inlineStr">
        <is>
          <t>người xây dựng, chủ thầu = Baumeister sein +</t>
        </is>
      </c>
    </row>
    <row r="2499">
      <c r="A2499" t="inlineStr">
        <is>
          <t>baumeln</t>
        </is>
      </c>
      <c r="B2499" t="inlineStr"/>
      <c r="C2499" t="inlineStr"/>
      <c r="D2499" t="inlineStr">
        <is>
          <t>cắt ngắn quá vai, câu lươn bằng mồi giun tơ, nhấp nhô bập bềnh, phấp phới trên không, nhảy nhót, lắc lư, lủng lẳng, đớp, khẽ nhún đầu gối cúi chào, đập nhẹ, vỗ nhẹ, lắc nhẹ - lúc lắc, đu đưa, nhử, đưa ra để nhử, lòng thòng, + about, after, round) sán gần, bám sát, theo đuôi nhằng nhằng - đập đen đét, đánh đen đét, vỗ đen đét, làm bay phần phật, lõng thõng - đánh đu, treo lủng lẳng, đi nhún nhảy, ngoặt, mắc, vung vẩy, lắc, quay ngoắt, phổ thành nhạc xuynh, lái theo chiều lợi</t>
        </is>
      </c>
    </row>
    <row r="2500">
      <c r="A2500" t="inlineStr">
        <is>
          <t>Baumkunde</t>
        </is>
      </c>
      <c r="B2500" t="inlineStr"/>
      <c r="C2500" t="inlineStr"/>
      <c r="D2500" t="inlineStr">
        <is>
          <t>thụ mộc học</t>
        </is>
      </c>
    </row>
    <row r="2501">
      <c r="A2501" t="inlineStr">
        <is>
          <t>Baumschule</t>
        </is>
      </c>
      <c r="B2501" t="inlineStr"/>
      <c r="C2501" t="inlineStr"/>
      <c r="D2501" t="inlineStr">
        <is>
          <t>phòng dành riêng cho tre bú, nhà trẻ, ao nuôi cá, vườn ương, nơi đào tạo, nơi nuôi dưỡng</t>
        </is>
      </c>
    </row>
    <row r="2502">
      <c r="A2502" t="inlineStr">
        <is>
          <t>Baumstamm</t>
        </is>
      </c>
      <c r="B2502" t="inlineStr"/>
      <c r="C2502" t="inlineStr"/>
      <c r="D2502" t="inlineStr">
        <is>
          <t>thân - hòm, rương, va li, trunk-line, vòi, thùng rửa quặng, trunk hose = der gefällte Baumstamm + = der treibende Baumstamm + = der viereckig behauene Baumstamm +</t>
        </is>
      </c>
    </row>
    <row r="2503">
      <c r="A2503" t="inlineStr">
        <is>
          <t>Baumstumpf</t>
        </is>
      </c>
      <c r="B2503" t="inlineStr"/>
      <c r="C2503" t="inlineStr"/>
      <c r="D2503" t="inlineStr">
        <is>
          <t>chân răng gãy, gốc cây gãy ngang, đầu mấu cành cây gãy, đầu mấu thò ra, cừ, vết toạc, vết thủng, sự khó khăn đột xuất, sự trở ngại bất ngờ - kho dữ trữ, kho, hàng trong kho, vốn, cổ phân, thân chính, gốc ghép, để, báng, cán, chuôi, nguyên vật liệu, dòng dõi, thành phần xuất thân, đàn vật nuôi, thể quần tập, tập đoàn, giàn tàu - cái cùm - ghế đẩu, ghế thấp, ghế để chân, ngưỡng cửa sổ, ghế ngồi ỉa, phân cứt, gốc cây bị đốn đã mọc chồi, thanh buộc chim mồi, stool-pigeon - gốc cây, chân răng, mẩu chân cụt, mẩu tay cụt, mẩu, gốc rạ, bàn chải cũ, chân, cẳng, cọc gôn, bút đánh bóng, người lùn mập, con vật lùn mập, bước đi lộp cộp nặng nề, tiếng bước đi lộp cộp nặng nề - lời thách thức, sự thách thức</t>
        </is>
      </c>
    </row>
    <row r="2504">
      <c r="A2504" t="inlineStr">
        <is>
          <t>Baumwollband</t>
        </is>
      </c>
      <c r="B2504" t="inlineStr"/>
      <c r="C2504" t="inlineStr"/>
      <c r="D2504" t="inlineStr">
        <is>
          <t>dây lụa, dây vải, dải lụa, dải vải, chồn sương, chồn furô, người tìm kiếm, người mật thám</t>
        </is>
      </c>
    </row>
    <row r="2505">
      <c r="A2505" t="inlineStr">
        <is>
          <t>Baumwolldrillich</t>
        </is>
      </c>
      <c r="B2505" t="inlineStr"/>
      <c r="C2505" t="inlineStr"/>
      <c r="D2505" t="inlineStr">
        <is>
          <t>vải bông chéo</t>
        </is>
      </c>
    </row>
    <row r="2506">
      <c r="A2506" t="inlineStr">
        <is>
          <t>Baumwolle</t>
        </is>
      </c>
      <c r="B2506" t="inlineStr"/>
      <c r="C2506" t="inlineStr"/>
      <c r="D2506" t="inlineStr">
        <is>
          <t>bông, cây bông, chỉ, sợi, vải bông = die feine Baumwolle +</t>
        </is>
      </c>
    </row>
    <row r="2507">
      <c r="A2507" t="inlineStr">
        <is>
          <t>Baumwollsamt</t>
        </is>
      </c>
      <c r="B2507" t="inlineStr"/>
      <c r="C2507" t="inlineStr"/>
      <c r="D2507" t="inlineStr">
        <is>
          <t>nhung vải, quần nhung, người coi nơi săn bắn</t>
        </is>
      </c>
    </row>
    <row r="2508">
      <c r="A2508" t="inlineStr">
        <is>
          <t>Baumwollstoff</t>
        </is>
      </c>
      <c r="B2508" t="inlineStr"/>
      <c r="C2508" t="inlineStr"/>
      <c r="D2508" t="inlineStr">
        <is>
          <t>gió tây, gió mát, gió hiu hiu, gió nhẹ, vải xêfia, áo thể thao, áo vận động viên = der gestreifte Baumwollstoff + = der seidenglänzende Baumwollstoff +</t>
        </is>
      </c>
    </row>
    <row r="2509">
      <c r="A2509" t="inlineStr">
        <is>
          <t>Bauplatz</t>
        </is>
      </c>
      <c r="B2509" t="inlineStr"/>
      <c r="C2509" t="inlineStr"/>
      <c r="D2509" t="inlineStr">
        <is>
          <t>tài sản, di sản, bất động sản ruộng đất, đẳng cấp, hoàn cảnh, tình trạng - nơi, chỗ, vị trí, đất xây dựng</t>
        </is>
      </c>
    </row>
    <row r="2510">
      <c r="A2510" t="inlineStr">
        <is>
          <t>Bausatz</t>
        </is>
      </c>
      <c r="B2510" t="inlineStr"/>
      <c r="C2510" t="inlineStr"/>
      <c r="D2510" t="inlineStr">
        <is>
          <t>của kitten, mèo con, thùng gỗ, chậu gỗ, đàn viôlông nhỏ, đồ đạc quần áo, hành lý, đồ lề, dụng cụ làm việc, bộ đồ nghề, túi đựng đồ đạc quần áo, túi</t>
        </is>
      </c>
    </row>
    <row r="2511">
      <c r="A2511" t="inlineStr">
        <is>
          <t>Bausch</t>
        </is>
      </c>
      <c r="B2511" t="inlineStr"/>
      <c r="C2511" t="inlineStr"/>
      <c r="D2511" t="inlineStr">
        <is>
          <t>cái khác thường, cái kỳ lạ, bữa tiệc linh đình, bữa chén no say, sự hối hả, sự rộn ràng, sự vội vàng, sự lăng xăng, tiếng ồn ào, tiêng om xòm - 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 - nùi, nút lòng súng, cuộn giấy bạc, tiền</t>
        </is>
      </c>
    </row>
    <row r="2512">
      <c r="A2512" t="inlineStr">
        <is>
          <t>bauschen</t>
        </is>
      </c>
      <c r="B2512" t="inlineStr"/>
      <c r="C2512" t="inlineStr"/>
      <c r="D2512" t="inlineStr">
        <is>
          <t>bỏ vào túi, bỏ vào bao, bỏ vào túi săn, bắn giết, săn được, thu nhặt, lấy, ăn cắp, phồng lên, nở ra, phùng ra, thõng xuống, đi chệch hướng, gặt bằng liềm - phồng ra, làm phồng lên - sưng lên, to lên, căng ra, làm phình lên, làm sưng lên, làm nở ra, làm to ra</t>
        </is>
      </c>
    </row>
    <row r="2513">
      <c r="A2513" t="inlineStr">
        <is>
          <t>bauschig</t>
        </is>
      </c>
      <c r="B2513" t="inlineStr"/>
      <c r="C2513" t="inlineStr"/>
      <c r="D2513" t="inlineStr">
        <is>
          <t>rộng lùng thùng, phồng ra - nhăn, làm nhăn - thổi phù, phụt ra từng luồng, thở hổn hển, phùng ram phồng ra, húp lên, béo phị = bauschig machen +</t>
        </is>
      </c>
    </row>
    <row r="2514">
      <c r="A2514" t="inlineStr">
        <is>
          <t>Baustein</t>
        </is>
      </c>
      <c r="B2514" t="inlineStr"/>
      <c r="C2514" t="inlineStr"/>
      <c r="D2514" t="inlineStr">
        <is>
          <t>thành phần, phần hợp thành</t>
        </is>
      </c>
    </row>
    <row r="2515">
      <c r="A2515" t="inlineStr">
        <is>
          <t>Baustil</t>
        </is>
      </c>
      <c r="B2515" t="inlineStr"/>
      <c r="C2515" t="inlineStr"/>
      <c r="D2515" t="inlineStr">
        <is>
          <t>thuật kiến trúc, khoa kiến trúc, khoa xây dựng, công trình kiến trúc, công trình xây dựng, cấu trúc, kiểu kiến trúc, sự xây dựng - cột đồng hồ mặt trời, vòi nhuỵ, văn phong, phong cách, cách, lối, loại, kiểu, dáng, thời trang, mốt, danh hiệu, tước hiệu, lịch, điều đặc sắc, điểm xuất sắc, bút trâm, bút mực, bút chì, kim = der romanische Baustil +</t>
        </is>
      </c>
    </row>
    <row r="2516">
      <c r="A2516" t="inlineStr">
        <is>
          <t>Bauteil</t>
        </is>
      </c>
      <c r="B2516" t="inlineStr"/>
      <c r="C2516" t="inlineStr"/>
      <c r="D2516" t="inlineStr">
        <is>
          <t>thành phần, phần hợp thành - phương sách, phương kế, chước mưu, vật sáng chế ra, thiết bị, dụng cụ, máy móc, hình vẽ, hình trang trí, hình tương trưng, châm ngôn, đề từ - một, một cái, đơn vị</t>
        </is>
      </c>
    </row>
    <row r="2517">
      <c r="A2517" t="inlineStr">
        <is>
          <t>Bauweise</t>
        </is>
      </c>
      <c r="B2517" t="inlineStr"/>
      <c r="C2517" t="inlineStr"/>
      <c r="D2517" t="inlineStr">
        <is>
          <t>sự xây dựng, vật được xây dựng, cách đặt câu, cấu trúc câu, sự giải thích, sự vẽ hình, sự dựng hình, xây dựng - sự thực hiện, sự thi hành, sự thừa hành, sự chấp hành, sự thể hiện, sự biểu diễn, sự làm thủ tục để cho có giá trị, sự hành hình, sức phá hoại, sức tàn phá sức làm chết mê chết mệt = die unsolide Bauweise +</t>
        </is>
      </c>
    </row>
    <row r="2518">
      <c r="A2518" t="inlineStr">
        <is>
          <t>Bauwerk</t>
        </is>
      </c>
      <c r="B2518" t="inlineStr"/>
      <c r="C2518" t="inlineStr"/>
      <c r="D2518" t="inlineStr">
        <is>
          <t>kiến trúc, sự xây dựng, công trình kiến trúc, công trình xây dựng, toà nhà, binđinh - công trình xây dựng lớn, )</t>
        </is>
      </c>
    </row>
    <row r="2519">
      <c r="A2519" t="inlineStr">
        <is>
          <t>Bauxit</t>
        </is>
      </c>
      <c r="B2519" t="inlineStr"/>
      <c r="C2519" t="inlineStr"/>
      <c r="D2519" t="inlineStr">
        <is>
          <t>bauxit</t>
        </is>
      </c>
    </row>
    <row r="2520">
      <c r="A2520" t="inlineStr">
        <is>
          <t>Bazillus</t>
        </is>
      </c>
      <c r="B2520" t="inlineStr"/>
      <c r="C2520" t="inlineStr"/>
      <c r="D2520" t="inlineStr">
        <is>
          <t>con rệp, sâu bọ, lỗi kỹ thuật, thiếu sót về kỹ thuật, ý nghĩ điên rồ, sự điên rồ, máy ghi âm nhỏ = der Bazillus +</t>
        </is>
      </c>
    </row>
    <row r="2521">
      <c r="A2521" t="inlineStr">
        <is>
          <t>beabsichtigen</t>
        </is>
      </c>
      <c r="B2521" t="inlineStr"/>
      <c r="C2521" t="inlineStr"/>
      <c r="D2521" t="inlineStr">
        <is>
          <t>nhắm, chĩa, giáng, nện, ném, hướng vào, tập trung vào, xoáy vào, nhắm mục đích, có ý định, ngấp nghé, mong mỏi, định, cố gắng - ngắm, thưởng ngoạn, lặng ngắm, dự tính, dự định, liệu trước, chờ đợi, trầm ngâm - phác hoạ, vẽ phác, vẽ kiểu, thiết kế, làm đồ án, làm đề cương, phác thảo cách trình bày, dự kiến, trù tính, có y đồ, có mưu đồ, chỉ định, để cho, dành cho, làm nghề vẽ kiểu, làm nghề xây dựng đồ án - nhìn thẳng vào mặt, đương đầu với, vạch ra, nhìn trước - nhìn quan sát, nhìn trừng trừng - có ý muốn, định dùng, dành, định nói, ý muốn nói, có mục đích - nghĩa là, có nghĩa là, muốn nói, muốn, có ý nghĩa lớn, đáng giá, đáng kể - vẻ bản đồ của, vẽ sơ đồ của, làm dàn bài, làm dàn ý, đặt kế hoạch - đề nghị, đề xuất, đưa ra, lấy làm mục đích, đặt ra, đề ra, đề nghị nâng cốc chúc, đề nghị uống mừng, tiến cử, đề cử, cầu, trù định, cầu hôn - - nghĩ, suy nghĩ, ngẫm nghĩ, tưởng, tưởng tượng, nghĩ được, nghĩ là, cho là, coi như, nghĩ ra, thấy, hiểu, nghĩ đến, nhớ, trông mong, luôn luôn nghĩ, lo nghĩ, lo lắng, nuôi những ý nghĩ - nuôi những tư tưởng</t>
        </is>
      </c>
    </row>
    <row r="2522">
      <c r="A2522" t="inlineStr">
        <is>
          <t>beachten</t>
        </is>
      </c>
      <c r="B2522" t="inlineStr"/>
      <c r="C2522" t="inlineStr"/>
      <c r="D2522" t="inlineStr">
        <is>
          <t>đi theo sau, theo nghề, làm nghề, đi theo một con đường, đi theo, đi hầu, theo, theo đuổi, nghe kịp, hiểu kịp, tiếp theo, kế theo, theo dõi, sinh ra, xảy đến - chú ý, lưu ý, để ý - đánh dấu, ghi dấu, cho điểm, ghi điểm, chỉ, bày tỏ, biểu lộ, biểu thị, chứng tỏ, đặc trưng - lưu tâm, chăm nom, chăm sóc, trông nom, giữ gìn, quan tâm, bận tâm, lo lắng, phản đối, phiền, không thích, khó chịu - ghi nhớ, nhận thấy, ghi, ghi chép, chú giải, chú thích - nhận biết, báo trước, nhận xét về, chiếu cố, hạ cố, đối xử lễ độ với - quan sát, nhận xét, tiến hành, cử hành, làm, tuân theo, chú ý giữ, tôn trọng - nhìn + phó từ), coi như, xem như, phủ định) để ý, lưu tâm đến, có liên quan tới, dính dấp đến, dính dáng đến, có quan hệ tới - kính trọng = nicht beachten + = etwas nicht beachten + = jemanden nicht beachten +</t>
        </is>
      </c>
    </row>
    <row r="2523">
      <c r="A2523" t="inlineStr">
        <is>
          <t>beachtenswert</t>
        </is>
      </c>
      <c r="B2523" t="inlineStr"/>
      <c r="C2523" t="inlineStr"/>
      <c r="D2523" t="inlineStr">
        <is>
          <t>có tiếng, trứ danh, đáng kể, đáng chú ý, tần tảo - đáng để ý, đáng ghi nh - có thể quan sát được, có thể nhận thấy được, dễ thấy, có thể tổ chức - xuất sắc, phi thường, đặc biệt, rõ rệt</t>
        </is>
      </c>
    </row>
    <row r="2524">
      <c r="A2524" t="inlineStr">
        <is>
          <t>beachtet</t>
        </is>
      </c>
      <c r="B2524" t="inlineStr"/>
      <c r="C2524" t="inlineStr"/>
      <c r="D2524" t="inlineStr">
        <is>
          <t>không được quý chuộng, không được đánh giá cao, không được thưởng thức, không được ưa thích, không được đánh giá đúng, chưa được hiểu rõ, chưa được thấy rõ</t>
        </is>
      </c>
    </row>
    <row r="2525">
      <c r="A2525" t="inlineStr">
        <is>
          <t>beachtlich</t>
        </is>
      </c>
      <c r="B2525" t="inlineStr"/>
      <c r="C2525" t="inlineStr"/>
      <c r="D2525" t="inlineStr">
        <is>
          <t>đáng kể, to tát, lớn, có vai vế, có thế lực quan trọng - đáng chú ý, xuất sắc, phi thường, đặc biệt, rõ rệt - đáng trọng, đáng kính, đứng đắn, đoan trang, chỉnh tề, kha khá, khá lớn</t>
        </is>
      </c>
    </row>
    <row r="2526">
      <c r="A2526" t="inlineStr">
        <is>
          <t>Beamte</t>
        </is>
      </c>
      <c r="B2526" t="inlineStr"/>
      <c r="C2526" t="inlineStr"/>
      <c r="D2526" t="inlineStr">
        <is>
          <t>công chức - người thư ký, tu sĩ, giáo sĩ, mục sư clerk in holy orders), người giúp việc bán hàng, nhân viên bán hàng, người biết đọc biết viết - viên chức - sĩ quan, nhân viên chính quyền, nhân viên, cảnh sát, giám đốc, thư ký, thủ quỹ - uỷ viên tài phán của giáo hội official principal) = der bestechliche Beamte + = der wichtigtuende Beamte +</t>
        </is>
      </c>
    </row>
    <row r="2527">
      <c r="A2527" t="inlineStr">
        <is>
          <t>beanspruchbar</t>
        </is>
      </c>
      <c r="B2527" t="inlineStr"/>
      <c r="C2527" t="inlineStr"/>
      <c r="D2527" t="inlineStr">
        <is>
          <t>có thể đòi, có thể yêu sách, có thể thỉnh cầu</t>
        </is>
      </c>
    </row>
    <row r="2528">
      <c r="A2528" t="inlineStr">
        <is>
          <t>beanspruchen</t>
        </is>
      </c>
      <c r="B2528" t="inlineStr"/>
      <c r="C2528" t="inlineStr"/>
      <c r="D2528" t="inlineStr">
        <is>
          <t>đòi, yêu sách, thỉnh cầu, đòi hỏi, bắt phải, đáng để, nhận, khai là, cho là, tự cho là, xác nhận, nhận chắc - yêu cầu, cần, cần phải, hỏi, hỏi gặng - làm mê mải, thu hút, chiếm, choán hết, chiếm vai trò chủ yếu, chép bằng chữ to, mua toàn bộ, thảo - làm cho mệt mỏi, làm cho mệt nhọc, làm cho bị mỏi, làm cho kém sức chịu đựng - cải tạo, giác ngộ, khai hoang, vỡ hoang, làm khô, thuần hoá, khai hoá, làm cho văn minh, đòi lại, phản đối, khiếu nại - trưng dụng, trưng thu - căng, làm căng thẳng, bắt làm việc quá sức, bắt làm việc căng quá, lợi dụng quá mức, vi phạm, lạm quyền, ôm, lọc, để ráo nước, làm cong, làm méo, ra sức, rán sức, cố sức, gắng sức - cố gắng một cách ì ạch, vác ì ạch, căng ra, thẳng ra, kéo căng, lọc qua - nhấn mạnh, cho tác dụng ứng suất - thử, thử xem, làm thử, dùng thử, thử thách, cố gắng, gắng làm, xử, xét xử, làm mệt mỏi, thử làm, toan làm, chực làm, cố, cố làm = beanspruchen + = beanspruchen + = zu beanspruchen + = etwas beanspruchen +</t>
        </is>
      </c>
    </row>
    <row r="2529">
      <c r="A2529" t="inlineStr">
        <is>
          <t>Beanspruchung</t>
        </is>
      </c>
      <c r="B2529" t="inlineStr"/>
      <c r="C2529" t="inlineStr"/>
      <c r="D2529" t="inlineStr">
        <is>
          <t>sự đòi, sự yêu sách, sự thỉnh cầu, quyền đòi, quyền yêu sách, vật yêu sách, điều yêu sách, quyền khai thác mỏ, luận điệu, lời xác nhận - sự đòi hỏi, sự yêu cầu, nhu cầu, những sự đòi hỏi cấp bách - vậy nặng, gánh nặng, vật gánh, vật chở, vật đội, trách nhiệm nặng nề, điều lo lắng, nỗi buồn phiền, sự tải, tải, trọng tải, thuốc nạp, đạn nạp, nhiều, hàng đống - sự căng, sự căng thẳng, trạng thái căng, trạng thái căng thẳng, sức căng, giọng, điệu nói, số nhiều) giai điệu, nhạc điệu, đoạn nhạc, khúc nhạc, số nhiều) hứng, khuynh hướng, chiều hướng - dòng dõi, giống - sự nhấn mạnh, trọng âm, âm nhấn, sự cố gắng, sự đòi hỏi bỏ nhiều sức lự, sự bắt buộc, ứng suất = die zulässige Beanspruchung +</t>
        </is>
      </c>
    </row>
    <row r="2530">
      <c r="A2530" t="inlineStr">
        <is>
          <t>Beanstandung</t>
        </is>
      </c>
      <c r="B2530" t="inlineStr"/>
      <c r="C2530" t="inlineStr"/>
      <c r="D2530" t="inlineStr">
        <is>
          <t>sự phản đối, sự chống đối, sự bất bình, sự không thích, sự khó chịu, điều bị phản đối, lý do phản đối = die Beanstandung + = ohne Beanstandung +</t>
        </is>
      </c>
    </row>
    <row r="2531">
      <c r="A2531" t="inlineStr">
        <is>
          <t>beantragen</t>
        </is>
      </c>
      <c r="B2531" t="inlineStr"/>
      <c r="C2531" t="inlineStr"/>
      <c r="D2531" t="inlineStr">
        <is>
          <t>gắn vào, áp vào, ghép vào, đính vào, đắp vào, tra vào, dùng ứng dụng, dùng áp dụng, chăm chú, chuyên tâm, xin, thỉnh cầu, có thể áp dụng vào, thích ứng với, hợp với, apply to, at hỏi - bắt đầu, khởi đầu, đề xướng, vỡ lòng, khai tâm, bắt đầu làm quen cho, làm lễ kết nạp, làm lễ thụ giáo cho - đề nghị, đề xuất, đưa ra, lấy làm mục đích, đặt ra, đề ra, đề nghị nâng cốc chúc, đề nghị uống mừng, tiến cử, đề cử, cầu, có ý định, dự định, trù định, cầu hôn = beantragen + = etwas beantragen +</t>
        </is>
      </c>
    </row>
    <row r="2532">
      <c r="A2532" t="inlineStr">
        <is>
          <t>beantragt</t>
        </is>
      </c>
      <c r="B2532" t="inlineStr"/>
      <c r="C2532" t="inlineStr"/>
      <c r="D2532" t="inlineStr">
        <is>
          <t>chưa quyết định, chưa giải quyết, còn để treo đó, chưa xử</t>
        </is>
      </c>
    </row>
    <row r="2533">
      <c r="A2533" t="inlineStr">
        <is>
          <t>beantwortbar</t>
        </is>
      </c>
      <c r="B2533" t="inlineStr"/>
      <c r="C2533" t="inlineStr"/>
      <c r="D2533" t="inlineStr">
        <is>
          <t>có thể trả lời được, có thể biện bác, có thẻ cãi lại được, có thể giải được, chịu trách nhiệm, bảo đảm, bảo lãnh, đáp ứng, xứng với, đúng với, hợp với = nicht beantwortbar +</t>
        </is>
      </c>
    </row>
    <row r="2534">
      <c r="A2534" t="inlineStr">
        <is>
          <t>beantworten</t>
        </is>
      </c>
      <c r="B2534" t="inlineStr"/>
      <c r="C2534" t="inlineStr"/>
      <c r="D2534" t="inlineStr">
        <is>
          <t>trả lời, đáp lại, thưa, biện bác, chịu trách nhiệm, đảm bảo, bảo lãnh, xứng với, đúng với, đáp ứng, thành công có kết quả</t>
        </is>
      </c>
    </row>
    <row r="2535">
      <c r="A2535" t="inlineStr">
        <is>
          <t>Beantwortung</t>
        </is>
      </c>
      <c r="B2535" t="inlineStr"/>
      <c r="C2535" t="inlineStr"/>
      <c r="D2535" t="inlineStr">
        <is>
          <t>sự trả lời, câu trả lời, thư trả lời, lời đối đáp, điều đáp lại, việc làm đáp lại, lời biện bác, lời biện bạch, miếng đánh trả, phép giải, lời giải - lời đáp</t>
        </is>
      </c>
    </row>
    <row r="2536">
      <c r="A2536" t="inlineStr">
        <is>
          <t>bearbeiten</t>
        </is>
      </c>
      <c r="B2536" t="inlineStr"/>
      <c r="C2536" t="inlineStr"/>
      <c r="D2536" t="inlineStr">
        <is>
          <t>tra vào, lắp vào, phỏng theo, sửa lại cho hợp, làm thích nghi, làm thích ứng, thích nghi - sắp xếp, sắp đặt, sửa soạn, thu xếp, chuẩn bị, dàn xếp, hoà giải, cải biên, soạn lại, chỉnh hợp, lắp ráp, sắp xếp thành hàng ngũ chỉnh tề, đồng ý, thoả thuận, đứng thành hàng ngũ chỉnh tề - thu nhập và diễn giải, chọn lọc, cắt xén, thêm bớt, làm chủ bút - cầm, sờ mó, vận dụng, sử dụng, điều khiển, đối xử, đối đãi, luận giải, nghiên cứu, bàn về, quản lý, xử lý, chỉ huy, buôn bán - làm bằng máy, dùng máy - ra sức vận dụng, ra sức làm, làm miệt mài, làm chăm chỉ, công kích dồn dập, tiếp tế liên tục, + between) chạy đường, + at) đón khách tại, chạy vút - chế biến gia công, kiện, in ximili, diễu hành, đi thành đoàn, đi thành đám rước - đọc lại, xem lại, duyệt lại, xét lại, sửa, sửa đổi - chế tạo thành dụng cụ, rập hình trang trí, chạm, lái một cách phóng khoáng - cư xử, ăn ở, xem, xem như, coi như, thết, thết đãi, mua bằng cách thết đãi ăn uống, xét, giải quyết, chữa, điều trị, điều đình, thương lượng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nhào, nặn - rèn, tạc, vẽ, trau, đưa dần vào, chuyển, đưa, dẫn &amp; ), bày ra, bày mưu = bearbeiten + = zu bearbeiten + = roh bearbeiten + = schwer zu bearbeiten +</t>
        </is>
      </c>
    </row>
    <row r="2537">
      <c r="A2537" t="inlineStr">
        <is>
          <t>Bearbeiter</t>
        </is>
      </c>
      <c r="B2537" t="inlineStr"/>
      <c r="C2537" t="inlineStr"/>
      <c r="D2537" t="inlineStr">
        <is>
          <t>người phỏng theo, người sửa lại cho hợp, người làm thích nghi, người làm thích ứng, thiết bị tiếp hợp, ống nối, cái nắn điện - người sắp xếp, người sắp đặt, người cải biên, người soạn lại - người đọc lại, người xem lại, người duyệt lại, người sửa, người sửa lại</t>
        </is>
      </c>
    </row>
    <row r="2538">
      <c r="A2538" t="inlineStr">
        <is>
          <t>bearbeitet</t>
        </is>
      </c>
      <c r="B2538" t="inlineStr"/>
      <c r="C2538" t="inlineStr"/>
      <c r="D2538" t="inlineStr">
        <is>
          <t>đã rèn, đã thuộc, đã bào kỹ, chạm trổ</t>
        </is>
      </c>
    </row>
    <row r="2539">
      <c r="A2539" t="inlineStr">
        <is>
          <t>Bearbeitung</t>
        </is>
      </c>
      <c r="B2539" t="inlineStr"/>
      <c r="C2539" t="inlineStr"/>
      <c r="D2539" t="inlineStr">
        <is>
          <t>sự tra vào, sự lắp vào, sự phỏng theo, sự sửa lại cho hợp, tài liệu viết phỏng theo, tài liệu sửa lại cho hợp, sự thích nghi - sự sắp xếp, sự sắp đặt, cái được sắp xếp, cái được sắp đặt, số nhiều) sự thu xếp, sự chuẩn bị, sự dàn xếp, sự hoà giải, sự cải biên, sự soạn lại, bản cải tiến, bản soạn lại - sự chỉnh hợp, sự lắp ráp - sự kết thúc, sự kết liễu, phần cuối, phần kết thúc, đoạn kết thúc, sự sang sửa, cuối cùng, sự hoàn thiện, tích chất kỹ, tính chất trau chuốt - sự vận dụng bằng tay, sự thao tác, sự lôi kéo, sự vận động - sự chế biến, sự gia công - sự sao lại, sự chép lại, bản sao, sự phiên, cách phiên, sự chuyển biên, chương trình ghi âm - sự đối xử, sự đối đãi, sự cư xử, sự điều trị, phép trị bệnh, sự xử lý, sự luận bàn, sự nghiên cứu, sự giải quyết - sự làm việc, sự làm, sự lên men, sự để lên men, sự hoạt động, sự chuyển vận, sự vận hành, sự dùng, sự khai thác, công trường, xưởng, tác dụng, công dụng, sự nhăn nhó = die Bearbeitung + = die Bearbeitung + = in Bearbeitung + = eine Bearbeitung von + = die maschinelle Bearbeitung +</t>
        </is>
      </c>
    </row>
    <row r="2540">
      <c r="A2540" t="inlineStr">
        <is>
          <t>Beatmung</t>
        </is>
      </c>
      <c r="B2540" t="inlineStr"/>
      <c r="C2540" t="inlineStr"/>
      <c r="D2540" t="inlineStr">
        <is>
          <t>sự thở, sự hô hấp, hơi thở, hơi gió thoảng, cách phát âm bật hơi = die künstliche Beatmung + = die Mund-zu-Mund Beatmung +</t>
        </is>
      </c>
    </row>
    <row r="2541">
      <c r="A2541" t="inlineStr">
        <is>
          <t>Beaufschlagung</t>
        </is>
      </c>
      <c r="B2541" t="inlineStr"/>
      <c r="C2541" t="inlineStr"/>
      <c r="D2541" t="inlineStr">
        <is>
          <t>sự va chạm, sự chạm mạnh, sức va chạm, tác động, ảnh hưởng</t>
        </is>
      </c>
    </row>
    <row r="2542">
      <c r="A2542" t="inlineStr">
        <is>
          <t>beaufsichtigen</t>
        </is>
      </c>
      <c r="B2542" t="inlineStr"/>
      <c r="C2542" t="inlineStr"/>
      <c r="D2542" t="inlineStr">
        <is>
          <t>xem xét kỹ, kiểm tra, thanh tra, duyệt - trông nom, giám sát, nhìn kỹ, xem kỹ, xem xét, quan sát từ trên cao trông xuống, không nhận thấy, không chú ý tới, bỏ qua, tha thứ, coi nhẹ - giám thị, quan sát - coi thi - coi sóc, quản lý - = beaufsichtigen +</t>
        </is>
      </c>
    </row>
    <row r="2543">
      <c r="A2543" t="inlineStr">
        <is>
          <t>Beaufsichtigung</t>
        </is>
      </c>
      <c r="B2543" t="inlineStr"/>
      <c r="C2543" t="inlineStr"/>
      <c r="D2543" t="inlineStr">
        <is>
          <t>sự trông nom, sự giám sát</t>
        </is>
      </c>
    </row>
    <row r="2544">
      <c r="A2544" t="inlineStr">
        <is>
          <t>beauftragen</t>
        </is>
      </c>
      <c r="B2544" t="inlineStr"/>
      <c r="C2544" t="inlineStr"/>
      <c r="D2544" t="inlineStr">
        <is>
          <t>phân, phân công, ấn định, định, chia phần, cho là, quy cho, nhượng lại - cho quyền, uỷ quyền, cho phép, là căn cứ, là cái cớ chính đáng - uỷ nhiệm, uỷ thác, ra lênh gia nhập đội tàu thường trực, bổ nhiêm chỉ huy tàu chiến, nhận chức chỉ huy, đặt làm, đặt mua - cấu tạo, tạo thành, thiết lập, thành lập, chỉ đinh - ra lệnh, chỉ dẫn, cho, cho dùng, gọi, bảo người hầu đưa, đặt, định đoạt, thu xếp, sắp đặt = beauftragen +</t>
        </is>
      </c>
    </row>
    <row r="2545">
      <c r="A2545" t="inlineStr">
        <is>
          <t>beauftragt</t>
        </is>
      </c>
      <c r="B2545" t="inlineStr"/>
      <c r="C2545" t="inlineStr"/>
      <c r="D2545" t="inlineStr">
        <is>
          <t>đại biểu, được uỷ nhiệm, chịu thay cho, làm thay người khác vì người khác, thay thế</t>
        </is>
      </c>
    </row>
    <row r="2546">
      <c r="A2546" t="inlineStr">
        <is>
          <t>Beauftragte</t>
        </is>
      </c>
      <c r="B2546" t="inlineStr"/>
      <c r="C2546" t="inlineStr"/>
      <c r="D2546" t="inlineStr">
        <is>
          <t>người được bổ nhiệm, người được chọn - sĩ quan quân nhu, commissar, đại diện giám mục, kho lương thực - người được uỷ quyền, uỷ viên hội đồng, người đại biểu chính quyền trung ương - người thay quyền, người thay mặt, đại biểu, đại diện, phó, nghị sĩ, người quản lý nhà trọ</t>
        </is>
      </c>
    </row>
    <row r="2547">
      <c r="A2547" t="inlineStr">
        <is>
          <t>Bebauen</t>
        </is>
      </c>
      <c r="B2547" t="inlineStr"/>
      <c r="C2547" t="inlineStr"/>
      <c r="D2547" t="inlineStr">
        <is>
          <t>sự trồng trọt, lớp đất trồng trọt</t>
        </is>
      </c>
    </row>
    <row r="2548">
      <c r="A2548" t="inlineStr">
        <is>
          <t>bebauen</t>
        </is>
      </c>
      <c r="B2548" t="inlineStr"/>
      <c r="C2548" t="inlineStr"/>
      <c r="D2548" t="inlineStr">
        <is>
          <t>cày cấy, trồng trọt, cho thuê, trông nom trẻ em, trưng, làm ruộng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ra, bày mưu = bebauen + = bebauen + = bebauen + = bebauen +</t>
        </is>
      </c>
    </row>
    <row r="2549">
      <c r="A2549" t="inlineStr">
        <is>
          <t>bebaut</t>
        </is>
      </c>
      <c r="B2549" t="inlineStr"/>
      <c r="C2549" t="inlineStr"/>
      <c r="D2549" t="inlineStr">
        <is>
          <t>có trồng trọt, có cày cấy, có học thức, có trau dồi, có tu dưỡng = gut bebaut +</t>
        </is>
      </c>
    </row>
    <row r="2550">
      <c r="A2550" t="inlineStr">
        <is>
          <t>Beben</t>
        </is>
      </c>
      <c r="B2550" t="inlineStr"/>
      <c r="C2550" t="inlineStr"/>
      <c r="D2550" t="inlineStr">
        <is>
          <t>sự rung, sự run, sự run rẩy, động đất - sự rung rinh, sự rung động, sự chấn động</t>
        </is>
      </c>
    </row>
    <row r="2551">
      <c r="A2551" t="inlineStr">
        <is>
          <t>beben</t>
        </is>
      </c>
      <c r="B2551" t="inlineStr"/>
      <c r="C2551" t="inlineStr"/>
      <c r="D2551" t="inlineStr">
        <is>
          <t>rung, lắc, làm rung, lúc lắc, lung lay, lay động, giũ, ngân, làm náo động, làm sửng sốt, làm bàng hoàng, làm lung lay, làm lay chuyển, làm mất bình tĩnh, giũ sạch - tống khứ được - run, rùng mình, đập vỡ, đánh vỡ, vỡ - - làm rùng mình, làm run lên, làm rộn ràng, làm xúc động, làm hồi hộp, run lên, rộn ràng, hồi hộp, rung lên, ngân lên, rung cảm, rung động = beben +</t>
        </is>
      </c>
    </row>
    <row r="2552">
      <c r="A2552" t="inlineStr">
        <is>
          <t>bebend</t>
        </is>
      </c>
      <c r="B2552" t="inlineStr"/>
      <c r="C2552" t="inlineStr"/>
      <c r="D2552" t="inlineStr">
        <is>
          <t>cây dương lá rung, rung, rung rinh - rung động, run run, run rẩy - run, nhút nhát</t>
        </is>
      </c>
    </row>
    <row r="2553">
      <c r="A2553" t="inlineStr">
        <is>
          <t>bebrillt</t>
        </is>
      </c>
      <c r="B2553" t="inlineStr"/>
      <c r="C2553" t="inlineStr"/>
      <c r="D2553" t="inlineStr">
        <is>
          <t>đeo kính</t>
        </is>
      </c>
    </row>
    <row r="2554">
      <c r="A2554" t="inlineStr">
        <is>
          <t>Becher</t>
        </is>
      </c>
      <c r="B2554" t="inlineStr"/>
      <c r="C2554" t="inlineStr"/>
      <c r="D2554" t="inlineStr">
        <is>
          <t>cái cốc vại, cái chén tống, cốc đứng thành, cốc bêse - cốc, ly, cốc rượu lễ, đài hoa - tách, chén, cúp, giải, đài, ống giác, rượu, vật hình chén, nguồn cơn, nỗi khổ, niềm vui, sự say sưa - ca, chén vại, mồm, miệng, mặt, ảnh căn cước, thằng ngốc, thằng khờ, anh chàng cả tin, học sinh chăm học, học sinh học gạo - ca nhỏ, Nôgin - người nhào lộn, giống chim bồ câu nhào lộn, con lật đật, lẫy khoá = der volle Becher +</t>
        </is>
      </c>
    </row>
    <row r="2555">
      <c r="A2555" t="inlineStr">
        <is>
          <t>Becherglas</t>
        </is>
      </c>
      <c r="B2555" t="inlineStr"/>
      <c r="C2555" t="inlineStr"/>
      <c r="D2555" t="inlineStr">
        <is>
          <t>cái cốc vại, cái chén tống, cốc đứng thành, cốc bêse</t>
        </is>
      </c>
    </row>
    <row r="2556">
      <c r="A2556" t="inlineStr">
        <is>
          <t>Becken</t>
        </is>
      </c>
      <c r="B2556" t="inlineStr"/>
      <c r="C2556" t="inlineStr"/>
      <c r="D2556" t="inlineStr">
        <is>
          <t>cái bát, bát, nõ, long, sự ăn uống, sự chè chén, quả bóng gỗ, trò chơi bóng gỗ, trò chơi kí - vũng, ao, bể bơi, vực, tiền góp, hộp đựng tiền góp, trò đánh cá góp tiền, tiền góp đánh cá, vốn chung, vốn góp, Pun, khối thị trường chung, trò chơi pun = das Becken + = das Becken + = das Becken +</t>
        </is>
      </c>
    </row>
    <row r="2557">
      <c r="A2557" t="inlineStr">
        <is>
          <t>bedacht</t>
        </is>
      </c>
      <c r="B2557" t="inlineStr"/>
      <c r="C2557" t="inlineStr"/>
      <c r="D2557" t="inlineStr">
        <is>
          <t>kiên quyết, đeo đuổi, miệt mài, mải mê, chăm chú, sôi nôi, hăm hở, đầy nhiệt tình - chăm học, siêng học, chăm lo, sốt sắng, cẩn trọng, có suy nghĩ, cố tình, cố ý</t>
        </is>
      </c>
    </row>
    <row r="2558">
      <c r="A2558" t="inlineStr">
        <is>
          <t>bedachtsam</t>
        </is>
      </c>
      <c r="B2558" t="inlineStr"/>
      <c r="C2558" t="inlineStr"/>
      <c r="D2558" t="inlineStr">
        <is>
          <t>ân cần, chu đáo, hay quan tâm tới người khác, cẩn thận, thận trọng - có suy nghĩ cân nhắc, có tính toán, cố ý, chủ tâm, thong thả, khoan thai, không vội vàng = bedachtsam zögern +</t>
        </is>
      </c>
    </row>
    <row r="2559">
      <c r="A2559" t="inlineStr">
        <is>
          <t>Bedachung</t>
        </is>
      </c>
      <c r="B2559" t="inlineStr"/>
      <c r="C2559" t="inlineStr"/>
      <c r="D2559" t="inlineStr">
        <is>
          <t>vật liệu lợp mái, sự lợp mái, mái, nóc</t>
        </is>
      </c>
    </row>
    <row r="2560">
      <c r="A2560" t="inlineStr">
        <is>
          <t>bedampfen</t>
        </is>
      </c>
      <c r="B2560" t="inlineStr"/>
      <c r="C2560" t="inlineStr"/>
      <c r="D2560" t="inlineStr">
        <is>
          <t>làm bay hơi, làm khô, bay hơi, tan biến, biến mất, chết</t>
        </is>
      </c>
    </row>
    <row r="2561">
      <c r="A2561" t="inlineStr">
        <is>
          <t>bedanken</t>
        </is>
      </c>
      <c r="B2561" t="inlineStr"/>
      <c r="C2561" t="inlineStr"/>
      <c r="D2561" t="inlineStr">
        <is>
          <t>cám ơn, biết ơn, xin, yêu cầu</t>
        </is>
      </c>
    </row>
    <row r="2562">
      <c r="A2562" t="inlineStr">
        <is>
          <t>Bedarf</t>
        </is>
      </c>
      <c r="B2562" t="inlineStr"/>
      <c r="C2562" t="inlineStr"/>
      <c r="D2562" t="inlineStr">
        <is>
          <t>nhu cầu, sự đòi hỏi, điều kiện tất yếu, điều kiện cần thiết - sự thiếu, sự không có, sự khuyết, sự cần, sự cần thiết, số nhiều) nhu cầu, những cái cần thiết, cảnh túng thiếu, cảnh nghèo = der Bedarf + = nach Bedarf + = Bedarf haben an + = den Bedarf decken + = den Bedarf decken von +</t>
        </is>
      </c>
    </row>
    <row r="2563">
      <c r="A2563" t="inlineStr">
        <is>
          <t>Bedarfsartikel</t>
        </is>
      </c>
      <c r="B2563" t="inlineStr"/>
      <c r="C2563" t="inlineStr"/>
      <c r="D2563" t="inlineStr">
        <is>
          <t>hàng hoá, loại hàng, mặt hàng, tiện nghi</t>
        </is>
      </c>
    </row>
    <row r="2564">
      <c r="A2564" t="inlineStr">
        <is>
          <t>bedauerlich</t>
        </is>
      </c>
      <c r="B2564" t="inlineStr"/>
      <c r="C2564" t="inlineStr"/>
      <c r="D2564" t="inlineStr">
        <is>
          <t>đáng thương, đáng trách, tồi, xấu - thảm thương, ai oán, đáng tiếc, thảm hại - đáng ân hận - không may, rủi ro, bất hạnh, đáng buồn, bất như ý, tai hại - buồn rầu, thiểu não, đau khổ, thống khổ, đầy tai ương = es ist bedauerlich +</t>
        </is>
      </c>
    </row>
    <row r="2565">
      <c r="A2565" t="inlineStr">
        <is>
          <t>Bedauern</t>
        </is>
      </c>
      <c r="B2565" t="inlineStr"/>
      <c r="C2565" t="inlineStr"/>
      <c r="D2565" t="inlineStr">
        <is>
          <t>lòng thương, lòng trắc ẩn - sự sờ mó, sự bắt mạch, sự cảm thấy, cảm giác, cảm tưởng, sự cảm động, sự xúc động, sự thông cảm, cảm tình, cảm nghĩ, ý kiến, cảm xúc, sức truyền cảm, sự nhạy cảm, lòng tự ái - lòng thương hại, lòng thương xót, điều đáng thương hại, điều đáng tiếc - nỗi đau đớn, sự buồn rầu, sự buồn phiền, sự kêu than, sự than van = das Bedauern + = mit Bedauern + = das laute Bedauern + = mit Bedauern erfüllt + = wir sehen mit Bedauern + = sehr zu meinem Bedauern + = sehr zu meinem Bedauern much +</t>
        </is>
      </c>
    </row>
    <row r="2566">
      <c r="A2566" t="inlineStr">
        <is>
          <t>bedauern</t>
        </is>
      </c>
      <c r="B2566" t="inlineStr"/>
      <c r="C2566" t="inlineStr"/>
      <c r="D2566" t="inlineStr">
        <is>
          <t>than phiền, than vãn, khóc than, thương tiếc - thương hại, thương xót, ái ngại, động lòng trắc ẩn - phàn nàn về, lấy làm tiếc về, lấy làm ân hận về, thương, xót xa - động lòng trắc ẩn đối với - hối tiếc, tiếc</t>
        </is>
      </c>
    </row>
    <row r="2567">
      <c r="A2567" t="inlineStr">
        <is>
          <t>bedauernd</t>
        </is>
      </c>
      <c r="B2567" t="inlineStr"/>
      <c r="C2567" t="inlineStr"/>
      <c r="D2567" t="inlineStr">
        <is>
          <t>thương hại, ái ngại - thương tiếc, hối tiếc, ân hận</t>
        </is>
      </c>
    </row>
    <row r="2568">
      <c r="A2568" t="inlineStr">
        <is>
          <t>bedauernswert</t>
        </is>
      </c>
      <c r="B2568" t="inlineStr"/>
      <c r="C2568" t="inlineStr"/>
      <c r="D2568" t="inlineStr">
        <is>
          <t>đáng thương, đáng trách, tồi, xấu - đáng thương hại, đáng thương xót, đáng khinh - không may, rủi ro, bất hạnh, đáng buồn, đáng tiếc, bất như ý, tai hại</t>
        </is>
      </c>
    </row>
    <row r="2569">
      <c r="A2569" t="inlineStr">
        <is>
          <t>bedecken</t>
        </is>
      </c>
      <c r="B2569" t="inlineStr"/>
      <c r="C2569" t="inlineStr"/>
      <c r="D2569" t="inlineStr">
        <is>
          <t>trải thảm, lôi ra mắng mỏ, gọi lên mắng - mặc quần áo cho, phủ, che phủ - đầu tư, trao cho, dành cho, khoác cho, mặc cho, truyền cho, làm lễ nhậm chức cho, bao vây, phong toả, đầu tư vốn - che khuất, che lấp, bị che khuất, bị che lấp - che bóng mát cho, che, làm tối sầm, làm sa sầm, đánh bóng, tô đậm dần, tô nhạt dần, điều chỉnh độ cao, + off) đậm dần lên, nhạt dần đi, chuyền dần sang màu khác, thay đổi sắc thái - trải, căng, giăng ra, bày ra, rải, truyền bá, kéo dài thời gian, bày, bày lên bàn, phết, đập bẹt, trải ra, căng ra, truyền đi, lan đi, bay đi, tản ra - đâm, thọc, chọc,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đặt ở trên, chụp lên, bấm ngọn, cắt phần trên, lên đến đỉnh, ở trên đỉnh, vượt, cao hơn, đo được, cao đến = bedecken + = bedecken + = sich bedecken + = sich bedecken + = völlig bedecken + = über und über bedecken +</t>
        </is>
      </c>
    </row>
    <row r="2570">
      <c r="A2570" t="inlineStr">
        <is>
          <t>bedeckt</t>
        </is>
      </c>
      <c r="B2570" t="inlineStr"/>
      <c r="C2570" t="inlineStr"/>
      <c r="D2570" t="inlineStr">
        <is>
          <t>bị phủ đầy, bị che kín, tối sầm, u ám</t>
        </is>
      </c>
    </row>
    <row r="2571">
      <c r="A2571" t="inlineStr">
        <is>
          <t>Bedeckung</t>
        </is>
      </c>
      <c r="B2571" t="inlineStr"/>
      <c r="C2571" t="inlineStr"/>
      <c r="D2571" t="inlineStr">
        <is>
          <t>lần phủ ngoài, lớp phủ ngoài, vải may áo choàng - cái bao, cái bọc, vật che phủ, cái nắp, sự bao bọc, sự phủ, sự che đậy, sự trải ra - sự che chở, nơi ẩn núp, hoàn cảnh người đàn bà có sự che chở của chồng - đội hộ tống, người bảo vệ, người dẫn đường, người đi theo, người đàn ông hẹn hò cùng đi = die teilweise Bedeckung +</t>
        </is>
      </c>
    </row>
    <row r="2572">
      <c r="A2572" t="inlineStr">
        <is>
          <t>bedenken</t>
        </is>
      </c>
      <c r="B2572" t="inlineStr"/>
      <c r="C2572" t="inlineStr"/>
      <c r="D2572" t="inlineStr">
        <is>
          <t>nhớ ra, nghĩ ra - cân nhắc, xem xét, suy xét, suy nghĩ, để ý đến, quan tâm đến, lưu ý đến, xem như, coi như, có ý kiến là - ngẫm nghĩ, trầm ngâm, trù tính - chú ý, lưu ý, để ý, lưu tâm, chăm nom, chăm sóc, trông nom, giữ gìn, quan tâm, bận tâm, lo lắng, phản đối, phiền, không thích, khó chịu - nhận thức trước, nghĩ trước, tưởng tượng trước, định trước - nghĩ, tưởng, tưởng tượng, nghĩ được, nghĩ là, cho là, thấy, hiểu, nghĩ đến, nhớ, trông mong, luôn luôn nghĩ, lo nghĩ, nuôi những ý nghĩ, nuôi những tư tưởng = sich bedenken + = vorher bedenken + = zu bedenken geben + = ohne sich zu bedenken + = jemandem zu bedenken geben +</t>
        </is>
      </c>
    </row>
    <row r="2573">
      <c r="A2573" t="inlineStr">
        <is>
          <t>bedenkenlos</t>
        </is>
      </c>
      <c r="B2573" t="inlineStr"/>
      <c r="C2573" t="inlineStr"/>
      <c r="D2573" t="inlineStr">
        <is>
          <t>không đắn đo, không ngần ngại, vô lưng tâm</t>
        </is>
      </c>
    </row>
    <row r="2574">
      <c r="A2574" t="inlineStr">
        <is>
          <t>bedenklich</t>
        </is>
      </c>
      <c r="B2574" t="inlineStr"/>
      <c r="C2574" t="inlineStr"/>
      <c r="D2574" t="inlineStr">
        <is>
          <t>làm lo sợ, làm sợ hãi, làm hốt hoảng, làm hoảng sợ - phê bình, phê phán, hay chỉ trích, hay chê bai, có ý kiến chống lại, khó tính, khó chiều, nguy cấp, nguy ngập, nguy kịch, tới hạn - nghi ngờ, ngờ vực, hồ nghi, đáng nghi, đáng ngờ, không rõ rệt, không chắc chắn, do dự, lưỡng lự, nghi ngại, không biết chắc - lờ mờ, mơ hồ, minh bạch, không rõ ràng, không đáng tin cậy, còn hồ nghi - trang nghiêm, nghiêm nghị, từ tốn, nghiêm trọng, trầm trọng, quan trọng, sạm, tối, trầm, huyền - đáng nghi ngờ - liều, mạo hiểm, đấy rủi ro, đầy mạo hiểm, risqué - đắn đo, ngại ngùng, quá thận trọng, quá tỉ mỉ - đứng đắn, nghiêm trang, hệ trọng, không thể coi thường được, nặng, đáng sợ, đáng gờm, thành thật, thật sự, không đùa, tôn giáo, đạo lý - xấu, xấu xí, xấu xa, khó chịu</t>
        </is>
      </c>
    </row>
    <row r="2575">
      <c r="A2575" t="inlineStr">
        <is>
          <t>bedenkt</t>
        </is>
      </c>
      <c r="B2575" t="inlineStr"/>
      <c r="C2575" t="inlineStr"/>
      <c r="D2575">
        <f> wenn man bedenkt, daß er nichts davon weiß +</f>
        <v/>
      </c>
    </row>
    <row r="2576">
      <c r="A2576" t="inlineStr">
        <is>
          <t>Bedenkzeit</t>
        </is>
      </c>
      <c r="B2576" t="inlineStr"/>
      <c r="C2576" t="inlineStr"/>
      <c r="D2576" t="inlineStr">
        <is>
          <t>sự hoãn, thời gian nghỉ ngơi = jemandem Bedenkzeit gewähren +</t>
        </is>
      </c>
    </row>
    <row r="2577">
      <c r="A2577" t="inlineStr">
        <is>
          <t>bedeuten</t>
        </is>
      </c>
      <c r="B2577" t="inlineStr"/>
      <c r="C2577" t="inlineStr"/>
      <c r="D2577" t="inlineStr">
        <is>
          <t>lên đến, lên tới, chung qui là, rốt cuộc là, có nghĩa là, chẳng khác gì là - báo trước - bao hàm - biểu hiện, biểu thị, chứng tỏ, chỉ rõ - ý nói, ngụ ý, bao hàm ý - nhập, nhập khẩu, nghĩa là, cho biết, có quan hệ tới, có tầm quan trọng đối với, cần đối với - định, có ý định, có ý muốn, định dùng, dành, định nói, ý muốn nói, có mục đích - có ý nghĩa, có tính chất quan trọng, mưng mủ, chảy mủ - muốn nói, muốn, dự định, để cho, dành cho, có ý nghĩa lớn, đáng giá, đáng kể - có nội dung là, có ý nghĩa là, có ý, dường như có ý - báo hiệu, có nghĩa, tuyên bố, báo cho biết, có tầm quan trọng hệ trọng phủ định) - dịch, phiên dịch, chuyển sang, biến thành, giải thích, coi là, thuyên chuyển sang địa phận khác, truyền lại, truyền đạt lại, cho tịnh tiến = viel bedeuten + = was soll das bedeuten? + = es hat nichts zu bedeuten +</t>
        </is>
      </c>
    </row>
    <row r="2578">
      <c r="A2578" t="inlineStr">
        <is>
          <t>bedeutend</t>
        </is>
      </c>
      <c r="B2578" t="inlineStr"/>
      <c r="C2578" t="inlineStr"/>
      <c r="D2578" t="inlineStr">
        <is>
          <t>to, lớn, bụng to, có mang, có chửa, quan trọng, hào hiệp, phóng khoáng, rộng lượng, huênh hoang, khoác lác, ra vẻ quan trọng, với vẻ quan trọng, huênh hoang khoác lác - đáng kể, to tát, có vai vế, có thế lực quan trọng - đặc biệt, khác biệt, đáng chú ý, ưu tú, xuất sắc, lỗi lạc, distingué - rất quan trọng, rất lớn, hùng vĩ, uy nghi, trang nghiêm, huy hoàng, cao quý, cao thượng, trang trọng, bệ vệ, vĩ đại, cừ khôi, xuất chúng, tuyệt, hay, đẹp, chính, lơn, tổng quát - to lớn, hết sức, rất, ca cả, tuyệt hay, thật là thú vị, giỏi, thạo cừ, hiểu rõ, hiểu tường tận, thân - trọng đại, trọng yếu, hệ trọng, có quyền thế, có thế lực, self-importance - đứng đắn, nghiêm trang, nghiêm nghị, không thể coi thường được, nghiêm trọng, trầm trọng, nặng, đáng sợ, đáng gờm, thành thật, thật sự, không đùa, tôn giáo, đạo lý - đầy ý nghĩa, có tính chất gợi ý - nào đó, một ít, một vài, dăm ba, khá nhiều, đúng là, ra trò, đến một chừng mực nào đó, một tí, hơi, khoảng chừng</t>
        </is>
      </c>
    </row>
    <row r="2579">
      <c r="A2579" t="inlineStr">
        <is>
          <t>bedeutender</t>
        </is>
      </c>
      <c r="B2579" t="inlineStr"/>
      <c r="C2579" t="inlineStr"/>
      <c r="D2579" t="inlineStr">
        <is>
          <t>hơn cấp, ở cấp cao hơn</t>
        </is>
      </c>
    </row>
    <row r="2580">
      <c r="A2580" t="inlineStr">
        <is>
          <t>bedeutsam</t>
        </is>
      </c>
      <c r="B2580" t="inlineStr"/>
      <c r="C2580" t="inlineStr"/>
      <c r="D2580" t="inlineStr">
        <is>
          <t>có ý nghĩa, đầy ý nghĩa - quan trong, trọng yếu - có thai, có mang thai, có chửa, giàu trí tưởng tượng, giàu trí sáng tạo, dồi dào tư tưởng ý tứ, có kết quả phong phú, có tầm quan trọng lơn, hàm súc, giàu ý - nặng, vững, có sức thuyết phục, đanh thép, quan trọng, có uy thế lớn, có nh hưởng lớn, mạnh, chắc, nặng nề, chồng chất = bedeutsam +</t>
        </is>
      </c>
    </row>
    <row r="2581">
      <c r="A2581" t="inlineStr">
        <is>
          <t>Bedeutung</t>
        </is>
      </c>
      <c r="B2581" t="inlineStr"/>
      <c r="C2581" t="inlineStr"/>
      <c r="D2581"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việc, lợi lộc, phần, sự lo lắng, sự lo âu - nghĩa rộng, ý nghĩa - hậu quả, kết quả, hệ quả, tính trọng đại - sự cân nhắc, sự suy xét, sự nghiên cứu, sự suy nghĩ, sự để ý, sự quan tâm, sự lưu ý, sự tôn kính, sự kính trọng, sự đền bù, sự đền đáp, sự bồi thường, tiền thưởng, tiền công - cớ, lý, sự quan trọng - sự biểu hiện, sự biểu thị, sự chứng tỏ, dấu hiệu, nghĩa, sự bao hàm nghĩa rộng - 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thác nước, sức, lực, sức mạnh, vũ lực, quyền lực, sự bắt buộc, quân đội, quân lực, quân, lực lượng, ảnh hưởng, tác dụng, sức thuyết phục, sự tác động mạnh mẽ, ấn tượng sâu sắc, sự sinh động - hiệu lực, năng lượng - sự to lớn, sự cao quý, sự cao cả, sự cao thượng, tính lớn lao, tính vĩ đại, tính quan trọng - sự cúi xuống, sự gục xuống, dốc, mặt dốc, cách treo, ý riêng, nghĩa riêng, cách làm, cách nói - sự nhập, sự nhập khẩu, số nhiều) hàng nhập, hàng nhập khẩu, nội dung - quyền thế, thế lực - ý định, mục đích, tình ý, cách liền sẹo, khái niệm - điều quan tâm, điều chú ý, sự thích thú, điều thích thú, quyền lợi, ích kỷ, lợi tức, tiền lãi, tập thể cùng chung một quyền lợi - đồng Mác, dấu, nhãn, nhãn hiệu, vết, lằn, bớt, đốm, lang, dấu chữ thập, đích, mục tiêu &amp; ), chứng cớ, biểu hiện, danh vọng, danh tiếng, mức, tiêu chuẩn, trình độ, điểm, điểm số - chất, vật chất, đề, chủ đề, vật, vật phẩm, chuyện, điều, sự kiện, vấn đề, việc quan trọng, chuyện quan trọng, số ước lượng, khoảng độ, lẽ, cơ hội, mủ - - chốc, lúc, lát, tính trọng yếu, Mômen - người có danh vọng, người có địa vị uy quyền, tính chất trứ danh, tính chất lớn lao, tính chất to tát, tính chất quan trọng, sự tần tảo - tình trạng lồi lên, tình trạng nhô lên, chỗ lồi lên, chỗ nhô lên, sự chú ý đặc biệt, sự nổi bật - - sự thích đáng, sự thích hợp, sự xác đáng - giác quan, tri giác, cảm giác, ý thức, khả năng phán đoán, khả năng thưởng thức, sự khôn ngoan, sự thông minh, tình cảm chung, hướng, chiều - tính chất đứng đắn, tính chất nghiêm trang, tính chất hệ trọng, tính chất nghiêm trọng, tính chất trầm trọng, tính chất nặng, tính chất thành thật, tính chất thật sự - sự đáng chú ý - sự ra hiệu - âm, âm thanh, tiếng, tiếng động, giọng, ấn tượng, cái thông, eo biển, bong bóng cá - giá cả, giá, năng suất, bậc phân loại - sức nặng, trọng lượng, tính chất trọng yếu = die Bedeutung + = von Bedeutung + = ohne Bedeutung + = die gleiche Bedeutung + = von Bedeutung sein + = die aktuelle Bedeutung + = von hoher Bedeutung + = Bedeutung beimessen + = die wörtliche Bedeutung + = nichts von Bedeutung + = von größter Bedeutung + = die eigentliche Bedeutung + = von vorrangiger Bedeutung sein + = von ausschlaggebender Bedeutung + = eine andere Bedeutung unterlegen + = der Lautbezug in Worten auf deren Bedeutung + = ein Ereignis von weltgeschichtlicher Bedeutung +</t>
        </is>
      </c>
    </row>
    <row r="2582">
      <c r="A2582" t="inlineStr">
        <is>
          <t>bedeutungslos</t>
        </is>
      </c>
      <c r="B2582" t="inlineStr"/>
      <c r="C2582" t="inlineStr"/>
      <c r="D2582" t="inlineStr">
        <is>
          <t>không hợp lý, không lôgic inconsequent), không quan trọng, vụn vặt, tầm thường - đáng khinh, vô nghĩa - không thích đáng, không thích hợp - = bedeutungslos machen +</t>
        </is>
      </c>
    </row>
    <row r="2583">
      <c r="A2583" t="inlineStr">
        <is>
          <t>Bedeutungslosigkeit</t>
        </is>
      </c>
      <c r="B2583" t="inlineStr"/>
      <c r="C2583" t="inlineStr"/>
      <c r="D2583" t="inlineStr">
        <is>
          <t>tính không quan trọng, tính tầm thường, tính đáng khinh, tính vô nghĩa</t>
        </is>
      </c>
    </row>
    <row r="2584">
      <c r="A2584" t="inlineStr">
        <is>
          <t>bedeutungsvoll</t>
        </is>
      </c>
      <c r="B2584" t="inlineStr"/>
      <c r="C2584" t="inlineStr"/>
      <c r="D2584" t="inlineStr">
        <is>
          <t>quan trọng, trọng đại, trọng yếu, hệ trọng, có quyền thế, có thế lực, self-importance - chỉ, để chỉ - đầy ý nghĩa, có ý nghĩa - có thai, có mang thai, có chửa, giàu trí tưởng tượng, giàu trí sáng tạo, dồi dào tư tưởng ý tứ, có kết quả phong phú, có tầm quan trọng lơn, hàm súc, giàu ý - có tính chất gợi ý, đáng chú ý</t>
        </is>
      </c>
    </row>
    <row r="2585">
      <c r="A2585" t="inlineStr">
        <is>
          <t>Bedeutungswandel</t>
        </is>
      </c>
      <c r="B2585" t="inlineStr"/>
      <c r="C2585" t="inlineStr"/>
      <c r="D2585" t="inlineStr">
        <is>
          <t>sự đánh giá lại, sự ước lượng lại</t>
        </is>
      </c>
    </row>
    <row r="2586">
      <c r="A2586" t="inlineStr">
        <is>
          <t>bedienen</t>
        </is>
      </c>
      <c r="B2586" t="inlineStr"/>
      <c r="C2586" t="inlineStr"/>
      <c r="D2586" t="inlineStr">
        <is>
          <t>cầm, sờ mó, vận dụng, sử dụng, điều khiển, đối xử, đối đãi, luận giải, nghiên cứu, bàn về, quản lý, xử lý, chỉ huy, buôn bán - - vận dụng bằng tay, thao tác, lôi kéo, vận động - hoạt động, có tác dụng, lợi dụng, mổ, hành quân, đầu cơ, làm cho hoạt động, cho chạy, đưa đến, mang đến, dẫn đến, thi hành, thực hiện, tiến hành, đưa vào sản xuất, khai thác - phục vụ, phụng sự, đáp ứng, có lợi cho, thoả mãn, hợp với, dọn ăn, dọn bàn, cung cấp, tiếp tế, phân phát, giao bóng, giao, tống đạt, gửi, dùng, nhảy - hầu, hầu hạ = bedienen + = bedienen + = gut bedienen + = sich bedienen + = nicht bedienen + = nicht bedienen + = leicht zu bedienen +</t>
        </is>
      </c>
    </row>
    <row r="2587">
      <c r="A2587" t="inlineStr">
        <is>
          <t>Bediener</t>
        </is>
      </c>
      <c r="B2587" t="inlineStr"/>
      <c r="C2587" t="inlineStr"/>
      <c r="D2587" t="inlineStr">
        <is>
          <t>người thợ máy, người sử dụng máy móc, người coi tổng đài, người mổ, người buôn bán chứng khoán, người có tài xoay xở, kẻ phất, người ăn nói giỏi, người điều khiển, người khai thác - toán tử</t>
        </is>
      </c>
    </row>
    <row r="2588">
      <c r="A2588" t="inlineStr">
        <is>
          <t>Bedienstete</t>
        </is>
      </c>
      <c r="B2588" t="inlineStr"/>
      <c r="C2588" t="inlineStr"/>
      <c r="D2588" t="inlineStr">
        <is>
          <t>người làm, người làm công</t>
        </is>
      </c>
    </row>
    <row r="2589">
      <c r="A2589" t="inlineStr">
        <is>
          <t>Bediente</t>
        </is>
      </c>
      <c r="B2589" t="inlineStr"/>
      <c r="C2589" t="inlineStr"/>
      <c r="D2589" t="inlineStr">
        <is>
          <t>ghuộm khoeo kẻ tôi tớ, kẻ hay bợ đỡ, kẻ xu nịnh, kẻ học làm sang, kẻ thích người sang - người hầu, đầy tớ, kẻ khúm núm, tay sai</t>
        </is>
      </c>
    </row>
    <row r="2590">
      <c r="A2590" t="inlineStr">
        <is>
          <t>Bedienung</t>
        </is>
      </c>
      <c r="B2590" t="inlineStr"/>
      <c r="C2590" t="inlineStr"/>
      <c r="D2590" t="inlineStr">
        <is>
          <t>sự dự, sự có mặt, số người dự, số người có mặt, sự chăm sóc, sự phục vụ, sự phục dịch, sự theo hầu - sự hoạt động, quá trình hoạt động, thao tác, hiệu quả, tác dụng, sự giao dịch tài chính, sự mổ xẻ, ca mổ, cuộc hành quân, phép tính, phép toán - cây thanh lương trà service-tree), sự hầu hạ, ban, vụ, sở, cục, ngành phục vụ, sự giúp đỡ, sự có ích, sự giúp ích, sự chỉ dẫn bảo quản, sự giúp đỡ bảo quản, chỗ làm, việc làm, chức vụ - tàu xe phục vụ trên một tuyến đường, bộ, sự tế lễ, buổi lễ, sự giao bóng, lượt giao bóng, cú giao bóng, cách giao bóng, sự tống đạt, sự gửi - người hầu bàn, khay, mâm, người đợi, người chờ, người trông đợi</t>
        </is>
      </c>
    </row>
    <row r="2591">
      <c r="A2591" t="inlineStr">
        <is>
          <t>Bedienungselement</t>
        </is>
      </c>
      <c r="B2591" t="inlineStr"/>
      <c r="C2591" t="inlineStr"/>
      <c r="D2591" t="inlineStr">
        <is>
          <t>quyền hành, quyền lực, quyền chỉ huy, sự điều khiển, sự lái, sự cầm lái, sự kiềm chế, sự nén lại, sự kiểm tra, sự kiểm soát, sự thử lại, tiêu chuẩn so sánh, trạm kiểm tra, đoạn đường đặc biệt - bộ điều chỉnh, hồn</t>
        </is>
      </c>
    </row>
    <row r="2592">
      <c r="A2592" t="inlineStr">
        <is>
          <t>Bedienungsfeld</t>
        </is>
      </c>
      <c r="B2592" t="inlineStr"/>
      <c r="C2592" t="inlineStr"/>
      <c r="D2592" t="inlineStr">
        <is>
          <t>rầm chìa</t>
        </is>
      </c>
    </row>
    <row r="2593">
      <c r="A2593" t="inlineStr">
        <is>
          <t>Bedienungsmann</t>
        </is>
      </c>
      <c r="B2593" t="inlineStr"/>
      <c r="C2593" t="inlineStr"/>
      <c r="D2593" t="inlineStr">
        <is>
          <t>người phục vụ, người theo hầu</t>
        </is>
      </c>
    </row>
    <row r="2594">
      <c r="A2594" t="inlineStr">
        <is>
          <t>bedingt</t>
        </is>
      </c>
      <c r="B2594" t="inlineStr"/>
      <c r="C2594" t="inlineStr"/>
      <c r="D2594" t="inlineStr">
        <is>
          <t>có điều kiện, trong từ ghép) ở tình trạng, ở trạng thái, điều hoà - có kiên quan, cân xứng với, cân đối vơi, tuỳ theo, quan hệ, tương đối = bedingt + = bedingt durch +</t>
        </is>
      </c>
    </row>
    <row r="2595">
      <c r="A2595" t="inlineStr">
        <is>
          <t>Bedingtheit</t>
        </is>
      </c>
      <c r="B2595" t="inlineStr"/>
      <c r="C2595" t="inlineStr"/>
      <c r="D2595" t="inlineStr">
        <is>
          <t>tính tương đối</t>
        </is>
      </c>
    </row>
    <row r="2596">
      <c r="A2596" t="inlineStr">
        <is>
          <t>Bedingung</t>
        </is>
      </c>
      <c r="B2596" t="inlineStr"/>
      <c r="C2596" t="inlineStr"/>
      <c r="D2596" t="inlineStr">
        <is>
          <t>điều kiện, hoàn cảnh, tình cảnh, tình thế, địa vị, thân phận, trạng thái, tình trạng, mệnh đề điều kiện, kỳ thi vớt - hiệp ước, hiệp định, thoả ước, điều khoản, hợp đồng giao kèo - điều qui định - nhu cầu, sự đòi hỏi, điều kiện tất yếu, điều kiện cần thiết - sự quy định, điều quy định = die Bedingung + = unter der Bedingung + = zur Bedingung machen + = unter jeder Bedingung + = unter keiner Bedingung + = unter dieser Bedingung + = die hinreichende Bedingung + = unter der Bedingung, daß + = etwas zur Bedingung machen +</t>
        </is>
      </c>
    </row>
    <row r="2597">
      <c r="A2597" t="inlineStr">
        <is>
          <t>Bedingungen</t>
        </is>
      </c>
      <c r="B2597" t="inlineStr"/>
      <c r="C2597" t="inlineStr"/>
      <c r="D2597">
        <f> Bedingungen machen + = unter gewissen Bedingungen + = unter günstigen Bedingungen + = die einschränkenden Bedingungen + = gleiche Bedingungen für alle + = jemanden zu Annahme der Bedingungen zwingen +</f>
        <v/>
      </c>
    </row>
    <row r="2598">
      <c r="A2598" t="inlineStr">
        <is>
          <t>bedingungslos</t>
        </is>
      </c>
      <c r="B2598" t="inlineStr"/>
      <c r="C2598" t="inlineStr"/>
      <c r="D2598" t="inlineStr">
        <is>
          <t>vô hạn, vô cùng, vô tận, không bờ bến - không điều kiện, dứt khoát, quả quyết = sich bedingungslos ergeben +</t>
        </is>
      </c>
    </row>
    <row r="2599">
      <c r="A2599" t="inlineStr">
        <is>
          <t>bedrohen</t>
        </is>
      </c>
      <c r="B2599" t="inlineStr"/>
      <c r="C2599" t="inlineStr"/>
      <c r="D2599" t="inlineStr">
        <is>
          <t>đe doạ - doạ, hăm doạ &amp; ) = seitlich bedrohen +</t>
        </is>
      </c>
    </row>
    <row r="2600">
      <c r="A2600" t="inlineStr">
        <is>
          <t>bedrohlich</t>
        </is>
      </c>
      <c r="B2600" t="inlineStr"/>
      <c r="C2600" t="inlineStr"/>
      <c r="D2600" t="inlineStr">
        <is>
          <t>đe doạ = bedrohlich + = bedrohlich aussehen +</t>
        </is>
      </c>
    </row>
    <row r="2601">
      <c r="A2601" t="inlineStr">
        <is>
          <t>Bedrohung</t>
        </is>
      </c>
      <c r="B2601" t="inlineStr"/>
      <c r="C2601" t="inlineStr"/>
      <c r="D2601" t="inlineStr">
        <is>
          <t>tiếng hô "đứng lại", sự thách thức, sự không thừa nhận, hiệu lệnh bắt trưng bày dấu hiệu - mối đe doạ = die Bedrohung +</t>
        </is>
      </c>
    </row>
    <row r="2602">
      <c r="A2602" t="inlineStr">
        <is>
          <t>beeilen</t>
        </is>
      </c>
      <c r="B2602" t="inlineStr"/>
      <c r="C2602" t="inlineStr"/>
      <c r="D2602" t="inlineStr">
        <is>
          <t>bó lại, bọc lại, gói lại, nhét vào, ấn vội, ấn bừa, gửi đi vội, đưa đi vội, đuổi đi, tống cổ đi, đi vội - thúc làm gấp, giục mau lên, đẩy nhanh, vội, vội vàng, vội vã, hấp tấp, đi gấp, đến gấp</t>
        </is>
      </c>
    </row>
    <row r="2603">
      <c r="A2603" t="inlineStr">
        <is>
          <t>beeindruckbar</t>
        </is>
      </c>
      <c r="B2603" t="inlineStr"/>
      <c r="C2603" t="inlineStr"/>
      <c r="D2603" t="inlineStr">
        <is>
          <t>dễ cảm động, dễ cảm kích, dễ bị ảnh hưởng - dễ xúc cảm, nhạy cảm</t>
        </is>
      </c>
    </row>
    <row r="2604">
      <c r="A2604" t="inlineStr">
        <is>
          <t>beeindrucken</t>
        </is>
      </c>
      <c r="B2604" t="inlineStr"/>
      <c r="C2604" t="inlineStr"/>
      <c r="D2604" t="inlineStr">
        <is>
          <t>đóng, in, đóng dấu vào, in dấu vào, ghi sâu vào, khắc sâu vào, in sâu vào, gây ấn tượng, làm cảm động, làm cảm kích, cưỡng bách tòng quân, bắt đi lính, trưng thu, sung công - đưa vào, dùng</t>
        </is>
      </c>
    </row>
    <row r="2605">
      <c r="A2605" t="inlineStr">
        <is>
          <t>beeindruckend</t>
        </is>
      </c>
      <c r="B2605" t="inlineStr"/>
      <c r="C2605" t="inlineStr"/>
      <c r="D2605" t="inlineStr">
        <is>
          <t>gây ấn tượng sâu sắc, gây xúc động, gợi cảm, hùng vĩ, nguy nga, oai vệ, uy nghi - tráng lệ, lộng lẫy, rất đẹp, cừ, chiến - oai nghiêm, trang nghiêm, trịnh trọng</t>
        </is>
      </c>
    </row>
    <row r="2606">
      <c r="A2606" t="inlineStr">
        <is>
          <t>beeinflussen</t>
        </is>
      </c>
      <c r="B2606" t="inlineStr"/>
      <c r="C2606" t="inlineStr"/>
      <c r="D2606" t="inlineStr">
        <is>
          <t>thúc đẩy, kích thích, là động cơ thúc đẩy, phát động, khởi động - làm ảnh hưởng đến, làm tác động đến, chạm đến, làm xúc động, làm cảm động, làm mủi lòng, làm nhiễm phải, làm mắc, dạng bị động, bổ nhiệm, giả vờ, giả bộ, làm ra vẻ, có hình dạng - thành hình, dùng, ưa dùng, thích - hướng, gây thành kiến, ảnh hưởng đến - - truyền dẫn cho, làm cho thấm nhuần dần, nhỏ giọt - vận động ở hành lang, hay lui tới hành lang nghị viện, tranh thủ lá phiếu của nghị sĩ - định trước, quyết định trước, thúc ép trước - làm bận tâm, làm bận trí, làm lo lắng, chiếm trước, giữ trước - đu đưa, lắc lư, thống trị, cai trị, làm đu đưa, lắc, gây ảnh hưởng, có lưng võng xuống quá - làm cong, làm oằn, làm vênh, kéo, bồi đất phù sa, làm sai lạc, làm thiên lệch, làm sa đoạ, làm suy đốn, cong, oằn, vênh, được kéo = stark beeinflussen + = sittlich beeinflussen + = künstlich beeinflussen + = schädlich beeinflussen + = ungünstig beeinflussen + = politisch beeinflussen + = leicht zu beeinflussen + = gegenseitig beeinflussen +</t>
        </is>
      </c>
    </row>
    <row r="2607">
      <c r="A2607" t="inlineStr">
        <is>
          <t>beeinflussend</t>
        </is>
      </c>
      <c r="B2607" t="inlineStr"/>
      <c r="C2607" t="inlineStr"/>
      <c r="D2607" t="inlineStr">
        <is>
          <t>có ảnh hưởng, có tác dụng, có uy thế, có thế lực - có thể đề nghị được, dễ ám thị</t>
        </is>
      </c>
    </row>
    <row r="2608">
      <c r="A2608" t="inlineStr">
        <is>
          <t>Beeinflussung</t>
        </is>
      </c>
      <c r="B2608" t="inlineStr"/>
      <c r="C2608" t="inlineStr"/>
      <c r="D2608" t="inlineStr">
        <is>
          <t>sự va chạm, sự chạm mạnh, sức va chạm, tác động, ảnh hưởng - tác dụng, uy thế, thế lực, người có ảnh hưởng, điều có ảnh hưởng, điều có tác dụng, người có thế lực = die Beeinflussung +</t>
        </is>
      </c>
    </row>
    <row r="2609">
      <c r="A2609" t="inlineStr">
        <is>
          <t>beenden</t>
        </is>
      </c>
      <c r="B2609" t="inlineStr"/>
      <c r="C2609" t="inlineStr"/>
      <c r="D2609" t="inlineStr">
        <is>
          <t>kết thúc, chấm dứt, bế mạc, kết luận, quyết định, giải quyết, dàn xếp, thu xếp, ký kết - kết liễu, diệt, đi đến chỗ, đưa đến kết quả là - làm xong, hoàn thành, cho hình dạng cuối cùng, làm cho hình thành hình dạng cuối cùng, thông qua lần cuối cùng, vào chung kết - dùng hết, ăn hết, ăn sạch, sang sửa lần cuối cùng, hoàn chỉnh sự giáo dục của, giết chết, cho đi đời, làm mệt nhoài, làm cho không còn giá trị gì nữa - thực hiện, làm trọn, thi hành, đáp ứng, đủ - đan, together) nối chặt, gắn chặt, thắt chặt, kết chặt, together) liên kết chặt chẽ, ràng buộc chặt chẽ, động tính từ quá khứ) có cấu trúc vững chắc, có cấu trúc chặt chẽ - cau, nhíu, nhăn - thanh lý, thanh toán, thanh toán nợ, thanh toán mọi khoản để thôi kinh doanh - đàn áp, dập tắt, dẹp yên, nén, chế ngự - bỏ, rời, buông, thôi, ngừng, nghỉ, rời đi, bỏ đi, trả lại, đáp lại, báo đền lại, trả sạch, thanh toán hết, cư xử, xử sự, to quit onself on thanh toán hết, giũ sạch được, thoát khỏi được - - vạch giới hạn, định giới hạn, xong, kết cục, tận cùng bằng = beenden + = beenden +</t>
        </is>
      </c>
    </row>
    <row r="2610">
      <c r="A2610" t="inlineStr">
        <is>
          <t>beendend</t>
        </is>
      </c>
      <c r="B2610" t="inlineStr"/>
      <c r="C2610" t="inlineStr"/>
      <c r="D2610" t="inlineStr">
        <is>
          <t>kết thúc, kết liễu</t>
        </is>
      </c>
    </row>
    <row r="2611">
      <c r="A2611" t="inlineStr">
        <is>
          <t>beendet</t>
        </is>
      </c>
      <c r="B2611" t="inlineStr"/>
      <c r="C2611" t="inlineStr"/>
      <c r="D2611" t="inlineStr">
        <is>
          <t>xong, hoàn thành, đã thực hiện, mệt lử, mệt rã rời, đã qua đi, nấu chín, tất phải thất bại, tất phải chết - hết, đã hoàn thành, đã kết thúc, đã xong, đã hoàn hảo, đã hoàn chỉnh, đã được sang sửa lần cuối cùng - quá khứ, đã qua, dĩ vãng, qua, quá, vượt, hơn</t>
        </is>
      </c>
    </row>
    <row r="2612">
      <c r="A2612" t="inlineStr">
        <is>
          <t>beendigen</t>
        </is>
      </c>
      <c r="B2612" t="inlineStr"/>
      <c r="C2612" t="inlineStr"/>
      <c r="D2612" t="inlineStr">
        <is>
          <t>định, xác định, định rõ, quyết định, định đoạt, làm cho quyết định, làm cho có quyết tâm thôi thúc, làm mãn hạn, kết thúc, quyết tâm, kiên quyết, mãn hạn, hết hạn - chấm dứt, kết liễu, diệt, đi đến chỗ, đưa đến kết quả là - hoàn thành, làm xong, dùng hết, ăn hết, ăn sạch, sang sửa lần cuối cùng, hoàn chỉnh sự giáo dục của, giết chết, cho đi đời, làm mệt nhoài, làm cho không còn giá trị gì nữa</t>
        </is>
      </c>
    </row>
    <row r="2613">
      <c r="A2613" t="inlineStr">
        <is>
          <t>Beendigung</t>
        </is>
      </c>
      <c r="B2613" t="inlineStr"/>
      <c r="C2613" t="inlineStr"/>
      <c r="D2613" t="inlineStr">
        <is>
          <t>sự hoàn thành, sự làm xong, sự làm cho hoàn toàn, sự làm cho đầy đủ - giới hạn, đầu, đầu mút, đuôi, đáy đoạn cuối, mẩu thừa, mẩu còn lại, sự kết thúc, sự kết liễu, sự chết, kết quả, mục đích - sự chấm dứt, phần kết thúc, phần kết luận, phần đuôi từ, từ vĩ</t>
        </is>
      </c>
    </row>
    <row r="2614">
      <c r="A2614" t="inlineStr">
        <is>
          <t>beerdigen</t>
        </is>
      </c>
      <c r="B2614" t="inlineStr"/>
      <c r="C2614" t="inlineStr"/>
      <c r="D2614" t="inlineStr">
        <is>
          <t>chôn, chôn cất, mai táng, chôn vùi, che đi, phủ đi, giấu đi, quên đi - đặt xuống mộ, chôn xuống mộ &amp; ), là mộ của</t>
        </is>
      </c>
    </row>
    <row r="2615">
      <c r="A2615" t="inlineStr">
        <is>
          <t>Beerdigung</t>
        </is>
      </c>
      <c r="B2615" t="inlineStr"/>
      <c r="C2615" t="inlineStr"/>
      <c r="D2615" t="inlineStr">
        <is>
          <t>việc chôn cất, việc mai táng - lễ tang, sự chôn cất, đám tang, đoàn người đưa ma, việc phiền toái, việc riêng - sự chôn, sự mai táng</t>
        </is>
      </c>
    </row>
    <row r="2616">
      <c r="A2616" t="inlineStr">
        <is>
          <t>Beere</t>
        </is>
      </c>
      <c r="B2616" t="inlineStr"/>
      <c r="C2616" t="inlineStr"/>
      <c r="D2616" t="inlineStr">
        <is>
          <t>quả mọng, hột, trứng cá, trứng tôm, đồng đô la</t>
        </is>
      </c>
    </row>
    <row r="2617">
      <c r="A2617" t="inlineStr">
        <is>
          <t>Beeren</t>
        </is>
      </c>
      <c r="B2617" t="inlineStr"/>
      <c r="C2617" t="inlineStr"/>
      <c r="D2617" t="inlineStr">
        <is>
          <t>có quả mọng, hái quả mọng = Beeren sammeln +</t>
        </is>
      </c>
    </row>
    <row r="2618">
      <c r="A2618" t="inlineStr">
        <is>
          <t>Beet</t>
        </is>
      </c>
      <c r="B2618" t="inlineStr"/>
      <c r="C2618" t="inlineStr"/>
      <c r="D2618" t="inlineStr">
        <is>
          <t>cái giường, nền, lòng, lớp, nấm mồ, hôn nhân, vợ chồng</t>
        </is>
      </c>
    </row>
    <row r="2619">
      <c r="A2619" t="inlineStr">
        <is>
          <t>befahren</t>
        </is>
      </c>
      <c r="B2619" t="inlineStr"/>
      <c r="C2619" t="inlineStr"/>
      <c r="D2619" t="inlineStr">
        <is>
          <t>lái, đi sông, đi biển, vượt biển, bay, đem thông qua</t>
        </is>
      </c>
    </row>
    <row r="2620">
      <c r="A2620" t="inlineStr">
        <is>
          <t>befallen</t>
        </is>
      </c>
      <c r="B2620" t="inlineStr"/>
      <c r="C2620" t="inlineStr"/>
      <c r="D2620"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tấn công, công kích, bắt đầu, bắt tay vào, lao vào, ăn mòn, nhiễm vào, bắt đầu chiến sự - xảy đến, xảy ra - bao vây, vây quanh &amp;, choán, ngáng - bắt kịp, vượt, xảy đến bất thình lình cho - chiếm đoạt, cướp lấy, nắm lấy, tóm bắt, nắm vững, hiểu thấu, cho chiếm hữu seise), tịch thu, tịch biên, buộc dây, bị kẹt, kẹt chặt - đánh, đập, điểm, đúc, giật, dò đúng, đào đúng, đập vào, làm cho phải chú ý, gây ấn tượng, thình lình làm cho, gây thình lình, đâm vào, đưa vào, đi vào, tới, đến, gạt - xoá, bỏ, gạch đi, hạ, bãi, đình, tính lấy, làm thăng bằng, lấy, dỡ và thu dọn, tắt, dỡ, nhằm đánh, gõ, bật cháy, chiếu sáng, đớp mồi, cắn câu, đâm rễ, thấm qua, đi về phía, hướng về, hạ cờ, hạ cờ đầu hàng - đầu hàng, bãi công, đình công = befallen + = befallen + = befallen + = befallen werden +</t>
        </is>
      </c>
    </row>
    <row r="2621">
      <c r="A2621" t="inlineStr">
        <is>
          <t>befangen</t>
        </is>
      </c>
      <c r="B2621" t="inlineStr"/>
      <c r="C2621" t="inlineStr"/>
      <c r="D2621" t="inlineStr">
        <is>
          <t>lúng túng, bối rối, ngượng, bị ngăn trở, mắc nợ đìa - nhút nhát, bẽn lẽn, e thẹn, khó tìm, khó thấy, khó nắm, thiếu, mất - rụt rè, e lệ - sợ sệt = befangen sein +</t>
        </is>
      </c>
    </row>
    <row r="2622">
      <c r="A2622" t="inlineStr">
        <is>
          <t>befassen</t>
        </is>
      </c>
      <c r="B2622" t="inlineStr"/>
      <c r="C2622" t="inlineStr"/>
      <c r="D2622" t="inlineStr">
        <is>
          <t>hẹn, hứa hẹn, ước hẹn, cam kết, đính ước, hứa hôn, thuê, giữ trước, lấy mà cam kết, thu hút, giành được, làm cho mát mẻ, động tính từ quá khứ) mắc bận, giao chiến, đánh nhau với - gài, gắn vào tường, ghép, làm, tiến hành, khớp - chiếm, chiếm giữ, chiếm đóng, giữ, choán, chiếm cứ, ở, bận rộn với = sich befassen + = sich befassen mit + = sich mit etwas befassen +</t>
        </is>
      </c>
    </row>
    <row r="2623">
      <c r="A2623" t="inlineStr">
        <is>
          <t>Befehl</t>
        </is>
      </c>
      <c r="B2623" t="inlineStr"/>
      <c r="C2623" t="inlineStr"/>
      <c r="D2623" t="inlineStr">
        <is>
          <t>sự đặt giá, sự mời, xự xướng bài, mệnh lệnh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huấn thị, chỉ thị, lời buộc tội, sự buộc tội - cuộc tấn công dữ dội, cuộc đột kích ồ ạt, hiệu lệnh đột kích - lệnh, quyền chỉ huy, quyền điều khiển, sự làm chủ, sự kiềm chế, sự nén, sự tinh thông, sự thành thạo, đội quân, bộ tư lệnh - số nhiều) mệnh lệnh, tiếng gọi, sự bức chế - sự đọc cho viết, sự đọc chính tả, bái chính tả, sự sai khiến, sự ra lệnh, dictate - sự điều khiển, sự chỉ huy, sự cai quản, số nhiều) lời chỉ bảo, lời hướng dẫn, phương hướng, chiều, phía, ngả, mặt, phương diện, directorate - sắc lệnh, sự đồng ý, sự tán thành, sự thừa nhận, sự cho phép - sự dạy, kiến thức truyền cho, tài liệu cung cấp cho, lời chỉ dẫn - thứ, bậc, ngôi, hàng, cấp, loại, giai cấp, thứ tự, trật tự, nội quy, thủ tục - lòng mong muốn, lòng ao ước, lòng thèm muốn, ý muốn, điều mong ước, nguyện vọng, lời chúc = auf Befehl + = der strikte Befehl + = auf seinen Befehl + = einem Befehl gemäß + = einen Befehl befolgen + = auf ausdrücklichen Befehl +</t>
        </is>
      </c>
    </row>
    <row r="2624">
      <c r="A2624" t="inlineStr">
        <is>
          <t>Befehle</t>
        </is>
      </c>
      <c r="B2624" t="inlineStr"/>
      <c r="C2624" t="inlineStr"/>
      <c r="D2624" t="inlineStr">
        <is>
          <t>đọc cho viết, đọc chính tả, ra, sai khiến, ra lệnh, bức chế</t>
        </is>
      </c>
    </row>
    <row r="2625">
      <c r="A2625" t="inlineStr">
        <is>
          <t>befehlen</t>
        </is>
      </c>
      <c r="B2625" t="inlineStr"/>
      <c r="C2625" t="inlineStr"/>
      <c r="D2625" t="inlineStr">
        <is>
          <t>đặt giá, thầu, mời chào, công bố, xướng bài, , bảo, ra lệnh, truyền lệnh - hạ lệnh, chỉ huy, điều khiển, chế ngự, kiềm chế, nén, sẵn, có sẵn, đủ tư cách để, đáng được, bắt phải, khiến phải, bao quát - đọc cho viết, đọc chính tả, ra, sai khiến, bức chế - gửi, viết để gửi cho, viết cho, nói với, nói để nhắn, hướng nhắm, chỉ đường, hướng dẫn, chỉ đạo, chi phối, cai quản, chỉ thị - chỉ dẫn, cho, cho dùng, gọi, bảo người hầu đưa, đặt, định đoạt, thu xếp, sắp đặt = befehlen +</t>
        </is>
      </c>
    </row>
    <row r="2626">
      <c r="A2626" t="inlineStr">
        <is>
          <t>befehlend</t>
        </is>
      </c>
      <c r="B2626" t="inlineStr"/>
      <c r="C2626" t="inlineStr"/>
      <c r="D2626" t="inlineStr">
        <is>
          <t>chỉ huy, điều khiển, oai vệ, uy nghi, cao, nhìn được rộng ra xa - cấp bách, khẩn thiết, bắt buộc, cưỡng bách, cưỡng chế, có tính chất sai khiến, có tính chất mệnh lệnh, mệnh lệnh - hống hách, độc đoán, khẩn cấp, cấp nhiệt - lệnh, sự uỷ nhiệm, sự uỷ thác</t>
        </is>
      </c>
    </row>
    <row r="2627">
      <c r="A2627" t="inlineStr">
        <is>
          <t>Befehlsform</t>
        </is>
      </c>
      <c r="B2627" t="inlineStr"/>
      <c r="C2627" t="inlineStr"/>
      <c r="D2627" t="inlineStr">
        <is>
          <t>mệnh lệnh, điều đòi hỏi phải chú ý, điều đòi hỏi phải hành động, sự bắt buộc, nhu cầu, lối mệnh lệnh, động tà ở lối mệnh lệnh</t>
        </is>
      </c>
    </row>
    <row r="2628">
      <c r="A2628" t="inlineStr">
        <is>
          <t>Befehlshaber</t>
        </is>
      </c>
      <c r="B2628" t="inlineStr"/>
      <c r="C2628" t="inlineStr"/>
      <c r="D2628" t="inlineStr">
        <is>
          <t>sĩ quan chỉ huy - người điều khiển, người cầm đầu người chỉ huy, cái vồ lớn</t>
        </is>
      </c>
    </row>
    <row r="2629">
      <c r="A2629" t="inlineStr">
        <is>
          <t>befehlshaberisch</t>
        </is>
      </c>
      <c r="B2629" t="inlineStr"/>
      <c r="C2629" t="inlineStr"/>
      <c r="D2629" t="inlineStr">
        <is>
          <t>hống hách, độc đoán, khẩn cấp, cấp nhiệt, cấp bách</t>
        </is>
      </c>
    </row>
    <row r="2630">
      <c r="A2630" t="inlineStr">
        <is>
          <t>Befehlssatz</t>
        </is>
      </c>
      <c r="B2630" t="inlineStr"/>
      <c r="C2630" t="inlineStr"/>
      <c r="D2630">
        <f> der Befehlssatz +</f>
        <v/>
      </c>
    </row>
    <row r="2631">
      <c r="A2631" t="inlineStr">
        <is>
          <t>befestigen</t>
        </is>
      </c>
      <c r="B2631" t="inlineStr"/>
      <c r="C2631" t="inlineStr"/>
      <c r="D2631" t="inlineStr">
        <is>
          <t>affix to, on, upon) đóng chặt vào, gắn vào, đính vào, đóng, dán, ký - neo lại, néo chặt, giữ chặt, níu chặt, bám chặt, bỏ neo, thả neo - treo vào, cột vào, buộc vào, nối vào, chấp vào, viết thêm vào, áp, ký tên - cột lại, cắm lại - móc, chằng, nối cho vững, làm chắc thêm, chống bằng trụ chống, đóng thanh giằng, căng, kết đôi, cặp đôi, đặt trong dấu ngoặc ôm, quay hướng bằng dây lèo, gắng, dốc, làm mạnh thêm - làm cường tráng - trát xi-măng, xây bằng xi-măng, hàn, luyện bằng bột than, cho thấm cacbon ủ, thắt chắc, gắn bó - chất thành đống, xếp thành đống, cặp, chặt lại, kẹp chặt lại, giữ chặt lại, kiểm soát chặt chẽ hơn, tăng cường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làm chắc, củng cố, hợp nhất, thống nhất, trở nên chắc chắn, trở nên vững chắc - làm cho co gân, làm cho bị chuột rút, cản trở, câu thúc, làm khó, kẹp bằng thanh kẹp, kẹp bằng bàn kẹp - ăn chay, ăn kiêng, nhịn ăn - gắn, lắp, để, đặt, tập trung, dồn, làm đông lại làm đặc lại, hâm, cố định lại, nhìn chằm chằm, định, ấn định, quy định phạm vi, quy định, thu xếp, ổn định, sửa chữa, sang sửa, bố trí, tổ chức - chuẩn bị, sắp xếp, hối lộ, đấm mồm, trừng phạt, trả thù, trả đũa, đồng đặc lại, chọn, đứng vào vị trí - là pháo đài của, bảo vệ - in sâu, khắc sâu, thêm trung tố - khoá lại, + in, on) chèn, chêm, nêm, đóng chốt, + up) lên dây, làm cho hợp với, làm cho thích ứng với - leo, trèo lên, cưỡi, nâng lên, cất lên, đỡ lên, kéo lên, cho cưỡi lên, đóng khung, lắp táp, cắm vào, dựng lên, sắp đặt, dán vào, đóng vào, mang, được trang bị, cho nhảy vật nuôi, lên, trèo - bốc lên, tăng lên - + up, together) ghim, găm, kẹp, chọc thủng bằng đinh ghim, đâm thủng bằng giáo mác, ghìm chặt, + down) bắt buộc, trói chặt, rào quanh bằng chấn song - làm kiên cố, giam giữ vào nơi chắc chắn, thắt, buộc chặt, đóng chặt, bó chặt, bảo đảm, chiếm được, tìm được, đạt được - làm cho vững, làm cho vững chắc, làm cho vững vàng, làm cho kiên định, trở nên vững vàng, trở nên kiên định - đâm, thọc, chọc, cắm, cài, đội,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đóng bằng đinh đầu bẹt, đóng bằng đinh bấm, khâu lược, đính tạm, đôi đường chạy, trở buồm, trở buồm để lợi gió, thay đổi đường lối, thay đổi chính sách = befestigen + = befestigen + = befestigen + = befestigen + = drehbar befestigen + = sich befestigen lassen +</t>
        </is>
      </c>
    </row>
    <row r="2632">
      <c r="A2632" t="inlineStr">
        <is>
          <t>befestigt</t>
        </is>
      </c>
      <c r="B2632" t="inlineStr"/>
      <c r="C2632" t="inlineStr"/>
      <c r="D2632" t="inlineStr">
        <is>
          <t>đứng yên, bất động, cố định, được bố trí trước</t>
        </is>
      </c>
    </row>
    <row r="2633">
      <c r="A2633" t="inlineStr">
        <is>
          <t>Befestigung</t>
        </is>
      </c>
      <c r="B2633" t="inlineStr"/>
      <c r="C2633" t="inlineStr"/>
      <c r="D2633" t="inlineStr">
        <is>
          <t>sự gắn, sự dán, sự buộc, sự cột, cái dùng để buộc, vật bị buộc, lòng quyến luyến, sự gắn bó, sự bắt, sự tịch biên, sự tịch thu, đồ gá lắp, phụ tùng - dây đai, đay buộc, ) mối quan hệ, mối ràng buộc, giao kèo, khế ước, lời cam kết, phiếu nợ, bông, gông cùm, xiềng xích, sự tù tội, sự gửi vào kho, sự liên kết, kiểu xây ghép - người buộc, người đóng, cái khoá, cái hầm, cái móc, cái chốt fastening) - sự trói chặt, sự đóng chặt, sự cài chặt, sự thắt chặt nút, cái chốt fastener) - sự đóng chặt vào, sự làm cho dính lại, sự ngưng kết, sự đông lại, sự hâm, sự cố định lại, sự ấn định, sự quy định, sự ngừng phát triển trí óc - sự củng cố được, sự làm cho vững chắc thêm, sự làm nặng thêm, sự làm mạnh thêm, kỹ thuật xây công sự, sự xây công sự, số nhiều) công s</t>
        </is>
      </c>
    </row>
    <row r="2634">
      <c r="A2634" t="inlineStr">
        <is>
          <t>befeuchten</t>
        </is>
      </c>
      <c r="B2634" t="inlineStr"/>
      <c r="C2634" t="inlineStr"/>
      <c r="D2634" t="inlineStr">
        <is>
          <t>tắm, đầm mình, rửa, rửa sạch, bao bọc, ở sát, tiếp giáp với, chảy qua, làm ngập trong - làm ẩm, thấm ướt, rấm, làm nghẹt, làm cho bớt ngân, làm cho bớt rung, làm nản chí, làm nản lòng, làm chán nản, làm mất vui, làm cụt hứng, hãm lại, cản lại, làm giảm chấn động, làm giảm xóc - chống rung, to damp off thối rụng, chết vì bị úng nước, tắt đèn - làm ướt, bị ẩm, bị ướt, thấm ẩm - làm ướt sương, đọng lại như sương, rơi xuống như sương, sương xuống - làm ẩm ướt - dấp nước, thành ra ẩm ướt, ẩm ướt - làm cho ẩm</t>
        </is>
      </c>
    </row>
    <row r="2635">
      <c r="A2635" t="inlineStr">
        <is>
          <t>Befinden</t>
        </is>
      </c>
      <c r="B2635" t="inlineStr"/>
      <c r="C2635" t="inlineStr"/>
      <c r="D2635" t="inlineStr">
        <is>
          <t>sức khoẻ, sự lành mạnh, thể chất, cốc rượu chúc sức khoẻ, y tế = das Befinden +</t>
        </is>
      </c>
    </row>
    <row r="2636">
      <c r="A2636" t="inlineStr">
        <is>
          <t>befinden</t>
        </is>
      </c>
      <c r="B2636" t="inlineStr"/>
      <c r="C2636" t="inlineStr"/>
      <c r="D2636" t="inlineStr">
        <is>
          <t>tưởng rằng, nghĩ rằng, cho rằng, thấy rằng - thấy, tìm thấy, tìm ra, bắt được, nhận, nhận được, được, nhận thấy, xét thấy, thấy có, tới, đạt tới, trúng, cung cấp, xác minh và tuyên bố - nghĩ, suy nghĩ, ngẫm nghĩ, tưởng, tưởng tượng, nghĩ được, nghĩ là, cho là, coi như, nghĩ ra, hiểu, nghĩ đến, nhớ, trông mong, luôn luôn nghĩ, lo nghĩ, lo lắng, nuôi những ý nghĩ - nuôi những tư tưởng = befinden + = sich befinden + = sich wohl befinden +</t>
        </is>
      </c>
    </row>
    <row r="2637">
      <c r="A2637" t="inlineStr">
        <is>
          <t>befindlich</t>
        </is>
      </c>
      <c r="B2637" t="inlineStr"/>
      <c r="C2637" t="inlineStr"/>
      <c r="D2637" t="inlineStr">
        <is>
          <t>ở trên đầu, cao hơn mặt đất, ở trên cao, ở trên trời, ở tầng trên = unten befindlich +</t>
        </is>
      </c>
    </row>
    <row r="2638">
      <c r="A2638" t="inlineStr">
        <is>
          <t>beflaggen</t>
        </is>
      </c>
      <c r="B2638" t="inlineStr"/>
      <c r="C2638" t="inlineStr"/>
      <c r="D2638" t="inlineStr">
        <is>
          <t>lát bằng đá phiến, trang hoàng bằng cờ, treo cờ, ra hiệu bằng cờ, đánh dấu bằng cờ, yếu đi, giảm sút, héo đi, lả đi, trở nên nhạt nhẽo = beflaggen +</t>
        </is>
      </c>
    </row>
    <row r="2639">
      <c r="A2639" t="inlineStr">
        <is>
          <t>beflecken</t>
        </is>
      </c>
      <c r="B2639" t="inlineStr"/>
      <c r="C2639" t="inlineStr"/>
      <c r="D2639" t="inlineStr">
        <is>
          <t>làm bẩn, vấy bẩn, thấm, làm mất, làm nhơ, bôi nhọ, hút mực, nhỏ mực - bôi bẩn - làm mờ đi, che mờ - làm ô uế, làm nhiễm, làm hư hỏng - vấy, nhuộm, nhúng, thấm nhuần, nhiễm đầy - thấm đẫm, imbrue - viết líu nhíu, nói líu nhíu, nói lắp, hát nhịu, bôi nhoè, nói xấu, gièm pha, nói kháy, hát luyến, đánh dấu luyến âm, giấu giếm, giảm nhẹ, viết chữ líu nhíu, bỏ qua, lướt qua, mờ nét đi - làm nhơ bẩn, làm hoen ố, làm nhơ nhuốc - làm dơ, dễ bẩn, cho ăn cỏ tươi - - làm giảm sự trong trắng, làm giảm sự rực rỡ, hạ thấp thanh danh, hạ thấp thành tích, làm xấu xa - làm đồi bại, làm bại hoại, để thối, để ươn, hư hỏng, đồi bại, bại hoại, thối, ươn, ôi - làm cho mờ, làm cho xỉn, làm lu mờ, mờ đi, xỉn đi</t>
        </is>
      </c>
    </row>
    <row r="2640">
      <c r="A2640" t="inlineStr">
        <is>
          <t>befleckt</t>
        </is>
      </c>
      <c r="B2640" t="inlineStr"/>
      <c r="C2640" t="inlineStr"/>
      <c r="D2640">
        <f> befleckt werden +</f>
        <v/>
      </c>
    </row>
    <row r="2641">
      <c r="A2641" t="inlineStr">
        <is>
          <t>Befleckung</t>
        </is>
      </c>
      <c r="B2641" t="inlineStr"/>
      <c r="C2641" t="inlineStr"/>
      <c r="D2641" t="inlineStr">
        <is>
          <t>sự làm bẩn, sự làm ô uế, cái làm ô uế, sự nhiễm, sự đúc thành một - sự làm nhơ bẩn, sự làm vẩn đục, sự làm ô uế &amp; ), sự phá trinh, sự hãm hiếp, sự cưỡng dâm, sự làm mất tính chất thiêng liêng</t>
        </is>
      </c>
    </row>
    <row r="2642">
      <c r="A2642" t="inlineStr">
        <is>
          <t>Beflissenheit</t>
        </is>
      </c>
      <c r="B2642" t="inlineStr"/>
      <c r="C2642" t="inlineStr"/>
      <c r="D2642" t="inlineStr">
        <is>
          <t>die Beflissenheit * danh từ - lòng hăng hái, sốt sắng, nhiệt tình, nhiệt tâm</t>
        </is>
      </c>
    </row>
    <row r="2643">
      <c r="A2643" t="inlineStr">
        <is>
          <t>Befolgen</t>
        </is>
      </c>
      <c r="B2643" t="inlineStr"/>
      <c r="C2643" t="inlineStr"/>
      <c r="D2643" t="inlineStr">
        <is>
          <t>sự quan sát, sự để ý, sự chú ý, sự theo dõi, khả năng quan sát, năng lực quan sát, lời nhận xét, điều quan sát được, điều nhận thấy, lời bình phẩm, sự xác định toạ độ theo độ cao của mặt trời</t>
        </is>
      </c>
    </row>
    <row r="2644">
      <c r="A2644" t="inlineStr">
        <is>
          <t>befolgen</t>
        </is>
      </c>
      <c r="B2644" t="inlineStr"/>
      <c r="C2644" t="inlineStr"/>
      <c r="D2644" t="inlineStr">
        <is>
          <t>đi theo sau, theo nghề, làm nghề, đi theo một con đường, đi theo, đi hầu, theo, theo đuổi, nghe kịp, hiểu kịp, tiếp theo, kế theo, theo dõi, sinh ra, xảy đến - vâng lời nghe lời, tuân theo, tuân lệnh - quan sát, nhận xét, tiến hành, cử hành, làm, chú ý giữ, tôn trọng = etwas befolgen + = nicht befolgen +</t>
        </is>
      </c>
    </row>
    <row r="2645">
      <c r="A2645" t="inlineStr">
        <is>
          <t>Befolgung</t>
        </is>
      </c>
      <c r="B2645" t="inlineStr"/>
      <c r="C2645" t="inlineStr"/>
      <c r="D2645" t="inlineStr">
        <is>
          <t>sự bằng lòng, sự ưng thuận, sự chiều theo, sự làm đúng theo, sự phục tùng đê tiện, sự khúm núm - sự tuân theo, sự tuân thủ, sự làm lễ, lễ kỷ niệm, sự cung kính, sự kính trọng, sự tôn kính observancy) = die Befolgung +</t>
        </is>
      </c>
    </row>
    <row r="2646">
      <c r="A2646" t="inlineStr">
        <is>
          <t>befrachten</t>
        </is>
      </c>
      <c r="B2646" t="inlineStr"/>
      <c r="C2646" t="inlineStr"/>
      <c r="D2646" t="inlineStr">
        <is>
          <t>chất hàng xuống, thuê chuyên chở</t>
        </is>
      </c>
    </row>
    <row r="2647">
      <c r="A2647" t="inlineStr">
        <is>
          <t>befragen</t>
        </is>
      </c>
      <c r="B2647" t="inlineStr"/>
      <c r="C2647" t="inlineStr"/>
      <c r="D2647" t="inlineStr">
        <is>
          <t>hỏi dò, thẩm vấn, chất vấn - hỏi, hỏi xem, đặt câu hỏi, đánh dấu hỏi, nghi ngờ, đặt vấn đề nghi ngờ, thắc mắc - hỏi cung, đặt thành vấn đề, điều tra, nghiên cứu, xem xét - kiểm tra nói quay vấn đáp, trêu chọc, chế giễu, chế nhạo, nhìn chòng chọc, nhìn tọc mạch, nhìn chế giễu, nhìn qua ống nhòm, nhìn qua kính một mắt - thấy, trông thấy, nhìn thấy, xem, quan sát, đọc, hiểu rõ, nhận ra, trải qua, từng trải, đã qua, gặp, thăm, đến hỏi ý kiến, tiếp, tưởng tượng, mường tượng, chịu, thừa nhận, bằng lòng - tiễn, đưa, giúp đỡ, quan niệm, cho là, chăm lo, lo liệu, đảm đương, phụ trách, bảo đảm, kỹ lưỡng, suy nghĩ, xem lại, đắt, cân, cứ đứng nhìn, trông thấy mà để mặc = sich bei jemandem befragen +</t>
        </is>
      </c>
    </row>
    <row r="2648">
      <c r="A2648" t="inlineStr">
        <is>
          <t>Befragung</t>
        </is>
      </c>
      <c r="B2648" t="inlineStr"/>
      <c r="C2648" t="inlineStr"/>
      <c r="D2648" t="inlineStr">
        <is>
          <t>sự hỏi ý kiến, sự tra cứu, sự tham khảo, sự bàn bạc, sự thảo luận, sự trao đổi ý kiến, sự hội đàm, sự hội ý, sự hội ý giữa các luật sư, sự hội chẩn - sự điều tra, sự thẩm tra, sự thẩm vấn, sự hỏi, câu hỏi - sự hỏi dò, sự chất vấn, câu tra hỏi, câu thẩm vấn, câu chất vấn, question-mark - kỳ thi kiểm tra nói, kỳ thi vấn đáp, câu hỏi kiểm tra nói, câu hỏi thi vấn đáp, cuộc thi, người hay trêu ghẹo chế nhạo, người hay nhìn tọc mạch, người lố bịch, người kỳ quặc - cái dùng để chế giễu</t>
        </is>
      </c>
    </row>
    <row r="2649">
      <c r="A2649" t="inlineStr">
        <is>
          <t>befreien</t>
        </is>
      </c>
      <c r="B2649" t="inlineStr"/>
      <c r="C2649" t="inlineStr"/>
      <c r="D2649" t="inlineStr">
        <is>
          <t>làm trong sạch, lọc trong, làm đăng quang, làm sáng sủa, làm sáng tỏ, tự bào chữa, thanh minh, minh oan, dọn, dọn sạch, dọn dẹp, phát quang, phá hoang, khai khẩn, nạo, cạo, vét sạch - lấy đi, mang đi,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cởi áo dài cho, cởi quần dài cho, lột trần, bóc trần, động từ phãn thân cởi quần áo, cởi quần áo - giải phóng - cho tự do, ban quyền, cho được quyền bầu cử - gỡ, gỡ thoát, giải thoát, tách ra, cho thoát ra - nới ra, làm lỏng ra, làm long ra, lơi ra, xới cho xốp lên, làm cho tơi ra, làm cho nhuận, làm cho long, buông lỏng, lỏng ra, giãn ra, long ra - cho đặc quyền, ban đặc ân, miễn khỏi chịu - cứu nguy, phá bóng cứu nguy, cứu vớt, để dành, tiết kiệm, tránh đỡ khỏi phải, tránh khỏi phải, đỡ khỏi phải, kịp, đuổi kịp, tằn tiện, bảo lưu - mở, cởi, thả, tháo, cởi băng, bó băng = befreien + = befreien + = befreien + = befreien + = sich befreien + = sich befreien + = sich befreien von + = sich von etwas befreien +</t>
        </is>
      </c>
    </row>
    <row r="2650">
      <c r="A2650" t="inlineStr">
        <is>
          <t>befreiend</t>
        </is>
      </c>
      <c r="B2650" t="inlineStr"/>
      <c r="C2650" t="inlineStr"/>
      <c r="D2650" t="inlineStr">
        <is>
          <t>có khả năng hoà tan, có khả năng làm tan, có khả năng làm suy yếu, có thể trả được nợ</t>
        </is>
      </c>
    </row>
    <row r="2651">
      <c r="A2651" t="inlineStr">
        <is>
          <t>Befreier</t>
        </is>
      </c>
      <c r="B2651" t="inlineStr"/>
      <c r="C2651" t="inlineStr"/>
      <c r="D2651" t="inlineStr">
        <is>
          <t>người cứu nguy, người giải phóng, người giải thoát, người giao hàng, người kể lại, người thuật lại, người nói - - - người cứu, người cứu thoát = der Befreier +</t>
        </is>
      </c>
    </row>
    <row r="2652">
      <c r="A2652" t="inlineStr">
        <is>
          <t>befreit</t>
        </is>
      </c>
      <c r="B2652" t="inlineStr"/>
      <c r="C2652" t="inlineStr"/>
      <c r="D2652" t="inlineStr">
        <is>
          <t>được miễn</t>
        </is>
      </c>
    </row>
    <row r="2653">
      <c r="A2653" t="inlineStr">
        <is>
          <t>Befreiung</t>
        </is>
      </c>
      <c r="B2653" t="inlineStr"/>
      <c r="C2653" t="inlineStr"/>
      <c r="D2653"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sự giải phóng - sự cho tự do, sự ban quyền, sự cho được quyền bầu cử - sự miễn - sự gỡ, sự giải thoát, sự tách, sự thoát ra - sự phóng thích - sự cứu, sự cứu nguy, sự phong thích không hợp pháp tù nhân, sự cưỡng đoạt lại = die Befreiung + = die Befreiung +</t>
        </is>
      </c>
    </row>
    <row r="2654">
      <c r="A2654" t="inlineStr">
        <is>
          <t>Befreiungs-</t>
        </is>
      </c>
      <c r="B2654" t="inlineStr"/>
      <c r="C2654" t="inlineStr"/>
      <c r="D2654" t="inlineStr">
        <is>
          <t>để giải phóng</t>
        </is>
      </c>
    </row>
    <row r="2655">
      <c r="A2655" t="inlineStr">
        <is>
          <t>Befremden</t>
        </is>
      </c>
      <c r="B2655" t="inlineStr"/>
      <c r="C2655" t="inlineStr"/>
      <c r="D2655" t="inlineStr">
        <is>
          <t>sự ngạc nhiên - sự bất ngờ, sự bất thình lình, điều làm ngạc nhiên, thú không ngờ, bất ngờ, ngạc nhiên</t>
        </is>
      </c>
    </row>
    <row r="2656">
      <c r="A2656" t="inlineStr">
        <is>
          <t>befremdlich</t>
        </is>
      </c>
      <c r="B2656" t="inlineStr"/>
      <c r="C2656" t="inlineStr"/>
      <c r="D2656" t="inlineStr">
        <is>
          <t>lạ, xa lạ, không quen biết, kỳ lạ, kỳ dị, kỳ quặc, mới, chưa quen - làm ngạc nhiên, làm kinh ngạc</t>
        </is>
      </c>
    </row>
    <row r="2657">
      <c r="A2657" t="inlineStr">
        <is>
          <t>befreundet</t>
        </is>
      </c>
      <c r="B2657" t="inlineStr"/>
      <c r="C2657" t="inlineStr"/>
      <c r="D2657" t="inlineStr">
        <is>
          <t>thân mật, thân thiết, thân thiện, thuận lợi, tiện lợi, thuộc phái Quây-cơ = eng befreundet + = befreundet sein + = befreundet sein + = sehr befreundet sein + = mit jemandem befreundet sein +</t>
        </is>
      </c>
    </row>
    <row r="2658">
      <c r="A2658" t="inlineStr">
        <is>
          <t>befriedigen</t>
        </is>
      </c>
      <c r="B2658" t="inlineStr"/>
      <c r="C2658" t="inlineStr"/>
      <c r="D2658" t="inlineStr">
        <is>
          <t>khuyên giải, an ủi, làm cho khuây, làm cho nguôi, dỗ dành, làm dịu, làm đỡ, nhân nhượng vô nguyên tắc, thoả hiệp vô nguyên tắc - làm dịu bớt, làm khuây, khuyên giải ai, làm thoả mãn - làm bằng lòng, làm vừa lòng, làm đẹp lòng, làm vui lòng, làm vừa ý, làm đẹp ý, làm mãn nguyện, thoả mãn - trả tiền thù lao, thưởng, làm hài lòng, hối lộ, đút lót - bình định, dẹp yên, làm yên, làm nguôi - làm thích, làm vui, thích, muốn - đáp ứng, dạng bị động thoả mãn, hài lòng, trả, làm tròn, chuộc, thuyết phục, chứng minh đầy đủ, làm cho tin - đủ, đủ để, đủ cho, đáp ứng nhu cầu của = befriedigen + = nicht befriedigen + = sich selbst befriedigen +</t>
        </is>
      </c>
    </row>
    <row r="2659">
      <c r="A2659" t="inlineStr">
        <is>
          <t>befriedigend</t>
        </is>
      </c>
      <c r="B2659" t="inlineStr"/>
      <c r="C2659" t="inlineStr"/>
      <c r="D2659" t="inlineStr">
        <is>
          <t>có thể làm vừa lòng, có thể làm thoả mãn được, có thể đáp ứng được - làm thoả mãn, làm vừa ý - tốt, giỏi, hay, phong lưu, sung túc, hợp lý, chính đáng, phi, đúng, nhiều, kỹ, rõ, sâu sắc, tốt lành, đúng lúc, hợp thời, nên, cần, khoẻ, mạnh khoẻ, mạnh giỏi, may, may mắn, quái, lạ quá, đấy, thế đấy, thế nào - sao, thôi, thôi được, thôi nào, nào nào, thôi thế là, được, ừ, vậy, vậy thì = befriedigend +</t>
        </is>
      </c>
    </row>
    <row r="2660">
      <c r="A2660" t="inlineStr">
        <is>
          <t>Befriedigung</t>
        </is>
      </c>
      <c r="B2660" t="inlineStr"/>
      <c r="C2660" t="inlineStr"/>
      <c r="D2660" t="inlineStr">
        <is>
          <t>sự ban thưởng, sự hài lòng, sự vừa lòng, tiền thù lao, tiền hối lộ, tiềm đút lót, sự đút lót - sự nuông chiều, sự chiều theo, sự ham mê, sự miệt mài, sự thích thú, cái thú, đặc ân, sự gia hạn, sự xá tội - sự bình định, sự làm yên, sự làm nguôi, hoà ước - sự làm cho thoả mãn, sự toại ý, sự thoả mãn, sự trả nợ, sự làm tròn nhiệm vụ, sự chuộc tội, dịp rửa thù</t>
        </is>
      </c>
    </row>
    <row r="2661">
      <c r="A2661" t="inlineStr">
        <is>
          <t>befristen</t>
        </is>
      </c>
      <c r="B2661" t="inlineStr"/>
      <c r="C2661" t="inlineStr"/>
      <c r="D2661" t="inlineStr">
        <is>
          <t>giới hạn, hạn chế, làm giới hạn cho</t>
        </is>
      </c>
    </row>
    <row r="2662">
      <c r="A2662" t="inlineStr">
        <is>
          <t>befristet</t>
        </is>
      </c>
      <c r="B2662" t="inlineStr"/>
      <c r="C2662" t="inlineStr"/>
      <c r="D2662" t="inlineStr">
        <is>
          <t>có hạn, hạn chế, hạn định - có thể làm xong, có thể hoàn thành, có thể kết thúc được, có thể huỷ bỏ được</t>
        </is>
      </c>
    </row>
    <row r="2663">
      <c r="A2663" t="inlineStr">
        <is>
          <t>befruchten</t>
        </is>
      </c>
      <c r="B2663" t="inlineStr"/>
      <c r="C2663" t="inlineStr"/>
      <c r="D2663" t="inlineStr">
        <is>
          <t>làm giàu, làm giàu thêm, làm phong phú, làm tốt thêm, làm màu mỡ thêm, bón phân, cho vitamin vào - làm cho thụ thai, làm cho thụ tinh, làm cho màu mỡ - làm cho tốt, thụ tinh, làm thụ thai - ra quả, làm cho ra quả, làm cho có kết quả - cho thụ tinh, làm có mang, làm màu mỡ, làm sinh sản, làm thấm nhuần, làm nhiễm vào, thấm đẫm, làm thấm đầy - gieo &amp; ) - kích thích, khuyến khích = befruchten +</t>
        </is>
      </c>
    </row>
    <row r="2664">
      <c r="A2664" t="inlineStr">
        <is>
          <t>befruchtend</t>
        </is>
      </c>
      <c r="B2664" t="inlineStr"/>
      <c r="C2664" t="inlineStr"/>
      <c r="D2664" t="inlineStr">
        <is>
          <t>sinh sản nhiều, sản xuất nhiều, đẻ nhiều, mắn, sai, đầy phong phú</t>
        </is>
      </c>
    </row>
    <row r="2665">
      <c r="A2665" t="inlineStr">
        <is>
          <t>Befruchtung</t>
        </is>
      </c>
      <c r="B2665" t="inlineStr"/>
      <c r="C2665" t="inlineStr"/>
      <c r="D2665" t="inlineStr">
        <is>
          <t>sự thụ thai, sự thụ tinh - sự làm cho màu mỡ được - sự ra quả, bộ phận sinh sản - sự làm thụ thai, sự làm màu mỡ, sự làm sinh sản, sự thấm nhuần, sự tiêm nhiễm, sự thấm đẫm, sự làm thấm đầy - sự gieo hạt giống - cho thụ phấn - sự kích thích, sự khuyến khích = die künstliche Befruchtung +</t>
        </is>
      </c>
    </row>
    <row r="2666">
      <c r="A2666" t="inlineStr">
        <is>
          <t>Befugnis</t>
        </is>
      </c>
      <c r="B2666" t="inlineStr"/>
      <c r="C2666" t="inlineStr"/>
      <c r="D2666"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 - năng lực, khả năng, tiền thu nhập đủ để sống sung túc, thẩm quyền</t>
        </is>
      </c>
    </row>
    <row r="2667">
      <c r="A2667" t="inlineStr">
        <is>
          <t>befugt</t>
        </is>
      </c>
      <c r="B2667" t="inlineStr"/>
      <c r="C2667" t="inlineStr"/>
      <c r="D2667">
        <f> zu etwas befugt sein +</f>
        <v/>
      </c>
    </row>
    <row r="2668">
      <c r="A2668" t="inlineStr">
        <is>
          <t>Befund</t>
        </is>
      </c>
      <c r="B2668" t="inlineStr"/>
      <c r="C2668" t="inlineStr"/>
      <c r="D2668" t="inlineStr">
        <is>
          <t>sự tìm ra, sự khám phá, sự phát hiện, sự phát minh, vật tìm thấy, điều khám phá, tài liệu phát hiện, vật bắt được, sự tuyên án, đồ nghề và nguyên liệu của thợ thủ công - bản báo cáo, biên bản, bản tin, bản dự báo, phiếu thành tích học tập, tin đồn, tiếng tăm, danh tiếng, tiếng nổ</t>
        </is>
      </c>
    </row>
    <row r="2669">
      <c r="A2669" t="inlineStr">
        <is>
          <t>begabt</t>
        </is>
      </c>
      <c r="B2669" t="inlineStr"/>
      <c r="C2669" t="inlineStr"/>
      <c r="D2669" t="inlineStr">
        <is>
          <t>có khuynh hướng hay, dễ, có khả năng, có thể, có năng khiếu, có năng lực, tài, giỏi, nhanh trí, thông minh, thích hợp, đúng - có tài, thiên tài - = begabt + = begabt sein +</t>
        </is>
      </c>
    </row>
    <row r="2670">
      <c r="A2670" t="inlineStr">
        <is>
          <t>Begabung</t>
        </is>
      </c>
      <c r="B2670" t="inlineStr"/>
      <c r="C2670" t="inlineStr"/>
      <c r="D2670" t="inlineStr">
        <is>
          <t>năng lực, khả năng, tài năng, tài cán - aptitude for khuynh hướng, năng khiếu - sự cúng vốn cho, vốn cúng cho, sự để vốn lại, vốn để lại, thiên tư, endowment insurance sự bảo hiểm có tiền thưởng trong lúc còn sống - tính năng, khả năng quản trị, tài, ngành, khoa, toàn bộ cán bộ giảng dạy, quyền pháp - thiên tài, người thiên tài, người anh tài, bậc kỳ tài, dùng số ít thần bản mệnh, tinh thần, đặc tính, liên tưởng, cảm hứng, thần - sự ban cho, sự cho, sự tặng, quà tặng, quà biếu - tài ba, người có tài, nhân tài, khiếu, những người đánh cuộc không chuyên, talăng = die Begabung +</t>
        </is>
      </c>
    </row>
    <row r="2671">
      <c r="A2671" t="inlineStr">
        <is>
          <t>begatten</t>
        </is>
      </c>
      <c r="B2671" t="inlineStr"/>
      <c r="C2671" t="inlineStr"/>
      <c r="D2671" t="inlineStr">
        <is>
          <t>giao cấu, giao hợp</t>
        </is>
      </c>
    </row>
    <row r="2672">
      <c r="A2672" t="inlineStr">
        <is>
          <t>Begattung</t>
        </is>
      </c>
      <c r="B2672" t="inlineStr"/>
      <c r="C2672" t="inlineStr"/>
      <c r="D2672">
        <f> die Begattung +</f>
        <v/>
      </c>
    </row>
    <row r="2673">
      <c r="A2673" t="inlineStr">
        <is>
          <t>Begeben</t>
        </is>
      </c>
      <c r="B2673" t="inlineStr"/>
      <c r="C2673" t="inlineStr"/>
      <c r="D2673" t="inlineStr">
        <is>
          <t>sự điều đình, sự đàm phán, sự thương lượng, sự dàn xếp, sự đổi thành tiền, sự đổi lấy tiền, sự trả bằng tiền, sự vượt qua</t>
        </is>
      </c>
    </row>
    <row r="2674">
      <c r="A2674" t="inlineStr">
        <is>
          <t>begeben</t>
        </is>
      </c>
      <c r="B2674" t="inlineStr"/>
      <c r="C2674" t="inlineStr"/>
      <c r="D2674" t="inlineStr">
        <is>
          <t>xảy đến, xảy ra, ngẫu nhiên xảy ra, tình cờ xảy ra, tình cờ, ngẫu nhiên, tình cờ gặp, ngẫu nhiên gặp, ngẫu nhiên thấy = sich oft begeben + = sich eiligst begeben +</t>
        </is>
      </c>
    </row>
    <row r="2675">
      <c r="A2675" t="inlineStr">
        <is>
          <t>Begebenheit</t>
        </is>
      </c>
      <c r="B2675" t="inlineStr"/>
      <c r="C2675" t="inlineStr"/>
      <c r="D2675" t="inlineStr">
        <is>
          <t>sự việc, sự kiện, sự kiện quan trọng, cuộc đấu, cuộc thi, trường hợp, khả năng có thể xảy ra, kết quả, hậu quả - việc xảy ra, việc bất ngờ xảy ra, việc tình cờ xảy ra, việc xô xát, việc rắc rối, đoạn, tình tiết, việc phụ, việc có liên quan, vụ ném bom thành ph</t>
        </is>
      </c>
    </row>
    <row r="2676">
      <c r="A2676" t="inlineStr">
        <is>
          <t>begegnen</t>
        </is>
      </c>
      <c r="B2676" t="inlineStr"/>
      <c r="C2676" t="inlineStr"/>
      <c r="D2676" t="inlineStr">
        <is>
          <t>đương đầu, đối phó, đứng trước mặt, ở trước mặt, lật, nhìn về, hướng về, quay về, đối diện, đặt ) ở giữa hai cầu thủ của hai bên, ra lệnh quay, viền màu, bọc, phủ, tráng, hồ, quay - gặp, gặp gỡ, đi đón, xin giới thiệu, làm quen, vấp phải, đáp ứng, thoả mãn, làm vừa lòng, nhận, tiếp nhận, chịu đựng, cam chịu, thanh toán, gặp nhau, tụ họp, họp, nối nhau, tiếp vào nhau - gắn vào nhau = begegnen + = sich begegnen + = zufällig begegnen + = jemandem begegnen + = jemandem zufällig begegnen +</t>
        </is>
      </c>
    </row>
    <row r="2677">
      <c r="A2677" t="inlineStr">
        <is>
          <t>Begegnung</t>
        </is>
      </c>
      <c r="B2677" t="inlineStr"/>
      <c r="C2677" t="inlineStr"/>
      <c r="D2677" t="inlineStr">
        <is>
          <t>sự gặp gỡ, sự bắt gặp, sự gặp phải, cuộc gặp gỡ, sự chạm trán, sự đọ sức, cuộc chạm trán, cuộc đọ sức, cuộc đấu - cuộc mít tinh, cuộc biểu tình, cuộc hội họp, hội nghị = die Begegnung +</t>
        </is>
      </c>
    </row>
    <row r="2678">
      <c r="A2678" t="inlineStr">
        <is>
          <t>begehen</t>
        </is>
      </c>
      <c r="B2678" t="inlineStr"/>
      <c r="C2678" t="inlineStr"/>
      <c r="D2678">
        <f> begehen + = begehen + = leicht zu begehen +</f>
        <v/>
      </c>
    </row>
    <row r="2679">
      <c r="A2679" t="inlineStr">
        <is>
          <t>Begehren</t>
        </is>
      </c>
      <c r="B2679" t="inlineStr"/>
      <c r="C2679" t="inlineStr"/>
      <c r="D2679" t="inlineStr">
        <is>
          <t>sự đòi hỏi, sự yêu cầu, nhu cầu, những sự đòi hỏi cấp bách - lời thỉnh cầu, lời yêu cầu, lời đề nghị, sự hỏi mua</t>
        </is>
      </c>
    </row>
    <row r="2680">
      <c r="A2680" t="inlineStr">
        <is>
          <t>begehren</t>
        </is>
      </c>
      <c r="B2680" t="inlineStr"/>
      <c r="C2680" t="inlineStr"/>
      <c r="D2680" t="inlineStr">
        <is>
          <t>thèm thuồng, thèm muốn - mong muốn, ao ước, khát khao, mơ ước, đề nghị, yêu cầu, ra lệnh</t>
        </is>
      </c>
    </row>
    <row r="2681">
      <c r="A2681" t="inlineStr">
        <is>
          <t>begehrenswert</t>
        </is>
      </c>
      <c r="B2681" t="inlineStr"/>
      <c r="C2681" t="inlineStr"/>
      <c r="D2681" t="inlineStr">
        <is>
          <t>đáng thèm muốn, đáng ao ước, đáng khát khao, khêu gợi</t>
        </is>
      </c>
    </row>
    <row r="2682">
      <c r="A2682" t="inlineStr">
        <is>
          <t>begehrlich</t>
        </is>
      </c>
      <c r="B2682" t="inlineStr"/>
      <c r="C2682" t="inlineStr"/>
      <c r="D2682" t="inlineStr">
        <is>
          <t>thèm thuồng, thèm muốn, tham lam - ước ao, khát khao, mơ ước</t>
        </is>
      </c>
    </row>
    <row r="2683">
      <c r="A2683" t="inlineStr">
        <is>
          <t>Begehrlichkeit</t>
        </is>
      </c>
      <c r="B2683" t="inlineStr"/>
      <c r="C2683" t="inlineStr"/>
      <c r="D2683" t="inlineStr">
        <is>
          <t>sự thèm muốn, sự thèm khát, sự khao khát, sự tham lam - thói tham ăn, thói háu ăn, thói tham lam, sự thiết tha</t>
        </is>
      </c>
    </row>
    <row r="2684">
      <c r="A2684" t="inlineStr">
        <is>
          <t>Begehung</t>
        </is>
      </c>
      <c r="B2684" t="inlineStr"/>
      <c r="C2684" t="inlineStr"/>
      <c r="D2684" t="inlineStr">
        <is>
          <t>sự kiểm tra, sự thanh toán các khoản giữa tá điền và địa chủ</t>
        </is>
      </c>
    </row>
    <row r="2685">
      <c r="A2685" t="inlineStr">
        <is>
          <t>begeistern</t>
        </is>
      </c>
      <c r="B2685" t="inlineStr"/>
      <c r="C2685" t="inlineStr"/>
      <c r="D2685" t="inlineStr">
        <is>
          <t>làm phấn chấn, làm phấn khởi, làm hân hoan, làm tự hào, làm hãnh diện - cho nhiễm điện, cho điện giật, điện khí hoá, làm giật nảy người, kích thích - tỏ ra hăng hái, đầy nhiệt tình, chan chứa tình cảm, làm cho nhiệt tình, làm cho hăng hái - truyền, truyền cảm hứng cho, gây cảm hứng cho, gây, gây ra, xúi giục, hít vào, thở vào, linh cảm - truyền sức sống cho, khuyến khích, cổ vũ, làm hăng hái = sich begeistern + = sich für etwas begeistern +</t>
        </is>
      </c>
    </row>
    <row r="2686">
      <c r="A2686" t="inlineStr">
        <is>
          <t>begeisternd</t>
        </is>
      </c>
      <c r="B2686" t="inlineStr"/>
      <c r="C2686" t="inlineStr"/>
      <c r="D2686" t="inlineStr">
        <is>
          <t>sôi nổi, kích thích, khích động, gây xúc động</t>
        </is>
      </c>
    </row>
    <row r="2687">
      <c r="A2687" t="inlineStr">
        <is>
          <t>begeistert</t>
        </is>
      </c>
      <c r="B2687" t="inlineStr"/>
      <c r="C2687" t="inlineStr"/>
      <c r="D2687" t="inlineStr">
        <is>
          <t>cháy, nóng rực, hăng hái, sôi nổi, mãnh liệt, nồng nhiệt, nồng nàn, nồng cháy - rực sáng, hồng hào đỏ ửng, rực rỡ, sặc sỡ, nhiệt tình - nóng, nóng bức, cay nồng, cay bỏng, nồng nặc, còn ngửi thấy rõ, nóng nảy, gay gắt, kịch liệt, nóng hổi, sốt dẻo, mới phát hành giấy bạc, giật gân, được mọi người hy vọng, thắng hơn cả - dễ nhận ra và khó sử dụng, thế hiệu cao, phóng xạ, dâm đãng, dê, vừa mới kiếm được một cách bất chính, vừa mới ăn cắp được, bị công an truy nã, không an toàn cho kẻ trốn tránh - giận dữ - đầy cảm hứng, do người khác mớm cho, người khác xúi giục, do người có thế lực mớm cho, hít vào, thở vào - sung sướng như lên tiên, mê ly = begeistert + = begeistert + = begeistert + = begeistert sein + = begeistert reden + = begeistert äußern +</t>
        </is>
      </c>
    </row>
    <row r="2688">
      <c r="A2688" t="inlineStr">
        <is>
          <t>Begierde</t>
        </is>
      </c>
      <c r="B2688" t="inlineStr"/>
      <c r="C2688" t="inlineStr"/>
      <c r="D2688" t="inlineStr">
        <is>
          <t>sự khao khát, sự thèm khát, sự thèm thuồng, sự tham lam - - sự thèm muốn - sự mong muốn, sự ao ước, sự khát khao, sự mơ ước, lòng thèm muốn, lòng khát khao, vật mong muốn, vật ao ước, dục vọng, lời đề nghị, lời yêu cầu, lệnh - sự ham, sự háo hức, sự hâm hở, sự thiết tha, sự say mê, tính hám - - cảm xúc mạnh mẽ, tình cảm nồng nàn, sự giận dữ, tình dục, tình yêu, những nỗi khổ hình của Chúa Giê-xu, bài ca thuật lại những nỗi khổ hình của Chúa Giê-xu = die Begierde +</t>
        </is>
      </c>
    </row>
    <row r="2689">
      <c r="A2689" t="inlineStr">
        <is>
          <t>begierig</t>
        </is>
      </c>
      <c r="B2689" t="inlineStr"/>
      <c r="C2689" t="inlineStr"/>
      <c r="D2689" t="inlineStr">
        <is>
          <t>biết, nhận thấy, nhận thức thấy - tích cực noi gương, ham muốn, khao khát, có ý thức thi đua, hay cạnh tranh - nóng, nóng bức, cay nồng, cay bỏng, nồng nặc, còn ngửi thấy rõ, nóng nảy, sôi nổi, hăng hái, gay gắt, kịch liệt, nóng hổi, sốt dẻo, mới phát hành giấy bạc, giật gân, được mọi người hy vọng - thắng hơn cả, dễ nhận ra và khó sử dụng, thế hiệu cao, phóng xạ, dâm đãng, dê, vừa mới kiếm được một cách bất chính, vừa mới ăn cắp được, bị công an truy nã, không an toàn cho kẻ trốn tránh - giận dữ = begierig + = begierig + = begierig + = begierig sein + = begierig sein + = auf etwas begierig sein +</t>
        </is>
      </c>
    </row>
    <row r="2690">
      <c r="A2690" t="inlineStr">
        <is>
          <t>Beginn</t>
        </is>
      </c>
      <c r="B2690" t="inlineStr"/>
      <c r="C2690" t="inlineStr"/>
      <c r="D2690" t="inlineStr">
        <is>
          <t>phần đầu, lúc bắt đầu, lúc khởi đầu, căn nguyên, nguyên do - sự bắt đầu, sự khởi đầu, lễ phát bằng - bình minh, rạng đông, lúc sáng tinh mơ, buổi đầu, sự hé rạng, tia sáng đầu tiên - sự rời khỏi, sự ra đi, sự khởi hành, sự sao lãng, sự đi trệch, sự lạc, sự chệch hướng, sự đổi hướng, khởi hành, xuất phát - sự bắt đầu thi tốt nghiệp - khe hở, lỗ, sự mở, sự khai mạc, những nước đi đầu, cơ hội, dịp tốt, hoàn cảnh thuận lợi, việc chưa có người làm, chức vị chưa có người giao, chân khuyết, chỗ rừng thưa, sự cắt mạch - - dị bắt đầu, cơ hội bắt đầu, sự lên đường, chỗ khởi hành, chỗ xuất phát, giờ xuất phát, lệnh bắt đầu, lệnh xuất phát, sự giật mình, sự giật nảy người, sự chấp, thế lợi = zu Beginn + = bei Beginn + = gleich zu Beginn +</t>
        </is>
      </c>
    </row>
    <row r="2691">
      <c r="A2691" t="inlineStr">
        <is>
          <t>Beginnen</t>
        </is>
      </c>
      <c r="B2691" t="inlineStr"/>
      <c r="C2691" t="inlineStr"/>
      <c r="D2691" t="inlineStr">
        <is>
          <t>phần đầu, lúc bắt đầu, lúc khởi đầu, căn nguyên, nguyên do</t>
        </is>
      </c>
    </row>
    <row r="2692">
      <c r="A2692" t="inlineStr">
        <is>
          <t>beginnen</t>
        </is>
      </c>
      <c r="B2692" t="inlineStr"/>
      <c r="C2692" t="inlineStr"/>
      <c r="D2692" t="inlineStr">
        <is>
          <t>sinh ra, gây ra - bắt đầu, mở đầu, khởi đầu, bắt đầu nói - trúng tuyển, đỗ - 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đề xướng, vỡ lòng, khai tâm, bắt đầu làm quen cho, làm lễ kết nạp, làm lễ thụ giáo cho - hạ thuỷ, ném, phóng, quăng, liệng, mở, phát động, giáng, ban bố, khai trương, đưa ta, giới thiệu ra, bắt đầu dấn vào, lao vào - khai mạc, thổ lộ, nhìn thấy, trông thấy, mở cửa, mở ra, trông ra, huồm poảy khyếm bắt đầu nói, nở, trông thấy rõ - đề tựa, viết lời nói đầu, mở lối cho, dẫn tới, nhận xét mở đầu - chạy, giật mình, rời ra, long ra, làm bắt đầu, khiến phải, ra hiệu xuất phát, khởi động, khêu, gây, nêu ra, làm tách ra, làm rời ra, làm long ra, giúp đỡ, nâng đỡ, đuổi ra khỏi hang - startle - định làm, nhận làm, cam kết, bảo đảm, cam đoan, làm nghề lo liệu đám ma, hứa làm, cam đoan làm được = beginnen + = wieder beginnen + = eifrig beginnen + = von vorn beginnen +</t>
        </is>
      </c>
    </row>
    <row r="2693">
      <c r="A2693" t="inlineStr">
        <is>
          <t>beginnend</t>
        </is>
      </c>
      <c r="B2693" t="inlineStr"/>
      <c r="C2693" t="inlineStr"/>
      <c r="D2693" t="inlineStr">
        <is>
          <t>vào, mới đến, nhập cư, kế tục, thay thế, mới đến ở, mới đến nhậm chức, dồn lại - mở đầu, bắt đầu, đầu, để vỡ lòng, để khai tâm, để kết nạp, để thụ giáo</t>
        </is>
      </c>
    </row>
    <row r="2694">
      <c r="A2694" t="inlineStr">
        <is>
          <t>beglaubigen</t>
        </is>
      </c>
      <c r="B2694" t="inlineStr"/>
      <c r="C2694" t="inlineStr"/>
      <c r="D2694" t="inlineStr">
        <is>
          <t>làm cho người ta tin, làm cho được tín nhiệm, gây uy tín cho, uỷ nhiệm làm, gán cho, quy cho, đổ cho - chứng nhận, nhận thực, chứng thực, bắt thề, bắt tuyên thệ, làm chứng - xác nhận là đúng, chứng minh là xác thực, làm cho có giá trị, nhận thức - cấp giấy chứng nhận, đảm bảo giá trị, chứng nhận là mắc bệnh tinh thần - chứng tỏ, chứng minh, thử, in thử, thử thách, tỏ ra - - thẩm tra, kiểm lại, xác minh, thực hiện = beglaubigen + = gerichtlich beglaubigen +</t>
        </is>
      </c>
    </row>
    <row r="2695">
      <c r="A2695" t="inlineStr">
        <is>
          <t>beglaubigt</t>
        </is>
      </c>
      <c r="B2695" t="inlineStr"/>
      <c r="C2695" t="inlineStr"/>
      <c r="D2695" t="inlineStr">
        <is>
          <t>không được công nhận là xác thực, không rõ tác giả, không được nhận thực = notariell beglaubigt +</t>
        </is>
      </c>
    </row>
    <row r="2696">
      <c r="A2696" t="inlineStr">
        <is>
          <t>Beglaubigung</t>
        </is>
      </c>
      <c r="B2696" t="inlineStr"/>
      <c r="C2696" t="inlineStr"/>
      <c r="D2696" t="inlineStr">
        <is>
          <t>sự chứng nhận, sự nhận thực, sự chứng thực, lời chứng, lời cung khai làm chứng, sự thề, sự tuyên thệ, sự cho thề, sự làm lễ tuyên thệ - sự xác nhận là đúng, sự chứng minh là xác thực, sự làm cho có giá trị, sự nhận thức - sự cấp giấy chứng nhận, giấy chứng nhận - sự thẩm tra, sự xác minh = die notarielle Beglaubigung + = die gerichtliche Beglaubigung +</t>
        </is>
      </c>
    </row>
    <row r="2697">
      <c r="A2697" t="inlineStr">
        <is>
          <t>Beglaubigungsschreiben</t>
        </is>
      </c>
      <c r="B2697" t="inlineStr"/>
      <c r="C2697" t="inlineStr"/>
      <c r="D2697" t="inlineStr">
        <is>
          <t>giấy uỷ nhiệm, thư uỷ nhiệm, quốc thư</t>
        </is>
      </c>
    </row>
    <row r="2698">
      <c r="A2698" t="inlineStr">
        <is>
          <t>begleichen</t>
        </is>
      </c>
      <c r="B2698" t="inlineStr"/>
      <c r="C2698" t="inlineStr"/>
      <c r="D2698" t="inlineStr">
        <is>
          <t>gặp, gặp gỡ, đi đón, xin giới thiệu, làm quen, vấp phải, đương đầu, đáp ứng, thoả mãn, làm vừa lòng, nhận, tiếp nhận, chịu đựng, cam chịu, thanh toán, gặp nhau, tụ họp, họp, nối nhau - tiếp vào nhau, gắn vào nhau</t>
        </is>
      </c>
    </row>
    <row r="2699">
      <c r="A2699" t="inlineStr">
        <is>
          <t>begleiten</t>
        </is>
      </c>
      <c r="B2699" t="inlineStr"/>
      <c r="C2699" t="inlineStr"/>
      <c r="D2699" t="inlineStr">
        <is>
          <t>đi theo, đi cùng, đi kèm, hộ tống, phụ thêm, kèm theo, đệm - - làm bạn với - hộ vệ - đi hộ tống, đi theo tán tỉnh - đi theo sau, theo nghề, làm nghề, đi theo một con đường, đi hầu, theo, theo đuổi, nghe kịp, hiểu kịp, tiếp theo, kế theo, theo dõi, sinh ra, xảy đến - = begleiten + = begleiten +</t>
        </is>
      </c>
    </row>
    <row r="2700">
      <c r="A2700" t="inlineStr">
        <is>
          <t>begleitend</t>
        </is>
      </c>
      <c r="B2700" t="inlineStr"/>
      <c r="C2700" t="inlineStr"/>
      <c r="D2700" t="inlineStr">
        <is>
          <t>tham dự, có mặt, đi theo, kèm theo, chăm sóc, phục vụ, phục dịch, theo hầu - ở bên, phụ thêm, có thân thuộc ngành bên, có họ nhưng khác chi - đi kèm với, đi đôi với, cùng xảy ra, đồng thời, đồng phát</t>
        </is>
      </c>
    </row>
    <row r="2701">
      <c r="A2701" t="inlineStr">
        <is>
          <t>Begleiter</t>
        </is>
      </c>
      <c r="B2701" t="inlineStr"/>
      <c r="C2701" t="inlineStr"/>
      <c r="D2701" t="inlineStr">
        <is>
          <t>người phục vụ, người theo hầu - bạn, bầu bạn, người bạn gái companion lady companion), sổ tay, sách hướng dẫn, vật cùng đôi - đội hộ tống, người bảo vệ, người dẫn đường, người đi theo, người đàn ông hẹn hò cùng đi = der Begleiter +</t>
        </is>
      </c>
    </row>
    <row r="2702">
      <c r="A2702" t="inlineStr">
        <is>
          <t>Begleiterscheinung</t>
        </is>
      </c>
      <c r="B2702" t="inlineStr"/>
      <c r="C2702" t="inlineStr"/>
      <c r="D2702" t="inlineStr">
        <is>
          <t>người phục vụ, người theo hầu - sự việc cùng xảy ra, sự việc đi đôi, vật cùng đi</t>
        </is>
      </c>
    </row>
    <row r="2703">
      <c r="A2703" t="inlineStr">
        <is>
          <t>Begleitmusik</t>
        </is>
      </c>
      <c r="B2703" t="inlineStr"/>
      <c r="C2703" t="inlineStr"/>
      <c r="D2703" t="inlineStr">
        <is>
          <t>nhạc nền</t>
        </is>
      </c>
    </row>
    <row r="2704">
      <c r="A2704" t="inlineStr">
        <is>
          <t>Begleitung</t>
        </is>
      </c>
      <c r="B2704" t="inlineStr"/>
      <c r="C2704" t="inlineStr"/>
      <c r="D2704" t="inlineStr">
        <is>
          <t>vật phụ thuộc, vật kèm theo, cái bổ sung, sự đệm, phần nhạc đệm - sự dự, sự có mặt, số người dự, số người có mặt, sự chăm sóc, sự phục vụ, sự phục dịch, sự theo hầu - sự giúp đỡ, sự ủng hộ, những người ủng hộ, sự bồi lại, sự đóng gáy, sự chạy lùi, sự giật lùi, sự lui, sự trở chiều - sự đi kèm - tình bạn, tình bạn bè, tổ thợ sắp chữ - sự cùng đi, sự cùng ở, sự có bầu có bạn, khách, khách khứa, bạn, bè bạn, hội, công ty, đoàn, toán, bọn, toàn thể thuỷ thủ, đại đội - sự hộ tống, sự hộ vệ, đoàn hộ tống, đoàn hộ vệ, đoàn được hộ tống - đội hộ tống, người bảo vệ, người dẫn đường, người đi theo, người đàn ông hẹn hò cùng đi = in Begleitung von + = die improvisierte Begleitung +</t>
        </is>
      </c>
    </row>
    <row r="2705">
      <c r="A2705" t="inlineStr">
        <is>
          <t>begnadigen</t>
        </is>
      </c>
      <c r="B2705" t="inlineStr"/>
      <c r="C2705" t="inlineStr"/>
      <c r="D2705" t="inlineStr">
        <is>
          <t>ân xá - hoãn thi hành một bản án, cho hoãn lại - hoãn, cho nghỉ ngơi, làm đỡ trong chốc lát = begnadigen +</t>
        </is>
      </c>
    </row>
    <row r="2706">
      <c r="A2706" t="inlineStr">
        <is>
          <t>Begnadigung</t>
        </is>
      </c>
      <c r="B2706" t="inlineStr"/>
      <c r="C2706" t="inlineStr"/>
      <c r="D2706" t="inlineStr">
        <is>
          <t>sự tha tội, sự miễn xá, sự xá tội - sự ân xá - lòng khoan dung, lòng nhân từ, tình ôn hoà - sự tha thứ, sự tha lỗi, sự ăn xài - sự hoãn thi hành một bản án tử hình, sự cho hoãn, sự giảm tội, lệnh ân xá, lệnh giảm tội - sự hoãn, thời gian nghỉ ngơi</t>
        </is>
      </c>
    </row>
    <row r="2707">
      <c r="A2707" t="inlineStr">
        <is>
          <t>begraben</t>
        </is>
      </c>
      <c r="B2707" t="inlineStr"/>
      <c r="C2707" t="inlineStr"/>
      <c r="D2707" t="inlineStr">
        <is>
          <t>đặt xuống mộ, chôn xuống mộ &amp; ), là mộ của - chôn, chôn cất, mai táng - chôn vùi, tràn, làm ngập, áp đảo, lấn át - dùng làm mộ cho = begraben + = etwas begraben +</t>
        </is>
      </c>
    </row>
    <row r="2708">
      <c r="A2708" t="inlineStr">
        <is>
          <t>Begreifen</t>
        </is>
      </c>
      <c r="B2708" t="inlineStr"/>
      <c r="C2708" t="inlineStr"/>
      <c r="D2708" t="inlineStr">
        <is>
          <t>sự sợ, sự e sợ, sự hiểu, sự lĩnh hội, sự tiếp thu, sự nắm được, sự bắt, sự nắm lấy, sự tóm lấy - sự nhận thức, sự bao gồm, sự bao hàm - trí thông minh, ống thông hi</t>
        </is>
      </c>
    </row>
    <row r="2709">
      <c r="A2709" t="inlineStr">
        <is>
          <t>begreifen</t>
        </is>
      </c>
      <c r="B2709" t="inlineStr"/>
      <c r="C2709" t="inlineStr"/>
      <c r="D2709" t="inlineStr">
        <is>
          <t>bắt, tóm, nắm lấy, hiểu rõ, thấy rõ, cảm thấy rõ, sợ, e sợ - bắt lấy, tóm lấy, chộp lấy, đánh được, câu được, bắt kịp, theo kịp, đuổi kịp, mắc, bị nhiễm, hiểu được, nắm được, nhận ra, bắt gặp, bắt được quả tang, chợt gặp, chợt thấy - mắc vào, vướng, móc, kẹp, chặn đứng, nén, giữ, thu hút, lôi cuốn, đánh, giáng, bắt lửa, đóng băng, ăn khớp, vừa, bấu, víu lấy, níu lấy - đi vòng quanh, bao vây, vây quanh, kĩnh hội, âm mưu, mưu đồ, thực hiện, hoàn thành, đạt được - hiểu, lĩnh hội, nhận thức thấu đáo, bao gồm, bao hàm - nghĩ, quan điểm được, nhận thức, tưởng tượng, dạng bị động diễn đạt, bày tỏ, thai nghén trong óc, hình thành trong óc, thụ thai, có mang - đo chiều sâu bằng sải, tìm hiểu, thăm dò, ôm - nắm, chắc, túm chặt, ôm chặt, hiểu thấu, giật lấy, cố nắm lấy - nắm chặt, kẹp chặt, nắm vững, kép chặt, ăn - thấy, trông thấy, nghe thấy, cảm thấy, ngửi thấy - thực hành, nhận thức rõ, tả đúng như thật, hình dung đúng như thật, bán được, thu được - chiếm đoạt, cướp lấy, tóm bắt, cho chiếm hữu seise), tịch thu, tịch biên, buộc dây, bị kẹt, kẹt chặt - nắm được ý, biết, hiểu ngầm = rasch begreifen + = schnell begreifen + = er fing an zu begreifen +</t>
        </is>
      </c>
    </row>
    <row r="2710">
      <c r="A2710" t="inlineStr">
        <is>
          <t>begreifend</t>
        </is>
      </c>
      <c r="B2710" t="inlineStr"/>
      <c r="C2710" t="inlineStr"/>
      <c r="D2710" t="inlineStr">
        <is>
          <t>sợ hãi, e sợ, nhận thức, tri giác, thấy rõ, cảm thấy rõ, nhận thức nhanh, tiếp thu nhanh, thông minh</t>
        </is>
      </c>
    </row>
    <row r="2711">
      <c r="A2711" t="inlineStr">
        <is>
          <t>begreiflich</t>
        </is>
      </c>
      <c r="B2711" t="inlineStr"/>
      <c r="C2711" t="inlineStr"/>
      <c r="D2711" t="inlineStr">
        <is>
          <t>hiểu rõ được, tính thấy rõ được, tính lĩnh hội được, có thể nắm được - có thể hiểu được, có thể nhận thức được, có thể tưởng tượng được - = begreiflich machen +</t>
        </is>
      </c>
    </row>
    <row r="2712">
      <c r="A2712" t="inlineStr">
        <is>
          <t>begrenzbar</t>
        </is>
      </c>
      <c r="B2712" t="inlineStr"/>
      <c r="C2712" t="inlineStr"/>
      <c r="D2712" t="inlineStr">
        <is>
          <t>có thể làm xong, có thể hoàn thành, có thể kết thúc được, có thể huỷ bỏ được</t>
        </is>
      </c>
    </row>
    <row r="2713">
      <c r="A2713" t="inlineStr">
        <is>
          <t>begrenzen</t>
        </is>
      </c>
      <c r="B2713" t="inlineStr"/>
      <c r="C2713" t="inlineStr"/>
      <c r="D2713" t="inlineStr">
        <is>
          <t>viền, tiếp, giáp với, gần như, giống như - giáp giới với, là biên giới của, vạch biên giới, quy định giới hạn cho, hạn chế, tiết chế, nảy bật lên, nhảy lên - vẽ đường xung quanh, vẽ hình ngoại tiếp, giới hạn, hạn chế &amp; ), ký theo vòng tròn, định nghĩa - giam giữ, giam hãm, giam cầm, nhốt giữ lại, tiếp giáp với - định ranh giới, quy định, phạm vi - mài sắc, giũa sắt, làm bờ cho, làm gờ cho, làm cạnh cho, xen vào, len vào, dịch dần vào, đi né lên, lách lên - - đi dọc theo, đi quanh, đi ở bờ rìa, ở dọc theo - vạch giới hạn, định giới hạn, làm xong, kết thúc, hoàn thành, chấm dứt, xong, kết cục, kết liễu, tận cùng bằng = begrenzen +</t>
        </is>
      </c>
    </row>
    <row r="2714">
      <c r="A2714" t="inlineStr">
        <is>
          <t>begrenzt</t>
        </is>
      </c>
      <c r="B2714" t="inlineStr"/>
      <c r="C2714" t="inlineStr"/>
      <c r="D2714" t="inlineStr">
        <is>
          <t>có hạn, có chừng, hạn chế, có ngôi - hạn định - hẹp, chật hẹp, eo hẹp, hẹp hòi, nhỏ nhen, kỹ lưỡng, tỉ mỉ - vùng, miền - giới hạn, cuối cùng, tận cùng = örtlich begrenzt + = zeitlich begrenzt +</t>
        </is>
      </c>
    </row>
    <row r="2715">
      <c r="A2715" t="inlineStr">
        <is>
          <t>Begrenztheit</t>
        </is>
      </c>
      <c r="B2715" t="inlineStr"/>
      <c r="C2715" t="inlineStr"/>
      <c r="D2715" t="inlineStr">
        <is>
          <t>sự có hạn, tính có hạn, cái có hạn - sự hạn chế, sự hạn định, sự giới hạn, tính hạn chế, tính hạn định, nhược điểm, thiếu sót, mặt hạn chế - sự chật hẹp, tính hẹp hòi, tính nhỏ nhen, tình trạng nghèo nàn, tình trạng eo hẹp</t>
        </is>
      </c>
    </row>
    <row r="2716">
      <c r="A2716" t="inlineStr">
        <is>
          <t>Begrenzung</t>
        </is>
      </c>
      <c r="B2716" t="inlineStr"/>
      <c r="C2716" t="inlineStr"/>
      <c r="D2716" t="inlineStr">
        <is>
          <t>sự buộc chặt, sự thắt buộc, sự ràng buộc, sự làm cho táo bón, sự hạn chế - sự định nghĩa, lời định nghĩa, sự định, sự định rõ, sự xác định, sự rõ nét, độ rõ - giới hạn, hạn độ, người quá quắc, điều quá quắc - sự hạn định, sự giới hạn, tính hạn chế, tính hạn định, tính có hạn, nhược điểm, thiếu sót, mặt hạn chế - mép, bờ, lề, số dư, số dự trữ - sự chia thành đới, sự chia thành khu vực, sự quy vùng = die örtliche Begrenzung +</t>
        </is>
      </c>
    </row>
    <row r="2717">
      <c r="A2717" t="inlineStr">
        <is>
          <t>begrifflich</t>
        </is>
      </c>
      <c r="B2717" t="inlineStr"/>
      <c r="C2717" t="inlineStr"/>
      <c r="D2717" t="inlineStr">
        <is>
          <t>trừu tượng, khó hiểu, lý thuyết không thực tế - thuộc quan niệm, thuộc nhận thức - ý niệm, khái niệm, tư biện, tưởng tượng, hay mơ tưởng hão, ảo tưởng, chỉ khái niệm = rein begrifflich +</t>
        </is>
      </c>
    </row>
    <row r="2718">
      <c r="A2718" t="inlineStr">
        <is>
          <t>Begriffsbestimmung</t>
        </is>
      </c>
      <c r="B2718" t="inlineStr"/>
      <c r="C2718" t="inlineStr"/>
      <c r="D2718" t="inlineStr">
        <is>
          <t>sự định nghĩa, lời định nghĩa, sự định, sự định rõ, sự xác định, sự rõ nét, độ rõ</t>
        </is>
      </c>
    </row>
    <row r="2719">
      <c r="A2719" t="inlineStr">
        <is>
          <t>begriffsstutzig</t>
        </is>
      </c>
      <c r="B2719" t="inlineStr"/>
      <c r="C2719" t="inlineStr"/>
      <c r="D2719" t="inlineStr">
        <is>
          <t>cùn, nhụt, tù, chậm hiểu, trì độn, âm ỉ = begriffsstutzig sein +</t>
        </is>
      </c>
    </row>
    <row r="2720">
      <c r="A2720" t="inlineStr">
        <is>
          <t>begutachten</t>
        </is>
      </c>
      <c r="B2720" t="inlineStr"/>
      <c r="C2720" t="inlineStr"/>
      <c r="D2720" t="inlineStr">
        <is>
          <t>khám xét, xem xét, thẩm tra, khảo sát, nghiên cứu, hỏi thi, sát hạch, thẩm vấn, + into) thẩm tra - quan sát, nhìn chung, lập bản đồ, vẽ bản đồ</t>
        </is>
      </c>
    </row>
    <row r="2721">
      <c r="A2721" t="inlineStr">
        <is>
          <t>behaart</t>
        </is>
      </c>
      <c r="B2721" t="inlineStr"/>
      <c r="C2721" t="inlineStr"/>
      <c r="D2721" t="inlineStr">
        <is>
          <t>có tóc, có lông, rậm tóc, rậm lông, bằng tóc, bằng lông, giống tóc, giống lông - rậm râu - có nhiều lông, đầy lông lá</t>
        </is>
      </c>
    </row>
    <row r="2722">
      <c r="A2722" t="inlineStr">
        <is>
          <t>Behagen</t>
        </is>
      </c>
      <c r="B2722" t="inlineStr"/>
      <c r="C2722" t="inlineStr"/>
      <c r="D2722" t="inlineStr">
        <is>
          <t>sự an ủi, sự khuyên giải, người an ủi, người khuyên giải, nguồn an ủi, lời an ủi, sự an nhàn, sự nhàn hạ, sự sung túc, tiện nghi, chăn lông vịt - sự thanh thản, sự thoải mái, sự không bị ràng buộc, sự thanh nhàn, sự dễ dàng, dự thanh thoát, sự dễ chịu, sự không bị đau đớn, sự khỏi đau</t>
        </is>
      </c>
    </row>
    <row r="2723">
      <c r="A2723" t="inlineStr">
        <is>
          <t>behaglich</t>
        </is>
      </c>
      <c r="B2723" t="inlineStr"/>
      <c r="C2723" t="inlineStr"/>
      <c r="D2723" t="inlineStr">
        <is>
          <t>tiện lợi, đủ tiện nghi, ấm cúng, dễ chịu, thoải mái, khoan khoái, đầy đủ, sung túc, phong lưu, yên tâm, không băn khoăn, không lo lắng, làm yên tâm, an ủi, khuyên giải - thoải mái dễ chịu - - thanh thản, thanh thoát, ung dung, dễ, dễ dàng, dễ dãi, dễ tính, dễ thuyết phục, ít người mua, ế ẩm, easily - giản dị, chất phác, không màu mè, không khách sáo, không kiểu cách, xấu, vô duyên, thô kệch - rỗi rãi, rảnh rang, thong thả, thong dong, nhàn nhã, làm trong lúc rảnh rang, làm ung dung - kín gió, ấm áp, gọn gàng xinh xắn, nhỏ nhưng ngăn nắp gọn gàng, tiềm tiệm đủ, chật, hơi khít, náu kín, giấu kín = behaglich liegen + = es sich behaglich machen + = es jemandem behaglich machen +</t>
        </is>
      </c>
    </row>
    <row r="2724">
      <c r="A2724" t="inlineStr">
        <is>
          <t>Behaglichkeit</t>
        </is>
      </c>
      <c r="B2724" t="inlineStr"/>
      <c r="C2724" t="inlineStr"/>
      <c r="D2724" t="inlineStr">
        <is>
          <t>sự an ủi, sự khuyên giải, người an ủi, người khuyên giải, nguồn an ủi, lời an ủi, sự an nhàn, sự nhàn hạ, sự sung túc, tiện nghi, chăn lông vịt - - sự thanh thản, sự thoải mái, sự không bị ràng buộc, sự thanh nhàn, sự dễ dàng, dự thanh thoát, sự dễ chịu, sự không bị đau đớn, sự khỏi đau - sự không lo lắng, sự thanh thoát, sự ung dung, tính dễ dãi, tính dễ thuyết phục = die Ruhe und Behaglichkeit +</t>
        </is>
      </c>
    </row>
    <row r="2725">
      <c r="A2725" t="inlineStr">
        <is>
          <t>behalte</t>
        </is>
      </c>
      <c r="B2725" t="inlineStr"/>
      <c r="C2725" t="inlineStr"/>
      <c r="D2725">
        <f> behalte das für dich +</f>
        <v/>
      </c>
    </row>
    <row r="2726">
      <c r="A2726" t="inlineStr">
        <is>
          <t>Behalten</t>
        </is>
      </c>
      <c r="B2726" t="inlineStr"/>
      <c r="C2726" t="inlineStr"/>
      <c r="D2726" t="inlineStr">
        <is>
          <t>sự giữ lại, sự cầm lại, sự duy trì, sự ghi nhớ, trí nhớ, sự bí = zum Behalten +</t>
        </is>
      </c>
    </row>
    <row r="2727">
      <c r="A2727" t="inlineStr">
        <is>
          <t>behalten</t>
        </is>
      </c>
      <c r="B2727" t="inlineStr"/>
      <c r="C2727" t="inlineStr"/>
      <c r="D2727" t="inlineStr">
        <is>
          <t>có, nhận được, biết được, ăn, uống, hút, hưởng, bị, cho phép, muốn, biết, hiểu, nhớ, phải, có bổn phận phải, bắt buộc phải, nói, cho là, chủ trương, tin chắc là, thắng, thắng thế, tóm - nắm, nắm chặt &amp; ), sai khiến, nhờ, bảo, bắt, bịp, lừa bịp - giữ, giữ lại, tuân theo, y theo, thi hành, đúng, canh phòng, bảo vệ, phù hộ, giữ gìn, giấu, bảo quản, chăm sóc, trông nom, quản lý, giữ riêng, để ra, để riêng ra, để dành, giam giữ - + from) giữ cho khỏi, giữ đứng, ngăn lại, nhịn tránh, nuôi, nuôi nấng, bao, có thường xuyên để bán, cứ, cứ để cho, bắt phải, không rời, ở lỳ, vẫn cứ, ở trong tình trạng, theo, bắt làm kiên trì - bắt làm bền bỉ, làm, tổ chức, vẫn ở tình trạng tiếp tục, ở, đẻ được, giữ được, để dành được, giữ lấy, bám lấy, cứ theo, không rời xa, có thể để đấy, có thể đợi đấy, rời xa, tránh xa, nhịn, làm kiên trì - làm bền bỉ - cầm lại, ghi nhớ, thuê, vẫn giữ, vẫn có, vẫn duy trì, vân dùng, không bỏ, không thừa nhận = es für sich behalten + = darf ich das behalten? + = etwas für sich behalten + = du kannst es gern behalten +</t>
        </is>
      </c>
    </row>
    <row r="2728">
      <c r="A2728" t="inlineStr">
        <is>
          <t>behaltend</t>
        </is>
      </c>
      <c r="B2728" t="inlineStr"/>
      <c r="C2728" t="inlineStr"/>
      <c r="D2728" t="inlineStr">
        <is>
          <t>giữ lại, cầm lại, dai, lâu</t>
        </is>
      </c>
    </row>
    <row r="2729">
      <c r="A2729" t="inlineStr">
        <is>
          <t>behandeln</t>
        </is>
      </c>
      <c r="B2729" t="inlineStr"/>
      <c r="C2729" t="inlineStr"/>
      <c r="D2729" t="inlineStr">
        <is>
          <t>dự, có mặt, chăm sóc, phục vụ, phục dịch, đi theo, đi kèm, theo hầu, hộ tống, + to) chú trọng, chăm lo - + out) phân phát, phân phối, chia, ban cho, giáng cho, nện cho, giao du với, có quan hệ với, giao thiệp với, chơi bời đi lại với, giao dịch buôn bán với, buôn bán - chia bài, giải quyết, đối phó, đối xử, đối đãi, ăn ở, cư xử - cầm, sờ mó, vận dụng, sử dụng, điều khiển, luận giải, nghiên cứu, bàn về, quản lý, xử lý, chỉ huy - trông nom, chế ngự, kiềm chế, sai khiến, dạy dỗ, dạy bảo, thoát khỏi, gỡ khỏi, xoay xở được, giải quyết được, dùng, đạt kết quả, đạt mục đích, xoay sở được, tìm được cách - vận dụng bằng tay, thao tác, lôi kéo, vận động - chế biến gia công, kiện, in ximili, diễu hành, đi thành đoàn, đi thành đám rước = behandeln + = behandeln + = behandeln + = grob behandeln + = barsch behandeln + = gemein behandeln + = brutal behandeln + = unsanft behandeln + = ärztlich behandeln + = ungnädig behandeln + = chemisch behandeln + = schlecht behandeln + = anständig behandeln + = teuflisch behandeln + = jemanden gut behandeln + = jemanden grob behandeln + = etwas pfleglich behandeln + = jemanden schlecht behandeln + = jemanden ungerecht behandeln +</t>
        </is>
      </c>
    </row>
    <row r="2730">
      <c r="A2730" t="inlineStr">
        <is>
          <t>behandelnd</t>
        </is>
      </c>
      <c r="B2730" t="inlineStr"/>
      <c r="C2730" t="inlineStr"/>
      <c r="D2730" t="inlineStr">
        <is>
          <t>nguy ngập, gay go, khó khăn, làm mệt nhọc, làm mỏi mệt, khó chịu, phiền phức</t>
        </is>
      </c>
    </row>
    <row r="2731">
      <c r="A2731" t="inlineStr">
        <is>
          <t>Behandlung</t>
        </is>
      </c>
      <c r="B2731" t="inlineStr"/>
      <c r="C2731" t="inlineStr"/>
      <c r="D2731" t="inlineStr">
        <is>
          <t>sự đến gần, sự lại gần, sự gần như, sự gần giống như, đường đi đến, lối vào,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sự chăn sóc, sự chăm nom, sự giữ gìn, sự bảo dưỡng, sự chăm chú, sự chú ý, sự cẩn thận, sự thận trọng, sự lo âu, sự lo lắng - sự vận dụng bằng tay, sự thao tác, sự lôi kéo, sự vận động - phép chữa bệnh - sự đối xử, sự đối đãi, sự cư xử, sự điều trị, phép trị bệnh, sự xử lý, sự luận bàn, sự nghiên cứu, sự giải quyết - cách dùng, cách sử dụng, cách dùng thông thường, cách đối xử, cách đối đ i, thói quen, tập quán, tục lệ, lệ thường = die Behandlung + = die Behandlung + = die falsche Behandlung + = die unwürdige Behandlung + = die ambulante Behandlung + = die ärztliche Behandlung + = die schlechte Behandlung + = die geschickte Behandlung + = die vorbeugende Behandlung + = die medizinische Behandlung + = die geringschätzige Behandlung + = die unterschiedliche Behandlung + = in ärztlicher Behandlung sein + = unter ärztlicher Behandlung sein +</t>
        </is>
      </c>
    </row>
    <row r="2732">
      <c r="A2732" t="inlineStr">
        <is>
          <t>Behandlungslehre</t>
        </is>
      </c>
      <c r="B2732" t="inlineStr"/>
      <c r="C2732" t="inlineStr"/>
      <c r="D2732" t="inlineStr">
        <is>
          <t>phép chữa bệnh</t>
        </is>
      </c>
    </row>
    <row r="2733">
      <c r="A2733" t="inlineStr">
        <is>
          <t>Beharren</t>
        </is>
      </c>
      <c r="B2733" t="inlineStr"/>
      <c r="C2733" t="inlineStr"/>
      <c r="D2733" t="inlineStr">
        <is>
          <t>tính kiên gan, tính bền bỉ, tính cố chấp, tính ngoan cố, tính dai dẳng</t>
        </is>
      </c>
    </row>
    <row r="2734">
      <c r="A2734" t="inlineStr">
        <is>
          <t>beharren</t>
        </is>
      </c>
      <c r="B2734" t="inlineStr"/>
      <c r="C2734" t="inlineStr"/>
      <c r="D2734" t="inlineStr">
        <is>
          <t>kiên nhẫn, kiên trì, bền gan, bền chí = beharren + = beharren bei +</t>
        </is>
      </c>
    </row>
    <row r="2735">
      <c r="A2735" t="inlineStr">
        <is>
          <t>beharrlich</t>
        </is>
      </c>
      <c r="B2735" t="inlineStr"/>
      <c r="C2735" t="inlineStr"/>
      <c r="D2735" t="inlineStr">
        <is>
          <t>siêng năng, chuyên cần - cứ nhất định, khăng khăng, nài nỉ, nhấn đi nhấn lại, nhấn mạnh, khẳng định - bướng bỉnh, cứng đầu cứng cổ, khó bảo, ngoan cố, dai dẳng, khó chữa - kiên nhẫn, nhẫn nại, bền chí - kiên trì, bền gan - - kiên gan, bền bỉ, khư khư, cố chấp, bền, không rụng = beharrlich verfolgen +</t>
        </is>
      </c>
    </row>
    <row r="2736">
      <c r="A2736" t="inlineStr">
        <is>
          <t>Beharrlichkeit</t>
        </is>
      </c>
      <c r="B2736" t="inlineStr"/>
      <c r="C2736" t="inlineStr"/>
      <c r="D2736" t="inlineStr">
        <is>
          <t>sự cứ nhất định, sự khăng khăng đòi, sự cố nài, sự nhấn đi nhấn lại, sự nhấn mạnh, sự khẳng định, tính chất cứ nhất định, tính chất khăng khăng, tính chất nài nỉ - tính kiên nhẫn, tính kiên trì, sự bền gan, sự bền chí - tính kiên gan, tính bền bỉ, tính cố chấp, tính ngoan cố, tính dai dẳng - tính cứng đầu cứng cổ, tính ương ngạnh, tính gan lì - tính vững chắc, sự điều đặn, sự đều đều, tính kiên định, sự vững vàng, sự bình tĩnh, sự điềm tĩnh, tính đứng đắn, tính chín chắn</t>
        </is>
      </c>
    </row>
    <row r="2737">
      <c r="A2737" t="inlineStr">
        <is>
          <t>behauen</t>
        </is>
      </c>
      <c r="B2737" t="inlineStr"/>
      <c r="C2737" t="inlineStr"/>
      <c r="D2737" t="inlineStr">
        <is>
          <t>đẽo, bào, làm sứt, làm mẻ, đập vỡ ra từng mảnh, đập vỡ toang, mổ vỡ, đục, khắc, xắt, thái thành lát mỏng, chế giễu, chế nhạo, sứt, mẻ, mổ vỡ vỏ trứng, chip + off tróc, tróc từng mảng, chip + in nói xen vào - góp tiền đánh bạc), góp vốn, khoèo, ngáng chân</t>
        </is>
      </c>
    </row>
    <row r="2738">
      <c r="A2738" t="inlineStr">
        <is>
          <t>Behauptung</t>
        </is>
      </c>
      <c r="B2738" t="inlineStr"/>
      <c r="C2738" t="inlineStr"/>
      <c r="D2738" t="inlineStr">
        <is>
          <t>sự khẳng định, sự xác nhận, sự quả quyết, lời khẳng định, lời xác nhận, lời quả quyết, sự phê chuẩn - sự viện lý, sự viện lẽ, luận điệu, lý để vin vào, cớ để vin vào - sự đòi, sự quyết đoán, điều xác nhận, điều khẳng định, điều quyết đoán - chứng cớ để xác minh - sự cãi nhau, sự tranh luận, sự tranh chấp, sự bất hoà, sự ganh đua, sự đua tranh, sự cạnh tranh, luận điểm - sự giữ, sự duy trì, sự bảo vệ, sự bảo quản, sự nuôi, sự cưu mang - hiện tượng vị ngữ hoá - ý muốn, kỳ vọng, điều yêu cầu chính đáng, quyền đòi hỏi chính đáng - lời đề nghị, kế hoạch, đề xuất, dự kiến đề ra, lời tuyên bố, việc làm, vấn đề, mục tiêu, triển vọng, nghề nghiệp, đối thủ, mệnh đề, sự gạ ăn nằm - sự bày tỏ, sự trình bày, sự phát biểu, bản tuyên bố - sự chứng minh, sự bào chữa, sự chứng minh tính chất chính đáng = die Behauptung + = die falsche Behauptung + = die unbegründete Behauptung + = eine Behauptung aufstellen +</t>
        </is>
      </c>
    </row>
    <row r="2739">
      <c r="A2739" t="inlineStr">
        <is>
          <t>Behausung</t>
        </is>
      </c>
      <c r="B2739" t="inlineStr"/>
      <c r="C2739" t="inlineStr"/>
      <c r="D2739" t="inlineStr">
        <is>
          <t>hang, sào huyệt, căn phòng nhỏ bẩn thỉu, nhà lụp xụp bẩn thỉu, phòng nhỏ riêng để làm việc - sự ở, sự ngụ ở, chỗ ở, nhà ở, sự dừng lại, sự chăm chú, sự nhấn lâu, sự day đi day lại, sự đứng chững lại - sự cho ở, sự cất vào kho, sự lùa vào chuồng, sự cung cấp nhà ở, vải phủ lưng ngựa = die elende Behausung +</t>
        </is>
      </c>
    </row>
    <row r="2740">
      <c r="A2740" t="inlineStr">
        <is>
          <t>behebbar</t>
        </is>
      </c>
      <c r="B2740" t="inlineStr"/>
      <c r="C2740" t="inlineStr"/>
      <c r="D2740" t="inlineStr">
        <is>
          <t>không thể lấy lại, không thể đòi lại, không thể cứu chữa</t>
        </is>
      </c>
    </row>
    <row r="2741">
      <c r="A2741" t="inlineStr">
        <is>
          <t>beheben</t>
        </is>
      </c>
      <c r="B2741" t="inlineStr"/>
      <c r="C2741" t="inlineStr"/>
      <c r="D2741" t="inlineStr">
        <is>
          <t>vá, chữa, sửa chữa, sửa sang, tu bổ, tu sửa, sửa, sửa đổi, sửa lại, chỉnh đốn, cải thiện, làm cho tốt hơn, làm cho khá hơn, sửa tính nết, sửa mình, tu tính, phục hồi - chuộc, đền bù, hồi phục sức khoẻ, dùng đến, đi đến, năng lui tới</t>
        </is>
      </c>
    </row>
    <row r="2742">
      <c r="A2742" t="inlineStr">
        <is>
          <t>Behebung</t>
        </is>
      </c>
      <c r="B2742" t="inlineStr"/>
      <c r="C2742" t="inlineStr"/>
      <c r="D2742" t="inlineStr">
        <is>
          <t>thuốc, phương thuốc, cách điều trị, cách chữa cháy, phương pháp cứu chữa, biện pháp sửa chữa, sự đền bù, sự bồi thường, sai suất - việc dời đi, việc di chuyển, sự dọn, sự dọn nhà, sự đổi chỗ ở, sự tháo, sự cách chức, sự tẩy trừ, sự xoá bỏ, sự giết, sự thủ tiêu, sự bóc, sự cắt bỏ - sự sửa chữa, sự tu sửa, sự hồi phục, tình trạng sử dụng được, tình trạng còn tốt, sự năng lui tới, sự vãng lai = die Behebung +</t>
        </is>
      </c>
    </row>
    <row r="2743">
      <c r="A2743" t="inlineStr">
        <is>
          <t>beheimatet</t>
        </is>
      </c>
      <c r="B2743" t="inlineStr"/>
      <c r="C2743" t="inlineStr"/>
      <c r="D2743" t="inlineStr">
        <is>
          <t>cư trú, ở chính thức, thường trú, không di trú, ở ngay tại chỗ, nội trú, thuộc về, ở vào</t>
        </is>
      </c>
    </row>
    <row r="2744">
      <c r="A2744" t="inlineStr">
        <is>
          <t>behelligen</t>
        </is>
      </c>
      <c r="B2744" t="inlineStr"/>
      <c r="C2744" t="inlineStr"/>
      <c r="D2744" t="inlineStr">
        <is>
          <t>làm buồn bực, làm phiền, quấy rầy, lo lắng, lo ngại băn khoăn, áy náy, lời cầu khẩn gớm, đến phiền - làm đục, làm cho lo lắng, làm phiền muộn, làm băn khoăn, làm cho khổ sở, làm cho đau đớn, lo nghĩ, băn khoăn, bận tâm</t>
        </is>
      </c>
    </row>
    <row r="2745">
      <c r="A2745" t="inlineStr">
        <is>
          <t>Behelligung</t>
        </is>
      </c>
      <c r="B2745" t="inlineStr"/>
      <c r="C2745" t="inlineStr"/>
      <c r="D2745" t="inlineStr">
        <is>
          <t>sự quấy rầy, sự quấy nhiễu, sự làm phiền, sự gạ gẫm</t>
        </is>
      </c>
    </row>
    <row r="2746">
      <c r="A2746" t="inlineStr">
        <is>
          <t>behende</t>
        </is>
      </c>
      <c r="B2746" t="inlineStr"/>
      <c r="C2746" t="inlineStr"/>
      <c r="D2746" t="inlineStr">
        <is>
          <t>nhanh nhẹn, nhanh nhẩu, lẹ làng, lanh lợi - sáng sủa, sáng, nhạt, nhẹ, nhẹ nhàng, thanh thoát, dịu dàng, thư thái, khinh suất, nông nổi, nhẹ dạ, bộp chộp, lăng nhăng, lẳng lơ, đĩ thoã, tầm thường, không quan trọng - có dáng nhẹ nhàng, duyên dáng, thanh nhã, vui vẻ, tươi cười, lông bông - chuyển động, di động, lưu động, hay thay đổi, dễ biến đổi, biến đổi nhanh - lanh lẹ, linh lợi, nhanh trí</t>
        </is>
      </c>
    </row>
    <row r="2747">
      <c r="A2747" t="inlineStr">
        <is>
          <t>Behendigkeit</t>
        </is>
      </c>
      <c r="B2747" t="inlineStr"/>
      <c r="C2747" t="inlineStr"/>
      <c r="D2747" t="inlineStr">
        <is>
          <t>sự nhanh nhẹn, sự nhanh nhẩu, sự lẹ làng, sự lanh lợi - sự lanh lẹ, tính lanh lợi, sự nhanh trí</t>
        </is>
      </c>
    </row>
    <row r="2748">
      <c r="A2748" t="inlineStr">
        <is>
          <t>beherbergen</t>
        </is>
      </c>
      <c r="B2748" t="inlineStr"/>
      <c r="C2748" t="inlineStr"/>
      <c r="D2748" t="inlineStr">
        <is>
          <t>điều tiết, làm cho thích nghi, làm cho phù hợp, hoà giải, dàn xếp, cung cấp, cấp cho, kiếm cho, chứa được, đựng được, cho trọ, tìm chỗ cho trọ, giúp đỡ, làm ơn - chứa chấp, che giấu, cho ẩn náu, nuôi dưỡng, bỏ neo ở cảng, đậu ở cảng - đón tiếp ở nhà, cho ở, chưa trong nhà, cất vào kho, lùa vào chuồng, cung cấp nhà ở cho, đặt vào vị trí chắc chắn, hạ, lắp vào ổ mộng, ở, trú - chứa trọ là nơi ở cho, chứa đựng, gửi, đưa, trao, đệ đơn kiện, bắn vào, đặt vào, giáng, tìm ra, tìm thấy, đè rạp, cư trú, trọ, tạm trú, nằm - cắt đều làm bốn, chia tư, phanh thây, đóng, chạy khắp, lùng sục khắp - che, che chở, bảo vệ, ẩn, núp, nấp, trốn = beherbergen +</t>
        </is>
      </c>
    </row>
    <row r="2749">
      <c r="A2749" t="inlineStr">
        <is>
          <t>beherrschend</t>
        </is>
      </c>
      <c r="B2749" t="inlineStr"/>
      <c r="C2749" t="inlineStr"/>
      <c r="D2749" t="inlineStr">
        <is>
          <t>át, trội, có ưu thế hơn, có ảnh hưởng lớn, chi phối, thống trị, vượt cao hơn cả, bao quát, âm át - toả khắp, lan tràn khắp, thâm nhập khắp - chiếm ưu thế, trội hơn hẳn</t>
        </is>
      </c>
    </row>
    <row r="2750">
      <c r="A2750" t="inlineStr">
        <is>
          <t>Beherrscher</t>
        </is>
      </c>
      <c r="B2750" t="inlineStr"/>
      <c r="C2750" t="inlineStr"/>
      <c r="D2750" t="inlineStr">
        <is>
          <t>chủ, chủ nhân, thuyền trưởng, thầy, thầy giáo, Chúa Giê-xu, cậu - người thống trị, người chuyên quyền, vua, chúa, cái thước kẻ, thợ kẻ giấy, máy kẻ giấy</t>
        </is>
      </c>
    </row>
    <row r="2751">
      <c r="A2751" t="inlineStr">
        <is>
          <t>beherrscht</t>
        </is>
      </c>
      <c r="B2751" t="inlineStr"/>
      <c r="C2751" t="inlineStr"/>
      <c r="D2751" t="inlineStr">
        <is>
          <t>triết học, theo triết học, hợp với triết học, giỏi triết học, dành cho việc nghiên cứu triết học, bình thảnh, khôn ngoan, thông thái</t>
        </is>
      </c>
    </row>
    <row r="2752">
      <c r="A2752" t="inlineStr">
        <is>
          <t>behexen</t>
        </is>
      </c>
      <c r="B2752" t="inlineStr"/>
      <c r="C2752" t="inlineStr"/>
      <c r="D2752" t="inlineStr">
        <is>
          <t>hành hạ, làm điêu đứng, áo ngủ - bỏ bùa mê, làm say mê, làm mê mẩn, làm say đắm, làm cho vô cùng thích thú - bỏ bùa mê &amp; ), làm vui thích - làm lại mũi, thay mũi mới, đệm nhạc ứng tác cho, đệm nhạc ứng tác, mồi chài, quyến rũ - mê hoặc, làm mê hồn</t>
        </is>
      </c>
    </row>
    <row r="2753">
      <c r="A2753" t="inlineStr">
        <is>
          <t>behilflich</t>
        </is>
      </c>
      <c r="B2753" t="inlineStr"/>
      <c r="C2753" t="inlineStr"/>
      <c r="D2753" t="inlineStr">
        <is>
          <t>giúp đỡ, phụ, phó - giúp ích, có ích = behilflich + = behilflich sein + = behilflich sein + = jemandem behilflich sein +</t>
        </is>
      </c>
    </row>
    <row r="2754">
      <c r="A2754" t="inlineStr">
        <is>
          <t>behindern</t>
        </is>
      </c>
      <c r="B2754" t="inlineStr"/>
      <c r="C2754" t="inlineStr"/>
      <c r="D2754" t="inlineStr">
        <is>
          <t>cản, cản trở, chăn, ngăn chặn, kìm, kiềm chế, nén, dằn, kiểm tra, kiểm soát, kiểm lại, đánh dấu đã kiểm soát, quở trách, trách mắng, gửi, ký gửi, chiếu, ngập ngừng, do dự, dừng lại, đứng lại - làm chậm trễ, hoãn lại, làm trở ngại, ủ, ram, chậm trễ, lần lữa, kề cà - làm mất bình tĩnh, làm bối rối, làm luống cuống, làm chán nản, làm ngã lòng, làm nản lòng, tỏ ý phản đối, tỏ ý không tán thành - làm mất yên tĩnh, làm náo động, quấy rầy, làm lo âu, làm xáo lộn, làm nhiễu loạn - làm lúng túng, làm vướng víu, đè nặng lên, làm nặng trĩu, làm ngổn ngang, làm bừa bộn - xích lại - làm vướng, ngăn trở - - rào lại, bao quanh, bao bọc, bao vây, ngăn cách, rào đón, làm hàng rào, sửa hàng rào, sửa giậu, tránh không trả lời thẳng, tìm lời thoái thác, tránh không tự thắt buộc mình - đánh bao vây - gây trở ngại - cong, cắt ngắn, xén, lấy quá phần, lấn phần, cong lên, bị cong, lái ẩu, đi ẩu - ngăn cản - làm tắc, làm bế tắc, làm nghẽn, ngăn, che, lấp, che khuất, phá rối - phá ngang = behindern +</t>
        </is>
      </c>
    </row>
    <row r="2755">
      <c r="A2755" t="inlineStr">
        <is>
          <t>Behinderng</t>
        </is>
      </c>
      <c r="B2755" t="inlineStr"/>
      <c r="C2755" t="inlineStr"/>
      <c r="D2755" t="inlineStr">
        <is>
          <t>sự trở ngại, sự ngăn trở, điều làm trở ngại, điều ngăn trở, vật chướng ngại, điều làm trở ngại việc ký kết giao kèo, điều làm trở ngại việc đăng ký giá thú, đồ đạc hành lý</t>
        </is>
      </c>
    </row>
    <row r="2756">
      <c r="A2756" t="inlineStr">
        <is>
          <t>Behinderung</t>
        </is>
      </c>
      <c r="B2756" t="inlineStr"/>
      <c r="C2756" t="inlineStr"/>
      <c r="D2756" t="inlineStr">
        <is>
          <t>sự bất tài, sự bất lực, sự ốm yếu tàn tật, sự không đủ tư cách - cuộc thi có chấp, điều chấp, sự cản trở, điều bất lợi - - sự làm tắc nghẽn, sự tắc nghẽn, sự bế tắc, sự gây trở ngại, trở lực, điều trở ngại, sự phá rối, sự tắc - sự ngăn giữ, sự kiềm chế, sự hạn chế, sự gò bó, sự câu thúc, sự gian giữ, sự dè dặt, sự giữ gìn, sự thận trọng, sự kín đáo, sự giản dị, sự có chừng mực, sự không quá đáng, sự tự chủ được - sự tự kiềm chế được = die Behinderung +</t>
        </is>
      </c>
    </row>
    <row r="2757">
      <c r="A2757" t="inlineStr">
        <is>
          <t>behutsam</t>
        </is>
      </c>
      <c r="B2757" t="inlineStr"/>
      <c r="C2757" t="inlineStr"/>
      <c r="D2757" t="inlineStr">
        <is>
          <t>cẩn thận, thận trọng, biết giữ gìn, biết lưu ý, kỹ lưỡng, chu đáo - - rón rén - giữ gìn, có cái che, có cái chắn - thanh đạm, sơ sài, biết tằn tiện, dè xẻn, tiết kiệm - cảnh giác = behutsam +</t>
        </is>
      </c>
    </row>
    <row r="2758">
      <c r="A2758" t="inlineStr">
        <is>
          <t>Behutsamkeit</t>
        </is>
      </c>
      <c r="B2758" t="inlineStr"/>
      <c r="C2758" t="inlineStr"/>
      <c r="D2758" t="inlineStr">
        <is>
          <t>sự thận trọng, sự giữ gìn, sự lưu ý - sự cẩn thận, lời cảnh cáo, lời quở trách, người kỳ quái, vật kỳ lạ, người xấu như quỷ - tính thận trọng, tính cẩn thận - sự suy nghĩ cân nhắc kỹ, sự suy tính thiệt hơn, cuộc bàn cãi, sự thong thả, tính khoan thai, tính không vội vàng - tính cảnh giác</t>
        </is>
      </c>
    </row>
    <row r="2759">
      <c r="A2759" t="inlineStr">
        <is>
          <t>bei</t>
        </is>
      </c>
      <c r="B2759" t="inlineStr"/>
      <c r="C2759" t="inlineStr"/>
      <c r="D2759" t="inlineStr">
        <is>
          <t>xung quanh, quanh quẩn, đây đó, rải rác, đằng sau, khoảng chừng, gần, vòng, về, quanh quất, quanh quẩn đây đó, vào khoảng, bận, đang làm, ở, trong người, theo với - - bên, bên cạnh, so với, xa, ngoài, ở ngoài - qua, sang một bên, ở bên, dự trữ, dành, bye - cận, thân, giống, sát, tỉ mỉ, chi ly, chắt bóp, keo kiệt, bên trái, ở gần, sắp tới, không xa, gần giống, theo kịp - ngay bên, sau, ngay sau, tiếp sau, lần sau, nữa, ngay - tiếp, tiếp tục, tiếp diễn, tiến lên, đang, đang có, đang hoạt động, vào, về bên trái</t>
        </is>
      </c>
    </row>
    <row r="2760">
      <c r="A2760" t="inlineStr">
        <is>
          <t>beibehalten</t>
        </is>
      </c>
      <c r="B2760" t="inlineStr"/>
      <c r="C2760" t="inlineStr"/>
      <c r="D2760" t="inlineStr">
        <is>
          <t>giữ, duy trì, bảo vệ, bảo quản, giữ vững, không rời bỏ, xác nhận rằng, nuôi, cưu mang - giữ gìn, bảo tồn, giữ để lâu, giữ cho khỏi phân huỷ, dành riêng = beibehalten +</t>
        </is>
      </c>
    </row>
    <row r="2761">
      <c r="A2761" t="inlineStr">
        <is>
          <t>Beibehaltung</t>
        </is>
      </c>
      <c r="B2761" t="inlineStr"/>
      <c r="C2761" t="inlineStr"/>
      <c r="D2761" t="inlineStr">
        <is>
          <t>sự giữ, sự duy trì, sự bảo vệ, sự bảo quản, sự nuôi, sự cưu mang - sự giữ lại, sự cầm lại, sự ghi nhớ, trí nhớ, sự bí</t>
        </is>
      </c>
    </row>
    <row r="2762">
      <c r="A2762" t="inlineStr">
        <is>
          <t>Beibringen</t>
        </is>
      </c>
      <c r="B2762" t="inlineStr"/>
      <c r="C2762" t="inlineStr"/>
      <c r="D2762" t="inlineStr">
        <is>
          <t>sự đưa ra, sự trình bày, sự sản xuất, sự chế tạo, sự sinh, sản phẩm, tác phẩm, sản lượng, sự bỏ vốn và phương tiện để dựng</t>
        </is>
      </c>
    </row>
    <row r="2763">
      <c r="A2763" t="inlineStr">
        <is>
          <t>beibringen</t>
        </is>
      </c>
      <c r="B2763" t="inlineStr"/>
      <c r="C2763" t="inlineStr"/>
      <c r="D2763" t="inlineStr">
        <is>
          <t>truyền dẫn cho, làm cho thấm nhuần dần, nhỏ giọt - dạy, dạy học, dạy bảo, dạy dỗ = beibringen + = beibringen + = beibringen + = beibringen + = jemandem schonend etwas beibringen +</t>
        </is>
      </c>
    </row>
    <row r="2764">
      <c r="A2764" t="inlineStr">
        <is>
          <t>Beichte</t>
        </is>
      </c>
      <c r="B2764" t="inlineStr"/>
      <c r="C2764" t="inlineStr"/>
      <c r="D2764" t="inlineStr">
        <is>
          <t>sự thú tội, sự thú nhận, sự xưng tội, tôi đã xưng, sự tuyên bố, sự phát biểu, tín điều - = die Beichte abnehmen + = jemandem die Beichte abnehmen +</t>
        </is>
      </c>
    </row>
    <row r="2765">
      <c r="A2765" t="inlineStr">
        <is>
          <t>beichten</t>
        </is>
      </c>
      <c r="B2765" t="inlineStr"/>
      <c r="C2765" t="inlineStr"/>
      <c r="D2765" t="inlineStr">
        <is>
          <t>nhận vào, cho vào, kết nạp, cho hưởng, chứa được, nhận được, có đủ chỗ cho, nhận, thừa nhận, thú nhận, nạp, có chỗ cho, có - thú tội, xưng tội, nghe xưng tội</t>
        </is>
      </c>
    </row>
    <row r="2766">
      <c r="A2766" t="inlineStr">
        <is>
          <t>Beichtkind</t>
        </is>
      </c>
      <c r="B2766" t="inlineStr"/>
      <c r="C2766" t="inlineStr"/>
      <c r="D2766" t="inlineStr">
        <is>
          <t>người ăn năn, người hối lỗi, người biết sám hối</t>
        </is>
      </c>
    </row>
    <row r="2767">
      <c r="A2767" t="inlineStr">
        <is>
          <t>Beichtstuhl</t>
        </is>
      </c>
      <c r="B2767" t="inlineStr"/>
      <c r="C2767" t="inlineStr"/>
      <c r="D2767" t="inlineStr">
        <is>
          <t>phòng xưng tội</t>
        </is>
      </c>
    </row>
    <row r="2768">
      <c r="A2768" t="inlineStr">
        <is>
          <t>Beichtvater</t>
        </is>
      </c>
      <c r="B2768" t="inlineStr"/>
      <c r="C2768" t="inlineStr"/>
      <c r="D2768" t="inlineStr">
        <is>
          <t>giáo sĩ nghe xưng tội, người xưng tội, người thú tội, người thú nhận tôn giáo của mình - trại cải tạo, trại cải tạo gái điếm, nhà lao</t>
        </is>
      </c>
    </row>
    <row r="2769">
      <c r="A2769" t="inlineStr">
        <is>
          <t>beide</t>
        </is>
      </c>
      <c r="B2769" t="inlineStr"/>
      <c r="C2769" t="inlineStr"/>
      <c r="D2769" t="inlineStr">
        <is>
          <t>cả... lẫn, vừa... vừa - mỗi, một, cả hai, hoặc, cũng phải thế - hai, đôi = wir beide + = alle beide + = beide null +</t>
        </is>
      </c>
    </row>
    <row r="2770">
      <c r="A2770" t="inlineStr">
        <is>
          <t>beiden</t>
        </is>
      </c>
      <c r="B2770" t="inlineStr"/>
      <c r="C2770" t="inlineStr"/>
      <c r="D2770" t="inlineStr">
        <is>
          <t>mỗi, một, cả hai, hoặc, cũng phải thế = keines von beiden + = keiner von beiden + = keiner von euch beiden +</t>
        </is>
      </c>
    </row>
    <row r="2771">
      <c r="A2771" t="inlineStr">
        <is>
          <t>beiderseitig</t>
        </is>
      </c>
      <c r="B2771" t="inlineStr"/>
      <c r="C2771" t="inlineStr"/>
      <c r="D2771" t="inlineStr">
        <is>
          <t>hai bên, tay đôi - lẫn nhau, qua lại, chung - có đi có lại, cả đôi bên, đảo, thuận nghịch</t>
        </is>
      </c>
    </row>
    <row r="2772">
      <c r="A2772" t="inlineStr">
        <is>
          <t>beidseitig</t>
        </is>
      </c>
      <c r="B2772" t="inlineStr"/>
      <c r="C2772" t="inlineStr"/>
      <c r="D2772">
        <f> beidseitig +</f>
        <v/>
      </c>
    </row>
    <row r="2773">
      <c r="A2773" t="inlineStr">
        <is>
          <t>beieinander</t>
        </is>
      </c>
      <c r="B2773" t="inlineStr"/>
      <c r="C2773" t="inlineStr"/>
      <c r="D2773">
        <f> dicht beieinander + = dicht beieinander liegen +</f>
        <v/>
      </c>
    </row>
    <row r="2774">
      <c r="A2774" t="inlineStr">
        <is>
          <t>Beifall</t>
        </is>
      </c>
      <c r="B2774" t="inlineStr"/>
      <c r="C2774" t="inlineStr"/>
      <c r="D2774" t="inlineStr">
        <is>
          <t>tiếng hoan hô - sự hoan hô nhiệt liệt, số nhiều) tiếng reo hoan hô, tiếng tung hô - tiếng vỗ tay khen ngợi, sự hoan nghênh, sự tán thưởng, sự tán thành - sự đồng ý, sự chấp thuận, sự phê chuẩn - tiếng vỗ, tiếng kêu vang, tiếng nổ vang, sự vỗ, cái vỗ, tiếng vỗ tay - sự la hét, tiếng hò hét, tiếng reo hò, sự khao, sự thết = der laute Beifall + = Beifall finden + = Beifall spenden + = der tosende Beifall + = zu lautem Beifall bewegen +</t>
        </is>
      </c>
    </row>
    <row r="2775">
      <c r="A2775" t="inlineStr">
        <is>
          <t>Beifallspender</t>
        </is>
      </c>
      <c r="B2775" t="inlineStr"/>
      <c r="C2775" t="inlineStr"/>
      <c r="D2775" t="inlineStr">
        <is>
          <t>người vỗ tay, người hay khen, người tán thành</t>
        </is>
      </c>
    </row>
    <row r="2776">
      <c r="A2776" t="inlineStr">
        <is>
          <t>Beifallssturm</t>
        </is>
      </c>
      <c r="B2776" t="inlineStr"/>
      <c r="C2776" t="inlineStr"/>
      <c r="D2776" t="inlineStr">
        <is>
          <t>sự hoan hô, sự tung hô</t>
        </is>
      </c>
    </row>
    <row r="2777">
      <c r="A2777" t="inlineStr">
        <is>
          <t>Beigabe</t>
        </is>
      </c>
      <c r="B2777" t="inlineStr"/>
      <c r="C2777" t="inlineStr"/>
      <c r="D2777" t="inlineStr">
        <is>
          <t>tính cộng, phép cộng, sự cộng lại, sự thêm, phần thêm - điều thêm vào, cái phụ vào, vật phụ thuộc, người phụ việc, phụ tá, định ngữ, bổ ngữ, tính không bản chất</t>
        </is>
      </c>
    </row>
    <row r="2778">
      <c r="A2778" t="inlineStr">
        <is>
          <t>Beigeschmack</t>
        </is>
      </c>
      <c r="B2778" t="inlineStr"/>
      <c r="C2778" t="inlineStr"/>
      <c r="D2778" t="inlineStr">
        <is>
          <t>vị ngon, mùi thơm, mùi vị, hương vị phảng phất - vị, hương vị, hơi hướng, nét, vẻ - vị thoang thoảng, mùi thoang thoảng, một chút, mẩu, miếng, ngụm, tàu đánh cá, tiếng bốp, tiếng chát, tiếng chép môi, cái đập, cái tát, cái vỗ, cú đập mạnh, cái hôi kêu - chuôi, tiếng ngân, tiếng rung, tiếng leng keng, tiếng lanh lảnh, ý vị, đặc tính, ý, giọng, tảo bẹ - vị giác, sự nếm, sự nếm mùi, sự thưởng thức, sự trải qua, sự hưởng, sở thích, thị hiếu, khiếu thẩm mỹ - sắc nhẹ, màu nhẹ, cồn thuốc, hương thoảng, vị thoảng, nét thoáng, kiến thức sơ sài - tưng, giọng mũi, sự nói giọng mũi - giọng thấp, giong nói nhỏ, màu nhạt, màu dịu = der Beigeschmack + = Beigeschmack geben + = Beigeschmack geben + = einen Beigeschmack haben +</t>
        </is>
      </c>
    </row>
    <row r="2779">
      <c r="A2779" t="inlineStr">
        <is>
          <t>Beihilfe</t>
        </is>
      </c>
      <c r="B2779" t="inlineStr"/>
      <c r="C2779" t="inlineStr"/>
      <c r="D2779" t="inlineStr">
        <is>
          <t>sự xúi bẩy, sự xúi giục, sự khích, sự tiếp tay - sự giúp đỡ, sự cứu giúp, sự viện trợ, người giúp đỡ, người phụ tá, thuế, công trái, số nhiều) những phương tiện để giúp đỡ - 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trợ giáo, viên phụ thẩm, người bán hàng shop assistant) - lợi, lợi ích, buổi biểu diễn, trận đấu benifit night, benifit match), tiền tuất, phúc lợi, đặc quyền tài phán - sự cho, sự ban cho, sự cấp cho, trợ cấp, sự nhượng, sự nhường lại, sự chuyển nhượng bằng khế ước = die staatliche Beihilfe +</t>
        </is>
      </c>
    </row>
    <row r="2780">
      <c r="A2780" t="inlineStr">
        <is>
          <t>Beil</t>
        </is>
      </c>
      <c r="B2780" t="inlineStr"/>
      <c r="C2780" t="inlineStr"/>
      <c r="D2780" t="inlineStr">
        <is>
          <t>cái rìu - cái rìu nhỏ = mit dem Beil behauen +</t>
        </is>
      </c>
    </row>
    <row r="2781">
      <c r="A2781" t="inlineStr">
        <is>
          <t>Beilage</t>
        </is>
      </c>
      <c r="B2781" t="inlineStr"/>
      <c r="C2781" t="inlineStr"/>
      <c r="D2781" t="inlineStr">
        <is>
          <t>phụ lục, vật thêm vào, phần thêm vào - sự rào lại, hàng rào vây quanh, đất có rào vây quanh, tài liệu gửi kèm - - vật lồng vào, vật gài vào, tờ in rời, tờ ảnh rời, tờ thông tri, cảnh xem - trang rời, bản đồ lồng, cái may ghép, sự may ghép, sự dát, sự chảy vào - miếng chêm, miếng chèn - phần bổ sung, phần phụ thêm, tờ phụ trương, bàn phụ lục, góc phụ = die Beilage + = Fleisch mit Gemüse als Beilage +</t>
        </is>
      </c>
    </row>
    <row r="2782">
      <c r="A2782" t="inlineStr">
        <is>
          <t>beilegen</t>
        </is>
      </c>
      <c r="B2782" t="inlineStr"/>
      <c r="C2782" t="inlineStr"/>
      <c r="D2782" t="inlineStr">
        <is>
          <t>+ up, together) cộng, thêm vào, làm tăng thêm, nói thêm, kế vào, tính vào, gộp vào - soạn, sáng tác, làm, dạng bị động) gồm có, bao gồm, bình tĩnh lại, trấn tĩnh, chuẩn bị tư thế đĩnh đạc, giải quyết, dàn xếp, dẹp được, sắp chữ - phong, ban, bàn bạc, hỏi ý kiến, hội ý - vây quanh, rào quanh, bỏ kèm theo, gửi kèm theo, đóng vào hộp, đóng vào thùng, nhốt vào..., chứa đựng - ổn định tư tưởng, hoà giải, ngồi đậu, để, bố trí, làm ăn, sinh sống, ổn định cuộc sống, an cư lạc nghiệp, định cư, lắng xuống, đi vào nền nếp, chiếm làm thuộc địa, để lắng, làm lắng xuống - làm chìm xuống, lún xuống, chìm xuống, kết thúc, thanh toán, trả dứt nợ, nguội dần, dịu dần, để lại cho, chuyển cho, định vị, khu trú = beilegen + = beilegen + = beilegen + = gütlich beilegen +</t>
        </is>
      </c>
    </row>
    <row r="2783">
      <c r="A2783" t="inlineStr">
        <is>
          <t>Beilegung</t>
        </is>
      </c>
      <c r="B2783" t="inlineStr"/>
      <c r="C2783" t="inlineStr"/>
      <c r="D2783" t="inlineStr">
        <is>
          <t>tính cộng, phép cộng, sự cộng lại, sự thêm, phần thêm - sự giải quyết, sự dàn xếp, sự hoà giải, sự thanh toán, sự đến ở, sự định cư, sự an cư lạc nghiệp, khu định cư, khu đất mới có người đến ở lập nghiệp, sự chiếm làm thuộc địa - thuộc địa, sự chuyển gia tài, sự làm lắng xuống, sự lắng xuống, sự lún xuống, nhóm người chủ trương cải cách xã hội ba cùng với công nhân</t>
        </is>
      </c>
    </row>
    <row r="2784">
      <c r="A2784" t="inlineStr">
        <is>
          <t>Beileid</t>
        </is>
      </c>
      <c r="B2784" t="inlineStr"/>
      <c r="C2784" t="inlineStr"/>
      <c r="D2784" t="inlineStr">
        <is>
          <t>lời chia buồn = herzliches Beileid + = sein Beileid ausdrücken + = sein Beileid aussprechen +</t>
        </is>
      </c>
    </row>
    <row r="2785">
      <c r="A2785" t="inlineStr">
        <is>
          <t>beimengen</t>
        </is>
      </c>
      <c r="B2785" t="inlineStr"/>
      <c r="C2785" t="inlineStr"/>
      <c r="D2785" t="inlineStr">
        <is>
          <t>+ up, together) cộng, thêm vào, làm tăng thêm, nói thêm, kế vào, tính vào, gộp vào - trộn lẫn, hỗn hợp</t>
        </is>
      </c>
    </row>
    <row r="2786">
      <c r="A2786" t="inlineStr">
        <is>
          <t>Beimengung</t>
        </is>
      </c>
      <c r="B2786" t="inlineStr"/>
      <c r="C2786" t="inlineStr"/>
      <c r="D2786" t="inlineStr">
        <is>
          <t>sự va chạm, sự đụng mạnh, tiếng nước vỗ bờ, tiếng nước vỗ, sự lao tới, sự xông tới, sự nhảy bổ vào, sự hăng hái, sự hăm hở, nghị lực, tính táo bạo, tính kiên quyết, vết, nét, chút ít - ít, chút xíu, vẻ phô trương, dáng chưng diện, nét viết nhanh, gạch ngang, cuộc đua ngắn, dashboard</t>
        </is>
      </c>
    </row>
    <row r="2787">
      <c r="A2787" t="inlineStr">
        <is>
          <t>beimessen</t>
        </is>
      </c>
      <c r="B2787" t="inlineStr"/>
      <c r="C2787" t="inlineStr"/>
      <c r="D2787" t="inlineStr">
        <is>
          <t>đổ tại, đổ cho, gán cho, cho là của, quy cho - cho là do - = beimessen +</t>
        </is>
      </c>
    </row>
    <row r="2788">
      <c r="A2788" t="inlineStr">
        <is>
          <t>Beimischung</t>
        </is>
      </c>
      <c r="B2788" t="inlineStr"/>
      <c r="C2788" t="inlineStr"/>
      <c r="D2788" t="inlineStr">
        <is>
          <t>sự trộn lẫn, sự hỗn hợp, vật lộn - sự căng, sự căng thẳng, trạng thái căng, trạng thái căng thẳng, sức căng, giọng, điệu nói, số nhiều) giai điệu, nhạc điệu, đoạn nhạc, khúc nhạc, số nhiều) hứng, khuynh hướng, chiều hướng - dòng dõi, giống</t>
        </is>
      </c>
    </row>
    <row r="2789">
      <c r="A2789" t="inlineStr">
        <is>
          <t>Bein</t>
        </is>
      </c>
      <c r="B2789" t="inlineStr"/>
      <c r="C2789" t="inlineStr"/>
      <c r="D2789" t="inlineStr">
        <is>
          <t>xương, chất xương, chất ngà, chất ngà răng, chất sừng cá voi, đồ bằng xương, con súc sắc, quân cờ..., số nhiều hài cốt, bộ xương, thân thể, cái gây tranh chấp, cái gây bất hoà, đồng đô-la - chân, cẳng, ống, nhánh com-pa, cạnh bên, đoạn, chặng, giai đoạn, ván, kẻ lừa đảo = das steife Bein + = die Wunde am Bein + = der Krampf am Bein + = jemandem ein Bein stellen + = es ging mir durch Mark und Bein +</t>
        </is>
      </c>
    </row>
    <row r="2790">
      <c r="A2790" t="inlineStr">
        <is>
          <t>beinahe</t>
        </is>
      </c>
      <c r="B2790" t="inlineStr"/>
      <c r="C2790" t="inlineStr"/>
      <c r="D2790" t="inlineStr">
        <is>
          <t>hầu, gần, suýt nữa, tí nữa - sắp, suýt, mặt thiết, sát = beinahe tun + = beinahe hätte ich es ihr gesagt +</t>
        </is>
      </c>
    </row>
    <row r="2791">
      <c r="A2791" t="inlineStr">
        <is>
          <t>Beiname</t>
        </is>
      </c>
      <c r="B2791" t="inlineStr"/>
      <c r="C2791" t="inlineStr"/>
      <c r="D2791" t="inlineStr">
        <is>
          <t>tên, tên gọi, danh hiệu - tên họ, họ</t>
        </is>
      </c>
    </row>
    <row r="2792">
      <c r="A2792" t="inlineStr">
        <is>
          <t>Beinamen</t>
        </is>
      </c>
      <c r="B2792" t="inlineStr"/>
      <c r="C2792" t="inlineStr"/>
      <c r="D2792">
        <f> einen Beinamen geben +</f>
        <v/>
      </c>
    </row>
    <row r="2793">
      <c r="A2793" t="inlineStr">
        <is>
          <t>beinhalten</t>
        </is>
      </c>
      <c r="B2793" t="inlineStr"/>
      <c r="C2793" t="inlineStr"/>
      <c r="D2793" t="inlineStr">
        <is>
          <t>gồm có, bao gồm - kết thúc, chấm dứt, bế mạc, kết luận, quyết định, giải quyết, dàn xếp, thu xếp, ký kết - tính đến, kể cả</t>
        </is>
      </c>
    </row>
    <row r="2794">
      <c r="A2794" t="inlineStr">
        <is>
          <t>beipflichten</t>
        </is>
      </c>
      <c r="B2794" t="inlineStr"/>
      <c r="C2794" t="inlineStr"/>
      <c r="D2794" t="inlineStr">
        <is>
          <t>đồng ý, tán thành, thừa nhận, bằng lòng, lên, nhậm, gia nhập, tham gia - thoả thuận, hoà thuận, hợp với, phù hợp với, thích hợp với, hợp, cân bằng - chứng thực đằng sau, viết đằng sau, ghi đằng sau, xác nhận, xác nhận chất lượng được quảng cáo - = jemandem beipflichten +</t>
        </is>
      </c>
    </row>
    <row r="2795">
      <c r="A2795" t="inlineStr">
        <is>
          <t>Beirat</t>
        </is>
      </c>
      <c r="B2795" t="inlineStr"/>
      <c r="C2795" t="inlineStr"/>
      <c r="D2795">
        <f> der wissenschaftliche Beirat +</f>
        <v/>
      </c>
    </row>
    <row r="2796">
      <c r="A2796" t="inlineStr">
        <is>
          <t>Beisammensein</t>
        </is>
      </c>
      <c r="B2796" t="inlineStr"/>
      <c r="C2796" t="inlineStr"/>
      <c r="D2796" t="inlineStr">
        <is>
          <t>cuộc gặp gỡ, cuộc gặp mặt, cuộc họp mặt - xe ngựa không mui có hai hàng ghế ngồi đối nhau, xe đạp ba bánh có hai yên sóng đôi, ghế trường kỷ hình chữ S - buổi họp mặt, buổi dạ hội = das fröhliche Beisammensein +</t>
        </is>
      </c>
    </row>
    <row r="2797">
      <c r="A2797" t="inlineStr">
        <is>
          <t>Beisatz</t>
        </is>
      </c>
      <c r="B2797" t="inlineStr"/>
      <c r="C2797" t="inlineStr"/>
      <c r="D2797" t="inlineStr">
        <is>
          <t>sự đóng, sự áp, sự áp đặt vào, sự ghép vào, phần chêm</t>
        </is>
      </c>
    </row>
    <row r="2798">
      <c r="A2798" t="inlineStr">
        <is>
          <t>Beischlaf</t>
        </is>
      </c>
      <c r="B2798" t="inlineStr"/>
      <c r="C2798" t="inlineStr"/>
      <c r="D2798" t="inlineStr">
        <is>
          <t>sự ăn ở với nhau</t>
        </is>
      </c>
    </row>
    <row r="2799">
      <c r="A2799" t="inlineStr">
        <is>
          <t>beiseite</t>
        </is>
      </c>
      <c r="B2799" t="inlineStr"/>
      <c r="C2799" t="inlineStr"/>
      <c r="D2799" t="inlineStr">
        <is>
          <t>về một bên, qua một bên, riêng ra, xa ra, apart from ngoài... ra - sang một bên - gần, qua, ở bên, dự trữ, dành, bye = beiseite legen + = beiseite bitten + = beiseite treten + = beiseite nehmen +</t>
        </is>
      </c>
    </row>
    <row r="2800">
      <c r="A2800" t="inlineStr">
        <is>
          <t>beisetzen</t>
        </is>
      </c>
      <c r="B2800" t="inlineStr"/>
      <c r="C2800" t="inlineStr"/>
      <c r="D2800" t="inlineStr">
        <is>
          <t>chôn cất</t>
        </is>
      </c>
    </row>
    <row r="2801">
      <c r="A2801" t="inlineStr">
        <is>
          <t>Beisetzung</t>
        </is>
      </c>
      <c r="B2801" t="inlineStr"/>
      <c r="C2801" t="inlineStr"/>
      <c r="D2801" t="inlineStr">
        <is>
          <t>việc chôn cất, việc mai táng - sự đặt xuống mộ, sự chôn xuống mộ, sự chôn cất - sự chôn, sự mai táng</t>
        </is>
      </c>
    </row>
    <row r="2802">
      <c r="A2802" t="inlineStr">
        <is>
          <t>Beisitzer</t>
        </is>
      </c>
      <c r="B2802" t="inlineStr"/>
      <c r="C2802" t="inlineStr"/>
      <c r="D2802" t="inlineStr">
        <is>
          <t>người định giá để đánh thuế, viên hội thẩm</t>
        </is>
      </c>
    </row>
    <row r="2803">
      <c r="A2803" t="inlineStr">
        <is>
          <t>Beispiel</t>
        </is>
      </c>
      <c r="B2803" t="inlineStr"/>
      <c r="C2803" t="inlineStr"/>
      <c r="D2803" t="inlineStr">
        <is>
          <t>tục ngữ, ngạn ngữ, gương, điển hình, trò cười - thí dụ, ví dụ, trường hợp cá biệt, sự xét xử - mẫu, hệ biến hoá - vật mẫu, mẫu để xét nghiệm, cuồm thứ người = das Beispiel + = zum Beispiel + = ohne Beispiel + = wie zum Beispiel + = ich zum Beispiel + = was zum Beispiel? + = ein Beispiel geben + = als Beispiel dienend + = als Beispiel anführen + = das anschauliche Beispiel + = als Beispiel dienen für + = sich ein Beispiel nehmen + = mit gutem Beispiel vorangehen + = als abschreckendes Beispiel dienen +</t>
        </is>
      </c>
    </row>
    <row r="2804">
      <c r="A2804" t="inlineStr">
        <is>
          <t>beispielhaft</t>
        </is>
      </c>
      <c r="B2804" t="inlineStr"/>
      <c r="C2804" t="inlineStr"/>
      <c r="D2804" t="inlineStr">
        <is>
          <t>gương mẫu, mẫu mực, để làm gương, để cảnh cáo, để làm mẫu, để dẫn chứng, để làm thí dụ</t>
        </is>
      </c>
    </row>
    <row r="2805">
      <c r="A2805" t="inlineStr">
        <is>
          <t>beispiellos</t>
        </is>
      </c>
      <c r="B2805" t="inlineStr"/>
      <c r="C2805" t="inlineStr"/>
      <c r="D2805" t="inlineStr">
        <is>
          <t>không tiền khoáng hậu, vô song - không hề có, chưa hề thấy, chưa từng nghe thấy</t>
        </is>
      </c>
    </row>
    <row r="2806">
      <c r="A2806" t="inlineStr">
        <is>
          <t>Beispiellosigkeit</t>
        </is>
      </c>
      <c r="B2806" t="inlineStr"/>
      <c r="C2806" t="inlineStr"/>
      <c r="D2806" t="inlineStr">
        <is>
          <t>tính đặc biệt, tính kỳ dị, tính phi thường, cái kỳ dị, tính lập dị, nét kỳ quặc, tính duy nhất, tính độc nhất</t>
        </is>
      </c>
    </row>
    <row r="2807">
      <c r="A2807" t="inlineStr">
        <is>
          <t>beisteuernd</t>
        </is>
      </c>
      <c r="B2807" t="inlineStr"/>
      <c r="C2807" t="inlineStr"/>
      <c r="D2807" t="inlineStr">
        <is>
          <t>đóng góp, góp phần, chịu phần, gánh vác, phụ thêm vào - phải nộp cống, phải triều cống, phụ thuộc, chư hầu, nhánh</t>
        </is>
      </c>
    </row>
    <row r="2808">
      <c r="A2808" t="inlineStr">
        <is>
          <t>Beitrag</t>
        </is>
      </c>
      <c r="B2808" t="inlineStr"/>
      <c r="C2808" t="inlineStr"/>
      <c r="D2808" t="inlineStr">
        <is>
          <t>bài báo, điều khoản, mục, đồ, thức, vật phẩm, hàng, mạo từ - đạo quân, nhóm con, contingency - sự đóng góp, sự góp phần, phần đóng góp, phần gánh vác, vật đóng góp, đảm phụ quốc phòng - quyền được hưởng, cái được hưởng, món nợ, tiền nợ, cái phải trả, thuế, hội phí, đoàn phí - lưỡi cày, lưỡi máy gieo, lưỡi máy cày, phần, sự chung vốn, cổ phần - sự quyên góp, số tiền quyên góp, số tiền đóng, tiền đóng trước, sự mua báo dài hạn, sự ký tên, sự tán thành = ein Beitrag zu + = einen Beitrag leisten +</t>
        </is>
      </c>
    </row>
    <row r="2809">
      <c r="A2809" t="inlineStr">
        <is>
          <t>Beitragen</t>
        </is>
      </c>
      <c r="B2809" t="inlineStr"/>
      <c r="C2809" t="inlineStr"/>
      <c r="D2809" t="inlineStr">
        <is>
          <t>sự đóng góp, sự góp phần, phần đóng góp, phần gánh vác, vật đóng góp, bài báo, đảm phụ quốc phòng</t>
        </is>
      </c>
    </row>
    <row r="2810">
      <c r="A2810" t="inlineStr">
        <is>
          <t>beitragen</t>
        </is>
      </c>
      <c r="B2810" t="inlineStr"/>
      <c r="C2810" t="inlineStr"/>
      <c r="D2810">
        <f> beitragen + = beitragen +</f>
        <v/>
      </c>
    </row>
    <row r="2811">
      <c r="A2811" t="inlineStr">
        <is>
          <t>beitragend</t>
        </is>
      </c>
      <c r="B2811" t="inlineStr"/>
      <c r="C2811" t="inlineStr"/>
      <c r="D2811" t="inlineStr">
        <is>
          <t>đóng góp, góp phần, chịu phần, gánh vác, phụ thêm vào</t>
        </is>
      </c>
    </row>
    <row r="2812">
      <c r="A2812" t="inlineStr">
        <is>
          <t>Beitragende</t>
        </is>
      </c>
      <c r="B2812" t="inlineStr"/>
      <c r="C2812" t="inlineStr"/>
      <c r="D2812" t="inlineStr">
        <is>
          <t>người đóng góp, người góp phần, người cộng tác</t>
        </is>
      </c>
    </row>
    <row r="2813">
      <c r="A2813" t="inlineStr">
        <is>
          <t>beitragspflichtig</t>
        </is>
      </c>
      <c r="B2813" t="inlineStr"/>
      <c r="C2813" t="inlineStr"/>
      <c r="D2813" t="inlineStr">
        <is>
          <t>đóng góp, góp phần, chịu phần, gánh vác, phụ thêm vào</t>
        </is>
      </c>
    </row>
    <row r="2814">
      <c r="A2814" t="inlineStr">
        <is>
          <t>beitreiben</t>
        </is>
      </c>
      <c r="B2814" t="inlineStr"/>
      <c r="C2814" t="inlineStr"/>
      <c r="D2814" t="inlineStr">
        <is>
          <t>làm cho có hiệu lực, làm cho có sức mạnh, đòi cho được, ép làm, thúc ép, ép buộc, bắt tôn trọng, bắt tuân theo, đem thi hành</t>
        </is>
      </c>
    </row>
    <row r="2815">
      <c r="A2815" t="inlineStr">
        <is>
          <t>beitreten</t>
        </is>
      </c>
      <c r="B2815" t="inlineStr"/>
      <c r="C2815" t="inlineStr"/>
      <c r="D2815" t="inlineStr">
        <is>
          <t>nối lại, chắp, ghép, buộc, nối liền, thắt chặt, hợp nhất, kết hợp, liên hiệp, kết giao, kết thân, gia nhập, nhập vào, vào, tiếp với, gặp, đổ vào, đi theo, đến với, đến gặp, cùng tham gia, trở về - trở lại, nối lại với nhau, thắt chặt lại với nhau, kết hợp lại với nhau, liên hiệp với nhau, kết thân với nhau, gặp nhau, nối tiếp nhau, tham gia, tham dự, xen vào, giáp với nhau, tiếp giáp với nhau - nhập ngũ join up)</t>
        </is>
      </c>
    </row>
    <row r="2816">
      <c r="A2816" t="inlineStr">
        <is>
          <t>Beitritt</t>
        </is>
      </c>
      <c r="B2816" t="inlineStr"/>
      <c r="C2816" t="inlineStr"/>
      <c r="D2816">
        <f> der Beitritt +</f>
        <v/>
      </c>
    </row>
    <row r="2817">
      <c r="A2817" t="inlineStr">
        <is>
          <t>Beiwagen</t>
        </is>
      </c>
      <c r="B2817" t="inlineStr"/>
      <c r="C2817" t="inlineStr"/>
      <c r="D2817">
        <f> der Beiwagen + = das Motorrad mit Beiwagen +</f>
        <v/>
      </c>
    </row>
    <row r="2818">
      <c r="A2818" t="inlineStr">
        <is>
          <t>beiwohnen</t>
        </is>
      </c>
      <c r="B2818" t="inlineStr"/>
      <c r="C2818" t="inlineStr"/>
      <c r="D2818" t="inlineStr">
        <is>
          <t>dự, có mặt, chăm sóc, phục vụ, phục dịch, đi theo, đi kèm, theo hầu, hộ tống, + to) chú trọng, chăm lo</t>
        </is>
      </c>
    </row>
    <row r="2819">
      <c r="A2819" t="inlineStr">
        <is>
          <t>Beiwort</t>
        </is>
      </c>
      <c r="B2819" t="inlineStr"/>
      <c r="C2819" t="inlineStr"/>
      <c r="D2819" t="inlineStr">
        <is>
          <t>tính ngữ, tên gọi có ý nghĩa = Beiwort- +</t>
        </is>
      </c>
    </row>
    <row r="2820">
      <c r="A2820" t="inlineStr">
        <is>
          <t>Beize</t>
        </is>
      </c>
      <c r="B2820" t="inlineStr"/>
      <c r="C2820" t="inlineStr"/>
      <c r="D2820" t="inlineStr">
        <is>
          <t>nước xốt, cái làm thêm thích thú, cái làm thêm thú vị, nước muối, dung dịch muối, sự vô lễ, sự láo xược</t>
        </is>
      </c>
    </row>
    <row r="2821">
      <c r="A2821" t="inlineStr">
        <is>
          <t>beizeiten</t>
        </is>
      </c>
      <c r="B2821" t="inlineStr"/>
      <c r="C2821" t="inlineStr"/>
      <c r="D2821" t="inlineStr">
        <is>
          <t>sớm, kịp thời, đúng lúc</t>
        </is>
      </c>
    </row>
    <row r="2822">
      <c r="A2822" t="inlineStr">
        <is>
          <t>beizen</t>
        </is>
      </c>
      <c r="B2822" t="inlineStr"/>
      <c r="C2822" t="inlineStr"/>
      <c r="D2822" t="inlineStr">
        <is>
          <t>cắn, ngoạm, châm đốt, đâm vào, làm đau, làm nhột, ăn mòn, làm cay tê, cắn câu, ), bám chắt, ăn sâu, bắt vào, lừa bịp</t>
        </is>
      </c>
    </row>
    <row r="2823">
      <c r="A2823" t="inlineStr">
        <is>
          <t>Beizmittel</t>
        </is>
      </c>
      <c r="B2823" t="inlineStr"/>
      <c r="C2823" t="inlineStr"/>
      <c r="D2823" t="inlineStr">
        <is>
          <t>chất gặm mòn - bùn sông, bùn cửa biển, nước vỏ sồi, sự rỉ nước, nước rỉ ra</t>
        </is>
      </c>
    </row>
    <row r="2824">
      <c r="A2824" t="inlineStr">
        <is>
          <t>bejahen</t>
        </is>
      </c>
      <c r="B2824" t="inlineStr"/>
      <c r="C2824" t="inlineStr"/>
      <c r="D2824" t="inlineStr">
        <is>
          <t>khẳng định, xác nhận, quả quyết, xác nhân, phê chuẩn</t>
        </is>
      </c>
    </row>
    <row r="2825">
      <c r="A2825" t="inlineStr">
        <is>
          <t>bejahend</t>
        </is>
      </c>
      <c r="B2825" t="inlineStr"/>
      <c r="C2825" t="inlineStr"/>
      <c r="D2825" t="inlineStr">
        <is>
          <t>khẳng định, quả quyết</t>
        </is>
      </c>
    </row>
    <row r="2826">
      <c r="A2826" t="inlineStr">
        <is>
          <t>bejahrt</t>
        </is>
      </c>
      <c r="B2826" t="inlineStr"/>
      <c r="C2826" t="inlineStr"/>
      <c r="D2826">
        <f> bejahrt sein +</f>
        <v/>
      </c>
    </row>
    <row r="2827">
      <c r="A2827" t="inlineStr">
        <is>
          <t>Bejahung</t>
        </is>
      </c>
      <c r="B2827" t="inlineStr"/>
      <c r="C2827" t="inlineStr"/>
      <c r="D2827" t="inlineStr">
        <is>
          <t>sự khẳng định, sự xác nhận, sự quả quyết, lời khẳng định, lời xác nhận, lời quả quyết, sự phê chuẩn - lời nói "ừ", lời nói "được" - sự tán thành, sự đồng ý, sự chấp thuận</t>
        </is>
      </c>
    </row>
    <row r="2828">
      <c r="A2828" t="inlineStr">
        <is>
          <t>bekannt</t>
        </is>
      </c>
      <c r="B2828" t="inlineStr"/>
      <c r="C2828" t="inlineStr"/>
      <c r="D2828" t="inlineStr">
        <is>
          <t>+ with) quen biết, quen thuộc - thuộc gia đình, thân thuộc, thân, quen, thông thường, không khách khí, sỗ sàng, suồng sã, lả lơi, là tình nhân của, ăn mằm với - nổi tiếng, nổi danh, trứ danh, cừ, chiến - đề ngày, nếu, đã quy định, đã cho, có xu hướng, quen thói - rõ ràng, hiển nhiên, ai cũng biết, có tiếng xấu - có tiếng = bekannt + = bekannt + = bekannt + = bekannt sein + = bekannt sein + = wenig bekannt + = bekannt werden + = bekannt machen + = bekannt machen + = bekannt sein mit + = bekannt werden mit + = sich bekannt machen +</t>
        </is>
      </c>
    </row>
    <row r="2829">
      <c r="A2829" t="inlineStr">
        <is>
          <t>Bekannte</t>
        </is>
      </c>
      <c r="B2829" t="inlineStr"/>
      <c r="C2829" t="inlineStr"/>
      <c r="D2829" t="inlineStr">
        <is>
          <t>sự biết, sự hiểu biết, sự quen, sự quen biết, số nhiều) người quen - người bạn, người quen sơ, ông bạn, người ủng hộ, người giúp đỡ, cái giúp ích, bà con thân thuộc, tín đồ Quây-cơ = der alte Bekannte + = der flüchtige Bekannte +</t>
        </is>
      </c>
    </row>
    <row r="2830">
      <c r="A2830" t="inlineStr">
        <is>
          <t>Bekannten</t>
        </is>
      </c>
      <c r="B2830" t="inlineStr"/>
      <c r="C2830" t="inlineStr"/>
      <c r="D2830" t="inlineStr">
        <is>
          <t>bè bạn, người quen biết</t>
        </is>
      </c>
    </row>
    <row r="2831">
      <c r="A2831" t="inlineStr">
        <is>
          <t>Bekanntgabe</t>
        </is>
      </c>
      <c r="B2831" t="inlineStr"/>
      <c r="C2831" t="inlineStr"/>
      <c r="D2831" t="inlineStr">
        <is>
          <t>lời rao, lời loan báo, cáo thị, thông cáo, lời công bố, lời tuyên bố - sự khám phá ra, sự tìm ra, sự phát hiện ra, điều khám phá ra, điều tìm ra, điều phát hiện ra, phát minh, sự để lộ ra, nút mở, nút gỡ - sự công bố, sự tuyên bố - sự xuất bản, sách báo xuất bản</t>
        </is>
      </c>
    </row>
    <row r="2832">
      <c r="A2832" t="inlineStr">
        <is>
          <t>bekanntgeben</t>
        </is>
      </c>
      <c r="B2832" t="inlineStr"/>
      <c r="C2832" t="inlineStr"/>
      <c r="D2832" t="inlineStr">
        <is>
          <t>báo cho biết, báo cho ai biết trước, quảng cáo, đăng báo, yết thị, thông báo - báo, loan báo, thông tri, công bố, tuyên bố, đọc bản giới thiêu tin tức, đọc chương trình, tuyên bố ra ứng cử - cho biết, gợi cho biết, gợi ý - khai báo, cho hay - ban bố, xuất bản - nói, nói với, nói chuyện, nói lên, phát biểu, diễn thuyết, đọc diễn văn, sủa, nổ, kêu, giống như thật, trông giống như thật, nói rõ, chứng tỏ, gọi, nói chuyện với = amtlich bekanntgeben +</t>
        </is>
      </c>
    </row>
    <row r="2833">
      <c r="A2833" t="inlineStr">
        <is>
          <t>Bekanntheit</t>
        </is>
      </c>
      <c r="B2833" t="inlineStr"/>
      <c r="C2833" t="inlineStr"/>
      <c r="D2833" t="inlineStr">
        <is>
          <t>trạng thái rõ ràng, trạng thái hiển nhiên, trạng thái ai cũng biết, người nổi danh, người ai cũng biết</t>
        </is>
      </c>
    </row>
    <row r="2834">
      <c r="A2834" t="inlineStr">
        <is>
          <t>Bekanntheitsgrad</t>
        </is>
      </c>
      <c r="B2834" t="inlineStr"/>
      <c r="C2834" t="inlineStr"/>
      <c r="D2834" t="inlineStr">
        <is>
          <t>tính công khai, sự làm cho thiên hạ biết đến, sự quảng cáo, sự rao hàng = der Bekanntheitsgrad +</t>
        </is>
      </c>
    </row>
    <row r="2835">
      <c r="A2835" t="inlineStr">
        <is>
          <t>Bekanntmachen</t>
        </is>
      </c>
      <c r="B2835" t="inlineStr"/>
      <c r="C2835" t="inlineStr"/>
      <c r="D2835" t="inlineStr">
        <is>
          <t>sự giới thiệu, lời giới thiệu, sự đưa vào, sự đưa ra nghị viện, sự bước đầu làm quen cho, sự khai tâm, sự vỡ lòng, lời mở đầu, lời tựa, đoạn mở đầu, khúc mở đầu, nhạc mở đầu</t>
        </is>
      </c>
    </row>
    <row r="2836">
      <c r="A2836" t="inlineStr">
        <is>
          <t>bekanntmachen</t>
        </is>
      </c>
      <c r="B2836" t="inlineStr"/>
      <c r="C2836" t="inlineStr"/>
      <c r="D2836" t="inlineStr">
        <is>
          <t>báo cho biết, báo cho ai biết trước, quảng cáo, đăng báo, yết thị, thông báo - báo, loan báo, thông tri, công bố, tuyên bố, đọc bản giới thiêu tin tức, đọc chương trình, tuyên bố ra ứng cử - giới thiệu, bước đầu làm quen cho, khai tâm cho, vỡ lòng cho, mở đầu - biểu lộ, biểu thị, bày tỏ, chứng tỏ, kê khai vào bản kê khai, hiện ra - để lộ ra, chỉ ra, tuyên bố cấm - ban bố, ban hành, truyền bá - biểu hiện, báo hiệu, nghĩa là, có nghĩa, có tầm quan trọng hệ trọng phủ định) = öffentlich bekanntmachen +</t>
        </is>
      </c>
    </row>
    <row r="2837">
      <c r="A2837" t="inlineStr">
        <is>
          <t>Bekanntmachung</t>
        </is>
      </c>
      <c r="B2837" t="inlineStr"/>
      <c r="C2837" t="inlineStr"/>
      <c r="D2837" t="inlineStr">
        <is>
          <t>lời rao, lời loan báo, cáo thị, thông cáo, lời công bố, lời tuyên bố - sự mở ra, sự vạch trần ra, sự để lộ ra, cái bị vạch trần ra, cái bị để lộ ra - sự biểu lộ, sự biểu thị, cuộc biểu tình, cuộc thị uy, sự hiện hình - thông tri, yết thị, lời báo trước, sự báo trước, thời hạn, đoạn ngắn, bài ngắn, sự chú ý, sự để ý, sự nhận biết - sự báo, sự khai báo, sự thông báo - sự công bố, sự ban bố, sự ban hành, sự truyền bá - sự xuất bản, sách báo xuất bản</t>
        </is>
      </c>
    </row>
    <row r="2838">
      <c r="A2838" t="inlineStr">
        <is>
          <t>Bekanntmachungsblatt</t>
        </is>
      </c>
      <c r="B2838" t="inlineStr"/>
      <c r="C2838" t="inlineStr"/>
      <c r="D2838" t="inlineStr">
        <is>
          <t>thông cáo, thông báo, tập san</t>
        </is>
      </c>
    </row>
    <row r="2839">
      <c r="A2839" t="inlineStr">
        <is>
          <t>Bekanntschaft</t>
        </is>
      </c>
      <c r="B2839" t="inlineStr"/>
      <c r="C2839" t="inlineStr"/>
      <c r="D2839" t="inlineStr">
        <is>
          <t>sự biết, sự hiểu biết, sự quen, sự quen biết, số nhiều) người quen - - sự cùng đi, sự cùng ở, sự có bầu có bạn, khách, khách khứa, bạn, bè bạn, hội, công ty, đoàn, toán, bọn, toàn thể thuỷ thủ, đại đội - sự thân mật, sự quen thuộc, sự đối xử bình dân, sự không khách khí, sự sỗ sàng, sự suồng sã, sự lả lơi, sự vuốt ve, sự âu yếm, sự ăn nằm với = die Bekanntschaft + = die flüchtige Bekanntschaft + = bei näherer Bekanntschaft + = eine Bekanntschaft pflegen + = mit jemandem Bekanntschaft schließen +</t>
        </is>
      </c>
    </row>
    <row r="2840">
      <c r="A2840" t="inlineStr">
        <is>
          <t>bekanntwerden</t>
        </is>
      </c>
      <c r="B2840" t="inlineStr"/>
      <c r="C2840" t="inlineStr"/>
      <c r="D2840" t="inlineStr">
        <is>
          <t>lọc, ngấm qua, thấm qua, thấm vào, xâm nhập, tiết lộ ra, lọt ra, nối</t>
        </is>
      </c>
    </row>
    <row r="2841">
      <c r="A2841" t="inlineStr">
        <is>
          <t>bekehren</t>
        </is>
      </c>
      <c r="B2841" t="inlineStr"/>
      <c r="C2841" t="inlineStr"/>
      <c r="D2841" t="inlineStr">
        <is>
          <t>truyền bá Phúc âm cho ai, cảm hoá theo Công giáo, truyền bá Phúc âm - proselytize - cho quy y, cho nhập đạo, kết nạp vào đảng = bekehren +</t>
        </is>
      </c>
    </row>
    <row r="2842">
      <c r="A2842" t="inlineStr">
        <is>
          <t>Bekehrer</t>
        </is>
      </c>
      <c r="B2842" t="inlineStr"/>
      <c r="C2842" t="inlineStr"/>
      <c r="D2842" t="inlineStr">
        <is>
          <t>lò chuyển, máy đổi điện, máy ghi chữ số, máy ghi mật mã</t>
        </is>
      </c>
    </row>
    <row r="2843">
      <c r="A2843" t="inlineStr">
        <is>
          <t>Bekehrte</t>
        </is>
      </c>
      <c r="B2843" t="inlineStr"/>
      <c r="C2843" t="inlineStr"/>
      <c r="D2843" t="inlineStr">
        <is>
          <t>người cải đạo, người thay đổi tín ngưỡng, người theo đạo, người thay đổi chính kiến</t>
        </is>
      </c>
    </row>
    <row r="2844">
      <c r="A2844" t="inlineStr">
        <is>
          <t>Bekehrungseifer</t>
        </is>
      </c>
      <c r="B2844" t="inlineStr"/>
      <c r="C2844" t="inlineStr"/>
      <c r="D2844" t="inlineStr">
        <is>
          <t>sự cho quy y, sự cho nhập đạo, sự quy y, sự nhập đạo, sự kết nạp vào đảng, sự gia nhập đảng</t>
        </is>
      </c>
    </row>
    <row r="2845">
      <c r="A2845" t="inlineStr">
        <is>
          <t>bekennen</t>
        </is>
      </c>
      <c r="B2845" t="inlineStr"/>
      <c r="C2845" t="inlineStr"/>
      <c r="D2845" t="inlineStr">
        <is>
          <t>nhận vào, cho vào, kết nạp, cho hưởng, chứa được, nhận được, có đủ chỗ cho, nhận, thừa nhận, thú nhận, nạp, có chỗ cho, có - thú tội, xưng tội, nghe xưng tội - tuyên bố, bày tỏ, nói ra, tự cho là, tự xưng là, tự nhận là, theo, tuyên bố tin theo, nhận là tin theo ..., hành nghề, làm nghề, dạy, dạy học, làm giáo sư = bekennen + = sich bekennen + = sich schuldig bekennen + = sich zu jemandem bekennen +</t>
        </is>
      </c>
    </row>
    <row r="2846">
      <c r="A2846" t="inlineStr">
        <is>
          <t>Bekenner</t>
        </is>
      </c>
      <c r="B2846" t="inlineStr"/>
      <c r="C2846" t="inlineStr"/>
      <c r="D2846" t="inlineStr">
        <is>
          <t>giáo sĩ nghe xưng tội, người xưng tội, người thú tội, người thú nhận tôn giáo của mình</t>
        </is>
      </c>
    </row>
    <row r="2847">
      <c r="A2847" t="inlineStr">
        <is>
          <t>Bekenntnis</t>
        </is>
      </c>
      <c r="B2847" t="inlineStr"/>
      <c r="C2847" t="inlineStr"/>
      <c r="D2847" t="inlineStr">
        <is>
          <t>sự thú tội, sự thú nhận, sự xưng tội, tôi đã xưng, sự tuyên bố, sự phát biểu, tín điều - nghề, nghề nghiệp, những người cùng nghề, những người trong nghề, , ) đào kép, sự công bố, sự bày tỏ, lời tuyên bố, lời công bố, lời bày tỏ, sự tuyên bố tin theo, sự tin theo - lời thề tin theo = das Bekenntnis + = das Bekenntnis + = das religiöse Bekenntnis + = das römisch-katholische Bekenntnis +</t>
        </is>
      </c>
    </row>
    <row r="2848">
      <c r="A2848" t="inlineStr">
        <is>
          <t>beklagen</t>
        </is>
      </c>
      <c r="B2848" t="inlineStr"/>
      <c r="C2848" t="inlineStr"/>
      <c r="D2848" t="inlineStr">
        <is>
          <t>than khóc, nhớ tiếc - than phiền, than vãn, khóc than, thương tiếc - phàn nàn về, lấy làm tiếc về, lấy làm ân hận về, thương, thương hại, xót xa - thương xót, than van, rên rỉ, kêu than - kêu van, rền rĩ - để tang, khóc - hối tiếc, tiếc - hối hận, ăn năn - - có cành rủ xuống, chy nước, ứa nước, khóc về, khóc than về, khóc cho, rỉ ra, ứa ra = sich beklagen +</t>
        </is>
      </c>
    </row>
    <row r="2849">
      <c r="A2849" t="inlineStr">
        <is>
          <t>beklagenswert</t>
        </is>
      </c>
      <c r="B2849" t="inlineStr"/>
      <c r="C2849" t="inlineStr"/>
      <c r="D2849" t="inlineStr">
        <is>
          <t>đáng thương, đáng trách, tồi, xấu - thảm thương, ai oán, đáng tiếc, thảm hại - đáng thương hại - đáng thương xót, đáng khinh - buồn rầu, buồn bã, quá tồi, không thể sửa chữa được, không xốp, chắc, chết - âu sầu - thiểu não, đáng buồn, đau khổ, thống khổ, đầy tai ương</t>
        </is>
      </c>
    </row>
    <row r="2850">
      <c r="A2850" t="inlineStr">
        <is>
          <t>Beklagte</t>
        </is>
      </c>
      <c r="B2850" t="inlineStr"/>
      <c r="C2850" t="inlineStr"/>
      <c r="D2850" t="inlineStr">
        <is>
          <t>người bị kiện, người bị cáo, bị kiện, bị cáo</t>
        </is>
      </c>
    </row>
    <row r="2851">
      <c r="A2851" t="inlineStr">
        <is>
          <t>bekleben</t>
        </is>
      </c>
      <c r="B2851" t="inlineStr"/>
      <c r="C2851" t="inlineStr"/>
      <c r="D2851" t="inlineStr">
        <is>
          <t>+ up) dán, thông báo bằng thông cáo, dán yết thị lên, dán thông cáo lên, yết tên, công bố tên, đi du lịch bằng ngựa trạm, đi du lịch vội vã, vội vàng, vội vã, gửi qua bưu điện - bỏ ở trạm bưu điện, bỏ vào hòn thư, vào sổ cái, động tính từ quá khứ) thông báo đầy đủ tin tức cho, cung cấp đầy đủ tin tức cho to post up), đặt, bố trí, bổ nhiệm làm chỉ huy thuyền chiến - bổ nhiệm làm chỉ huy</t>
        </is>
      </c>
    </row>
    <row r="2852">
      <c r="A2852" t="inlineStr">
        <is>
          <t>bekleckern</t>
        </is>
      </c>
      <c r="B2852" t="inlineStr"/>
      <c r="C2852" t="inlineStr"/>
      <c r="D2852" t="inlineStr">
        <is>
          <t>trát lên, phết lên, xây vách đất, bôi bẩn, bôi bác, bôi màu lem nhem, vẽ bôi bác, vẽ lem nhem, che đậy</t>
        </is>
      </c>
    </row>
    <row r="2853">
      <c r="A2853" t="inlineStr">
        <is>
          <t>beklecksen</t>
        </is>
      </c>
      <c r="B2853" t="inlineStr"/>
      <c r="C2853" t="inlineStr"/>
      <c r="D2853" t="inlineStr">
        <is>
          <t>làm bẩn, vấy bẩn, thấm, làm mất, làm nhơ, bôi nhọ, hút mực, nhỏ mực - bôi bẩn, đánh giây vết bẩn vào - làm đốm, làm lốm đốm, làm ô, chấm trước, nhận ra, phát hiện ra, phát hiện, đặt vào chỗ, đặt vào vị trí, chấp, dễ bị ố, dễ bị đốm</t>
        </is>
      </c>
    </row>
    <row r="2854">
      <c r="A2854" t="inlineStr">
        <is>
          <t>bekleiden</t>
        </is>
      </c>
      <c r="B2854" t="inlineStr"/>
      <c r="C2854" t="inlineStr"/>
      <c r="D2854" t="inlineStr">
        <is>
          <t>mặc quần áo cho, trang điểm cho - lót ván, ăn cho béo, ăn phàm, béo phị ra - 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phủ một lớp vỏ ngoài, khảm, thành một lớp vỏ ngoài, làm thành một lớp vỏ ngoài - khoác &amp; ), động tính từ quá khứ) cho, phú cho - làm đầy, chứa đầy, đổ đầy, đắp đầy, rót đầy, nhồi, lấp kín, hàn, bổ nhiệm, thế vào, điền vào, chiếm, choán hết, giữ, làm thoả thích, làm thoả mãn, đáp ứng, thực hiện, làm căng, đầy, tràn đầy - phồng căng - đầu tư, trao cho, dành cho, khoác cho, mặc cho, truyền cho, làm lễ nhậm chức cho, bao vây, phong toả, đầu tư vốn - bỏ vào bao, tra vào vỏ, gói, bọc, đóng bao ngoài, đâm ngập vào thịt, thu - giao cho, trao quyền cho, ban cho, phong, mặc áo quần cho, trang hoàng, thuộc về, đến với, rơi vào = bekleiden + = bekleiden + = wieder bekleiden +</t>
        </is>
      </c>
    </row>
    <row r="2855">
      <c r="A2855" t="inlineStr">
        <is>
          <t>bekleidet</t>
        </is>
      </c>
      <c r="B2855" t="inlineStr"/>
      <c r="C2855" t="inlineStr"/>
      <c r="D2855">
        <f> bekleidet + = bekleidet sein +</f>
        <v/>
      </c>
    </row>
    <row r="2856">
      <c r="A2856" t="inlineStr">
        <is>
          <t>Beklemmung</t>
        </is>
      </c>
      <c r="B2856" t="inlineStr"/>
      <c r="C2856" t="inlineStr"/>
      <c r="D2856" t="inlineStr">
        <is>
          <t>mối lo, mối lo âu, mối băn khoăn, sự lo lắng, lòng ước ao, lòng khao khát, sự khắc khoải - tính chất đàn áp, tính chất áp bức, sự ngột ngạt, sự đè nặng, sự nặng trĩu = die Beklemmung +</t>
        </is>
      </c>
    </row>
    <row r="2857">
      <c r="A2857" t="inlineStr">
        <is>
          <t>bekommen</t>
        </is>
      </c>
      <c r="B2857" t="inlineStr"/>
      <c r="C2857" t="inlineStr"/>
      <c r="D2857" t="inlineStr">
        <is>
          <t>thu được, lấy được, giành được, kiếm được, đạt tới, tới, tăng tốc, lên, nhanh - được, có được, nhận được, xin được, hỏi được, tìm ra, tính ra, mua, học, mắc phải, ăn, bắt được, đem về, thu về, hiểu được, nắm được, đưa, mang, chuyền, đem, đi lấy, bị, chịu, dồn vào thế bí - dồn vào chân tường, làm bối rối lúng túng không biết ăn nói ra sao, làm cho, khiến cho, sai ai, bảo ai, nhờ ai, to have got có, phải, sinh, đẻ, tìm hộ, mua hộ, xoay hộ, cung cấp, đến, đạt đến - trở nên, trở thành, thành ra, đi đến chỗ, bắt đầu, cút đi, chuồn - có, biết được, uống, hút, hưởng, cho phép, muốn, biết, hiểu, nhớ, có bổn phận phải, bắt buộc phải, nói, cho là, chủ trương, tin chắc là, thắng, thắng thế, tóm, nắm, nắm chặt &amp; ), sai khiến - nhờ, bảo, bắt, bịp, lừa bịp - đạt được, đang tồn tại, hiện hành, thông dụng - nhận, lĩnh, thu, tiếp, tiếp đón, tiếp đãi, kết nạp, tiếp thu, tiếp nhận, chứa chấp, chứa đựng, đỡ, tin, công nhận là đúng, đón, tiếp khách, nhận quà, lĩnh tiền, lĩnh lương, thu tiền = bekommen + = nicht bekommen + = etwas billig bekommen + = jemanden nur flüchtig zu sehen bekommen +</t>
        </is>
      </c>
    </row>
    <row r="2858">
      <c r="A2858" t="inlineStr">
        <is>
          <t>bekunden</t>
        </is>
      </c>
      <c r="B2858" t="inlineStr"/>
      <c r="C2858" t="inlineStr"/>
      <c r="D2858" t="inlineStr">
        <is>
          <t>chứng minh, giải thích, bày tỏ, biểu lộ, làm thấy rõ, biểu tình, biểu tình tuần hành, biểu dương lực lượng, thao diễn - tỏ ra, chứng tỏ, tỏ ra mình có - biểu thị, kê khai vào bản kê khai, hiện ra - chứng thực, chứng nhận, xác nhận, khai, làm chứng, chứng nhân</t>
        </is>
      </c>
    </row>
    <row r="2859">
      <c r="A2859" t="inlineStr">
        <is>
          <t>beladen</t>
        </is>
      </c>
      <c r="B2859" t="inlineStr"/>
      <c r="C2859" t="inlineStr"/>
      <c r="D2859" t="inlineStr">
        <is>
          <t>chất nặng lên, đè nặng lên &amp; ) - nạp đạn, nạp thuốc, nạp điện, tọng vào, nhồi nhét, tính giá, đòi trả, tính vào, bắt phải chịu phí tổn, bắt phải gánh vác, ghi sổ, giao nhiệm vụ, giao việc, buộc tội, tấn công, đột kích - bắc đặt ngang - làm lúng túng, làm trở ngại, làm vướng víu, đè nặng lên, làm nặng trĩu, làm ngổn ngang, làm bừa bộn - - chất hàng xuống, thuê chuyên chở - mồi nước, bơm xăng vào cacbuaratơ, cho ăn đầy, cho uống thoả thích, chỉ dẫn, cung cấp tài liệu, bồi dưỡng, sơn lót, nhồi thuốc nổ = beladen + = beladen +</t>
        </is>
      </c>
    </row>
    <row r="2860">
      <c r="A2860" t="inlineStr">
        <is>
          <t>Belag</t>
        </is>
      </c>
      <c r="B2860" t="inlineStr"/>
      <c r="C2860" t="inlineStr"/>
      <c r="D2860" t="inlineStr">
        <is>
          <t>lần phủ ngoài, lớp phủ ngoài, vải may áo choàng - cái bao, cái bọc, vật che phủ, cái nắp, sự bao bọc, sự phủ, sự che đậy, sự trải ra - sự đương đầu, sự lật, sự quay, cổ áo màu, cửa tay màu, sự phủ lên mặt ngoài, sự tráng lên mặt ngoài, khả năng, sự thông thạo, động tác quay - màng, mảng thuốc, phim, phim ảnh, phim xi nê, buổi chiếu bóng, vảy cá, màn sương mỏng, sợi nhỏ, tơ nhỏ - sự cẩn, sự khảm, sự nạm, sự kết vỏ cứng, lớp vở cứng, vảy cứng, lớp lát ngoài, sự nhiễm thành thói quen = der Belag + = der Belag + = der Belag +</t>
        </is>
      </c>
    </row>
    <row r="2861">
      <c r="A2861" t="inlineStr">
        <is>
          <t>Belagerer</t>
        </is>
      </c>
      <c r="B2861" t="inlineStr"/>
      <c r="C2861" t="inlineStr"/>
      <c r="D2861" t="inlineStr">
        <is>
          <t>người bao vây</t>
        </is>
      </c>
    </row>
    <row r="2862">
      <c r="A2862" t="inlineStr">
        <is>
          <t>belagern</t>
        </is>
      </c>
      <c r="B2862" t="inlineStr"/>
      <c r="C2862" t="inlineStr"/>
      <c r="D2862" t="inlineStr">
        <is>
          <t>vây, bao vây - vây quanh &amp;, choán, ngáng - vây hãm, xúm quanh, quây lấy, nhâu nhâu vào = belagern +</t>
        </is>
      </c>
    </row>
    <row r="2863">
      <c r="A2863" t="inlineStr">
        <is>
          <t>Belagerung</t>
        </is>
      </c>
      <c r="B2863" t="inlineStr"/>
      <c r="C2863" t="inlineStr"/>
      <c r="D2863" t="inlineStr">
        <is>
          <t>sự bao vây, sự vây hãm, thời kỳ khó khăn lâu dài, thời kỳ o bế lâu dài = die Belagerung + = die Belagerung aufheben +</t>
        </is>
      </c>
    </row>
    <row r="2864">
      <c r="A2864" t="inlineStr">
        <is>
          <t>belangen</t>
        </is>
      </c>
      <c r="B2864" t="inlineStr"/>
      <c r="C2864" t="inlineStr"/>
      <c r="D2864" t="inlineStr">
        <is>
          <t>phạt, trừng phạt, trừng trị, cho ăn đòn nặng, làm nhoài, làm kiệt sức, ăn nhiều, ăn lấy ăn để, hành hạ, ngược đãi = belangen + = belangen +</t>
        </is>
      </c>
    </row>
    <row r="2865">
      <c r="A2865" t="inlineStr">
        <is>
          <t>belanglos</t>
        </is>
      </c>
      <c r="B2865" t="inlineStr"/>
      <c r="C2865" t="inlineStr"/>
      <c r="D2865" t="inlineStr">
        <is>
          <t>xấc láo, láo xược, xấc xược, lạc lõng, lạc đề, không đúng chỗ, không đúng lúc, phi lý, vô lý, không thích đáng, không thích hợp, xen vào, chõ vào, dính vào - không đáng kể, nhỏ bé - không quan trọng, tầm thường, đáng khinh, vô nghĩa - vặt, thường - = belanglos +</t>
        </is>
      </c>
    </row>
    <row r="2866">
      <c r="A2866" t="inlineStr">
        <is>
          <t>Belanglosigkeit</t>
        </is>
      </c>
      <c r="B2866" t="inlineStr"/>
      <c r="C2866" t="inlineStr"/>
      <c r="D2866" t="inlineStr">
        <is>
          <t>sự xấc láo, sự láo xược, sự xấc xược, hành động xấc láo, câu nói xấc láo, người xấc láo, sự lạc lõng, sự lạc đề, sự không đúng chỗ, sự không đúng lúc, sự phi lý, sự vô lý - sự không thích đáng, sự không thích hợp, sự xen vào, sự chõ vào, sự dính vào - tính không quan trọng, tính tầm thường, tính đáng khinh, tính vô nghĩa - tính không dính dáng, tính không thích hợp, điều không thích đáng, điều không thích hợp - tính nhỏ nhen, tính vụn vặt, tính đê tiện - tính chất không quan trọng, tính chất không đáng kể - sự trống rỗng, chỗ trống, khoảng không, sự trống rỗng tâm hồn, sự ngây dại</t>
        </is>
      </c>
    </row>
    <row r="2867">
      <c r="A2867" t="inlineStr">
        <is>
          <t>Belastbarkeit</t>
        </is>
      </c>
      <c r="B2867" t="inlineStr"/>
      <c r="C2867" t="inlineStr"/>
      <c r="D2867" t="inlineStr">
        <is>
          <t>sức mạnh, sức lực, sức khoẻ, độ đậm, nồng độ, cường độ, số lượng đầy đủ, số quân hiện có, sức bền, độ bền</t>
        </is>
      </c>
    </row>
    <row r="2868">
      <c r="A2868" t="inlineStr">
        <is>
          <t>belasten</t>
        </is>
      </c>
      <c r="B2868" t="inlineStr"/>
      <c r="C2868" t="inlineStr"/>
      <c r="D2868" t="inlineStr">
        <is>
          <t>chất nặng lên, đè nặng lên &amp; ) - nạp đạn, nạp thuốc, nạp điện, tọng vào, nhồi nhét, tính giá, đòi trả, tính vào, bắt phải chịu phí tổn, bắt phải gánh vác, ghi sổ, giao nhiệm vụ, giao việc, buộc tội, tấn công, đột kích - bắc đặt ngang - buộc tội cho, đổ tội cho, đổ trách nhiệm cho - chất, chở, nhét, nhồi, tống vào, nạp đạn) súng), lắp phim, chồng chất, bắt phải chịu, bắt phải đảm nhận..., đổ chì vào, làm cho nặng thêm, bốc hàng, bốc vác, khuân vác - nhấn mạnh, cho tác dụng ứng suất - chồng chất lên, bắt gánh vác, thử thách, làm mệt mỏi, làm căng thẳng - đánh thuế, đánh cước, đè nặng lên, bắt phải cố gắng, quy cho, chê, định chi phí kiện tụng - buộc thêm vật nặng, làm nặng thêm, chất nặng &amp; ), xử lý cho chắc thêm = belasten + = belasten + = belasten + = extra belasten +</t>
        </is>
      </c>
    </row>
    <row r="2869">
      <c r="A2869" t="inlineStr">
        <is>
          <t>belastend</t>
        </is>
      </c>
      <c r="B2869" t="inlineStr"/>
      <c r="C2869" t="inlineStr"/>
      <c r="D2869" t="inlineStr">
        <is>
          <t>chê trách, chỉ trích, kết tội, làm hại, làm nguy hại, làm thất bại, đoạ đày, nguyền rủa, chửi rủa - buộc tội, làm cho bị liên luỵ - tê, chán ngấy, làm phiền, làm tức, làm khó chịu</t>
        </is>
      </c>
    </row>
    <row r="2870">
      <c r="A2870" t="inlineStr">
        <is>
          <t>belastet</t>
        </is>
      </c>
      <c r="B2870" t="inlineStr"/>
      <c r="C2870" t="inlineStr"/>
      <c r="D2870">
        <f> er ist erblich belastet +</f>
        <v/>
      </c>
    </row>
    <row r="2871">
      <c r="A2871" t="inlineStr">
        <is>
          <t>Belastung</t>
        </is>
      </c>
      <c r="B2871" t="inlineStr"/>
      <c r="C2871" t="inlineStr"/>
      <c r="D2871" t="inlineStr">
        <is>
          <t>gánh nặng &amp; ), sức chở, trọng tải, món chi tiêu bắt buộc, đoạn điệp, ý chính, chủ đề - vật mang, vật chở, vật gánh, số đạn nạp, số thuốc nạp, điện tích, sự nạp điện, sự tích điện, tiền phải trả, giá tiền, tiền công, tiền thù lao, sự gánh vác, nhiệm vụ, bổn phận, trách nhiệm - sự trông nom, sự coi sóc, người được giao cho trông nom, vật được giao cho trông nom, những con chiên của cha cố, mệnh lệnh, huấn thị, chỉ thị, lời buộc tội, sự buộc tội, cuộc tấn công dữ dội - cuộc đột kích ồ ạt, hiệu lệnh đột kích - cái bừa lớn, cái bừa nặng, xe trượt, xe bốn ngựa, lưỡi kéo, lưỡi vét drag net), máy nạo vét, dụng cụ câu móc, cái cào phân, cái cân, cái ngáng trở, điều ngáng trở, điều trở ngại - sự kéo lê, sự đi kéo lê, sự chậm chạp lề mề, sự rít một hơi, ảnh hưởng, sự lôi kéo, đường phố, cô gái mình đi kèm, cuộc đua - ống dẫn, cống, rãnh, mương, máng, ống dẫn lưu, sự rút hết, sự bòn rút hết, sự tiêu hao, sự làm kiệt quệ, hớp nhỏ - gánh nặng, sự phiền toái, điều phiền toái, sự trở ngại, sự cản trở, điều cản trở - thác nước, sức, lực, sức mạnh, vũ lực, quyền lực, sự bắt buộc, quân đội, quân lực, quân, lực lượng, tác dụng, sức thuyết phục, sự tác động mạnh mẽ, ấn tượng sâu sắc, sự sinh động, hiệu lực - ý nghĩa, năng lượng - sự đổ tội, sự đổ trách nhiệm - sự căng, sự căng thẳng, trạng thái căng, trạng thái căng thẳng, sức căng, giọng, điệu nói, số nhiều) giai điệu, nhạc điệu, đoạn nhạc, khúc nhạc, số nhiều) hứng, khuynh hướng, chiều hướng - dòng dõi, giống - sự nhấn mạnh, trọng âm, âm nhấn, sự cố gắng, sự đòi hỏi bỏ nhiều sức lự, ứng suất - thuế, cước, sự thử thách, sự đòi hỏi lớn = die Belastung + = die Belastung + = die Belastung + = die erbliche Belastung + = die statische Belastung + = die körperliche Belastung + = die außergewöhnliche finanzielle Belastung +</t>
        </is>
      </c>
    </row>
    <row r="2872">
      <c r="A2872" t="inlineStr">
        <is>
          <t>belaubt</t>
        </is>
      </c>
      <c r="B2872" t="inlineStr"/>
      <c r="C2872" t="inlineStr"/>
      <c r="D2872" t="inlineStr">
        <is>
          <t>có bóng mát, có những lùm cây - như lá, có nhiều lá, có số lá chét đặc trưng - rậm lá, giống lá</t>
        </is>
      </c>
    </row>
    <row r="2873">
      <c r="A2873" t="inlineStr">
        <is>
          <t>belaufen</t>
        </is>
      </c>
      <c r="B2873" t="inlineStr"/>
      <c r="C2873" t="inlineStr"/>
      <c r="D2873" t="inlineStr">
        <is>
          <t>lên đến, lên tới, chung qui là, rốt cuộc là, có nghĩa là, chẳng khác gì là - chìa ra, đưa ra, với tay, với lấy, đến, tới, đi đến, có thể thấu tới, có thể ảnh hưởng đến, trải ra tới, chạy dài tới - cộng, cộng lại, tổng số lên tới = sich belaufen auf +</t>
        </is>
      </c>
    </row>
    <row r="2874">
      <c r="A2874" t="inlineStr">
        <is>
          <t>belauschen</t>
        </is>
      </c>
      <c r="B2874" t="inlineStr"/>
      <c r="C2874" t="inlineStr"/>
      <c r="D2874" t="inlineStr">
        <is>
          <t>nghe lỏm, nghe trộm = jemanden heimlich belauschen +</t>
        </is>
      </c>
    </row>
    <row r="2875">
      <c r="A2875" t="inlineStr">
        <is>
          <t>beleben</t>
        </is>
      </c>
      <c r="B2875" t="inlineStr"/>
      <c r="C2875" t="inlineStr"/>
      <c r="D2875" t="inlineStr">
        <is>
          <t>làm cho sống, làm cho có sinh khí, làm nhộn nhịp, làm náo nhiệt, làm sinh động, làm sôi nổi, cổ vũ, làm phấn khởi - làm hoạt động lên, làm sôi nổi lên, làm phấn khởi lên, làm vui lên, to brisk up phấn khởi lên, vui lên - nâng lên, đưa lên, giương, ngẩng lên, ngước, cất cao, nâng cao, làm phấn chấn, làm hân hoan, làm hoan hỉ - làm hoạt động, chấn hưng, làm hưng thịnh, làm tươi sáng, làm vui vẻ - làm tươi, làm mát mẻ, làm trong sạch, làm mới, làm ngọt, tươi mát, mát ra, mới đẻ con, lên sữa, + up) tắm rửa thay quần áo - mạ điện, kích động, khích động - innerve, phân bố các dây thần kinh - truyền sức sống cho, khuyến khích, làm hăng hái - làm cho cường tráng, tiếp sinh lực cho, làm thêm hăng hái - làm cho hoạt động, làm cho náo nhiệt, kích thích, hoạt động lên, hăng hái lên, phấn khởi lên - làm tăng nhanh, đẩy mạnh, làm sống lại, làm tươi lại, làm nhộn lên, gợi lên, nhen lên, khêu, tăng tốc độ nhanh hơn, sống lại, tươi lại, hoạt động, nhộn lên, sôi nổi lên, bắt đầu cảm thấy thai đạp trong bụng - làm tỉnh lại, đem diễn lại, nắn lại, sửa lại cho khỏi nhăn nheo, làm hào hứng, khơi lại, hồi sinh, phục hồi, đem thi hành lại, ban hành lại làm cho trở nên đậm đà, làm cho vui vẻ hơn trước - tỉnh lại, phấn khởi lại, hào hứng lại, khoẻ ra, hồi tỉnh, lại được thịnh hành, lại được ưa thích - - điểm những đốm màu khác nhau, làm cho lẫn màu - tiếp sức sống cho, tiếp sinh khí cho, tiếp sức mạnh cho - làm cho có sức sống = beleben + = beleben + = neu beleben + = sich beleben +</t>
        </is>
      </c>
    </row>
    <row r="2876">
      <c r="A2876" t="inlineStr">
        <is>
          <t>belebend</t>
        </is>
      </c>
      <c r="B2876" t="inlineStr"/>
      <c r="C2876" t="inlineStr"/>
      <c r="D2876" t="inlineStr">
        <is>
          <t>làm vui vẻ, làm hồ hởi - làm cho cường tráng, tiếp sinh lực, làm hăng hái</t>
        </is>
      </c>
    </row>
    <row r="2877">
      <c r="A2877" t="inlineStr">
        <is>
          <t>belebt</t>
        </is>
      </c>
      <c r="B2877" t="inlineStr"/>
      <c r="C2877" t="inlineStr"/>
      <c r="D2877" t="inlineStr">
        <is>
          <t>sống, còn sống, đang sống, vẫn còn, còn tồn tại, còn có hiệu lực, còn giá trị, nhan nhản, nhung nhúc, lúc nhúc, nhanh nhảu, nhanh nhẹn, sinh động, hoạt động, hiểu rõ, nhận thức được - giác ngộ - đông đúc, đầy, tràn đầy, chật ních = belebt +</t>
        </is>
      </c>
    </row>
    <row r="2878">
      <c r="A2878" t="inlineStr">
        <is>
          <t>Belebtsein</t>
        </is>
      </c>
      <c r="B2878" t="inlineStr"/>
      <c r="C2878" t="inlineStr"/>
      <c r="D2878" t="inlineStr">
        <is>
          <t>lòng hăng hái, nhiệt tình, sự cao hứng, sự hào hứng, tính hoạt bát, sinh khí, sự nhộn nhịp, sự náo nhiệt, sự sôi nổi, tính sinh động, tính linh hoạt, sự cỗ vũ, sự sản xuất phim hoạt hoạ</t>
        </is>
      </c>
    </row>
    <row r="2879">
      <c r="A2879" t="inlineStr">
        <is>
          <t>Belebung</t>
        </is>
      </c>
      <c r="B2879" t="inlineStr"/>
      <c r="C2879" t="inlineStr"/>
      <c r="D2879" t="inlineStr">
        <is>
          <t>lòng hăng hái, nhiệt tình, sự cao hứng, sự hào hứng, tính hoạt bát, sinh khí, sự nhộn nhịp, sự náo nhiệt, sự sôi nổi, tính sinh động, tính linh hoạt, sự cỗ vũ, sự sản xuất phim hoạt hoạ - sự kích thích, sự khuyến khích</t>
        </is>
      </c>
    </row>
    <row r="2880">
      <c r="A2880" t="inlineStr">
        <is>
          <t>Beleg</t>
        </is>
      </c>
      <c r="B2880" t="inlineStr"/>
      <c r="C2880" t="inlineStr"/>
      <c r="D2880"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 - văn kiện, tài liệu, tư liệu - tính hiển nhiên, tính rõ ràng, tính rõ rệt, chứng, chứng cớ, bằng chứng, dấu hiệu, chứng chỉ - thí dụ, ví dụ, mẫu, gương mẫu, gương, cái để làm gương, tiền lệ, lệ trước, vật so sánh, cái tương đương - sự chứng minh, sự thử, sự thử thách, sự thử súng, sự thử chất nổ, nơi thử súng, nơi thử chất nổ, ống thử, bản in thử, tiêu chuẩn, nồng độ của rượu cất, sự xét sử, tính không xuyên qua được - tính chịu đựng - công thức, đơn thuốc, sự nhận được, số nhiều), sự thu, số thu, giấy biên nhận, biên lai - sự chuyển đến để xem xét, sự giao cho giải quyết, thẩm quyền giải quyết, sự hỏi ý kiến, sự xem, sự tham khảo, sự ám chỉ, sự nói đến, sự nhắc đến, sự liên quan, sự quan hệ - sự dính dáng tới, sự giới thiệu, sự chứng nhận, người giới thiệu, người chứng nhận, dấu chỉ dẫn đoạn tham khảo - người bảo đảm, giấy chứng thực, vé tạm - sự cho phép, giấy phép, lý do, lý do xác đáng, sự bảo đảm, lệnh, trát, giấy chứng nhận, bằng phong chuẩn uý</t>
        </is>
      </c>
    </row>
    <row r="2881">
      <c r="A2881" t="inlineStr">
        <is>
          <t>Belegen</t>
        </is>
      </c>
      <c r="B2881" t="inlineStr"/>
      <c r="C2881" t="inlineStr"/>
      <c r="D2881" t="inlineStr">
        <is>
          <t>sự chia ra thành lá mỏng, sự trang trí bằng hình lá, sự đánh số tờ sách</t>
        </is>
      </c>
    </row>
    <row r="2882">
      <c r="A2882" t="inlineStr">
        <is>
          <t>belegen</t>
        </is>
      </c>
      <c r="B2882" t="inlineStr"/>
      <c r="C2882" t="inlineStr"/>
      <c r="D2882" t="inlineStr">
        <is>
          <t>chỉ định, dùng, cấp cho, phân phối, phân phát, chia phần, định rõ vị trí - cột lại, cắm lại - đặt trước, giữ trước, đặt, chứng tỏ, tỏ ra, cho biết, nói với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hẹn, hứa hẹn, ước hẹn, cam kết, đính ước, hứa hôn, thuê, lấy mà cam kết, thu hút, giành được, làm cho mát mẻ, động tính từ quá khứ) mắc bận, giao chiến, đánh nhau với, gài, gắn vào tường - ghép, làm, tiến hành, khớp - đóng, gắn, lắp, để, tập trung, dồn, làm đông lại làm đặc lại, hâm, cố định lại, nhìn chằm chằm, định, ấn định, quy định phạm vi, quy định, thu xếp, ổn định, sửa chữa, sang sửa, bố trí, tổ chức - chuẩn bị, sắp xếp, hối lộ, đấm mồm, trừng phạt, trả thù, trả đũa, trở nên vững chắc, đồng đặc lại, chọn, đứng vào vị trí - đưa làm ví dụ, dạng bị động) chứng minh bằng ví dụ - xếp, sắp đặt, bày, bày biện, làm xẹp xuống, làm lắng xuống, làm mất, làm hết, làm rạp xuống, phá hỏng, đặt vào, dẫn đến, đưa đến, trình bày, đưa ra, quy, đỗ, bắt phải chịu, đánh - trải lên, phủ lên, giáng, đánh cược, hướng về phía, đẻ, ăn nằm với, giao hợp với, nằm, đẻ trứng - chiếm, chiếm giữ, chiếm đóng, giữ, choán, chiếm cứ, ở, bận rộn với - chứng minh, thử, in thử, thử thách - để dành, dự trữ, dành trước, dành riêng, bảo lưu - thẩm tra, kiểm lại, xác minh, thực hiện - = belegen + = belegen +</t>
        </is>
      </c>
    </row>
    <row r="2883">
      <c r="A2883" t="inlineStr">
        <is>
          <t>Belegschaft</t>
        </is>
      </c>
      <c r="B2883" t="inlineStr"/>
      <c r="C2883" t="inlineStr"/>
      <c r="D2883" t="inlineStr">
        <is>
          <t>sự theo, sự noi theo, số người theo, số người ủng hộ, những người sau đây, những thứ sau đây - toàn thể cán bộ công nhân viên, phòng tổ chức cán bộ, vụ tổ chức cán bộ - sự thay đổi vị trí, sự thay đổi tính tình, sự thăng trầm, sự luân phiên, ca, kíp, mưu mẹo, phương kế, lời thoái thác, lời quanh co, lời nước đôi, sự trượt nghiêng, tầng trượt nghiêng - sự thay đổi cách phát âm, sự thay đổi vị trí bàn tay, sự di chuyển vị trí, sự thay quần áo, áo sơ mi nữ - gậy, ba toong, gậy quyền, cán, cột, chỗ dựa, chỗ nương tựa, cọc tiêu, mia thăng bằng, dụng cụ mổ bóng đái, hiệu lệnh đường thông, bộ tham mưu, ban, bộ, toàn thể cán bộ nhân viên giúp việc - biên chế, bộ phận, khuông nhạc stave) = die Belegschaft +</t>
        </is>
      </c>
    </row>
    <row r="2884">
      <c r="A2884" t="inlineStr">
        <is>
          <t>Belegstellen</t>
        </is>
      </c>
      <c r="B2884" t="inlineStr"/>
      <c r="C2884" t="inlineStr"/>
      <c r="D2884" t="inlineStr">
        <is>
          <t>sự phù hợp, sách dẫn, mục lục</t>
        </is>
      </c>
    </row>
    <row r="2885">
      <c r="A2885" t="inlineStr">
        <is>
          <t>belegt</t>
        </is>
      </c>
      <c r="B2885" t="inlineStr"/>
      <c r="C2885" t="inlineStr"/>
      <c r="D2885" t="inlineStr">
        <is>
          <t>bận rộn, bận, có lắm việc, náo nhiệt, đông đúc, đang bận, đang có người dùng, lăng xăng, hay dính vào việc của người khác, hay gây sự bất hoà - dành, dành riêng, dành trước, kín đáo, dè dặt, giữ gìn, dự bị, dự trữ = belegt + = belegt +</t>
        </is>
      </c>
    </row>
    <row r="2886">
      <c r="A2886" t="inlineStr">
        <is>
          <t>Belegung</t>
        </is>
      </c>
      <c r="B2886" t="inlineStr"/>
      <c r="C2886" t="inlineStr"/>
      <c r="D2886" t="inlineStr">
        <is>
          <t>sự chỉ định, sự dùng, sự cấp cho, sự phân phối, sự phân phát, sự chia phần, phần được chia, phần được phân phối, phần được cấp, sự định rõ vị trí - sự chiếm đóng, sự chiếm giữ, thời gian chiếm đóng</t>
        </is>
      </c>
    </row>
    <row r="2887">
      <c r="A2887" t="inlineStr">
        <is>
          <t>Belehnte</t>
        </is>
      </c>
      <c r="B2887" t="inlineStr"/>
      <c r="C2887" t="inlineStr"/>
      <c r="D2887" t="inlineStr">
        <is>
          <t>người được cấp thái ấp</t>
        </is>
      </c>
    </row>
    <row r="2888">
      <c r="A2888" t="inlineStr">
        <is>
          <t>belehren</t>
        </is>
      </c>
      <c r="B2888" t="inlineStr"/>
      <c r="C2888" t="inlineStr"/>
      <c r="D2888" t="inlineStr">
        <is>
          <t>khuyên, khuyên bảo, răn bảo, báo cho biết, hỏi ý kiến - làm sáng tỏ, mở mắt cho, động tính từ quá khứ) giải thoát cho khỏi sự ngu dốt, giải thoát cho khỏi sự mê tín..., soi sáng, rọi đèn - truyền bá, truyền thụ, làm thấm nhuần, truyền giáo - báo tin cho, cho biết, truyền cho, cung cấp tin tức, cung cấp tài liệu - chỉ dẫn, chỉ thị cho, dạy, đào tạo, truyền kiến thức cho, cung cấp tin tức cho, cung cấp tài liệu cho, cho hay = sich belehren lassen +</t>
        </is>
      </c>
    </row>
    <row r="2889">
      <c r="A2889" t="inlineStr">
        <is>
          <t>belehrend</t>
        </is>
      </c>
      <c r="B2889" t="inlineStr"/>
      <c r="C2889" t="inlineStr"/>
      <c r="D2889" t="inlineStr">
        <is>
          <t>để dạy học, có phong cách nhà giáo, mô phạm - cung cấp nhiều tin tức, có nhiều tài liệu, có tác dụng nâng cao kiến thức - để dạy, để làm bài học, để truyền kiến thức, để cung cấp tin tức, để cung cấp tài liệu - có những câu châm ngôn, để răn dạy, để giáo huấn = nicht belehrend +</t>
        </is>
      </c>
    </row>
    <row r="2890">
      <c r="A2890" t="inlineStr">
        <is>
          <t>Belehrung</t>
        </is>
      </c>
      <c r="B2890" t="inlineStr"/>
      <c r="C2890" t="inlineStr"/>
      <c r="D2890" t="inlineStr">
        <is>
          <t>lời khuyên, lời chỉ bảo, số nhiều) tin tức - sự truyền bá, sự truyền thụ, sự làm thấm nhuần, sự truyền giáo, điều truyền bá, điều truyền thụ, điều truyền giáo, điều được thấm nhuần - sự dạy, kiến thức truyền cho, tài liệu cung cấp cho, chỉ thị, lời chỉ dẫn</t>
        </is>
      </c>
    </row>
    <row r="2891">
      <c r="A2891" t="inlineStr">
        <is>
          <t>beleibt</t>
        </is>
      </c>
      <c r="B2891" t="inlineStr"/>
      <c r="C2891" t="inlineStr"/>
      <c r="D2891" t="inlineStr">
        <is>
          <t>lực lưỡng, vạm vỡ - to béo, béo tốt - béo phị, trệ - tròn trĩnh, phúng phính, mẫm, thẳng, thẳng thừng, toạc móng heo, không quanh co, không úp mở, phịch xuống, ùm xuống - chắc, bền, dũng cảm, can đảm, kiên cường, chắc mập, mập mạp, báo mập</t>
        </is>
      </c>
    </row>
    <row r="2892">
      <c r="A2892" t="inlineStr">
        <is>
          <t>Beleibtheit</t>
        </is>
      </c>
      <c r="B2892" t="inlineStr"/>
      <c r="C2892" t="inlineStr"/>
      <c r="D2892" t="inlineStr">
        <is>
          <t>sự to béo, sự mập mạp, sự béo tốt - sự béo, sự mập, sự mũm mĩm, sự màu mỡ, tính chất màu mỡ - sự béo phị, sự trệ - sự chắc, sự bền, sự dũng cảm, sự kiên cường, sự chắc mập</t>
        </is>
      </c>
    </row>
    <row r="2893">
      <c r="A2893" t="inlineStr">
        <is>
          <t>beleidigend</t>
        </is>
      </c>
      <c r="B2893" t="inlineStr"/>
      <c r="C2893" t="inlineStr"/>
      <c r="D2893" t="inlineStr">
        <is>
          <t>lạm dụng, lăng mạ, sỉ nhục, chửi rủa, lừa dối, lừa gạt, ngược đãi, hành hạ - có hại, làm hại, thoá mạ - làm nhục, xấc xược - phỉ báng, bôi nh - xúc phạm, làm mất lòng, chướng tai gai mắt, khó chịu, hôi hám, gớm guốc, tởm, tấn công, công kích - bất công, không công bằng, không đáng, vô lý, thiệt hại cho, tổn hại cho, trái luật, phi pháp</t>
        </is>
      </c>
    </row>
    <row r="2894">
      <c r="A2894" t="inlineStr">
        <is>
          <t>Beleidigende</t>
        </is>
      </c>
      <c r="B2894" t="inlineStr"/>
      <c r="C2894" t="inlineStr"/>
      <c r="D2894" t="inlineStr">
        <is>
          <t>tính chất xúc phạm, tính chất làm mất lòng, tính chất làm nhục, tính chất sỉ nhục, tính chất chướng tai gai mắt, tính chất khó chịu, tính chất hôi hám, tính chất gớm guốc - tính chất tởm, tính chất tấn công, tính chất công kích</t>
        </is>
      </c>
    </row>
    <row r="2895">
      <c r="A2895" t="inlineStr">
        <is>
          <t>Beleidiger</t>
        </is>
      </c>
      <c r="B2895" t="inlineStr"/>
      <c r="C2895" t="inlineStr"/>
      <c r="D2895" t="inlineStr">
        <is>
          <t>người phạm tội, người phạm lỗi, người xúc phạm, người làm mất lòng</t>
        </is>
      </c>
    </row>
    <row r="2896">
      <c r="A2896" t="inlineStr">
        <is>
          <t>Beleidigung</t>
        </is>
      </c>
      <c r="B2896" t="inlineStr"/>
      <c r="C2896" t="inlineStr"/>
      <c r="D2896" t="inlineStr">
        <is>
          <t>sự lăng mạ, sự lăng nhục, sự sỉ nhục - sự ghen ghét, sự hiềm khích, sự thù oán, ác cảm, mối tức giận, mối hờn giận, sự khinh miệt, lời sỉ nhục, lời lăng mạ - sự làm nhục - sự làm hại, sự làm tổn hại, sự làm hỏng, điều hại, điều tổn hại, chỗ hỏng, chỗ bị thương, sự xúc phạm, sự vi phạm quyền lợi, sự đối xử bất công - sự xúc phạm đến phẩm giá, sự chấn thương, cái gây chấn thương - sự phạm tội, tội, lỗi, sự tấn công, thế tấn công, sự làm bực mình, sự làm mất lòng, sự vi phạm luật lệ, sự vi phạm nội quy, vật chướng ngại = die Beleidigung + = die grobe Beleidigung + = die tätliche Beleidigung + = die tätliche Beleidigung + = eine Beleidigung hinnehmen +</t>
        </is>
      </c>
    </row>
    <row r="2897">
      <c r="A2897" t="inlineStr">
        <is>
          <t>belesen</t>
        </is>
      </c>
      <c r="B2897" t="inlineStr"/>
      <c r="C2897" t="inlineStr"/>
      <c r="D2897" t="inlineStr">
        <is>
          <t>ham đọc sách, sách vở - học rộng, uyên bác - có học thức thông thạo, thông thái, có đọc nhiều về, hiểu sâu về - cẩn trọng, có suy nghĩ, cố tình, cố ý, có chủ tâm = er ist sehr belesen +</t>
        </is>
      </c>
    </row>
    <row r="2898">
      <c r="A2898" t="inlineStr">
        <is>
          <t>Belesenheit</t>
        </is>
      </c>
      <c r="B2898" t="inlineStr"/>
      <c r="C2898" t="inlineStr"/>
      <c r="D2898" t="inlineStr">
        <is>
          <t>học thức, uyên bác, tính uyên bác - 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t>
        </is>
      </c>
    </row>
    <row r="2899">
      <c r="A2899" t="inlineStr">
        <is>
          <t>beleuchten</t>
        </is>
      </c>
      <c r="B2899" t="inlineStr"/>
      <c r="C2899" t="inlineStr"/>
      <c r="D2899" t="inlineStr">
        <is>
          <t>chiếu sáng, rọi sáng, soi sáng, treo đèn kết hoa, sơn son thiếp vàng, tô màu rực rỡ, làm sáng tỏ, giải thích, giảng giải, làm sáng mắt, làm sáng trí, mở mang trí óc cho - khai trí cho, làm rạng rỡ - làm sáng ngời, làm phấn khởi - đốt, thắp, châm, nhóm, soi đường, + up) làm cho rạng lên, làm cho sáng ngời lên, + up) đốt đèn, lên đèn, thắp đèn, châm lửa, nhóm lửa, bắt lửa, bén lửa, + up) sáng ngời - tươi lên, đỗ xuống, đậu, xuống, tình cờ rơi đúng vào, tình cờ gặp phải = stark beleuchten + = festlich beleuchten +</t>
        </is>
      </c>
    </row>
    <row r="2900">
      <c r="A2900" t="inlineStr">
        <is>
          <t>Beleuchter</t>
        </is>
      </c>
      <c r="B2900" t="inlineStr"/>
      <c r="C2900" t="inlineStr"/>
      <c r="D2900" t="inlineStr">
        <is>
          <t>đèn chiếu sáng, người soi sáng, người làm sáng tỏ, người sơn son thiếp vàng, người tô màu</t>
        </is>
      </c>
    </row>
    <row r="2901">
      <c r="A2901" t="inlineStr">
        <is>
          <t>Beleuchtung</t>
        </is>
      </c>
      <c r="B2901" t="inlineStr"/>
      <c r="C2901" t="inlineStr"/>
      <c r="D2901" t="inlineStr">
        <is>
          <t>sự làm sáng tỏ, sự giải thích - sự phơi, sự bóc trần, sự vạch trần, sự bày hàng, sự đặt vào, sự đặt vào tình thế dễ bị, hướng, sự vứt bỏ ra ngoài đường, sự phơi nắng - sự chiếu sáng, sự rọi sáng, sự soi sáng, sự treo đèn kết hoa, đèn treo, hoa đăng, sự sơn son thiếp vàng, sự tô màu rực rỡ, chữ sơn son thiếp vàng, hình tô màu rực rỡ - sự làm sáng mắt, sự làm sáng trí, sự mở mang trí óc, sự khai trí, sự làm rạng rỡ, độ rọi - sự thắp đèn, sự chăng đèn, thuật bố trí ánh sáng, ánh sáng bố trí ở sân khấu, ánh sảng toả trên tranh = die indirekte Beleuchtung +</t>
        </is>
      </c>
    </row>
    <row r="2902">
      <c r="A2902" t="inlineStr">
        <is>
          <t>Beleuchtungsassistent</t>
        </is>
      </c>
      <c r="B2902" t="inlineStr"/>
      <c r="C2902" t="inlineStr"/>
      <c r="D2902" t="inlineStr">
        <is>
          <t>ông già, ông lão quê kệch, trưởng kíp</t>
        </is>
      </c>
    </row>
    <row r="2903">
      <c r="A2903" t="inlineStr">
        <is>
          <t>Beleuchtungsdichte</t>
        </is>
      </c>
      <c r="B2903" t="inlineStr"/>
      <c r="C2903" t="inlineStr"/>
      <c r="D2903" t="inlineStr">
        <is>
          <t>sự sáng chói, sự chiếu, sự rọi</t>
        </is>
      </c>
    </row>
    <row r="2904">
      <c r="A2904" t="inlineStr">
        <is>
          <t>belichten</t>
        </is>
      </c>
      <c r="B2904" t="inlineStr"/>
      <c r="C2904" t="inlineStr"/>
      <c r="D2904" t="inlineStr">
        <is>
          <t>phơi ra, phơi bày ra, phô ra, bóc trần, phơi trần, vạch trần, bộc lộ, bày ra để bán, trưng bày, đặt vào, đặt vào tình thế dễ bị, xoay về, vứt bỏ ra ngoài đường, phơi sang - soi sáng &amp; ), làm sáng ngời, cho ánh sáng rọi vào, chiếu rọi</t>
        </is>
      </c>
    </row>
    <row r="2905">
      <c r="A2905" t="inlineStr">
        <is>
          <t>beliebig</t>
        </is>
      </c>
      <c r="B2905" t="inlineStr"/>
      <c r="C2905" t="inlineStr"/>
      <c r="D2905" t="inlineStr">
        <is>
          <t>chuyên quyền, độc đoán, tuỳ ý, tự ý, không bị bó buộc, hay thay đổi, thất thường, được tuỳ ý quyết định, có toàn quyền quyết định - được tự do làm theo ý mình, tuỳ ý mình = beliebig viele + = beliebig lange +</t>
        </is>
      </c>
    </row>
    <row r="2906">
      <c r="A2906" t="inlineStr">
        <is>
          <t>beliebige</t>
        </is>
      </c>
      <c r="B2906" t="inlineStr"/>
      <c r="C2906" t="inlineStr"/>
      <c r="D2906" t="inlineStr">
        <is>
          <t>một, một nào đó, tuyệt không, không tí nào, bất cứ, một người nào đó, một vật nào đó, không chút gì, không đứa nào, bất cứ vật gì, bất cứ ai, chút nào, một tí nào, hoàn toàn = jeder beliebige + = jedes beliebige +</t>
        </is>
      </c>
    </row>
    <row r="2907">
      <c r="A2907" t="inlineStr">
        <is>
          <t>beliebt</t>
        </is>
      </c>
      <c r="B2907" t="inlineStr"/>
      <c r="C2907" t="inlineStr"/>
      <c r="D2907" t="inlineStr">
        <is>
          <t>được mến chuộng, được ưa thích - nhân dân, của nhân dân, do nhân dân, bình dân, có tính chất đại chúng, hợp với nhân dân, hợp với trình độ nhân dân, phổ cập, được lòng dân, được nhân dân yêu mến, được mọi người ưa thích - phổ biến, nổi tiếng = sehr beliebt + = beliebt machen + = sehr beliebt sein + = sich beliebt machen + = er macht sich beliebt +</t>
        </is>
      </c>
    </row>
    <row r="2908">
      <c r="A2908" t="inlineStr">
        <is>
          <t>Beliebtheit</t>
        </is>
      </c>
      <c r="B2908" t="inlineStr"/>
      <c r="C2908" t="inlineStr"/>
      <c r="D2908" t="inlineStr">
        <is>
          <t>sự làm cho được mến, sự làm cho được quý chuộng, sự được mến, sự được quý chuộng, sự biểu lộ lòng yêu mến, sự âu yếm, điều làm cho mến, điều làm cho quý chuộng - tính đại chúng, tính phổ biến, sự nổi tiếng, sự yêu mến của nhân dân, sự ưa thích của quần chúng - mốt, thời trang, cái đang được chuộng, cái đang thịnh hành = sich großer Beliebtheit erfreuen +</t>
        </is>
      </c>
    </row>
    <row r="2909">
      <c r="A2909" t="inlineStr">
        <is>
          <t>beliefern</t>
        </is>
      </c>
      <c r="B2909" t="inlineStr"/>
      <c r="C2909" t="inlineStr"/>
      <c r="D2909" t="inlineStr">
        <is>
          <t>cung cấp, tích trữ, lắp báng vào, lắp cán vào, lắp chuôi vào, trồng cỏ, cùm, đâm chồi, + up) để vào kho, cất vào kho) = beliefern +</t>
        </is>
      </c>
    </row>
    <row r="2910">
      <c r="A2910" t="inlineStr">
        <is>
          <t>Belieferung</t>
        </is>
      </c>
      <c r="B2910" t="inlineStr"/>
      <c r="C2910" t="inlineStr"/>
      <c r="D2910" t="inlineStr">
        <is>
          <t>sự cung cấp, sự tiếp tế, nguồn dự trữ, kho cung cấp, đồ dự trữ, hàng cung cấp, quân nhu, tiền trợ cấp, khoản chi phí hành chính = die besondere Belieferung +</t>
        </is>
      </c>
    </row>
    <row r="2911">
      <c r="A2911" t="inlineStr">
        <is>
          <t>bellen</t>
        </is>
      </c>
      <c r="B2911" t="inlineStr"/>
      <c r="C2911" t="inlineStr"/>
      <c r="D2911" t="inlineStr">
        <is>
          <t>sủa, quát tháo, ho, lột vỏ, bóc vỏ, làm sầy da, làm tuột da, thuộc bằng vỏ cây, phủ một lớp vỏ cứng - - kêu, gào, thét, la hét, khóc, khóc lóc, rao - sủa ăng ẳng, nói chuyện phiếm, càu nhàu, cãi lại - kêu ăng ẳng</t>
        </is>
      </c>
    </row>
    <row r="2912">
      <c r="A2912" t="inlineStr">
        <is>
          <t>Belletristik</t>
        </is>
      </c>
      <c r="B2912" t="inlineStr"/>
      <c r="C2912" t="inlineStr"/>
      <c r="D2912" t="inlineStr">
        <is>
          <t>văn chương - điều hư cấu, điều tưởng tượng, tiểu thuyết</t>
        </is>
      </c>
    </row>
    <row r="2913">
      <c r="A2913" t="inlineStr">
        <is>
          <t>belletristisch</t>
        </is>
      </c>
      <c r="B2913" t="inlineStr"/>
      <c r="C2913" t="inlineStr"/>
      <c r="D2913" t="inlineStr">
        <is>
          <t>văn chương</t>
        </is>
      </c>
    </row>
    <row r="2914">
      <c r="A2914" t="inlineStr">
        <is>
          <t>Belobigung</t>
        </is>
      </c>
      <c r="B2914" t="inlineStr"/>
      <c r="C2914" t="inlineStr"/>
      <c r="D2914" t="inlineStr">
        <is>
          <t>sự khen ngợi, sự ca ngợi, sự tán dương, sự tuyên dương, sự giới thiệu, sự tiến cử - sự tán tụng, sự ca tụng, lời khen ngợi, lời ca ngợi, lời ca tụng, lời tán tụng, lời tán dương</t>
        </is>
      </c>
    </row>
    <row r="2915">
      <c r="A2915" t="inlineStr">
        <is>
          <t>belohnen</t>
        </is>
      </c>
      <c r="B2915" t="inlineStr"/>
      <c r="C2915" t="inlineStr"/>
      <c r="D2915" t="inlineStr">
        <is>
          <t>trả tiền thù lao, thưởng, làm hài lòng, làm vừa lòng, hối lộ, đút lót - đền bù, đền đáp, trả ơn, báo ơn, trả thù, báo thù, báo oán = belohnen + = belohnen + = belohnen +</t>
        </is>
      </c>
    </row>
    <row r="2916">
      <c r="A2916" t="inlineStr">
        <is>
          <t>belohnend</t>
        </is>
      </c>
      <c r="B2916" t="inlineStr"/>
      <c r="C2916" t="inlineStr"/>
      <c r="D2916" t="inlineStr">
        <is>
          <t>để thưởng, để trả công, để đền đáp, được trả hậu, có lợi</t>
        </is>
      </c>
    </row>
    <row r="2917">
      <c r="A2917" t="inlineStr">
        <is>
          <t>belustigen</t>
        </is>
      </c>
      <c r="B2917" t="inlineStr"/>
      <c r="C2917" t="inlineStr"/>
      <c r="D2917" t="inlineStr">
        <is>
          <t>làm vui, làm thích thú, làm buồn cười, giải trí, tiêu khiển, lừa phỉnh, phỉnh phờ ai bằng những lời hứa hão, lừa, dụ, làm mát cảnh giác - làm trệch đi, làm trệch hướng, hướng sang phía khác, làm lãng, làm giải trí, làm tiêu khiển - tiếp đãi, chiêu đãi, nuôi dưỡng, ấp ủ, hoan nghênh, tán thành, trao đổi = sich belustigen +</t>
        </is>
      </c>
    </row>
    <row r="2918">
      <c r="A2918" t="inlineStr">
        <is>
          <t>Belustigung</t>
        </is>
      </c>
      <c r="B2918" t="inlineStr"/>
      <c r="C2918" t="inlineStr"/>
      <c r="D2918" t="inlineStr">
        <is>
          <t>sự vui chơi, trò vui, trò giải trí, trò tiêu khiển, sự làm cho thích thú, sự làm buồn cười, sự thích thú, sự buồn cười - sự tiếp đãi, sự chiêu đãi, buổi chiêu đãi, sự giải trí, sự tiêu khiển, cuộc biểu diễn văn nghệ, sự nuôi dưỡng, sự ấp ủ, sự hoan nghênh, sự tán thành - 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sự vui vẻ, sự hớn hở - - sự giải lao, giờ chơi, giờ nghỉ, giờ giải lao - thể thao, sự chơi đùa, sự nô đùa, trò trớ trêu, cuộc giải trí, cuộc vui chơi ngoài trời, người tốt, người có tinh thần tượng võ, người thẳng thắn, người trung thực, người có dũng khí - con bạc, anh chàng ăn diện, công tử bột, biến dị = die wüst lärmende Belustigung +</t>
        </is>
      </c>
    </row>
    <row r="2919">
      <c r="A2919" t="inlineStr">
        <is>
          <t>bemalen</t>
        </is>
      </c>
      <c r="B2919" t="inlineStr"/>
      <c r="C2919" t="inlineStr"/>
      <c r="D2919" t="inlineStr">
        <is>
          <t>vẽ rõ nét, trang trí phù hiệu, ca ngợi, tán dương - sơn, quét sơn, vẽ, tô vẽ, mô tả, đánh phấn, vẽ tranh, thoa phấn</t>
        </is>
      </c>
    </row>
    <row r="2920">
      <c r="A2920" t="inlineStr">
        <is>
          <t>bemerkbar</t>
        </is>
      </c>
      <c r="B2920" t="inlineStr"/>
      <c r="C2920" t="inlineStr"/>
      <c r="D2920" t="inlineStr">
        <is>
          <t>đáng chú ý, đáng để ý, có thể nhận thấy, có thể thấy r - có thể quan sát được, có thể nhận thấy được, dễ thấy, đáng kể, có thể tổ chức - có thể nhận thức thấy, có thể cảm giác thấy = sich bemerkbar machen +</t>
        </is>
      </c>
    </row>
    <row r="2921">
      <c r="A2921" t="inlineStr">
        <is>
          <t>Bemerken</t>
        </is>
      </c>
      <c r="B2921" t="inlineStr"/>
      <c r="C2921" t="inlineStr"/>
      <c r="D2921" t="inlineStr">
        <is>
          <t>sự lưu ý, sự chú ý, sự nhận xét, lời phê bình, lời bình luận</t>
        </is>
      </c>
    </row>
    <row r="2922">
      <c r="A2922" t="inlineStr">
        <is>
          <t>bemerken</t>
        </is>
      </c>
      <c r="B2922" t="inlineStr"/>
      <c r="C2922" t="inlineStr"/>
      <c r="D2922" t="inlineStr">
        <is>
          <t>phân biệt, nghe ra, nhận ra, chia thành, xếp thành, nhận định sự khác nhau - thấy, tìm thấy, tìm ra, bắt được, nhận, nhận được, được, nhận thấy, xét thấy, thấy có, tới, đạt tới, trúng, cung cấp, xác minh và tuyên bố - đánh dấu, ghi dấu, cho điểm, ghi điểm, chỉ, bày tỏ, biểu lộ, biểu thị, chứng tỏ, đặc trưng, để ý, chú ý - lưu ý, lưu tâm, chăm nom, chăm sóc, trông nom, giữ gìn, quan tâm, bận tâm, lo lắng, phản đối, phiền, không thích, khó chịu - ghi nhớ, ghi, ghi chép, chú giải, chú thích - nhận biết, báo trước, nhận xét về, chiếu cố, hạ cố, đối xử lễ độ với - quan sát, nhận xét, theo dõi, tiến hành, cử hành, làm, tuân theo, chú ý giữ, tôn trọng - hiểu, nhận thức, lĩnh hội, trông thấy, nghe thấy, cảm thấy, ngửi thấy - để ý đến, làm chú ý, làm lưu ý, phê bình, bình luận - nắm được</t>
        </is>
      </c>
    </row>
    <row r="2923">
      <c r="A2923" t="inlineStr">
        <is>
          <t>bemerkenswert</t>
        </is>
      </c>
      <c r="B2923" t="inlineStr"/>
      <c r="C2923" t="inlineStr"/>
      <c r="D2923" t="inlineStr">
        <is>
          <t>dễ thấy, rõ ràng, đập ngay vào mắt, lồ lộ, làm cho người ta để ý đến, đáng chú ý - có tiếng, trứ danh, đáng kể, tần tảo - đáng để ý, đáng ghi nh - có thể nhận thấy, có thể thấy r - có thể quan sát được, có thể nhận thấy được, có thể tổ chức - xuất sắc, phi thường, đặc biệt, rõ rệt - đang kể, nổi tiếng, gương mẫu, nghiêm minh, dùng làm dấu hiệu, để ra hiệu = bemerkenswert + = geschichtlich bemerkenswert +</t>
        </is>
      </c>
    </row>
    <row r="2924">
      <c r="A2924" t="inlineStr">
        <is>
          <t>Bemerkung</t>
        </is>
      </c>
      <c r="B2924" t="inlineStr"/>
      <c r="C2924" t="inlineStr"/>
      <c r="D2924" t="inlineStr">
        <is>
          <t>lời bình luận, lời chú giải, lời chú thích, lời dẫn giải, lời phê bình, lời chỉ trích - thông tri, yết thị, thông cáo, lời báo trước, sự báo trước, thời hạn, đoạn ngắn, bài ngắn, sự chú ý, sự để ý, sự nhận biết - sự quan sát, sự theo dõi, khả năng quan sát, năng lực quan sát, lời nhận xét, điều quan sát được, điều nhận thấy, lời bình phẩm, sự xác định toạ độ theo độ cao của mặt trời = die Bemerkung + = die Bemerkung + = die witzige Bemerkung + = die bissige Bemerkung + = die beißende Bemerkung + = die abfällige Bemerkung + = die treffende Bemerkung + = die kritische Bemerkung + = die abfällige Bemerkung + = die spöttische Bemerkung + = die geistreiche Bemerkung + = eine Bemerkung machen + = eine beißende Bemerkung + = eine gehässige Bemerkung + = die treffende, witzige Bemerkung + = eine taktlose Bemerkung machen +</t>
        </is>
      </c>
    </row>
    <row r="2925">
      <c r="A2925" t="inlineStr">
        <is>
          <t>Bemerkungen</t>
        </is>
      </c>
      <c r="B2925" t="inlineStr"/>
      <c r="C2925" t="inlineStr"/>
      <c r="D2925">
        <f> kritische Bemerkungen machen +</f>
        <v/>
      </c>
    </row>
    <row r="2926">
      <c r="A2926" t="inlineStr">
        <is>
          <t>bemessen</t>
        </is>
      </c>
      <c r="B2926" t="inlineStr"/>
      <c r="C2926" t="inlineStr"/>
      <c r="D2926" t="inlineStr">
        <is>
          <t>cho uống thuốc theo liều lượng, trộn lẫn - đo, đo lường, đo được, so với, đọ với, đọ sức với, liệu chừng, liệu, + off, out) phân phối, phân ra, chia ra, vượt, đi qua - chọn thời gian, tính toán thì giờ, sắp xếp thời gian, tính giờ, bấm giờ, điều chỉnh = bemessen +</t>
        </is>
      </c>
    </row>
    <row r="2927">
      <c r="A2927" t="inlineStr">
        <is>
          <t>bemitleiden</t>
        </is>
      </c>
      <c r="B2927" t="inlineStr"/>
      <c r="C2927" t="inlineStr"/>
      <c r="D2927" t="inlineStr">
        <is>
          <t>thương hại, thương xót, ái ngại, động lòng trắc ẩn - - động lòng trắc ẩn đối với</t>
        </is>
      </c>
    </row>
    <row r="2928">
      <c r="A2928" t="inlineStr">
        <is>
          <t>Bemme</t>
        </is>
      </c>
      <c r="B2928" t="inlineStr"/>
      <c r="C2928" t="inlineStr"/>
      <c r="D2928" t="inlineStr">
        <is>
          <t>bánh xăngđuych, cái kẹp cái khoác vào giữa, sandwich-man</t>
        </is>
      </c>
    </row>
    <row r="2929">
      <c r="A2929" t="inlineStr">
        <is>
          <t>bemuttern</t>
        </is>
      </c>
      <c r="B2929" t="inlineStr"/>
      <c r="C2929" t="inlineStr"/>
      <c r="D2929" t="inlineStr">
        <is>
          <t>đi kèm</t>
        </is>
      </c>
    </row>
    <row r="2930">
      <c r="A2930" t="inlineStr">
        <is>
          <t>benachbart</t>
        </is>
      </c>
      <c r="B2930" t="inlineStr"/>
      <c r="C2930" t="inlineStr"/>
      <c r="D2930" t="inlineStr">
        <is>
          <t>gần kề, kế liền, sát ngay - kế bên, tiếp giáp, bên cạnh, sát nách - kề nhau, giáp nhau, láng giềng</t>
        </is>
      </c>
    </row>
    <row r="2931">
      <c r="A2931" t="inlineStr">
        <is>
          <t>benachrichtigen</t>
        </is>
      </c>
      <c r="B2931" t="inlineStr"/>
      <c r="C2931" t="inlineStr"/>
      <c r="D2931" t="inlineStr">
        <is>
          <t>khuyên, khuyên bảo, răn bảo, báo cho biết, hỏi ý kiến - cho biết - appraise - báo tin cho, truyền cho, cung cấp tin tức, cung cấp tài liệu - báo bằng thư, đưa tin, đánh điện - báo, khai báo, thông báo, cho hay - cảnh cáo, răn</t>
        </is>
      </c>
    </row>
    <row r="2932">
      <c r="A2932" t="inlineStr">
        <is>
          <t>Benachrichtigung</t>
        </is>
      </c>
      <c r="B2932" t="inlineStr"/>
      <c r="C2932" t="inlineStr"/>
      <c r="D2932" t="inlineStr">
        <is>
          <t>lời khuyên, lời chỉ bảo, số nhiều) tin tức - sự cung cấp tin tức, sự thông tin, tin tức, tài liệu, kiến thức, điều buộc tội - sự báo, sự khai báo, sự thông báo</t>
        </is>
      </c>
    </row>
    <row r="2933">
      <c r="A2933" t="inlineStr">
        <is>
          <t>benachteiligen</t>
        </is>
      </c>
      <c r="B2933" t="inlineStr"/>
      <c r="C2933" t="inlineStr"/>
      <c r="D2933" t="inlineStr">
        <is>
          <t>trừng trị, trừng phạt, phạt = benachteiligen + = jemanden benachteiligen +</t>
        </is>
      </c>
    </row>
    <row r="2934">
      <c r="A2934" t="inlineStr">
        <is>
          <t>benachteiligt</t>
        </is>
      </c>
      <c r="B2934" t="inlineStr"/>
      <c r="C2934" t="inlineStr"/>
      <c r="D2934" t="inlineStr">
        <is>
          <t>bị thiệt thòi về quyền lợi, không được hưởng quyền lợi như những người khác, tầng lớp xã hội dưới - không có đặc quyền, underprivileged = sich benachteiligt fühlen +</t>
        </is>
      </c>
    </row>
    <row r="2935">
      <c r="A2935" t="inlineStr">
        <is>
          <t>Benachteiligte</t>
        </is>
      </c>
      <c r="B2935" t="inlineStr"/>
      <c r="C2935" t="inlineStr"/>
      <c r="D2935" t="inlineStr">
        <is>
          <t>chó bị thua, người bị thua, người bị thu thiệt, người bị áp bức</t>
        </is>
      </c>
    </row>
    <row r="2936">
      <c r="A2936" t="inlineStr">
        <is>
          <t>Benachteiligung</t>
        </is>
      </c>
      <c r="B2936" t="inlineStr"/>
      <c r="C2936" t="inlineStr"/>
      <c r="D2936" t="inlineStr">
        <is>
          <t>sự bất lợi, thế bất lợi, sự thiệt hại, mối tổn thất - cuộc thi có chấp, điều chấp, sự cản trở, điều bất lợi</t>
        </is>
      </c>
    </row>
    <row r="2937">
      <c r="A2937" t="inlineStr">
        <is>
          <t>benebelt</t>
        </is>
      </c>
      <c r="B2937" t="inlineStr"/>
      <c r="C2937" t="inlineStr"/>
      <c r="D2937" t="inlineStr">
        <is>
          <t>khô khan, vô vị, váng đầu, hay gắt gỏng, hay cáu, quàu quạu - - uỷ mị, hay khóc lóc, sướt mướt, say lè nhè - giống mặt trăng, dãi ánh trăng, có ánh trăng soi, thơ thẩn, mơ mộng - ngà ngà say, chếnh choáng</t>
        </is>
      </c>
    </row>
    <row r="2938">
      <c r="A2938" t="inlineStr">
        <is>
          <t>Benehmen</t>
        </is>
      </c>
      <c r="B2938" t="inlineStr"/>
      <c r="C2938" t="inlineStr"/>
      <c r="D2938" t="inlineStr">
        <is>
          <t>thái độ, cách đối xử, cách cư xử, cách ăn ở, tư cách đạo đức, cách chạy, tác động - hạnh kiểm, tư cách, đạo đức, sự chỉ đạo, sự điều khiển, sự hướng dẫn, sự quản lý, cách sắp đặt, cách bố cục - cách xử sự, cử chỉ - cách đi đứng, phản ứng hoá học - kỷ luật, sự rèn luyện trí óc, nhục hình, sự trừng phạt, sự hành xác, quân sự luyện tập, môn học - bề ngoài, mặt ngoài, bên ngoài, cách cư xử bề ngoài, vẻ bề ngoài = das gute Benehmen + = das feine Benehmen + = das galante Benehmen + = kein Benehmen haben + = das überfromme Benehmen + = das gewalttätige Benehmen + = das geräuschvolle Benehmen + = das widersetzliche Benehmen + = sein Benehmen mißfällt mir + = sein Benehmen ist einwandfrei + = sie hat ein gewinnendes Benehmen +</t>
        </is>
      </c>
    </row>
    <row r="2939">
      <c r="A2939" t="inlineStr">
        <is>
          <t>beneiden</t>
        </is>
      </c>
      <c r="B2939" t="inlineStr"/>
      <c r="C2939" t="inlineStr"/>
      <c r="D2939" t="inlineStr">
        <is>
          <t>ghen tị, bất đắc dĩ phải, miễn cưỡng phải - cho một cách miễn cưỡng, miễn cưỡng cho phép, bất đắc dĩ đồng ý, nhìn bằng con mắt xấu, tỏ vẻ không bằng lòng, tỏ vẻ không thích thú, có thái độ hằn học = beneiden +</t>
        </is>
      </c>
    </row>
    <row r="2940">
      <c r="A2940" t="inlineStr">
        <is>
          <t>beneidenswert</t>
        </is>
      </c>
      <c r="B2940" t="inlineStr"/>
      <c r="C2940" t="inlineStr"/>
      <c r="D2940" t="inlineStr">
        <is>
          <t>gây thèm muốn, gây ghen tị, gây đố kỵ, đáng thèm muốn, đáng ghen tị - gây sự ghen ghét, gây ác cảm, xúc phạm đến tự ái = wenig beneidenswert +</t>
        </is>
      </c>
    </row>
    <row r="2941">
      <c r="A2941" t="inlineStr">
        <is>
          <t>benennen</t>
        </is>
      </c>
      <c r="B2941" t="inlineStr"/>
      <c r="C2941" t="inlineStr"/>
      <c r="D2941"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cho tên là, đặt tên là, gọi tên là - phong tước hiệp sĩ, phong cho cái tên, gán cho cái tên, đặt cho cái tên, bôi mỡ, sang sửa, lồng tiếng, lồng nhạc vào phim - dán nhãn, ghi nhãn, liệt vào loại, gán cho là = benennen + = neu benennen + = falsch benennen +</t>
        </is>
      </c>
    </row>
    <row r="2942">
      <c r="A2942" t="inlineStr">
        <is>
          <t>Benennung</t>
        </is>
      </c>
      <c r="B2942" t="inlineStr"/>
      <c r="C2942" t="inlineStr"/>
      <c r="D2942" t="inlineStr">
        <is>
          <t>tên, tên gọi, danh hiệu - sự cho tên là, sự đặt tên là, sự gọi tên là, sự gọi, loại, hạng, loại đơn vị, tên chỉ loại, tên chỉ hạng, giáo phái - cột đồng hồ mặt trời, vòi nhuỵ, văn phong, phong cách, cách, lối, kiểu, dáng, thời trang, mốt, tước hiệu, lịch, điều đặc sắc, điểm xuất sắc, bút trâm, bút mực, bút chì, kim = die Benennung + = die bezeichnende Benennung + = die volkstümliche Benennung +</t>
        </is>
      </c>
    </row>
    <row r="2943">
      <c r="A2943" t="inlineStr">
        <is>
          <t>benommen</t>
        </is>
      </c>
      <c r="B2943" t="inlineStr"/>
      <c r="C2943" t="inlineStr"/>
      <c r="D2943" t="inlineStr">
        <is>
          <t>hoa mắt, choáng váng, chóng mặt, làm hoa mắt, làm choáng váng, làm chóng mặt, cao ngất, quay tít, xoáy cuộn</t>
        </is>
      </c>
    </row>
    <row r="2944">
      <c r="A2944" t="inlineStr">
        <is>
          <t>Benommenheit</t>
        </is>
      </c>
      <c r="B2944" t="inlineStr"/>
      <c r="C2944" t="inlineStr"/>
      <c r="D2944" t="inlineStr">
        <is>
          <t>tình trạng tê, tình trạng tê cóng, tình trạng tê liệt, tình trạng chết lặng đi - tình trạng u mê, trạng thái sững sờ, trạng thái đờ người ra, trạng thái hết sức kinh ngạc</t>
        </is>
      </c>
    </row>
    <row r="2945">
      <c r="A2945" t="inlineStr">
        <is>
          <t>benoten</t>
        </is>
      </c>
      <c r="B2945" t="inlineStr"/>
      <c r="C2945" t="inlineStr"/>
      <c r="D2945" t="inlineStr">
        <is>
          <t>đánh dấu, ghi dấu, cho điểm, ghi điểm, chỉ, bày tỏ, biểu lộ, biểu thị, chứng tỏ, đặc trưng, để ý, chú ý</t>
        </is>
      </c>
    </row>
    <row r="2946">
      <c r="A2946" t="inlineStr">
        <is>
          <t>benutzbar</t>
        </is>
      </c>
      <c r="B2946" t="inlineStr"/>
      <c r="C2946" t="inlineStr"/>
      <c r="D2946" t="inlineStr">
        <is>
          <t>không phù hợp, không thích hợp, bất tài, thiếu năng lực, không đủ tư cách, không xứng đôi, không tưng xứng</t>
        </is>
      </c>
    </row>
    <row r="2947">
      <c r="A2947" t="inlineStr">
        <is>
          <t>benutzen</t>
        </is>
      </c>
      <c r="B2947" t="inlineStr"/>
      <c r="C2947" t="inlineStr"/>
      <c r="D2947" t="inlineStr">
        <is>
          <t>gắn vào, áp vào, ghép vào, đính vào, đắp vào, tra vào, dùng ứng dụng, dùng áp dụng, chăm chú, chuyên tâm, xin, thỉnh cầu, có thể áp dụng vào, thích ứng với, hợp với, apply to, at hỏi - dùng, thuê - sử dụng - áp dụng, lợi dụng, tiêu dùng, tiêu thụ, đối xử, đối đ i, ăn ở, trước kia có thói quen, trước kia hay - = viel benutzen +</t>
        </is>
      </c>
    </row>
    <row r="2948">
      <c r="A2948" t="inlineStr">
        <is>
          <t>Benutzer</t>
        </is>
      </c>
      <c r="B2948" t="inlineStr"/>
      <c r="C2948" t="inlineStr"/>
      <c r="D2948" t="inlineStr">
        <is>
          <t>người dùng, người hay dùng</t>
        </is>
      </c>
    </row>
    <row r="2949">
      <c r="A2949" t="inlineStr">
        <is>
          <t>Benutzung</t>
        </is>
      </c>
      <c r="B2949" t="inlineStr"/>
      <c r="C2949" t="inlineStr"/>
      <c r="D2949"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cách dùng, quyền dùng, quyền sử dụng, năng lực sử dụng, thói quen, tập quán, sự có ích, ích lợi, lễ nghi, quyền hoa lợi - sự sử dụng = die mißbräuchliche Benutzung +</t>
        </is>
      </c>
    </row>
    <row r="2950">
      <c r="A2950" t="inlineStr">
        <is>
          <t>Benzin</t>
        </is>
      </c>
      <c r="B2950" t="inlineStr"/>
      <c r="C2950" t="inlineStr"/>
      <c r="D2950" t="inlineStr">
        <is>
          <t>chất đốt, nhiên liệu, cái khích động - khí, khí thắp, hơi đốt, khí tê laughing gas), hơi độc, hơi ngạt, khí nổ, dầu xăng, chuyện rỗng tuếch không đâu vào đâu, chuyện tầm phào, chuyện huyên hoang khoác lác - dầu lửa, dầu hoả, xăng - nước ép, dịch, phần tinh hoa, phần tinh tuý, dầu, điện - = das Benzin + = Benzin verfahren +</t>
        </is>
      </c>
    </row>
    <row r="2951">
      <c r="A2951" t="inlineStr">
        <is>
          <t>Benzol</t>
        </is>
      </c>
      <c r="B2951" t="inlineStr"/>
      <c r="C2951" t="inlineStr"/>
      <c r="D2951" t="inlineStr">
        <is>
          <t>Benzen benzene) = das Benzol + = mit Benzol sättigen +</t>
        </is>
      </c>
    </row>
    <row r="2952">
      <c r="A2952" t="inlineStr">
        <is>
          <t>Beobachten</t>
        </is>
      </c>
      <c r="B2952" t="inlineStr"/>
      <c r="C2952" t="inlineStr"/>
      <c r="D2952" t="inlineStr">
        <is>
          <t>sự dọ thám, sự theo dõi - sự tuân theo, sự tuân thủ, sự làm lễ, lễ kỷ niệm, sự cung kính, sự kính trọng, sự tôn kính observancy)</t>
        </is>
      </c>
    </row>
    <row r="2953">
      <c r="A2953" t="inlineStr">
        <is>
          <t>beobachten</t>
        </is>
      </c>
      <c r="B2953" t="inlineStr"/>
      <c r="C2953" t="inlineStr"/>
      <c r="D2953" t="inlineStr">
        <is>
          <t>nhìn quan sát, nhìn trừng trừng - giữ, giữ lại, tuân theo, y theo, thi hành, đúng, canh phòng, bảo vệ, phù hộ, giữ gìn, giấu, bảo quản, chăm sóc, trông nom, quản lý, giữ riêng, để ra, để riêng ra, để dành, giam giữ - + from) giữ cho khỏi, giữ đứng, ngăn lại, nhịn tránh, nuôi, nuôi nấng, bao, có thường xuyên để bán, cứ, cứ để cho, bắt phải, không rời, ở lỳ, vẫn cứ, ở trong tình trạng, theo, bắt làm kiên trì - bắt làm bền bỉ, làm, tổ chức, vẫn ở tình trạng tiếp tục, ở, đẻ được, giữ được, để dành được, giữ lấy, bám lấy, cứ theo, không rời xa, có thể để đấy, có thể đợi đấy, rời xa, tránh xa, nhịn, làm kiên trì - làm bền bỉ - ghi nhớ, chú ý, lưu ý, nhận thấy, ghi, ghi chép, chú giải, chú thích - để ý, nhận biết, báo trước, nhận xét về, chiếu cố, hạ cố, đối xử lễ độ với - quan sát, nhận xét, theo dõi, tiến hành, cử hành, chú ý giữ, tôn trọng - thấy, để ý đến, làm chú ý, làm lưu ý, phê bình, bình luận - che, che bóng, làm tối sầm, làm sa sầm, đánh bóng, + forth) báo điểm trước, làm mờ hiện ra, dò - hiểu, nắm được, cảm thấy - thức canh, gác đêm, thức, thức đêm, canh gác, rình, nhìn xem, để ý xem, chờ = zu beobachten + = jemanden beobachten + = aufmerksam beobachten + = jemanden dauernd beobachten + = jemanden heimlich beobachten +</t>
        </is>
      </c>
    </row>
    <row r="2954">
      <c r="A2954" t="inlineStr">
        <is>
          <t>beobachtend</t>
        </is>
      </c>
      <c r="B2954" t="inlineStr"/>
      <c r="C2954" t="inlineStr"/>
      <c r="D2954" t="inlineStr">
        <is>
          <t>hay quan sát, tinh mắt, tinh ý, tuân theo</t>
        </is>
      </c>
    </row>
    <row r="2955">
      <c r="A2955" t="inlineStr">
        <is>
          <t>Beobachter</t>
        </is>
      </c>
      <c r="B2955" t="inlineStr"/>
      <c r="C2955" t="inlineStr"/>
      <c r="D2955" t="inlineStr">
        <is>
          <t>người xem, người ngắm, khán giả, người chứng kiến, người được mục kích - người theo dõi, người quan sát, người tuân theo, người tôn trọng, người theo dõi phát hiện mục tiêu, người theo dõi phát hiện máy bay địch - người thức canh, người canh đêm, người rình, người quan sát theo dõi = der Beobachter + = der heimliche Beobachter +</t>
        </is>
      </c>
    </row>
    <row r="2956">
      <c r="A2956" t="inlineStr">
        <is>
          <t>Beobachtung</t>
        </is>
      </c>
      <c r="B2956" t="inlineStr"/>
      <c r="C2956" t="inlineStr"/>
      <c r="D2956" t="inlineStr">
        <is>
          <t>sự tuân theo, sự tuân thủ, sự làm lễ, lễ kỷ niệm, sự cung kính, sự kính trọng, sự tôn kính observancy) - sự quan sát, sự để ý, sự chú ý, sự theo dõi, khả năng quan sát, năng lực quan sát, lời nhận xét, điều quan sát được, điều nhận thấy, lời bình phẩm, sự xác định toạ độ theo độ cao của mặt trời</t>
        </is>
      </c>
    </row>
    <row r="2957">
      <c r="A2957" t="inlineStr">
        <is>
          <t>Beobachtungsposten</t>
        </is>
      </c>
      <c r="B2957" t="inlineStr"/>
      <c r="C2957" t="inlineStr"/>
      <c r="D2957" t="inlineStr">
        <is>
          <t>trạm quan sát</t>
        </is>
      </c>
    </row>
    <row r="2958">
      <c r="A2958" t="inlineStr">
        <is>
          <t>bepflanzen</t>
        </is>
      </c>
      <c r="B2958" t="inlineStr"/>
      <c r="C2958" t="inlineStr"/>
      <c r="D2958" t="inlineStr">
        <is>
          <t>trồng, gieo, cắm, đóng chặt xuống, động từ phân thân to plant oneself đứng, thả, di đến ở... đưa đến ở..., thiết lập, thành lập, đặt, gài lại làm tay trong, gài, bắn, giáng, ném - đâm..., bỏ rơi, chôn, giấu, oa trữ, bỏ vào mỏ, tính</t>
        </is>
      </c>
    </row>
    <row r="2959">
      <c r="A2959" t="inlineStr">
        <is>
          <t>bequemen</t>
        </is>
      </c>
      <c r="B2959" t="inlineStr"/>
      <c r="C2959" t="inlineStr"/>
      <c r="D2959" t="inlineStr">
        <is>
          <t>hạ mình, hạ cố, chiếu cố, chỉ rõ, ghi rõ, ghi từng khoản - to submit oneself to... chịu phục tùng..., đệ trình, đưa ra ý kiến là, chịu, cam chịu, quy phục, trịnh trọng trình bày</t>
        </is>
      </c>
    </row>
    <row r="2960">
      <c r="A2960" t="inlineStr">
        <is>
          <t>Bequemlichkeit</t>
        </is>
      </c>
      <c r="B2960" t="inlineStr"/>
      <c r="C2960" t="inlineStr"/>
      <c r="D2960" t="inlineStr">
        <is>
          <t>sự an ủi, sự khuyên giải, người an ủi, người khuyên giải, nguồn an ủi, lời an ủi, sự an nhàn, sự nhàn hạ, sự sung túc, tiện nghi, chăn lông vịt - sự tiện lợi, sự thuận lợi, sự thích hợp, đồ dùng, các thứ tiện nghi, lợi ích vật chất, điều lợi, nhà tiêu, hố xí - sự thanh thản, sự thoải mái, sự không bị ràng buộc, sự thanh nhàn, sự dễ dàng, dự thanh thoát, sự dễ chịu, sự không bị đau đớn, sự khỏi đau - sự không lo lắng, sự thanh thoát, sự ung dung, tính dễ dãi, tính dễ thuyết phục - sự lười biếng, sự biếng nhác - = aus Bequemlichkeit +</t>
        </is>
      </c>
    </row>
    <row r="2961">
      <c r="A2961" t="inlineStr">
        <is>
          <t>beraten</t>
        </is>
      </c>
      <c r="B2961" t="inlineStr"/>
      <c r="C2961" t="inlineStr"/>
      <c r="D2961" t="inlineStr">
        <is>
          <t>ngồi, đậu, ấp, họp, nhóm họp, vừa, hợp, cưỡi, đặt ngồi = sich beraten + = sich beraten + = sich beraten + = gut beraten sein +</t>
        </is>
      </c>
    </row>
    <row r="2962">
      <c r="A2962" t="inlineStr">
        <is>
          <t>beratend</t>
        </is>
      </c>
      <c r="B2962" t="inlineStr"/>
      <c r="C2962" t="inlineStr"/>
      <c r="D2962" t="inlineStr">
        <is>
          <t>để hỏi, để xin ý kiến, cho ý kiến, cố vấn - để hỏi ý kiến, tư vấn - thảo luận - chỉ bảo, chỉ dẫn, hướng dẫn, huấn thị</t>
        </is>
      </c>
    </row>
    <row r="2963">
      <c r="A2963" t="inlineStr">
        <is>
          <t>Berater</t>
        </is>
      </c>
      <c r="B2963" t="inlineStr"/>
      <c r="C2963" t="inlineStr"/>
      <c r="D2963" t="inlineStr">
        <is>
          <t>người khuyên bảo, người chỉ bảo, cố vấn - - người hỏi ý kiến, thầy thuốc chỉ đạo chuyên môn, thầy thuốc tư vấn, nhà chuyên môn, chuyên viên, người cho ý kiến, người được hỏi ý kiến - luật sư - người thầy thông thái, người cố vấn dày kinh nghiệm, giáo dục viên, mento - hoa tiêu, người lái, phi công, người dẫn đường = der landwirtschaftliche Berater +</t>
        </is>
      </c>
    </row>
    <row r="2964">
      <c r="A2964" t="inlineStr">
        <is>
          <t>Beratung</t>
        </is>
      </c>
      <c r="B2964" t="inlineStr"/>
      <c r="C2964" t="inlineStr"/>
      <c r="D2964" t="inlineStr">
        <is>
          <t>sự hỏi ý kiến, sự tra cứu, sự tham khảo, sự bàn bạc, sự thảo luận, sự trao đổi ý kiến, sự hội đàm, sự hội ý, sự hội ý giữa các luật sư, sự hội chẩn - lời khuyên, lời chỉ bảo, ý định, dự định, luật sư, nhóm luật sư - sự suy nghĩ cân nhắc kỹ, sự suy tính thiệt hơn, sự thận trọng, cuộc bàn cãi, sự thong thả, tính khoan thai, tính không vội vàng = die Beratung + = die fachliche Beratung +</t>
        </is>
      </c>
    </row>
    <row r="2965">
      <c r="A2965" t="inlineStr">
        <is>
          <t>Beratungsstelle</t>
        </is>
      </c>
      <c r="B2965" t="inlineStr"/>
      <c r="C2965" t="inlineStr"/>
      <c r="D2965">
        <f> die ärztliche Beratungsstelle +</f>
        <v/>
      </c>
    </row>
    <row r="2966">
      <c r="A2966" t="inlineStr">
        <is>
          <t>berauben</t>
        </is>
      </c>
      <c r="B2966" t="inlineStr"/>
      <c r="C2966" t="inlineStr"/>
      <c r="D2966" t="inlineStr">
        <is>
          <t>rút ngắn lại, cô gọn, tóm tắt, hạn chế, giảm bớt, lấy, tước - làm nghèo đi, làm khánh kiệt, vượt xa, làm cho thành bất lực - cởi quần áo, lột quần áo, tước bỏ, tước đoạt, trừ bỏ, gạt bỏ - + off, away) rút, tháo, tiêu, làm ráo nước, uống cạn, dẫn lưu, rút hết, bòn rút hết, tiêu hao, làm kiệt quệ, away) chảy đi, thoát đi, tiêu đi, ráo nước, chảy ròng ròng, chảy nhỏ giọt - xay, nghiền, cán, xay bằng cối xay, xay bằng máy xay, nghiền bằng máy nghiền, đánh sủi bọt, đánh, đấm, thụi, giâ, tẩn, đánh gục, đánh bại, khắc cạnh, khía răng cưa, làm gờ, đi quanh, đánh đấm nhau - học gạo - cướp bóc, cưỡng đoạt, ăn cắp, tham ô - cướp, vơ vét, lục lọi và cuỗm hết, xẻ rânh xoắn ở nòng, bắn vào, bắn - cướp đoạt, lấy trộm - trờn răng, phóng ra = berauben +</t>
        </is>
      </c>
    </row>
    <row r="2967">
      <c r="A2967" t="inlineStr">
        <is>
          <t>beraubt</t>
        </is>
      </c>
      <c r="B2967" t="inlineStr"/>
      <c r="C2967" t="inlineStr"/>
      <c r="D2967">
        <f> beraubt +</f>
        <v/>
      </c>
    </row>
    <row r="2968">
      <c r="A2968" t="inlineStr">
        <is>
          <t>Beraubung</t>
        </is>
      </c>
      <c r="B2968" t="inlineStr"/>
      <c r="C2968" t="inlineStr"/>
      <c r="D2968" t="inlineStr">
        <is>
          <t>sự mất, sự tổn thất - sự lấy đi, sự tước đoạt, sự cách chức - sự tước quyền sở hữu, sự tước quyền chiếm hữu, sự trục ra khỏi, sự đuổi ra khỏi, sự giải thoát, sự diệt trừ - tình trạng thiếu, tình trạng không có, sự thiếu thốn, cảnh thiếu thốn - sự ăn cướp, vụ ăn cướp, sự ăn trộm, vụ ăn trộm, sự bán giá cắt cổ - sự cướp đoạt, sự cướp phá, sự tống tiền, sự huỷ, sự sửa đổi, sự cắt xén</t>
        </is>
      </c>
    </row>
    <row r="2969">
      <c r="A2969" t="inlineStr">
        <is>
          <t>berauschen</t>
        </is>
      </c>
      <c r="B2969" t="inlineStr"/>
      <c r="C2969" t="inlineStr"/>
      <c r="D2969" t="inlineStr">
        <is>
          <t>làm ngớ ngẩn, làm đần độn, làm mụ đi - làm say, làm hoang mang, làm bối rối, uống luý tuý, uống quá chén, say - làm mê mẩn tâm thần - làm say sưa ), làm nhiễm độc = sich berauschen +</t>
        </is>
      </c>
    </row>
    <row r="2970">
      <c r="A2970" t="inlineStr">
        <is>
          <t>berauschend</t>
        </is>
      </c>
      <c r="B2970" t="inlineStr"/>
      <c r="C2970" t="inlineStr"/>
      <c r="D2970" t="inlineStr">
        <is>
          <t>nóng nảy, hung hăng, hung dữ, nặng, dễ bốc lên đầu, dễ làm say - làm say - cất, làm say sưa )</t>
        </is>
      </c>
    </row>
    <row r="2971">
      <c r="A2971" t="inlineStr">
        <is>
          <t>berauscht</t>
        </is>
      </c>
      <c r="B2971" t="inlineStr"/>
      <c r="C2971" t="inlineStr"/>
      <c r="D2971" t="inlineStr">
        <is>
          <t>say rượu, say sưa, mê mẩn, cuồng lên - say, say sưa ) = berauscht machen +</t>
        </is>
      </c>
    </row>
    <row r="2972">
      <c r="A2972" t="inlineStr">
        <is>
          <t>berechenbar</t>
        </is>
      </c>
      <c r="B2972" t="inlineStr"/>
      <c r="C2972" t="inlineStr"/>
      <c r="D2972" t="inlineStr">
        <is>
          <t>có thể đếm được, có thể tính được - có thể tính, có thể tính toán, có thể ước tính = nicht berechenbar +</t>
        </is>
      </c>
    </row>
    <row r="2973">
      <c r="A2973" t="inlineStr">
        <is>
          <t>Berechenbarkeit</t>
        </is>
      </c>
      <c r="B2973" t="inlineStr"/>
      <c r="C2973" t="inlineStr"/>
      <c r="D2973" t="inlineStr">
        <is>
          <t>tính có thể đếm được, tính có thể tính được - tính có thể tính toán được, tính có thể ước tính được</t>
        </is>
      </c>
    </row>
    <row r="2974">
      <c r="A2974" t="inlineStr">
        <is>
          <t>berechnen</t>
        </is>
      </c>
      <c r="B2974" t="inlineStr"/>
      <c r="C2974" t="inlineStr"/>
      <c r="D2974" t="inlineStr">
        <is>
          <t>chụm mỏ vào nhau, đăng lên quảng cáo, để vào chương trình, dán quảng cáo, dán yết thị, làm hoá đơn, làm danh sách - tính, tính toán, tính trước, suy tính, dự tính, sắp xếp, sắp đặt, làm cho thích hợp, trông nom vào, tin vào, cậy vào, dựa vào, cho rằng, tin rằng, tưởng rằng - nạp đạn, nạp thuốc, nạp điện, tọng vào, nhồi nhét, tính giá, đòi trả, tính vào, bắt phải chịu phí tổn, bắt phải gánh vác, ghi sổ, giao nhiệm vụ, giao việc, buộc tội, tấn công, đột kích - bắc đặt ngang - ước tính - đếm, kể cả, gồm cả, tính đến, kể đến, coi là, coi như, chom là, có giá trị, được kể đến, được tính đến, được chú ý đến, được quan tâm đến - đánh giá, ước lượng - định giá - + among, in) tính vào, kể vào, liệt vào, coi, cho là, đoán, tin cậy vào, trông cậy vào, nghĩ, tưởng = neu berechnen + = falsch berechnen + = zu wenig berechnen + = noch einmal berechnen +</t>
        </is>
      </c>
    </row>
    <row r="2975">
      <c r="A2975" t="inlineStr">
        <is>
          <t>berechnend</t>
        </is>
      </c>
      <c r="B2975" t="inlineStr"/>
      <c r="C2975" t="inlineStr"/>
      <c r="D2975" t="inlineStr">
        <is>
          <t>kín đáo, không cởi mở, khó gần, khôn ngoan, láu, không dễ bị lừa, không nhất quyết, có ý thoái thác - thận trọng, có đắn đo suy nghĩ, tính toán hơn thiệt - - khôn khéo, sáng suốt, tinh tường, sắc bén, mưu mô, xảo quyệt, lắm đòn phép - có kế hoạch, có mưu đồ</t>
        </is>
      </c>
    </row>
    <row r="2976">
      <c r="A2976" t="inlineStr">
        <is>
          <t>Berechner</t>
        </is>
      </c>
      <c r="B2976" t="inlineStr"/>
      <c r="C2976" t="inlineStr"/>
      <c r="D2976" t="inlineStr">
        <is>
          <t>thợ đúc, bình đựng muối tiêu, giấm ớt castor), bánh xe nhỏ</t>
        </is>
      </c>
    </row>
    <row r="2977">
      <c r="A2977" t="inlineStr">
        <is>
          <t>Berechnung</t>
        </is>
      </c>
      <c r="B2977" t="inlineStr"/>
      <c r="C2977" t="inlineStr"/>
      <c r="D2977"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sự tính, kết quả tính toán, sự cân nhắc, sự đắn đo, sự tính toán hơn thiệt, sự trù liệu, sự trù tính - 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phân phối các vai, bảng phân phối các vai, các vai, bố cục, cách bố trí, cách sắp đặt một câu, loại, vẻ, nét, tính tình, tính chất, thiên hướng - màu, sắc thái, sự hơi lác, sự đi nhờ xe bò, sự đi nhờ xe ngựa - sự ước tính - sự ước lượng, sự định giá - tính có lợi, tính thiết thực, tính thích hợp, tính chất thủ đoạn, động cơ cá nhân, expedient - sự đếm, giấy tính tiền, sự thanh toán &amp; ), sự tính đến, sự kể đến, sự xét đến, sự đếm xỉa đến, điểm đoán định dead reckoning) = die falsche Berechnung + = die zu geringe Berechnung + = eine Berechnung anstellen +</t>
        </is>
      </c>
    </row>
    <row r="2978">
      <c r="A2978" t="inlineStr">
        <is>
          <t>berechtigen</t>
        </is>
      </c>
      <c r="B2978" t="inlineStr"/>
      <c r="C2978" t="inlineStr"/>
      <c r="D2978" t="inlineStr">
        <is>
          <t>cho quyền, uỷ quyền, cho phép, là căn cứ, là cái cớ chính đáng = berechtigen +</t>
        </is>
      </c>
    </row>
    <row r="2979">
      <c r="A2979" t="inlineStr">
        <is>
          <t>berechtigt</t>
        </is>
      </c>
      <c r="B2979" t="inlineStr"/>
      <c r="C2979" t="inlineStr"/>
      <c r="D2979" t="inlineStr">
        <is>
          <t>có thể bào chữa được, có thể chứng minh là đúng, hợp pháp, hợp lý, chính đáng - chính thống, có lý, hợp lôgic = berechtigt +</t>
        </is>
      </c>
    </row>
    <row r="2980">
      <c r="A2980" t="inlineStr">
        <is>
          <t>Berechtigung</t>
        </is>
      </c>
      <c r="B2980" t="inlineStr"/>
      <c r="C2980" t="inlineStr"/>
      <c r="D2980" t="inlineStr">
        <is>
          <t>tính đủ tư cách, tính thích hợp, tính có thể chọn được - sự công bằng, công lý, tư pháp, sự xét xử của toà án, quyền tài phán - sự bào chữa, sự biện hộ, sự chứng minh là đúng, lý lẽ bào chữa, sự sắp chữ cho đúng hàng đúng chỗ - tính hợp pháp, tính chính đáng, tính chính thống - sự cho là, sự gọi là, sự định tính chất, sự định phẩm chất, tư cách khả năng, điều kiện, tiêu chuẩn, trình độ chuyên môn, giấy tờ chứng nhận khả năng, sự hạn chế - sự dè dặt - điều tốt, điều phải, điều đứng đắn, điều thiện, quyền, quyền lợi, thứ tự, số nhiều) thực trạng, bên phải, phía tay phải, phe hữu, phái hữu, cú đánh tay phải, phát súng bắn phía tay phải - sự cho phép, giấy phép, lý do, lý do xác đáng, sự bảo đảm, lệnh, trát, giấy chứng nhận, bằng phong chuẩn uý</t>
        </is>
      </c>
    </row>
    <row r="2981">
      <c r="A2981" t="inlineStr">
        <is>
          <t>Berechtigungsnachweis</t>
        </is>
      </c>
      <c r="B2981" t="inlineStr"/>
      <c r="C2981" t="inlineStr"/>
      <c r="D2981" t="inlineStr">
        <is>
          <t>giấy uỷ nhiệm, thư uỷ nhiệm, quốc thư</t>
        </is>
      </c>
    </row>
    <row r="2982">
      <c r="A2982" t="inlineStr">
        <is>
          <t>Berechtigungsschein</t>
        </is>
      </c>
      <c r="B2982" t="inlineStr"/>
      <c r="C2982" t="inlineStr"/>
      <c r="D2982" t="inlineStr">
        <is>
          <t>cái túi, cái bị, chứng khoán tạm thời</t>
        </is>
      </c>
    </row>
    <row r="2983">
      <c r="A2983" t="inlineStr">
        <is>
          <t>bereden</t>
        </is>
      </c>
      <c r="B2983" t="inlineStr"/>
      <c r="C2983" t="inlineStr"/>
      <c r="D2983" t="inlineStr">
        <is>
          <t>chứng tỏ, chỉ rõ, tranh cãi, tranh luận, cãi lẽ, lấy lý lẽ để bảo vệ, tìm lý lẽ để chứng minh, thuyết phục, rút ra kết luận, dùng lý lẽ, cãi lý - thảo luận, bàn cãi, nói đến, ăn uống ngon lành thích thú = sich bereden + = etwas bereden +</t>
        </is>
      </c>
    </row>
    <row r="2984">
      <c r="A2984" t="inlineStr">
        <is>
          <t>beredsam</t>
        </is>
      </c>
      <c r="B2984" t="inlineStr"/>
      <c r="C2984" t="inlineStr"/>
      <c r="D2984" t="inlineStr">
        <is>
          <t>hùng biện, hùng hồn</t>
        </is>
      </c>
    </row>
    <row r="2985">
      <c r="A2985" t="inlineStr">
        <is>
          <t>Beredsamkeit</t>
        </is>
      </c>
      <c r="B2985" t="inlineStr"/>
      <c r="C2985" t="inlineStr"/>
      <c r="D2985" t="inlineStr">
        <is>
          <t>tài hùng biện, môn tu từ</t>
        </is>
      </c>
    </row>
    <row r="2986">
      <c r="A2986" t="inlineStr">
        <is>
          <t>beredt</t>
        </is>
      </c>
      <c r="B2986" t="inlineStr"/>
      <c r="C2986" t="inlineStr"/>
      <c r="D2986" t="inlineStr">
        <is>
          <t>hùng biện, hùng hồn</t>
        </is>
      </c>
    </row>
    <row r="2987">
      <c r="A2987" t="inlineStr">
        <is>
          <t>Bereich</t>
        </is>
      </c>
      <c r="B2987" t="inlineStr"/>
      <c r="C2987" t="inlineStr"/>
      <c r="D2987" t="inlineStr">
        <is>
          <t>đường bao quanh, chu vi, ranh giới, giới hạn, phạm vi, khu vực bao quanh toà nhà - diện tích, bề mặt, vùng, khu vực, khoảng đất trống, sân trước nhà ở, tầm, rađiô vùng - sự dàn trận, sự bày binh bố trận, lực lượng quân đội, dãy sắp xếp ngay ngắn, hàng ngũ chỉnh tề, danh sách hội thẩm, quần áo, đồ trang điểm, mạng anten antenna array) - sự đập, tiếng đập, khu vực đi tuần, sự đi tuần, cái trội hơn hẳn, cái vượt hơn hẳn, nhịp, nhịp đánh, phách, khu vực săn đuổi, cuộc săn đuổi, tin đăng đầu tiên, người thất nghiệp - người sống lang thang đầu đường xó chợ - dây lưng, thắt lưng, dây đai, dây curoa, vành đai - đường tròn, hình tròn, sự tuần hoàn, nhóm, giới, sự chạy quanh, quỹ đạo, hàng ghế sắp tròn - đất đai tài sản, dinh cơ, ruộng nương nhà cửa, lãnh địa, lãnh thổ, lĩnh vực - khoảng rộng, quy mô, chừng mực, sự đánh giá, sự tịch thu, văn bản tịch thu - đồng ruộng, cánh đồng, mỏ, khu khai thác, bâi chiến trường, nơi hành quân, trận đánh, sân, các đấu thủ, các vận động viên, các người dự thi, các ngựa dự thi, dải, nên, trường - những điều khoản có tính chất nội dung, phạm vi có hiệu lực, phạm vi hoạt động, tầm ảnh hưởng, tầm nhìn, nhãn quan, tầm hiểu biết - bán kính, vật hình tia, nan hoa, vòng, xương quay, vành ngoài, nhánh toả ra, tầm với - dãy, hàng, phạm vị, trình độ, loại, tầm đạn, tầm bay xa, tầm truyền đạt, sân tập bắn, lò bếp, bâi cỏ rộng - sự chìa ra, sự trải ra, sự với, tầm duỗi tay, khả năng, dài rộng, khúc sông, đường chạy vát - vương quốc, địa hạt - miền, tầng lớp, khoảng - tầm xa, dịp, nơi phát huy, chiều dài dây neo, tầm tên lửa, mục tiêu, mục đích, ý định - hình cầu, khối cầu, quả cầu, mặt cầu, bầu trời, vũ trụ, thiên thể, vị trí xã hội, môi trường - sự quét, sự đảo, sự khoát, sự lướt, đoạn cong, đường cong, sự xuất kích, mái chèo dài, cần múc nước, người cạo ống khói, sweepstake, số nhiều) rác rưởi quét đi - đất đai, hạt - bờ, ven, bờ cỏ, thanh, cần, thân cột, rìa mái đầu hồi, gậy quyền - đới, dây nịt, dây dưng = außer dem Bereich + = der virtuelle Bereich + = außer meinem Bereich +</t>
        </is>
      </c>
    </row>
    <row r="2988">
      <c r="A2988" t="inlineStr">
        <is>
          <t>bereichern</t>
        </is>
      </c>
      <c r="B2988" t="inlineStr"/>
      <c r="C2988" t="inlineStr"/>
      <c r="D2988" t="inlineStr">
        <is>
          <t>làm giàu, làm giàu thêm, làm phong phú, làm tốt thêm, làm màu mỡ thêm, bón phân, cho vitamin vào = sich bereichern +</t>
        </is>
      </c>
    </row>
    <row r="2989">
      <c r="A2989" t="inlineStr">
        <is>
          <t>Bereicherung</t>
        </is>
      </c>
      <c r="B2989" t="inlineStr"/>
      <c r="C2989" t="inlineStr"/>
      <c r="D2989" t="inlineStr">
        <is>
          <t>sự được, sự giành được, sự thu được, sự đạt được, sự kiếm được, cái giành được, cái thu nhận được - sự làm giàu, sự làm giàu thêm, sự làm phong phú, sự làm tốt thêm, sự làm màu mỡ thêm, cái làm phong phú thêm, sự cho vitamin vào</t>
        </is>
      </c>
    </row>
    <row r="2990">
      <c r="A2990" t="inlineStr">
        <is>
          <t>bereift</t>
        </is>
      </c>
      <c r="B2990" t="inlineStr"/>
      <c r="C2990" t="inlineStr"/>
      <c r="D2990" t="inlineStr">
        <is>
          <t>hoa râm, trắng xám, xám đi, cũ kỹ lâu đời, cổ kính = bereift +</t>
        </is>
      </c>
    </row>
    <row r="2991">
      <c r="A2991" t="inlineStr">
        <is>
          <t>Bereinigung</t>
        </is>
      </c>
      <c r="B2991" t="inlineStr"/>
      <c r="C2991" t="inlineStr"/>
      <c r="D2991" t="inlineStr">
        <is>
          <t>sự giải quyết, sự dàn xếp, sự hoà giải, sự thanh toán, sự đến ở, sự định cư, sự an cư lạc nghiệp, khu định cư, khu đất mới có người đến ở lập nghiệp, sự chiếm làm thuộc địa - thuộc địa, sự chuyển gia tài, sự làm lắng xuống, sự lắng xuống, sự lún xuống, nhóm người chủ trương cải cách xã hội ba cùng với công nhân</t>
        </is>
      </c>
    </row>
    <row r="2992">
      <c r="A2992" t="inlineStr">
        <is>
          <t>bereisen</t>
        </is>
      </c>
      <c r="B2992" t="inlineStr"/>
      <c r="C2992" t="inlineStr"/>
      <c r="D2992" t="inlineStr">
        <is>
          <t>đi dạo trong, đi khắp, đi thanh tra, đi vòng để qui định ranh giới, đi dạo - đi, đi du lịch - du hành, đi mời hàng, đi chào hàng, chạy, di động, chuyển động, đưa nhìn, nhìn khắp, lan truyền đi, suy nghĩ lan man, du lịch, đưa đi xa - đi du lịch xa bằng đường biển</t>
        </is>
      </c>
    </row>
    <row r="2993">
      <c r="A2993" t="inlineStr">
        <is>
          <t>bereit</t>
        </is>
      </c>
      <c r="B2993" t="inlineStr"/>
      <c r="C2993" t="inlineStr"/>
      <c r="D2993" t="inlineStr">
        <is>
          <t>bằng lòng, vừa lòng, hài lòng, vừa ý, toại nguyện, mãn nguyện, thoả mãn, sẵn lòng, vui lòng, thuận - ở trước, phía trước, tiến lên, tiến về phía trước, tiến bộ, tiên tiến, chín sớm, đến sớm, sớm biết, sớm khôn, trước, sốt sắng, ngạo mạn, xấc xược, về tương lai, về sau này, về phía trước - lên phía trước, ở phía mũi tàu, về phía mũi tàu - sẵn sàng, dễ dàng, không khó khăn gì = bereit + = bereit + = bereit + = bereit + = bereit sein + = bereit sein zu + = zu allem bereit sein + = bereit sein etwas zu tun +</t>
        </is>
      </c>
    </row>
    <row r="2994">
      <c r="A2994" t="inlineStr">
        <is>
          <t>bereiten</t>
        </is>
      </c>
      <c r="B2994" t="inlineStr"/>
      <c r="C2994" t="inlineStr"/>
      <c r="D2994" t="inlineStr">
        <is>
          <t>gây ra, gây nên, sinh ra, làm ra, tạo ra, bảo, khiến, sai - 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sửa soạn sắm sửa, chuẩn bị, dự bị, soạn, chuẩn bị cho, rèn cặp cho, điều chế, pha chế, chuẩn bị tư tưởng cho, sắm sửa</t>
        </is>
      </c>
    </row>
    <row r="2995">
      <c r="A2995" t="inlineStr">
        <is>
          <t>bereithalten</t>
        </is>
      </c>
      <c r="B2995" t="inlineStr"/>
      <c r="C2995" t="inlineStr"/>
      <c r="D2995">
        <f> bereithalten + = bereithalten + = sich bereithalten +</f>
        <v/>
      </c>
    </row>
    <row r="2996">
      <c r="A2996" t="inlineStr">
        <is>
          <t>bereits</t>
        </is>
      </c>
      <c r="B2996" t="inlineStr"/>
      <c r="C2996" t="inlineStr"/>
      <c r="D2996" t="inlineStr">
        <is>
          <t>đã, rồi, đã... rồi - trước, đằng trước, trước đây, ngày trước, trước mắt, trước mặt, hơn, thà... còn hơn..., trước khi, thà... chứ không</t>
        </is>
      </c>
    </row>
    <row r="2997">
      <c r="A2997" t="inlineStr">
        <is>
          <t>Bereitschaftsdienst</t>
        </is>
      </c>
      <c r="B2997" t="inlineStr"/>
      <c r="C2997" t="inlineStr"/>
      <c r="D2997">
        <f> der Bereitschaftsdienst + = Bereitschaftsdienst haben +</f>
        <v/>
      </c>
    </row>
    <row r="2998">
      <c r="A2998" t="inlineStr">
        <is>
          <t>bereitstellen</t>
        </is>
      </c>
      <c r="B2998" t="inlineStr"/>
      <c r="C2998" t="inlineStr"/>
      <c r="D2998" t="inlineStr">
        <is>
          <t>chiếm hữu, chiếm đoạt, dành riêng = bereitstellen + = bereitstellen +</t>
        </is>
      </c>
    </row>
    <row r="2999">
      <c r="A2999" t="inlineStr">
        <is>
          <t>Bereitstellung</t>
        </is>
      </c>
      <c r="B2999" t="inlineStr"/>
      <c r="C2999" t="inlineStr"/>
      <c r="D2999" t="inlineStr">
        <is>
          <t>sự chiếm hữu, sự chiếm đoạt, sự dành riêng - cuộc họp, hội đồng, hội nghị lập pháp, hội đồng lập pháp, tiếng kèn tập hợp, sự lắp ráp, bộ phận lắp ráp - sự soạn, sự sửa soạn, sự chuẩn bị, sự dự bị, số nhiều) các thứ sửa soạn, các thứ sắm sửa, các thứ chuẩn bị, các thứ dự bị, sự soạn bài, bài soạn, sự điều chế, sự pha chế - sự làm, sự dọn, sự hầu, chất pha chế, thuốc pha chế, thức ăn được dọn - + for, against) sự chuẩn bị, sự dự phòng, sự trữ sẵn, đồ dự phòng, đồ trữ sẵn, lương thực cung cấp, thực phẩm dự trữ, thức ăn thức uống, điều khoản</t>
        </is>
      </c>
    </row>
    <row r="3000">
      <c r="A3000" t="inlineStr">
        <is>
          <t>bereitwillig</t>
        </is>
      </c>
      <c r="B3000" t="inlineStr"/>
      <c r="C3000" t="inlineStr"/>
      <c r="D3000" t="inlineStr">
        <is>
          <t>mau lẹ, nhanh chóng, ngay, ngay tức thì, tức thời, sẵn sàng - vui lòng, sẵn lòng, dễ dàng, không khó khăn gì - để sẵn, cố ý, cú, có khuynh hướng, sắp, sắp sửa, có sẵn, mặt, nhanh, mau, ngay tức khắc, lưu loát, ở gần, đúng tầm tay, sẵn - vui lòng cho, cho không tiếc, không ghen ghét, không hằn học - không lưỡng lự, không do dự, quả quyết, nhất định - bằng lòng, muốn, quyết tâm, có thiện ý, hay giúp đỡ, tự nguyện</t>
        </is>
      </c>
    </row>
    <row r="3001">
      <c r="A3001" t="inlineStr">
        <is>
          <t>Bereitwilligkeit</t>
        </is>
      </c>
      <c r="B3001" t="inlineStr"/>
      <c r="C3001" t="inlineStr"/>
      <c r="D3001" t="inlineStr">
        <is>
          <t>sự sốt sắng, sự hoạt bát, sự nhanh nhẩu - sự mau lẹ, sự nhanh chóng - - sự sẵn sàng, sự sẵn lòng, thiện ý, sự lưu loát, sự nhanh nhẹn, sự lanh lợi - sự bằng lòng, sự vui lòng, sự tự nguyện</t>
        </is>
      </c>
    </row>
    <row r="3002">
      <c r="A3002" t="inlineStr">
        <is>
          <t>bereuen</t>
        </is>
      </c>
      <c r="B3002" t="inlineStr"/>
      <c r="C3002" t="inlineStr"/>
      <c r="D3002" t="inlineStr">
        <is>
          <t>thương tiếc, hối tiếc, tiếc - ân hận, ăn năn, hối hận</t>
        </is>
      </c>
    </row>
    <row r="3003">
      <c r="A3003" t="inlineStr">
        <is>
          <t>Berg</t>
        </is>
      </c>
      <c r="B3003" t="inlineStr"/>
      <c r="C3003" t="inlineStr"/>
      <c r="D3003" t="inlineStr">
        <is>
          <t>đống, rất nhiều, nhiều, lắm - đồi, cồn, gò, đụn, mô đất, chỗ đất đùn lên, vùng đồi núi nơi nghỉ an dưỡng - núi, đống to = den Berg hinauf + = über den Berg sein + = über den Berg kommen + = ist er über den Berg? + = wie der Ochse vorm Berg + = mit etwas hinterm Berg halten +</t>
        </is>
      </c>
    </row>
    <row r="3004">
      <c r="A3004" t="inlineStr">
        <is>
          <t>bergab</t>
        </is>
      </c>
      <c r="B3004" t="inlineStr"/>
      <c r="C3004" t="inlineStr"/>
      <c r="D3004" t="inlineStr">
        <is>
          <t>dốc xuống, xuống dốc &amp; ) = mit ihm geht es bergab +</t>
        </is>
      </c>
    </row>
    <row r="3005">
      <c r="A3005" t="inlineStr">
        <is>
          <t>bergan</t>
        </is>
      </c>
      <c r="B3005" t="inlineStr"/>
      <c r="C3005" t="inlineStr"/>
      <c r="D3005" t="inlineStr">
        <is>
          <t>dốc, khó khăn, vất v, lên dốc</t>
        </is>
      </c>
    </row>
    <row r="3006">
      <c r="A3006" t="inlineStr">
        <is>
          <t>Bergarbeiter</t>
        </is>
      </c>
      <c r="B3006" t="inlineStr"/>
      <c r="C3006" t="inlineStr"/>
      <c r="D3006">
        <f> der Sitzstreik der Bergarbeiter +</f>
        <v/>
      </c>
    </row>
    <row r="3007">
      <c r="A3007" t="inlineStr">
        <is>
          <t>bergauf</t>
        </is>
      </c>
      <c r="B3007" t="inlineStr"/>
      <c r="C3007" t="inlineStr"/>
      <c r="D3007" t="inlineStr">
        <is>
          <t>dốc, khó khăn, vất v, lên dốc = bergauf und bergab + = mit ihm geht es bergauf +</t>
        </is>
      </c>
    </row>
    <row r="3008">
      <c r="A3008" t="inlineStr">
        <is>
          <t>Bergbau</t>
        </is>
      </c>
      <c r="B3008" t="inlineStr"/>
      <c r="C3008" t="inlineStr"/>
      <c r="D3008" t="inlineStr">
        <is>
          <t>sự khai mỏ = Bergbau treiben +</t>
        </is>
      </c>
    </row>
    <row r="3009">
      <c r="A3009" t="inlineStr">
        <is>
          <t>Bergbewohner</t>
        </is>
      </c>
      <c r="B3009" t="inlineStr"/>
      <c r="C3009" t="inlineStr"/>
      <c r="D3009" t="inlineStr">
        <is>
          <t>dân vùng cao nguyên, dân vùng cao nguyên Ê-cốt - người miền núi, người leo núi, người tài leo núi</t>
        </is>
      </c>
    </row>
    <row r="3010">
      <c r="A3010" t="inlineStr">
        <is>
          <t>Berge</t>
        </is>
      </c>
      <c r="B3010" t="inlineStr"/>
      <c r="C3010" t="inlineStr"/>
      <c r="D3010">
        <f> auf Berge steigen + = über alle Berge sein + = mir stehen die Haare zu Berge + = Die Haare standen mir zu Berge. +</f>
        <v/>
      </c>
    </row>
    <row r="3011">
      <c r="A3011" t="inlineStr">
        <is>
          <t>Bergen</t>
        </is>
      </c>
      <c r="B3011" t="inlineStr"/>
      <c r="C3011" t="inlineStr"/>
      <c r="D3011" t="inlineStr">
        <is>
          <t>sự cứu tàu chìm, sự sửa ô tô hỏng máy</t>
        </is>
      </c>
    </row>
    <row r="3012">
      <c r="A3012" t="inlineStr">
        <is>
          <t>bergen</t>
        </is>
      </c>
      <c r="B3012" t="inlineStr"/>
      <c r="C3012" t="inlineStr"/>
      <c r="D3012" t="inlineStr">
        <is>
          <t>cứu, cứu thoát, cứu nguy, phóng thích không hợp pháp, cưỡng đoạt lại - cứu khỏi đắm, cứu khỏi hoả hoạn - xoa thuốc mỡ, bôi đen, đánh dấu, làm dịu, xoa dịu, an ủi, hoà giải, giữ gìn bảo vệ, giải quyết, làm tan, cứu khỏi bị cháy, phỉnh = bergen +</t>
        </is>
      </c>
    </row>
    <row r="3013">
      <c r="A3013" t="inlineStr">
        <is>
          <t>Bergkette</t>
        </is>
      </c>
      <c r="B3013" t="inlineStr"/>
      <c r="C3013" t="inlineStr"/>
      <c r="D3013" t="inlineStr">
        <is>
          <t>dãy núi, rặng núi</t>
        </is>
      </c>
    </row>
    <row r="3014">
      <c r="A3014" t="inlineStr">
        <is>
          <t>Bergkristall</t>
        </is>
      </c>
      <c r="B3014" t="inlineStr"/>
      <c r="C3014" t="inlineStr"/>
      <c r="D3014" t="inlineStr">
        <is>
          <t>đá cuội, sỏi, thạch anh, thấu kính bằng thạch anh, mã não trong = der Bergkristall +</t>
        </is>
      </c>
    </row>
    <row r="3015">
      <c r="A3015" t="inlineStr">
        <is>
          <t>Bergmann</t>
        </is>
      </c>
      <c r="B3015" t="inlineStr"/>
      <c r="C3015" t="inlineStr"/>
      <c r="D3015" t="inlineStr">
        <is>
          <t>công nhân mỏ than, thợ mỏ, tàu chở than, thuỷ thủ tàu chở than - thanh truyền, thanh nổi</t>
        </is>
      </c>
    </row>
    <row r="3016">
      <c r="A3016" t="inlineStr">
        <is>
          <t>Bergmassiv</t>
        </is>
      </c>
      <c r="B3016" t="inlineStr"/>
      <c r="C3016" t="inlineStr"/>
      <c r="D3016" t="inlineStr">
        <is>
          <t>khối núi</t>
        </is>
      </c>
    </row>
    <row r="3017">
      <c r="A3017" t="inlineStr">
        <is>
          <t>Bergrutsch</t>
        </is>
      </c>
      <c r="B3017" t="inlineStr"/>
      <c r="C3017" t="inlineStr"/>
      <c r="D3017" t="inlineStr">
        <is>
          <t>sự lở đất, sự thắng phiếu lớn, thắng lợi long trời lở đất, long trời lở đất chỉ dùng trong tuyển cử)</t>
        </is>
      </c>
    </row>
    <row r="3018">
      <c r="A3018" t="inlineStr">
        <is>
          <t>Bergsattel</t>
        </is>
      </c>
      <c r="B3018" t="inlineStr"/>
      <c r="C3018" t="inlineStr"/>
      <c r="D3018" t="inlineStr">
        <is>
          <t>yên ngựa, yên xe, đèo, vật hình yên</t>
        </is>
      </c>
    </row>
    <row r="3019">
      <c r="A3019" t="inlineStr">
        <is>
          <t>Bergschlucht</t>
        </is>
      </c>
      <c r="B3019" t="inlineStr"/>
      <c r="C3019" t="inlineStr"/>
      <c r="D3019" t="inlineStr">
        <is>
          <t>của Gillian, cô gái, bạn gái, người yêu, Gin, khe núi sâu, dòng suối trên núi, mang, yếm, cằm dưới, cằm xệ, lá tia - thung lũng hẹp</t>
        </is>
      </c>
    </row>
    <row r="3020">
      <c r="A3020" t="inlineStr">
        <is>
          <t>Bergspitze</t>
        </is>
      </c>
      <c r="B3020" t="inlineStr"/>
      <c r="C3020" t="inlineStr"/>
      <c r="D3020" t="inlineStr">
        <is>
          <t>lưỡi trai, đỉnh, chỏm chóp, đầu nhọn, đỉnh cao nhất, tột đỉnh, cao điểm, mỏm - tháp nhọn, đỉnh núi cao nhọn, cực điểm - đường xoắn ốc, vòng xoắn, khúc cuộn, chóp hình nón, chóp nhọn, tháp hình chóp, vật hình chóp nón thuôn, ngọn thân, cọng</t>
        </is>
      </c>
    </row>
    <row r="3021">
      <c r="A3021" t="inlineStr">
        <is>
          <t>Bergsteigen</t>
        </is>
      </c>
      <c r="B3021" t="inlineStr"/>
      <c r="C3021" t="inlineStr"/>
      <c r="D3021" t="inlineStr">
        <is>
          <t>sự leo trèo - sự leo núi, sự trèo núi</t>
        </is>
      </c>
    </row>
    <row r="3022">
      <c r="A3022" t="inlineStr">
        <is>
          <t>Bergsteiger</t>
        </is>
      </c>
      <c r="B3022" t="inlineStr"/>
      <c r="C3022" t="inlineStr"/>
      <c r="D3022" t="inlineStr">
        <is>
          <t>người leo trèo, người leo núi, cây leo, chim leo trèo, kẻ thích bon chen social_climber), climbing_irons - người miền núi, người tài leo núi</t>
        </is>
      </c>
    </row>
    <row r="3023">
      <c r="A3023" t="inlineStr">
        <is>
          <t>Bergung</t>
        </is>
      </c>
      <c r="B3023" t="inlineStr"/>
      <c r="C3023" t="inlineStr"/>
      <c r="D3023" t="inlineStr">
        <is>
          <t>sự lấy lại được, sự tìm lại được, sự đòi lại được, sự bình phục, sự khỏi bệnh, sự khôi phục lại, sự phục hồi lại, miếng thủ thế lại, sự lấy lại thăng bằng - sự giải thoát, sự cứu, sự cứu nguy, sự phong thích không hợp pháp tù nhân, sự cưỡng đoạt lại - tiền trả cứu tàu, sự cứu tàu, sự cứu chạy, tài sản cứu được, đồ đạc cứu được, sự tận dụng giấy lộn, giấy lộn được tận dụng</t>
        </is>
      </c>
    </row>
    <row r="3024">
      <c r="A3024" t="inlineStr">
        <is>
          <t>Bergungsarbeiter</t>
        </is>
      </c>
      <c r="B3024" t="inlineStr"/>
      <c r="C3024" t="inlineStr"/>
      <c r="D3024" t="inlineStr">
        <is>
          <t>người phá hoại, người tàn phá, người làm đắm tàu, người cướp bóc đồ đạc trên tàu đắm, người âm mưu gây đắm tàu để cướp đồ đạc, người thu hồi tàu đắm, người làm nghề đi phá dỡ nhà - công nhân đội sửa chữa, người vớt những vật trôi giạt, người thu dọn những vật đổ nát</t>
        </is>
      </c>
    </row>
    <row r="3025">
      <c r="A3025" t="inlineStr">
        <is>
          <t>Bergwerk</t>
        </is>
      </c>
      <c r="B3025" t="inlineStr"/>
      <c r="C3025" t="inlineStr"/>
      <c r="D3025" t="inlineStr">
        <is>
          <t>mỏ than - hồ, hầm khai thác, nơi khai thác, hầm bẫy, hố bẫy pifall), cockpit, hố, hốc, ổ, lõm, lỗ rò, chỗ ngồi hạng nhì, khán giả ở hạng nhì, trạm tiếp xăng thay lốp, phòng giao dịch mua bán, địa ngục - âm ti the pit of helt) = das unproduktive Bergwerk +</t>
        </is>
      </c>
    </row>
    <row r="3026">
      <c r="A3026" t="inlineStr">
        <is>
          <t>Bericht</t>
        </is>
      </c>
      <c r="B3026" t="inlineStr"/>
      <c r="C3026" t="inlineStr"/>
      <c r="D3026"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lời khuyên, lời chỉ bảo, số nhiều) tin tức - thông cáo, thông báo, tập san - sử biên niên, ký sự niên đại, mục tin hằng ngày, mục tin thời sự - bài bình luận, lời chú thích, lời dẫn giải - sự cung cấp tin tức, sự thông tin, tin tức, tài liệu, kiến thức, điều buộc tội - chuyện kể, thể văn kể chuyện, thể văn tường thuật - sự kể lại, sự thuật lại, sự kể lể, chuyện kể lại, chuyện thuật lại, sự ngâm, sự bình, cuộc biểu diễn độc tấu, đoạn văn kiện kể lại sự kiện - 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tiền lời, tiền lãi, bản lược kê, bản thống kê, việc bầu, việc công bố kết quả bầu cử, thuốc lá để hút tẩu loại nhẹ - sự bày tỏ, sự trình bày, sự phát biểu, lời tuyên bố, bản tuyên bố - truyện, truyện ngắn, chuyện bịa đặt, chuyện nói xấu, số lượng - bản báo cáo, bản tường thuật = der Bericht + = Bericht erstatten + = Bericht erstatten + = der authentische Bericht + = der zusammenfassende Bericht + = ein nicht den Tatsachen entsprechender Bericht +</t>
        </is>
      </c>
    </row>
    <row r="3027">
      <c r="A3027" t="inlineStr">
        <is>
          <t>Berichte</t>
        </is>
      </c>
      <c r="B3027" t="inlineStr"/>
      <c r="C3027" t="inlineStr"/>
      <c r="D3027" t="inlineStr">
        <is>
          <t>biên niên</t>
        </is>
      </c>
    </row>
    <row r="3028">
      <c r="A3028" t="inlineStr">
        <is>
          <t>berichten</t>
        </is>
      </c>
      <c r="B3028" t="inlineStr"/>
      <c r="C3028" t="inlineStr"/>
      <c r="D3028" t="inlineStr">
        <is>
          <t>thuật kỹ lại, kể lại chi tiết - kể lại, thuật lại, liên hệ, liên kết, có quan hệ, có liên quan, có bà con thân thuộc với, có quan hệ họ hàng với - nói lại, báo cáo, tường trình, viết phóng sự, đồn, đưa tin, nói về, phát biểu về, báo, trình báo, tố cáo, tố giác - trở lại, trở về, trả lại, hoàn lại, gửi trả, dội lại, chiếu lại, đánh trả, đáp lại, trả lời, đối lại, đáp lại dùng trong câu xen giữa câu khác), để lại chỗ cũ, ngỏ lời, tuyên, khai báo - bầu vào quốc hội, đánh theo - that is to say tức là, nói một cách khác, hay là, ít nhất thì - phát biểu, nói rõ, tuyên bố, định, biểu diễn bằng ký hiệu - nói, nói với, nói lên, nói ra, nói cho biết, bảo, chỉ cho, cho biết, biểu thị, biểu lộ, tỏ, kể, xác định, phân biệt, khẳng định, cả quyết, biết, tiết lộ, phát giác, đếm, lần, ảnh hưởng đến - có kết quả = berichten + = etwas einseitig berichten +</t>
        </is>
      </c>
    </row>
    <row r="3029">
      <c r="A3029" t="inlineStr">
        <is>
          <t>Berichterstatter</t>
        </is>
      </c>
      <c r="B3029" t="inlineStr"/>
      <c r="C3029" t="inlineStr"/>
      <c r="D3029" t="inlineStr">
        <is>
          <t>nhà bình luận, người viết chú thích, người viết dẫn giải, người tường thuật, người thuyết minh - thông tín viên, phóng viên, người viết thư, người thường xuyên trao đổi thư từ, công ty thường xuyên trao đổi thư từ - người cung cấp tin tức - người báo cáo, phóng viên nhà báo = der eigene Berichterstatter +</t>
        </is>
      </c>
    </row>
    <row r="3030">
      <c r="A3030" t="inlineStr">
        <is>
          <t>Berichterstattung</t>
        </is>
      </c>
      <c r="B3030" t="inlineStr"/>
      <c r="C3030" t="inlineStr"/>
      <c r="D3030" t="inlineStr">
        <is>
          <t>bài bình luận, lời chú thích, lời dẫn giải, bài tường thuật - vùng được gộp vào, số lượng được gôm ào, sự theo dõi để điện tin tức về</t>
        </is>
      </c>
    </row>
    <row r="3031">
      <c r="A3031" t="inlineStr">
        <is>
          <t>berichtigen</t>
        </is>
      </c>
      <c r="B3031" t="inlineStr"/>
      <c r="C3031" t="inlineStr"/>
      <c r="D3031" t="inlineStr">
        <is>
          <t>sửa lại cho đúng, điều chỉnh, lắp, chỉnh lý, làm cho thích hợp, hoà giải, dàn xếp - sửa cho tốt hơn, làm cho tốt hơn, cải thiện, bồi bổ, cải tạo, sửa đổi, thay đổi, bổ sung, trở nên tốt hơn, cải tà quy chánh, bình phục, hồi phục sức khoẻ - sửa, sửa chữa, sửa chữa đúng, hiệu chỉnh, khiển trách, trách mắng, trừng phạt, trừng trị, làm mất tác hại - sửa lỗi - sửa cho thẳng, chỉnh lưu, cất lại, tinh cất, tách sóng, cầu trường - lấy lại cho ngay, lấy lại cho thẳng, sửa sai, chỉnh đốn lại, uốn nắn lại, bênh vực, lại đứng thẳng lên được, không ngả nghiêng tròng trành = zu berichtigen +</t>
        </is>
      </c>
    </row>
    <row r="3032">
      <c r="A3032" t="inlineStr">
        <is>
          <t>Berichtiger</t>
        </is>
      </c>
      <c r="B3032" t="inlineStr"/>
      <c r="C3032" t="inlineStr"/>
      <c r="D3032" t="inlineStr">
        <is>
          <t>dụng cụ để sửa cho thẳng, máy chỉnh lưu, máy cất lại, máy tinh cất, bộ tách sóng</t>
        </is>
      </c>
    </row>
    <row r="3033">
      <c r="A3033" t="inlineStr">
        <is>
          <t>Berichtigung</t>
        </is>
      </c>
      <c r="B3033" t="inlineStr"/>
      <c r="C3033" t="inlineStr"/>
      <c r="D3033" t="inlineStr">
        <is>
          <t>sự sửa lại cho đúng, sự điều chỉnh, sự chỉnh lý, sự hoà giải, sự dàn xếp - sự cải tà quy chánh, sự sửa đổi cho tốt hơn, sự cải thiện, sự bồi bổ cho tốt hơn, sự sửa đổi, sự bổ sung, sự bình phục, sự hồi phục sức khoẻ - sự sửa, sự sửa chữa, sự hiệu chỉnh, sự trừng phạt, sự trừng trị, sự trừng giới, cái đúng, chỗ sửa - lỗi in - sự sửa lỗi - sự chữa lại, sự sửa cho thẳng, sự chỉnh lưu, sự cất lại, sự tinh cất, sự tách sóng, phép cầu trường được</t>
        </is>
      </c>
    </row>
    <row r="3034">
      <c r="A3034" t="inlineStr">
        <is>
          <t>Berieseln</t>
        </is>
      </c>
      <c r="B3034" t="inlineStr"/>
      <c r="C3034" t="inlineStr"/>
      <c r="D3034" t="inlineStr">
        <is>
          <t>sự rắc, sự rải, mưa rào nhỏ</t>
        </is>
      </c>
    </row>
    <row r="3035">
      <c r="A3035" t="inlineStr">
        <is>
          <t>berieseln</t>
        </is>
      </c>
      <c r="B3035" t="inlineStr"/>
      <c r="C3035" t="inlineStr"/>
      <c r="D3035" t="inlineStr">
        <is>
          <t>tưới, rửa, làm ướt, làm ẩm, uống bứ bừ - rải, rắc, rơi từng giọt, rơi lắc rắc, mưa lắc rắc</t>
        </is>
      </c>
    </row>
    <row r="3036">
      <c r="A3036" t="inlineStr">
        <is>
          <t>beringen</t>
        </is>
      </c>
      <c r="B3036" t="inlineStr"/>
      <c r="C3036" t="inlineStr"/>
      <c r="D3036" t="inlineStr">
        <is>
          <t>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t>
        </is>
      </c>
    </row>
    <row r="3037">
      <c r="A3037" t="inlineStr">
        <is>
          <t>Bernstein</t>
        </is>
      </c>
      <c r="B3037" t="inlineStr"/>
      <c r="C3037" t="inlineStr"/>
      <c r="D3037" t="inlineStr">
        <is>
          <t>hổ phách, bằng hổ phách, màu hổ phách</t>
        </is>
      </c>
    </row>
    <row r="3038">
      <c r="A3038" t="inlineStr">
        <is>
          <t>Bernsteingelb</t>
        </is>
      </c>
      <c r="B3038" t="inlineStr"/>
      <c r="C3038" t="inlineStr"/>
      <c r="D3038" t="inlineStr">
        <is>
          <t>hổ phách, bằng hổ phách, màu hổ phách</t>
        </is>
      </c>
    </row>
    <row r="3039">
      <c r="A3039" t="inlineStr">
        <is>
          <t>Bersten</t>
        </is>
      </c>
      <c r="B3039" t="inlineStr"/>
      <c r="C3039" t="inlineStr"/>
      <c r="D3039" t="inlineStr">
        <is>
          <t>sự nổ tung, sự vỡ tung, tiếng nổ, sự gắng lên, sự dấn lên, sự nổ lực lên, sự bật lên, sự nổ ra, sự bùng lên, sự xuất hiện đột ngột, sự phi nước đại, sự chè chén say sưa - = zum Bersten voll +</t>
        </is>
      </c>
    </row>
    <row r="3040">
      <c r="A3040" t="inlineStr">
        <is>
          <t>bersten</t>
        </is>
      </c>
      <c r="B3040" t="inlineStr"/>
      <c r="C3040" t="inlineStr"/>
      <c r="D3040" t="inlineStr">
        <is>
          <t>làm gãy, bẻ gãy, làm đứt, làm vỡ, đập vỡ, cắt, ngắt, làm gián đoạn, ngừng phá, xua tan, làm tan tác, phạm, phạm vi, xâm phạm, truyền đạt, báo, làm suy sụp, làm nhụt, làm mất hết - ngăn đỡ, làm yếu đi, làm nhẹ đi, làm cho thuần thục, tập luyện, đập tan, đàn áp, trấn áp, sửa chữa, mở, mở tung ra, cạy tung ra, gãy, đứt, vỡ, chạy tán loạn, tan tác, ló ra, hé ra, hiện ra, thoát khỏi - sổ ra, ) buông ra, suy nhược, yếu đi, suy sụp, sa sút, phá sản, thay đổi, vỡ tiếng, nức nở, nghẹn ngào, đột nhiên làm, phá lên, cắt đứt quan hệ, tuyệt giao, phá mà vào, phá mà ra, xông vào nhà - phá cửa vào nhà, bẻ khoá vào nhà - nổ, nổ tung, vỡ tung ra, nhú, nở, đầy ních, tràn đầy, nóng lòng háo hức, làm nổ tung ra, làm bật tung ra, làm rách tung ra, làm vỡ tung ra, xông, xộc, vọt, đột nhiên xuất hiện - chẻ, bổ, rẽ, chia ra, tách ra, trung thành với, cổ dính chặt với, dính liền với, bám chặt lấy - quất đét đét, búng kêu tanh tách, bẻ kêu răng rắc, làm nứt, làm rạn, kẹp vỡ, kêu răng rắc, kêu đen đét, nổ giòn, nứt nẻ, rạn nứt, gãy &amp; ), nói chuyện vui, nói chuyện phiếm - kêu tanh tách, kêu lốp bốp - xé, xé nát, làm đau đớn, giày vò, bứt, chia rẽ, chẻ ra, vung ra khỏi, giằng ra khỏi, nứt ra, nẻ ra - đoạn tuyệt, cắt đứt, làm rách, làm thủng, làm thoát vị, bị cắt đứt, bị gián đoạn, nứt, rách, thủng, thoát vị - táp, đớp, bật tách tách, quất vun vút, bẻ gãy tách, đóng tách, thả, bò, bắn, chụp nhanh, nhặt vội, nắm lấy, ngắt lời, cắn, nói cáu kỉnh, cắn cảu, gãy tách, chộp lấy - ghẻ, bửa, tách, chia ra từng phần, chia rẽ về một vấn đề, làm chia rẽ, gây bè phái, nẻ, phân hoá, không nhất trí, chia nhau</t>
        </is>
      </c>
    </row>
    <row r="3041">
      <c r="A3041" t="inlineStr">
        <is>
          <t>berufen</t>
        </is>
      </c>
      <c r="B3041" t="inlineStr"/>
      <c r="C3041" t="inlineStr"/>
      <c r="D3041" t="inlineStr">
        <is>
          <t>có đủ khả năng, có đủ trình độ, thạo giỏi, có thẩm quyền, có thể cho phép được, tuỳ ý - bổ, bổ nhiệm, chỉ định, chọn, lập, định, hẹn, quy định, dạng bị động trang bị, thiết bị = berufen + = sich berufen + = sich berufen fühlen + = zu etwas berufen sein +</t>
        </is>
      </c>
    </row>
    <row r="3042">
      <c r="A3042" t="inlineStr">
        <is>
          <t>beruflich</t>
        </is>
      </c>
      <c r="B3042" t="inlineStr"/>
      <c r="C3042" t="inlineStr"/>
      <c r="D3042" t="inlineStr">
        <is>
          <t>nghề nghiệp - nghề, chuyên nghiệp - = beruflich bedingt +</t>
        </is>
      </c>
    </row>
    <row r="3043">
      <c r="A3043" t="inlineStr">
        <is>
          <t>Berufssoldat</t>
        </is>
      </c>
      <c r="B3043" t="inlineStr"/>
      <c r="C3043" t="inlineStr"/>
      <c r="D3043" t="inlineStr">
        <is>
          <t>người bị tù chung thân - quân chính quy, khách hàng quen, nhân viên thường xuyên, nhân viên trong biên chế chính thức</t>
        </is>
      </c>
    </row>
    <row r="3044">
      <c r="A3044" t="inlineStr">
        <is>
          <t>Berufssprache</t>
        </is>
      </c>
      <c r="B3044" t="inlineStr"/>
      <c r="C3044" t="inlineStr"/>
      <c r="D3044" t="inlineStr">
        <is>
          <t>tiếng nói khó hiểu, tiếng nói líu nhíu khó hiểu, biệt ngữ, tiếng hót líu lo</t>
        </is>
      </c>
    </row>
    <row r="3045">
      <c r="A3045" t="inlineStr">
        <is>
          <t>Berufung</t>
        </is>
      </c>
      <c r="B3045" t="inlineStr"/>
      <c r="C3045" t="inlineStr"/>
      <c r="D3045" t="inlineStr">
        <is>
          <t>được bổ nhiệm, chức vụ được bổ nhiệm, sự hẹn gặp, giấy mời, giấy triệu tập, chiếu chỉ, sắc lệnh, đồ đạc, đồ trang bị, đồ thiết bị, tiền lương, lương bổng - 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xu hướng, khuynh hướng, nghề nghiệp, tập thể những người cùng nghề, sự gọi, sự đến thăm - sự chỉ định, sự bổ nhiệm, quyền chỉ định, quyền bổ nhiệm, sự giới thiệu, sự đề cử, quyền giới thiệu, quyền đề cử - sự chuyển đến để xem xét, sự giao cho giải quyết, thẩm quyền giải quyết, sự hỏi ý kiến, sự xem, sự tham khảo, sự ám chỉ, sự nói đến, sự nhắc đến, sự liên quan, sự quan hệ - sự dính dáng tới, sự chứng nhận, người giới thiệu, người chứng nhận, dấu chỉ dẫn đoạn tham khảo - thiên hướng, nghề = die Berufung + = Berufung einlegen + = Berufung einlegen + = unter Berufung auf + = keine Berufung zulassend +</t>
        </is>
      </c>
    </row>
    <row r="3046">
      <c r="A3046" t="inlineStr">
        <is>
          <t>beruhen</t>
        </is>
      </c>
      <c r="B3046" t="inlineStr"/>
      <c r="C3046" t="inlineStr"/>
      <c r="D3046" t="inlineStr">
        <is>
          <t>đặt tên, đặt cơ sở trên, dựa vào, căn cứ vào - làm đáy, đóng mặt, mò xuống tận đáy, ) xem xét kỹ lưỡng, dựa trên, chạm đáy - đặt vào giữa, để vào giữa, tập trung vào, xoáy quanh, đá vào giữa, tìm tâm - đặt vào, truyền thụ những kiến thức vững vàng, đặt nền, đặt xuống đất, làm cho mắc cạn, làm cho không cất cánh, bắn rơi, làm rơi xuống đất, tiếp đất, mắc cạn, hạ cánh - đặt để, cho nghỉ ngơi, làm khoẻ khoắn tươi tỉnh, nằm, yên nghỉ, nghỉ ngơi, được đặt trên, được xây dựng trên cơ sở, nằm trên, suy nghĩ miên man, chú ý vào - làm bén rễ, làm bắt rễ, làm ăn sâu vào, làm cắm chặt vào, nhổ bật rễ, trừ tận gốc, làm tiệt nọc, bén rễ, ăn sâu vào &amp; ), rootle, tích cực ủng hộ, reo hò cổ vũ = beruhen auf + = auf etwas beruhen + = etwas auf sich beruhen lassen +</t>
        </is>
      </c>
    </row>
    <row r="3047">
      <c r="A3047" t="inlineStr">
        <is>
          <t>beruhigend</t>
        </is>
      </c>
      <c r="B3047" t="inlineStr"/>
      <c r="C3047" t="inlineStr"/>
      <c r="D3047" t="inlineStr">
        <is>
          <t>có cử chỉ dịu dàng, lễ phép, mỉa mai, ôn hoà, ngọt dịu, thơm dịu, thơm tho - làm dịu đi, làm giảm đau - - - thái bình, hoà bình, ưa hoà bình - làm yên lòng, làm vững dạ - yên tĩnh, thuận tiện cho sự nghỉ ngơi - làm thoả mãn, làm vừa ý, đầy đủ, tốt đẹp, để đền tội, để chuộc tội - làm dịu</t>
        </is>
      </c>
    </row>
    <row r="3048">
      <c r="A3048" t="inlineStr">
        <is>
          <t>Beruhigung</t>
        </is>
      </c>
      <c r="B3048" t="inlineStr"/>
      <c r="C3048" t="inlineStr"/>
      <c r="D3048" t="inlineStr">
        <is>
          <t>sự khuyên giải, sự an ủi, sự làm cho khuây, sự làm cho nguôi, sự dỗ dành, sự làm cho dịu đi, sự làm đỡ, sự nhân nhượng vô nguyên tắc, sự thoả hiệp vô nguyên tắc - sự thanh thản, sự thoải mái, sự không bị ràng buộc, sự thanh nhàn, sự nhàn hạ, sự dễ dàng, dự thanh thoát, sự dễ chịu, sự không bị đau đớn, sự khỏi đau - sự bình định, sự làm yên, sự làm nguôi, hoà ước - sự giảm nhẹ, sự bớt đi, sự làm khuây, sự cứu tế, sự trợ cấp, sự cứu viện, sự giải vây, sự thay phiên, sự đổi gác, sự đền bù, sự bồi thường, sự sửa lại, sự uốn nắn, cái làm cho vui lên - cái làm cho đỡ đều đều tẻ nhạt, cái làm cho đỡ căng thẳng, relievo, sự nổi bật lên, địa hình - sự làm dịu, sự làm giảm đau - sự làm cho yên lặng, sự làm cho yên tĩnh, sự làm cho yên tâm, sự làm cho vững dạ = zu meiner Beruhigung +</t>
        </is>
      </c>
    </row>
    <row r="3049">
      <c r="A3049" t="inlineStr">
        <is>
          <t>Beruhigungsmittel</t>
        </is>
      </c>
      <c r="B3049" t="inlineStr"/>
      <c r="C3049" t="inlineStr"/>
      <c r="D3049" t="inlineStr">
        <is>
          <t>thuốc làm dịu đi, thuốc làm giảm đau - thuốc mỡ, thuốc xoa, dầu hắc ín, điều an ủi, điều làm yên tâm, lời xoa dịu, lời phỉnh - làm dịu, thuốc giảm đau = das Beruhigungsmittel + = das Beruhigungsmittel +</t>
        </is>
      </c>
    </row>
    <row r="3050">
      <c r="A3050" t="inlineStr">
        <is>
          <t>Beruhigungsmittels</t>
        </is>
      </c>
      <c r="B3050" t="inlineStr"/>
      <c r="C3050" t="inlineStr"/>
      <c r="D3050" t="inlineStr">
        <is>
          <t>sự làm dịu, sự làm giảm đau</t>
        </is>
      </c>
    </row>
    <row r="3051">
      <c r="A3051" t="inlineStr">
        <is>
          <t>besagt</t>
        </is>
      </c>
      <c r="B3051" t="inlineStr"/>
      <c r="C3051" t="inlineStr"/>
      <c r="D3051" t="inlineStr">
        <is>
          <t>đã nói ở trên, đã nói đến trước đây</t>
        </is>
      </c>
    </row>
    <row r="3052">
      <c r="A3052" t="inlineStr">
        <is>
          <t>Besagte</t>
        </is>
      </c>
      <c r="B3052" t="inlineStr"/>
      <c r="C3052" t="inlineStr"/>
      <c r="D3052" t="inlineStr">
        <is>
          <t>cái kể trên, cái như trên, cái cùng một thứ, cái cùng loại</t>
        </is>
      </c>
    </row>
    <row r="3053">
      <c r="A3053" t="inlineStr">
        <is>
          <t>besaiten</t>
        </is>
      </c>
      <c r="B3053" t="inlineStr"/>
      <c r="C3053" t="inlineStr"/>
      <c r="D3053" t="inlineStr">
        <is>
          <t>buộc bằng dây, treo bằng dây, lên, căng, động tính từ quá khứ) làm căng thẳng, lên dây cót, tước xơ, xâu thành chuỗi, chơi khăm, chơi xỏ, to string someone along đánh lừa ai - kéo dài ra thành dây, chảy thành dây, đánh mở đầu</t>
        </is>
      </c>
    </row>
    <row r="3054">
      <c r="A3054" t="inlineStr">
        <is>
          <t>besaitet</t>
        </is>
      </c>
      <c r="B3054" t="inlineStr"/>
      <c r="C3054" t="inlineStr"/>
      <c r="D3054" t="inlineStr">
        <is>
          <t>có dây, buộc bằng dây = zart besaitet sein +</t>
        </is>
      </c>
    </row>
    <row r="3055">
      <c r="A3055" t="inlineStr">
        <is>
          <t>Besatzung</t>
        </is>
      </c>
      <c r="B3055" t="inlineStr"/>
      <c r="C3055" t="inlineStr"/>
      <c r="D3055" t="inlineStr">
        <is>
          <t>toàn bộ thuỷ thủ trên tàu, toàn bộ người lái và nhân viên trên máy bay, ban nhóm, đội, bọn, tụi, đám, bè lũ - đơn vị đồn trú = die Besatzung +</t>
        </is>
      </c>
    </row>
    <row r="3056">
      <c r="A3056" t="inlineStr">
        <is>
          <t>Besatzungsmitglieder</t>
        </is>
      </c>
      <c r="B3056" t="inlineStr"/>
      <c r="C3056" t="inlineStr"/>
      <c r="D3056" t="inlineStr">
        <is>
          <t>toàn bộ thuỷ thủ trên tàu, toàn bộ người lái và nhân viên trên máy bay, ban nhóm, đội, bọn, tụi, đám, bè lũ</t>
        </is>
      </c>
    </row>
    <row r="3057">
      <c r="A3057" t="inlineStr">
        <is>
          <t>Beschaffenheit</t>
        </is>
      </c>
      <c r="B3057" t="inlineStr"/>
      <c r="C3057" t="inlineStr"/>
      <c r="D3057" t="inlineStr">
        <is>
          <t>tính nết, tính cách, cá tính, đặc tính, đặc điểm, nét đặc sắc, chí khí, nghị lực, nhân vật, người lập dị, tên tuổi, danh tiếng, tiếng, giấy chứng nhận, chữ, nét chữ - 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điều kiện, hoàn cảnh, tình cảnh, tình thế, địa vị, thân phận, trạng thái, tình trạng, mệnh đề điều kiện, kỳ thi vớt - tự nhiên, thiên nhiên, tạo hoá, trạng thái tự nhiên, trạng thái nguyên thuỷ, bản tính, loại, thứ, sức sống, chức năng tự nhiên, nhu cầu tự nhiên, nhựa - chất, phẩm chất, phẩm chất ưu tú, tính chất hảo hạng, nét đặc biệt, năng lực, tài năng, đức tính, tính tốt, hạng, khuộc quiềm 6 lưu, tầng lớp trên, âm sắc, màu âm - - sự dệt, lối dệt, vải, tổ chức, cách cấu tạo, kết cấu, cách sắp đặt = die venöse Beschaffenheit + = die nasale Beschaffenheit + = die knotige Beschaffenheit + = die weinige Beschaffenheit + = die holzige Beschaffenheit + = die gewölbte Beschaffenheit + = die geistige Beschaffenheit + = die runzlige Beschaffenheit + = die günstige Beschaffenheit + = die steinige Beschaffenheit + = die schlechte Beschaffenheit +</t>
        </is>
      </c>
    </row>
    <row r="3058">
      <c r="A3058" t="inlineStr">
        <is>
          <t>Beschaffung</t>
        </is>
      </c>
      <c r="B3058" t="inlineStr"/>
      <c r="C3058" t="inlineStr"/>
      <c r="D3058" t="inlineStr">
        <is>
          <t>sự cung cấp lương thực, lương thực cung cấp, quyền thu mua lương thực và dùng ngựa chuyên chở với giá nhất định</t>
        </is>
      </c>
    </row>
    <row r="3059">
      <c r="A3059" t="inlineStr">
        <is>
          <t>beschatten</t>
        </is>
      </c>
      <c r="B3059" t="inlineStr"/>
      <c r="C3059" t="inlineStr"/>
      <c r="D3059" t="inlineStr">
        <is>
          <t>che bóng mát cho, che, làm tối sầm, làm sa sầm, đánh bóng, tô đậm dần, tô nhạt dần, điều chỉnh độ cao, + off) đậm dần lên, nhạt dần đi, chuyền dần sang màu khác, thay đổi sắc thái - che bóng, + forth) báo điểm trước, làm mờ hiện ra, theo dõi, dò - thêm đuôi, gắn đuôi vào, ngắt cuống, đặt vào tường, cột vào, buộc vào, nối vào, theo sát, bám sát gót</t>
        </is>
      </c>
    </row>
    <row r="3060">
      <c r="A3060" t="inlineStr">
        <is>
          <t>beschauen</t>
        </is>
      </c>
      <c r="B3060" t="inlineStr"/>
      <c r="C3060" t="inlineStr"/>
      <c r="D3060" t="inlineStr">
        <is>
          <t>ngắm, thưởng ngoạn, lặng ngắm, dự tính, dự định, liệu trước, chờ đợi, trầm ngâm</t>
        </is>
      </c>
    </row>
    <row r="3061">
      <c r="A3061" t="inlineStr">
        <is>
          <t>Beschauer</t>
        </is>
      </c>
      <c r="B3061" t="inlineStr"/>
      <c r="C3061" t="inlineStr"/>
      <c r="D3061" t="inlineStr">
        <is>
          <t>người nhìn, người xem, người đẹp good looker) - người khám xét, người thẩm tra, người xem truyền hình = links vom Beschauer aus +</t>
        </is>
      </c>
    </row>
    <row r="3062">
      <c r="A3062" t="inlineStr">
        <is>
          <t>beschaulich</t>
        </is>
      </c>
      <c r="B3062" t="inlineStr"/>
      <c r="C3062" t="inlineStr"/>
      <c r="D3062" t="inlineStr">
        <is>
          <t>trầm ngâm, lặng ngắm, tu hành</t>
        </is>
      </c>
    </row>
    <row r="3063">
      <c r="A3063" t="inlineStr">
        <is>
          <t>Beschaulichkeit</t>
        </is>
      </c>
      <c r="B3063" t="inlineStr"/>
      <c r="C3063" t="inlineStr"/>
      <c r="D3063" t="inlineStr">
        <is>
          <t>sự ngắm, sự thưởng ngoạn, sự trầm ngâm, sự lặng ngắm, sự dự tính, sự dự định, sự liệu trước, sự chờ đợi</t>
        </is>
      </c>
    </row>
    <row r="3064">
      <c r="A3064" t="inlineStr">
        <is>
          <t>bescheiden</t>
        </is>
      </c>
      <c r="B3064" t="inlineStr"/>
      <c r="C3064" t="inlineStr"/>
      <c r="D3064" t="inlineStr">
        <is>
          <t>hợp với khuôn phép, đứng đắn, đoan trang, tề chỉnh, lịch sự, tao nhã, kha khá, tươm tất, tử tế, tốt, hiền, không nghiêm khắc - căn cơ, tiết kiệm, thanh đạm - khiêm tốn, nhún nhường, khúm núm, thấp kém, hèn mọn, xoàng xĩnh, tầm thường, nhỏ bé - thấp, bé, lùn, cạn, thấp bé, nhỏ, hạ, kém, chậm, thấp hèn, ở bậc dưới, ti tiện, hèm mọn, yếu, suy nhược, kém ăn, không bổ - khiêm nhượng - hiền lành, nhu mì, dễ bảo, ngoan ngoãn - vừa phải, phải chăng, có mức độ, điều độ, ôn hoà, không quá khích - nhũn nhặn, thuỳ mị, e lệ, bình thường, giản dị - xa lánh mọi người, không thích xuất đầu lộ diện, kín đáo, dành cho người về hưu - đơn, đơn giản, mộc mạc, xuềnh xoàng, bình dị, hồn nhiên, dễ hiểu, dễ làm, tuyệt đối là, chỉ là, không khác gì, đơn sơ, nghèo hèn, nhỏ mọn, không đáng kể, ngu dại, dốt nát, thiếu kinh nghiệm - không tự phụ - khiêm nhường - không kiêu căng - = bescheiden + = sich bescheiden + = allzu bescheiden + = bescheiden leben + = sie ist zu bescheiden, als daß sie es annehmen könnte +</t>
        </is>
      </c>
    </row>
    <row r="3065">
      <c r="A3065" t="inlineStr">
        <is>
          <t>Bescheidenheit</t>
        </is>
      </c>
      <c r="B3065" t="inlineStr"/>
      <c r="C3065" t="inlineStr"/>
      <c r="D3065" t="inlineStr">
        <is>
          <t>sự khiêm tốn, sự nhún nhường, tình trạng kém, địa vị hèn mọn - tính khiêm tốn, tính nhún nhường, tính nhũn nhặn, tính thuỳ mị, tính nhu mì, tính e lệ, tính vừa phải, tính phải chăng, tính bình thường, tính giản dị = aus Bescheidenheit +</t>
        </is>
      </c>
    </row>
    <row r="3066">
      <c r="A3066" t="inlineStr">
        <is>
          <t>bescheinigen</t>
        </is>
      </c>
      <c r="B3066" t="inlineStr"/>
      <c r="C3066" t="inlineStr"/>
      <c r="D3066" t="inlineStr">
        <is>
          <t>chứng nhận, nhận thực, chứng thực, bắt thề, bắt tuyên thệ, làm chứng - cấp giấy chứng nhận, cấp văn bằng - đảm bảo giá trị, chứng nhận là mắc bệnh tinh thần - chứng tỏ, tỏ ra, biểu lộ, xác nhận, khai, chứng nhân = etwas amtlich bescheinigen lassen +</t>
        </is>
      </c>
    </row>
    <row r="3067">
      <c r="A3067" t="inlineStr">
        <is>
          <t>Bescheinigung</t>
        </is>
      </c>
      <c r="B3067" t="inlineStr"/>
      <c r="C3067" t="inlineStr"/>
      <c r="D3067" t="inlineStr">
        <is>
          <t>sự chứng nhận, sự nhận thực, sự chứng thực, lời chứng, lời cung khai làm chứng, sự thề, sự tuyên thệ, sự cho thề, sự làm lễ tuyên thệ - giấy chứng nhận, bằng, chứng chỉ, văn bằng - sự cấp giấy chứng nhận - giấy uỷ nhiệm, thư uỷ nhiệm, quốc thư = ohne Bescheinigung + = die kirchliche Bescheinigung +</t>
        </is>
      </c>
    </row>
    <row r="3068">
      <c r="A3068" t="inlineStr">
        <is>
          <t>beschenken</t>
        </is>
      </c>
      <c r="B3068" t="inlineStr"/>
      <c r="C3068" t="inlineStr"/>
      <c r="D3068" t="inlineStr">
        <is>
          <t>cúng vốn cho, để vốn lại cho, động tính từ quá khứ) phú cho - tặng, biếu, cho, ban cho, phú cho = jemanden beschenken + = jemanden beschenken +</t>
        </is>
      </c>
    </row>
    <row r="3069">
      <c r="A3069" t="inlineStr">
        <is>
          <t>beschichten</t>
        </is>
      </c>
      <c r="B3069" t="inlineStr"/>
      <c r="C3069" t="inlineStr"/>
      <c r="D3069" t="inlineStr">
        <is>
          <t>mặc áo choàng, phủ, tẩm, bọc, tráng - đương đầu, đối phó, đứng trước mặt, ở trước mặt, lật, nhìn về, hướng về, quay về, đối diện, đặt ) ở giữa hai cầu thủ của hai bên, ra lệnh quay, viền màu, hồ, quay - cán mỏng, dát mỏng</t>
        </is>
      </c>
    </row>
    <row r="3070">
      <c r="A3070" t="inlineStr">
        <is>
          <t>Beschichtung</t>
        </is>
      </c>
      <c r="B3070" t="inlineStr"/>
      <c r="C3070" t="inlineStr"/>
      <c r="D3070" t="inlineStr">
        <is>
          <t>lần phủ ngoài, lớp phủ ngoài, vải may áo choàng</t>
        </is>
      </c>
    </row>
    <row r="3071">
      <c r="A3071" t="inlineStr">
        <is>
          <t>beschicken</t>
        </is>
      </c>
      <c r="B3071" t="inlineStr"/>
      <c r="C3071" t="inlineStr"/>
      <c r="D3071" t="inlineStr">
        <is>
          <t>chất, chở, nhét, nhồi, tống vào, nạp đạn) súng), lắp phim, chồng chất, bắt phải chịu, bắt phải gánh vác, bắt phải đảm nhận..., đổ chì vào, làm cho nặng thêm, bốc hàng, bốc vác, khuân vác - nạp đạn = beschicken +</t>
        </is>
      </c>
    </row>
    <row r="3072">
      <c r="A3072" t="inlineStr">
        <is>
          <t>Beschickung</t>
        </is>
      </c>
      <c r="B3072" t="inlineStr"/>
      <c r="C3072" t="inlineStr"/>
      <c r="D3072" t="inlineStr">
        <is>
          <t>mẻ, đợt, chuyển, khoá</t>
        </is>
      </c>
    </row>
    <row r="3073">
      <c r="A3073" t="inlineStr">
        <is>
          <t>beschimpfen</t>
        </is>
      </c>
      <c r="B3073" t="inlineStr"/>
      <c r="C3073" t="inlineStr"/>
      <c r="D3073" t="inlineStr">
        <is>
          <t>lạm dụng, lăng mạ, sỉ nhục, chửi rủa, nói xấu, gièm pha, lừa dối, lừa gạt, ngược đãi, hành hạ - lăng nhục, làm nhục, làm xấu hổ, làm mất thể diện, đương đầu - tấn công, công kích, bắt đầu, bắt tay vào, lao vào, ăn mòn, nhiễm vào, bắt đầu chiến sự - phết mỡ lên, rót nến, lược, khâu lược, đánh đòn - chửi rủa tục tĩu - báng bổ - xúc phạm đến phẩm giá của - phỉ báng, bôi nhọ, đưa ra lời phỉ báng, đưa ra bài văn phỉ báng, đưa ra tranh vẽ phỉ báng - vu khống - mắng nhiếc, xỉ vả - mắng, chửi, rủa, nói lóng - bỉ báng = jemanden beschimpfen +</t>
        </is>
      </c>
    </row>
    <row r="3074">
      <c r="A3074" t="inlineStr">
        <is>
          <t>beschimpfend</t>
        </is>
      </c>
      <c r="B3074" t="inlineStr"/>
      <c r="C3074" t="inlineStr"/>
      <c r="D3074" t="inlineStr">
        <is>
          <t>quở trách, lăng nhục, nhục nhã</t>
        </is>
      </c>
    </row>
    <row r="3075">
      <c r="A3075" t="inlineStr">
        <is>
          <t>Beschimpfung</t>
        </is>
      </c>
      <c r="B3075" t="inlineStr"/>
      <c r="C3075" t="inlineStr"/>
      <c r="D3075" t="inlineStr">
        <is>
          <t>sự lạm dụng, sự lộng hành, thói xấu, hủ tục, sự lăng mạ, sự sỉ nhục, sự chửi rủa, sự xỉ vả, sự nói xấu, sự gièm pha, sự ngược đãi, sự hành hạ - sự lăng nhục - điều nhục nhã, điều sỉ nhục, thái độ hỗn xược, thái độ vô lễ - sự làm nhục - lời lăng mạ, lời sỉ nhục, sự xúc phạm đến phẩm giá, sự chấn thương, cái gây chấn thương - lời công kích dữ dội, lời tố cáo kịch liệt, lời chửi rủa thậm tệ, lời thoá mạ - sự bỉ báng</t>
        </is>
      </c>
    </row>
    <row r="3076">
      <c r="A3076" t="inlineStr">
        <is>
          <t>beschirmen</t>
        </is>
      </c>
      <c r="B3076" t="inlineStr"/>
      <c r="C3076" t="inlineStr"/>
      <c r="D3076" t="inlineStr">
        <is>
          <t>bảo trợ, đỡ đầu, đối xử với thái độ kẻ cả, bề trên, hạ cố, chiếu cố, lui tới - che chở, bảo vệ, giữ gìn - che giấu, chắn, che, chuyển một cuốn tiểu thuyết, một vở kịch) thành bản phim, giần, sàng, lọc, nghiên cứu và thẩm tra lý lịch, được chiếu - ẩn, núp, nấp, trốn = beschirmen +</t>
        </is>
      </c>
    </row>
    <row r="3077">
      <c r="A3077" t="inlineStr">
        <is>
          <t>beschissen</t>
        </is>
      </c>
      <c r="B3077" t="inlineStr"/>
      <c r="C3077" t="inlineStr"/>
      <c r="D3077" t="inlineStr">
        <is>
          <t>có rận, có chấy, puộc thưa khuẫn bần tiện, ghê gớm, đầy rẫy, lắm, nhiều - mục, mục nát, thối, thối rữa, đồi bại, sa đoạ, xấu, vô giá trị, bất tài, khó chịu, tồi, làm bực mình, đáng ghét, mắc bệnh sán gan - hỗn loạn, loạn xạ</t>
        </is>
      </c>
    </row>
    <row r="3078">
      <c r="A3078" t="inlineStr">
        <is>
          <t>Beschlag</t>
        </is>
      </c>
      <c r="B3078" t="inlineStr"/>
      <c r="C3078" t="inlineStr"/>
      <c r="D3078" t="inlineStr">
        <is>
          <t>người đóng sách, bộ phận buộc lúa, dây, lạt, thừng, chão, chất gắn, bìa rời - sự làm cho khớp, sự điều chỉnh, sự thử, sự lắp ráp, đồ đạc, đồ đạc cố định, đồ trang trí, máy móc - sự trèo, sự lên, sự tăng lên, giá, khung = der Beschlag + = in Beschlag + = in Beschlag nehmen + = mit Beschlag belegen + = jemanden in Beschlag nehmen +</t>
        </is>
      </c>
    </row>
    <row r="3079">
      <c r="A3079" t="inlineStr">
        <is>
          <t>beschlagen</t>
        </is>
      </c>
      <c r="B3079" t="inlineStr"/>
      <c r="C3079" t="inlineStr"/>
      <c r="D3079" t="inlineStr">
        <is>
          <t>vũ trang, trang bị &amp; ), cho nòng cứng vào, cho lõi cứng vào, tự trang bị, cầm vũ khí chiến đấu - đóng đai, bao quanh như một vành đai, kêu "húp, húp, ho - đóng đinh đầu lớn, làm núm cửa, rải khắp, dựng cột - kêu, la, reo, hò reo, ho khúc khắc = beschlagen + = beschlagen + = beschlagen + = beschlagen + = beschlagen + = beschlagen + = scharf beschlagen + = in etwas beschlagen sein + = in etwas gut beschlagen sein +</t>
        </is>
      </c>
    </row>
    <row r="3080">
      <c r="A3080" t="inlineStr">
        <is>
          <t>Beschlagnahme</t>
        </is>
      </c>
      <c r="B3080" t="inlineStr"/>
      <c r="C3080" t="inlineStr"/>
      <c r="D3080" t="inlineStr">
        <is>
          <t>sự gắn, sự dán, sự buộc, sự cột, cái dùng để buộc, vật bị buộc, lòng quyến luyến, sự gắn bó, sự bắt, sự tịch biên, sự tịch thu, đồ gá lắp, phụ tùng - sự kết án, sự kết tội, sự xử phạt, sự chỉ trích, sự chê trách, sự lên án, sự quy tội, lý do để lên án - sự sung công, sự ỷ quyền cướp không - - - nỗi đau buồn, nỗi đau khổ, nỗi đau đớn, cảnh khốn cùng, cảnh túng quẫn, cảnh gieo neo, tai hoạ, cảnh hiểm nghèo, cảnh hiểm nguy, tình trạng kiệt sức, tình trạng mệt lả, tình trạng mệt đứt hơi - lệnh cấm vận, sự đình chỉ hoạt động, sự cản trở - khoảng rộng, quy mô, phạm vi, chừng mực, sự đánh giá, văn bản tịch thu - sự cưỡng bách tòng quân, sự bắt lính, sự trưng thu - sự yêu cầu, tiêu chuẩn đòi hỏi, lệnh, lệnh trưng dụng, lệnh trưng thu - sự chiếm lấy, sự chiếm đoạt, sự cướp lấy, sự nắm lấy, sự tóm, sự kẹt, sự cho chiếm hữu, sự bị ngập máu, sự lên cơn - sự để riêng ra, sự cô lập, sự ở ẩn, sự ẩn cư, sự tịch thu tạm thời = die Beschlagnahme aufheben für +</t>
        </is>
      </c>
    </row>
    <row r="3081">
      <c r="A3081" t="inlineStr">
        <is>
          <t>beschlagnahmen</t>
        </is>
      </c>
      <c r="B3081" t="inlineStr"/>
      <c r="C3081" t="inlineStr"/>
      <c r="D3081" t="inlineStr">
        <is>
          <t>kết án, kết tội, xử, xử phạt, chỉ trích, chê trách, lên án, quy tội, bắt buộc, ép, tịch thu, thải, loại bỏ đi, chạy, tuyên bố hết hy vọng, tuyên bố không chữa được - sung công - cấm vận - nhốt vào bãi rào, cất vào bãi rào, nhốt, giam, ngăn - đóng, in, đóng dấu vào, in dấu vào, ghi sâu vào, khắc sâu vào, in sâu vào, gây ấn tượng, làm cảm động, làm cảm kích, cưỡng bách tòng quân, bắt đi lính, trưng thu, đưa vào, dùng - trưng dụng - chiếm đoạt, cướp lấy, nắm lấy, tóm bắt, nắm vững, hiểu thấu, cho chiếm hữu seise), tịch biên, buộc dây, bị kẹt, kẹt chặt = beschlagnahmen +</t>
        </is>
      </c>
    </row>
    <row r="3082">
      <c r="A3082" t="inlineStr">
        <is>
          <t>beschleunigen</t>
        </is>
      </c>
      <c r="B3082" t="inlineStr"/>
      <c r="C3082" t="inlineStr"/>
      <c r="D3082" t="inlineStr">
        <is>
          <t>làm nhanh thêm, làm chóng đến, thúc mau, giục gấp, rảo, tăng nhanh hơn, mau hơn, bước mau hơn, rảo bước, gia tốc - đưa lên, đưa ra phía trước, đề xuất, đưa ra, đề bạt, thăng chức, làm cho tiến bộ, làm tiến mau, thúc đẩy, tăng, tăng lên, trả trước, đặt trước, cho vay, tiến lên, tiến tới, tiến bộ - xúc tiến, thanh toán, giải quyết - đẩy mạnh, gửi, gửi chuyển tiếp - thúc làm gấp, giục mau lên, đẩy nhanh, vội, vội vàng, vội vã, hấp tấp, đi gấp, đến gấp - thúc giục, giục làm gấp, bắt làm gấp, làm gấp, làm mau, làm vội vàng, xúc tiến nhanh, + away, along, out, into...) mang gấp đi, kéo vội đi, đưa vội đi, đẩy vội, hành động vội vàng - hành động hấp tấp, đi vội vàng - làm tăng nhanh, làm sống lại, làm tươi lại, làm hoạt động, làm nhộn lên, làm sôi nổi lên, kích thích, gợi lên, nhen lên, khêu, tăng tốc độ nhanh hơn, sống lại, tươi lại, hoạt động - nhộn lên, sôi nổi lên, bắt đầu cảm thấy thai đạp trong bụng - làm cho đi mau, tăng tốc độ, điều chỉnh tốc độ, làm cho đi theo một tốc độ nhất định, bắn mạnh, giúp thành công, đi nhanh, chạy nhanh, đi quá tốc độ quy định - thành công, phát đạt</t>
        </is>
      </c>
    </row>
    <row r="3083">
      <c r="A3083" t="inlineStr">
        <is>
          <t>beschleunigend</t>
        </is>
      </c>
      <c r="B3083" t="inlineStr"/>
      <c r="C3083" t="inlineStr"/>
      <c r="D3083" t="inlineStr">
        <is>
          <t>làm nhanh thên, làm mau thêm</t>
        </is>
      </c>
    </row>
    <row r="3084">
      <c r="A3084" t="inlineStr">
        <is>
          <t>Beschleuniger</t>
        </is>
      </c>
      <c r="B3084" t="inlineStr"/>
      <c r="C3084" t="inlineStr"/>
      <c r="D3084" t="inlineStr">
        <is>
          <t>người làm tăng tốc độ, máy gia tốc, chân ga, chất gia tốc, dây thần kinh gia tốc = der Beschleuniger +</t>
        </is>
      </c>
    </row>
    <row r="3085">
      <c r="A3085" t="inlineStr">
        <is>
          <t>Beschleunigung</t>
        </is>
      </c>
      <c r="B3085" t="inlineStr"/>
      <c r="C3085" t="inlineStr"/>
      <c r="D3085" t="inlineStr">
        <is>
          <t>sự làm nhanh thêm, sự thúc mau, sự giục gấp, gia tốc</t>
        </is>
      </c>
    </row>
    <row r="3086">
      <c r="A3086" t="inlineStr">
        <is>
          <t>beschmieren</t>
        </is>
      </c>
      <c r="B3086" t="inlineStr"/>
      <c r="C3086" t="inlineStr"/>
      <c r="D3086" t="inlineStr">
        <is>
          <t>vấy sơn, vấy bẩn, làm lem luốc, tô son điểm phấn loè loẹt - bôi bẩn, làm nhớp nháp - trát lên, phết lên, xây vách đất, bôi bác, bôi màu lem nhem, vẽ bôi bác, vẽ lem nhem, che đậy - làm vấy bẩn, làm đốm bẩn, làm hoen ố, làm mờ, làm tối, nói xấu, bôi nhọ, đánh bại, đánh gục hắn, chặn đứng - làm nhơ bẩn, làm ô uế, làm nhơ nhuốc - làm bẩn, làm dơ, làm nhoè, làm hại, làm tổn thương, mờ, nhoè - smudge - trải, căng, giăng ra, bày ra, rải, truyền bá, kéo dài thời gian, bày, bày lên bàn, phết, đập bẹt, trải ra, căng ra, truyền đi, lan đi, bay đi, tản ra</t>
        </is>
      </c>
    </row>
    <row r="3087">
      <c r="A3087" t="inlineStr">
        <is>
          <t>beschmiert</t>
        </is>
      </c>
      <c r="B3087" t="inlineStr"/>
      <c r="C3087" t="inlineStr"/>
      <c r="D3087" t="inlineStr">
        <is>
          <t>bẩn, dơ, nhem nhuốc</t>
        </is>
      </c>
    </row>
    <row r="3088">
      <c r="A3088" t="inlineStr">
        <is>
          <t>beschmutzen</t>
        </is>
      </c>
      <c r="B3088" t="inlineStr"/>
      <c r="C3088" t="inlineStr"/>
      <c r="D3088" t="inlineStr">
        <is>
          <t>vấy sơn, vấy bẩn, làm lem luốc, tô son điểm phấn loè loẹt - kéo lê làm bẩn - làm nhơ bẩn, làm nhơ nhuốc &amp; - bôi bẩn, làm nhớp nháp - làm bẩn - làm ô uế, làm nhiễm, làm hư hỏng - đi thành hàng dọc, làm vẩn đục, làm ô uế &amp; ), phá trinh, hãm hiếp, cưỡng dâm, làm mất tính chất thiêng liêng - làm dơ, làm vấy bùn, thành dơ bẩn, thành bẩn thỉu - kéo lê làm ướt, kéo lê, lết đất, lết bùn, tụt hậu, tụt lại đằng sau - trở nên bẩn, trở nên hôi thối, va chạm, đụng chạm, bị tắc nghẽn, bị vướng, bị rối, chơi trái luật, chơi ăn gian, chơi xấu, làm xấu, làm dơ bẩn, làm nhơ nhuốc, đụng chạm vào, va chạm vào - làm tắc nghẽn, làm rối - làm cho bám đầy bụi bẩn, làm cho cáu ghét - vấy bùn, nhận vào bùn, đẩy vào hoàn cảnh khó khăn - làm lầy, làm nhơ, làm xỉn đi, làm cho tối, làm rối trí, làm mụ đi - làm mất thiêng liêng, làm sa đoạ - - làm vấy bẩn, làm đốm bẩn, làm hoen ố, làm mờ, làm tối, nói xấu, bôi nhọ, đánh bại, đánh gục hắn, chặn đứng - - làm nhoè, làm hại, làm tổn thương, mờ, nhoè - smudge - dễ bẩn, cho ăn cỏ tươi - làm đốm, làm lốm đốm, làm ô, chấm trước, nhận ra, phát hiện ra, phát hiện, đặt vào chỗ, đặt vào vị trí, chấp, dễ bị ố, dễ bị đốm - = beschmutzen + = beschmutzen + = sich beschmutzen +</t>
        </is>
      </c>
    </row>
    <row r="3089">
      <c r="A3089" t="inlineStr">
        <is>
          <t>beschmutzt</t>
        </is>
      </c>
      <c r="B3089" t="inlineStr"/>
      <c r="C3089" t="inlineStr"/>
      <c r="D3089" t="inlineStr">
        <is>
          <t>hỗn độn, lộn xộn, bừa bãi, bẩn thỉu - bẩn, dơ, nhem nhuốc</t>
        </is>
      </c>
    </row>
    <row r="3090">
      <c r="A3090" t="inlineStr">
        <is>
          <t>Beschmutzung</t>
        </is>
      </c>
      <c r="B3090" t="inlineStr"/>
      <c r="C3090" t="inlineStr"/>
      <c r="D3090" t="inlineStr">
        <is>
          <t>sự làm hư, sự làm bẩn, sự truỵ lạc hoá, sự làm mất hiệu lực</t>
        </is>
      </c>
    </row>
    <row r="3091">
      <c r="A3091" t="inlineStr">
        <is>
          <t>Beschneiden</t>
        </is>
      </c>
      <c r="B3091" t="inlineStr"/>
      <c r="C3091" t="inlineStr"/>
      <c r="D3091" t="inlineStr">
        <is>
          <t>việc gọt, việc cắt, việc xén, việc đẽo bớt, vỏ, vụn xén ra, mấu gọt ra - sự sắp xếp gọn gàng trật tự, sự cắt, sự hớt, sự tỉa, sự xén, sự bào, sự đẽo, sự trang sức, vật trang sức, sự xếp hàng cho cân tàu, sự xoay theo hướng gió, rau thơm bày trên đĩa thức ăn - những điều thêm thắt, đồ xén ra, đồ cắt ra, sự quở mắng, sự rầy la, trận đòn, sự lựa chiều làm vừa lòng đôi bên, tính chất đợi thời - sự chặt cụt, sự cắt cụt</t>
        </is>
      </c>
    </row>
    <row r="3092">
      <c r="A3092" t="inlineStr">
        <is>
          <t>beschneiden</t>
        </is>
      </c>
      <c r="B3092" t="inlineStr"/>
      <c r="C3092" t="inlineStr"/>
      <c r="D3092" t="inlineStr">
        <is>
          <t>chặt bằng rìu, đẽo bằng rìu, cắt bớt - cắt bao quy đầu, tẩy rửa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lấy đi, tước, cướp đi - mặc, ăn mặc, băng bó, đắp thuốc, sửa lại hàng ngũ cho thẳng hàng, treo cờ xí, bày biện, sắm quần áo, đẽo gọt, mài giũa, mài nhẵn, hồ, thuộc, chải, vấn, sửa tỉa, sửa soạn, nêm đồ gia vị - nấu, xới, làm, bón phân, mặc quần áo, mặc lễ phục, xếp thẳng hàng - phong tước hiệp sĩ, phong cho cái tên, gán cho cái tên, đặt cho cái tên, bôi mỡ, sang sửa, lồng tiếng, lồng nhạc vào phim - đâm bằng dao, chém bằng dao, cắt bằng dao, dùng thủ đoạn ám muội để làm thất bại là về mặt chính trị) - gọt, đẽo, xén bớt chỗ nham nhở, + away, down) giảm dần, bớt dần, làm nhỏ dần - cắt lông cánh, chặt cánh, xén đầu cánh, trói giật cánh khuỷ, trói cánh tay, trói chặt, buộc chặt - thêm đuôi, gắn đuôi vào, ngắt cuống, đặt vào tường, cột vào, buộc vào, nối vào, theo sát, bám sát gót - chặt cụt, cắt cụt, cắt xén - chạm trổ, bỏ thầu rẻ hơn, đưa ra giá rẻ hơn, đưa ra điều kiện dễ hơn = beschneiden + = beschneiden + = beschneiden +</t>
        </is>
      </c>
    </row>
    <row r="3093">
      <c r="A3093" t="inlineStr">
        <is>
          <t>Beschneidung</t>
        </is>
      </c>
      <c r="B3093" t="inlineStr"/>
      <c r="C3093" t="inlineStr"/>
      <c r="D3093" t="inlineStr">
        <is>
          <t>sự cắt xén, sự cắt bớt, sự rút ngắn, sự tước đi - sự cắt, sự đốn, sự chặt, sự thái, nhát chém, nhát thái, vết đứt, vết xẻ, vết mổ, sự giảm, sự hạ,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t>
        </is>
      </c>
    </row>
    <row r="3094">
      <c r="A3094" t="inlineStr">
        <is>
          <t>beschottern</t>
        </is>
      </c>
      <c r="B3094" t="inlineStr"/>
      <c r="C3094" t="inlineStr"/>
      <c r="D3094" t="inlineStr">
        <is>
          <t>bỏ bì, rải đá balat - rải sỏi, làm bối rối, làm lúng túng, làm cho không biết nói thế nào - đắp bằng đá dăm nện - bọc kim loại, rải đá, rải đá sửa</t>
        </is>
      </c>
    </row>
    <row r="3095">
      <c r="A3095" t="inlineStr">
        <is>
          <t>beschottert</t>
        </is>
      </c>
      <c r="B3095" t="inlineStr"/>
      <c r="C3095" t="inlineStr"/>
      <c r="D3095" t="inlineStr">
        <is>
          <t>đắp bằng đá dăm nện</t>
        </is>
      </c>
    </row>
    <row r="3096">
      <c r="A3096" t="inlineStr">
        <is>
          <t>beschreibbar</t>
        </is>
      </c>
      <c r="B3096" t="inlineStr"/>
      <c r="C3096" t="inlineStr"/>
      <c r="D3096" t="inlineStr">
        <is>
          <t>có thể tả, diễn tả được, mô tả được, miêu tả được = beschreibbar +</t>
        </is>
      </c>
    </row>
    <row r="3097">
      <c r="A3097" t="inlineStr">
        <is>
          <t>beschreiben</t>
        </is>
      </c>
      <c r="B3097" t="inlineStr"/>
      <c r="C3097" t="inlineStr"/>
      <c r="D3097" t="inlineStr">
        <is>
          <t>vẽ, tả, miêu tả - depict, tưởng tượng - diễn tả, mô tả, vạch, cho là, coi là, định rõ tính chất - - sơn, quét sơn, tô vẽ, đánh phấn, vẽ tranh, thoa phấn - về, mô tả một cách sinh động, hình dung tưởng tượng - gọi là, định tính chất, định phẩm chất, làm cho có đủ tư cách, làm cho có đủ khả năng, làm cho có đủ tiêu chuẩn, chuẩn bị đầy đủ điều kiện, hạn chế, dè dặt, làm nhẹ bớt - pha nước vào, pha vào rượu, hạn định, có đủ tư cách, có đủ khả năng, có đủ tiêu chuẩn, qua kỳ thi sát hạch, qua kỳ thi tuyển lựa, tuyên thệ - chỉ rõ, ghi rõ, định rõ, ghi chú vào phần chi tiết kỹ thuật - viết, viết thư, giao dịch thư từ, viết văn, viết sách, làm thư ký, thảo ra, soạn, điền vào, viết vào, lộ ra = genau beschreiben + = schwer zu beschreiben + = heraldisch beschreiben + = es ist nicht zu beschreiben +</t>
        </is>
      </c>
    </row>
    <row r="3098">
      <c r="A3098" t="inlineStr">
        <is>
          <t>beschreibend</t>
        </is>
      </c>
      <c r="B3098" t="inlineStr">
        <is>
          <t>verb</t>
        </is>
      </c>
      <c r="C3098" t="inlineStr"/>
      <c r="D3098" t="inlineStr">
        <is>
          <t>diễn tả, mô tả, miêu tả, hoạ pháp - để trình bày, để mô tả, để giải thích = verbindlich beschreibend +</t>
        </is>
      </c>
    </row>
    <row r="3099">
      <c r="A3099" t="inlineStr">
        <is>
          <t>Beschreibung</t>
        </is>
      </c>
      <c r="B3099" t="inlineStr"/>
      <c r="C3099" t="inlineStr"/>
      <c r="D3099" t="inlineStr">
        <is>
          <t>sự tả, sự diễn tả, sự mô tả, sự miêu tả, diện mạo, tướng mạo, hình dạng, sự vạch, sự vẽ, hạng, loại, nghề nghiệp, công tác - sự chỉ rõ, sự ghi rõ, sự định rõ, đặc điểm kỹ thuật, chi tiết kỹ thuật, bản ghi chi tiết kỹ thuật một phát minh mới = die kurze Beschreibung + = es spottet jeder Beschreibung +</t>
        </is>
      </c>
    </row>
    <row r="3100">
      <c r="A3100" t="inlineStr">
        <is>
          <t>Beschriftung</t>
        </is>
      </c>
      <c r="B3100" t="inlineStr"/>
      <c r="C3100" t="inlineStr"/>
      <c r="D3100" t="inlineStr">
        <is>
          <t>câu viết, câu khắc, câu ghi, câu đề tặng, sự xuất dưới hình thức cổ phần - sự ghi chữ, sự in chữ, sự viết chữ, sự khắc chữ, chữ in, chữ viết, chữ khắc, sự viết thư</t>
        </is>
      </c>
    </row>
    <row r="3101">
      <c r="A3101" t="inlineStr">
        <is>
          <t>beschuldigen</t>
        </is>
      </c>
      <c r="B3101" t="inlineStr"/>
      <c r="C3101" t="inlineStr"/>
      <c r="D3101" t="inlineStr">
        <is>
          <t>buộc tội, kết tội, tố cáo - - nạp đạn, nạp thuốc, nạp điện, tọng vào, nhồi nhét, tính giá, đòi trả, tính vào, bắt phải chịu phí tổn, bắt phải gánh vác, ghi sổ, giao nhiệm vụ, giao việc, tấn công, đột kích, bắc đặt ngang - đặt thành vấn đề nghi ngờ, gièm pha, nói xấu, bôi nhọ, bắt lỗi, bẻ lỗi, chê trách, buộc tội phản quốc, buộc trọng tội - buộc tội cho, đổ tội cho, đổ trách nhiệm cho - làm cho liên luỵ - truy tố = böswillig beschuldigen + = sich gegenseitig beschuldigen +</t>
        </is>
      </c>
    </row>
    <row r="3102">
      <c r="A3102" t="inlineStr">
        <is>
          <t>beschuldigend</t>
        </is>
      </c>
      <c r="B3102" t="inlineStr"/>
      <c r="C3102" t="inlineStr"/>
      <c r="D3102" t="inlineStr">
        <is>
          <t>buộc tội, làm cho bị liên luỵ - làm cho liên luỵ</t>
        </is>
      </c>
    </row>
    <row r="3103">
      <c r="A3103" t="inlineStr">
        <is>
          <t>Beschuldigung</t>
        </is>
      </c>
      <c r="B3103" t="inlineStr"/>
      <c r="C3103" t="inlineStr"/>
      <c r="D3103" t="inlineStr">
        <is>
          <t>sự kết tội, sự buộc tội, sự bị kết tội, sự tố cáo, cáo trạng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cuộc tấn công dữ dội, cuộc đột kích ồ ạt, hiệu lệnh đột kích - sự đổ tội, sự quy tội, tội đổ cho ai, lỗi quy cho ai, điều quy cho ai - sự làm cho liên luỵ = die grundlose Beschuldigung + = eine Beschuldigung enthaltend +</t>
        </is>
      </c>
    </row>
    <row r="3104">
      <c r="A3104" t="inlineStr">
        <is>
          <t>beschwatzen</t>
        </is>
      </c>
      <c r="B3104" t="inlineStr"/>
      <c r="C3104" t="inlineStr"/>
      <c r="D3104" t="inlineStr">
        <is>
          <t>tán tỉnh, phỉnh phờ - - phỉnh, dỗ ngon, dỗ ngọt, dỗ dành, vòi khéo, đánh lừa = beschwatzen + = beschwatzen +</t>
        </is>
      </c>
    </row>
    <row r="3105">
      <c r="A3105" t="inlineStr">
        <is>
          <t>Beschwerde</t>
        </is>
      </c>
      <c r="B3105" t="inlineStr"/>
      <c r="C3105" t="inlineStr"/>
      <c r="D3105" t="inlineStr">
        <is>
          <t>lời than phiền, lời phàn nàn, lời oán trách, lời than thở, điều đáng phàn nàn, điều đáng than phiền, bệnh, sự đau, sự kêu nài, đơn kiện - sự phê bình nhận xét, sự thân ái vạch chỗ sai trái - lời trách, lời kêu ca, mối bất bình - 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sự hỏng hóc, sự trục trắc = die Beschwerde + = Beschwerde- + = eine Beschwerde vorbringen + = gegen jemanden eine Beschwerde einreichen +</t>
        </is>
      </c>
    </row>
    <row r="3106">
      <c r="A3106" t="inlineStr">
        <is>
          <t>Beschwerden</t>
        </is>
      </c>
      <c r="B3106" t="inlineStr"/>
      <c r="C3106" t="inlineStr"/>
      <c r="D3106" t="inlineStr">
        <is>
          <t>nỗi đau đớn, nỗi đau buồn, nỗi ưu phiền, nỗi khổ sở, tai ách, tai hoạ, hoạn nạn</t>
        </is>
      </c>
    </row>
    <row r="3107">
      <c r="A3107" t="inlineStr">
        <is>
          <t>beschweren</t>
        </is>
      </c>
      <c r="B3107" t="inlineStr"/>
      <c r="C3107" t="inlineStr"/>
      <c r="D3107" t="inlineStr">
        <is>
          <t>chất nặng lên, đè nặng lên &amp; ) - nạp đạn, nạp thuốc, nạp điện, tọng vào, nhồi nhét, tính giá, đòi trả, tính vào, bắt phải chịu phí tổn, bắt phải gánh vác, ghi sổ, giao nhiệm vụ, giao việc, buộc tội, tấn công, đột kích - bắc đặt ngang - làm trở ngại, làm vướng, gây cản trở, để ngổn ngang, chồng chất lên - làm lúng túng, làm vướng víu, đè nặng lên, làm nặng trĩu, làm ngổn ngang, làm bừa bộn - buộc chì, đổ chì, bọc chì, lợp chì, đặt thành cỡ, lânh đạo, lânh đạo bằng thuyết phục, dẫn đường, hướng dẫn, dẫn dắt, chỉ huy, đứng đầu, đưa đến, dẫn đến, trải qua - kéo dài, làm cho, khiến cho, đánh trước tiên, hướng trả lời theo ý muốn bằng những câu hỏi khôn ngoan, đánh đầu tiên - buộc thêm vật nặng, làm nặng thêm, chất nặng &amp; ), xử lý cho chắc thêm = sich beschweren + = einseitig beschweren +</t>
        </is>
      </c>
    </row>
    <row r="3108">
      <c r="A3108" t="inlineStr">
        <is>
          <t>beschwerlich</t>
        </is>
      </c>
      <c r="B3108" t="inlineStr"/>
      <c r="C3108" t="inlineStr"/>
      <c r="D3108" t="inlineStr">
        <is>
          <t>đè nặng, nặng nề, là gánh nặng cho, làm khó chịu, làm bực mình, làm mệt mỏi - 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chậm chạp - tê, chán ngấy, làm phiền, làm tức - khó nhọc, phiền hà - mệt nhọc, làm mệt, chán, làm chán, khó chịu - nguy ngập, gay go, khó khăn, làm mệt nhọc, làm mỏi mệt, phiền phức - mệt, mệt mỏi, rã rời, mệt lử, ngấy</t>
        </is>
      </c>
    </row>
    <row r="3109">
      <c r="A3109" t="inlineStr">
        <is>
          <t>beschwert</t>
        </is>
      </c>
      <c r="B3109" t="inlineStr"/>
      <c r="C3109" t="inlineStr"/>
      <c r="D3109">
        <f> worüber beschwert er sich? +</f>
        <v/>
      </c>
    </row>
    <row r="3110">
      <c r="A3110" t="inlineStr">
        <is>
          <t>beschwichtigen</t>
        </is>
      </c>
      <c r="B3110" t="inlineStr"/>
      <c r="C3110" t="inlineStr"/>
      <c r="D3110" t="inlineStr">
        <is>
          <t>khuyên giải, an ủi, làm cho khuây, làm cho nguôi, dỗ dành, làm dịu, làm đỡ, nhân nhượng vô nguyên tắc, thoả hiệp vô nguyên tắc - thu phục được, chiếm được, lấy được, gây được, xoa dịu, hoà giải, giảng hoà, điều hoà - làm cho im đi, làm cho nín lặng, bưng bít, ỉm đi, im, nín lặng, làm thinh - làm giảm đi, làm bớt đi, làm dịu đi, làm nguôi đi - bình định, dẹp yên, làm yên, làm nguôi - làm cho nguôi đi - bắt phải im, bắt phải câm họng - làm nguội, vuốt ve = jemanden beschwichtigen +</t>
        </is>
      </c>
    </row>
    <row r="3111">
      <c r="A3111" t="inlineStr">
        <is>
          <t>Beschwichtigung</t>
        </is>
      </c>
      <c r="B3111" t="inlineStr"/>
      <c r="C3111" t="inlineStr"/>
      <c r="D3111" t="inlineStr">
        <is>
          <t>sự khuyên giải, sự an ủi, sự làm cho khuây, sự làm cho nguôi, sự dỗ dành, sự làm cho dịu đi, sự làm đỡ, sự nhân nhượng vô nguyên tắc, sự thoả hiệp vô nguyên tắc</t>
        </is>
      </c>
    </row>
    <row r="3112">
      <c r="A3112" t="inlineStr">
        <is>
          <t>Beschwichtigungsmittel</t>
        </is>
      </c>
      <c r="B3112" t="inlineStr"/>
      <c r="C3112" t="inlineStr"/>
      <c r="D3112" t="inlineStr">
        <is>
          <t>thuốc mỡ, thuốc xoa, dầu hắc ín, điều an ủi, điều làm yên tâm, lời xoa dịu, lời phỉnh</t>
        </is>
      </c>
    </row>
    <row r="3113">
      <c r="A3113" t="inlineStr">
        <is>
          <t>beschwindeln</t>
        </is>
      </c>
      <c r="B3113" t="inlineStr"/>
      <c r="C3113" t="inlineStr"/>
      <c r="D3113" t="inlineStr">
        <is>
          <t>bịp, lừa bịp - quịt, trốn, lừa, lừa đảo, lừa gạt, trốn tránh - tiêu, làm tiêu tan, gian lận, đánh bạc bịp, có ngoại tình, + on) không chung thuỷ - lừa dối, là một kẻ bịp bợm, hành động như một kẻ bịp bợm - tung hứng, múa rối, xuyên tạc, dùng mánh khoé để lừa - - dốc thoai thoải, chồm đứng lên, chồm hai chân trước lên, nổi xung, giận điên lên, xây dốc thoai thoải, tăng giá quá cao - lột da, bóc vỏ, gọt vỏ, lột quần áo, + over) bọc lại, đóng sẹo, lên da non, cởi quần áo - lừa phỉnh, đánh lừa, đùa cợt - bịp bợm = beschwindeln + = jemanden beschwindeln +</t>
        </is>
      </c>
    </row>
    <row r="3114">
      <c r="A3114" t="inlineStr">
        <is>
          <t>beseitigen</t>
        </is>
      </c>
      <c r="B3114" t="inlineStr"/>
      <c r="C3114" t="inlineStr"/>
      <c r="D3114" t="inlineStr">
        <is>
          <t>bãi bỏ, huỷ bỏ, thủ tiêu, bài trừ - chặt bằng rìu, đẽo bằng rìu, cắt bớt - loại ra, loại trừ, bài tiết, lờ đi, khử, rút ra - giết, giết chết, làm chết, diệt &amp; ), ngả, giết làm thịt, tắt, làm át, làm lấp, làm tiêu tan, làm hết, làm khỏi, trừ diệt, làm thất bại, làm hỏng, bác bỏ, làm phục lăn, làm choáng người - làm thích mê, làm cười vỡ bụng, gây tai hại, làm chết dở, bạt một cú quyết định, chận đứng, ăn mòn, giết thịt được - thanh lý, thanh toán, thanh toán nợ, thanh toán mọi khoản để thôi kinh doanh - thắng, chiến thắng, vượt qua, khắc phục, kiệt sức, mất tự chủ, mất tinh thần - sửa, sửa cho thẳng, chỉnh lưu, cất lại, tinh cất, tách sóng, cầu trường - dời đi, di chuyển, dọn, cất dọn, bỏ ra, tháo ra, cách chức, đuổi, lấy ra, đưa ra, rút ra..., tẩy trừ, tẩy, xoá bỏ, loại bỏ, khử đi, xua đuổi sạch, bóc, cắt bỏ, tháo, dời đi xa, đi ra, tránh ra xa - dọn nhà, đổi chỗ ở - lướt nhanh, vút nhanh, đi một cách đường bệ, trải ra, chạy, lướt, vuốt, quét, vét, chèo bằng chèo dài - phá đi, phá huỷ = beseitigen + = beseitigen + = beseitigen + = nicht zu beseitigen + = gewaltsam beseitigen +</t>
        </is>
      </c>
    </row>
    <row r="3115">
      <c r="A3115" t="inlineStr">
        <is>
          <t>Beseitigung</t>
        </is>
      </c>
      <c r="B3115" t="inlineStr"/>
      <c r="C3115" t="inlineStr"/>
      <c r="D3115" t="inlineStr">
        <is>
          <t>sự dịu đi, sự yếu đi, sự nhụt đi, sự giảm bớt, sự đỡ, sự ngớt, sự hạ, sự bớt, sự chấm dứt, sự thanh toán, sự huỷ bỏ, sự thủ tiêu - sự gạch đi, sự xoá đi, sự bỏ đi - sự sắp đặt, sự sắp xếp, sự bố trí, cách sắp xếp, cách bố trí, sự vứt bỏ đi, sự bán tống đi, sự bán, sự chuyển nhượng, sự nhượng lại, sự tuỳ ý sử dụng - sự loại ra, sự loại trừ, sự bài tiết, sự lờ đi, sự khử, sự rút ra, cuộc đấu loại - việc dời đi, việc di chuyển, sự dọn, sự dọn nhà, sự đổi chỗ ở, sự tháo, sự cách chức, sự tẩy trừ, sự xoá bỏ, sự giết, sự bóc, sự cắt bỏ</t>
        </is>
      </c>
    </row>
    <row r="3116">
      <c r="A3116" t="inlineStr">
        <is>
          <t>Besen</t>
        </is>
      </c>
      <c r="B3116" t="inlineStr"/>
      <c r="C3116" t="inlineStr"/>
      <c r="D3116" t="inlineStr">
        <is>
          <t>chổi sể, con mụ phải gió, con mụ chết tiệt - cây đậu chổi, cái chổi = der abgenutzte Besen + = Neue Besen kehren gut. +</t>
        </is>
      </c>
    </row>
    <row r="3117">
      <c r="A3117" t="inlineStr">
        <is>
          <t>besessen</t>
        </is>
      </c>
      <c r="B3117" t="inlineStr"/>
      <c r="C3117" t="inlineStr"/>
      <c r="D3117" t="inlineStr">
        <is>
          <t>bị ma ám, bị quỷ ám, ma quỷ, quỷ quái, điên cuồng, mãnh liệt - cuồng tín = besessen + = besessen sein + = besessen machen +</t>
        </is>
      </c>
    </row>
    <row r="3118">
      <c r="A3118" t="inlineStr">
        <is>
          <t>Besessenheit</t>
        </is>
      </c>
      <c r="B3118" t="inlineStr"/>
      <c r="C3118" t="inlineStr"/>
      <c r="D3118" t="inlineStr">
        <is>
          <t>tính ham mê, sự say mê, mốt, sự loạn trí, sự mất trí, tính hơi điên, vết ran, vân rạn - sự cuồng tín - sự ảm ảnh, tình trạng bị ám ảnh, điều ám ảnh - quyền sở hữu, sự chiếm hữu, vật sở hữu, tài sản, của cải, thuộc địa</t>
        </is>
      </c>
    </row>
    <row r="3119">
      <c r="A3119" t="inlineStr">
        <is>
          <t>besetzen</t>
        </is>
      </c>
      <c r="B3119" t="inlineStr"/>
      <c r="C3119" t="inlineStr"/>
      <c r="D3119" t="inlineStr">
        <is>
          <t>bao vây, vây quanh &amp;, choán, ngáng - trói, buộc, bỏ lại, ký hợp đồng học nghề, ràng buộc, chấp nhận, thừa nhận, làm táo bón, băng bó, đánh đai nẹp, đóng, tết quanh, kết lại với nhau, kết thành khối rắn - kẹt, táo bón - đương đầu, đối phó, đứng trước mặt, ở trước mặt, lật, nhìn về, hướng về, quay về, đối diện, đặt ) ở giữa hai cầu thủ của hai bên, ra lệnh quay, viền màu, bọc, phủ, tráng, hồ, quay - đính tua vào, viền, diềm quanh - cong, cắt ngắn, xén, lấy quá phần, lấn phần, cong lên, bị cong, lái ẩu, đi ẩu - vạch, kẻ thành dòng, làm nhăn, làm cho có ngấn, làm cho có vạch, sắp thành hàng dàn hàng, sắp hàng, đứng thành hàng ngũ, lót, làm đầy, nhồi, nhét, đi tơ - chiếm, chiếm giữ, chiếm đóng, giữ, chiếm cứ, ở, bận rộn với - để, đặt, bố trí, đặt lại cho đúng, gieo, trồng, sắp, dọn, bày, mài, giũa, kết lị, se lại, đặc lại, ổn định, lặn, chảy, bày tỏ, vừa vặn, định điểm được thua, ấp - đi dọc theo, đi quanh, đi ở bờ rìa, ở dọc theo - đóng đinh đầu lớn, làm núm cửa, rải khắp, dựng cột = besetzen + = besetzen + = besetzen + = besetzen + = besetzen + = neu besetzen +</t>
        </is>
      </c>
    </row>
    <row r="3120">
      <c r="A3120" t="inlineStr">
        <is>
          <t>Besetzer</t>
        </is>
      </c>
      <c r="B3120" t="inlineStr"/>
      <c r="C3120" t="inlineStr"/>
      <c r="D3120" t="inlineStr">
        <is>
          <t>người chiếm giữ, kẻ chiếm đóng, người ở người thuê, hành khách</t>
        </is>
      </c>
    </row>
    <row r="3121">
      <c r="A3121" t="inlineStr">
        <is>
          <t>besetzt</t>
        </is>
      </c>
      <c r="B3121" t="inlineStr"/>
      <c r="C3121" t="inlineStr"/>
      <c r="D3121">
        <f> besetzt + = besetzt + = besetzt + = besetzt + = besetzt + = besetzt + = besetzt + = voll besetzt +</f>
        <v/>
      </c>
    </row>
    <row r="3122">
      <c r="A3122" t="inlineStr">
        <is>
          <t>Besetzung</t>
        </is>
      </c>
      <c r="B3122" t="inlineStr"/>
      <c r="C3122" t="inlineStr"/>
      <c r="D3122" t="inlineStr">
        <is>
          <t>sự chỉ định, sự dùng, sự cấp cho, sự phân phối, sự phân phát, sự chia phần, phần được chia, phần được phân phối, phần được cấp, sự định rõ vị trí - 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 - sự bổ nhiệm, quyền chỉ định, quyền bổ nhiệm, sự giới thiệu, sự đề cử, quyền giới thiệu, quyền đề cử - sự lựa chọn, sự chọn lọc, sự tuyển lựa, người được chọn lựa = die Besetzung + = die Besetzung +</t>
        </is>
      </c>
    </row>
    <row r="3123">
      <c r="A3123" t="inlineStr">
        <is>
          <t>besichtigen</t>
        </is>
      </c>
      <c r="B3123" t="inlineStr"/>
      <c r="C3123" t="inlineStr"/>
      <c r="D3123" t="inlineStr">
        <is>
          <t>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khám xét, xem xét, thẩm tra, khảo sát, nghiên cứu, hỏi thi, sát hạch, thẩm vấn, + into) thẩm tra - xem xét kỹ, kiểm tra, thanh tra, duyệt - đi dạo trong, đi khắp, đi thanh tra, đi vòng để qui định ranh giới, đi dạo - quan sát, nhìn chung, lập bản đồ, vẽ bản đồ - thấy, nhìn, xem, xét, nghĩ về - đi thăm hỏi, chuyện trò thân mật, thăm, thăm hỏi, thăm viếng, đến thăm, tham quan, đi đến, hay đến, đến, giáng xuống, lan tràn, hoành hành, phạt, trừng phạt, ban cho = zu besichtigen + = im voraus besichtigen +</t>
        </is>
      </c>
    </row>
    <row r="3124">
      <c r="A3124" t="inlineStr">
        <is>
          <t>Besichtigung</t>
        </is>
      </c>
      <c r="B3124" t="inlineStr"/>
      <c r="C3124" t="inlineStr"/>
      <c r="D3124" t="inlineStr">
        <is>
          <t>sự khám xét kỹ, sự xem xét kỹ, sự thẩm tra, sự khảo sát, sự nghiên cứu, sự thi cử, kỳ thi - sự kiểm tra, sự thanh tra, sự duyệt - sự nhìn chung, cái nhìn tổng quát, cục đo đạc địa hình, bản đồ địa hình - sự đi thăm, sự thăm hỏi, sự thăm viếng, sự tham quan, thời gian ở lại thăm, cuộc truyện trò thân mật, sự khám bệnh, sự thăm bệnh, sự đến khám, sự khám xét - sự đến thăm, sự di trú ồ ạt và bất thường, thiên tai, tai hoạ, sự trừng phạt, phúc trời ban cho, lộc thánh, sự ngồi chơi thăm hỏi quá lâu</t>
        </is>
      </c>
    </row>
    <row r="3125">
      <c r="A3125" t="inlineStr">
        <is>
          <t>besiedeln</t>
        </is>
      </c>
      <c r="B3125" t="inlineStr"/>
      <c r="C3125" t="inlineStr"/>
      <c r="D3125" t="inlineStr">
        <is>
          <t>chiếm làm thuộc địa, lập thuộc địa, định cư, ở, gài cử tri vào một khu vực bầu cử - cư trú, đưa dân đến - giải quyết, ổn định tư tưởng, dàn xếp, hoà giải, ngồi đậu, để, bố trí, làm ăn, sinh sống, ổn định cuộc sống, an cư lạc nghiệp, lắng xuống, đi vào nền nếp, để lắng, làm lắng xuống - làm chìm xuống, lún xuống, chìm xuống, kết thúc, thanh toán, trả dứt nợ, nguội dần, dịu dần, để lại cho, chuyển cho, định vị, khu trú</t>
        </is>
      </c>
    </row>
    <row r="3126">
      <c r="A3126" t="inlineStr">
        <is>
          <t>besiedelt</t>
        </is>
      </c>
      <c r="B3126" t="inlineStr"/>
      <c r="C3126" t="inlineStr"/>
      <c r="D3126">
        <f> dich besiedelt + = dicht besiedelt +</f>
        <v/>
      </c>
    </row>
    <row r="3127">
      <c r="A3127" t="inlineStr">
        <is>
          <t>Besiedler</t>
        </is>
      </c>
      <c r="B3127" t="inlineStr"/>
      <c r="C3127" t="inlineStr"/>
      <c r="D3127" t="inlineStr">
        <is>
          <t>kẻ đi chiếm thuộc địa, tên thực dân, người đi khai hoang, người định cư đất mới colonist), người gài cử tri vào một khu vực bầu cử</t>
        </is>
      </c>
    </row>
    <row r="3128">
      <c r="A3128" t="inlineStr">
        <is>
          <t>besiegbar</t>
        </is>
      </c>
      <c r="B3128" t="inlineStr"/>
      <c r="C3128" t="inlineStr"/>
      <c r="D3128" t="inlineStr">
        <is>
          <t>có thể bị xâm chiếm, có thể chinh phục được, có thể chế ngự được</t>
        </is>
      </c>
    </row>
    <row r="3129">
      <c r="A3129" t="inlineStr">
        <is>
          <t>besiegen</t>
        </is>
      </c>
      <c r="B3129" t="inlineStr"/>
      <c r="C3129" t="inlineStr"/>
      <c r="D3129" t="inlineStr">
        <is>
          <t>đánh đập, nện, đấm, vỗ, gõ, đánh, thắng, đánh bại, vượt, đánh trống để ra lệnh, ra hiệu bệnh bằng trống, khua - quăng, ném, liệng, thả, đánh gục, đánh ngã, thắng được, lột, tuộc, mất, bỏ, thay, đẻ non, rụng, đúc, nấu chảy, đổ khuôn, cộng lại, gộp lại, tính, phân đóng vai, thải, loại ra, đưa - đoạt, xâm chiếm, chiến thắng, chinh phục, chế ngự - đánh thắng, làm thất bại, làm tiêu tan, sự thua trận, sự bại trận, sự đánh bại, sự huỷ bỏ, sự thủ tiêu, huỷ bỏ, thủ tiêu - giã, quật, đánh đòn, đánh bại không còn manh giáp - làm chủ, cai quản, điều khiển, chỉ huy, kiềm chế, trấn áp, không chế, khắc phục, vượt qua, trở thành tinh thông, sử dụng thành thạo, nắm vững, quán triệt - kiệt sức, mất tự chủ, mất tinh thần - được, hơn, chọi với đối thủ mạnh hơn - lật đổ, phá đổ, đạp đổ, đánh bại hoàn toàn - đập, quẫy - vứt, quẳng, lao, vật ngã, ném vào, mang vào, đưa vào, làm cho rơi vào, bỗng đẩy vào, đẻ, xe, nắn hình, trau, chơi súc sắc - - ng đánh bịch một cái - = jemanden besiegen + = jemanden mühelos besiegen +</t>
        </is>
      </c>
    </row>
    <row r="3130">
      <c r="A3130" t="inlineStr">
        <is>
          <t>besiegt</t>
        </is>
      </c>
      <c r="B3130" t="inlineStr"/>
      <c r="C3130" t="inlineStr"/>
      <c r="D3130">
        <f> sich besiegt geben +</f>
        <v/>
      </c>
    </row>
    <row r="3131">
      <c r="A3131" t="inlineStr">
        <is>
          <t>besinnlich</t>
        </is>
      </c>
      <c r="B3131" t="inlineStr"/>
      <c r="C3131" t="inlineStr"/>
      <c r="D3131" t="inlineStr">
        <is>
          <t>trầm ngâm, lặng ngắm, tu hành - ngẫm nghĩ, trầm tư, tư lự, có suy nghĩ, chín chắn, thận trọng, thâm trầm, sâu sắc, ân cần, lo lắng, quan tâm</t>
        </is>
      </c>
    </row>
    <row r="3132">
      <c r="A3132" t="inlineStr">
        <is>
          <t>Besinnung</t>
        </is>
      </c>
      <c r="B3132" t="inlineStr"/>
      <c r="C3132" t="inlineStr"/>
      <c r="D3132" t="inlineStr">
        <is>
          <t>sự hiểu biết, ý thức - sự ngắm, sự thưởng ngoạn, sự trầm ngâm, sự lặng ngắm, sự dự tính, sự dự định, sự liệu trước, sự chờ đợi - lý do, lẽ, lý trí, lý tính, lẽ phải, lý, sự vừa phải = ohne Besinnung + = bei Besinnung sein + = die Besinnung verlieren + = jemanden zur Besinnung bringen +</t>
        </is>
      </c>
    </row>
    <row r="3133">
      <c r="A3133" t="inlineStr">
        <is>
          <t>besinnungslos</t>
        </is>
      </c>
      <c r="B3133" t="inlineStr"/>
      <c r="C3133" t="inlineStr"/>
      <c r="D3133" t="inlineStr">
        <is>
          <t>mạnh mẽ, dữ dội, mãnh liệt, bốc, hăng - bất tỉnh, mê, không xúc cảm, không có tình cảm, vô tình, không biết, không cảm thấy, không cảm thấy được - không suy nghĩ, vô tư lự, nhẹ dạ, không thận trọng, khinh suất, không chín chắn, không cẩn thận, không ân cần, không lo lắng, không quan tâm - vô ý thức, không tự giác, ngất đi</t>
        </is>
      </c>
    </row>
    <row r="3134">
      <c r="A3134" t="inlineStr">
        <is>
          <t>Besinnungslosigkeit</t>
        </is>
      </c>
      <c r="B3134" t="inlineStr"/>
      <c r="C3134" t="inlineStr"/>
      <c r="D3134" t="inlineStr">
        <is>
          <t>sự không biết, sự hiểu ý thức, sự không tự giác, sự bất tỉnh, trạng thái ngất đi</t>
        </is>
      </c>
    </row>
    <row r="3135">
      <c r="A3135" t="inlineStr">
        <is>
          <t>Besitz</t>
        </is>
      </c>
      <c r="B3135" t="inlineStr"/>
      <c r="C3135" t="inlineStr"/>
      <c r="D3135" t="inlineStr">
        <is>
          <t>đất đai tài sản, dinh cơ, ruộng nương nhà cửa, lãnh địa, lãnh thổ, phạm vi, lĩnh vực - sự thích thú, sự khoái trá, sự được hưởng, sự được, sự có được - tài sản, di sản, bất động sản ruộng đất, đẳng cấp, hoàn cảnh, tình trạng - của cải, động sản, hàng hoá, hàng, hàng hoá chở - sự chiếm, sự giữ, sự chiếm giữ, sự chiếm đóng, sự ở, thời hạn thuê, nghề nghiệp, công việc, việc làm - quyền sở hữu - sự chiếm hữu, vật sở hữu, thuộc địa - đặc tính, tính chất, đồ dùng sân khấu - quyền sở hữu đất vĩnh viễn, sự nhận quyền sở hữu đất vĩnh viễn, đất sở hữu vĩnh viễn - đất cho làm rẽ, đất phát canh, sự hưởng dụng, thời gian chiếm hữu, thời gian hưởng dụng, nhiệm kỳ = im Besitz + = der liebste Besitz + = der lästige Besitz + = im Besitz sein + = in Besitz nehmen + = Besitz ergreifen + = der gemeinsame Besitz + = der kostspielige Besitz + = Besitz ergreifen von + = wieder in Besitz nehmen + = aus dem Besitz vertreiben + = der zeitlich begrenzte Besitz + = in anderen Besitz übergehen + = vor anderen in Besitz nehmen + = das Wohnhaus im städtischen Besitz + = widerrechtlich in Besitz nehmen +</t>
        </is>
      </c>
    </row>
    <row r="3136">
      <c r="A3136" t="inlineStr">
        <is>
          <t>besitzanzeigend</t>
        </is>
      </c>
      <c r="B3136" t="inlineStr"/>
      <c r="C3136" t="inlineStr"/>
      <c r="D3136" t="inlineStr">
        <is>
          <t>sở hữu, chiếm hữu, tỏ ý muốn có, tỏ ý muốn chiếm hữu, khư khư giữ của, khư khư giữ lấy cho riêng mình</t>
        </is>
      </c>
    </row>
    <row r="3137">
      <c r="A3137" t="inlineStr">
        <is>
          <t>besitzen</t>
        </is>
      </c>
      <c r="B3137" t="inlineStr"/>
      <c r="C3137" t="inlineStr"/>
      <c r="D3137" t="inlineStr">
        <is>
          <t>thích thú, khoái, được hưởng, được, có được - kiếm được, lấy được, nhận được, xin được, hỏi được, tìm ra, tính ra, mua, học, mắc phải, ăn, bắt được, đem về, thu về, hiểu được, nắm được, đưa, mang, chuyền, đem, đi lấy, bị, chịu, dồn vào thế bí - dồn vào chân tường, làm bối rối lúng túng không biết ăn nói ra sao, làm cho, khiến cho, sai ai, bảo ai, nhờ ai, to have got có, phải, sinh, đẻ, tìm hộ, mua hộ, xoay hộ, cung cấp, đến, tới, đạt đến - trở nên, trở thành, thành ra, đi đến chỗ, bắt đầu, cút đi, chuồn - có, biết được, uống, hút, hưởng, cho phép, muốn, biết, hiểu, nhớ, có bổn phận phải, bắt buộc phải, nói, cho là, chủ trương, tin chắc là, thắng, thắng thế, tóm, nắm, nắm chặt &amp; ), sai khiến - nhờ, bảo, bắt, bịp, lừa bịp - cầm, giữ, nắm giữ, giữ vững, ở, chứa, chứa đựng, giam giữ, nén, nín, kìm lại, bắt phải giữ lời hứa, choán, xâm chiếm, thu hút, lôi cuốn, có ý nghĩ là, xem là, coi là, tin rằng - quyết định là, tổ chức, tiến hành, đúng, theo, theo đuổi, tiếp tục đi theo, giữ chắc &amp; ), tiếp tục, kéo dài, còn mãi, cứ vẫn, có giá trị, có hiệu lực, có thể áp dụng to hold good, to hold true) - phủ định + with) tán thành, hold! đứng lại, dừng lại, đợi một tí! - là chủ của, nhận, nhìn nhận, thừa nhận là có, thừa nhận là đúng, cam tâm nhận, thú nhận, đầu thú - chiếm hữu, ám ảnh = etwas besitzen + = nicht besitzen +</t>
        </is>
      </c>
    </row>
    <row r="3138">
      <c r="A3138" t="inlineStr">
        <is>
          <t>Besitzer</t>
        </is>
      </c>
      <c r="B3138" t="inlineStr"/>
      <c r="C3138" t="inlineStr"/>
      <c r="D3138" t="inlineStr">
        <is>
          <t>người giữ, người nắm giữ, người giữ một chức vụ, người giữ kỷ lục, bót, quản, tay cầm, tay nắm, tay quay, đui, mâm cặp, vòng kẹp - chủ, chủ nhân, thuyền trưởng, thầy, thầy giáo, Chúa Giê-xu, cậu - người chiếm giữ, kẻ chiếm đóng, người ở người thuê, hành khách - người chủ - người có, người có quyền sở hữu, người chiếm hữu - người sở hữu = den Besitzer wechseln +</t>
        </is>
      </c>
    </row>
    <row r="3139">
      <c r="A3139" t="inlineStr">
        <is>
          <t>Besitzergreifer</t>
        </is>
      </c>
      <c r="B3139" t="inlineStr"/>
      <c r="C3139" t="inlineStr"/>
      <c r="D3139" t="inlineStr">
        <is>
          <t>người chiếm giữ, kẻ chiếm đóng, người ở người thuê, hành khách</t>
        </is>
      </c>
    </row>
    <row r="3140">
      <c r="A3140" t="inlineStr">
        <is>
          <t>Besitzergreifung</t>
        </is>
      </c>
      <c r="B3140" t="inlineStr"/>
      <c r="C3140" t="inlineStr"/>
      <c r="D3140" t="inlineStr">
        <is>
          <t>sự chiếm đóng, sự chiếm giữ, thời gian chiếm đóng - sự chiếm, sự giữ, sự ở, thời hạn thuê, nghề nghiệp, công việc, việc làm = die Besitzergreifung + = die gewaltsame Besitzergreifung + = die widerrechtliche Besitzergreifung +</t>
        </is>
      </c>
    </row>
    <row r="3141">
      <c r="A3141" t="inlineStr">
        <is>
          <t>besitzgierig</t>
        </is>
      </c>
      <c r="B3141" t="inlineStr"/>
      <c r="C3141" t="inlineStr"/>
      <c r="D3141" t="inlineStr">
        <is>
          <t>sở hữu, chiếm hữu, tỏ ý muốn có, tỏ ý muốn chiếm hữu, khư khư giữ của, khư khư giữ lấy cho riêng mình</t>
        </is>
      </c>
    </row>
    <row r="3142">
      <c r="A3142" t="inlineStr">
        <is>
          <t>Besitznahme</t>
        </is>
      </c>
      <c r="B3142" t="inlineStr"/>
      <c r="C3142" t="inlineStr"/>
      <c r="D3142" t="inlineStr">
        <is>
          <t>sự chiếm hữu, sự chiếm đoạt, sự dành riêng - sự chiếm, sự giữ, sự chiếm giữ, sự chiếm đóng, sự ở, thời hạn thuê, nghề nghiệp, công việc, việc làm = die vorherige Besitznahme +</t>
        </is>
      </c>
    </row>
    <row r="3143">
      <c r="A3143" t="inlineStr">
        <is>
          <t>Besitztitel</t>
        </is>
      </c>
      <c r="B3143" t="inlineStr"/>
      <c r="C3143" t="inlineStr"/>
      <c r="D3143" t="inlineStr">
        <is>
          <t>đất cho làm rẽ, đất phát canh, sự chiếm hữu, sự hưởng dụng, thời gian chiếm hữu, thời gian hưởng dụng, nhiệm kỳ</t>
        </is>
      </c>
    </row>
    <row r="3144">
      <c r="A3144" t="inlineStr">
        <is>
          <t>Besitztum</t>
        </is>
      </c>
      <c r="B3144" t="inlineStr"/>
      <c r="C3144" t="inlineStr"/>
      <c r="D3144" t="inlineStr">
        <is>
          <t>tài sản, di sản, bất động sản ruộng đất, đẳng cấp, hoàn cảnh, tình trạng - quyền sở hữu, sự chiếm hữu, vật sở hữu, của cải, thuộc địa - - đặc tính, tính chất, đồ dùng sân khấu</t>
        </is>
      </c>
    </row>
    <row r="3145">
      <c r="A3145" t="inlineStr">
        <is>
          <t>Besitzung</t>
        </is>
      </c>
      <c r="B3145" t="inlineStr"/>
      <c r="C3145" t="inlineStr"/>
      <c r="D3145" t="inlineStr">
        <is>
          <t>sự không có người thừa kế, sự chuyển giao tài sản không có người thừa kế, tài sản không có người thừa kế</t>
        </is>
      </c>
    </row>
    <row r="3146">
      <c r="A3146" t="inlineStr">
        <is>
          <t>besoffen</t>
        </is>
      </c>
      <c r="B3146" t="inlineStr"/>
      <c r="C3146" t="inlineStr"/>
      <c r="D3146" t="inlineStr">
        <is>
          <t>say tuý luý, say bí tỉ = besoffen sein +</t>
        </is>
      </c>
    </row>
    <row r="3147">
      <c r="A3147" t="inlineStr">
        <is>
          <t>besohlen</t>
        </is>
      </c>
      <c r="B3147" t="inlineStr"/>
      <c r="C3147" t="inlineStr"/>
      <c r="D3147" t="inlineStr">
        <is>
          <t>đóng đế = neu besohlen + = dick besohlen +</t>
        </is>
      </c>
    </row>
    <row r="3148">
      <c r="A3148" t="inlineStr">
        <is>
          <t>besolden</t>
        </is>
      </c>
      <c r="B3148" t="inlineStr"/>
      <c r="C3148" t="inlineStr"/>
      <c r="D3148" t="inlineStr">
        <is>
          <t>trả lương</t>
        </is>
      </c>
    </row>
    <row r="3149">
      <c r="A3149" t="inlineStr">
        <is>
          <t>besoldet</t>
        </is>
      </c>
      <c r="B3149" t="inlineStr"/>
      <c r="C3149" t="inlineStr"/>
      <c r="D3149" t="inlineStr">
        <is>
          <t>được hưởng lương, được trả thù lao</t>
        </is>
      </c>
    </row>
    <row r="3150">
      <c r="A3150" t="inlineStr">
        <is>
          <t>Besoldung</t>
        </is>
      </c>
      <c r="B3150" t="inlineStr"/>
      <c r="C3150" t="inlineStr"/>
      <c r="D3150" t="inlineStr">
        <is>
          <t>tiền lương - = die Besoldung +</t>
        </is>
      </c>
    </row>
    <row r="3151">
      <c r="A3151" t="inlineStr">
        <is>
          <t>besondere</t>
        </is>
      </c>
      <c r="B3151" t="inlineStr"/>
      <c r="C3151" t="inlineStr"/>
      <c r="D3151" t="inlineStr">
        <is>
          <t>thêm, phụ, ngoại, thượng hạng, đặc biệt, hơn thường lệ - ở số ít, một mình, cá nhân, kỳ dị, phi thường, lập di, duy nhất, độc nhất - chỉ có một, đơn nhất, vô song, kỳ cục, lạ đời, dị thường</t>
        </is>
      </c>
    </row>
    <row r="3152">
      <c r="A3152" t="inlineStr">
        <is>
          <t>besonderen</t>
        </is>
      </c>
      <c r="B3152" t="inlineStr"/>
      <c r="C3152" t="inlineStr"/>
      <c r="D3152" t="inlineStr">
        <is>
          <t>đặc biệt, cá biệt, riêng biệt, tỉ mỉ, chi tiết</t>
        </is>
      </c>
    </row>
    <row r="3153">
      <c r="A3153" t="inlineStr">
        <is>
          <t>besonderer</t>
        </is>
      </c>
      <c r="B3153" t="inlineStr"/>
      <c r="C3153" t="inlineStr"/>
      <c r="D3153" t="inlineStr">
        <is>
          <t>đặc biệt, đặc thù, cá biệt, riêng biệt, tường tận, tỉ mỉ, chi tiết, kỹ lưỡng, cặn kẽ, câu nệ đến từng chi tiết, khó tính, khảnh, cảnh vẻ - riêng, kỳ dị, khác thường - đúng, thích đáng, thích hợp, đúng đắn, chính xác, đặt sau danh từ) thật sự, đích thực, đích thị, đích thân, bản thân, hoàn toàn, thực sự, đích đáng, ra trò, đúng mực, hợp thức, hợp lệ - chỉnh, chính, đích, đẹp trai, có màu tự nhiên - - dứt khoát, rành mạch, rõ ràng, loài, đặc trưng, theo trọng lượng, theo số lượng</t>
        </is>
      </c>
    </row>
    <row r="3154">
      <c r="A3154" t="inlineStr">
        <is>
          <t>besonderes</t>
        </is>
      </c>
      <c r="B3154" t="inlineStr"/>
      <c r="C3154" t="inlineStr"/>
      <c r="D3154" t="inlineStr">
        <is>
          <t>đặc biệt, đặc thù, cá biệt, riêng biệt, tường tận, tỉ mỉ, chi tiết, kỹ lưỡng, cặn kẽ, câu nệ đến từng chi tiết, khó tính, khảnh, cảnh vẻ = nichts besonderes + = etwas ganz besonderes +</t>
        </is>
      </c>
    </row>
    <row r="3155">
      <c r="A3155" t="inlineStr">
        <is>
          <t>Besonderheit</t>
        </is>
      </c>
      <c r="B3155" t="inlineStr"/>
      <c r="C3155" t="inlineStr"/>
      <c r="D3155" t="inlineStr">
        <is>
          <t>sự không bình thường, sự dị thường, độ dị thường, vật dị thường, tật dị thường, khoảng cách gần nhất - nét đặc biệt, điểm đặc trưng, nét mặt, bài đặc biệt, tranh biếm hoạ đặc biệt, tiết mục chủ chốt - tính chất cá nhân, cá nhân, những thích thú cá nhân, những đặc tính cá nhân, quyền lợi cá nhân - tính cá biệt, tính riêng biệt, đặc tính, đặc điểm, nét đặc thù, tính kỹ lưỡng, tính cặn kẽ, tính câu nệ đến từng chi tiết, tính khảnh, tính cảnh vẻ, sự khó chịu - tính chất riêng, tính đặc biệt, tính kỳ dị, tính khác thường, cái kỳ dị, cái khác thường, cái riêng biệt - tính phi thường, tính lập dị, nét kỳ quặc, tính duy nhất, tính độc nhất - đặc trưng, ngành chuyên môn</t>
        </is>
      </c>
    </row>
    <row r="3156">
      <c r="A3156" t="inlineStr">
        <is>
          <t>besonders</t>
        </is>
      </c>
      <c r="B3156" t="inlineStr"/>
      <c r="C3156" t="inlineStr"/>
      <c r="D3156" t="inlineStr">
        <is>
          <t>đặc biệt là, nhất là - thêm, phụ, ngoại, thượng hạng, đặc biệt, hơn thường lệ - lạ thường, khác thường, to lớn lạ thường - đặc thù, cá biệt, riêng biệt, tường tận, tỉ mỉ, chi tiết, kỹ lưỡng, cặn kẽ, câu nệ đến từng chi tiết, khó tính, khảnh, cảnh vẻ - - riêng, kỳ dị - chính, chủ yếu, phần lớn - riêng từng người, riêng từng cái, tương ứng - vài, cá nhân, khác nhau - khác biệt, riêng của từng phần, riêng của từng người - = besonders fein + = er sieht nicht besonders gut aus +</t>
        </is>
      </c>
    </row>
    <row r="3157">
      <c r="A3157" t="inlineStr">
        <is>
          <t>Besonnenheit</t>
        </is>
      </c>
      <c r="B3157" t="inlineStr"/>
      <c r="C3157" t="inlineStr"/>
      <c r="D3157" t="inlineStr">
        <is>
          <t>sự thận trọng, sự cẩn thận, tính thận trọng, tính cẩn thận, sự khôn ngoan, tính khôn ngoan - sự điều độ, sự tiết độ, sự điềm tĩnh, sự điềm đạm, tính đúng mức, tính chất nhã - sự ngẫm nghĩ, sự nghĩ ngợi, sự trầm tư, sự tư lự, tính có suy nghĩ, tính chín chắn, sự ân cần, sự lo lắng, sự quan tâm</t>
        </is>
      </c>
    </row>
    <row r="3158">
      <c r="A3158" t="inlineStr">
        <is>
          <t>besorgen</t>
        </is>
      </c>
      <c r="B3158" t="inlineStr"/>
      <c r="C3158" t="inlineStr"/>
      <c r="D3158" t="inlineStr">
        <is>
          <t>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có được, kiếm được, lấy được, nhận được, xin được, hỏi được, tìm ra, tính ra, mua, mắc phải, ăn, bắt được, đem về, thu về, hiểu được, nắm được, đưa, mang, chuyền, đem, đi lấy, bị, dồn vào thế bí - dồn vào chân tường, làm bối rối lúng túng không biết ăn nói ra sao, khiến cho, sai ai, bảo ai, nhờ ai, to have got có, phải, sinh, đẻ, tìm hộ, mua hộ, xoay hộ, cung cấp, đến, tới, đạt đến, trở nên - trở thành, thành ra, đi đến chỗ, bắt đầu, cút đi, chuồn - kiếm, thu được, mua được, tìm để cho làm đĩ, đem lại, đem đến, làm ma cô, làm nghề dắt gái, trùm gái điếm - + for, against) chuẩn bị đầy đủ, dự phòng, + for) cung cấp, chu cấp, lo cho cái ăn cái mặc cho, lo liệu cho, + with, for, to) cung cấp, kiếm cho, quy định, chỉ định, bổ nhiệm</t>
        </is>
      </c>
    </row>
    <row r="3159">
      <c r="A3159" t="inlineStr">
        <is>
          <t>Besorger</t>
        </is>
      </c>
      <c r="B3159" t="inlineStr"/>
      <c r="C3159" t="inlineStr"/>
      <c r="D3159" t="inlineStr">
        <is>
          <t>người kiếm, người mua được, ma cô, trùm gái điếm, chủ nhà chứa</t>
        </is>
      </c>
    </row>
    <row r="3160">
      <c r="A3160" t="inlineStr">
        <is>
          <t>Besorgnis</t>
        </is>
      </c>
      <c r="B3160" t="inlineStr"/>
      <c r="C3160" t="inlineStr"/>
      <c r="D3160" t="inlineStr">
        <is>
          <t>mối lo, mối lo âu, mối băn khoăn, sự lo lắng, lòng ước ao, lòng khao khát, sự khắc khoải - sự sợ, sự e sợ, sự hiểu, sự lĩnh hội, sự tiếp thu, sự nắm được, sự bắt, sự nắm lấy, sự tóm lấy - sự chăn sóc, sự chăm nom, sự giữ gìn, sự bảo dưỡng, sự chăm chú, sự chú ý, sự cẩn thận, sự thận trọng, sự lo âu - sự liên quan tới, sự dính líu tới, lợi, lợi lộc, phần, cổ phần, việc, chuyện phải lo, sự lo ngại, sự quan tâm, hãng buôn, xí nghiệp, công việc kinh doanh, cái, vật - sự không an tâm, sự không yên lòng, sự băn khoăn lo lắng - sự sợ hãi, sự kinh sợ, sự e ngại - nỗi lo âu, nỗi e sợ, mối nghi ngại, mối nghi ngờ - tình trạng chờ đợi, tình trạng hồi hộp, tình trạng chưa quyết định, sự tạm hoãn, sự đình chỉ, sự treo quyền = die Besorgnis + = die Besorgnis + = es besteht kein Grund zur Besorgnis +</t>
        </is>
      </c>
    </row>
    <row r="3161">
      <c r="A3161" t="inlineStr">
        <is>
          <t>besorgniserregend</t>
        </is>
      </c>
      <c r="B3161" t="inlineStr"/>
      <c r="C3161" t="inlineStr"/>
      <c r="D3161" t="inlineStr">
        <is>
          <t>làm lo sợ, làm sợ hãi, làm hốt hoảng, làm hoảng sợ</t>
        </is>
      </c>
    </row>
    <row r="3162">
      <c r="A3162" t="inlineStr">
        <is>
          <t>besorgt</t>
        </is>
      </c>
      <c r="B3162" t="inlineStr"/>
      <c r="C3162" t="inlineStr"/>
      <c r="D3162" t="inlineStr">
        <is>
          <t>sợ, hãi, hoảng, hoảng sợ = besorgt + = besorgt + = besorgt sein + = er hat es ihr besorgt +</t>
        </is>
      </c>
    </row>
    <row r="3163">
      <c r="A3163" t="inlineStr">
        <is>
          <t>Besorgung</t>
        </is>
      </c>
      <c r="B3163" t="inlineStr"/>
      <c r="C3163" t="inlineStr"/>
      <c r="D3163" t="inlineStr">
        <is>
          <t>sự thực hiện, sự thi hành, sự thừa hành, sự chấp hành, sự thể hiện, sự biểu diễn, sự làm thủ tục để cho có giá trị, sự hành hình, sức phá hoại, sức tàn phá sức làm chết mê chết mệt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 = Ich muß eine Besorgung machen. +</t>
        </is>
      </c>
    </row>
    <row r="3164">
      <c r="A3164" t="inlineStr">
        <is>
          <t>besprechen</t>
        </is>
      </c>
      <c r="B3164" t="inlineStr"/>
      <c r="C3164" t="inlineStr"/>
      <c r="D3164" t="inlineStr">
        <is>
          <t>phê bình, phê phán, bình phẩm, chỉ trích - thảo luận, bàn cãi, tranh luận, nói đến, ăn uống ngon lành thích thú - thương lượng, đàm phán, nói - làm thầy lang, làm thầy mo, làm thầy phù thuỷ, hội họp tế lễ, bàn luận, chữa bệnh bằng thuật phù thu - xem lại, xét lại, duyệt, xem xét lại, duyệt binh lại, hồi tưởng, viết bài phê bình = besprechen + = besprechen + = sich besprechen + = kritisch besprechen +</t>
        </is>
      </c>
    </row>
    <row r="3165">
      <c r="A3165" t="inlineStr">
        <is>
          <t>Besprechung</t>
        </is>
      </c>
      <c r="B3165" t="inlineStr"/>
      <c r="C3165" t="inlineStr"/>
      <c r="D3165" t="inlineStr">
        <is>
          <t>lời bình luận, lời chú giải, lời chú thích, lời dẫn giải, lời phê bình, lời chỉ trích - sự bàn bạc, sự hội ý, hội nghị - sự thảo luận, sự bàn cãi, sự tranh luận, cuộc thảo luận, cuộc bàn cãi, cuộc tranh luận, sự ăn uống ngon lành thích thú - sự gặp gỡ, sự gặp mặt, cuộc nói chuyện riêng, cuộc phỏng vấn, bài phỏng vấn - thông tri, yết thị, thông cáo, lời báo trước, sự báo trước, thời hạn, đoạn ngắn, bài ngắn, sự chú ý, sự để ý, sự nhận biết - lời nói ba hoa, lời dỗ ngọt, lời phỉnh phờ, lời tán tỉnh, cuộc hội đàm, áp phe, chuyện làm ăn, cọc, cọc rào, giới hạn, vạch dọc giữa - thầy lang, thầy mo, thầy phù thuỷ, buổi hội họp tế lễ, cuộc hội họp, cuộc hội họp của các sĩ quan - sự xem lại, sự xét lại, cuộc duyệt binh, cuộc thao diễn, sự xem xét lại, sự duyệt binh lại, sự hồi tưởng, sự phê bình, bài phê bình, tạp chí = durch Besprechung durchbringen +</t>
        </is>
      </c>
    </row>
    <row r="3166">
      <c r="A3166" t="inlineStr">
        <is>
          <t>Bespritzen</t>
        </is>
      </c>
      <c r="B3166" t="inlineStr"/>
      <c r="C3166" t="inlineStr"/>
      <c r="D3166" t="inlineStr">
        <is>
          <t>sự rắc, sự rải, mưa rào nhỏ</t>
        </is>
      </c>
    </row>
    <row r="3167">
      <c r="A3167" t="inlineStr">
        <is>
          <t>bespritzen</t>
        </is>
      </c>
      <c r="B3167" t="inlineStr"/>
      <c r="C3167" t="inlineStr"/>
      <c r="D3167" t="inlineStr">
        <is>
          <t>vẩy, rảy, nhúng vào nước, làm ướt, vầy, lội, mò, khoắng, làm chơi, làm bời, làm theo kiểu tài tử, học đòi - vỗ bì bõm, đập bì bộp, vấy tung toé, làm bắn tung toé, bắn tung toé, + through, into) lội bì bõm, roi tõm xuống, nhảy tõm xuống, vít xuống và ken thành hàng rào, ken cành nhỏ làm - té, văng, làm bắn toé, điểm loáng thoáng, chấm loáng thoáng, bắn lên, văng lên, bắn toé, lội lõm bõm - bơm, phun - quật mạnh, vỗ ì oàm = bespritzen + = bespritzen +</t>
        </is>
      </c>
    </row>
    <row r="3168">
      <c r="A3168" t="inlineStr">
        <is>
          <t>besser</t>
        </is>
      </c>
      <c r="B3168" t="inlineStr"/>
      <c r="C3168" t="inlineStr"/>
      <c r="D3168" t="inlineStr">
        <is>
          <t>cấp so sánh của good, hơn, tốt hơn, khá hơn, hay hơn, đẹp hơn, khoẻ hơn, dễ chịu hơn, đã đỡ, cấp so sánh của well = besser + = viel besser + = besser sein + = immer besser + = desto besser + = um so besser + = sehr viel besser + = besser dran sein + = es geht ihm besser + = besser spät als nie + = besser spät als nie! + = je eher desto besser + = ich sollte besser gehen + = es geht ihnen besser als uns +</t>
        </is>
      </c>
    </row>
    <row r="3169">
      <c r="A3169" t="inlineStr">
        <is>
          <t>Besseren</t>
        </is>
      </c>
      <c r="B3169" t="inlineStr"/>
      <c r="C3169" t="inlineStr"/>
      <c r="D3169">
        <f> sich eines Besseren besinnen + = jemanden eines Besseren belehren +</f>
        <v/>
      </c>
    </row>
    <row r="3170">
      <c r="A3170" t="inlineStr">
        <is>
          <t>bessernd</t>
        </is>
      </c>
      <c r="B3170" t="inlineStr"/>
      <c r="C3170" t="inlineStr"/>
      <c r="D3170" t="inlineStr">
        <is>
          <t>làm cho tốt hơn, để cải thiện</t>
        </is>
      </c>
    </row>
    <row r="3171">
      <c r="A3171" t="inlineStr">
        <is>
          <t>Besserung</t>
        </is>
      </c>
      <c r="B3171" t="inlineStr"/>
      <c r="C3171" t="inlineStr"/>
      <c r="D3171" t="inlineStr">
        <is>
          <t>sự cải tà quy chánh, sự sửa đổi cho tốt hơn, sự cải thiện, sự bồi bổ cho tốt hơn, sự sửa đổi, sự bổ sung, sự bình phục, sự hồi phục sức khoẻ - sự làm tốt hơn, sự cải tiến, giá trị được tăng lên vì điều kiện địa phương - làm cho tốt hơn, sự trau dồi, sự mở mang, sự sửa sang, sự đổi mới, sự tiến bộ, sự tốt hơn, sự khá hơn, sự lợi dụng, sự tận dụng - sự lấy lại được, sự tìm lại được, sự đòi lại được, sự khỏi bệnh, sự khôi phục lại, sự phục hồi lại, miếng thủ thế lại, sự lấy lại thăng bằng - sự cải cách, sự cải lương, sự cải tạo, sự cải tổ - sự lấy lại, sự thu hồi, sự tìm và mang về, sự phục hồi, sự xây dựng lại, sự bồi thường, sự sửa chữa, sự cứu thoát khỏi = gute Besserung! + = auf dem Weg der Besserung + = auf dem Wege der Besserung + = Er ist auf dem Weg zur Besserung. +</t>
        </is>
      </c>
    </row>
    <row r="3172">
      <c r="A3172" t="inlineStr">
        <is>
          <t>Besserungs-</t>
        </is>
      </c>
      <c r="B3172" t="inlineStr"/>
      <c r="C3172" t="inlineStr"/>
      <c r="D3172" t="inlineStr">
        <is>
          <t>sửa chữa, hiệu chỉnh, trừng phạt</t>
        </is>
      </c>
    </row>
    <row r="3173">
      <c r="A3173" t="inlineStr">
        <is>
          <t>Besserungsanstalt</t>
        </is>
      </c>
      <c r="B3173" t="inlineStr"/>
      <c r="C3173" t="inlineStr"/>
      <c r="D3173" t="inlineStr">
        <is>
          <t>trại cải tạo, trại cải tạo gái điếm, nhà lao</t>
        </is>
      </c>
    </row>
    <row r="3174">
      <c r="A3174" t="inlineStr">
        <is>
          <t>Besserwisser</t>
        </is>
      </c>
      <c r="B3174" t="inlineStr"/>
      <c r="C3174" t="inlineStr"/>
      <c r="D3174" t="inlineStr">
        <is>
          <t>áo ngoài có mũ trùm đầu - người cái gì cũng biết, người tự cho cái gì cũng biết - người ngu mà hợm mình, người ngu mà hay lên mặt dạy đời</t>
        </is>
      </c>
    </row>
    <row r="3175">
      <c r="A3175" t="inlineStr">
        <is>
          <t>Bestallung</t>
        </is>
      </c>
      <c r="B3175" t="inlineStr"/>
      <c r="C3175" t="inlineStr"/>
      <c r="D3175" t="inlineStr">
        <is>
          <t>sự đặt, sự đặt vào, lễ nhậm chức, máy móc đặt, hệ thống máy đặt, hệ thống điện đặt, số nhiều) cơ sở, đồn bốt, căn cứ = ohne Bestallung +</t>
        </is>
      </c>
    </row>
    <row r="3176">
      <c r="A3176" t="inlineStr">
        <is>
          <t>Bestallungsurkunde</t>
        </is>
      </c>
      <c r="B3176" t="inlineStr"/>
      <c r="C3176" t="inlineStr"/>
      <c r="D3176" t="inlineStr">
        <is>
          <t>giấy môn bài, giấy đăng ký, bằng sáng chế, việc sáng chế, chứng chỉ</t>
        </is>
      </c>
    </row>
    <row r="3177">
      <c r="A3177" t="inlineStr">
        <is>
          <t>Bestand</t>
        </is>
      </c>
      <c r="B3177" t="inlineStr"/>
      <c r="C3177" t="inlineStr"/>
      <c r="D3177" t="inlineStr">
        <is>
          <t>sự tiếp tục, sự tồn tại, sự kéo dài, sự lâu dài, sự lưu lại lâu dài, sự tiếp tục tình trạng, sự hoãn, sự đình lại - sự làm tiếp, sự chấp, sự ghép, sự mở rộng, sự kéo dài thêm, phần tiếp thêm, phần mở rộng thêm, ghệt, xà cạp, quần dài - thời gian, khoảng thời gian - sự đứng, thế đứng, sự đỗ, địa vị - kho dữ trữ, kho, hàng trong kho, vốn, cổ phân, thân chính, gốc ghép, để, báng, cán, chuôi, nguyên vật liệu, dòng dõi, thành phần xuất thân, đàn vật nuôi, thể quần tập, tập đoàn, giàn tàu - cái cùm - sự có nhiều, sự dồi dào, dự trữ, kho hàng, cửa hàng, cửa hiệu, cửa hàng bách hoá, hàng tích trữ, đồ dự trữ, hàng để cung cấp = der Bestand + = der eiserne Bestand + = von Bestand sein + = den Bestand aufnehmen +</t>
        </is>
      </c>
    </row>
    <row r="3178">
      <c r="A3178" t="inlineStr">
        <is>
          <t>Bestandsaufnahme</t>
        </is>
      </c>
      <c r="B3178" t="inlineStr"/>
      <c r="C3178" t="inlineStr"/>
      <c r="D3178" t="inlineStr">
        <is>
          <t>sự kiểm kê, nằng kiểm kê, hàng hoá tồn kho, sự tóm tắt, bản tóm tắt, bản kê tài nguyên, bản kê thú rừng... = eine Bestandsaufnahme machen +</t>
        </is>
      </c>
    </row>
    <row r="3179">
      <c r="A3179" t="inlineStr">
        <is>
          <t>Bestandteil</t>
        </is>
      </c>
      <c r="B3179" t="inlineStr"/>
      <c r="C3179" t="inlineStr"/>
      <c r="D3179" t="inlineStr">
        <is>
          <t>thành phần, phần hợp thành - phần tử, yếu tố cấu tạo, cử tri, người đi bầu, người uỷ thác, người uỷ nhiệm - - chất, tài liệu, nguyên liệu, vật liệu, vải - phần, bộ phận, tập, bộ phận cơ thể, phần việc, nhiệm vụ, vai, vai trò, lời nói của một vai kịch, bản chép lời của một vai kịch, nơi, vùng, phía, bè, tài năng = der einzelne Bestandteil + = ein integrierender Bestandteil +</t>
        </is>
      </c>
    </row>
    <row r="3180">
      <c r="A3180" t="inlineStr">
        <is>
          <t>bestatten</t>
        </is>
      </c>
      <c r="B3180" t="inlineStr"/>
      <c r="C3180" t="inlineStr"/>
      <c r="D3180" t="inlineStr">
        <is>
          <t>chôn, chôn cất, mai táng, chôn vùi, che đi, phủ đi, giấu đi, quên đi</t>
        </is>
      </c>
    </row>
    <row r="3181">
      <c r="A3181" t="inlineStr">
        <is>
          <t>Bestatter</t>
        </is>
      </c>
      <c r="B3181" t="inlineStr"/>
      <c r="C3181" t="inlineStr"/>
      <c r="D3181" t="inlineStr">
        <is>
          <t>người làm nghề lo liệu đám ma</t>
        </is>
      </c>
    </row>
    <row r="3182">
      <c r="A3182" t="inlineStr">
        <is>
          <t>Beste</t>
        </is>
      </c>
      <c r="B3182" t="inlineStr"/>
      <c r="C3182" t="inlineStr"/>
      <c r="D3182" t="inlineStr">
        <is>
          <t>cái tốt nhất, cái hay nhất, cái đẹp nhất, cố gắng lớn nhất, quần áo đẹp nhất = das Beste + = der Beste von allen +</t>
        </is>
      </c>
    </row>
    <row r="3183">
      <c r="A3183" t="inlineStr">
        <is>
          <t>beste</t>
        </is>
      </c>
      <c r="B3183" t="inlineStr"/>
      <c r="C3183" t="inlineStr"/>
      <c r="D3183" t="inlineStr">
        <is>
          <t>tốt nhất, hay nhất, đẹp nhất, giỏi nhất, hơn nhất = aufs beste + = der erste beste +</t>
        </is>
      </c>
    </row>
    <row r="3184">
      <c r="A3184" t="inlineStr">
        <is>
          <t>bestechen</t>
        </is>
      </c>
      <c r="B3184" t="inlineStr"/>
      <c r="C3184" t="inlineStr"/>
      <c r="D3184" t="inlineStr">
        <is>
          <t>đút lót, hối lộ, mua chuộc - làm hư hỏng, làm đồi bại, làm hư, làm thối, sửa đổi sai lạc đi, hư hỏng, thối nát, đồi bại - bôi mỡ, bơm mỡ, xoa mỡ, làm cho trơn tru, làm thối gót - tra dầu mỡ, bôi trơn - làm cho vuông, đẽo cho vuông, điều chỉnh, làm cho hợp, thanh toán, trả, trả tiền, bình phương, làm ngang nhau, đặt thẳng góc với vỏ tàu, hợp, phù hợp, thủ thế, xông tới trong thế thủ - cương quyết đương đầu, thanh toán nợ nần - - trợ cấp, phụ cấp - vầy vào, lục lọi, làm xáo trộn, giả mạo, làm giả, chữa - cù, làm cho cười, làm cho thích thú, mơn trớn, kích thích, cảm thấy ngưa ngứa, cảm thấy buồn buồn = bestechen + = bestechen + = sich bestechen lassen +</t>
        </is>
      </c>
    </row>
    <row r="3185">
      <c r="A3185" t="inlineStr">
        <is>
          <t>bestechend</t>
        </is>
      </c>
      <c r="B3185" t="inlineStr"/>
      <c r="C3185" t="inlineStr"/>
      <c r="D3185" t="inlineStr">
        <is>
          <t>làm say đắm, quyến rũ - đẹp, duyên dáng, yêu kiều, có sức quyến rũ, làm say mê, làm mê mẩn - lớn, to lớn, vĩ đại, hết sức, rất, cao quý, ca cả, cao thượng, tuyệt hay, thật là thú vị, giỏi, thạo cừ, hiểu rõ, hiểu tường tận, thân - chỉ có mã ngoài, chỉ có bề ngoài, chỉ tốt mã, chỉ có lý ở bê ngoài - rực rỡ, tráng lệ, lộng lẫy, huy hoàng, hay, tốt, tuyệt</t>
        </is>
      </c>
    </row>
    <row r="3186">
      <c r="A3186" t="inlineStr">
        <is>
          <t>Bestecher</t>
        </is>
      </c>
      <c r="B3186" t="inlineStr"/>
      <c r="C3186" t="inlineStr"/>
      <c r="D3186" t="inlineStr">
        <is>
          <t>kẻ đút lót, kẻ hối lộ, kẻ mua chuộc</t>
        </is>
      </c>
    </row>
    <row r="3187">
      <c r="A3187" t="inlineStr">
        <is>
          <t>bestechlich</t>
        </is>
      </c>
      <c r="B3187" t="inlineStr"/>
      <c r="C3187" t="inlineStr"/>
      <c r="D3187" t="inlineStr">
        <is>
          <t>có thể đút lót, có thể hối lộ, có thể mua chuộc - bị đút lót, bị mua chuộc, ăn hối lộ, đồi bại, thối nát, mục nát, bị sửa đổi lại, sai lạc đi, bẩn - dễ lung lạc, dễ mua chuộc, dễ hối lộ, dễ hư hỏng, dễ truỵ lạc, dễ thối nát</t>
        </is>
      </c>
    </row>
    <row r="3188">
      <c r="A3188" t="inlineStr">
        <is>
          <t>Bestechlichkeit</t>
        </is>
      </c>
      <c r="B3188" t="inlineStr"/>
      <c r="C3188" t="inlineStr"/>
      <c r="D3188" t="inlineStr">
        <is>
          <t>tính dễ lung lạc, tính dễ mua chuộc, tính dễ hối lộ, tính dễ hư hỏng, tính dễ truỵ lạc, tính dễ thối nát - sự hối lộ, sự tham nhũng, sự mục nát, sự thối nát, sự sửa đổi làm sai lạc - tính chất dễ mua chuộc bằng tiền</t>
        </is>
      </c>
    </row>
    <row r="3189">
      <c r="A3189" t="inlineStr">
        <is>
          <t>Bestechung</t>
        </is>
      </c>
      <c r="B3189" t="inlineStr"/>
      <c r="C3189" t="inlineStr"/>
      <c r="D3189" t="inlineStr">
        <is>
          <t>bọn, đám, lũ, quỹ đen, bài butđơ - của đút lót, vật đút lót, vật hối lộ - sự đút lót, sự hối lộ, sự mua chuộc, sự ăn hối lộ - sự tham nhũng, sự mục nát, sự thối nát, sự sửa đổi làm sai lạc - cành ghép, sự ghép cây, chỗ ghép cây, mô ghép, sự ghép mô, chỗ ghép mô, mai, thuổng, thuổng bán nguyệt = durch Bestechung erreichen + = durch Bestechung für sich gewinnen +</t>
        </is>
      </c>
    </row>
    <row r="3190">
      <c r="A3190" t="inlineStr">
        <is>
          <t>Besteck</t>
        </is>
      </c>
      <c r="B3190" t="inlineStr"/>
      <c r="C3190" t="inlineStr"/>
      <c r="D3190">
        <f> das Besteck +</f>
        <v/>
      </c>
    </row>
    <row r="3191">
      <c r="A3191" t="inlineStr">
        <is>
          <t>Bestehen</t>
        </is>
      </c>
      <c r="B3191" t="inlineStr"/>
      <c r="C3191" t="inlineStr"/>
      <c r="D3191" t="inlineStr">
        <is>
          <t>sự qua, sự trôi qua</t>
        </is>
      </c>
    </row>
    <row r="3192">
      <c r="A3192" t="inlineStr">
        <is>
          <t>bestehen</t>
        </is>
      </c>
      <c r="B3192" t="inlineStr"/>
      <c r="C3192" t="inlineStr"/>
      <c r="D3192" t="inlineStr">
        <is>
          <t>kiên gan, bền bỉ, khăng khăng, cố chấp, vẫn còn, cứ dai dẳng = bestehen + = bestehen + = bestehen + = bestehen + = bestehen + = bestehen aus + = bestehen auf + = bestehen lassen + = darauf bestehen + = nicht bestehen auf + = gerade noch bestehen +</t>
        </is>
      </c>
    </row>
    <row r="3193">
      <c r="A3193" t="inlineStr">
        <is>
          <t>bestehend</t>
        </is>
      </c>
      <c r="B3193" t="inlineStr"/>
      <c r="C3193" t="inlineStr"/>
      <c r="D3193" t="inlineStr">
        <is>
          <t>tồn tại, hiện có, hiện nay, hiện thời = bestehend aus + = für sich bestehend +</t>
        </is>
      </c>
    </row>
    <row r="3194">
      <c r="A3194" t="inlineStr">
        <is>
          <t>bestehlen</t>
        </is>
      </c>
      <c r="B3194" t="inlineStr"/>
      <c r="C3194" t="inlineStr"/>
      <c r="D3194" t="inlineStr">
        <is>
          <t>cướp, cướp đoạt, lấy trộm = bestehlen +</t>
        </is>
      </c>
    </row>
    <row r="3195">
      <c r="A3195" t="inlineStr">
        <is>
          <t>besteigen</t>
        </is>
      </c>
      <c r="B3195" t="inlineStr"/>
      <c r="C3195" t="inlineStr"/>
      <c r="D3195" t="inlineStr">
        <is>
          <t>lên, thăng, dốc lên, cao lên, cất cao lên, ngược, trèo lên - leo, trèo, leo trèo, lên cao, leo lên tới, trèo lên tới = besteigen + = besteigen + = besteigen + = wieder besteigen +</t>
        </is>
      </c>
    </row>
    <row r="3196">
      <c r="A3196" t="inlineStr">
        <is>
          <t>Besteigung</t>
        </is>
      </c>
      <c r="B3196" t="inlineStr"/>
      <c r="C3196" t="inlineStr"/>
      <c r="D3196" t="inlineStr">
        <is>
          <t>sự trèo lên, sự đi lên, sự lên, sự đi ngược lên, con đường đi lên, đường dốc, bậc cầu thang đi lên - sự leo trèo, vật trèo qua, vật phải trèo lên = die Besteigung +</t>
        </is>
      </c>
    </row>
    <row r="3197">
      <c r="A3197" t="inlineStr">
        <is>
          <t>bestellen</t>
        </is>
      </c>
      <c r="B3197" t="inlineStr"/>
      <c r="C3197" t="inlineStr"/>
      <c r="D3197" t="inlineStr">
        <is>
          <t>viết vào vở, ghi vào vở, ghi tên, ghi địa chỉ, giữ trước, mua về trước), lấy vé - làm thành vết lõm, khắc khía răng cưa, làm mẻ, in lõm xuống, rập, sắp chữ thụt vào, lõm xuống, làm bản sao, chia ra làm đôi theo đường răng cưa chữ chi, viết đơn đặt - ra lệnh sung công - ra lệnh, chỉ dẫn, cho, cho dùng, gọi, bảo người hầu đưa, đặt, định đoạt, thu xếp, sắp đặt - để dành, dự trữ, dành trước, dành riêng, bảo lưu = bestellen + = bestellen + = bestellen + = bestellen + = bestellen + = zu sich bestellen + = jemanden zu sich bestellen + = gegen ihn hast du nichts zu bestellen +</t>
        </is>
      </c>
    </row>
    <row r="3198">
      <c r="A3198" t="inlineStr">
        <is>
          <t>Besteller</t>
        </is>
      </c>
      <c r="B3198" t="inlineStr"/>
      <c r="C3198" t="inlineStr"/>
      <c r="D3198" t="inlineStr">
        <is>
          <t>người góp, người mua dài hạn, người đặt mua, những người ký tên dưới đây</t>
        </is>
      </c>
    </row>
    <row r="3199">
      <c r="A3199" t="inlineStr">
        <is>
          <t>bestellt</t>
        </is>
      </c>
      <c r="B3199" t="inlineStr"/>
      <c r="C3199" t="inlineStr"/>
      <c r="D3199">
        <f> nicht bestellt + = es ist schlecht um ihn bestellt +</f>
        <v/>
      </c>
    </row>
    <row r="3200">
      <c r="A3200" t="inlineStr">
        <is>
          <t>Bestellung</t>
        </is>
      </c>
      <c r="B3200" t="inlineStr"/>
      <c r="C3200" t="inlineStr"/>
      <c r="D3200" t="inlineStr">
        <is>
          <t>được bổ nhiệm, chức vụ được bổ nhiệm, sự hẹn gặp, giấy mời, giấy triệu tập, chiếu chỉ, sắc lệnh, đồ đạc, đồ trang bị, đồ thiết bị, tiền lương, lương bổng - lệnh, mệnh lệnh, nhiệm vụ, phận sự, sự uỷ nhiệm, sự uỷ thác, công việc uỷ nhiệm, công việc uỷ thác, hội đồng uỷ ban, tiền hoa hồng, sự phạm, sự can phạm, bằng phong các cấp sĩ quan - sự trang bị vũ khí - sự cày cấy, sự trồng trọt, sự dạy dỗ, sự mở mang, sự giáo hoá, sự trau dồi, sự tu dưỡng, sự nuôi dưỡng, sự bồi dưỡng - thư đặt hàng - thứ, bậc, ngôi, hàng, cấp, loại, giai cấp, thứ tự, trật tự, nội quy, thủ tục - sự quyên góp, số tiền quyên góp, số tiền đóng, tiền đóng trước, sự mua báo dài hạn, sự ký tên, sự tán thành - việc cày cấy trồng trọt, đất trồng trọt = auf Bestellung + = auf Bestellung gemacht + = eine Bestellung bestätigen + = auf Bestellung ausfertigen +</t>
        </is>
      </c>
    </row>
    <row r="3201">
      <c r="A3201" t="inlineStr">
        <is>
          <t>Besten</t>
        </is>
      </c>
      <c r="B3201" t="inlineStr"/>
      <c r="C3201" t="inlineStr"/>
      <c r="D3201">
        <f> das Beste vom Besten + = jemanden zum Besten haben + = ein Lied zum Besten geben +</f>
        <v/>
      </c>
    </row>
    <row r="3202">
      <c r="A3202" t="inlineStr">
        <is>
          <t>besten</t>
        </is>
      </c>
      <c r="B3202" t="inlineStr"/>
      <c r="C3202" t="inlineStr"/>
      <c r="D3202" t="inlineStr">
        <is>
          <t>tốt nhất, hay nhất, đẹp nhất, giỏi nhất, hơn nhất = das wäre am besten + = zum besten haben +</t>
        </is>
      </c>
    </row>
    <row r="3203">
      <c r="A3203" t="inlineStr">
        <is>
          <t>bestens</t>
        </is>
      </c>
      <c r="B3203" t="inlineStr"/>
      <c r="C3203" t="inlineStr"/>
      <c r="D3203">
        <f> danke bestens + = alles bestens! +</f>
        <v/>
      </c>
    </row>
    <row r="3204">
      <c r="A3204" t="inlineStr">
        <is>
          <t>bester</t>
        </is>
      </c>
      <c r="B3204" t="inlineStr"/>
      <c r="C3204" t="inlineStr"/>
      <c r="D3204" t="inlineStr">
        <is>
          <t>tốt nhất, hay nhất, đẹp nhất, giỏi nhất, hơn nhất</t>
        </is>
      </c>
    </row>
    <row r="3205">
      <c r="A3205" t="inlineStr">
        <is>
          <t>besteuern</t>
        </is>
      </c>
      <c r="B3205" t="inlineStr"/>
      <c r="C3205" t="inlineStr"/>
      <c r="D3205" t="inlineStr">
        <is>
          <t>định giá để đánh thuế, đánh giá, ước định, định mức, đánh thuế, phạt - đánh thuế hàng hoá, đánh thuế môn bài, bắt trả quá mức, cắt, cắt xén, cắt bớt, cắt lọc - đánh gia, ước lượng, ước tính, định giá, coi, xem như, xếp loại, sắp hạng, được coi như, được xem như, được xếp loại, mắng mỏ, xỉ vả, mắng nhiếc tàn tệ, ret - đánh cước, đè nặng lên, bắt phải cố gắng, quy cho, chê, định chi phí kiện tụng = zu hoch besteuern +</t>
        </is>
      </c>
    </row>
    <row r="3206">
      <c r="A3206" t="inlineStr">
        <is>
          <t>Besteuerung</t>
        </is>
      </c>
      <c r="B3206" t="inlineStr"/>
      <c r="C3206" t="inlineStr"/>
      <c r="D3206" t="inlineStr">
        <is>
          <t>sự đánh thuế, hệ thống thuế, thuế, tiền thuế thu được, sự định chi phí kiện tụng</t>
        </is>
      </c>
    </row>
    <row r="3207">
      <c r="A3207" t="inlineStr">
        <is>
          <t>bestialisch</t>
        </is>
      </c>
      <c r="B3207" t="inlineStr"/>
      <c r="C3207" t="inlineStr"/>
      <c r="D3207" t="inlineStr">
        <is>
          <t>như súc vật, thô lỗ, cục cằn, hung bạo, bần, đáng tởm, chỉ đáng cho súc vật, xấu, khó chịu, quá lắm, cực kỳ, rất xấu - súc vật, có tính súc vật, cục súc, độc ác, dã man, đầy thú tính, dâm đãng, đồi truỵ - hung ác, tàn bạo</t>
        </is>
      </c>
    </row>
    <row r="3208">
      <c r="A3208" t="inlineStr">
        <is>
          <t>besticken</t>
        </is>
      </c>
      <c r="B3208" t="inlineStr"/>
      <c r="C3208" t="inlineStr"/>
      <c r="D3208" t="inlineStr">
        <is>
          <t>thêu, thêu dệt</t>
        </is>
      </c>
    </row>
    <row r="3209">
      <c r="A3209" t="inlineStr">
        <is>
          <t>Bestie</t>
        </is>
      </c>
      <c r="B3209" t="inlineStr"/>
      <c r="C3209" t="inlineStr"/>
      <c r="D3209" t="inlineStr">
        <is>
          <t>động vật, thú vật, người đầy tính thú - súc vật, thú nuôi, gia súc, người hung bạo, người mình ghét - cục súc, kẻ vũ phu, thú tính</t>
        </is>
      </c>
    </row>
    <row r="3210">
      <c r="A3210" t="inlineStr">
        <is>
          <t>bestimmbar</t>
        </is>
      </c>
      <c r="B3210" t="inlineStr"/>
      <c r="C3210" t="inlineStr"/>
      <c r="D3210" t="inlineStr">
        <is>
          <t>có thể đánh giá được, thấy rõ được - có thể xác định, có thể định rõ, có thể quyết định = bestimmbar + = genau bestimmbar +</t>
        </is>
      </c>
    </row>
    <row r="3211">
      <c r="A3211" t="inlineStr">
        <is>
          <t>bestimmen</t>
        </is>
      </c>
      <c r="B3211" t="inlineStr"/>
      <c r="C3211" t="inlineStr"/>
      <c r="D3211" t="inlineStr">
        <is>
          <t>phân công, giao, định dùng, chia phần, phân phối, định phần, phiên chế, chuyển - bổ, bổ nhiệm, chỉ định, chọn, lập, định, hẹn, quy định, dạng bị động trang bị, thiết bị - biết chắc, xác định, tìm hiểu chắc chắn - ước định, tuỳ thuộc vào, quyết định bởi, là điều kiện của, cần thiết cho, thử, kiểm tra phẩm chất, làm cho sung sức, chăm sóc cho khoẻ mạnh, dự kỳ thi vớt - giải quyết, phân xử, quyết định, lựa chọn, quyết định chọn - cống hiến, hiến dâng, dành cho, đề tặng, khánh thành, khai mạc - định nghĩa, định rõ, vạch rõ, xác định đặc điểm, chỉ rõ tính chất - phác hoạ, vẽ phác, vẽ kiểu, thiết kế, làm đồ án, làm đề cương, phác thảo cách trình bày, có ý định, dự kiến, trù tính, có y đồ, có mưu đồ, để cho, làm nghề vẽ kiểu, làm nghề xây dựng đồ án - chỉ rõ, chọn lựa, đặt tên, gọi tên, mệnh danh - định đoạt, làm cho quyết định, làm cho có quyết tâm thôi thúc, làm mãn hạn, kết thúc, quyết tâm, kiên quyết, mãn hạn, hết hạn - chẩn đoán - kết án, kết tội, động tính từ quá khứ) đoạ đày, bắt phải chịu, ra lệnh, hạ lệnh - đóng, gắn, lắp, để, đặt, tập trung, dồn, làm đông lại làm đặc lại, hâm, cố định lại, nhìn chằm chằm, ấn định, quy định phạm vi, thu xếp, ổn định, sửa chữa, sang sửa, bố trí, tổ chức, chuẩn bị - sắp xếp, hối lộ, đấm mồm, trừng phạt, trả thù, trả đũa, trở nên vững chắc, đồng đặc lại, đứng vào vị trí - - định xếp sắp, ban hành, phong chức - xác nhận, khẳng định, dựa vào, căn cứ vào - đặt lại cho đúng, gieo, trồng, sắp, dọn, bày, mài, giũa, kết lị, se lại, đặc lại, lặn, chảy, bày tỏ, vừa vặn, định điểm được thua, ấp = bestimmen + = bestimmen + = bestimmen + = bestimmen + = bestimmen + = näher bestimmen + = vorher bestimmen + = für etwas bestimmen + = über jemanden bestimmen + = etwas für jemanden bestimmen +</t>
        </is>
      </c>
    </row>
    <row r="3212">
      <c r="A3212" t="inlineStr">
        <is>
          <t>bestimmend</t>
        </is>
      </c>
      <c r="B3212" t="inlineStr"/>
      <c r="C3212" t="inlineStr"/>
      <c r="D3212" t="inlineStr">
        <is>
          <t>xác định, định rõ, định lượng, quyết định - hạn định</t>
        </is>
      </c>
    </row>
    <row r="3213">
      <c r="A3213" t="inlineStr">
        <is>
          <t>Bestimmende</t>
        </is>
      </c>
      <c r="B3213" t="inlineStr"/>
      <c r="C3213" t="inlineStr"/>
      <c r="D3213" t="inlineStr">
        <is>
          <t>yếu tố quyết định, định thức - cái định lượng, cái quyết định, từ hạn định</t>
        </is>
      </c>
    </row>
    <row r="3214">
      <c r="A3214" t="inlineStr">
        <is>
          <t>bestimmt</t>
        </is>
      </c>
      <c r="B3214" t="inlineStr"/>
      <c r="C3214" t="inlineStr"/>
      <c r="D3214" t="inlineStr">
        <is>
          <t>xác nhận, khẳng định, quả quyết, quyết đoán - có căn cứ đích xác, có am hiểu tường tận, có thể tin được, có thẩm quyền, hống hách, hách dịch, mệnh lệnh, có uy quyền, có quyền lực - chắc, chắc chắn, nào đó, đôi chút, chút ít - ăn sâu, thâm căn cố đế, thành cố tật, kinh niên - đã được giải quyết, đã được phân xử, đã được quyết định, kiên quyết, không do dự, dứt khoát, rõ rệt, không cãi được - xác đinh, định rõ, rõ ràng, hạn định - xác định, đã quyết định - đã được xác định, đã được định rõ, nhất định, nhất quyết - nói thẳng, hiện - nói rõ, như hệt, như in, như tạc, nhằm mục đích đặc biệt, nhằm mục đích riêng biệt, nhanh, hoả tốc, tốc hành - đứng yên, bất động, cố định, được bố trí trước - đề ngày, nếu, đã quy định, đã cho, có xu hướng, quen thói - đặc biệt, đặc thù, cá biệt, riêng biệt, tường tận, tỉ mỉ, chi tiết, kỹ lưỡng, cặn kẽ, câu nệ đến từng chi tiết, khó tính, khảnh, cảnh vẻ - cưỡng bách, tối cần, thiết yếu, giáo điều, độc đoán, độc tài, võ đoán - xác thực, tích cực, tuyệt đối, hoàn toàn, hết sức, , dương, chứng, ở cấp nguyên, đặt ra, do người đặt ra - đúng, chính xác, kỹ tính, nghiêm ngặt, câu nệ - - ổn định, chín chắn, điềm tĩnh, không sôi nổi, đã giải quyết rồi, đã thanh toán rồi, đã định cư, đã có gia đình, đã có nơi có chốn, đã ổn định cuộc sống, bị chiếm làm thuộc địa - đã lắng, bị lắng - - rành mạch, loài, đặc trưng, theo trọng lượng, theo số lượng, riêng - có thể tin cậy được, cẩn thận, thật, xác thật, tôi thừa nhận - không ngờ gì nữa, nhất định rồi - giáp giới với, là biên giới của, vạch biên giới, quy định giới hạn cho, hạn chế, tiết chế, nảy bật lên, nhảy lên = bestimmt + = bestimmt + = ganz bestimmt + = ganz bestimmt! + = bestimmt sein für + = ich tue es bestimmt + = bestimmt werden von + = etwas bestimmt wissen + = sie will es bestimmt gehört haben +</t>
        </is>
      </c>
    </row>
    <row r="3215">
      <c r="A3215" t="inlineStr">
        <is>
          <t>Bestimmtheit</t>
        </is>
      </c>
      <c r="B3215" t="inlineStr"/>
      <c r="C3215" t="inlineStr"/>
      <c r="D3215" t="inlineStr">
        <is>
          <t>điều chắc chắn, vật đã nắm trong tay, sự tin chắc, sự chắc chắn - tính kiên quyết, tính dứt khoát - sự giải quyết, sự phân xử, sự phán quyết, sự quyết định, quyết nghị, tính quả quyết - - sự vững chắc, sự kiên quyết - sự xác thực, sự rõ ràng, sự quả quyết, sự khẳng định, giọng quả quyết, giọng dứt khoát = mit Bestimmtheit behaupten +</t>
        </is>
      </c>
    </row>
    <row r="3216">
      <c r="A3216" t="inlineStr">
        <is>
          <t>Bestimmung</t>
        </is>
      </c>
      <c r="B3216" t="inlineStr"/>
      <c r="C3216" t="inlineStr"/>
      <c r="D3216" t="inlineStr">
        <is>
          <t>được bổ nhiệm, chức vụ được bổ nhiệm, sự hẹn gặp, giấy mời, giấy triệu tập, chiếu chỉ, sắc lệnh, đồ đạc, đồ trang bị, đồ thiết bị, tiền lương, lương bổng - sự ấn định, sự hẹn, sự chia phần, sự nhượng lại, sự gặp gỡ yêu đương bất chính, sự hẹn hò bí mật - - sự định nghĩa, lời định nghĩa, sự định, sự định rõ, sự xác định, sự rõ nét, độ rõ - nơi gửi tới, nơi đưa tới, nơi đi tới, sự dự định, mục đích dự định - vận số, vận mệnh, số phận - sự quyết định, tính quả quyết, quyết tâm, quyết nghị, sự phán quyết, sự cương máu, sự xung huyết, sự hết hạn, sự mãn hạn - phép chẩn đoán, sự chẩn đoán, lời chẩn đoán, sự miêu tả đặc trưng - sứ mệnh, nhiệm vụ, sự đi công cán, sự đi công tác, phái đoàn, toà công sứ, toà đại sứ, sự truyền giáo, hội truyền giáo, khu vực truyền giáo, trụ sở của hội truyền giáo - + for, against) sự chuẩn bị, sự dự phòng, sự trữ sẵn, đồ dự phòng, đồ trữ sẵn, lương thực cung cấp, thực phẩm dự trữ, thức ăn thức uống, điều khoản - mục đích, ý định, chủ định, chủ tâm, ý nhất định, kết quả - sự điều chỉnh, sự sửa lại cho đúng, sự sắp đặt, sự quy định, sự chỉnh lý, sự chỉnh đốn, điều quy định, quy tắc, điều lệ, theo quy tắc, theo quy định, đúng phép, hợp lệ, thông thường - thường lệ - phép tắc, nguyên tắc, quy luật, luật lệ, thói quen, lệ thường, quyền lực, sự thống trị, thước chia độ, quyết định của toà án, lệnh của toà án, thước ngăn dòng, filê, cái gạch đầu dòng = ein Gebäude seiner Bestimmung übergeben +</t>
        </is>
      </c>
    </row>
    <row r="3217">
      <c r="A3217" t="inlineStr">
        <is>
          <t>Bestimmungen</t>
        </is>
      </c>
      <c r="B3217" t="inlineStr"/>
      <c r="C3217" t="inlineStr"/>
      <c r="D3217">
        <f> gesetzliche Bestimmungen aufheben + = die Aufhebung gesetzlicher Bestimmungen + = den gesetzlichen Bestimmungen zuwiderhandeln +</f>
        <v/>
      </c>
    </row>
    <row r="3218">
      <c r="A3218" t="inlineStr">
        <is>
          <t>Bestimmungsort</t>
        </is>
      </c>
      <c r="B3218" t="inlineStr"/>
      <c r="C3218" t="inlineStr"/>
      <c r="D3218" t="inlineStr">
        <is>
          <t>nơi gửi tới, nơi đưa tới, nơi đi tới, sự dự định, mục đích dự định</t>
        </is>
      </c>
    </row>
    <row r="3219">
      <c r="A3219" t="inlineStr">
        <is>
          <t>bestrafen</t>
        </is>
      </c>
      <c r="B3219" t="inlineStr"/>
      <c r="C3219" t="inlineStr"/>
      <c r="D3219" t="inlineStr">
        <is>
          <t>bắt nộp phạt, phạt vạ, phạt, trừng phạt - khép vào kỷ luật, đưa vào kỷ luật, rèn luyện, đánh đập - trừng trị - theo đuổi, tiếp tục, tiến hành, hành, khởi tố, kiện = bestrafen +</t>
        </is>
      </c>
    </row>
    <row r="3220">
      <c r="A3220" t="inlineStr">
        <is>
          <t>bestrafend</t>
        </is>
      </c>
      <c r="B3220" t="inlineStr"/>
      <c r="C3220" t="inlineStr"/>
      <c r="D3220" t="inlineStr">
        <is>
          <t>trừng phạt, trừng trị, khiển trách</t>
        </is>
      </c>
    </row>
    <row r="3221">
      <c r="A3221" t="inlineStr">
        <is>
          <t>Bestrafer</t>
        </is>
      </c>
      <c r="B3221" t="inlineStr"/>
      <c r="C3221" t="inlineStr"/>
      <c r="D3221" t="inlineStr">
        <is>
          <t>người trừng phạt, người trừng trị, người khiển trách</t>
        </is>
      </c>
    </row>
    <row r="3222">
      <c r="A3222" t="inlineStr">
        <is>
          <t>Bestrafung</t>
        </is>
      </c>
      <c r="B3222" t="inlineStr"/>
      <c r="C3222" t="inlineStr"/>
      <c r="D3222" t="inlineStr">
        <is>
          <t>kỷ luật, sự rèn luyện trí óc, nhục hình, sự trừng phạt, sự hành xác, quân sự luyện tập, môn học - sự nện, sự giáng, sự gây ra, sự bắt phải chịu, tai ương, điều phiền toái - sự phạt, sự trừng trị, sự hành hạ, sự ngược đãi - sự dùng làm vật hy sinh, sự đối xử tàn nhẫn, sự lừa bịp</t>
        </is>
      </c>
    </row>
    <row r="3223">
      <c r="A3223" t="inlineStr">
        <is>
          <t>bestrahlen</t>
        </is>
      </c>
      <c r="B3223" t="inlineStr"/>
      <c r="C3223" t="inlineStr"/>
      <c r="D3223" t="inlineStr">
        <is>
          <t>chiếu sáng, rọi sáng, soi sáng, treo đèn kết hoa, sơn son thiếp vàng, tô màu rực rỡ, làm sáng tỏ, giải thích, giảng giải, làm sáng mắt, làm sáng trí, mở mang trí óc cho - khai trí cho, làm rạng rỡ - soi sáng &amp; ), làm sáng ngời, cho ánh sáng rọi vào, chiếu rọi = etwas bestrahlen + = jemanden bestrahlen +</t>
        </is>
      </c>
    </row>
    <row r="3224">
      <c r="A3224" t="inlineStr">
        <is>
          <t>Bestrahlung</t>
        </is>
      </c>
      <c r="B3224" t="inlineStr"/>
      <c r="C3224" t="inlineStr"/>
      <c r="D3224" t="inlineStr">
        <is>
          <t>sự soi sáng, được soi sáng &amp; ), sự sáng chói, tia sáng, sự chiếu, sự rọi = die Bestrahlung +</t>
        </is>
      </c>
    </row>
    <row r="3225">
      <c r="A3225" t="inlineStr">
        <is>
          <t>Bestreben</t>
        </is>
      </c>
      <c r="B3225" t="inlineStr"/>
      <c r="C3225" t="inlineStr"/>
      <c r="D3225" t="inlineStr">
        <is>
          <t>sự cố gắng, sự ráng sức, sự cố thử làm, sự ra tay, kết quả đạt được - sự học tập, sự nghiên cứu, đối tượng nghiên cứu, sự chăm chú, sự chú ý, sự suy nghĩ lung, sự trầm tư mặc tưởng brown study), phòng làm việc, phòng học, văn phòng, hình nghiên cứu - bài tập, người học vở = das Bestreben + = in dem Bestreben +</t>
        </is>
      </c>
    </row>
    <row r="3226">
      <c r="A3226" t="inlineStr">
        <is>
          <t>bestrebt</t>
        </is>
      </c>
      <c r="B3226" t="inlineStr"/>
      <c r="C3226" t="inlineStr"/>
      <c r="D3226" t="inlineStr">
        <is>
          <t>áy náy, lo âu, lo lắng, băn khoăn, ước ao, khao khát, khắc khoải, đáng lo ngại, nguy ngập</t>
        </is>
      </c>
    </row>
    <row r="3227">
      <c r="A3227" t="inlineStr">
        <is>
          <t>bestreitbar</t>
        </is>
      </c>
      <c r="B3227" t="inlineStr"/>
      <c r="C3227" t="inlineStr"/>
      <c r="D3227" t="inlineStr">
        <is>
          <t>có thể bị hô "đứng lại", có thể không thừa nhận, có thể đòi, có thể yêu cầu - có thể bàn cãi, có thể tranh cãi, không chắc = bestreitbar +</t>
        </is>
      </c>
    </row>
    <row r="3228">
      <c r="A3228" t="inlineStr">
        <is>
          <t>Bestreiten</t>
        </is>
      </c>
      <c r="B3228" t="inlineStr"/>
      <c r="C3228" t="inlineStr"/>
      <c r="D3228" t="inlineStr">
        <is>
          <t>sự từ chối, sự khước từ, sự phủ nhận, sự từ chối không cho, sự chối, sự không nhận = das Bestreiten +</t>
        </is>
      </c>
    </row>
    <row r="3229">
      <c r="A3229" t="inlineStr">
        <is>
          <t>bestreuen</t>
        </is>
      </c>
      <c r="B3229" t="inlineStr"/>
      <c r="C3229" t="inlineStr"/>
      <c r="D3229" t="inlineStr">
        <is>
          <t>kéo lưới vét, đánh lưới vét, nạo vét, rắc - quét bụi, phủi bụi, làm bụi, tắm đất, vầy đất, quét bụi bàn ghế, phủi bụi bàn ghế, lau chùi bàn ghế - rải ổ, vứt rác rưởi bừa bãi lên, bày bừa lên, đẻ - tưới, rải, rơi từng giọt, rơi lắc rắc, mưa lắc rắc = bestreuen +</t>
        </is>
      </c>
    </row>
    <row r="3230">
      <c r="A3230" t="inlineStr">
        <is>
          <t>Bestwert</t>
        </is>
      </c>
      <c r="B3230" t="inlineStr"/>
      <c r="C3230" t="inlineStr"/>
      <c r="D3230" t="inlineStr">
        <is>
          <t>điều kiện tốt nhất, điều kiện thuận lợi nhất</t>
        </is>
      </c>
    </row>
    <row r="3231">
      <c r="A3231" t="inlineStr">
        <is>
          <t>Besuch</t>
        </is>
      </c>
      <c r="B3231" t="inlineStr"/>
      <c r="C3231" t="inlineStr"/>
      <c r="D3231" t="inlineStr">
        <is>
          <t>sự dự, sự có mặt, số người dự, số người có mặt, sự chăm sóc, sự phục vụ, sự phục dịch, sự theo hầu - 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der Besuch + = Besuch haben + = der kurze Besuch + = Er hat Besuch. + = der häufige Besuch + = zu Besuch sein + = er ist auf Besuch + = der offizielle Besuch + = der unerwartete Besuch + = der informative Besuch + = einen Besuch machen + = einen kurzen Besuch machen + = einen kurzen Besuch machen + = jemandem einen Besuch abstatten + = der ungewöhnlich ausgedehnte Besuch +</t>
        </is>
      </c>
    </row>
    <row r="3232">
      <c r="A3232" t="inlineStr">
        <is>
          <t>Besuchen</t>
        </is>
      </c>
      <c r="B3232" t="inlineStr"/>
      <c r="C3232" t="inlineStr"/>
      <c r="D3232" t="inlineStr">
        <is>
          <t>sự thăm hỏi, sự thăm viếng</t>
        </is>
      </c>
    </row>
    <row r="3233">
      <c r="A3233" t="inlineStr">
        <is>
          <t>besuchen</t>
        </is>
      </c>
      <c r="B3233" t="inlineStr"/>
      <c r="C3233" t="inlineStr"/>
      <c r="D3233" t="inlineStr">
        <is>
          <t>dự, có mặt, chăm sóc, phục vụ, phục dịch, đi theo, đi kèm, theo hầu, hộ tống, + to) chú trọng, chăm lo - hay lui tới, hay ở - 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thấy, trông thấy, nhìn thấy, xem, quan sát, xem xét, đọc, hiểu rõ, nhận ra, trải qua, từng trải, đã qua, gặp, thăm, đến hỏi ý kiến, tiếp, tưởng tượng, mường tượng, chịu, thừa nhận - bằng lòng, tiễn, đưa, giúp đỡ, quan niệm, cho là, lo liệu, đảm đương, phụ trách, bảo đảm, điều tra, nghiên cứu, kỹ lưỡng, suy nghĩ, xem lại, đắt, cân, cứ đứng nhìn, trông thấy mà để mặc - đi thăm hỏi, chuyện trò thân mật, thăm hỏi, thăm viếng, đến thăm, tham quan, hay đến, kiểm tra, thanh tra, đến, giáng xuống, lan tràn, hoành hành, khám xét, phạt, trừng phạt, ban cho = wieder besuchen + = häufig besuchen + = jemanden besuchen +</t>
        </is>
      </c>
    </row>
    <row r="3234">
      <c r="A3234" t="inlineStr">
        <is>
          <t>besuchend</t>
        </is>
      </c>
      <c r="B3234" t="inlineStr"/>
      <c r="C3234" t="inlineStr"/>
      <c r="D3234" t="inlineStr">
        <is>
          <t>có thể thăm được, có thể tham quan được</t>
        </is>
      </c>
    </row>
    <row r="3235">
      <c r="A3235" t="inlineStr">
        <is>
          <t>Besucher</t>
        </is>
      </c>
      <c r="B3235" t="inlineStr"/>
      <c r="C3235" t="inlineStr"/>
      <c r="D3235" t="inlineStr">
        <is>
          <t>người phục vụ, người theo hầu - người đến thăm, người gọi - người vào, người mới vào, người đăng tên - khách, khách trọ, vật ký sinh, trùng ký sinh, cây ký sinh - người xem, khán giả - người thanh tra, người kiểm tra = der häufige Besucher + = die Besucher werden gebeten +</t>
        </is>
      </c>
    </row>
    <row r="3236">
      <c r="A3236" t="inlineStr">
        <is>
          <t>besucht</t>
        </is>
      </c>
      <c r="B3236" t="inlineStr"/>
      <c r="C3236" t="inlineStr"/>
      <c r="D3236" t="inlineStr">
        <is>
          <t>ít ai lui tới, ít người qua lại</t>
        </is>
      </c>
    </row>
    <row r="3237">
      <c r="A3237" t="inlineStr">
        <is>
          <t>besudeln</t>
        </is>
      </c>
      <c r="B3237" t="inlineStr"/>
      <c r="C3237" t="inlineStr"/>
      <c r="D3237" t="inlineStr">
        <is>
          <t>làm nhơ bẩn, làm nhơ nhuốc &amp; - bôi bẩn, làm nhớp nháp - làm lem luốc, bôi nhọ, nói xấu, dèm pha - làm mờ đi, che mờ - trát lên, phết lên, xây vách đất, bôi bác, bôi màu lem nhem, vẽ bôi bác, vẽ lem nhem, che đậy - làm bẩn, làm dơ, làm vấy bùn, thành dơ bẩn, thành bẩn thỉu - trở nên bẩn, trở nên hôi thối, va chạm, đụng chạm, bị tắc nghẽn, bị vướng, bị rối, chơi trái luật, chơi ăn gian, chơi xấu, làm xấu, làm dơ bẩn, làm nhơ nhuốc, đụng chạm vào, va chạm vào - làm tắc nghẽn, làm rối - làm ô uế, làm mất thiêng liêng, làm hư hỏng, làm sa đoạ - viết líu nhíu, nói líu nhíu, nói lắp, hát nhịu, bôi nhoè, gièm pha, nói kháy, hát luyến, đánh dấu luyến âm, giấu giếm, giảm nhẹ, viết chữ líu nhíu, bỏ qua, lướt qua, mờ nét đi - làm hoen ố - vấy bẩn, dễ bẩn, cho ăn cỏ tươi - làm bắn, vảy, bắn toé, bắn tung toé - làm đốm, làm lốm đốm, làm nhơ, làm ô, chấm trước, nhận ra, phát hiện ra, phát hiện, đặt vào chỗ, đặt vào vị trí, chấp, dễ bị ố, dễ bị đốm - - làm giảm sự trong trắng, làm giảm sự rực rỡ, hạ thấp thanh danh, hạ thấp thành tích, làm xấu xa</t>
        </is>
      </c>
    </row>
    <row r="3238">
      <c r="A3238" t="inlineStr">
        <is>
          <t>Betasten</t>
        </is>
      </c>
      <c r="B3238" t="inlineStr"/>
      <c r="C3238" t="inlineStr"/>
      <c r="D3238" t="inlineStr">
        <is>
          <t>sự sờ mó, ngón bấm, len mịn</t>
        </is>
      </c>
    </row>
    <row r="3239">
      <c r="A3239" t="inlineStr">
        <is>
          <t>betasten</t>
        </is>
      </c>
      <c r="B3239" t="inlineStr"/>
      <c r="C3239" t="inlineStr"/>
      <c r="D3239" t="inlineStr">
        <is>
          <t>sờ mó, thấy, cảm thấy, có cảm giác, có cảm tưởng, chịu đựng, chịu ảnh hưởng, thăm dò, dò thám, bắt, sờ, sờ soạng, dò tìm, hình như, có cảm giác như, cảm nghĩ là, cho là, cảm thông - cảm động - ăn tiền, ăn hối lộ, đánh, búng, ghi cách sử dụng các ngón tay - sờ soạng tìm, dò dẫm, mò mẫm - sờ nắn - mó, đụng, chạm, đạt tới, đến, gần, kề, sát bên, liền, đả động đến, nói đến, đề cập đến, nói chạm đến, gõ nhẹ, đánh nhẹ, gảy, bấm, đụng vào, dính vào, mó vào, vầy vào, vọc vào, có liên quan, có quan hệ với - dính dáng, dính líu, đụng đến, ăn, uống, dùng đến, làm cảm động, làm mủi lòng, gợi mối thương tâm, làm xúc động, làm mếch lòng, làm phật lòng, chạm lòng tự ái, xúc phạm, có ảnh hưởng, có tác dụng - làm hư nhẹ, gây thiệt hại nhẹ, làm hỏng nhẹ, sánh kịp, bằng, tày, cặp, ghé, gõ, vay, chạm nhau, đụng nhau, gần sát, kề nhau</t>
        </is>
      </c>
    </row>
    <row r="3240">
      <c r="A3240" t="inlineStr">
        <is>
          <t>Betastung</t>
        </is>
      </c>
      <c r="B3240" t="inlineStr"/>
      <c r="C3240" t="inlineStr"/>
      <c r="D3240" t="inlineStr">
        <is>
          <t>sự sờ nắn</t>
        </is>
      </c>
    </row>
    <row r="3241">
      <c r="A3241" t="inlineStr">
        <is>
          <t>Bete</t>
        </is>
      </c>
      <c r="B3241" t="inlineStr"/>
      <c r="C3241" t="inlineStr"/>
      <c r="D3241" t="inlineStr">
        <is>
          <t>cây củ cải đường = die rote Bete +</t>
        </is>
      </c>
    </row>
    <row r="3242">
      <c r="A3242" t="inlineStr">
        <is>
          <t>beteiligen</t>
        </is>
      </c>
      <c r="B3242" t="inlineStr"/>
      <c r="C3242" t="inlineStr"/>
      <c r="D3242" t="inlineStr">
        <is>
          <t>tuyển, tranh thủ, giành được, tòng quân, đi làm nghĩa vụ quân sự, binh nhì EM) = beteiligen + = sich beteiligen + = sich beteiligen + = jemanden an etwas beteiligen +</t>
        </is>
      </c>
    </row>
    <row r="3243">
      <c r="A3243" t="inlineStr">
        <is>
          <t>beteiligt</t>
        </is>
      </c>
      <c r="B3243" t="inlineStr"/>
      <c r="C3243" t="inlineStr"/>
      <c r="D3243" t="inlineStr">
        <is>
          <t>có liên quan, có dính líu, lo lắng, lo âu, quan tâm = beteiligt + = beteiligt sein an + = an etwas beteiligt sein + = maßgebend beteiligt sein an +</t>
        </is>
      </c>
    </row>
    <row r="3244">
      <c r="A3244" t="inlineStr">
        <is>
          <t>Beteiligte</t>
        </is>
      </c>
      <c r="B3244" t="inlineStr"/>
      <c r="C3244" t="inlineStr"/>
      <c r="D3244" t="inlineStr">
        <is>
          <t>đảng, tiệc, buổi liên hoan, những người cùng đi, toán, đội, nhóm, bên, người tham gia, người tham dự - người giữ tiền đặt cược</t>
        </is>
      </c>
    </row>
    <row r="3245">
      <c r="A3245" t="inlineStr">
        <is>
          <t>Beteiligung</t>
        </is>
      </c>
      <c r="B3245" t="inlineStr"/>
      <c r="C3245" t="inlineStr"/>
      <c r="D3245" t="inlineStr">
        <is>
          <t>sự tham gia, sự tham dự, sự góp phần vào = die Beteiligung + = der Betrieb mit staatlicher Beteiligung +</t>
        </is>
      </c>
    </row>
    <row r="3246">
      <c r="A3246" t="inlineStr">
        <is>
          <t>beten</t>
        </is>
      </c>
      <c r="B3246" t="inlineStr"/>
      <c r="C3246" t="inlineStr"/>
      <c r="D3246" t="inlineStr">
        <is>
          <t>cầu, cầu nguyện, khẩn cầu, cầu xin, xin, xin mời</t>
        </is>
      </c>
    </row>
    <row r="3247">
      <c r="A3247" t="inlineStr">
        <is>
          <t>beteuern</t>
        </is>
      </c>
      <c r="B3247" t="inlineStr"/>
      <c r="C3247" t="inlineStr"/>
      <c r="D3247" t="inlineStr">
        <is>
          <t>đòi, xác nhận, khẳng định, quả quyết, quyết đoán - long trọng xác nhận, đoan chắc - làm cho vững tâm, làm cho tin chắc, cam đoan, đảm bảo, bảo hiểm - long trọng, phản kháng, kháng nghị, + against) phản kháng, phản đối - dẫn chứng, chứng rõ, xác minh, nêu lên làm chứng, bảo đảm - thề, nguyện</t>
        </is>
      </c>
    </row>
    <row r="3248">
      <c r="A3248" t="inlineStr">
        <is>
          <t>betiteln</t>
        </is>
      </c>
      <c r="B3248" t="inlineStr"/>
      <c r="C3248" t="inlineStr"/>
      <c r="D3248" t="inlineStr">
        <is>
          <t>phong tước hiệp sĩ, phong cho cái tên, gán cho cái tên, đặt cho cái tên, bôi mỡ, sang sửa, lồng tiếng, lồng nhạc vào phim - làm đầu, làm chóp, hớt ngọn, chặt ngọn to head down), để ở đầu, ghi ở đầu, đứng đầu, chỉ huy, lânh đạo, đi đầu, dẫn đầu, đương đầu với, đối chọi với, vượt, thắng hơn, đi vòng phía đầu nguồn - đánh đầu, đội đầu, đóng đầy thùng, hướng, kết thành bắp, kết thành cụm đầu, mưng chín, tiến về, hướng về, đi về - gọi tên, gọi là - = betiteln + = betiteln +</t>
        </is>
      </c>
    </row>
    <row r="3249">
      <c r="A3249" t="inlineStr">
        <is>
          <t>betitelt</t>
        </is>
      </c>
      <c r="B3249" t="inlineStr"/>
      <c r="C3249" t="inlineStr"/>
      <c r="D3249" t="inlineStr">
        <is>
          <t>có tước vị, có chức tước</t>
        </is>
      </c>
    </row>
    <row r="3250">
      <c r="A3250" t="inlineStr">
        <is>
          <t>Betitelung</t>
        </is>
      </c>
      <c r="B3250" t="inlineStr"/>
      <c r="C3250" t="inlineStr"/>
      <c r="D3250" t="inlineStr">
        <is>
          <t>chim sẻ đồng titlark), chim sẻ ngô titmouse)</t>
        </is>
      </c>
    </row>
    <row r="3251">
      <c r="A3251" t="inlineStr">
        <is>
          <t>Beton</t>
        </is>
      </c>
      <c r="B3251" t="inlineStr"/>
      <c r="C3251" t="inlineStr"/>
      <c r="D3251" t="inlineStr">
        <is>
          <t>vật cụ thể, bê tông</t>
        </is>
      </c>
    </row>
    <row r="3252">
      <c r="A3252" t="inlineStr">
        <is>
          <t>betonen</t>
        </is>
      </c>
      <c r="B3252" t="inlineStr"/>
      <c r="C3252" t="inlineStr"/>
      <c r="D3252" t="inlineStr">
        <is>
          <t>đọc có trọng âm, nói có trọng âm, đọc nhấn mạnh, đánh dấu trọng âm, nhấn mạnh, nêu bật - nhấn trọng âm, đặt trọng âm, làm nổi bật - - + in, at, near, on) ở, ngụ, ở, dừng lại ở, chăm chú vào, nhấn lâu vào, day đi day lại, đứng chững lại - đọc lược đi, đọc nuốt đi - chấm, đánh dấu chấm, lúc lúc lại ngắt quãng, chấm câu - cho tác dụng ứng suất</t>
        </is>
      </c>
    </row>
    <row r="3253">
      <c r="A3253" t="inlineStr">
        <is>
          <t>betonieren</t>
        </is>
      </c>
      <c r="B3253" t="inlineStr"/>
      <c r="C3253" t="inlineStr"/>
      <c r="D3253" t="inlineStr">
        <is>
          <t>đúc thành một khối, chắc lại, rải bê tông, đổ bê tông, đúc bằng bê tông</t>
        </is>
      </c>
    </row>
    <row r="3254">
      <c r="A3254" t="inlineStr">
        <is>
          <t>betont</t>
        </is>
      </c>
      <c r="B3254" t="inlineStr"/>
      <c r="C3254" t="inlineStr"/>
      <c r="D3254" t="inlineStr">
        <is>
          <t>nhấn mạnh, nhấn giọng, mang trọng âm, mạnh mẽ, dứt khoát, rõ ràng, rành rành = nicht betont +</t>
        </is>
      </c>
    </row>
    <row r="3255">
      <c r="A3255" t="inlineStr">
        <is>
          <t>Betonung</t>
        </is>
      </c>
      <c r="B3255" t="inlineStr"/>
      <c r="C3255" t="inlineStr"/>
      <c r="D3255" t="inlineStr">
        <is>
          <t>trọng âm, dấu trọng âm, giọng, lời nói, lời lẽ, nhấn, dấu nhấn, sự phân biệt rõ rệt - sự nhấn trọng âm, sự đặt trọng âm, sự đánh dấu trọng âm, sự nhấn mạnh, sự nêu bật - sự nhấn giọng, tầm quan trọng, sự bối rối, sự rõ nét - sự vắt, sự ép, sự bóp, sự biểu lộ, sự diễn cảm, sự biểu hiện, sự diễn đạt, nét, vẻ, thành ngữ, từ ngữ, biểu thức, sự ấn - sự ngâm nga, ngữ điệu, âm điệu, âm chuẩn = die Betonung + = die Betonung + = die starke Betonung +</t>
        </is>
      </c>
    </row>
    <row r="3256">
      <c r="A3256" t="inlineStr">
        <is>
          <t>betrachten</t>
        </is>
      </c>
      <c r="B3256" t="inlineStr"/>
      <c r="C3256" t="inlineStr"/>
      <c r="D3256" t="inlineStr">
        <is>
          <t>nhìn ngắm, thấy, trông thấy - ngắm, thưởng ngoạn, lặng ngắm, dự tính, dự định, liệu trước, chờ đợi, trầm ngâm - nhìn thẳng vào mặt, đương đầu với, vạch ra, nhìn trước - nhìn quan sát, nhìn trừng trừng - nhìn, xem, ngó, để ý, chú ý, mở to mắt nhìn, giương mắt nhìn, ngó đến, để ý đến, đoái đến, lưu ý, mong đợi, tính đến, toan tính, hướng về, xoay về, quay về, ngoảnh về, có vẻ, giống như - liếc tình, đưa tình, liếc mắt đưa tình - nhìn + phó từ), coi như, xem như, phủ định) để ý, lưu tâm đến, có liên quan tới, dính dấp đến, dính dáng đến, có quan hệ tới - quan sát, xét, nghĩ về = betrachten als + = einzeln betrachten + = aufmerksam betrachten +</t>
        </is>
      </c>
    </row>
    <row r="3257">
      <c r="A3257" t="inlineStr">
        <is>
          <t>betrachtend</t>
        </is>
      </c>
      <c r="B3257" t="inlineStr"/>
      <c r="C3257" t="inlineStr"/>
      <c r="D3257" t="inlineStr">
        <is>
          <t>đối với, về phần</t>
        </is>
      </c>
    </row>
    <row r="3258">
      <c r="A3258" t="inlineStr">
        <is>
          <t>Betrachter</t>
        </is>
      </c>
      <c r="B3258" t="inlineStr"/>
      <c r="C3258" t="inlineStr"/>
      <c r="D3258" t="inlineStr">
        <is>
          <t>người xem, người ngắm, khán giả, người chứng kiến, người được mục kích - người nhìn, người đẹp good looker) - người khám xét, người thẩm tra, người xem truyền hình</t>
        </is>
      </c>
    </row>
    <row r="3259">
      <c r="A3259" t="inlineStr">
        <is>
          <t>Betrachtung</t>
        </is>
      </c>
      <c r="B3259" t="inlineStr"/>
      <c r="C3259" t="inlineStr"/>
      <c r="D3259" t="inlineStr">
        <is>
          <t>sự cân nhắc, sự suy xét, sự nghiên cứu, sự suy nghĩ, sự để ý, sự quan tâm, sự lưu ý, sự tôn kính, sự kính trọng, sự đền bù, sự đền đáp, sự bồi thường, tiền thưởng, tiền công - cớ, lý do, lý, sự quan trọng - sự ngắm, sự thưởng ngoạn, sự trầm ngâm, sự lặng ngắm, sự dự tính, sự dự định, sự liệu trước, sự chờ đợi - sự xem xét kỹ, sự kiểm tra, sự thanh tra, sự duyệt - sự ngẫm nghĩ, sự trầm tư mặc tưởng = bei näherer Betrachtung + = die ganzheitliche Betrachtung +</t>
        </is>
      </c>
    </row>
    <row r="3260">
      <c r="A3260" t="inlineStr">
        <is>
          <t>Betrachtungen</t>
        </is>
      </c>
      <c r="B3260" t="inlineStr"/>
      <c r="C3260" t="inlineStr"/>
      <c r="D3260" t="inlineStr">
        <is>
          <t>răn dạy, rút ra bài học đạo đức, rút ra ý nghĩa đạo đức, luận về đạo đức, luận về luân lý</t>
        </is>
      </c>
    </row>
    <row r="3261">
      <c r="A3261" t="inlineStr">
        <is>
          <t>Betrachtungsweise</t>
        </is>
      </c>
      <c r="B3261" t="inlineStr"/>
      <c r="C3261" t="inlineStr"/>
      <c r="D3261" t="inlineStr">
        <is>
          <t>vẻ, bề ngoài, diện mạo, hướng, khía cạnh, mặt, thể</t>
        </is>
      </c>
    </row>
    <row r="3262">
      <c r="A3262" t="inlineStr">
        <is>
          <t>Betragen</t>
        </is>
      </c>
      <c r="B3262" t="inlineStr"/>
      <c r="C3262" t="inlineStr"/>
      <c r="D3262" t="inlineStr">
        <is>
          <t>sự mang, sự chịu đựng, sự sinh nở, sự sinh đẻ, phương diện, mặt, sự liên quan, mối quan hệ, ý nghĩa, nghĩa, cái giá, cái trụ, cái đệm, cuxinê, quân... vị trí phương hướng, hình vẽ và chữ đề - thái độ, cách đối xử, cách cư xử, cách ăn ở, tư cách đạo đức, cách chạy, tác động - hạnh kiểm, tư cách, đạo đức, sự chỉ đạo, sự điều khiển, sự hướng dẫn, sự quản lý, cách sắp đặt, cách bố cục - cách xử sự, cử chỉ - cách đi đứng, phản ứng hoá học = das schlechte Betragen + = das aufgeregte Betragen + = das flegelhafte Betragen +</t>
        </is>
      </c>
    </row>
    <row r="3263">
      <c r="A3263" t="inlineStr">
        <is>
          <t>betragen</t>
        </is>
      </c>
      <c r="B3263" t="inlineStr"/>
      <c r="C3263" t="inlineStr"/>
      <c r="D3263" t="inlineStr">
        <is>
          <t>cộng, cộng lại, lên tới, tổng số lên tới = betragen + = sich betragen + = sich schlecht betragen +</t>
        </is>
      </c>
    </row>
    <row r="3264">
      <c r="A3264" t="inlineStr">
        <is>
          <t>betrauern</t>
        </is>
      </c>
      <c r="B3264" t="inlineStr"/>
      <c r="C3264" t="inlineStr"/>
      <c r="D3264" t="inlineStr">
        <is>
          <t>than khóc, nhớ tiếc - than phiền, than vãn, khóc than, thương tiếc - thương xót, xót xa, than van, rên rỉ, kêu than - để tang, khóc</t>
        </is>
      </c>
    </row>
    <row r="3265">
      <c r="A3265" t="inlineStr">
        <is>
          <t>betrauert</t>
        </is>
      </c>
      <c r="B3265" t="inlineStr"/>
      <c r="C3265" t="inlineStr"/>
      <c r="D3265" t="inlineStr">
        <is>
          <t>được thương xót, được thương tiếc, được than khóc</t>
        </is>
      </c>
    </row>
    <row r="3266">
      <c r="A3266" t="inlineStr">
        <is>
          <t>betreffen</t>
        </is>
      </c>
      <c r="B3266" t="inlineStr"/>
      <c r="C3266" t="inlineStr"/>
      <c r="D3266"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liên quan, dính líu tới, nhúng vào, lo lắng, băn khoăn, quan tâm - thuộc về, gắn liền với, đi đôi với, thích hợp với, nói đến, có liên quan đến - nhìn + phó từ), coi như, xem như, phủ định) để ý, lưu ý, lưu tâm đến, có liên quan tới, dính dấp đến, dính dáng đến, có quan hệ tới</t>
        </is>
      </c>
    </row>
    <row r="3267">
      <c r="A3267" t="inlineStr">
        <is>
          <t>betreiben</t>
        </is>
      </c>
      <c r="B3267" t="inlineStr"/>
      <c r="C3267" t="inlineStr"/>
      <c r="D3267" t="inlineStr">
        <is>
          <t>hoạt động, có tác dụng, lợi dụng, mổ, hành quân, đầu cơ, làm cho hoạt động, cho chạy, thao tác, đưa đến, mang đến, dẫn đến, thi hành, thực hiện, tiến hành, đưa vào sản xuất, khai thác - điều khiển - thực hành, đem thực hành, làm, hành, tập, tập luyện, rèn luyện, âm mưu, mưu đồ, làm nghề, hành nghề, bịp, lừa bịp - theo, đuổi theo, đuổi bắt, truy nã, truy kích, đeo đẳng, cứ bám lấy dai dẳng, đi theo, theo đuổi, đeo đuổi, tiếp tục, thực hiện đến cùng, đi tìm, mưu cầu - xô, đẩy, húc, thúc đẩy, thúc giục, xô lấn, chen lấn, đẩy tới, đẩy mạnh, mở rộng, + on) theo đuổi, nhất định đưa ra, thúc ép, thúc bách, quảng cáo, tung ra, cố gắng vượt người khác, cố gắng thành công - dám làm, thọc đẩy, húc sừng - làm việc, hành động, gia công, chế biến, lên men, tác động, có ảnh hưởng tới, đi qua, chuyển động, dần dần tự chuyển, tự làm cho, chạy, tiến triển, có kết quả, có hiệu lực - lách, nhăn nhó, cau lại, day dứt, bắt làm việc, làm lên men, thêu, làm cho chạy, chuyển vận, gây ra, trổng trọt, giải, chữa, nhào, nặn, rèn, tạc, vẽ, chạm, trau, đưa dần vào, chuyển, đưa, dẫn &amp; ), sắp đặt, bày ra - bày mưu = betreiben + = betreiben + = etwas betreiben + = eifrig betreiben +</t>
        </is>
      </c>
    </row>
    <row r="3268">
      <c r="A3268" t="inlineStr">
        <is>
          <t>Betreiber</t>
        </is>
      </c>
      <c r="B3268" t="inlineStr"/>
      <c r="C3268" t="inlineStr"/>
      <c r="D3268" t="inlineStr">
        <is>
          <t>người thợ máy, người sử dụng máy móc, người coi tổng đài, người mổ, người buôn bán chứng khoán, người có tài xoay xở, kẻ phất, người ăn nói giỏi, người điều khiển, người khai thác - toán tử</t>
        </is>
      </c>
    </row>
    <row r="3269">
      <c r="A3269" t="inlineStr">
        <is>
          <t>Betreten</t>
        </is>
      </c>
      <c r="B3269" t="inlineStr"/>
      <c r="C3269" t="inlineStr"/>
      <c r="D3269">
        <f> das unbefugte Betreten +</f>
        <v/>
      </c>
    </row>
    <row r="3270">
      <c r="A3270" t="inlineStr">
        <is>
          <t>betreten</t>
        </is>
      </c>
      <c r="B3270" t="inlineStr"/>
      <c r="C3270" t="inlineStr"/>
      <c r="D3270" t="inlineStr">
        <is>
          <t>lúng túng, bối rối, ngượng, bị ngăn trở, mắc nợ đìa = betreten + = wieder betreten + = unbefugt betreten +</t>
        </is>
      </c>
    </row>
    <row r="3271">
      <c r="A3271" t="inlineStr">
        <is>
          <t>betreuen</t>
        </is>
      </c>
      <c r="B3271" t="inlineStr"/>
      <c r="C3271" t="inlineStr"/>
      <c r="D3271" t="inlineStr">
        <is>
          <t>cho bú, nuôi, trông nom, bồng, ãm, nựng, săn sóc, chữa, chăm chút, nâng niu ), nuôi dưỡng, ấp ủ, ngồi ôm lấy, ngồi thu mình bên - chăm sóc, chăm nom, giữ gìn, theo, theo hầu, hầu hạ, phục vụ, quay về, xoay về, hướng về, đi về, hướng tới, nhắm tới, có khuynh hướng</t>
        </is>
      </c>
    </row>
    <row r="3272">
      <c r="A3272" t="inlineStr">
        <is>
          <t>Betreuer</t>
        </is>
      </c>
      <c r="B3272" t="inlineStr"/>
      <c r="C3272" t="inlineStr"/>
      <c r="D3272" t="inlineStr">
        <is>
          <t>đội hộ tống, người bảo vệ, người dẫn đường, người đi theo, người đàn ông hẹn hò cùng đi - người giám hộ, gia sư, thầy giáo kèm riêng, trợ lý học tập</t>
        </is>
      </c>
    </row>
    <row r="3273">
      <c r="A3273" t="inlineStr">
        <is>
          <t>betrieblich</t>
        </is>
      </c>
      <c r="B3273" t="inlineStr"/>
      <c r="C3273" t="inlineStr"/>
      <c r="D3273" t="inlineStr">
        <is>
          <t>hoạt động, thuộc quá trình hoạt động, thao tác, có thể dùng, có thể có hiệu lực, có thể có tác dụng, sự tác chiến, cuộc hành quân, toán tử</t>
        </is>
      </c>
    </row>
    <row r="3274">
      <c r="A3274" t="inlineStr">
        <is>
          <t>Betriebsart</t>
        </is>
      </c>
      <c r="B3274" t="inlineStr"/>
      <c r="C3274" t="inlineStr"/>
      <c r="D3274" t="inlineStr">
        <is>
          <t>cách, cách thức, lối, phương thức, kiểu, mốt, thời trang, thức, điệu</t>
        </is>
      </c>
    </row>
    <row r="3275">
      <c r="A3275" t="inlineStr">
        <is>
          <t>Betriebsausfall</t>
        </is>
      </c>
      <c r="B3275" t="inlineStr"/>
      <c r="C3275" t="inlineStr"/>
      <c r="D3275" t="inlineStr">
        <is>
          <t>sự không xảy ra, sự không làm được, sự thiếu, sự thất bại, sự hỏng, sự mất, người bị thất bại, việc thất bại, cố gắng không thành công, sự thi hỏng, sự vỡ nợ, sự phá sản</t>
        </is>
      </c>
    </row>
    <row r="3276">
      <c r="A3276" t="inlineStr">
        <is>
          <t>betriebsbereit</t>
        </is>
      </c>
      <c r="B3276" t="inlineStr"/>
      <c r="C3276" t="inlineStr"/>
      <c r="D3276" t="inlineStr">
        <is>
          <t>có thể làm được, có thể thực hiện được, có thể thi hành được, có thể mổ được = nicht betriebsbereit +</t>
        </is>
      </c>
    </row>
    <row r="3277">
      <c r="A3277" t="inlineStr">
        <is>
          <t>Betriebsleiter</t>
        </is>
      </c>
      <c r="B3277" t="inlineStr"/>
      <c r="C3277" t="inlineStr"/>
      <c r="D3277" t="inlineStr">
        <is>
          <t>người quản lý, quản đốc, giám đốc, người trông nom, người nội trợ - người thợ máy, người sử dụng máy móc, người coi tổng đài, người mổ, người buôn bán chứng khoán, người có tài xoay xở, kẻ phất, người ăn nói giỏi, người điều khiển, người khai thác - toán tử</t>
        </is>
      </c>
    </row>
    <row r="3278">
      <c r="A3278" t="inlineStr">
        <is>
          <t>betriebssicher</t>
        </is>
      </c>
      <c r="B3278" t="inlineStr"/>
      <c r="C3278" t="inlineStr"/>
      <c r="D3278" t="inlineStr">
        <is>
          <t>hết sức rõ ràng, ngu ngốc đến đâu cũng hiểu được, hết sức dễ dùng, ngu ngốc đến đâu cũng dùng được - chắc chắn, đáng tin cậy, xác thực</t>
        </is>
      </c>
    </row>
    <row r="3279">
      <c r="A3279" t="inlineStr">
        <is>
          <t>Betriebssicherheit</t>
        </is>
      </c>
      <c r="B3279" t="inlineStr"/>
      <c r="C3279" t="inlineStr"/>
      <c r="D3279" t="inlineStr">
        <is>
          <t>sự đáng tin cậy</t>
        </is>
      </c>
    </row>
    <row r="3280">
      <c r="A3280" t="inlineStr">
        <is>
          <t>Betriebsunfall</t>
        </is>
      </c>
      <c r="B3280" t="inlineStr"/>
      <c r="C3280" t="inlineStr"/>
      <c r="D3280">
        <f> einen Betriebsunfall haben +</f>
        <v/>
      </c>
    </row>
    <row r="3281">
      <c r="A3281" t="inlineStr">
        <is>
          <t>Betriebszeit</t>
        </is>
      </c>
      <c r="B3281" t="inlineStr"/>
      <c r="C3281" t="inlineStr"/>
      <c r="D3281" t="inlineStr">
        <is>
          <t>chiến dịch, cuộc vận động - sự tôn kính, lòng kính trọng, bổn phận, nhiệm vụ, trách nhiệm, phận sự, chức vụ, công việc, phần việc làm, phiên làm, phiên trực nhật, thuế, công suất</t>
        </is>
      </c>
    </row>
    <row r="3282">
      <c r="A3282" t="inlineStr">
        <is>
          <t>betroffen</t>
        </is>
      </c>
      <c r="B3282" t="inlineStr"/>
      <c r="C3282" t="inlineStr"/>
      <c r="D3282" t="inlineStr">
        <is>
          <t>uột ết khuộng chết tiệt - lúng túng, bối rối, phức tạp, rắc rối, khó hiểu = betroffen sein + = nicht betroffen + = schwer betroffen + = über etwas betroffen sein +</t>
        </is>
      </c>
    </row>
    <row r="3283">
      <c r="A3283" t="inlineStr">
        <is>
          <t>Betroffenheit</t>
        </is>
      </c>
      <c r="B3283" t="inlineStr"/>
      <c r="C3283" t="inlineStr"/>
      <c r="D3283" t="inlineStr">
        <is>
          <t>sự bối rôi, sự hoang mang - việc, tầm quan trọng, lợi lộc, phần, sự lo lắng, sự lo âu - sự lúng túng, sự bối rối, điều gây lúng túng, điều gây bối rối, tình trạng phức tạp, tình trạng rắc rối, việc phức tạp, rắc rối - sự đụng chạm, sự va chạm, sự đột xuất, sự đột biến, sự đột khởi, sự tấn công mãnh liệt và đột ngột, sự khích động, sự sửng sốt, cảm giác bất ngờ, sự tổn thương, sự xáo lộn - sự động đất, sốc, đống lúa là 12 lượm), mớ tóc bù xù, chó xù</t>
        </is>
      </c>
    </row>
    <row r="3284">
      <c r="A3284" t="inlineStr">
        <is>
          <t>betrogen</t>
        </is>
      </c>
      <c r="B3284" t="inlineStr"/>
      <c r="C3284" t="inlineStr"/>
      <c r="D3284" t="inlineStr">
        <is>
          <t>xong, hoàn thành, đã thực hiện, mệt lử, mệt rã rời, đã qua đi, nấu chín, tất phải thất bại, tất phải chết</t>
        </is>
      </c>
    </row>
    <row r="3285">
      <c r="A3285" t="inlineStr">
        <is>
          <t>Betrug</t>
        </is>
      </c>
      <c r="B3285" t="inlineStr"/>
      <c r="C3285" t="inlineStr"/>
      <c r="D3285" t="inlineStr">
        <is>
          <t>sự bịp, sự lừa bịp - sự tiêu khiển, sự làm khuây đi, sự làm cho qua đi, sự đánh lừa, sự lừa dối - trò lừa đảo, trò lừa bịp, trò gian lận, ngón gian, người lừa đảo, kẻ gian lận, tên cờ bạc bịp, tên cờ bạc gian lận - sự lừa đảo, ngón lừa, trò bịp - sự lừa gạt, sự bị lừa, sự bị lừa gạt - bề ngoài giả dối, mưu gian, mánh lới, mánh khoé gian dối - sự dối trá, trò lừa dối, mưu mẹo gian dối, mánh khoé lừa bịp - tính chất lừa dối, tính chất lừa gạt, tính chất bịp bợm, tính chất hão huyền - vòng dây cáp, vật làm giả, đồ giả mạo, đồ cổ giả mạo, báo cáo bịa, giả, giả mạo - sự sai lầm, tính giả dối, tính lừa dối, tính lọc lừa, tính phản trắc - sự giả mạo, cái giả mạo, giấy tờ giả mạo, chữ ký giả mạo - sự gian lận, sự gian trá, sự lừa lọc, âm mưu lừa gạt, cái không đúng như sự mong đợi, cái không đúng như sự mưu tả, tính chất lừa lọc - trò đánh lừa, trò chơi khăm, trò chơi xỏ, tin vịt báo chí - sự đánh thuế má, sự bắt chịu, sự gánh vác, sự bắt theo, sự đòi hỏi quá đáng, trò lừa gạt, bài phạt, impo, impot), sự lên khuôn - sự mạo danh - trò tung hứng, trò múa rối - - ngựa cái - racquet, tiếng ồn ào, cảnh om sòm huyên náo, cảnh ăn chơi nhộn nhịp, cảnh ăn chơi phóng đãng, lối sống trác táng, mưu mô, thủ đoạn làm tiền, cơn thử thách - sự bịp bợm - ngón bịp, thủ đoạn gian trá, thủ đoạn quỷ quyệt = ein glatter Betrug + = der rücksichtslose Betrug +</t>
        </is>
      </c>
    </row>
    <row r="3286">
      <c r="A3286" t="inlineStr">
        <is>
          <t>betrunken</t>
        </is>
      </c>
      <c r="B3286" t="inlineStr"/>
      <c r="C3286" t="inlineStr"/>
      <c r="D3286" t="inlineStr">
        <is>
          <t>say rượu, say sưa, mê mẩn, cuồng lên - nghiện rượu, do say rượu, trong khi say rượu... - như nùi bông, có lông tơ, phủ lông tơ, mịn mượt - say lảo đảo, nghiêng ngả, không vững, đứng không vững, chệnh choạng, yếu đầu gối - say - say sưa ) - lẫn màu, pha nhiều màu, khoang, vá - hơi gàn, hơi điệu - xoắn đinh ốc, có đường ren đinh ốc, ngà ngà say, chếnh choáng hơi men - say bí tỉ - kín, không thấm, không rỉ, chặt, khít, chật, bó sát, căng, căng thẳng, khó khăn, khan hiếm, keo cú, biển lận, sít, khít khao, chặt chẽ - chếnh choáng = stark betrunken + = total betrunken + = betrunken machen + = sinnlos betrunken + = beide sind betrunken +</t>
        </is>
      </c>
    </row>
    <row r="3287">
      <c r="A3287" t="inlineStr">
        <is>
          <t>Betrunkene</t>
        </is>
      </c>
      <c r="B3287" t="inlineStr"/>
      <c r="C3287" t="inlineStr"/>
      <c r="D3287" t="inlineStr">
        <is>
          <t>người say rượu, người nghiện rượu</t>
        </is>
      </c>
    </row>
    <row r="3288">
      <c r="A3288" t="inlineStr">
        <is>
          <t>Bettcouch</t>
        </is>
      </c>
      <c r="B3288" t="inlineStr"/>
      <c r="C3288" t="inlineStr"/>
      <c r="D3288" t="inlineStr">
        <is>
          <t>giường xôfa</t>
        </is>
      </c>
    </row>
    <row r="3289">
      <c r="A3289" t="inlineStr">
        <is>
          <t>Bettdecke</t>
        </is>
      </c>
      <c r="B3289" t="inlineStr"/>
      <c r="C3289" t="inlineStr"/>
      <c r="D3289" t="inlineStr">
        <is>
          <t>khăn trải giường - mền, chăn, lớp phủ - người dỗ dành, người an ủi, người khuyên giải, khăn quàng cổ, chăn lông vịt, chăn bông, vú giả - vỏ, vỏ bọc, cái bọc ngoài, bìa sách, phong bì, vung, nắp, lùm cây, bụi rậm, chỗ núp, chỗ trốn, chỗ trú, màn che, lốt, mặt nạ ), bộ đồ ăn cho một người, tiền bảo chứng - khăn phủ giường - mền bông, mền đắp = mit einer Bettdecke zudecken +</t>
        </is>
      </c>
    </row>
    <row r="3290">
      <c r="A3290" t="inlineStr">
        <is>
          <t>Bettelei</t>
        </is>
      </c>
      <c r="B3290" t="inlineStr"/>
      <c r="C3290" t="inlineStr"/>
      <c r="D3290" t="inlineStr">
        <is>
          <t>nghề ăn xin, sự ăn mày</t>
        </is>
      </c>
    </row>
    <row r="3291">
      <c r="A3291" t="inlineStr">
        <is>
          <t>betteln</t>
        </is>
      </c>
      <c r="B3291" t="inlineStr"/>
      <c r="C3291" t="inlineStr"/>
      <c r="D3291" t="inlineStr">
        <is>
          <t>đi lang thang, thơ thẩn, đi lén lút, ăn cắp, xoáy - = betteln + = betteln gehen +</t>
        </is>
      </c>
    </row>
    <row r="3292">
      <c r="A3292" t="inlineStr">
        <is>
          <t>bettelnd</t>
        </is>
      </c>
      <c r="B3292" t="inlineStr"/>
      <c r="C3292" t="inlineStr"/>
      <c r="D3292" t="inlineStr">
        <is>
          <t>ăn xin, ăn mày, hành khất</t>
        </is>
      </c>
    </row>
    <row r="3293">
      <c r="A3293" t="inlineStr">
        <is>
          <t>Bettelstab</t>
        </is>
      </c>
      <c r="B3293" t="inlineStr"/>
      <c r="C3293" t="inlineStr"/>
      <c r="D3293" t="inlineStr">
        <is>
          <t>làm nghèo đi, làm khánh kiệt, vượt xa, làm cho thành bất lực = jemanden an den Bettelstab bringen +</t>
        </is>
      </c>
    </row>
    <row r="3294">
      <c r="A3294" t="inlineStr">
        <is>
          <t>betten</t>
        </is>
      </c>
      <c r="B3294" t="inlineStr"/>
      <c r="C3294" t="inlineStr"/>
      <c r="D3294" t="inlineStr">
        <is>
          <t>xây vào, đặt vào, gắn vào, vùi vào, chôn vào, + out trồng, + down rải ổ cho ngựa nằm, đặt vào giường, cho đi ngủ, thành tầng, thành lớp, chìm ngập, bị sa lầy, đi ngủ - kê lên bằng gối, gối lên = betten + = hoch betten +</t>
        </is>
      </c>
    </row>
    <row r="3295">
      <c r="A3295" t="inlineStr">
        <is>
          <t>Bettes</t>
        </is>
      </c>
      <c r="B3295" t="inlineStr"/>
      <c r="C3295" t="inlineStr"/>
      <c r="D3295" t="inlineStr">
        <is>
          <t>cạnh giường</t>
        </is>
      </c>
    </row>
    <row r="3296">
      <c r="A3296" t="inlineStr">
        <is>
          <t>Bettflasche</t>
        </is>
      </c>
      <c r="B3296" t="inlineStr"/>
      <c r="C3296" t="inlineStr"/>
      <c r="D3296" t="inlineStr">
        <is>
          <t>bình đái, lo đựng nước tiểu, chỗ đi tiểu</t>
        </is>
      </c>
    </row>
    <row r="3297">
      <c r="A3297" t="inlineStr">
        <is>
          <t>Bettgestell</t>
        </is>
      </c>
      <c r="B3297" t="inlineStr"/>
      <c r="C3297" t="inlineStr"/>
      <c r="D3297" t="inlineStr">
        <is>
          <t>khung giường</t>
        </is>
      </c>
    </row>
    <row r="3298">
      <c r="A3298" t="inlineStr">
        <is>
          <t>Betthimmel</t>
        </is>
      </c>
      <c r="B3298" t="inlineStr"/>
      <c r="C3298" t="inlineStr"/>
      <c r="D3298" t="inlineStr">
        <is>
          <t>người thử, máy thử, màn</t>
        </is>
      </c>
    </row>
    <row r="3299">
      <c r="A3299" t="inlineStr">
        <is>
          <t>Bettler</t>
        </is>
      </c>
      <c r="B3299" t="inlineStr"/>
      <c r="C3299" t="inlineStr"/>
      <c r="D3299" t="inlineStr">
        <is>
          <t>người ăn mày, người ăn xin, gã, thằng, thằng cha - kẻ ăn xin, kẻ ăn mày, người đi bán hàng rong, kẻ ăn bám, kẻ ăn chực - người nghèo đói, người bị bệnh hủi, người hành khất - kẻ hành khất, thầy tu hành khất - kẻ xin x = zum Bettler machen +</t>
        </is>
      </c>
    </row>
    <row r="3300">
      <c r="A3300" t="inlineStr">
        <is>
          <t>Bettruhe</t>
        </is>
      </c>
      <c r="B3300" t="inlineStr"/>
      <c r="C3300" t="inlineStr"/>
      <c r="D3300">
        <f> einem Patienten Bettruhe verordnen +</f>
        <v/>
      </c>
    </row>
    <row r="3301">
      <c r="A3301" t="inlineStr">
        <is>
          <t>Bettstelle</t>
        </is>
      </c>
      <c r="B3301" t="inlineStr"/>
      <c r="C3301" t="inlineStr"/>
      <c r="D3301" t="inlineStr">
        <is>
          <t>khung giường</t>
        </is>
      </c>
    </row>
    <row r="3302">
      <c r="A3302" t="inlineStr">
        <is>
          <t>Bettuch</t>
        </is>
      </c>
      <c r="B3302" t="inlineStr"/>
      <c r="C3302" t="inlineStr"/>
      <c r="D3302" t="inlineStr">
        <is>
          <t>khăn trải giường, lá, tấm, phiến, tờ, tờ báo, dải, vỉa, dây lèo, buồm</t>
        </is>
      </c>
    </row>
    <row r="3303">
      <c r="A3303" t="inlineStr">
        <is>
          <t>Bettung</t>
        </is>
      </c>
      <c r="B3303" t="inlineStr"/>
      <c r="C3303" t="inlineStr"/>
      <c r="D3303" t="inlineStr">
        <is>
          <t>bì, đồ dằn, đá balat, sự chín chắn, sự chắc chắn, sự dày dạn</t>
        </is>
      </c>
    </row>
    <row r="3304">
      <c r="A3304" t="inlineStr">
        <is>
          <t>Bettzeug</t>
        </is>
      </c>
      <c r="B3304" t="inlineStr"/>
      <c r="C3304" t="inlineStr"/>
      <c r="D3304" t="inlineStr">
        <is>
          <t>bộ đồ giường, ổ rơm, nền, lớp dưới cùng, sự xếp thành tầng, sự xếp thành lớp</t>
        </is>
      </c>
    </row>
    <row r="3305">
      <c r="A3305" t="inlineStr">
        <is>
          <t>Beugen</t>
        </is>
      </c>
      <c r="B3305" t="inlineStr"/>
      <c r="C3305" t="inlineStr"/>
      <c r="D3305" t="inlineStr">
        <is>
          <t>stoup, hiên trần, cổng, sự cúi, dáng gù lưng tôm, sự cúi mình, sự hạ mình, sự bay sà xuống</t>
        </is>
      </c>
    </row>
    <row r="3306">
      <c r="A3306" t="inlineStr">
        <is>
          <t>beugen</t>
        </is>
      </c>
      <c r="B3306" t="inlineStr"/>
      <c r="C3306" t="inlineStr"/>
      <c r="D3306" t="inlineStr">
        <is>
          <t>cúi xuống, cong xuống, uốn cong, làm cong, rẽ, hướng, hướng về, dồn về, khuất phục, bắt phải theo - kéo vĩ, cúi, khòm, khom, quỳ, cúi đầu, cúi chào, cúi mình, khòm lưng quỳ gối, nhượng bộ, đầu hàng, chịu khuất phục, luồn cúi - làm nhiễu xạ - cong lại, gập lại - móc vào, treo vào, mắc vào, gài bằng móc, câu, móc túi, ăn cắp, xoáy, đấm móc, đánh nhẹ sang trái, hất móc về đằng sau, cong lại thành hình móc, bị móc vào, bị mắc vào, bíu lấy - khiến cho sãn sàng, khiến cho có ý thiên về, khiến cho có khuynh hướng, khiến cho có chiều hướng, có ý sãn sàng, có ý thích, có ý thiên về, có khuynh hướng, có chiều hướng - nghiêng đi, xiên đi, nghiêng mình - bẻ cong vào trong, chuyển điệu, biến cách - dựa, tựa, chống, ngả người, ỷ vào, dựa vào, dựa vào sự yểm hộ bên sườn của, nghiêng về, thiên về - cúi rạp xuống, hạ mình, sà xuống, nghiêng = beugen + = beugen + = sich beugen + = sich beugen + = sich beugen + = sich beugen über +</t>
        </is>
      </c>
    </row>
    <row r="3307">
      <c r="A3307" t="inlineStr">
        <is>
          <t>Beuger</t>
        </is>
      </c>
      <c r="B3307" t="inlineStr"/>
      <c r="C3307" t="inlineStr"/>
      <c r="D3307" t="inlineStr">
        <is>
          <t>cơ gấp</t>
        </is>
      </c>
    </row>
    <row r="3308">
      <c r="A3308" t="inlineStr">
        <is>
          <t>Beugung</t>
        </is>
      </c>
      <c r="B3308" t="inlineStr"/>
      <c r="C3308" t="inlineStr"/>
      <c r="D3308" t="inlineStr">
        <is>
          <t>chỗ uốn, chỗ cong, chỗ rẽ, khuỷ, chỗ nối, chỗ thắt nút, the bends bệnh khí ép, bệnh thợ lặn - sự nhiễu xạ - sự uốn, biến tố, độ uốn - sự uốn cong, chỗ uốn cong, nếp oằn = die Beugung + = die Beugung nach rückwärts +</t>
        </is>
      </c>
    </row>
    <row r="3309">
      <c r="A3309" t="inlineStr">
        <is>
          <t>Beule</t>
        </is>
      </c>
      <c r="B3309" t="inlineStr"/>
      <c r="C3309" t="inlineStr"/>
      <c r="D3309" t="inlineStr">
        <is>
          <t>nhọt, đinh, sự sôi, điểm sôi - ông chủ, thủ trưởng, ông trùm, tay cừ, nhà vô địch, cái bướu, phần lồi, vấu lồi, thế cán, thế bướu, chỗ xây nổi lên - vết thâm tím, vết thâm - tiếng vạc kêu, sự va mạnh, sự đụng mạnh, cú va mạnh, cú đụng mạnh, chỗ sưng bướu, chỗ sưng u lên, tài năng, năng lực, khiếu, sự đụng vào đuôi chiếc ca nô chạy trước, lỗ hổng không khí - sự nảy bật - hình rập nổi, vết lõm, vết mẻ - vết đòn, vết đánh, vết hằn ép, vết lằn nổi, đòn, cú đánh - sự đứng thẳng, sự dựng đứng, sự dựng lên, sự xây dựng, công trình xây dựng &amp; ), sự cương, trạng thái cương, sự ghép, sự lắp ráp, sự dựng - cục, tảng, miếng, chỗ u lồi lên, cả mớ, toàn bộ, toàn thể, người đần độn, người chậm chạp - sự phồng ra, sự căng, sự sưng lên, sự tấy lên, nước sông lên to - đường viền, diềm, lằn roi weal)</t>
        </is>
      </c>
    </row>
    <row r="3310">
      <c r="A3310" t="inlineStr">
        <is>
          <t>Beulenpest</t>
        </is>
      </c>
      <c r="B3310" t="inlineStr"/>
      <c r="C3310" t="inlineStr"/>
      <c r="D3310" t="inlineStr">
        <is>
          <t>bệnh dịch hạch</t>
        </is>
      </c>
    </row>
    <row r="3311">
      <c r="A3311" t="inlineStr">
        <is>
          <t>beunruhigen</t>
        </is>
      </c>
      <c r="B3311" t="inlineStr"/>
      <c r="C3311" t="inlineStr"/>
      <c r="D3311" t="inlineStr">
        <is>
          <t>lay động, rung động, làm rung chuyển, khích động, làm xúc động, làm bối rối, suy đi tính lại, suy nghĩ lung, thảo luận, agitate for, against xúi giục - - liên quan, dính líu tới, nhúng vào, lo lắng, băn khoăn, quan tâm - làm rối, làm hỏng, làm đảo lộn, làm mất bình tĩnh, làm lúng túng, làm luống cuống, làm chưng hửng - làm không an tâm, làm không yên lòng, làm băn khoăn lo lắng - làm sao lãng, làm lãng đi, làm lãng trí, làm rối bời, làm rối trí, động tính từ quá khứ) làm điên cuồng, làm mất trí, làm quẫn trí - làm mất yên tĩnh, làm náo động, quấy rầy, làm lo âu, làm xáo lộn, làm nhiễu loạn - làm phiền - làm sốt ruột, bồn chồn, sốt ruột, không yên tâm, cựa quậy nhúc nhích luôn, không ở yên một chỗ - làm nhộn nhịp, làm xôn xao - vỗ cánh, vẫy cánh, rung rinh, đu đưa, dập dờn, đập yếu và không đều, run rẩy vì kích động, bối rối, xao xuyến, xốn xang, vỗ, vẫy, kích động, làm xao xuyến, làm xốn xang - gây ưu phiền, gây lo lắng, phiền nhiễu, quấy rối - cướp bóc, tàn phá - quấy nhiễu, gạ gẫm - làm đục, làm cho lo lắng, làm phiền muộn, làm băn khoăn, làm cho khổ sở, làm cho đau đớn, lo nghĩ, bận tâm - làm lung lay, làm lộn xộn, làm rối loạn, phá rối - làm bực, làm phật ý, khuấy động, làm nổi sóng - làm khó chịu, lo, nhay = sich beunruhigen + = sich beunruhigen +</t>
        </is>
      </c>
    </row>
    <row r="3312">
      <c r="A3312" t="inlineStr">
        <is>
          <t>beunruhigend</t>
        </is>
      </c>
      <c r="B3312" t="inlineStr"/>
      <c r="C3312" t="inlineStr"/>
      <c r="D3312" t="inlineStr">
        <is>
          <t>làm lo sợ, làm sợ hãi, làm hốt hoảng, làm hoảng sợ</t>
        </is>
      </c>
    </row>
    <row r="3313">
      <c r="A3313" t="inlineStr">
        <is>
          <t>beunruhigt</t>
        </is>
      </c>
      <c r="B3313" t="inlineStr"/>
      <c r="C3313" t="inlineStr"/>
      <c r="D3313" t="inlineStr">
        <is>
          <t>không thoải mái, bực bội, bứt rứt, khó chịu, lo lắng, băng khoăn, phiền phức, rầy rà, không yên, khó, khó khăn = sie war tief beunruhigt + = dies beunruhigt mich maßlos +</t>
        </is>
      </c>
    </row>
    <row r="3314">
      <c r="A3314" t="inlineStr">
        <is>
          <t>Beunruhigung</t>
        </is>
      </c>
      <c r="B3314" t="inlineStr"/>
      <c r="C3314" t="inlineStr"/>
      <c r="D3314" t="inlineStr">
        <is>
          <t>sự lay động, sự rung động, sự làm rung chuyển, sự khích động, sự xúc động, sự bối rối, sự suy đi tính lại, sự suy nghĩ lung, sự thảo luận, sự khích động quần chúng, sự gây phiến động - mối lo, mối lo âu, mối băn khoăn, sự lo lắng, lòng ước ao, lòng khao khát, sự khắc khoải - sự làm mất yên tĩnh, sự làm náo động, sự quấy rầy, sự làm bối rối, sự làm lo âu, sự làm xáo lộn, sự làm nhiễu loạn, sự nhiễu loạn, âm tạp, quyển khí, sự vi phạn - sự phiền nhiễu, sự lo lắng ưu phiền, sự quấy rối - sự đảo lộn, sự xáo trộn, sự làm xôn xao, sự làm xao xuyến, sự làm lo sợ, sự xôn xao, sự xao xuyến, sự lo sợ - điều lo lắng, điều phiền muộn, sự làm phiền, điều phiền hà, sự chịu khó, sự cố gắng, sự khó nhọc, tình trạng bất an, tình trạng rắc rối, tình trạng lộn xộn, tình trạng rối loạn - trạng thái khó ở, tình trạng mắc bệnh, bệnh, sự hỏng hóc, sự trục trắc</t>
        </is>
      </c>
    </row>
    <row r="3315">
      <c r="A3315" t="inlineStr">
        <is>
          <t>beurkunden</t>
        </is>
      </c>
      <c r="B3315" t="inlineStr"/>
      <c r="C3315" t="inlineStr"/>
      <c r="D3315" t="inlineStr">
        <is>
          <t>xác nhận là đúng, chứng minh là xác thực, làm cho có giá trị, nhận thức - chứng nhận, nhận thực, chứng thực, cấp giấy chứng nhận, đảm bảo giá trị, chứng nhận là mắc bệnh tinh thần - chứng minh bằng tư liệu, dẫn chứng bằng tư liệu, đưa ra tài liệu, cung cấp tư liệu - thẩm tra, kiểm lại, xác minh, thực hiện</t>
        </is>
      </c>
    </row>
    <row r="3316">
      <c r="A3316" t="inlineStr">
        <is>
          <t>Beurkundung</t>
        </is>
      </c>
      <c r="B3316" t="inlineStr"/>
      <c r="C3316" t="inlineStr"/>
      <c r="D3316" t="inlineStr">
        <is>
          <t>sự xác nhận là đúng, sự chứng minh là xác thực, sự làm cho có giá trị, sự nhận thức - sự cấp giấy chứng nhận, giấy chứng nhận - sự thẩm tra, sự xác minh = die notarielle Beurkundung +</t>
        </is>
      </c>
    </row>
    <row r="3317">
      <c r="A3317" t="inlineStr">
        <is>
          <t>beurlauben</t>
        </is>
      </c>
      <c r="B3317" t="inlineStr"/>
      <c r="C3317" t="inlineStr"/>
      <c r="D3317" t="inlineStr">
        <is>
          <t>cho nghỉ phép = sich beurlauben + = jemanden beurlauben +</t>
        </is>
      </c>
    </row>
    <row r="3318">
      <c r="A3318" t="inlineStr">
        <is>
          <t>beurteilen</t>
        </is>
      </c>
      <c r="B3318" t="inlineStr"/>
      <c r="C3318" t="inlineStr"/>
      <c r="D3318" t="inlineStr">
        <is>
          <t>đánh giá, đánh giá đúng, đánh giá cao, hiểu rõ giá trị, thấy rõ, nhận thức, sâu sắc, biết thưởng thức, biết đánh giá, cảm kích, nâng giá, tăng giá trị, lên giá - ước lượng - xét xử, phân xử, xét, xét đoán, phán đoán, xét thấy, cho rằng, thấy rằng, phê bình, chỉ trích, làm quan toà, làm người phân xử, làm trọng tài - nghĩa là, có nghĩa là, muốn nói, định, có ý định, muốn, có ý muốn, dự định, để cho, dành cho, có ý nghĩa lớn, đáng giá, đáng kể = beurteilen + = beurteilen + = beurteilen + = falsch beurteilen + = jemanden abfällig beurteilen +</t>
        </is>
      </c>
    </row>
    <row r="3319">
      <c r="A3319" t="inlineStr">
        <is>
          <t>Beurteilung</t>
        </is>
      </c>
      <c r="B3319" t="inlineStr"/>
      <c r="C3319" t="inlineStr"/>
      <c r="D3319" t="inlineStr">
        <is>
          <t>sự đánh giá, sự đánh giá đúng, sự đánh giá cao, sự hiểu rõ giá trị, sự thấy rõ, sự nhân thức, sâu sắc, sự biết thưởng thức, sự biết đánh giá, sự cảm kích, sự nâng giá trị - sự phê phán - sự xét xử, quyết định của toà, phán quyết, án, sự trừng phạt, sự trừng trị, điều bất hạnh, sự phê bình, sự chỉ trích, ý kiến, cách nhìn, óc phán đoán, sức phán đoán, óc suy xét - lương tri - giấy chứng nhận, giấy chứng thực, quà tặng, vật tặng = die Beurteilung + = die falsche Beurteilung +</t>
        </is>
      </c>
    </row>
    <row r="3320">
      <c r="A3320" t="inlineStr">
        <is>
          <t>Beute</t>
        </is>
      </c>
      <c r="B3320" t="inlineStr"/>
      <c r="C3320" t="inlineStr"/>
      <c r="D3320" t="inlineStr">
        <is>
          <t>sự đến gần, sự tiếp kiến, sự lên ngôi, sự nhậm chức, sự đến, sự đạt tới, sự tăng thêm, sự thêm vào, phần thêm vào, sự gia nhập, sự tham gia, sự tán thành - sự được, sự giành được, sự thu được, sự đạt được, sự kiếm được, cái giành được, cái thu nhận được - của cướp được, phần thưởng, vật giành được - sự bắt, sự nắm lấy, cái bắt, cái vồ, cái chộp, sự đánh cá, mẻ cá, nhiều người bị bắt, vật bị túm được, mồi ngon đáng để bẫy, món bở, cái gài, cái móc, cái then cửa, cái chốt cửa, cái bẫy - mưu kế lừa người, câu hỏi mẹo, đoạn chợt nghe thấy, cái hãm, máy hãm, khoá dừng - sự giết chóc, sự tàn sát, món lãi vớ bở, sự thành công bất thình lình - trung uý, cướp của được, bỗng lộc phi pháp, sự cướp bóc, tiền, xin - sự tước đoạt, sự cưỡng đoạt, của cướp bóc, của ăn cắp, lời, của kiếm chác được - mồi, nạn nhân - sự cầm, sự nắm, sự lấy, chầu, mẻ, tiền thu, cảnh quay = die Beute + = Beute machen +</t>
        </is>
      </c>
    </row>
    <row r="3321">
      <c r="A3321" t="inlineStr">
        <is>
          <t>Beutel</t>
        </is>
      </c>
      <c r="B3321" t="inlineStr"/>
      <c r="C3321" t="inlineStr"/>
      <c r="D3321" t="inlineStr">
        <is>
          <t>bao, túi, bị, xắc, mẻ săn, bọng, bọc, vú, chỗ húp lên, của cải, tiền bạc, quần, chỗ phùng ra, chỗ lụng thụng - tiền, túi tiền, túi hứng bi, túi quặng, túi khí độc, lỗ hổng không khí air pocket), ổ chiến đấu, ngõ cụt, thế bị chèn, thế bị càn - túi nhỏ, túi đạn, khoang túi, vỏ quả, hầu bao - ví tiền, vốn, tiền quyên làm giải thưởng, tiền đóng góp làm giải thưởng, bìu, ví tay, túi cầm tay - sack - bao tải, áo sắc, cái giường, sự cướp phá, sự cướp giật, rượu vang trắng</t>
        </is>
      </c>
    </row>
    <row r="3322">
      <c r="A3322" t="inlineStr">
        <is>
          <t>bevor</t>
        </is>
      </c>
      <c r="B3322" t="inlineStr"/>
      <c r="C3322" t="inlineStr"/>
      <c r="D3322" t="inlineStr">
        <is>
          <t>trước, đằng trước, trước đây, ngày trước, trước mắt, trước mặt, hơn, thà... còn hơn..., trước khi, thà... chứ không</t>
        </is>
      </c>
    </row>
    <row r="3323">
      <c r="A3323" t="inlineStr">
        <is>
          <t>bevormunden</t>
        </is>
      </c>
      <c r="B3323" t="inlineStr"/>
      <c r="C3323" t="inlineStr"/>
      <c r="D3323" t="inlineStr">
        <is>
          <t>bảo trợ, đỡ đầu, đối xử với thái độ kẻ cả, bề trên, hạ cố, chiếu cố, lui tới</t>
        </is>
      </c>
    </row>
    <row r="3324">
      <c r="A3324" t="inlineStr">
        <is>
          <t>Bevormundung</t>
        </is>
      </c>
      <c r="B3324" t="inlineStr"/>
      <c r="C3324" t="inlineStr"/>
      <c r="D3324" t="inlineStr">
        <is>
          <t>sự đọc cho viết, sự đọc chính tả, bái chính tả, sự sai khiến, sự ra lệnh, dictate - sự giám hộ, thời gian giám hộ, sự dạy dỗ</t>
        </is>
      </c>
    </row>
    <row r="3325">
      <c r="A3325" t="inlineStr">
        <is>
          <t>bevorrechtet</t>
        </is>
      </c>
      <c r="B3325" t="inlineStr"/>
      <c r="C3325" t="inlineStr"/>
      <c r="D3325" t="inlineStr">
        <is>
          <t>có đặc quyền, được hưởng đặc quyền</t>
        </is>
      </c>
    </row>
    <row r="3326">
      <c r="A3326" t="inlineStr">
        <is>
          <t>Bevorstehen</t>
        </is>
      </c>
      <c r="B3326" t="inlineStr"/>
      <c r="C3326" t="inlineStr"/>
      <c r="D3326" t="inlineStr">
        <is>
          <t>tình trạng sắp xảy ra, điều sắp xảy ra, điều nhất định sẽ đến = das nahe Bevorstehen +</t>
        </is>
      </c>
    </row>
    <row r="3327">
      <c r="A3327" t="inlineStr">
        <is>
          <t>bevorstehen</t>
        </is>
      </c>
      <c r="B3327" t="inlineStr"/>
      <c r="C3327" t="inlineStr"/>
      <c r="D3327">
        <f> nahe bevorstehen +</f>
        <v/>
      </c>
    </row>
    <row r="3328">
      <c r="A3328" t="inlineStr">
        <is>
          <t>bevorstehend</t>
        </is>
      </c>
      <c r="B3328" t="inlineStr"/>
      <c r="C3328" t="inlineStr"/>
      <c r="D3328" t="inlineStr">
        <is>
          <t>sắp đến, sắp rời, sắp xuất bản, sãn sàng - sắp xảy ra, đến nơi - sắp xảy đến, xảy đến trước mắt, treo, treo lơ lửng, đang đe doạ, lơ lửng trên đầu = nahe bevorstehend + = unmittelbar bevorstehend +</t>
        </is>
      </c>
    </row>
    <row r="3329">
      <c r="A3329" t="inlineStr">
        <is>
          <t>bevorzugen</t>
        </is>
      </c>
      <c r="B3329" t="inlineStr"/>
      <c r="C3329" t="inlineStr"/>
      <c r="D3329" t="inlineStr">
        <is>
          <t>ưu đâi, biệt đãi, chiếu cố, thiên vị, bênh vực, giúp đỡ, ủng hộ, tỏ ra có lợi cho, làm dễ dàng cho, làm thuận lợi cho, trông giống, thích dùng - thích hơn, ưa hơn, đề bạt, thăng cấp, đưa ra, trình - cho đặc quyền, ban đặc ân, miễn khỏi chịu</t>
        </is>
      </c>
    </row>
    <row r="3330">
      <c r="A3330" t="inlineStr">
        <is>
          <t>bevorzugt</t>
        </is>
      </c>
      <c r="B3330" t="inlineStr"/>
      <c r="C3330" t="inlineStr"/>
      <c r="D3330" t="inlineStr">
        <is>
          <t>ưu đâi, dành ưu tiên cho, được ưu đâi, được ưu tiên</t>
        </is>
      </c>
    </row>
    <row r="3331">
      <c r="A3331" t="inlineStr">
        <is>
          <t>Bevorzugung</t>
        </is>
      </c>
      <c r="B3331" t="inlineStr"/>
      <c r="C3331" t="inlineStr"/>
      <c r="D3331" t="inlineStr">
        <is>
          <t>sự thích hơn, sự ưa hơn, cái được ưa thích hơn, quyền ưu tiên, sự ưu đãi, sự dành ưu tiên</t>
        </is>
      </c>
    </row>
    <row r="3332">
      <c r="A3332" t="inlineStr">
        <is>
          <t>bewachen</t>
        </is>
      </c>
      <c r="B3332" t="inlineStr"/>
      <c r="C3332" t="inlineStr"/>
      <c r="D3332" t="inlineStr">
        <is>
          <t>thêm đuôi, gắn đuôi vào, ngắt cuống, đặt vào tường, cột vào, buộc vào, nối vào, theo sát, bám sát gót - thức canh, gác đêm, thức, thức đêm, canh gác, trông nom, rình, theo dõi, nhìn xem, quan sát, để ý xem, chờ = bewachen + = jemanden bewachen +</t>
        </is>
      </c>
    </row>
    <row r="3333">
      <c r="A3333" t="inlineStr">
        <is>
          <t>bewacht</t>
        </is>
      </c>
      <c r="B3333" t="inlineStr"/>
      <c r="C3333" t="inlineStr"/>
      <c r="D3333" t="inlineStr">
        <is>
          <t>thận trọng, giữ gìn, có cái che, có cái chắn</t>
        </is>
      </c>
    </row>
    <row r="3334">
      <c r="A3334" t="inlineStr">
        <is>
          <t>Bewachung</t>
        </is>
      </c>
      <c r="B3334" t="inlineStr"/>
      <c r="C3334" t="inlineStr"/>
      <c r="D3334" t="inlineStr">
        <is>
          <t>sự coi sóc, sự chăm sóc, sự trông nom, sự canh giữ, sự bắt giam, sự giam cầm - sự thủ thế, sự giữ miếng, sự đề phòng, cái chắn, sự thay phiên gác, lính gác, đội canh gác, người bảo vệ, cận vệ, vệ binh, lính canh trại giam, đội lính canh trại giam, đội quân - trưởng tàu - sự giám sát = unter scharfer Bewachung +</t>
        </is>
      </c>
    </row>
    <row r="3335">
      <c r="A3335" t="inlineStr">
        <is>
          <t>bewaffnen</t>
        </is>
      </c>
      <c r="B3335" t="inlineStr"/>
      <c r="C3335" t="inlineStr"/>
      <c r="D3335" t="inlineStr">
        <is>
          <t>vũ trang, trang bị &amp; ), cho nòng cứng vào, cho lõi cứng vào, tự trang bị, cầm vũ khí chiến đấu - bọc sắt = sich bewaffnen +</t>
        </is>
      </c>
    </row>
    <row r="3336">
      <c r="A3336" t="inlineStr">
        <is>
          <t>bewaffnet</t>
        </is>
      </c>
      <c r="B3336" t="inlineStr"/>
      <c r="C3336" t="inlineStr"/>
      <c r="D3336" t="inlineStr">
        <is>
          <t>vũ trang</t>
        </is>
      </c>
    </row>
    <row r="3337">
      <c r="A3337" t="inlineStr">
        <is>
          <t>Bewaffnung</t>
        </is>
      </c>
      <c r="B3337" t="inlineStr"/>
      <c r="C3337" t="inlineStr"/>
      <c r="D3337" t="inlineStr">
        <is>
          <t>sự vũ trang, lực lượng vũ trang, vũ khí, quân trang, súng lớn, pháo, vũ trang - áo giáp, vỏ sắt, cốt, lõi, phản ứng, giáp, vỏ giáp</t>
        </is>
      </c>
    </row>
    <row r="3338">
      <c r="A3338" t="inlineStr">
        <is>
          <t>bewahren</t>
        </is>
      </c>
      <c r="B3338" t="inlineStr"/>
      <c r="C3338" t="inlineStr"/>
      <c r="D3338" t="inlineStr">
        <is>
          <t>giữ gìn, duy trì, bảo tồn, bảo toàn, chế thành mứt - giữ, giữ lại, tuân theo, y theo, thi hành, đúng, canh phòng, bảo vệ, phù hộ, giấu, bảo quản, chăm sóc, trông nom, quản lý, giữ riêng, để ra, để riêng ra, để dành, giam giữ, + from) giữ cho khỏi - giữ đứng, ngăn lại, nhịn tránh, nuôi, nuôi nấng, bao, có thường xuyên để bán, cứ, cứ để cho, bắt phải, không rời, ở lỳ, vẫn cứ, ở trong tình trạng, theo, bắt làm kiên trì, bắt làm bền bỉ, làm, tổ chức - vẫn ở tình trạng tiếp tục, ở, đẻ được, giữ được, để dành được, giữ lấy, bám lấy, cứ theo, không rời xa, có thể để đấy, có thể đợi đấy, rời xa, tránh xa, nhịn, làm kiên trì, làm bền bỉ - chống, đỡ, truyền sức mạnh, khuyến khích, chịu đựng, dung thứ, cấp dưỡng, ủng hộ, chứng minh, xác minh, đóng giỏi = bewahren +</t>
        </is>
      </c>
    </row>
    <row r="3339">
      <c r="A3339" t="inlineStr">
        <is>
          <t>bewahrend</t>
        </is>
      </c>
      <c r="B3339" t="inlineStr"/>
      <c r="C3339" t="inlineStr"/>
      <c r="D3339" t="inlineStr">
        <is>
          <t>để phòng giữ, để gìn giữ, để bảo quản, để bảo tồn, để duy trì - giữ lại, cầm lại, dai, lâu</t>
        </is>
      </c>
    </row>
    <row r="3340">
      <c r="A3340" t="inlineStr">
        <is>
          <t>Bewahrer</t>
        </is>
      </c>
      <c r="B3340" t="inlineStr"/>
      <c r="C3340" t="inlineStr"/>
      <c r="D3340" t="inlineStr">
        <is>
          <t>người giữ, người bảo quản</t>
        </is>
      </c>
    </row>
    <row r="3341">
      <c r="A3341" t="inlineStr">
        <is>
          <t>bewahrt</t>
        </is>
      </c>
      <c r="B3341" t="inlineStr"/>
      <c r="C3341" t="inlineStr"/>
      <c r="D3341" t="inlineStr">
        <is>
          <t>giữ, cầm lại, ghi nhớ, thuê, vẫn giữ, vẫn có, vẫn duy trì, vân dùng, không bỏ, không thừa nhận</t>
        </is>
      </c>
    </row>
    <row r="3342">
      <c r="A3342" t="inlineStr">
        <is>
          <t>bewaldet</t>
        </is>
      </c>
      <c r="B3342" t="inlineStr"/>
      <c r="C3342" t="inlineStr"/>
      <c r="D3342" t="inlineStr">
        <is>
          <t>có rừng, lắm rừng, có nhiều cây cối - có lắm rừng, lắm cây cối, rừng, chất gỗ = reich bewaldet +</t>
        </is>
      </c>
    </row>
    <row r="3343">
      <c r="A3343" t="inlineStr">
        <is>
          <t>bewandert</t>
        </is>
      </c>
      <c r="B3343" t="inlineStr"/>
      <c r="C3343" t="inlineStr"/>
      <c r="D3343" t="inlineStr">
        <is>
          <t>thân mật, thân thiết, biết, quen, giỏi, thạo, có liên quan tơi, dính dáng tới - có kinh nghiệm, giàu kinh nghiệm, từng trải, lão luyện - hay chữ, có học thức, thông thái, uyên bác, của các nhà học giả, đòi hỏi học vấn - tài giỏi, giỏi giang, thành thạo - có học thức thông thạo, có đọc nhiều về, hiểu sâu về - khéo léo, lành nghề - cẩn trọng, có suy nghĩ, cố tình, cố ý, có chủ tâm - sành</t>
        </is>
      </c>
    </row>
    <row r="3344">
      <c r="A3344" t="inlineStr">
        <is>
          <t>Bewandtnis</t>
        </is>
      </c>
      <c r="B3344" t="inlineStr"/>
      <c r="C3344" t="inlineStr"/>
      <c r="D3344">
        <f> damit hat es eine andere Bewandtnis +</f>
        <v/>
      </c>
    </row>
    <row r="3345">
      <c r="A3345" t="inlineStr">
        <is>
          <t>bewegen</t>
        </is>
      </c>
      <c r="B3345" t="inlineStr"/>
      <c r="C3345" t="inlineStr"/>
      <c r="D3345"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lay động, rung động, làm rung chuyển, khích động, làm bối rối, suy đi tính lại, suy nghĩ lung, thảo luận, agitate for, against xúi giục - làm chuyển, làm nhúc nhích, làm động đậy, chuyển, nhúc nhích, động đậy - liên quan, dính líu tới, nhúng vào, lo lắng, băn khoăn, quan tâm - làm, thi hành, thực hiện, hành, sử dụng, tập luyện, rèn luyện, thử thách, dạng bị động quấy rầy, làm phiền khổ, làm băn khoăn, làm lo âu, rèn luyện thân thể - di chuyển, chuyển dịch, xê dịch, đổi chỗ, dời chỗ, lắc, lay, khuấy, quấy, làm chuyển động, nhấc, làm nhuận, kích thích, kích động, gây ra, làm cho, xúi giục, gợi, làm mũi lòng, gợi mối thương cảm - đề nghị, chuyển động, cử động, cựa quậy, đi, hành động, hoạt động - thúc giục, thúc đẩy, nhắc, gợi ý, gây - làm lay động, cời, + up) kích thích, khêu gợi, xúi gục, có thể khuấy được - sờ, mó, đụng, chạm, đạt tới, đến, gần, kề, sát bên, liền, đả động đến, nói đến, đề cập đến, nói chạm đến, gõ nhẹ, đánh nhẹ, gảy, bấm, đụng vào, dính vào, mó vào, vầy vào, vọc vào, có liên quan, có quan hệ với - dính dáng, dính líu, đụng đến, ăn, uống, dùng đến, gợi mối thương tâm, làm mếch lòng, làm phật lòng, chạm lòng tự ái, xúc phạm, có ảnh hưởng, có tác dụng, làm hư nhẹ, gây thiệt hại nhẹ, làm hỏng nhẹ - sánh kịp, bằng, tày, cặp, ghé, gõ, vay, chạm nhau, đụng nhau, gần sát, kề nhau = bewegen + = bewegen + = bewegen + = sich bewegen + = sich bewegen + = sich bewegen + = lebhaft bewegen + = schnell bewegen + = sich hastig bewegen + = hin und her bewegen + = sich mühsam bewegen + = sich leicht bewegen + = sich unruhig bewegen + = sich wiegend bewegen + = sich schnell bewegen + = sich auf und ab bewegen + = heftig hin und her bewegen +</t>
        </is>
      </c>
    </row>
    <row r="3346">
      <c r="A3346" t="inlineStr">
        <is>
          <t>bewegend</t>
        </is>
      </c>
      <c r="B3346" t="inlineStr"/>
      <c r="C3346" t="inlineStr"/>
      <c r="D3346" t="inlineStr">
        <is>
          <t>động lực, động lực học, năng động, năng nổ, sôi nổi, chức năng - do động lực - vận động, chuyển động - - gây chuyển động - động, hoạt động, cảm động, gợi mối thương tâm, làm mủi lòng</t>
        </is>
      </c>
    </row>
    <row r="3347">
      <c r="A3347" t="inlineStr">
        <is>
          <t>Beweggrund</t>
        </is>
      </c>
      <c r="B3347" t="inlineStr"/>
      <c r="C3347" t="inlineStr"/>
      <c r="D3347" t="inlineStr">
        <is>
          <t>mặt đất, đất, bâi đất, khu đất, ruộng đất, đất đai vườn tược, vị trí, khoảng cách, đáy, nền, cặn bã, số nhiều) lý lẽ, lý do, căn cứ, cớ, sự tiếp đất - sự thúc đẩy, động cơ thúc đẩy - động cơ, motif - lẽ, lý trí, lý tính, lẽ phải, lý, sự vừa phải</t>
        </is>
      </c>
    </row>
    <row r="3348">
      <c r="A3348" t="inlineStr">
        <is>
          <t>beweglich</t>
        </is>
      </c>
      <c r="B3348" t="inlineStr"/>
      <c r="C3348" t="inlineStr"/>
      <c r="D3348" t="inlineStr">
        <is>
          <t>tích cực, hoạt động, nhanh nhẹn, linh lợi, thiết thực, thực sự, có hiệu lực, công hiệu, chủ động, tại ngũ, phóng xạ, hoá hoạt động - nhanh nhẩu, lẹ làng, lanh lợi - dẻo, mền dẻo, dễ uốn, dễ sai khiến, dễ thuyết phục, dễ uốn nắn, linh động, linh hoạt - di động, hay đi đây đi đó - chuyển động, lưu động, hay thay đổi, dễ biến đổi, biến đổi nhanh - tính có thể di chuyển - động, cảm động, gợi mối thương tâm, làm mủi lòng - mềm, mềm mỏng, luồn cúi, quỵ luỵ, thuần - nhiều tài, uyên bác, không kiên định, lắc lư = beweglich + = frei beweglich + = schwer beweglich +</t>
        </is>
      </c>
    </row>
    <row r="3349">
      <c r="A3349" t="inlineStr">
        <is>
          <t>Beweglichkeit</t>
        </is>
      </c>
      <c r="B3349" t="inlineStr"/>
      <c r="C3349" t="inlineStr"/>
      <c r="D3349" t="inlineStr">
        <is>
          <t>sự nhanh nhẹn, sự nhanh nhẩu, sự lẹ làng, sự lanh lợi - tính chất dẻo, tính chất mền dẻo, tính dễ uốn, tính dễ sai khiến, tính đễ thuyết phục, tính dễ uốn nắn, tính linh động, tính linh hoạt - tính chuyển động, tính di động, tính lưu động, tính hay thay đổi, tính dễ biến đổi, tính biến đổi nhanh - tính có thể di chuyển - - tính dễ mang theo, tính xách tay được - sự nhanh, sự mau chóng, sự tinh, sự thính, sự linh lợi, sự nhanh trí, sự đập nhanh, sự dễ nổi nóng - tính chất có thể chuyên chở được, tính chất có thể bị kết tội đi đày, tính chất có thể đưa đến tội đi đày = die geistige Beweglichkeit +</t>
        </is>
      </c>
    </row>
    <row r="3350">
      <c r="A3350" t="inlineStr">
        <is>
          <t>bewegt</t>
        </is>
      </c>
      <c r="B3350" t="inlineStr"/>
      <c r="C3350" t="inlineStr"/>
      <c r="D3350" t="inlineStr">
        <is>
          <t>thích phiêu lưu, thích mạo hiểm, phiêu lưu, mạo hiểm, liều lĩnh - sống, sinh động, giống như thật, vui vẻ, hoạt bát hăng hái, năng nổ, sôi nổi, khó khăn, nguy hiểm, thất điên bát đảo, sắc sảo, tươi = es hat mich tief bewegt +</t>
        </is>
      </c>
    </row>
    <row r="3351">
      <c r="A3351" t="inlineStr">
        <is>
          <t>Bewegung</t>
        </is>
      </c>
      <c r="B3351" t="inlineStr"/>
      <c r="C3351" t="inlineStr"/>
      <c r="D3351" t="inlineStr">
        <is>
          <t>sự lay động, sự rung động, sự làm rung chuyển, sự khích động, sự xúc động, sự bối rối, sự suy đi tính lại, sự suy nghĩ lung, sự thảo luận, sự khích động quần chúng, sự gây phiến động - - sự cảm động, sự xúc cảm, mối xúc động, mối xúc cảm - sự tiến triển, sự tiến hoá, sự phát triển, sự mở ra, sự nở ra, sự phát ra, sự quay lượn, sự khai căn, sự thay đổi thế trận - sự thi hành, sự thực hiện, sự sử dụng, thể dục, sự rèn luyện thân thể, sự rèn luyện trí óc, bài tập, bài thi diễn thuyết, sự tập luyện, sự tập trận sự diễn tập, thể thao quốc phòng - sự thờ cúng, sự lễ bái, lễ - điệu bộ, cử chỉ, động tác, hành động dễ gợi sự đáp lại, hành động để tỏ thiện ý - sự vận động, sự chuyển đông, sự di động, cử động, dáng đi, bản kiến nghị, sự đề nghị, sự đi ngoài, sự đi ỉa, máy móc - sự chuyển động, sự di chuyển, sự xê dịch, nước, lượt, lần, phiên, biện pháp, bước - sự cử động, sự hoạt động, hoạt động, hành động, phong trào, cuộc vận động, bộ phận hoạt động, tình cảm, mối cảm kích, phần, sự biến động, sự ra ỉa - nhà tù, trại giam, sự khuấy, sự quấy trộn, sự cời, sự náo động, sự huyên náo, sự xôn xao - sự quét, sự đảo, sự khoát, sự lướt, đoạn cong, đường cong, tầm, khả năng, sự xuất kích, mái chèo dài, cần múc nước, dải, người cạo ống khói, sweepstake, số nhiều) rác rưởi quét đi = die Bewegung + = in Bewegung + = die hastige Bewegung + = die drehende Bewegung + = die schnelle Bewegung + = Bewegung erzeugend + = in Bewegung halten + = in Bewegung setzen + = die kreisende Bewegung + = die Bewegung achteraus + = die übermütige Bewegung + = sich Bewegung machen + = die vibrierende Bewegung + = die rückläufige Bewegung + = die kurze rasche Bewegung + = die schlängelnde Bewegung + = die schlingernde Bewegung + = die schwerfällige Bewegung + = etwas in Bewegung setzen + = alle Hebel in Bewegung setzen + = mit heftiger Bewegung schlagen + = Himmel und Hölle in Bewegung setzen +</t>
        </is>
      </c>
    </row>
    <row r="3352">
      <c r="A3352" t="inlineStr">
        <is>
          <t>Bewegungs-</t>
        </is>
      </c>
      <c r="B3352" t="inlineStr"/>
      <c r="C3352" t="inlineStr"/>
      <c r="D3352" t="inlineStr">
        <is>
          <t>di động, hay đi đây đi đó - vận động = Bewegungs- +</t>
        </is>
      </c>
    </row>
    <row r="3353">
      <c r="A3353" t="inlineStr">
        <is>
          <t>Bewegungsfreiheit</t>
        </is>
      </c>
      <c r="B3353" t="inlineStr"/>
      <c r="C3353" t="inlineStr"/>
      <c r="D3353" t="inlineStr">
        <is>
          <t>dây thừng, dây chão, dây bao quanh vũ đài, xâu, chuỗi, dây lây nhây = jemandem wenig Bewegungsfreiheit lassen +</t>
        </is>
      </c>
    </row>
    <row r="3354">
      <c r="A3354" t="inlineStr">
        <is>
          <t>bewegungslos</t>
        </is>
      </c>
      <c r="B3354" t="inlineStr"/>
      <c r="C3354" t="inlineStr"/>
      <c r="D3354" t="inlineStr">
        <is>
          <t>không chuyển động được, không xê dịch được, bất động, bất di bất dịch, không thay đổi, không lay chuyển được, không xúc động - không chuyển động, im lìm - yên lặng - mê, say mê</t>
        </is>
      </c>
    </row>
    <row r="3355">
      <c r="A3355" t="inlineStr">
        <is>
          <t>Beweisaufnahme</t>
        </is>
      </c>
      <c r="B3355" t="inlineStr"/>
      <c r="C3355" t="inlineStr"/>
      <c r="D3355" t="inlineStr">
        <is>
          <t>chứng, chứng cớ, bằng chứng, sự chứng minh, sự thử, sự thử thách, sự thử súng, sự thử chất nổ, nơi thử súng, nơi thử chất nổ, ống thử, bản in thử, tiêu chuẩn, nồng độ của rượu cất - sự xét sử, tính không xuyên qua được, tính chịu đựng</t>
        </is>
      </c>
    </row>
    <row r="3356">
      <c r="A3356" t="inlineStr">
        <is>
          <t>beweisbar</t>
        </is>
      </c>
      <c r="B3356" t="inlineStr"/>
      <c r="C3356" t="inlineStr"/>
      <c r="D3356" t="inlineStr">
        <is>
          <t>có thể chứng minh được, có thể giải thích được - có thể chứng tỏ, có thể chứng minh</t>
        </is>
      </c>
    </row>
    <row r="3357">
      <c r="A3357" t="inlineStr">
        <is>
          <t>Beweisbarkeit</t>
        </is>
      </c>
      <c r="B3357" t="inlineStr"/>
      <c r="C3357" t="inlineStr"/>
      <c r="D3357" t="inlineStr">
        <is>
          <t>tính có thể chứng minh được, tính có thể giải thích được</t>
        </is>
      </c>
    </row>
    <row r="3358">
      <c r="A3358" t="inlineStr">
        <is>
          <t>beweisen</t>
        </is>
      </c>
      <c r="B3358" t="inlineStr"/>
      <c r="C3358" t="inlineStr"/>
      <c r="D3358" t="inlineStr">
        <is>
          <t>chứng tỏ, chỉ rõ, tranh cãi, tranh luận, cãi lẽ, lấy lý lẽ để bảo vệ, tìm lý lẽ để chứng minh, thuyết phục, rút ra kết luận, dùng lý lẽ, cãi lý = beweisen + = als echt beweisen + = mir geht es darum, es zu beweisen +</t>
        </is>
      </c>
    </row>
    <row r="3359">
      <c r="A3359" t="inlineStr">
        <is>
          <t>beweisend</t>
        </is>
      </c>
      <c r="B3359" t="inlineStr"/>
      <c r="C3359" t="inlineStr"/>
      <c r="D3359" t="inlineStr">
        <is>
          <t>hay giãi bày tâm sự, hay thổ lộ tâm tình, có luận chứng, chỉ định = beweisend +</t>
        </is>
      </c>
    </row>
    <row r="3360">
      <c r="A3360" t="inlineStr">
        <is>
          <t>Beweisgrund</t>
        </is>
      </c>
      <c r="B3360" t="inlineStr"/>
      <c r="C3360" t="inlineStr"/>
      <c r="D3360" t="inlineStr">
        <is>
          <t>lý lẽ, sự tranh cãi, sự tranh luận, tóm tắt, Argumen = der überzeugende Beweisgrund + = der nichtstichhaltige Beweisgrund +</t>
        </is>
      </c>
    </row>
    <row r="3361">
      <c r="A3361" t="inlineStr">
        <is>
          <t>Beweiskraft</t>
        </is>
      </c>
      <c r="B3361" t="inlineStr"/>
      <c r="C3361" t="inlineStr"/>
      <c r="D3361" t="inlineStr">
        <is>
          <t>sự vững chắc, sức thuyết phục - tính chất để kết thúc, tính chất để kết luận, tính chất xác định, tính chất quyết định, tính thuyết phục được = die Beweiskraft + = ohne Beweiskraft + = der Mangel an Beweiskraft +</t>
        </is>
      </c>
    </row>
    <row r="3362">
      <c r="A3362" t="inlineStr">
        <is>
          <t>bewenden</t>
        </is>
      </c>
      <c r="B3362" t="inlineStr"/>
      <c r="C3362" t="inlineStr"/>
      <c r="D3362">
        <f> wir wollen es dabei bewenden lassen +</f>
        <v/>
      </c>
    </row>
    <row r="3363">
      <c r="A3363" t="inlineStr">
        <is>
          <t>bewerben</t>
        </is>
      </c>
      <c r="B3363" t="inlineStr"/>
      <c r="C3363" t="inlineStr"/>
      <c r="D3363" t="inlineStr">
        <is>
          <t>gắn vào, áp vào, ghép vào, đính vào, đắp vào, tra vào, dùng ứng dụng, dùng áp dụng, chăm chú, chuyên tâm, xin, thỉnh cầu, có thể áp dụng vào, thích ứng với, hợp với, apply to - at hỏi - bàn cãi, tranh cãi, thảo luận tỉ mỉ, nghiên cứu tỉ mỉ, vận động bầu cử, vận động bỏ phiếu, đi chào hàng - đua tranh, ganh đua, cạnh tranh = sich bewerben um + = sich um etwas bewerben +</t>
        </is>
      </c>
    </row>
    <row r="3364">
      <c r="A3364" t="inlineStr">
        <is>
          <t>Bewerber</t>
        </is>
      </c>
      <c r="B3364" t="inlineStr"/>
      <c r="C3364" t="inlineStr"/>
      <c r="D3364" t="inlineStr">
        <is>
          <t>người xin việc, người thỉnh cầu, nguyên cáo, người thưa kiện - người ứng cử, người dự thi, thí sinh, người dự tuyển - người đòi hỏi không chính đáng, người yêu sách không chính đáng, người giả vờ giả vĩnh, người giả đò, người giả b - anh chàng tán gái, người cầu hôn = der Bewerber + = der Bewerber + = der Bewerber + = der wahrscheinliche Bewerber +</t>
        </is>
      </c>
    </row>
    <row r="3365">
      <c r="A3365" t="inlineStr">
        <is>
          <t>Bewerbung</t>
        </is>
      </c>
      <c r="B3365" t="inlineStr"/>
      <c r="C3365" t="inlineStr"/>
      <c r="D3365"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ứng cử = die Bewerbung +</t>
        </is>
      </c>
    </row>
    <row r="3366">
      <c r="A3366" t="inlineStr">
        <is>
          <t>Bewerbungsformular</t>
        </is>
      </c>
      <c r="B3366" t="inlineStr"/>
      <c r="C3366" t="inlineStr"/>
      <c r="D3366" t="inlineStr">
        <is>
          <t>mẫu đơn có sẵn để tư khai khi xin việc</t>
        </is>
      </c>
    </row>
    <row r="3367">
      <c r="A3367" t="inlineStr">
        <is>
          <t>bewerfen</t>
        </is>
      </c>
      <c r="B3367" t="inlineStr"/>
      <c r="C3367" t="inlineStr"/>
      <c r="D3367" t="inlineStr">
        <is>
          <t>rắc tiêu vào, cho tiêu vào, rải lên, rắc lên, ném lên, bắn như mưa vào, hỏi dồn, trừng phạt nghiêm khắc</t>
        </is>
      </c>
    </row>
    <row r="3368">
      <c r="A3368" t="inlineStr">
        <is>
          <t>bewerten</t>
        </is>
      </c>
      <c r="B3368" t="inlineStr"/>
      <c r="C3368" t="inlineStr"/>
      <c r="D3368" t="inlineStr">
        <is>
          <t>phân loại - đánh giá, ước lượng - đánh gia, ước tính, định giá, coi, xem như, đánh thuế, định giá để đánh thuế, xếp loại, sắp hạng, được coi như, được xem như, được xếp loại, mắng mỏ, xỉ vả, mắng nhiếc tàn tệ, ret = bewerten + = bewerten + = neu bewerten + = hoch bewerten + = zu hoch bewerten +</t>
        </is>
      </c>
    </row>
    <row r="3369">
      <c r="A3369" t="inlineStr">
        <is>
          <t>Bewertung</t>
        </is>
      </c>
      <c r="B3369" t="inlineStr"/>
      <c r="C3369" t="inlineStr"/>
      <c r="D3369" t="inlineStr">
        <is>
          <t>sự đánh giá, sự định giá - - sự định giá để đánh thuế, sự ước định, sự đánh thuế, mức định giá đánh thuế, thuế - sự phân loại - sự ước lượng, sự kính mến, sự quý trọng - - khoảng rộng, quy mô, phạm vi, chừng mực, sự tịch thu, văn bản tịch thu - mức thuế, việc xếp loại, loại, cấp bậc, cương vị, chuyên môn, thuỷ thủ, điểm số, thứ bậc, công suất, hiệu suất, sự xỉ vả, sự mắng nhiếc tàn tệ - giá, giá trị - giá cả, năng suất, nghĩa, ý nghĩa, bậc phân loại, tiêu chuẩn - tiền lưng thêm đặc biệt, tiền phụ cấp đặc biệt = die neue Bewertung +</t>
        </is>
      </c>
    </row>
    <row r="3370">
      <c r="A3370" t="inlineStr">
        <is>
          <t>Bewetterung</t>
        </is>
      </c>
      <c r="B3370" t="inlineStr"/>
      <c r="C3370" t="inlineStr"/>
      <c r="D3370" t="inlineStr">
        <is>
          <t>sự thông gió, sự thông hơi, sự quạt, sự lọc bằng oxy, sự đưa ra bàn luận rộng rãi</t>
        </is>
      </c>
    </row>
    <row r="3371">
      <c r="A3371" t="inlineStr">
        <is>
          <t>bewilligen</t>
        </is>
      </c>
      <c r="B3371" t="inlineStr"/>
      <c r="C3371" t="inlineStr"/>
      <c r="D3371" t="inlineStr">
        <is>
          <t>làm cho hoà hợp, cho, ban cho, chấp thuận, chấp nhận, phù hợp với, hoà hợp với, thống nhất với, nhất trí với - cho phép để cho, thừa nhận, công nhận, cấp cho, trợ cấp, cấp phát, trừ bớt, thêm, kể đến, tính đến, chiếu cố đến, chú ý đến, cho phép, chịu được, dung thứ được - chiếm hữu, chiếm đoạt, dành riêng - ban, cấp, cho là, nhượng - cấp giấy phép, cấp môn bài, cấp đăng ký = bewilligen + = von neuem bewilligen +</t>
        </is>
      </c>
    </row>
    <row r="3372">
      <c r="A3372" t="inlineStr">
        <is>
          <t>Bewilligung</t>
        </is>
      </c>
      <c r="B3372" t="inlineStr"/>
      <c r="C3372" t="inlineStr"/>
      <c r="D3372"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sự chiếm hữu, sự chiếm đoạt, sự dành riêng - sự tán thành, sự đồng ý, sự chấp thuận, sự phê chuẩn - sự nhượng, sự nhượng bộ, sự nhường, đất nhượng, nhượng địa, tô giới - sự cho, sự ban cho, sự cấp cho, trợ cấp, sự nhường lại, sự chuyển nhượng bằng khế ước</t>
        </is>
      </c>
    </row>
    <row r="3373">
      <c r="A3373" t="inlineStr">
        <is>
          <t>bewirken</t>
        </is>
      </c>
      <c r="B3373" t="inlineStr"/>
      <c r="C3373" t="inlineStr"/>
      <c r="D3373" t="inlineStr">
        <is>
          <t>gây ra, gây nên, sinh ra, làm ra, tạo ra, bảo, khiến, sai - thực hiện, đem lại - - làm, chế tạo, sắp đặt, xếp đặt, dọn, thu dọn, sửa soạn, chuẩn bị, kiếm được, thu, thi hành, khiến cho, làm cho, bắt, bắt buộc, phong, bổ nhiệm, lập, tôn, ước lượng, đánh giá, định giá - kết luận, đến, tới, trông thấy, hoàn thành, đạt được, làm được, đi được, thành, là, bằng, trở thành, trở nên, nghĩ, hiểu, đi, tiến, lên, xuống, ra ý, ra vẻ - là nguyên cớ, xui, xui khiến - hoạt động, có tác dụng, lợi dụng, mổ, hành quân, đầu cơ, làm cho hoạt động, cho chạy, thao tác, đưa đến, mang đến, dẫn đến, tiến hành, đưa vào sản xuất, khai thác, điều khiển - khích, xúi giục, kích động, khiêu khích, trêu chọc, chọc tức, kích thích, khêu gợi, gây - làm việc, hành động, gia công, chế biến, lên men, tác động, có ảnh hưởng tới, đi qua, chuyển động, dần dần tự chuyển, tự làm cho, chạy, tiến triển, có kết quả, có hiệu lực - lách, nhăn nhó, cau lại, day dứt, bắt làm việc, làm lên men, thêu, làm cho chạy, chuyển vận, trổng trọt, giải, chữa, nhào, nặn, rèn, tạc, vẽ, chạm, trau, đưa dần vào, chuyển, đưa, dẫn &amp; ), bày ra, bày mưu = etwas bewirken + = etwas fast bewirken +</t>
        </is>
      </c>
    </row>
    <row r="3374">
      <c r="A3374" t="inlineStr">
        <is>
          <t>bewirten</t>
        </is>
      </c>
      <c r="B3374" t="inlineStr"/>
      <c r="C3374" t="inlineStr"/>
      <c r="D3374" t="inlineStr">
        <is>
          <t>ăn cơm, thết cơm, cho ăn cơm, có đủ chỗ ngồi ăn - tiếp đãi, chiêu đãi, giải trí, tiêu khiển, nuôi dưỡng, ấp ủ, hoan nghênh, tán thành, trao đổi = bewirten + = festlich bewirten +</t>
        </is>
      </c>
    </row>
    <row r="3375">
      <c r="A3375" t="inlineStr">
        <is>
          <t>bewirtschaften</t>
        </is>
      </c>
      <c r="B3375" t="inlineStr"/>
      <c r="C3375" t="inlineStr"/>
      <c r="D3375" t="inlineStr">
        <is>
          <t>điều khiển, chỉ huy, làm chủ, kiềm chế, cầm lại, kìm lại, nén lại, dằn lại, kiểm tra, kiểm soát, thử lại, điều chỉnh, qui định - cày cấy, trồng trọt, cho thuê, trông nom trẻ em, trưng, làm ruộng - quản lý, trông nom, chế ngự, sai khiến, dạy dỗ, dạy bảo, thoát khỏi, gỡ khỏi, xoay xở được, giải quyết được, dùng, sử dụng, đạt kết quả, đạt mục đích, xoay sở được, tìm được cách - chiếm, chiếm giữ, chiếm đóng, giữ, choán, chiếm cứ, ở, bận rộn với - hạn chế, hạn chế lương thực ), chia khẩu phần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ra, bày mưu = bewirtschaften + = bewirtschaften +</t>
        </is>
      </c>
    </row>
    <row r="3376">
      <c r="A3376" t="inlineStr">
        <is>
          <t>Bewirtschaftung</t>
        </is>
      </c>
      <c r="B3376" t="inlineStr"/>
      <c r="C3376" t="inlineStr"/>
      <c r="D3376" t="inlineStr">
        <is>
          <t>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sự cày cấy, sự trồng trọt, sự dạy dỗ, sự mở mang, sự giáo hoá, sự trau dồi, sự tu dưỡng, sự nuôi dưỡng, sự bồi dưỡng - sự trông nom, sự quản lý, ban quản lý, ban quản đốc, sự khôn khéo, sự khéo xử, mánh lới = die Bewirtschaftung aufgeben +</t>
        </is>
      </c>
    </row>
    <row r="3377">
      <c r="A3377" t="inlineStr">
        <is>
          <t>bewohnbar</t>
        </is>
      </c>
      <c r="B3377" t="inlineStr"/>
      <c r="C3377" t="inlineStr"/>
      <c r="D3377" t="inlineStr">
        <is>
          <t>có thể ở được - có thể ở, có thể cư trú</t>
        </is>
      </c>
    </row>
    <row r="3378">
      <c r="A3378" t="inlineStr">
        <is>
          <t>Bewohnbarkeit</t>
        </is>
      </c>
      <c r="B3378" t="inlineStr"/>
      <c r="C3378" t="inlineStr"/>
      <c r="D3378" t="inlineStr">
        <is>
          <t>tính ở được - - tính có thể ở được, tính có thể cư trú được</t>
        </is>
      </c>
    </row>
    <row r="3379">
      <c r="A3379" t="inlineStr">
        <is>
          <t>Bewohnen</t>
        </is>
      </c>
      <c r="B3379" t="inlineStr"/>
      <c r="C3379" t="inlineStr"/>
      <c r="D3379" t="inlineStr">
        <is>
          <t>sự ở, sự cư trú, nơi ở, nơi cư trú</t>
        </is>
      </c>
    </row>
    <row r="3380">
      <c r="A3380" t="inlineStr">
        <is>
          <t>bewohnen</t>
        </is>
      </c>
      <c r="B3380" t="inlineStr"/>
      <c r="C3380" t="inlineStr"/>
      <c r="D3380" t="inlineStr">
        <is>
          <t>ở trong, nằm trong - ở, sống ở &amp; ) - chiếm, chiếm giữ, chiếm đóng, giữ, choán, chiếm cứ, bận rộn với - thuê, ở thuê</t>
        </is>
      </c>
    </row>
    <row r="3381">
      <c r="A3381" t="inlineStr">
        <is>
          <t>Bewohner</t>
        </is>
      </c>
      <c r="B3381" t="inlineStr"/>
      <c r="C3381" t="inlineStr"/>
      <c r="D3381" t="inlineStr">
        <is>
          <t>người ở, cư dân, kiều dân được nhận cư trú, cây nhập đã quen thuỷ thổ, vật đã thuần hoá khí hậu, từ vay mượn - ngựa đứng chững lại - người cư trú, dân cư - người ở cùng, người bệnh, người ở tù - người chiếm giữ, kẻ chiếm đóng, người ở người thuê, hành khách - người thuê mướn, tá điền, người chiếm cứ</t>
        </is>
      </c>
    </row>
    <row r="3382">
      <c r="A3382" t="inlineStr">
        <is>
          <t>Bewunderer</t>
        </is>
      </c>
      <c r="B3382" t="inlineStr"/>
      <c r="C3382" t="inlineStr"/>
      <c r="D3382" t="inlineStr">
        <is>
          <t>người khâm phục, người cảm phục, người thán phục, người hâm mộ, người ngưỡng mộ, người ca tụng, người say mê - người hăng hái, người có nhiệt tình</t>
        </is>
      </c>
    </row>
    <row r="3383">
      <c r="A3383" t="inlineStr">
        <is>
          <t>bewundern</t>
        </is>
      </c>
      <c r="B3383" t="inlineStr"/>
      <c r="C3383" t="inlineStr"/>
      <c r="D3383" t="inlineStr">
        <is>
          <t>ngắm nhìn một cách vui thích, khâm phục, ) thán phục, cảm phục, hâm mộ, ngưỡng mộ, khen ngợi, ca tụng, say mê, mê, lấy làm lạ, lấy làm ngạc nhiên, ao ước, khao khát</t>
        </is>
      </c>
    </row>
    <row r="3384">
      <c r="A3384" t="inlineStr">
        <is>
          <t>bewundernswert</t>
        </is>
      </c>
      <c r="B3384" t="inlineStr"/>
      <c r="C3384" t="inlineStr"/>
      <c r="D3384" t="inlineStr">
        <is>
          <t>đáng phục, đáng khâm phục, đáng ca tụng, đáng hâm mộ, đáng ngưỡng mộ, tuyệt diệu, tuyệt vời - kỳ lạ, phi thường, kỳ diệu, thần kỳ</t>
        </is>
      </c>
    </row>
    <row r="3385">
      <c r="A3385" t="inlineStr">
        <is>
          <t>Bewunderung</t>
        </is>
      </c>
      <c r="B3385" t="inlineStr"/>
      <c r="C3385" t="inlineStr"/>
      <c r="D3385" t="inlineStr">
        <is>
          <t>sự ngắm nhìn một cách vui thích, sự khâm phục, sự thán phục, sự cảm phục, sự hâm mộ, sự ngưỡng mộ, sự ca tụng, người được khâm phục, người được hâm mộ, người được ca tụng - vật được hâm mô, vật được ca tụng, sự cảm thán, sự lấy làm lạ, sự ngạc nhiên</t>
        </is>
      </c>
    </row>
    <row r="3386">
      <c r="A3386" t="inlineStr">
        <is>
          <t>bezahlen</t>
        </is>
      </c>
      <c r="B3386" t="inlineStr"/>
      <c r="C3386" t="inlineStr"/>
      <c r="D3386" t="inlineStr">
        <is>
          <t>trả, thanh toán - dốc túi, dốc hầu bao, chi tiêu - trả tiền thù lao cho, đóng nguyệt phí, thuê giúp việc - tôn kính, kính trọng, ban vinh dự cho, nhận trả đúng hẹn, thực hiện đúng hẹn - thanh lý, thanh toán nợ, thanh toán mọi khoản để thôi kinh doanh - nộp, trả công, thưởng, đền đáp lại, dành cho, đến, ngỏ, cho, mang, trả tiền, phải trả giá đắt, phải chịu hậu quả, có lợi, mang lợi, sinh lợi, sơn, quét hắc ín - giải quyết, ổn định tư tưởng, dàn xếp, hoà giải, ngồi đậu, để, bố trí, làm ăn, sinh sống, ổn định cuộc sống, an cư lạc nghiệp, định cư, lắng xuống, đi vào nền nếp, chiếm làm thuộc địa - để lắng, làm lắng xuống, làm chìm xuống, lún xuống, chìm xuống, kết thúc, trả dứt nợ, nguội dần, dịu dần, để lại cho, chuyển cho, định vị, khu trú = bezahlen + = bezahlen + = bezahlen + = bar bezahlen + = voll bezahlen + = teuer bezahlen + = sofort bezahlen + = schlecht bezahlen +</t>
        </is>
      </c>
    </row>
    <row r="3387">
      <c r="A3387" t="inlineStr">
        <is>
          <t>bezahlt</t>
        </is>
      </c>
      <c r="B3387" t="inlineStr"/>
      <c r="C3387" t="inlineStr"/>
      <c r="D3387" t="inlineStr">
        <is>
          <t>xong, hoàn thành, đã thực hiện, mệt lử, mệt rã rời, đã qua đi, nấu chín, tất phải thất bại, tất phải chết - - chắc chắn, ổn định, chín chắn, điềm tĩnh, không sôi nổi, đã giải quyết rồi, đã thanh toán rồi, đã định cư, đã có gia đình, đã có nơi có chốn, đã ổn định cuộc sống, bị chiếm làm thuộc địa - đã lắng, bị lắng = nicht bezahlt + = nicht bezahlt + = sich bezahlt machen + = jeder bezahlt selbst + = dies wird sich bezahlt machen +</t>
        </is>
      </c>
    </row>
    <row r="3388">
      <c r="A3388" t="inlineStr">
        <is>
          <t>Bezahlung</t>
        </is>
      </c>
      <c r="B3388" t="inlineStr"/>
      <c r="C3388" t="inlineStr"/>
      <c r="D3388"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tiền thù lao, tiền thưởng, tiền nguyệt liễm, học phí, gia sản, lânh địa, thái ấp - - sự trả tiền, sự nộp tiền, số tiền trả, việc trả công, việc thưởng phạt - sự giải quyết, sự dàn xếp, sự hoà giải, sự đến ở, sự định cư, sự an cư lạc nghiệp, khu định cư, khu đất mới có người đến ở lập nghiệp, sự chiếm làm thuộc địa, thuộc địa - sự chuyển gia tài, sự làm lắng xuống, sự lắng xuống, sự lún xuống, nhóm người chủ trương cải cách xã hội ba cùng với công nhân = die Bezahlung + = gegen Bezahlung + = die ungenügende Bezahlung +</t>
        </is>
      </c>
    </row>
    <row r="3389">
      <c r="A3389" t="inlineStr">
        <is>
          <t>bezaubern</t>
        </is>
      </c>
      <c r="B3389" t="inlineStr"/>
      <c r="C3389" t="inlineStr"/>
      <c r="D3389" t="inlineStr">
        <is>
          <t>làm tiêu khiển, làm khuây đi, làm cho qua đi, đánh lừa, lừa dối - bỏ bùa mê, làm say mê, làm mê mẩn, làm say đắm, làm cho vô cùng thích thú - quyến rũ - làm mê hoặc, dụ, bỏ bùa, phù phép, làm vui thích, làm vui sướng - bỏ bùa mê &amp; ) - mê hoặc, làm mê mệt, nô dịch hoá - thôi miên, làm mê - - viết vần, đánh vần, viết theo chính tả, có nghĩa, báo hiệu, thay phiên, cho nghỉ, nghỉ một lát</t>
        </is>
      </c>
    </row>
    <row r="3390">
      <c r="A3390" t="inlineStr">
        <is>
          <t>bezaubernd</t>
        </is>
      </c>
      <c r="B3390" t="inlineStr"/>
      <c r="C3390" t="inlineStr"/>
      <c r="D3390" t="inlineStr">
        <is>
          <t>làm say mê, làm mê mẩn, làm say đắm, quyến rũ, mê hồn - - đẹp, duyên dáng, yêu kiều, có sức quyến rũ - bỏ bùa mê, làm vui thích - làm mê hoặc, làm mê mệt, vô cùng thú vị - - ma thuật, yêu thuật, có ma lực, có phép kỳ diệu, có phép thần thông, có phép thần diệu</t>
        </is>
      </c>
    </row>
    <row r="3391">
      <c r="A3391" t="inlineStr">
        <is>
          <t>bezaubert</t>
        </is>
      </c>
      <c r="B3391" t="inlineStr"/>
      <c r="C3391" t="inlineStr"/>
      <c r="D3391" t="inlineStr">
        <is>
          <t>mê, say mê</t>
        </is>
      </c>
    </row>
    <row r="3392">
      <c r="A3392" t="inlineStr">
        <is>
          <t>Bezauberung</t>
        </is>
      </c>
      <c r="B3392" t="inlineStr"/>
      <c r="C3392" t="inlineStr"/>
      <c r="D3392" t="inlineStr">
        <is>
          <t>sự bỏ bùa mê, sự làm say mê, sự làm mê mẩn, sự làm say đắm - trạng thái bị bỏ bùa mê, điều làm say mê, điều làm vui thích, sự say mê, sự vui thích</t>
        </is>
      </c>
    </row>
    <row r="3393">
      <c r="A3393" t="inlineStr">
        <is>
          <t>bezeichnen</t>
        </is>
      </c>
      <c r="B3393" t="inlineStr"/>
      <c r="C3393" t="inlineStr"/>
      <c r="D3393" t="inlineStr">
        <is>
          <t>báo hiệu, chỉ rõ - 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tuyên bố, công bố, bày tỏ, trình bày, biểu thị, khai, xướng lên - cho tên là, đặt tên là, gọi tên là - biểu hiện, chứng tỏ, có nghĩa là, bao hàm - định rõ, chọn lựa, chỉ định, bổ nhiệm, đặt tên, gọi tên, mệnh danh - chỉ, cho biết, ra dấu, tỏ ra, ra ý, ngụ ý, biểu lộ, trình bày sơ qua, nói ngắn gọn, đòi hỏi phải - nói rõ - nghĩa là, có nghĩa, báo cho biết, có tầm quan trọng hệ trọng phủ định) - = bezeichnen + = rot bezeichnen + = bezeichnen als +</t>
        </is>
      </c>
    </row>
    <row r="3394">
      <c r="A3394" t="inlineStr">
        <is>
          <t>bezeichnend</t>
        </is>
      </c>
      <c r="B3394" t="inlineStr"/>
      <c r="C3394" t="inlineStr"/>
      <c r="D3394" t="inlineStr">
        <is>
          <t>đặc biệt, để phân biệt - miêu tả, biểu hiện, tiêu biểu, tượng trưng, đại diện, đại nghị, biểu diễn - gợi ý, có tính chất gợi ý, có tính chất gợi nhớ, kêu gợi, gợi những ý nghĩ tà dâm = bezeichnend + = das ist bezeichnend dafür +</t>
        </is>
      </c>
    </row>
    <row r="3395">
      <c r="A3395" t="inlineStr">
        <is>
          <t>Bezeichner</t>
        </is>
      </c>
      <c r="B3395" t="inlineStr"/>
      <c r="C3395" t="inlineStr"/>
      <c r="D3395">
        <f> der doppelte Bezeichner +</f>
        <v/>
      </c>
    </row>
    <row r="3396">
      <c r="A3396" t="inlineStr">
        <is>
          <t>Bezeichnung</t>
        </is>
      </c>
      <c r="B3396" t="inlineStr"/>
      <c r="C3396" t="inlineStr"/>
      <c r="D3396" t="inlineStr">
        <is>
          <t>tên, tên gọi, danh hiệu - sự định nghĩa, lời định nghĩa, sự định, sự định rõ, sự xác định, sự rõ nét, độ rõ - sự biểu hiện, sự biểu thị, sự chứng tỏ, dấu hiệu, nghĩa, ý nghĩa, sự bao hàm nghĩa rộng - sự chỉ rõ, sự chọn lựa, sự chỉ định, sự bổ nhiệm, sự gọi tên, sự mệnh danh - đồng Mác, dấu, nhãn, nhãn hiệu, vết, lằn, bớt, đốm, lang, dấu chữ thập, đích, mục đích, mục tiêu &amp; ), chứng cớ, biểu hiện, danh vọng, danh tiếng, mức, tiêu chuẩn, trình độ, điểm, điểm số - danh, danh nghĩa, tiếng, tiếng tăm, danh nhân, dòng họ - ký hiệu, lời chú thích, lời chú giải, lời ghi ch - sự ghi rõ, đặc điểm kỹ thuật, chi tiết kỹ thuật, bản ghi chi tiết kỹ thuật một phát minh mới - hạn, giới hạn, định hạn, thời hạn, kỳ hạn, phiên, kỳ học, quý, khoá, điều kiện, điều khoản, giá, quan hệ, sự giao thiệp, sự giao hảo, sự đi lại, thuật ngữ, lời lẽ, ngôn ngữ, số hạng = die beschönigende Bezeichnung +</t>
        </is>
      </c>
    </row>
    <row r="3397">
      <c r="A3397" t="inlineStr">
        <is>
          <t>bezeugen</t>
        </is>
      </c>
      <c r="B3397" t="inlineStr"/>
      <c r="C3397" t="inlineStr"/>
      <c r="D3397" t="inlineStr">
        <is>
          <t>chứng nhận, nhận thực, chứng thực, bắt thề, bắt tuyên thệ, làm chứng - cấp giấy chứng nhận, đảm bảo giá trị, chứng nhận là mắc bệnh tinh thần - chứng tỏ, tỏ ra, biểu lộ, xác nhận, khai, chứng nhân - dẫn chứng, chứng rõ, xác minh, nêu lên làm chứng, cam đoan, bảo đảm - chứng kiến, để lộ ra, nói lên, làm chứng cho, ký chứng nhận = bezeugen +</t>
        </is>
      </c>
    </row>
    <row r="3398">
      <c r="A3398" t="inlineStr">
        <is>
          <t>Bezeugung</t>
        </is>
      </c>
      <c r="B3398" t="inlineStr"/>
      <c r="C3398" t="inlineStr"/>
      <c r="D3398" t="inlineStr">
        <is>
          <t>sự chứng nhận, sự nhận thực, lới chứng, lời khai, bằng chứng, chứng cớ</t>
        </is>
      </c>
    </row>
    <row r="3399">
      <c r="A3399" t="inlineStr">
        <is>
          <t>beziehen</t>
        </is>
      </c>
      <c r="B3399" t="inlineStr"/>
      <c r="C3399" t="inlineStr"/>
      <c r="D3399">
        <f> beziehen + = beziehen + = beziehen + = beziehen + = zu beziehen + = neu beziehen + = sich beziehen + = sich beziehen + = sich beziehen auf +</f>
        <v/>
      </c>
    </row>
    <row r="3400">
      <c r="A3400" t="inlineStr">
        <is>
          <t>beziehend</t>
        </is>
      </c>
      <c r="B3400" t="inlineStr"/>
      <c r="C3400" t="inlineStr"/>
      <c r="D3400" t="inlineStr">
        <is>
          <t>có kiên quan, cân xứng với, cân đối vơi, tuỳ theo, quan hệ, tương đối - riêng từng người, riêng từng cái, tương ứng</t>
        </is>
      </c>
    </row>
    <row r="3401">
      <c r="A3401" t="inlineStr">
        <is>
          <t>Bezieher</t>
        </is>
      </c>
      <c r="B3401" t="inlineStr"/>
      <c r="C3401" t="inlineStr"/>
      <c r="D3401" t="inlineStr">
        <is>
          <t>người góp, người mua dài hạn, người đặt mua, những người ký tên dưới đây</t>
        </is>
      </c>
    </row>
    <row r="3402">
      <c r="A3402" t="inlineStr">
        <is>
          <t>Beziehung</t>
        </is>
      </c>
      <c r="B3402" t="inlineStr"/>
      <c r="C3402" t="inlineStr"/>
      <c r="D3402" t="inlineStr">
        <is>
          <t>sự mang, sự chịu đựng, sự sinh nở, sự sinh đẻ, phương diện, mặt, sự liên quan, mối quan hệ, ý nghĩa, nghĩa, cái giá, cái trụ, cái đệm, cuxinê, quân... vị trí phương hướng, hình vẽ và chữ đề - sự liên lạc, sự chấp nối, sự mạch lạc, sự giao thiệp, sự kết giao, bà con, họ hàng, thân thuộc, phái, giáo phái, khách hàng, tàu xe chạy nối tiếp, vật nối, chỗ nối - quan hệ - cái nhìn, sự quan tâm, sự chú ý, sự để ý, lòng yêu mến, sự kính trọng, lời chúc tụng dùng ở cuối bức thư) - sự kể lại, sự thuật lại, chuyện kể lại, mối tương quan, mối liên hệ, người bà con, sự đưa đơn lên chưởng lý - tình thân thuộc, tình họ hàng - sự tôn trọng, lời kính thăm, sự lưu tâm, mối liên quan, điểm = die Beziehung + = ohne Beziehung + = in jeder Beziehung + = in dieser Beziehung + = in Beziehung stehend + = die gegenseitige Beziehung + = in gefühlsmäßiger Beziehung +</t>
        </is>
      </c>
    </row>
    <row r="3403">
      <c r="A3403" t="inlineStr">
        <is>
          <t>Beziehungen</t>
        </is>
      </c>
      <c r="B3403" t="inlineStr"/>
      <c r="C3403" t="inlineStr"/>
      <c r="D3403" t="inlineStr">
        <is>
          <t>sự lôi, sự kéo, sự giật, cái kéo, cái giật, sức đẩy, sự hút, nút kéo, nút giật, sự chèo thuyền, sự gắng chèo, cú bơi chèo, hớp, hơi, sự gắng sức, sự cố gắng liên tục, sự ghìm, cú tay bóng sang trái - thế hơn, thế lợi, thân thế, thế lực, bản in thử đầu tiên = ohne Beziehungen + = gute Beziehungen haben + = die auswärtigen Beziehungen + = Beziehungen spielen lassen + = die gutnachbarlichen Beziehungen + = die verwandtschaftlichen Beziehungen + = persönliche Beziehungen ausnützen + = diplomatische Beziehungen aufnehmen + = die Aufnahme diplomatischer Beziehungen + = der Abbruch der diplomatischen Beziehungen + = freundschaftliche Beziehungen unterhalten +</t>
        </is>
      </c>
    </row>
    <row r="3404">
      <c r="A3404" t="inlineStr">
        <is>
          <t>beziehungsweise</t>
        </is>
      </c>
      <c r="B3404" t="inlineStr"/>
      <c r="C3404" t="inlineStr"/>
      <c r="D3404" t="inlineStr">
        <is>
          <t>riêng từng người, riêng từng cái, tương ứng</t>
        </is>
      </c>
    </row>
    <row r="3405">
      <c r="A3405" t="inlineStr">
        <is>
          <t>Bezirk</t>
        </is>
      </c>
      <c r="B3405" t="inlineStr"/>
      <c r="C3405" t="inlineStr"/>
      <c r="D3405" t="inlineStr">
        <is>
          <t>diện tích, bề mặt, vùng, khu vực, khoảng đất trống, sân trước nhà ở, phạm vi, tầm, rađiô vùng - thành phố, thị xã, khu - đường biên giới, ranh giới - tổng, bang - chu vi, đường vòng quanh, sự đi vòng quanh, cuộc kinh lý, cuộc tuần du, cuộc tuần tra, địa phận đi kinh lý, mạch, vòng đua, hệ thống rạp hát, rạp chiếu bóng, sự nối tiếp của sự việc...) - com-pa a pair of compasses), la bàn, vòng điện, đường vòng, đường quanh, tầm âm - hạt, tỉnh, nhân dân hạt, đất bá tước - địa hạt, quận, huyện, miền, khu vực bầu cử, giáo khu nhỏ - sự rào lại, hàng rào vây quanh, đất có rào vây quanh, tài liệu gửi kèm - đồng ruộng, cánh đồng, mỏ, khu khai thác, bâi chiến trường, nơi hành quân, trận đánh, sân, các đấu thủ, các vận động viên, các người dự thi, các ngựa dự thi, dải, nên, lĩnh vực, trường - khoảng rào, khoảng đất có vườn bao quanh, vùng xung quanh, vùng ngoại vi, vùng ngoại ô, giới hạn, khu vực tuyển cử, khu vực cảnh sát - địa phận, giáo khu, lãnh thổ dưới quyền cai trị của một thống đốc La-mã, cả nước trừ thủ đô, ngành - tầng lớp, khoảng - hình cầu, khối cầu, quả cầu, mặt cầu, bầu trời, vũ trụ, thiên thể, vị trí xã hội, môi trường - đất đai, lãnh thổ - sự trông nom, sự bảo trợ, sự giam giữ, phòng, phòng giam, khe răng chìa khoá, thế đỡ</t>
        </is>
      </c>
    </row>
    <row r="3406">
      <c r="A3406" t="inlineStr">
        <is>
          <t>Bezirke</t>
        </is>
      </c>
      <c r="B3406" t="inlineStr"/>
      <c r="C3406" t="inlineStr"/>
      <c r="D3406" t="inlineStr">
        <is>
          <t>chia thành địa hạt, chia thành khu vực, chia thành quận, chia thành huyện, chia thành khu</t>
        </is>
      </c>
    </row>
    <row r="3407">
      <c r="A3407" t="inlineStr">
        <is>
          <t>bezogen</t>
        </is>
      </c>
      <c r="B3407" t="inlineStr"/>
      <c r="C3407" t="inlineStr"/>
      <c r="D3407" t="inlineStr">
        <is>
          <t>ứng dụng</t>
        </is>
      </c>
    </row>
    <row r="3408">
      <c r="A3408" t="inlineStr">
        <is>
          <t>Bezogene</t>
        </is>
      </c>
      <c r="B3408" t="inlineStr"/>
      <c r="C3408" t="inlineStr"/>
      <c r="D3408" t="inlineStr">
        <is>
          <t>người thanh toán hối phiếu</t>
        </is>
      </c>
    </row>
    <row r="3409">
      <c r="A3409" t="inlineStr">
        <is>
          <t>Bezug</t>
        </is>
      </c>
      <c r="B3409" t="inlineStr"/>
      <c r="C3409" t="inlineStr"/>
      <c r="D3409" t="inlineStr">
        <is>
          <t>vỏ, vỏ bọc, cái bọc ngoài, bìa sách, phong bì, vung, nắp, lùm cây, bụi rậm, chỗ núp, chỗ trốn, chỗ trú, màn che, lốt, mặt nạ ), bộ đồ ăn cho một người, tiền bảo chứng - sự chuyển đến để xem xét, sự giao cho giải quyết, thẩm quyền giải quyết, sự hỏi ý kiến, sự xem, sự tham khảo, sự ám chỉ, sự nói đến, sự nhắc đến, sự liên quan, sự quan hệ - sự dính dáng tới, sự giới thiệu, sự chứng nhận, người giới thiệu, người chứng nhận, dấu chỉ dẫn đoạn tham khảo = der Bezug + = der Bezug + = der Bezug + = Bezug haben + = im Bezug auf + = in Bezug auf + = Bezug nehmen + = mit Bezug auf + = Bezug haben auf +</t>
        </is>
      </c>
    </row>
    <row r="3410">
      <c r="A3410" t="inlineStr">
        <is>
          <t>bezug</t>
        </is>
      </c>
      <c r="B3410" t="inlineStr"/>
      <c r="C3410" t="inlineStr"/>
      <c r="D3410" t="inlineStr">
        <is>
          <t>về việc</t>
        </is>
      </c>
    </row>
    <row r="3411">
      <c r="A3411" t="inlineStr">
        <is>
          <t>Bezugnahme</t>
        </is>
      </c>
      <c r="B3411" t="inlineStr"/>
      <c r="C3411" t="inlineStr"/>
      <c r="D3411" t="inlineStr">
        <is>
          <t>sự trích dẫn, đoạn trích dẫn, giá thị trường công bố, bản dự kê giá, Cađra - sự chuyển đến để xem xét, sự giao cho giải quyết, thẩm quyền giải quyết, sự hỏi ý kiến, sự xem, sự tham khảo, sự ám chỉ, sự nói đến, sự nhắc đến, sự liên quan, sự quan hệ - sự dính dáng tới, sự giới thiệu, sự chứng nhận, người giới thiệu, người chứng nhận, dấu chỉ dẫn đoạn tham khảo = unter Bezugnahme auf +</t>
        </is>
      </c>
    </row>
    <row r="3412">
      <c r="A3412" t="inlineStr">
        <is>
          <t>bezweifeln</t>
        </is>
      </c>
      <c r="B3412" t="inlineStr"/>
      <c r="C3412" t="inlineStr"/>
      <c r="D3412" t="inlineStr">
        <is>
          <t>không tin, hoài nghi - làm mang tai mang tiếng, làm mất uy tín, làm mất thể diện, làm mất tín nhiệm - nghi ngờ, ngờ vực, hồ nghi, do dự, lưỡng lự, nghi ngại, tự hỏi, không biết, e rằng, sợ rằng, ngại rằng - hỏi, hỏi cung, đặt thành vấn đề, điều tra, nghiên cứu, xem xét - nghi, ngờ</t>
        </is>
      </c>
    </row>
    <row r="3413">
      <c r="A3413" t="inlineStr">
        <is>
          <t>bezwingen</t>
        </is>
      </c>
      <c r="B3413" t="inlineStr"/>
      <c r="C3413" t="inlineStr"/>
      <c r="D3413" t="inlineStr">
        <is>
          <t>đoạt, xâm chiếm, chiến thắng, chinh phục, chế ngự - điều khiển, chỉ huy, làm chủ, kiềm chế, cầm lại, kìm lại, nén lại, dằn lại, kiểm tra, kiểm soát, thử lại, điều chỉnh, qui định - đánh thắng, đánh bại, làm thất bại, làm tiêu tan, sự thua trận, sự bại trận, sự đánh bại, sự huỷ bỏ, sự thủ tiêu, huỷ bỏ, thủ tiêu - thống trị, khuất phục, trấn áp - đàn áp, dập tắt, dẹp yên, nén - động tính từ quá khứ) làm dịu đi, làm bớt đi, vỡ hoang, cày cấy - nô dịch hoá = bezwingen +</t>
        </is>
      </c>
    </row>
    <row r="3414">
      <c r="A3414" t="inlineStr">
        <is>
          <t>Bezwinger</t>
        </is>
      </c>
      <c r="B3414" t="inlineStr"/>
      <c r="C3414" t="inlineStr"/>
      <c r="D3414" t="inlineStr">
        <is>
          <t>người đẩy, vật đẩy, máy bay cánh quạt đẩy pusher aeroplane)</t>
        </is>
      </c>
    </row>
    <row r="3415">
      <c r="A3415" t="inlineStr">
        <is>
          <t>Bibel</t>
        </is>
      </c>
      <c r="B3415" t="inlineStr"/>
      <c r="C3415" t="inlineStr"/>
      <c r="D3415">
        <f> der Schwur auf die Bibel +</f>
        <v/>
      </c>
    </row>
    <row r="3416">
      <c r="A3416" t="inlineStr">
        <is>
          <t>Bibeltext</t>
        </is>
      </c>
      <c r="B3416" t="inlineStr"/>
      <c r="C3416" t="inlineStr"/>
      <c r="D3416" t="inlineStr">
        <is>
          <t>nguyên văn, nguyên bản, bản văn, bài đọc, bài khoá, đề, đề mục, chủ đề, đoạn trích, textbook, text-hand</t>
        </is>
      </c>
    </row>
    <row r="3417">
      <c r="A3417" t="inlineStr">
        <is>
          <t>Biber</t>
        </is>
      </c>
      <c r="B3417" t="inlineStr"/>
      <c r="C3417" t="inlineStr"/>
      <c r="D3417" t="inlineStr">
        <is>
          <t>con hải ly, hương hải ly, cái mũ, bình đựng muối tiêu, giấm ớt caster) = der Biber +</t>
        </is>
      </c>
    </row>
    <row r="3418">
      <c r="A3418" t="inlineStr">
        <is>
          <t>Biberratte</t>
        </is>
      </c>
      <c r="B3418" t="inlineStr"/>
      <c r="C3418" t="inlineStr"/>
      <c r="D3418" t="inlineStr">
        <is>
          <t>chuột hải ly, bộ da chuột hải ly, bộ da lông chuột hải ly</t>
        </is>
      </c>
    </row>
    <row r="3419">
      <c r="A3419" t="inlineStr">
        <is>
          <t>Bibliograph</t>
        </is>
      </c>
      <c r="B3419" t="inlineStr"/>
      <c r="C3419" t="inlineStr"/>
      <c r="D3419" t="inlineStr">
        <is>
          <t>người sưu tầm thư mục, cán bộ thư mục</t>
        </is>
      </c>
    </row>
    <row r="3420">
      <c r="A3420" t="inlineStr">
        <is>
          <t>Bibliographie</t>
        </is>
      </c>
      <c r="B3420" t="inlineStr"/>
      <c r="C3420" t="inlineStr"/>
      <c r="D3420" t="inlineStr">
        <is>
          <t>thư mục, thư mục học</t>
        </is>
      </c>
    </row>
    <row r="3421">
      <c r="A3421" t="inlineStr">
        <is>
          <t>bibliographisch</t>
        </is>
      </c>
      <c r="B3421" t="inlineStr"/>
      <c r="C3421" t="inlineStr"/>
      <c r="D3421" t="inlineStr">
        <is>
          <t>thư mục</t>
        </is>
      </c>
    </row>
    <row r="3422">
      <c r="A3422" t="inlineStr">
        <is>
          <t>Bibliothek</t>
        </is>
      </c>
      <c r="B3422" t="inlineStr"/>
      <c r="C3422" t="inlineStr"/>
      <c r="D3422" t="inlineStr">
        <is>
          <t>thư viện, phòng đọc sách, tủ sách, loại sách</t>
        </is>
      </c>
    </row>
    <row r="3423">
      <c r="A3423" t="inlineStr">
        <is>
          <t>Bibliothekar</t>
        </is>
      </c>
      <c r="B3423" t="inlineStr"/>
      <c r="C3423" t="inlineStr"/>
      <c r="D3423" t="inlineStr">
        <is>
          <t>người công tác thư viện, cán bộ thư viện</t>
        </is>
      </c>
    </row>
    <row r="3424">
      <c r="A3424" t="inlineStr">
        <is>
          <t>biblisch</t>
        </is>
      </c>
      <c r="B3424" t="inlineStr"/>
      <c r="C3424" t="inlineStr"/>
      <c r="D3424" t="inlineStr">
        <is>
          <t>kinh thánh - thánh, thần thánh, của thần, thiêng liêng, bất khả xâm phạm - dựa vào kinh thánh, phù hợp với kinh thánh, của kinh thánh, lấy ở kinh thánh</t>
        </is>
      </c>
    </row>
    <row r="3425">
      <c r="A3425" t="inlineStr">
        <is>
          <t>bieder</t>
        </is>
      </c>
      <c r="B3425" t="inlineStr"/>
      <c r="C3425" t="inlineStr"/>
      <c r="D3425" t="inlineStr">
        <is>
          <t>lương thiện, trung thực, chân thật, kiếm được một cách lương thiện, chính đáng, thật, không giả mạo, tốt, xứng đáng, trong trắng, trinh tiết - đứng thẳng, đứng, thẳng đứng, thẳng góc, vuông góc, ngay thẳng, chính trực, liêm khiết</t>
        </is>
      </c>
    </row>
    <row r="3426">
      <c r="A3426" t="inlineStr">
        <is>
          <t>Biegeapparat</t>
        </is>
      </c>
      <c r="B3426" t="inlineStr"/>
      <c r="C3426" t="inlineStr"/>
      <c r="D3426" t="inlineStr">
        <is>
          <t>bữa chén linh đình, bữa chén say sưa, đồng sáu xu</t>
        </is>
      </c>
    </row>
    <row r="3427">
      <c r="A3427" t="inlineStr">
        <is>
          <t>Biegen</t>
        </is>
      </c>
      <c r="B3427" t="inlineStr"/>
      <c r="C3427" t="inlineStr"/>
      <c r="D3427" t="inlineStr">
        <is>
          <t>sự uốn cong, chỗ uốn cong, chỗ rẽ, độ uốn, nếp oằn</t>
        </is>
      </c>
    </row>
    <row r="3428">
      <c r="A3428" t="inlineStr">
        <is>
          <t>biegen</t>
        </is>
      </c>
      <c r="B3428" t="inlineStr"/>
      <c r="C3428" t="inlineStr"/>
      <c r="D3428" t="inlineStr">
        <is>
          <t>cúi xuống, cong xuống, uốn cong, làm cong, rẽ, hướng, hướng về, dồn về, khuất phục, bắt phải theo - cái khoá, thắt, oằn, làm oằn - làm cho khum lên, làm cho vồng lên, khum lên, vồng lên - cuộn lại, xoắn lại, quăn lại, vò nhàu - lắp quay tay, bẻ thành hình quay tay, quay - bẻ cong, cong lại - gập lại - uốn cong vào, bẻ cong vào - bẻ cong vào trong, chuyển điệu, biến cách = sich biegen + = krumm biegen +</t>
        </is>
      </c>
    </row>
    <row r="3429">
      <c r="A3429" t="inlineStr">
        <is>
          <t>biegsam</t>
        </is>
      </c>
      <c r="B3429" t="inlineStr"/>
      <c r="C3429" t="inlineStr"/>
      <c r="D3429" t="inlineStr">
        <is>
          <t>mềm, dễ uốn, dễ kéo sợi, dễ uốn nắn, dễ bảo - dẻo, mền dẻo, dễ sai khiến, dễ thuyết phục, linh động, linh hoạt - mềm dẻo, nhanh nhẹn - ủ rũ, ẻo lả, thiếu khí lực - mềm mại, uyển chuyển - dẽ uốn, yểu điệu - - hay nhân nhượng - căng, co giãn - mềm mỏng, luồn cúi, quỵ luỵ, thuần - có nhiều liễu, thướt tha - = biegsam machen +</t>
        </is>
      </c>
    </row>
    <row r="3430">
      <c r="A3430" t="inlineStr">
        <is>
          <t>Biegsamkeit</t>
        </is>
      </c>
      <c r="B3430" t="inlineStr"/>
      <c r="C3430" t="inlineStr"/>
      <c r="D3430" t="inlineStr">
        <is>
          <t>tính chất dẻo, tính chất mền dẻo, tính dễ uốn, tính dễ sai khiến, tính đễ thuyết phục, tính dễ uốn nắn, tính linh động, tính linh hoạt - tính mềm mại, tính yểu điệu, tính uyển chuyển - tính dễ uốn dẻo, tính dẻo, tính mềm, tính dễ bảo, tính mềm dẻo, tính hay nhân nhượng - - tính mềm mỏng, tính hay luồn cúi, tính quỵ luỵ</t>
        </is>
      </c>
    </row>
    <row r="3431">
      <c r="A3431" t="inlineStr">
        <is>
          <t>Biegung</t>
        </is>
      </c>
      <c r="B3431" t="inlineStr"/>
      <c r="C3431" t="inlineStr"/>
      <c r="D3431" t="inlineStr">
        <is>
          <t>chỗ uốn, chỗ cong, chỗ rẽ, khuỷ, chỗ nối, chỗ thắt nút, the bends bệnh khí ép, bệnh thợ lặn - khiếu, sở thích, xu hướng, khuynh hướng, cỏ ống, cỏ mần trầu, bãi cỏ - đường cong, đường vòng, chỗ quanh co - khuỷu tay, khuỷu tay áo, góc, khuỷu - sự uốn, biến tố, độ uốn - sự uốn cong vào, sự bẻ cong vào - góc cong, sự chuyển điệu - - sự ngoằn ngoèo, sự khúc khuỷu, sự quanh co, chỗ rẽ ngoặt, chỗ quành, chỗ uốn khúc - sự quay, vòng quay, vòng cuộn, vòng xoắn, sự đổi hướng, sự rẽ, chỗ ngoặt, chiều hướng, sự diễn biến, sự thay đổi, thiên hướng, năng khiếu, tâm tính, tính khí, lần, lượt, phiên, thời gian hoạt động ngắn - chầu, dự kiến, ý định, mục đích, hành vi, hành động, cách đối đãi, tiết mục, sự thấy kinh, chữ sắp ngược, sự xúc động, cú, vố - sự xoay, sự đổi chiếu, sự tiện, nghề tiện - gió, phưng gió, phía gió thổi, các phưng trời, hi, mùi, tin phong thanh, ức, lời rỗng tuếch, chuyện rỗng tuếch, nhạc khí thổi, tiếng kèn sáo, vòng, khúc uốn, khúc lượn - khúc quanh, sự cuộn, sự cuốn, guồng, sự khai thác, sự lên dây, sự vênh = die scharfe Biegung + = die scharfe Biegung +</t>
        </is>
      </c>
    </row>
    <row r="3432">
      <c r="A3432" t="inlineStr">
        <is>
          <t>Biene</t>
        </is>
      </c>
      <c r="B3432" t="inlineStr"/>
      <c r="C3432" t="inlineStr"/>
      <c r="D3432" t="inlineStr">
        <is>
          <t>con ong, nhà thơ, người bận nhiều việc, buổi vui chơi tập thể, buổi lao động tập thể</t>
        </is>
      </c>
    </row>
    <row r="3433">
      <c r="A3433" t="inlineStr">
        <is>
          <t>Bienenhaus</t>
        </is>
      </c>
      <c r="B3433" t="inlineStr"/>
      <c r="C3433" t="inlineStr"/>
      <c r="D3433" t="inlineStr">
        <is>
          <t>chỗ nuôi ong, nhà nuôi ong, đỗ ong - tổ ong, đõ ong, đám đông, bầy đàn lúc nhúc, vật hình tổ ong, chỗ đông đúc ồn ào náo nhiệt</t>
        </is>
      </c>
    </row>
    <row r="3434">
      <c r="A3434" t="inlineStr">
        <is>
          <t>Bienenschwarm</t>
        </is>
      </c>
      <c r="B3434" t="inlineStr"/>
      <c r="C3434" t="inlineStr"/>
      <c r="D3434" t="inlineStr">
        <is>
          <t>tổ ong, đõ ong, đám đông, bầy đàn lúc nhúc, vật hình tổ ong, chỗ đông đúc ồn ào náo nhiệt</t>
        </is>
      </c>
    </row>
    <row r="3435">
      <c r="A3435" t="inlineStr">
        <is>
          <t>Bienenstock</t>
        </is>
      </c>
      <c r="B3435" t="inlineStr"/>
      <c r="C3435" t="inlineStr"/>
      <c r="D3435" t="inlineStr">
        <is>
          <t>tổ ong - đõ ong, đám đông, bầy đàn lúc nhúc, vật hình tổ ong, chỗ đông đúc ồn ào náo nhiệt</t>
        </is>
      </c>
    </row>
    <row r="3436">
      <c r="A3436" t="inlineStr">
        <is>
          <t>Bienenwachs</t>
        </is>
      </c>
      <c r="B3436" t="inlineStr"/>
      <c r="C3436" t="inlineStr"/>
      <c r="D3436" t="inlineStr">
        <is>
          <t>sáp ong wax) - sáp ong beeswax), chất sáp, đĩa hát, cơn giận</t>
        </is>
      </c>
    </row>
    <row r="3437">
      <c r="A3437" t="inlineStr">
        <is>
          <t>Bienenzucht</t>
        </is>
      </c>
      <c r="B3437" t="inlineStr"/>
      <c r="C3437" t="inlineStr"/>
      <c r="D3437" t="inlineStr">
        <is>
          <t>nghề nuôi ong</t>
        </is>
      </c>
    </row>
    <row r="3438">
      <c r="A3438" t="inlineStr">
        <is>
          <t>Bierbrauer</t>
        </is>
      </c>
      <c r="B3438" t="inlineStr"/>
      <c r="C3438" t="inlineStr"/>
      <c r="D3438" t="inlineStr">
        <is>
          <t>người ủ rượu bia</t>
        </is>
      </c>
    </row>
    <row r="3439">
      <c r="A3439" t="inlineStr">
        <is>
          <t>Bierbrauerei</t>
        </is>
      </c>
      <c r="B3439" t="inlineStr"/>
      <c r="C3439" t="inlineStr"/>
      <c r="D3439" t="inlineStr">
        <is>
          <t>nhà máy bia, nơi ủ rượu bia</t>
        </is>
      </c>
    </row>
    <row r="3440">
      <c r="A3440" t="inlineStr">
        <is>
          <t>Bierglas</t>
        </is>
      </c>
      <c r="B3440" t="inlineStr"/>
      <c r="C3440" t="inlineStr"/>
      <c r="D3440" t="inlineStr">
        <is>
          <t>thuyền hai buồm, toa xe che bạt prairie-schooner), cốc vại, nửa lít bia</t>
        </is>
      </c>
    </row>
    <row r="3441">
      <c r="A3441" t="inlineStr">
        <is>
          <t>Bierkrug</t>
        </is>
      </c>
      <c r="B3441" t="inlineStr"/>
      <c r="C3441" t="inlineStr"/>
      <c r="D3441" t="inlineStr">
        <is>
          <t>ca uống bia</t>
        </is>
      </c>
    </row>
    <row r="3442">
      <c r="A3442" t="inlineStr">
        <is>
          <t>Bierstube</t>
        </is>
      </c>
      <c r="B3442" t="inlineStr"/>
      <c r="C3442" t="inlineStr"/>
      <c r="D3442" t="inlineStr">
        <is>
          <t>quán rượu, tiệm rượu, quán trọ, quán ăn - quán tr - phòng khách lớn, hội trường, phòng công công, ca-bin lớn, phòng hạng nhất, phòng hành khách, toa phòng khách saloon-car, saloon-carriage)</t>
        </is>
      </c>
    </row>
    <row r="3443">
      <c r="A3443" t="inlineStr">
        <is>
          <t>Biest</t>
        </is>
      </c>
      <c r="B3443" t="inlineStr"/>
      <c r="C3443" t="inlineStr"/>
      <c r="D3443" t="inlineStr">
        <is>
          <t>thú vật, súc vật, thú nuôi, gia súc, người hung bạo, người mình ghét - cục súc, kẻ vũ phu, thú tính</t>
        </is>
      </c>
    </row>
    <row r="3444">
      <c r="A3444" t="inlineStr">
        <is>
          <t>Bieten</t>
        </is>
      </c>
      <c r="B3444" t="inlineStr"/>
      <c r="C3444" t="inlineStr"/>
      <c r="D3444" t="inlineStr">
        <is>
          <t>sự đặt giá, sự mời, xự xướng bài, mệnh lệnh</t>
        </is>
      </c>
    </row>
    <row r="3445">
      <c r="A3445" t="inlineStr">
        <is>
          <t>Bieter</t>
        </is>
      </c>
      <c r="B3445" t="inlineStr"/>
      <c r="C3445" t="inlineStr"/>
      <c r="D3445" t="inlineStr">
        <is>
          <t>người trả giá, người mời, người xướng bài</t>
        </is>
      </c>
    </row>
    <row r="3446">
      <c r="A3446" t="inlineStr">
        <is>
          <t>Bigamie</t>
        </is>
      </c>
      <c r="B3446" t="inlineStr"/>
      <c r="C3446" t="inlineStr"/>
      <c r="D3446" t="inlineStr">
        <is>
          <t>sự lấy hai vợ, sự lấy hai chồng</t>
        </is>
      </c>
    </row>
    <row r="3447">
      <c r="A3447" t="inlineStr">
        <is>
          <t>bigamisch</t>
        </is>
      </c>
      <c r="B3447" t="inlineStr"/>
      <c r="C3447" t="inlineStr"/>
      <c r="D3447" t="inlineStr">
        <is>
          <t>có hai vợ, có hai chồng</t>
        </is>
      </c>
    </row>
    <row r="3448">
      <c r="A3448" t="inlineStr">
        <is>
          <t>Bigamist</t>
        </is>
      </c>
      <c r="B3448" t="inlineStr"/>
      <c r="C3448" t="inlineStr"/>
      <c r="D3448" t="inlineStr">
        <is>
          <t>người có hai vợ, người có hai chồng</t>
        </is>
      </c>
    </row>
    <row r="3449">
      <c r="A3449" t="inlineStr">
        <is>
          <t>Bikarbonat</t>
        </is>
      </c>
      <c r="B3449" t="inlineStr"/>
      <c r="C3449" t="inlineStr"/>
      <c r="D3449" t="inlineStr">
        <is>
          <t>cacbonat axit</t>
        </is>
      </c>
    </row>
    <row r="3450">
      <c r="A3450" t="inlineStr">
        <is>
          <t>Bilanz</t>
        </is>
      </c>
      <c r="B3450" t="inlineStr"/>
      <c r="C3450" t="inlineStr"/>
      <c r="D3450" t="inlineStr">
        <is>
          <t>sự kiểm tra, sự thanh toán các khoản giữa tá điền và địa chủ - 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hậu quả, kết quả, kết luận lôgic - đáp số = die Bilanz ziehen +</t>
        </is>
      </c>
    </row>
    <row r="3451">
      <c r="A3451" t="inlineStr">
        <is>
          <t>Bild</t>
        </is>
      </c>
      <c r="B3451" t="inlineStr"/>
      <c r="C3451" t="inlineStr"/>
      <c r="D3451" t="inlineStr">
        <is>
          <t>hình, hình nổi, hình vẽ, hình nộm - hình dáng, hình ảnh, hình vẽ minh hoạ fig), vật tượng trưng, vật điển hình, vật giống, nhân vật, sơ đồ, lá số tử vi, con số, số học, sự tính toán bằng con số, số tiền, hình thái tu từ - giả thiết, hình nhịp điệu, hình múa - sự minh hoạ, tranh minh hoạ, thí dụ minh hoạ, câu chuyện minh hoạ - ảnh, vật giống hệt, người giống hệt, hình tượng, tượng, thần tượng, thánh tượng, ý niệm, ý tưởng, quan niệm, tượng trưng, điển hình, hiện thân - tính chất giống, sự giống, hình thức giống, chân dung, vật giống như tạc, người giống như tạc - sự sơn, hội hoạ, bức vẽ, bức tranh - bức ảnh, hình ảnh hạnh phúc tương lai, vật đẹp, cảnh đẹp, người đẹp, số nhiều) phim xi nê, cảnh ngộ, sự việc - sự miêu tả sinh động - nơi xảy ra, lớp, cảnh phông, cảnh tượng, quang cảnh, trận cãi nhau, trận mắng nhau, sân khấu - sự nhìn, thị lực, sự trông, cách nhìn, tầm nhìn, cảnh, cuộc biểu diễn, sự trưng bày, số lượng nhiều, sự ngắm, máy ngắm - hoạt cảnh - sự thấy, tầm mắt, cái nhìn thấy, dịp được xem, cơ hội được thấy, quan điểm, nhận xét, ý kiến, dự kiến, ý định, sự khám xét tại chỗ, sự thẩm tra tại chỗ = das Bild + = Bild ab! + = das kleine Bild + = das scharfe Bild + = das verzerrte Bild + = das verwackelte Bild + = das unbrauchbare Bild + = das Bild hängt schief. + = das verschwommene Bild + = sich ein Bild machen von + = etwas im Bild festhalten + = verschwinde aus dem Bild! +</t>
        </is>
      </c>
    </row>
    <row r="3452">
      <c r="A3452" t="inlineStr">
        <is>
          <t>Bildabtaster</t>
        </is>
      </c>
      <c r="B3452" t="inlineStr"/>
      <c r="C3452" t="inlineStr"/>
      <c r="D3452" t="inlineStr">
        <is>
          <t>bộ phân hình, scanning-disk, bộ quét</t>
        </is>
      </c>
    </row>
    <row r="3453">
      <c r="A3453" t="inlineStr">
        <is>
          <t>Bildbearbeitung</t>
        </is>
      </c>
      <c r="B3453" t="inlineStr"/>
      <c r="C3453" t="inlineStr"/>
      <c r="D3453">
        <f> die elektronische Bildbearbeitung +</f>
        <v/>
      </c>
    </row>
    <row r="3454">
      <c r="A3454" t="inlineStr">
        <is>
          <t>bildend</t>
        </is>
      </c>
      <c r="B3454" t="inlineStr"/>
      <c r="C3454" t="inlineStr"/>
      <c r="D3454" t="inlineStr">
        <is>
          <t>để hình thành, để tạo thành, để cấu tạo</t>
        </is>
      </c>
    </row>
    <row r="3455">
      <c r="A3455" t="inlineStr">
        <is>
          <t>Bilder</t>
        </is>
      </c>
      <c r="B3455" t="inlineStr"/>
      <c r="C3455" t="inlineStr"/>
      <c r="D3455" t="inlineStr">
        <is>
          <t>văn học về tình, sách báo khiêu dâm, tranh ảnh khiêu dâm</t>
        </is>
      </c>
    </row>
    <row r="3456">
      <c r="A3456" t="inlineStr">
        <is>
          <t>Bildfunk</t>
        </is>
      </c>
      <c r="B3456" t="inlineStr"/>
      <c r="C3456" t="inlineStr"/>
      <c r="D3456" t="inlineStr">
        <is>
          <t>sự truyền hình - điện báo truyền nh</t>
        </is>
      </c>
    </row>
    <row r="3457">
      <c r="A3457" t="inlineStr">
        <is>
          <t>Bildgeschichte</t>
        </is>
      </c>
      <c r="B3457" t="inlineStr"/>
      <c r="C3457" t="inlineStr"/>
      <c r="D3457" t="inlineStr">
        <is>
          <t>lời nói buồn cười, câu chuyện khôi hài, tập tranh khôi hài, tập tranh vui, thuyền một người chèo</t>
        </is>
      </c>
    </row>
    <row r="3458">
      <c r="A3458" t="inlineStr">
        <is>
          <t>bildhaft</t>
        </is>
      </c>
      <c r="B3458" t="inlineStr"/>
      <c r="C3458" t="inlineStr"/>
      <c r="D3458" t="inlineStr">
        <is>
          <t>tranh ảnh, diễn tả bằng tranh ảnh, có nhiều tranh ảnh, diễn đạt bằng hình tượng, nhiều hình ảnh, nhiều hình tượng sinh động</t>
        </is>
      </c>
    </row>
    <row r="3459">
      <c r="A3459" t="inlineStr">
        <is>
          <t>Bildhauer</t>
        </is>
      </c>
      <c r="B3459" t="inlineStr"/>
      <c r="C3459" t="inlineStr"/>
      <c r="D3459" t="inlineStr">
        <is>
          <t>thợ chạm, thợ khắc, người lạng thịt, dao lạng thịt, bộ đồ lạng - nhà điêu khắc</t>
        </is>
      </c>
    </row>
    <row r="3460">
      <c r="A3460" t="inlineStr">
        <is>
          <t>Bildhauerei</t>
        </is>
      </c>
      <c r="B3460" t="inlineStr"/>
      <c r="C3460" t="inlineStr"/>
      <c r="D3460" t="inlineStr">
        <is>
          <t>thuật điêu khắc, thuật chạm trổ, công trình điêu khắc, đường vân, nét chạm</t>
        </is>
      </c>
    </row>
    <row r="3461">
      <c r="A3461" t="inlineStr">
        <is>
          <t>bildhauerisch</t>
        </is>
      </c>
      <c r="B3461" t="inlineStr"/>
      <c r="C3461" t="inlineStr"/>
      <c r="D3461" t="inlineStr">
        <is>
          <t>thuật điêu khắc, thuật chạm trổ</t>
        </is>
      </c>
    </row>
    <row r="3462">
      <c r="A3462" t="inlineStr">
        <is>
          <t>bildlich</t>
        </is>
      </c>
      <c r="B3462" t="inlineStr"/>
      <c r="C3462" t="inlineStr"/>
      <c r="D3462" t="inlineStr">
        <is>
          <t>bóng, bóng bảy, biểu hiện, tượng trưng, tạo hình, bằng tranh ảnh - ẩn dụ - nhiệt đới, nồng cháy, nồng nhiệt</t>
        </is>
      </c>
    </row>
    <row r="3463">
      <c r="A3463" t="inlineStr">
        <is>
          <t>Bildner</t>
        </is>
      </c>
      <c r="B3463" t="inlineStr"/>
      <c r="C3463" t="inlineStr"/>
      <c r="D3463" t="inlineStr">
        <is>
          <t>cái trước, người trước, vấn đề trước</t>
        </is>
      </c>
    </row>
    <row r="3464">
      <c r="A3464" t="inlineStr">
        <is>
          <t>Bildnis</t>
        </is>
      </c>
      <c r="B3464" t="inlineStr"/>
      <c r="C3464" t="inlineStr"/>
      <c r="D3464" t="inlineStr">
        <is>
          <t>hình, hình nổi, hình vẽ, hình nộm - hình ảnh, ảnh, vật giống hệt, người giống hệt, hình tượng, tượng, thần tượng, thánh tượng, ý niệm, ý tưởng, quan niệm, tượng trưng, điển hình, hiện thân - tính chất giống, sự giống, hình thức giống, chân dung, vật giống như tạc, người giống như tạc - sự miêu tả sinh động</t>
        </is>
      </c>
    </row>
    <row r="3465">
      <c r="A3465" t="inlineStr">
        <is>
          <t>Bildschirm</t>
        </is>
      </c>
      <c r="B3465" t="inlineStr"/>
      <c r="C3465" t="inlineStr"/>
      <c r="D3465" t="inlineStr">
        <is>
          <t>sự bày ra, sự phô bày, sự trưng bày, sự phô trương, sự khoe khoang, sự biểu lộ, sự để lộ ra, sự sắp chữ nổi bật - trưởng lớp, cán bộ lớp, tàu chiến nhỏ, người chuyên nghe và ghi các buổi phát thanh, hiệu thính viên, máy phát hiện phóng xạ, bộ kiểm tra, người răn bảo - bình phong, màn che, màn, tấm chắn, bảng, thông báo, màn ảnh, màn bạc, cái sàng = Bildschirm- + = der vorherige Bildschirm +</t>
        </is>
      </c>
    </row>
    <row r="3466">
      <c r="A3466" t="inlineStr">
        <is>
          <t>Bildschirmrollen</t>
        </is>
      </c>
      <c r="B3466" t="inlineStr"/>
      <c r="C3466" t="inlineStr"/>
      <c r="D3466" t="inlineStr">
        <is>
          <t>cuộn giấy, cuộn da lừa, cuộn sách, cuộc câu đối, bảng danh sách, đường xoáy ốc, hình trang trí dạng cuộn</t>
        </is>
      </c>
    </row>
    <row r="3467">
      <c r="A3467" t="inlineStr">
        <is>
          <t>Bildsucher</t>
        </is>
      </c>
      <c r="B3467" t="inlineStr"/>
      <c r="C3467" t="inlineStr"/>
      <c r="D3467" t="inlineStr">
        <is>
          <t>người tìm ra, người tìm thấy, bộ tìm</t>
        </is>
      </c>
    </row>
    <row r="3468">
      <c r="A3468" t="inlineStr">
        <is>
          <t>Bildung</t>
        </is>
      </c>
      <c r="B3468" t="inlineStr"/>
      <c r="C3468" t="inlineStr"/>
      <c r="D3468" t="inlineStr">
        <is>
          <t>sự sinh sản, sự gây giống, sự chăn nuôi, sự giáo dục, phép lịch sự - sự mở mang, sự tu dưỡng, sự trao đổi, sự giáo hoá, văn hoá, văn minh, sự trồng trọt, sự nuôi, sự cấy, số lượng vi khuẩn cấy, mẻ cấy vi khuẩn - sự cho ăn học, sự dạy, sự rèn luyện, vốn học - học thức, uyên bác, tính uyên bác - sự hình thành, sự tạo thành, sự lập nên, hệ thống tổ chức, cơ cấu, sự bố trí quân sự, sự dàn quân, đội hình, thành hệ, sự cấu tạo - sự thành lập, sự sáng lập, sự thiết lập, tổ chức, nền móng, căn cứ, cơ sở, nền tảng - sự biết viết, sự biết đọc = die Bildung + = die hybride Bildung + = der Mann von Bildung + = die Fachkraft für Bildung + = die polytechnische Bildung + = die wissenschaftliche Bildung +</t>
        </is>
      </c>
    </row>
    <row r="3469">
      <c r="A3469" t="inlineStr">
        <is>
          <t>Bildverarbeitung</t>
        </is>
      </c>
      <c r="B3469" t="inlineStr"/>
      <c r="C3469" t="inlineStr"/>
      <c r="D3469">
        <f> die digitale Bildverarbeitung + = die elektronische Bildverarbeitung +</f>
        <v/>
      </c>
    </row>
    <row r="3470">
      <c r="A3470" t="inlineStr">
        <is>
          <t>Bildzeichen</t>
        </is>
      </c>
      <c r="B3470" t="inlineStr"/>
      <c r="C3470" t="inlineStr"/>
      <c r="D3470" t="inlineStr">
        <is>
          <t>hình tượng, lỗi chữ hình vẽ</t>
        </is>
      </c>
    </row>
    <row r="3471">
      <c r="A3471" t="inlineStr">
        <is>
          <t>Billard</t>
        </is>
      </c>
      <c r="B3471" t="inlineStr"/>
      <c r="C3471" t="inlineStr"/>
      <c r="D3471">
        <f> Billard spielen + = eine Partie Billard +</f>
        <v/>
      </c>
    </row>
    <row r="3472">
      <c r="A3472" t="inlineStr">
        <is>
          <t>Billardkugel</t>
        </is>
      </c>
      <c r="B3472" t="inlineStr"/>
      <c r="C3472" t="inlineStr"/>
      <c r="D3472" t="inlineStr">
        <is>
          <t>viên thuốc, điều cay đắng, điều tủi nhục, điều sỉ nhục, quả bóng đá, quả bóng quần vợt, đạn đại bác, trò chơi bi-a, thuốc chống thụ thai</t>
        </is>
      </c>
    </row>
    <row r="3473">
      <c r="A3473" t="inlineStr">
        <is>
          <t>Billardspiel</t>
        </is>
      </c>
      <c r="B3473" t="inlineStr"/>
      <c r="C3473" t="inlineStr"/>
      <c r="D3473" t="inlineStr">
        <is>
          <t>trò chơi bi-a</t>
        </is>
      </c>
    </row>
    <row r="3474">
      <c r="A3474" t="inlineStr">
        <is>
          <t>Billiarde</t>
        </is>
      </c>
      <c r="B3474" t="inlineStr"/>
      <c r="C3474" t="inlineStr"/>
      <c r="D3474" t="inlineStr">
        <is>
          <t>triệu luỹ thừa bốn, nghìn triệu triệu</t>
        </is>
      </c>
    </row>
    <row r="3475">
      <c r="A3475" t="inlineStr">
        <is>
          <t>billigen</t>
        </is>
      </c>
      <c r="B3475" t="inlineStr"/>
      <c r="C3475" t="inlineStr"/>
      <c r="D3475" t="inlineStr">
        <is>
          <t>tán thành, đồng ý, bằng lòng, chấp thuận, xác nhận, phê chuẩn, chuẩn y, chứng tỏ, tỏ ra, chứng minh, approve of tán thành - cho quyền, uỷ quyền, cho phép, là căn cứ, là cái cớ chính đáng - chứng thực đằng sau, viết đằng sau, ghi đằng sau, xác nhận chất lượng được quảng cáo - thừa nhận, ban quyền hành, luật quy định hình thức thưởng phạt, khuyến khích - nâng lên, ngước lên, giưng cao, đỡ, chống, chống đỡ, ủng hộ, giữ, giữ gìn, duy trì, giữ vững tinh thần = etwas billigen +</t>
        </is>
      </c>
    </row>
    <row r="3476">
      <c r="A3476" t="inlineStr">
        <is>
          <t>billiger</t>
        </is>
      </c>
      <c r="B3476" t="inlineStr"/>
      <c r="C3476" t="inlineStr"/>
      <c r="D3476">
        <f> billiger kaufen als jemand +</f>
        <v/>
      </c>
    </row>
    <row r="3477">
      <c r="A3477" t="inlineStr">
        <is>
          <t>Billigflagge</t>
        </is>
      </c>
      <c r="B3477" t="inlineStr"/>
      <c r="C3477" t="inlineStr"/>
      <c r="D3477">
        <f> das Schiff unter Billigflagge +</f>
        <v/>
      </c>
    </row>
    <row r="3478">
      <c r="A3478" t="inlineStr">
        <is>
          <t>Billigkeit</t>
        </is>
      </c>
      <c r="B3478" t="inlineStr"/>
      <c r="C3478" t="inlineStr"/>
      <c r="D3478" t="inlineStr">
        <is>
          <t>sự rẻ, sự rẻ tiền &amp; ) - tính công bằng, tính vô tư, tính hợp tình hợp lý - yêu sách hợp tình hợp lý, quyền lợi hợp tình hợp lý, luật công lý, công đoàn diễn viên, có phần không có lãi cố định, giá trị tài sản bị cấm cố - sự công bằng, công lý, tư pháp, sự xét xử của toà án, quyền tài phán</t>
        </is>
      </c>
    </row>
    <row r="3479">
      <c r="A3479" t="inlineStr">
        <is>
          <t>Billigung</t>
        </is>
      </c>
      <c r="B3479" t="inlineStr"/>
      <c r="C3479" t="inlineStr"/>
      <c r="D3479" t="inlineStr">
        <is>
          <t>sự tán thành, sự đồng ý, sự chấp thuận - sự phê chuẩn - sự thừa nhận, sự được phép của phong tục tập quán, luật pháp, sắc lệnh, hình phạt vindicatory sanction), sự khen thưởng remuneratory sanction) = Billigung finden +</t>
        </is>
      </c>
    </row>
    <row r="3480">
      <c r="A3480" t="inlineStr">
        <is>
          <t>Billion</t>
        </is>
      </c>
      <c r="B3480" t="inlineStr"/>
      <c r="C3480" t="inlineStr"/>
      <c r="D3480" t="inlineStr">
        <is>
          <t>một tỷ tỷ, một ngàn tỷ = die Billion +</t>
        </is>
      </c>
    </row>
    <row r="3481">
      <c r="A3481" t="inlineStr">
        <is>
          <t>bimmeln</t>
        </is>
      </c>
      <c r="B3481" t="inlineStr"/>
      <c r="C3481" t="inlineStr"/>
      <c r="D3481" t="inlineStr">
        <is>
          <t>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t>
        </is>
      </c>
    </row>
    <row r="3482">
      <c r="A3482" t="inlineStr">
        <is>
          <t>bimsen</t>
        </is>
      </c>
      <c r="B3482" t="inlineStr"/>
      <c r="C3482" t="inlineStr"/>
      <c r="D3482" t="inlineStr">
        <is>
          <t>bổ nhào xuống vồ, vồ, chụp, thình lình xông vào, tấn công thình lình, đâm bổ vào, vớ ngay lấy, vồ ngay lấy, chộp ngay lấy, phết mực bồ hóng trộn dầu, rập bằng phấn than</t>
        </is>
      </c>
    </row>
    <row r="3483">
      <c r="A3483" t="inlineStr">
        <is>
          <t>Bimsstein</t>
        </is>
      </c>
      <c r="B3483" t="inlineStr"/>
      <c r="C3483" t="inlineStr"/>
      <c r="D3483" t="inlineStr">
        <is>
          <t>đá bọt pumice stone) = mit Bimsstein abreiben +</t>
        </is>
      </c>
    </row>
    <row r="3484">
      <c r="A3484" t="inlineStr">
        <is>
          <t>Bindemittel</t>
        </is>
      </c>
      <c r="B3484" t="inlineStr"/>
      <c r="C3484" t="inlineStr"/>
      <c r="D3484" t="inlineStr">
        <is>
          <t>vỉa đất sét, bire, dấu nối - người đóng sách, bộ phận buộc lúa, dây, lạt, thừng, chão, chất gắn, bìa rời - xi-măng, bột hàn răng, xương răng, bột than để luyện sắt, mối liên kết, mối gắn bó - hợp kim hàn, chất hàn, sự hàn, người hàn gắn, vật hàn gắn</t>
        </is>
      </c>
    </row>
    <row r="3485">
      <c r="A3485" t="inlineStr">
        <is>
          <t>Binden</t>
        </is>
      </c>
      <c r="B3485" t="inlineStr"/>
      <c r="C3485" t="inlineStr"/>
      <c r="D3485" t="inlineStr">
        <is>
          <t>sự liên kết, sự ghép lại, sự gắn lại, sự trói lại, sự buộc lại, sự bó lại, sự đóng sách, bìa sách, đường viền</t>
        </is>
      </c>
    </row>
    <row r="3486">
      <c r="A3486" t="inlineStr">
        <is>
          <t>binden</t>
        </is>
      </c>
      <c r="B3486" t="inlineStr"/>
      <c r="C3486" t="inlineStr"/>
      <c r="D3486" t="inlineStr">
        <is>
          <t>trói, buộc, bỏ lại, ký hợp đồng học nghề, ràng buộc, chấp nhận, thừa nhận, làm táo bón, băng bó, đánh đai nẹp, đóng, tết quanh, kết lại với nhau, kết thành khối rắn - kẹt, táo bón - gửi vào kho, xây ghép - bó lại, bọc lại, gói lại, nhét vào, ấn vội, ấn bừa, gửi đi vội, đưa đi vội, đuổi đi, tống cổ đi, đi vội - biến thành nô lệ, bắt làm nô lệ, nô dịch hoá &amp; ) - nối, nối lại với nhau, kết hợp lại, liên kết lại, liên hợp lại, khoác, kết hợp, liên kết, bị ràng buộc - bắt buộc, cưỡng bách, đặt nghĩa vụ cho, làm ơn, gia ơn, giúp đỡ, đóng góp = binden + = binden + = binden + = binden + = sich binden +</t>
        </is>
      </c>
    </row>
    <row r="3487">
      <c r="A3487" t="inlineStr">
        <is>
          <t>bindend</t>
        </is>
      </c>
      <c r="B3487" t="inlineStr"/>
      <c r="C3487" t="inlineStr"/>
      <c r="D3487" t="inlineStr">
        <is>
          <t>vững chắc, có căn cứ, có giá trị, có hiệu lực, hợp lệ = bindend + = nicht bindend +</t>
        </is>
      </c>
    </row>
    <row r="3488">
      <c r="A3488" t="inlineStr">
        <is>
          <t>Binder</t>
        </is>
      </c>
      <c r="B3488" t="inlineStr"/>
      <c r="C3488" t="inlineStr"/>
      <c r="D3488" t="inlineStr">
        <is>
          <t>người đóng sách, bộ phận buộc lúa, dây, lạt, thừng, chão, chất gắn, bìa rời - dây buộc, dây cột, dây trói, dây giày, ca vát, nơ, nút, bím tóc, thanh nối, tà vẹt đường ray, mối ràng buộc, quan hệ, sự ràng buộc, sự hạn chế, sự nang phiếu, sự ngang điểm, dấu nối = der Binder + = der Binder +</t>
        </is>
      </c>
    </row>
    <row r="3489">
      <c r="A3489" t="inlineStr">
        <is>
          <t>Bindestrich</t>
        </is>
      </c>
      <c r="B3489" t="inlineStr"/>
      <c r="C3489" t="inlineStr"/>
      <c r="D3489" t="inlineStr">
        <is>
          <t>sự va chạm, sự đụng mạnh, tiếng nước vỗ bờ, tiếng nước vỗ, sự lao tới, sự xông tới, sự nhảy bổ vào, sự hăng hái, sự hăm hở, nghị lực, tính táo bạo, tính kiên quyết, vết, nét, chút ít - ít, chút xíu, vẻ phô trương, dáng chưng diện, nét viết nhanh, gạch ngang, cuộc đua ngắn, dashboard - dấu nối, quâng ngắt = ohne Bindestrich + = mit Bindestrich versehen +</t>
        </is>
      </c>
    </row>
    <row r="3490">
      <c r="A3490" t="inlineStr">
        <is>
          <t>Bindewort</t>
        </is>
      </c>
      <c r="B3490" t="inlineStr"/>
      <c r="C3490" t="inlineStr"/>
      <c r="D3490" t="inlineStr">
        <is>
          <t>sự liên kết, sự kết hợp, sự tiếp hợp, cơ hội trùng hợp, sự kiện kết hợp, liên từ, sự giao hội</t>
        </is>
      </c>
    </row>
    <row r="3491">
      <c r="A3491" t="inlineStr">
        <is>
          <t>Bindfaden</t>
        </is>
      </c>
      <c r="B3491" t="inlineStr"/>
      <c r="C3491" t="inlineStr"/>
      <c r="D3491" t="inlineStr">
        <is>
          <t>người đóng sách, bộ phận buộc lúa, dây, lạt, thừng, chão, chất gắn, bìa rời - chỉ khâu bao bì, dây gói hàng - băng, dải, thớ, xơ, dây đàn, chuỗi, xâu, đoàn, bảng ghi điểm, đàn ngựa thi, vỉa nhỏ, điều kiện ràng buộc - sợi xe, dây bện, sự bện, sự quấn lại với nhau, sự ôm ghi, cái ôm chặt, khúc uốn quanh, khúc cuộn</t>
        </is>
      </c>
    </row>
    <row r="3492">
      <c r="A3492" t="inlineStr">
        <is>
          <t>Bindung</t>
        </is>
      </c>
      <c r="B3492" t="inlineStr"/>
      <c r="C3492" t="inlineStr"/>
      <c r="D3492" t="inlineStr">
        <is>
          <t>xi-măng, chất gắn, bột hàn răng, xương răng, bột than để luyện sắt, mối liên kết, mối gắn bó - committal, trát bắt giam, sự phạm, sự đưa đi đánh - sự đóng chặt vào, sự làm cho dính lại, sự ngưng kết, sự đông lại, sự hâm, sự cố định lại, sự ấn định, sự quy định, sự ngừng phát triển trí óc - đuốc, cây đuốc, mắt xích, vòng xích, khâu xích, mắt dây đạc, khuy cửa tay, mắt lưới, mắt áo sợi dệt, mắt áo sợi đan, mối liên lạc, chỗ nối, vật để nối - nghĩa vụ, bổn phận, ơn, sự mang ơn, sự biết ơn, sự hàm ơn, giao ước - kiểu, dệt = die Bindung + = die Bindung + = die Bindung + = die chemische Bindung + = die sklavische Bindung +</t>
        </is>
      </c>
    </row>
    <row r="3493">
      <c r="A3493" t="inlineStr">
        <is>
          <t>Binnenhafen</t>
        </is>
      </c>
      <c r="B3493" t="inlineStr"/>
      <c r="C3493" t="inlineStr"/>
      <c r="D3493" t="inlineStr">
        <is>
          <t>cái chậu, chỗ trũng lòng chảo, lưu vực, bể, bồn, vũng, vịnh nhỏ</t>
        </is>
      </c>
    </row>
    <row r="3494">
      <c r="A3494" t="inlineStr">
        <is>
          <t>Binnenland</t>
        </is>
      </c>
      <c r="B3494" t="inlineStr"/>
      <c r="C3494" t="inlineStr"/>
      <c r="D3494" t="inlineStr">
        <is>
          <t>vùng nội địa, vùng ở sâu trong nước - phần trong, phía trong, đất liền nằm sâu vào trong, nội địa, công việc trong nước, nội vụ, tâm hồn, nội tâm - trung du, vùng trung du nước Anh</t>
        </is>
      </c>
    </row>
    <row r="3495">
      <c r="A3495" t="inlineStr">
        <is>
          <t>Binnenmarkt</t>
        </is>
      </c>
      <c r="B3495" t="inlineStr"/>
      <c r="C3495" t="inlineStr"/>
      <c r="D3495">
        <f> der Binnenmarkt +</f>
        <v/>
      </c>
    </row>
    <row r="3496">
      <c r="A3496" t="inlineStr">
        <is>
          <t>Binnensee</t>
        </is>
      </c>
      <c r="B3496" t="inlineStr"/>
      <c r="C3496" t="inlineStr"/>
      <c r="D3496" t="inlineStr">
        <is>
          <t>chất màu đỏ tía, h</t>
        </is>
      </c>
    </row>
    <row r="3497">
      <c r="A3497" t="inlineStr">
        <is>
          <t>binokular</t>
        </is>
      </c>
      <c r="B3497" t="inlineStr"/>
      <c r="C3497" t="inlineStr"/>
      <c r="D3497" t="inlineStr">
        <is>
          <t>hai kính mắt</t>
        </is>
      </c>
    </row>
    <row r="3498">
      <c r="A3498" t="inlineStr">
        <is>
          <t>Binse</t>
        </is>
      </c>
      <c r="B3498" t="inlineStr"/>
      <c r="C3498" t="inlineStr"/>
      <c r="D3498" t="inlineStr">
        <is>
          <t>cây hương bồ, cây cỏ nến, cây bấc, cây cỏ chỉ - vật vô giá trị, sự xông lên, sự cuốn đi, sự đổ xô vào, sự vội vàng, sự gấp, sự dồn lên đột ngột, luồng, cuộc tấn công ồ ạt, sự phối hợp dắt bóng lao lên tấn công, vội gấp, cấp bách - cây cói túi, bãi cói túi</t>
        </is>
      </c>
    </row>
    <row r="3499">
      <c r="A3499" t="inlineStr">
        <is>
          <t>Binsen</t>
        </is>
      </c>
      <c r="B3499" t="inlineStr"/>
      <c r="C3499" t="inlineStr"/>
      <c r="D3499" t="inlineStr">
        <is>
          <t>xông lên, lao vào, đổ xô tới, vội vã đi gấp, chảy mạnh, chảy dồn, xuất hiện đột ngột, xô, đẩy, đánh chiếm ào ạt, chém, lấy giá cắt cổ, gửi đi gấp, đưa đi gấp, đưa thông qua vội vã - tăng lên đột ngột</t>
        </is>
      </c>
    </row>
    <row r="3500">
      <c r="A3500" t="inlineStr">
        <is>
          <t>Biochemie</t>
        </is>
      </c>
      <c r="B3500" t="inlineStr"/>
      <c r="C3500" t="inlineStr"/>
      <c r="D3500" t="inlineStr">
        <is>
          <t>hoá sinh</t>
        </is>
      </c>
    </row>
    <row r="3501">
      <c r="A3501" t="inlineStr">
        <is>
          <t>Biochemiker</t>
        </is>
      </c>
      <c r="B3501" t="inlineStr"/>
      <c r="C3501" t="inlineStr"/>
      <c r="D3501" t="inlineStr">
        <is>
          <t>nhà hoá sinh</t>
        </is>
      </c>
    </row>
    <row r="3502">
      <c r="A3502" t="inlineStr">
        <is>
          <t>biochemisch</t>
        </is>
      </c>
      <c r="B3502" t="inlineStr"/>
      <c r="C3502" t="inlineStr"/>
      <c r="D3502" t="inlineStr">
        <is>
          <t>hoá sinh</t>
        </is>
      </c>
    </row>
    <row r="3503">
      <c r="A3503" t="inlineStr">
        <is>
          <t>Biograph</t>
        </is>
      </c>
      <c r="B3503" t="inlineStr"/>
      <c r="C3503" t="inlineStr"/>
      <c r="D3503" t="inlineStr">
        <is>
          <t>người viết tiểu sử</t>
        </is>
      </c>
    </row>
    <row r="3504">
      <c r="A3504" t="inlineStr">
        <is>
          <t>Biographie</t>
        </is>
      </c>
      <c r="B3504" t="inlineStr"/>
      <c r="C3504" t="inlineStr"/>
      <c r="D3504" t="inlineStr">
        <is>
          <t>tiểu sử, lý lịch - sự sống, đời sống, sinh mệnh, tính mệnh, đời, người đời, cuộc sống, sự sinh sống, sự sinh tồn, cách sống, cách sinh hoạt, sinh khí, sinh lực, sự hoạt động, thân thế, tuổi thọ, thời gian tồn tại - nhân sinh, vật sống, biểu hiện của sự sống</t>
        </is>
      </c>
    </row>
    <row r="3505">
      <c r="A3505" t="inlineStr">
        <is>
          <t>Biologie</t>
        </is>
      </c>
      <c r="B3505" t="inlineStr"/>
      <c r="C3505" t="inlineStr"/>
      <c r="D3505" t="inlineStr">
        <is>
          <t>sinh vật học</t>
        </is>
      </c>
    </row>
    <row r="3506">
      <c r="A3506" t="inlineStr">
        <is>
          <t>biologisch</t>
        </is>
      </c>
      <c r="B3506" t="inlineStr"/>
      <c r="C3506" t="inlineStr"/>
      <c r="D3506" t="inlineStr">
        <is>
          <t>sinh vật học - = biologisch abbaubar +</t>
        </is>
      </c>
    </row>
    <row r="3507">
      <c r="A3507" t="inlineStr">
        <is>
          <t>Bionik</t>
        </is>
      </c>
      <c r="B3507" t="inlineStr"/>
      <c r="C3507" t="inlineStr"/>
      <c r="D3507" t="inlineStr">
        <is>
          <t>kỹ thuật</t>
        </is>
      </c>
    </row>
    <row r="3508">
      <c r="A3508" t="inlineStr">
        <is>
          <t>Biophysik</t>
        </is>
      </c>
      <c r="B3508" t="inlineStr"/>
      <c r="C3508" t="inlineStr"/>
      <c r="D3508" t="inlineStr">
        <is>
          <t>lý sinh</t>
        </is>
      </c>
    </row>
    <row r="3509">
      <c r="A3509" t="inlineStr">
        <is>
          <t>Biophysiker</t>
        </is>
      </c>
      <c r="B3509" t="inlineStr"/>
      <c r="C3509" t="inlineStr"/>
      <c r="D3509" t="inlineStr">
        <is>
          <t>nhà lý sinh</t>
        </is>
      </c>
    </row>
    <row r="3510">
      <c r="A3510" t="inlineStr">
        <is>
          <t>bipolar</t>
        </is>
      </c>
      <c r="B3510" t="inlineStr"/>
      <c r="C3510" t="inlineStr"/>
      <c r="D3510" t="inlineStr">
        <is>
          <t>hai cực, lưỡng cực</t>
        </is>
      </c>
    </row>
    <row r="3511">
      <c r="A3511" t="inlineStr">
        <is>
          <t>Birke</t>
        </is>
      </c>
      <c r="B3511" t="inlineStr"/>
      <c r="C3511" t="inlineStr"/>
      <c r="D3511" t="inlineStr">
        <is>
          <t>giống cây cáng lò, giống cây bulô, gỗ bulô, cái roi</t>
        </is>
      </c>
    </row>
    <row r="3512">
      <c r="A3512" t="inlineStr">
        <is>
          <t>Birne</t>
        </is>
      </c>
      <c r="B3512" t="inlineStr"/>
      <c r="C3512" t="inlineStr"/>
      <c r="D3512" t="inlineStr">
        <is>
          <t>quả lê, cây lê = die Birne +</t>
        </is>
      </c>
    </row>
    <row r="3513">
      <c r="A3513" t="inlineStr">
        <is>
          <t>bis</t>
        </is>
      </c>
      <c r="B3513" t="inlineStr"/>
      <c r="C3513" t="inlineStr"/>
      <c r="D3513" t="inlineStr">
        <is>
          <t>nhưng, nhưng mà, nếu không, không còn cách nào khác, mà lại không, chỉ, chỉ là, chỉ mới, ai... mà không - gần, qua, sang một bên, ở bên, dự trữ, dành, bye - trừ, trừ ra, không kể, trừ phi - xuyên qua, suốt, do, vì, nhờ, bởi, tại, từ đầu đến cuối, đến cùng, hết, hoàn toàn, đã nói chuyện được, đã nói xong, thẳng - đến, tới, cho đến khi, trước khi - về, cho đến, cho, với, đối với, về phần, theo, so với, hơn, trước, đối, chọi, của, ở, để, được, vào, lại = bis zu + = bis in +</t>
        </is>
      </c>
    </row>
    <row r="3514">
      <c r="A3514" t="inlineStr">
        <is>
          <t>Bisamratte</t>
        </is>
      </c>
      <c r="B3514" t="inlineStr"/>
      <c r="C3514" t="inlineStr"/>
      <c r="D3514" t="inlineStr">
        <is>
          <t>chuột nước</t>
        </is>
      </c>
    </row>
    <row r="3515">
      <c r="A3515" t="inlineStr">
        <is>
          <t>Bischof</t>
        </is>
      </c>
      <c r="B3515" t="inlineStr"/>
      <c r="C3515" t="inlineStr"/>
      <c r="D3515" t="inlineStr">
        <is>
          <t>giám mục, quân "giám mục", rượu hâm pha hương liệu = zum Bischof machen +</t>
        </is>
      </c>
    </row>
    <row r="3516">
      <c r="A3516" t="inlineStr">
        <is>
          <t>Bischofssitz</t>
        </is>
      </c>
      <c r="B3516" t="inlineStr"/>
      <c r="C3516" t="inlineStr"/>
      <c r="D3516" t="inlineStr">
        <is>
          <t>toà giám mục, chức giám mục, quyền giám mục</t>
        </is>
      </c>
    </row>
    <row r="3517">
      <c r="A3517" t="inlineStr">
        <is>
          <t>bisexuell</t>
        </is>
      </c>
      <c r="B3517" t="inlineStr"/>
      <c r="C3517" t="inlineStr"/>
      <c r="D3517" t="inlineStr">
        <is>
          <t>lưỡng tính</t>
        </is>
      </c>
    </row>
    <row r="3518">
      <c r="A3518" t="inlineStr">
        <is>
          <t>bisher</t>
        </is>
      </c>
      <c r="B3518" t="inlineStr"/>
      <c r="C3518" t="inlineStr"/>
      <c r="D3518" t="inlineStr">
        <is>
          <t>cho đến nay</t>
        </is>
      </c>
    </row>
    <row r="3519">
      <c r="A3519" t="inlineStr">
        <is>
          <t>Bissen</t>
        </is>
      </c>
      <c r="B3519" t="inlineStr"/>
      <c r="C3519" t="inlineStr"/>
      <c r="D3519" t="inlineStr">
        <is>
          <t>miếng, mảnh mẫu, một chút, một tí, đoạn ngắn, góc phong cảnh, đồng tiền, mũi khoan, đầu mỏ hàn, mũi kim, mỏ chìa khoá, hàm thiếc ngựa, sự kiềm chế - sự cắn, sự ngoạm, miếng cắn, vết cắn, sự châm, sự đốt, nốt đốt, thức ăn, sự đau nhức, sự nhức nhối của vết thương, sự cắn câu, sự bám chắt, sự ăn sâu, vị cay tê, sự châm biếm, sự chua cay - cỏ cho vật nuôi - thuỷ thủ, cục đờm, mồm - mấu = ein guter Bissen! + = der eingetunkte Bissen +</t>
        </is>
      </c>
    </row>
    <row r="3520">
      <c r="A3520" t="inlineStr">
        <is>
          <t>bissig</t>
        </is>
      </c>
      <c r="B3520" t="inlineStr"/>
      <c r="C3520" t="inlineStr"/>
      <c r="D3520" t="inlineStr">
        <is>
          <t>Axit, thử thách gay go, chua, chua cay, gay gắt, gắt gỏng - hăng, cay sè - - làm cho đau đớn, làm buốt, làm nhức nhối, đay nghiến - như con chó cà tàng, bần tiện, vô lại, thô bỉ, hay cáu kỉnh, cắn cảu - khuyến nho, hoài nghi, yếm thế, hay chỉ trích cay độc, hay nhạo báng, hay giễu cợt, bất chấp đạo lý - chó, chó má, thích chó - như chó, cắn cẩu như chó - - nhọn, có đầu nhọn, châm chọc, được nhấn mạnh, được làm nổi bật, được làm rõ ràng, được làm hiển nhiên - - đốp chát, sinh động, đầy sinh khí, nhanh nhẹn, mạnh mẽ - dễ cáu, bẳn tính, chua chát, hiểm ác = bissig + = bissig +</t>
        </is>
      </c>
    </row>
    <row r="3521">
      <c r="A3521" t="inlineStr">
        <is>
          <t>Bissigkeit</t>
        </is>
      </c>
      <c r="B3521" t="inlineStr"/>
      <c r="C3521" t="inlineStr"/>
      <c r="D3521" t="inlineStr">
        <is>
          <t>sự chua cay, sự gay gắt - tính gặm mòm, sức ăn mòn, tính chua cay, tính đay nghiến, tính châm chọc - tính chua, vị chua, vị chát, tính chua chát, tính hay cáu gắt, tính quàu quạu - tính gắt gỏng, tính cáu kỉnh, tính hay châm chọc, tính hiểm ác</t>
        </is>
      </c>
    </row>
    <row r="3522">
      <c r="A3522" t="inlineStr">
        <is>
          <t>bisweilen</t>
        </is>
      </c>
      <c r="B3522" t="inlineStr"/>
      <c r="C3522" t="inlineStr"/>
      <c r="D3522" t="inlineStr">
        <is>
          <t>đôi khi, đôi lúc, lắm lúc, lúc thì</t>
        </is>
      </c>
    </row>
    <row r="3523">
      <c r="A3523" t="inlineStr">
        <is>
          <t>Bit</t>
        </is>
      </c>
      <c r="B3523" t="inlineStr"/>
      <c r="C3523" t="inlineStr"/>
      <c r="D3523" t="inlineStr">
        <is>
          <t>miếng, mảnh mẫu, một chút, một tí, đoạn ngắn, góc phong cảnh, đồng tiền, mũi khoan, đầu mỏ hàn, mũi kim, mỏ chìa khoá, hàm thiếc ngựa, sự kiềm chế = das höchstwertige Bit + = das niederwertigste Bit +</t>
        </is>
      </c>
    </row>
    <row r="3524">
      <c r="A3524" t="inlineStr">
        <is>
          <t>Bitmuster</t>
        </is>
      </c>
      <c r="B3524" t="inlineStr"/>
      <c r="C3524" t="inlineStr"/>
      <c r="D3524" t="inlineStr">
        <is>
          <t>kiểu mẫu, gương mẫu, mẫu hàng, mẫu, mô hình, kiểu, mẫu vẽ, đường hướng dẫn hạ cánh, sơ đồ ném bom, sơ đồ bắn phá</t>
        </is>
      </c>
    </row>
    <row r="3525">
      <c r="A3525" t="inlineStr">
        <is>
          <t>bitte</t>
        </is>
      </c>
      <c r="B3525" t="inlineStr"/>
      <c r="C3525" t="inlineStr"/>
      <c r="D3525">
        <f> bitte! + = ja, bitte + = wie bitte? +</f>
        <v/>
      </c>
    </row>
    <row r="3526">
      <c r="A3526" t="inlineStr">
        <is>
          <t>Bitten</t>
        </is>
      </c>
      <c r="B3526" t="inlineStr"/>
      <c r="C3526" t="inlineStr"/>
      <c r="D3526">
        <f> auf Bitten von +</f>
        <v/>
      </c>
    </row>
    <row r="3527">
      <c r="A3527" t="inlineStr">
        <is>
          <t>bitten</t>
        </is>
      </c>
      <c r="B3527" t="inlineStr"/>
      <c r="C3527" t="inlineStr"/>
      <c r="D3527" t="inlineStr">
        <is>
          <t>thỉnh cầu, yêu cầu, đề nghị = bitten + = bitten + = bitten + = bitten + = bitten um +</t>
        </is>
      </c>
    </row>
    <row r="3528">
      <c r="A3528" t="inlineStr">
        <is>
          <t>bittend</t>
        </is>
      </c>
      <c r="B3528" t="inlineStr"/>
      <c r="C3528" t="inlineStr"/>
      <c r="D3528" t="inlineStr">
        <is>
          <t>van lơn, cầu khẩn, cảm động, thương tâm, làm mủi lòng, lôi cuốn, quyến rũ - chung - - năn nỉ, khẩn khoản = demütig bittend +</t>
        </is>
      </c>
    </row>
    <row r="3529">
      <c r="A3529" t="inlineStr">
        <is>
          <t>Bittere</t>
        </is>
      </c>
      <c r="B3529" t="inlineStr"/>
      <c r="C3529" t="inlineStr"/>
      <c r="D3529" t="inlineStr">
        <is>
          <t>vị đắng, nỗi đắng cay, rượu bia đắng bitter beer) rượu thuốc apxin</t>
        </is>
      </c>
    </row>
    <row r="3530">
      <c r="A3530" t="inlineStr">
        <is>
          <t>Bitterkeit</t>
        </is>
      </c>
      <c r="B3530" t="inlineStr"/>
      <c r="C3530" t="inlineStr"/>
      <c r="D3530" t="inlineStr">
        <is>
          <t>sự chua cay, sự gay gắt - mặt, tính cáu gắt - vị đắng, nỗi đắng cay, rượu bia đắng bitter beer) rượu thuốc apxin - sự cay đắng, sự chua xót, sự đau đớn, sự đau khổ, tính ác liệt, sự rét buốt - mật, túi mật, chất đắng, nỗi cay đắng, mối hiềm oán, sự trơ tráo, sự láo xược, mụn cây, vú lá, vết sầy da, chỗ trượt da, chỗ trơ trụi, sự xúc phạm, sự chạm - sự hiềm thù, sự thù oán, ác ý - sự chua, tính hay cáu bắn, tính chất chua chát, tính chanh chua</t>
        </is>
      </c>
    </row>
    <row r="3531">
      <c r="A3531" t="inlineStr">
        <is>
          <t>bitterlich</t>
        </is>
      </c>
      <c r="B3531" t="inlineStr"/>
      <c r="C3531" t="inlineStr"/>
      <c r="D3531" t="inlineStr">
        <is>
          <t>bitter</t>
        </is>
      </c>
    </row>
    <row r="3532">
      <c r="A3532" t="inlineStr">
        <is>
          <t>Bittgebet</t>
        </is>
      </c>
      <c r="B3532" t="inlineStr"/>
      <c r="C3532" t="inlineStr"/>
      <c r="D3532" t="inlineStr">
        <is>
          <t>sự cầu khẩn, lời cầu khẩn, lời cầu khẩn nàng thơ, câu thần chú, sự viện, sự dẫn chứng</t>
        </is>
      </c>
    </row>
    <row r="3533">
      <c r="A3533" t="inlineStr">
        <is>
          <t>Bittgesuch</t>
        </is>
      </c>
      <c r="B3533" t="inlineStr"/>
      <c r="C3533" t="inlineStr"/>
      <c r="D3533" t="inlineStr">
        <is>
          <t>sự cầu xin, sự thỉnh cầu, đơn xin, đơn thỉnh cầu, kiến nghị, đơn</t>
        </is>
      </c>
    </row>
    <row r="3534">
      <c r="A3534" t="inlineStr">
        <is>
          <t>Bittsteller</t>
        </is>
      </c>
      <c r="B3534" t="inlineStr"/>
      <c r="C3534" t="inlineStr"/>
      <c r="D3534" t="inlineStr">
        <is>
          <t>người chống án - người xin việc, người thỉnh cầu, nguyên cáo, người thưa kiện - người cầu xin, người kiến nghị, người đệ đơn - người cầu hôn, đương sự, bên nguyên - người năn nỉ, người van xin</t>
        </is>
      </c>
    </row>
    <row r="3535">
      <c r="A3535" t="inlineStr">
        <is>
          <t>biwakieren</t>
        </is>
      </c>
      <c r="B3535" t="inlineStr"/>
      <c r="C3535" t="inlineStr"/>
      <c r="D3535" t="inlineStr">
        <is>
          <t>đóng trại buổi tối ở ngoài trời</t>
        </is>
      </c>
    </row>
    <row r="3536">
      <c r="A3536" t="inlineStr">
        <is>
          <t>bizarr</t>
        </is>
      </c>
      <c r="B3536" t="inlineStr"/>
      <c r="C3536" t="inlineStr"/>
      <c r="D3536" t="inlineStr">
        <is>
          <t>kỳ quái, kỳ lạ, kỳ dị</t>
        </is>
      </c>
    </row>
    <row r="3537">
      <c r="A3537" t="inlineStr">
        <is>
          <t>Bizeps</t>
        </is>
      </c>
      <c r="B3537" t="inlineStr"/>
      <c r="C3537" t="inlineStr"/>
      <c r="D3537" t="inlineStr">
        <is>
          <t>có hai đầu, sự có bắp thịt nở nang</t>
        </is>
      </c>
    </row>
    <row r="3538">
      <c r="A3538" t="inlineStr">
        <is>
          <t>Blamage</t>
        </is>
      </c>
      <c r="B3538" t="inlineStr"/>
      <c r="C3538" t="inlineStr"/>
      <c r="D3538" t="inlineStr">
        <is>
          <t>tình trạng bị ghét bỏ, tình trạng bị ruồng bỏ, tình trạng không được sủng ái, tình trạng giáng chức, tình trạng bị thất thế, sự ô nhục, sự nhục nhã, sự hổ thẹn, điều ô nhục - điều nhục nhã, điều hổ thẹn - sự thất bại - sự thẹn, sự ngượng, sự tủi thẹn, điều xấu hổ, mối nhục</t>
        </is>
      </c>
    </row>
    <row r="3539">
      <c r="A3539" t="inlineStr">
        <is>
          <t>blamieren</t>
        </is>
      </c>
      <c r="B3539" t="inlineStr"/>
      <c r="C3539" t="inlineStr"/>
      <c r="D3539" t="inlineStr">
        <is>
          <t>làm bối rối, làm lúng túng, làm luống cuống - - làm mất hiệu lực, làm mất tác dụng, làm trở nên lố bịch, làm tự mâu thuẫn với mình = sich blamieren + = jemanden blamieren +</t>
        </is>
      </c>
    </row>
    <row r="3540">
      <c r="A3540" t="inlineStr">
        <is>
          <t>Blanko</t>
        </is>
      </c>
      <c r="B3540" t="inlineStr"/>
      <c r="C3540" t="inlineStr"/>
      <c r="D3540" t="inlineStr">
        <is>
          <t>chỗ để trống, khoảng trống, gạch để trống, sự trống rỗng, nỗi trống trải, đạn không nạp chì blank cartridge), vé xổ số không trúng, phôi tiền, mẫu in có chừa chỗ trống - điểm giữa bia tập bắn, đích = Blanko- +</t>
        </is>
      </c>
    </row>
    <row r="3541">
      <c r="A3541" t="inlineStr">
        <is>
          <t>Blase</t>
        </is>
      </c>
      <c r="B3541" t="inlineStr"/>
      <c r="C3541" t="inlineStr"/>
      <c r="D3541" t="inlineStr">
        <is>
          <t>bong bóng, ruột, người huênh hoang rỗng tuếch, người chỉ nói suông, bọng túi - vết bỏng giộp, chỗ giộp da, chỗ phồng da, chỗ bị phồng lên, chỗ bị giộp lên, chỗ rỗ, thuốc làm giộp da, cao làm giộp da - lỗ phun nước, ống thông hơi, bọt - tăm, điều hão huyền, ảo tưởng, sự sôi sùng sục, sự sủi tăm = die Blase +</t>
        </is>
      </c>
    </row>
    <row r="3542">
      <c r="A3542" t="inlineStr">
        <is>
          <t>Blasebalg</t>
        </is>
      </c>
      <c r="B3542" t="inlineStr"/>
      <c r="C3542" t="inlineStr"/>
      <c r="D3542" t="inlineStr">
        <is>
          <t>ống bể, ống thổi, ống gió, phần xếp, phổi = den Blasebalg treten + = den Blasebalg ziehen +</t>
        </is>
      </c>
    </row>
    <row r="3543">
      <c r="A3543" t="inlineStr">
        <is>
          <t>Blasen</t>
        </is>
      </c>
      <c r="B3543" t="inlineStr"/>
      <c r="C3543" t="inlineStr"/>
      <c r="D3543" t="inlineStr">
        <is>
          <t>cú đánh đòn, tai hoạ, điều gây xúc động mạnh, cú choáng người, sự nở hoa, ngọn gió, hơi thổi, sự thổi, sự hỉ, trứng ruồi, trứng nhặng fly) = voller Blasen + = Blasen ziehen + = Blasen bilden + = Blasen bekommen + = Blasen aufwerfen + = Blasen ziehen auf +</t>
        </is>
      </c>
    </row>
    <row r="3544">
      <c r="A3544" t="inlineStr">
        <is>
          <t>blasen</t>
        </is>
      </c>
      <c r="B3544" t="inlineStr"/>
      <c r="C3544" t="inlineStr"/>
      <c r="D3544" t="inlineStr">
        <is>
          <t>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hít, thở, thốt ra, nói lộ ra, thở ra, truyền thổi vào, biểu lộ, toát ra, tỏ ra, để cho thở, để cho lấy hơi, làm hết hơi, làm mệt đứt hơi, hô hấp, sống, hình như còn sống, thổi nhẹ - nói nhỏ, nói thì thào, nói lên - thở phù phù, phụt phụt ra, phụt khói ra, phụt hơi ra, hút bập bập, hút từng hơi ngắn, phùng lên, phồng lên, vênh váo, dương dương tự đắc, thổi phù, thổi phụt ra, phụt ra, nói hổn hển - động tính từ quá khứ) làm phùng lên, làm phồng lên, làm vênh váo, làm dương dương tự đắc, làm bồng lên, quảng cáo láo, quảng cáo khuếch khoác = blasen + = blasen + = blasen + = blasen +</t>
        </is>
      </c>
    </row>
    <row r="3545">
      <c r="A3545" t="inlineStr">
        <is>
          <t>blasiert</t>
        </is>
      </c>
      <c r="B3545" t="inlineStr"/>
      <c r="C3545" t="inlineStr"/>
      <c r="D3545" t="inlineStr">
        <is>
          <t>thiển cận mà tự mãn, đỏm dáng, bảnh choẹ</t>
        </is>
      </c>
    </row>
    <row r="3546">
      <c r="A3546" t="inlineStr">
        <is>
          <t>blasig</t>
        </is>
      </c>
      <c r="B3546" t="inlineStr"/>
      <c r="C3546" t="inlineStr"/>
      <c r="D3546" t="inlineStr">
        <is>
          <t>như bong bóng, như bọng, có bong bóng, có bọng</t>
        </is>
      </c>
    </row>
    <row r="3547">
      <c r="A3547" t="inlineStr">
        <is>
          <t>Blasinstrumente</t>
        </is>
      </c>
      <c r="B3547" t="inlineStr"/>
      <c r="C3547" t="inlineStr"/>
      <c r="D3547" t="inlineStr">
        <is>
          <t>gió, phưng gió, phía gió thổi, các phưng trời, hi, mùi, tin phong thanh, ức, lời rỗng tuếch, chuyện rỗng tuếch, nhạc khí thổi, tiếng kèn sáo, vòng, khúc uốn, khúc lượn</t>
        </is>
      </c>
    </row>
    <row r="3548">
      <c r="A3548" t="inlineStr">
        <is>
          <t>Blatt</t>
        </is>
      </c>
      <c r="B3548" t="inlineStr"/>
      <c r="C3548" t="inlineStr"/>
      <c r="D3548" t="inlineStr">
        <is>
          <t>lưỡi, lá, mái, cánh, thanh kiếm, xương dẹt blade bone), phiến, gã, anh chàng, thằng - lá cây, tờ, tấm đôi - trang, trang sử, tiểu đồng, em nhỏ phục vụ - giấy, giấy tờ, giấy má, báo, bạc giấy paper money), hối phiếu, gói giấy, túi giấy, giấy vào cửa không mất tiền, vé mời, đề bài thi, bài luận văn, bài thuyết trình - khăn trải giường, tấm, tờ báo, dải, vỉa, dây lèo, buồm = das Blatt + = das Blatt + = vom Blatt + = das leere Blatt + = vom Blatt spielen + = vom Blatt spielen + = das unbeschriebene Blatt + = das Blatt hat sich gewendet + = etwas vom Blatt abspielen + = ein unbeschriebenes Blatt +</t>
        </is>
      </c>
    </row>
    <row r="3549">
      <c r="A3549" t="inlineStr">
        <is>
          <t>Blattbildung</t>
        </is>
      </c>
      <c r="B3549" t="inlineStr"/>
      <c r="C3549" t="inlineStr"/>
      <c r="D3549" t="inlineStr">
        <is>
          <t>sự chia ra thành lá mỏng, sự trang trí bằng hình lá, sự đánh số tờ sách</t>
        </is>
      </c>
    </row>
    <row r="3550">
      <c r="A3550" t="inlineStr">
        <is>
          <t>Blattlaus</t>
        </is>
      </c>
      <c r="B3550" t="inlineStr"/>
      <c r="C3550" t="inlineStr"/>
      <c r="D3550" t="inlineStr">
        <is>
          <t>giống rệp vừng</t>
        </is>
      </c>
    </row>
    <row r="3551">
      <c r="A3551" t="inlineStr">
        <is>
          <t>Blattpflanze</t>
        </is>
      </c>
      <c r="B3551" t="inlineStr"/>
      <c r="C3551" t="inlineStr"/>
      <c r="D3551" t="inlineStr">
        <is>
          <t>cây trồng lấy lá</t>
        </is>
      </c>
    </row>
    <row r="3552">
      <c r="A3552" t="inlineStr">
        <is>
          <t>Blattverzierungen</t>
        </is>
      </c>
      <c r="B3552" t="inlineStr"/>
      <c r="C3552" t="inlineStr"/>
      <c r="D3552" t="inlineStr">
        <is>
          <t>trang trí bằng hình lá, đánh số, chia ra thành lá mỏng</t>
        </is>
      </c>
    </row>
    <row r="3553">
      <c r="A3553" t="inlineStr">
        <is>
          <t>Blattwerk</t>
        </is>
      </c>
      <c r="B3553" t="inlineStr"/>
      <c r="C3553" t="inlineStr"/>
      <c r="D3553" t="inlineStr">
        <is>
          <t>bộ lá</t>
        </is>
      </c>
    </row>
    <row r="3554">
      <c r="A3554" t="inlineStr">
        <is>
          <t>Blau</t>
        </is>
      </c>
      <c r="B3554" t="inlineStr"/>
      <c r="C3554" t="inlineStr"/>
      <c r="D3554" t="inlineStr">
        <is>
          <t>màu xanh, phẩm xanh, thuốc xanh, bầu trời, biển cả, vận động viên điền kinh, huy hiệu vận động điền kinh, nữ học giả, nữ sĩ blue stocking), sự buồn chán</t>
        </is>
      </c>
    </row>
    <row r="3555">
      <c r="A3555" t="inlineStr">
        <is>
          <t>blau</t>
        </is>
      </c>
      <c r="B3555" t="inlineStr"/>
      <c r="C3555" t="inlineStr"/>
      <c r="D3555" t="inlineStr">
        <is>
          <t>xanh, mặc quần áo xanh, chán nản, thất vọng, hay chữ, tục tĩu, đảng Tô rõi rệu 1 chĩu phĩu uống say mèm, uống say bí tỉ - lẫn màu, pha nhiều màu, khoang, vá - kín, không thấm, không rỉ, chặt, khít, chật, bó sát, căng, căng thẳng, khó khăn, khan hiếm, keo cú, biển lận, say bí tỉ, say sưa, sít, khít khao, chặt chẽ</t>
        </is>
      </c>
    </row>
    <row r="3556">
      <c r="A3556" t="inlineStr">
        <is>
          <t>Blaubeere</t>
        </is>
      </c>
      <c r="B3556" t="inlineStr"/>
      <c r="C3556" t="inlineStr"/>
      <c r="D3556" t="inlineStr">
        <is>
          <t>cây việt quất, quả việt quất</t>
        </is>
      </c>
    </row>
    <row r="3557">
      <c r="A3557" t="inlineStr">
        <is>
          <t>Blaue</t>
        </is>
      </c>
      <c r="B3557" t="inlineStr"/>
      <c r="C3557" t="inlineStr"/>
      <c r="D3557">
        <f> ins Blaue hinein reden + = eine Fahrt ins Blaue machen +</f>
        <v/>
      </c>
    </row>
    <row r="3558">
      <c r="A3558" t="inlineStr">
        <is>
          <t>Blaumeise</t>
        </is>
      </c>
      <c r="B3558" t="inlineStr"/>
      <c r="C3558" t="inlineStr"/>
      <c r="D3558" t="inlineStr">
        <is>
          <t>bà xơ, nữ tu sĩ, ni cô, chim áo dài</t>
        </is>
      </c>
    </row>
    <row r="3559">
      <c r="A3559" t="inlineStr">
        <is>
          <t>Blaustrumpf</t>
        </is>
      </c>
      <c r="B3559" t="inlineStr"/>
      <c r="C3559" t="inlineStr"/>
      <c r="D3559" t="inlineStr">
        <is>
          <t>nữ học giả, nữ sĩ</t>
        </is>
      </c>
    </row>
    <row r="3560">
      <c r="A3560" t="inlineStr">
        <is>
          <t>Blazer</t>
        </is>
      </c>
      <c r="B3560" t="inlineStr"/>
      <c r="C3560" t="inlineStr"/>
      <c r="D3560" t="inlineStr">
        <is>
          <t>vết lang trán, dấu đánh vào cây, áo màu sặc sỡ, lời nói dối trắng trợn</t>
        </is>
      </c>
    </row>
    <row r="3561">
      <c r="A3561" t="inlineStr">
        <is>
          <t>Blech</t>
        </is>
      </c>
      <c r="B3561" t="inlineStr"/>
      <c r="C3561" t="inlineStr"/>
      <c r="D3561" t="inlineStr">
        <is>
          <t>bản, tấm phiếu, lá, biển, bảng, bản khắc kẽm, tranh khắc kẽm, bản đồ khắc kẽm, khuôn in, tấm kính ảnh, tấm kẽm chụp ảnh, đòn ngang, thanh ngang, đĩa, đĩa thức ăn, bát đĩa bằng vàng bạc - đĩa thu tiền quyên, cúp vàng, cúp bạc, cuộc đua tranh cúp vàng, cuộc đua ngựa tranh cúp vàng), lợi giả, đường ray plate rail), bát chữ - khăn trải giường, tấm, phiến, tờ, tờ báo, dải, vỉa, dây lèo, buồm = das Blech + = Blech reden +</t>
        </is>
      </c>
    </row>
    <row r="3562">
      <c r="A3562" t="inlineStr">
        <is>
          <t>Blechschmied</t>
        </is>
      </c>
      <c r="B3562" t="inlineStr"/>
      <c r="C3562" t="inlineStr"/>
      <c r="D3562" t="inlineStr">
        <is>
          <t>thợ thiếc</t>
        </is>
      </c>
    </row>
    <row r="3563">
      <c r="A3563" t="inlineStr">
        <is>
          <t>Blei</t>
        </is>
      </c>
      <c r="B3563" t="inlineStr"/>
      <c r="C3563" t="inlineStr"/>
      <c r="D3563">
        <f> das Blei +</f>
        <v/>
      </c>
    </row>
    <row r="3564">
      <c r="A3564" t="inlineStr">
        <is>
          <t>bleibe</t>
        </is>
      </c>
      <c r="B3564" t="inlineStr"/>
      <c r="C3564" t="inlineStr"/>
      <c r="D3564">
        <f> sei so gut und bleibe +</f>
        <v/>
      </c>
    </row>
    <row r="3565">
      <c r="A3565" t="inlineStr">
        <is>
          <t>bleibend</t>
        </is>
      </c>
      <c r="B3565" t="inlineStr"/>
      <c r="C3565" t="inlineStr"/>
      <c r="D3565" t="inlineStr">
        <is>
          <t>lâu dài, vĩnh viễn, nhẫn nại, kiên trì, dai sức chịu đựng - bền vững, trường cửu, chịu lâu, để được lâu, giữ được lâu - lâu bền, vĩnh cửu, thường xuyên, thường trực, cố định - đứng, đã được công nhận, hiện hành, chưa gặt, tù, ứ, đọng, để đứng không, không dùng</t>
        </is>
      </c>
    </row>
    <row r="3566">
      <c r="A3566" t="inlineStr">
        <is>
          <t>bleich</t>
        </is>
      </c>
      <c r="B3566" t="inlineStr"/>
      <c r="C3566" t="inlineStr"/>
      <c r="D3566" t="inlineStr">
        <is>
          <t>thiếu máu, xanh xao vì thiếu máu - để trống, để trắng, trống rỗng, ngây ra, không có thần, không nạp chì, giả, bối rối, lúng túng, hoàn toàn tuyệt đối, không vần - không có máu, tái nhợt, không đổ máu, lạnh lùng, vô tình, nhẫn tâm, không có sinh khí, uể oải, lờ phờ - xám xịt, xám ngoẹt, tái mét, tím ngắt, tức tím gan, tím ruột, giận tái người - xanh xao, vàng vọt - sền sệt, nhão, nhợt nhạt pasty-faced) - vàng bủng - trắng, bạch, bạc, xanh nhợt, trắng bệch, trong, không màu sắc, ngây th, trong trắng, tinh, sạch, sạch sẽ, vô tội, phái quân chủ, phn cách mạng, phn động = bleich +</t>
        </is>
      </c>
    </row>
    <row r="3567">
      <c r="A3567" t="inlineStr">
        <is>
          <t>Bleichen</t>
        </is>
      </c>
      <c r="B3567" t="inlineStr"/>
      <c r="C3567" t="inlineStr"/>
      <c r="D3567" t="inlineStr">
        <is>
          <t>sự làm phai màu, sự làm bay màu</t>
        </is>
      </c>
    </row>
    <row r="3568">
      <c r="A3568" t="inlineStr">
        <is>
          <t>bleichen</t>
        </is>
      </c>
      <c r="B3568" t="inlineStr"/>
      <c r="C3568" t="inlineStr"/>
      <c r="D3568" t="inlineStr">
        <is>
          <t>làm trắng, làm bạc đi, làm tái nhợt, tái nhợt đi - tẩy trắng, chuội - làm phai màu, làm bay màu - làm úa vàng, làm nhợt nhạt, làm xanh xao = bleichen +</t>
        </is>
      </c>
    </row>
    <row r="3569">
      <c r="A3569" t="inlineStr">
        <is>
          <t>Bleichmittel</t>
        </is>
      </c>
      <c r="B3569" t="inlineStr"/>
      <c r="C3569" t="inlineStr"/>
      <c r="D3569" t="inlineStr">
        <is>
          <t>chất làm phai màu, chất làm bay màu</t>
        </is>
      </c>
    </row>
    <row r="3570">
      <c r="A3570" t="inlineStr">
        <is>
          <t>Bleichsucht</t>
        </is>
      </c>
      <c r="B3570" t="inlineStr"/>
      <c r="C3570" t="inlineStr"/>
      <c r="D3570" t="inlineStr">
        <is>
          <t>bệnh thiếu máu = die Bleichsucht +</t>
        </is>
      </c>
    </row>
    <row r="3571">
      <c r="A3571" t="inlineStr">
        <is>
          <t>Bleistift</t>
        </is>
      </c>
      <c r="B3571" t="inlineStr"/>
      <c r="C3571" t="inlineStr"/>
      <c r="D3571" t="inlineStr">
        <is>
          <t>bút chì, vật hình bút chì, hình chùm nhọn, chùm, lối vẽ, nét bút, bút vẽ = ein harter Bleistift + = mit Bleistift schreiben +</t>
        </is>
      </c>
    </row>
    <row r="3572">
      <c r="A3572" t="inlineStr">
        <is>
          <t>Bleistiftspitzer</t>
        </is>
      </c>
      <c r="B3572" t="inlineStr"/>
      <c r="C3572" t="inlineStr"/>
      <c r="D3572" t="inlineStr">
        <is>
          <t>cái gọt bút chì - thợ mài dao kéo, đồ dùng để mài, hòn đá mài</t>
        </is>
      </c>
    </row>
    <row r="3573">
      <c r="A3573" t="inlineStr">
        <is>
          <t>Blende</t>
        </is>
      </c>
      <c r="B3573" t="inlineStr"/>
      <c r="C3573" t="inlineStr"/>
      <c r="D3573" t="inlineStr">
        <is>
          <t>lỗ hổng, kẽ hở, lỗ ống kính, độ mở - mép vát, mặt vát, gờ lắp mặt kính - bức màn che, mành mành, rèm, miếng che mắt, cớ, bề ngoài giả dối, chầu rượu bí tỉ, luỹ chắn, công sự, những người mù - bình phong, màn che, màn, tấm chắn, bảng, thông báo, màn ảnh, màn bạc, cái sàng - bóng, bóng tối &amp; ), số nhiều) chỗ có bóng râm, chỗ bóng mát, bóng đêm, sự chuyển dần màu, bức tranh tô màu chuyển dần, sự hơi khác nhau, sắc thái, một chút, một ít, vật vô hình - vong hồn, vong linh, tán đèn, chụp đèn, cái lưỡi trai, ) mành mành cửa sổ, hầm rượu = die Blende + = die Blende + = die Blende + = die Blende + = die Blende einstellen +</t>
        </is>
      </c>
    </row>
    <row r="3574">
      <c r="A3574" t="inlineStr">
        <is>
          <t>blenden</t>
        </is>
      </c>
      <c r="B3574" t="inlineStr"/>
      <c r="C3574" t="inlineStr"/>
      <c r="D3574" t="inlineStr">
        <is>
          <t>héo đi, tàn đi, nhạt đi, phai đi, mất dần, mờ dần, biến dần, làm phai màu, làm bạc màu, truyền hình, tăng thành không rõ nữa, giảm thành không rõ</t>
        </is>
      </c>
    </row>
    <row r="3575">
      <c r="A3575" t="inlineStr">
        <is>
          <t>blendend</t>
        </is>
      </c>
      <c r="B3575" t="inlineStr"/>
      <c r="C3575" t="inlineStr"/>
      <c r="D3575" t="inlineStr">
        <is>
          <t>sao băng, như sao băng, khí tượng, rạng rỡ trong chốc lát, sáng người trong chốc lát - pháo hoa, sắc sảo, hóm hỉnh</t>
        </is>
      </c>
    </row>
    <row r="3576">
      <c r="A3576" t="inlineStr">
        <is>
          <t>Blicke</t>
        </is>
      </c>
      <c r="B3576" t="inlineStr"/>
      <c r="C3576" t="inlineStr"/>
      <c r="D3576">
        <f> durch Blicke ausdrücken + = jemandem schöne Blicke machen + = jemandem verliebte Blicke zuwerfen +</f>
        <v/>
      </c>
    </row>
    <row r="3577">
      <c r="A3577" t="inlineStr">
        <is>
          <t>Blicken</t>
        </is>
      </c>
      <c r="B3577" t="inlineStr"/>
      <c r="C3577" t="inlineStr"/>
      <c r="D3577">
        <f> jemanden mit Blicken messen + = jemanden mit Blicken durchbohren +</f>
        <v/>
      </c>
    </row>
    <row r="3578">
      <c r="A3578" t="inlineStr">
        <is>
          <t>Blickfeld</t>
        </is>
      </c>
      <c r="B3578" t="inlineStr"/>
      <c r="C3578" t="inlineStr"/>
      <c r="D3578" t="inlineStr">
        <is>
          <t>những điều khoản có tính chất nội dung, phạm vi có hiệu lực, phạm vi hoạt động, tầm ảnh hưởng, tầm nhìn, nhãn quan, tầm hiểu biết</t>
        </is>
      </c>
    </row>
    <row r="3579">
      <c r="A3579" t="inlineStr">
        <is>
          <t>Blickwinkel</t>
        </is>
      </c>
      <c r="B3579" t="inlineStr"/>
      <c r="C3579" t="inlineStr"/>
      <c r="D3579" t="inlineStr">
        <is>
          <t>luật xa gần, phối cảnh, tranh vẽ luật xa gần, hình phối cảnh, cảnh trông xa, viễn cảnh, triển vọng, tương lai, tiến độ</t>
        </is>
      </c>
    </row>
    <row r="3580">
      <c r="A3580" t="inlineStr">
        <is>
          <t>Blinddarm</t>
        </is>
      </c>
      <c r="B3580" t="inlineStr"/>
      <c r="C3580" t="inlineStr"/>
      <c r="D3580" t="inlineStr">
        <is>
          <t>ruột tịt = der Blinddarm +</t>
        </is>
      </c>
    </row>
    <row r="3581">
      <c r="A3581" t="inlineStr">
        <is>
          <t>Blinddarmoperation</t>
        </is>
      </c>
      <c r="B3581" t="inlineStr"/>
      <c r="C3581" t="inlineStr"/>
      <c r="D3581" t="inlineStr">
        <is>
          <t>thủ thuật cắt bỏ ruột thừa</t>
        </is>
      </c>
    </row>
    <row r="3582">
      <c r="A3582" t="inlineStr">
        <is>
          <t>Blindheit</t>
        </is>
      </c>
      <c r="B3582" t="inlineStr"/>
      <c r="C3582" t="inlineStr"/>
      <c r="D3582" t="inlineStr">
        <is>
          <t>chứng thanh manh = die Blindheit +</t>
        </is>
      </c>
    </row>
    <row r="3583">
      <c r="A3583" t="inlineStr">
        <is>
          <t>Blindwiderstand</t>
        </is>
      </c>
      <c r="B3583" t="inlineStr"/>
      <c r="C3583" t="inlineStr"/>
      <c r="D3583" t="inlineStr">
        <is>
          <t>điện kháng = der kapazitive Blindwiderstand +</t>
        </is>
      </c>
    </row>
    <row r="3584">
      <c r="A3584" t="inlineStr">
        <is>
          <t>Blinken</t>
        </is>
      </c>
      <c r="B3584" t="inlineStr"/>
      <c r="C3584" t="inlineStr"/>
      <c r="D3584" t="inlineStr">
        <is>
          <t>cái nháy mắt, cái chớp mắt, ánh lửa chập chờn, ánh lửa lung linh, ánh sáng nhấp nháy, ánh băng ice blink), cái nhìn qua, cái nhìn thoáng - ánh sáng loé lên, tia, sự bốc cháy, giây lát, sự phô trương, cảnh hồi tưởng flash back), phù hiệu, dòng nước nâng, tiếng lóng kẻ cắp, tin ngắn, bức điện ngắn - sự lấp lánh, ánh sáng lấp lánh, bước lướt nhanh</t>
        </is>
      </c>
    </row>
    <row r="3585">
      <c r="A3585" t="inlineStr">
        <is>
          <t>blinken</t>
        </is>
      </c>
      <c r="B3585" t="inlineStr"/>
      <c r="C3585" t="inlineStr"/>
      <c r="D3585" t="inlineStr">
        <is>
          <t>nháy mắt, chớp mắt, chập chờn, lung linh, nhấp nháy, bật đèn, nhắm mắt lam ngơ, nháy, chớp, bật nhấp nháy, nhắm mắt trước, tránh, lẩn tránh - chiếu ra một tia sáng yếu ớt, phát ra một ánh lập loè - ra hiệu, báo hiệu, chuyển bằng tính hiệu - lấp lánh, lóng lánh, tỏ ra sắc sảo, tỏ ra linh lợi, làm lấp lánh, làm lóng lánh</t>
        </is>
      </c>
    </row>
    <row r="3586">
      <c r="A3586" t="inlineStr">
        <is>
          <t>Blinker</t>
        </is>
      </c>
      <c r="B3586" t="inlineStr"/>
      <c r="C3586" t="inlineStr"/>
      <c r="D3586" t="inlineStr">
        <is>
          <t>con mắt, lông mi, miếng che mắt, kính đeo mắt</t>
        </is>
      </c>
    </row>
    <row r="3587">
      <c r="A3587" t="inlineStr">
        <is>
          <t>Blinzeln</t>
        </is>
      </c>
      <c r="B3587" t="inlineStr"/>
      <c r="C3587" t="inlineStr"/>
      <c r="D3587" t="inlineStr">
        <is>
          <t>sự nháy mắt, nháy mắt, khonh khắc</t>
        </is>
      </c>
    </row>
    <row r="3588">
      <c r="A3588" t="inlineStr">
        <is>
          <t>blinzeln</t>
        </is>
      </c>
      <c r="B3588" t="inlineStr"/>
      <c r="C3588" t="inlineStr"/>
      <c r="D3588" t="inlineStr">
        <is>
          <t>nháy mắt, nháy mắt ra hiệu, lấy lánh, nhấp nháy, nháy, chớp, biểu lộ bằng cái nháy mắt</t>
        </is>
      </c>
    </row>
    <row r="3589">
      <c r="A3589" t="inlineStr">
        <is>
          <t>Blitz</t>
        </is>
      </c>
      <c r="B3589" t="inlineStr"/>
      <c r="C3589" t="inlineStr"/>
      <c r="D3589" t="inlineStr">
        <is>
          <t>cái sàng, máy sàng, cái rây, mũi tên, cái then, cái chốt cửa, bó, súc, chớp, tiếng sét, bu-lông, sự chạy trốn, sự chạy lao đi - ánh sáng loé lên, tia, sự bốc cháy, giây lát, sự phô trương, cảnh hồi tưởng flash back), phù hiệu, dòng nước nâng, tiếng lóng kẻ cắp, tin ngắn, bức điện ngắn - quặng bóng, cái nhìn thoáng qua, cái liếc qua, tia loáng qua, tia loé lên, sự sượt qua, sự trệch sang bên - tia chớp - việc bất ngờ, tin sét đánh, lời doạ nạt = wie der Blitz + = der Blitz schlug ein + = vom Blitz getroffen + = wie ein geölter Blitz + = schnell wie der Blitz + = wie vom Blitz getroffen +</t>
        </is>
      </c>
    </row>
    <row r="3590">
      <c r="A3590" t="inlineStr">
        <is>
          <t>blitzartig</t>
        </is>
      </c>
      <c r="B3590" t="inlineStr"/>
      <c r="C3590" t="inlineStr"/>
      <c r="D3590" t="inlineStr">
        <is>
          <t>loé sáng như tia chớp = sich blitzartig bewegen +</t>
        </is>
      </c>
    </row>
    <row r="3591">
      <c r="A3591" t="inlineStr">
        <is>
          <t>Blitzen</t>
        </is>
      </c>
      <c r="B3591" t="inlineStr"/>
      <c r="C3591" t="inlineStr"/>
      <c r="D3591" t="inlineStr">
        <is>
          <t>sự lấp lánh, ánh sáng lấp lánh, cái nháy mắt, bước lướt nhanh - sự nhấy nháy</t>
        </is>
      </c>
    </row>
    <row r="3592">
      <c r="A3592" t="inlineStr">
        <is>
          <t>blitzen</t>
        </is>
      </c>
      <c r="B3592" t="inlineStr"/>
      <c r="C3592" t="inlineStr"/>
      <c r="D3592" t="inlineStr">
        <is>
          <t>loé sáng, vụt sáng, chiếu sáng, chợt hiện ra, chợt nảy ra, vụt hiện lên, loé lên, làm loé lên, làm rực lên, truyền đi cấp tốc, phát nhanh, khoe, phô, thò ra khoe - loé sáng như tia chớp - liếc nhìn, liếc nhanh, nhìn qua, bàn lướt qua, thoáng nói ý châm chọc, sáng loé, + off, aside) đi sượt qua, đi trệch, đưa nhìn qua - rọi sáng, soi sáng, sáng lên, chớp, làm nhẹ đi, làm nhẹ bớt, an ủi, làm cho đỡ đau đớn, làm cho bớt ưu phiền, nhẹ đi, bớt đau đớn, bớt ưu phiền - lấp lánh, lóng lánh, tỏ ra sắc sảo, tỏ ra linh lợi, làm lấp lánh, làm lóng lánh - long lanh, làm cho lấp lánh, làm nhấp nháy</t>
        </is>
      </c>
    </row>
    <row r="3593">
      <c r="A3593" t="inlineStr">
        <is>
          <t>Blitzesschnelle</t>
        </is>
      </c>
      <c r="B3593" t="inlineStr"/>
      <c r="C3593" t="inlineStr"/>
      <c r="D3593" t="inlineStr">
        <is>
          <t>tính chất xảy ra ngay lập tức, tính chất được làm ngay lập tức, tính chất khẩn trương</t>
        </is>
      </c>
    </row>
    <row r="3594">
      <c r="A3594" t="inlineStr">
        <is>
          <t>Blitzkrieg</t>
        </is>
      </c>
      <c r="B3594" t="inlineStr"/>
      <c r="C3594" t="inlineStr"/>
      <c r="D3594" t="inlineStr">
        <is>
          <t>chiến tranh chớp nhoáng, cuộc tấn công ồ ạt chớp nhoáng</t>
        </is>
      </c>
    </row>
    <row r="3595">
      <c r="A3595" t="inlineStr">
        <is>
          <t>Blitzschlag</t>
        </is>
      </c>
      <c r="B3595" t="inlineStr"/>
      <c r="C3595" t="inlineStr"/>
      <c r="D3595">
        <f> durch Blitzschlag getötet +</f>
        <v/>
      </c>
    </row>
    <row r="3596">
      <c r="A3596" t="inlineStr">
        <is>
          <t>Block</t>
        </is>
      </c>
      <c r="B3596" t="inlineStr"/>
      <c r="C3596" t="inlineStr"/>
      <c r="D3596"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sách, sổ sách kế toán, kinh thánh - khúc gỗ mới đốn, khúc gỗ mới xẻ, máy đo tốc độ, log-book, người đần, người ngu, người ngớ ngẩn - đường cái, ngựa dễ cưỡi pad nag), cái đệm, cái lót, yên ngựa có đệm, tập giấy thấm, tập giấy, lõi hộp mực đóng dấu, cái đệm ống chân, gan bàn chân, bàn chân, giỏ, ổ ăn chơi, tiệm hút - cái ròng rọc - kho dữ trữ, kho, hàng trong kho, vốn, cổ phân, thân chính, gốc ghép, để, báng, cán, chuôi, nguyên vật liệu, dòng dõi, thành phần xuất thân, đàn vật nuôi, thể quần tập, tập đoàn, giàn tàu - cái cùm = der Block + = der erratische Block + = auf einen Block spannen + = auf einem Block bearbeiten +</t>
        </is>
      </c>
    </row>
    <row r="3597">
      <c r="A3597" t="inlineStr">
        <is>
          <t>Blockade</t>
        </is>
      </c>
      <c r="B3597" t="inlineStr"/>
      <c r="C3597" t="inlineStr"/>
      <c r="D3597" t="inlineStr">
        <is>
          <t>sự đình hẳn lại, sự đình trệ hoàn toàn, sự bế tắc = die Blockade + = die Blockade brechen + = die Blockade aufheben +</t>
        </is>
      </c>
    </row>
    <row r="3598">
      <c r="A3598" t="inlineStr">
        <is>
          <t>Blockhaus</t>
        </is>
      </c>
      <c r="B3598" t="inlineStr"/>
      <c r="C3598" t="inlineStr"/>
      <c r="D3598" t="inlineStr">
        <is>
          <t>lán, lều, hạt rơi vãi, quả rơi rụng, kẻ lêu lỏng, kẻ lang thang đầu đường xó chợ</t>
        </is>
      </c>
    </row>
    <row r="3599">
      <c r="A3599" t="inlineStr">
        <is>
          <t>blockieren</t>
        </is>
      </c>
      <c r="B3599" t="inlineStr"/>
      <c r="C3599" t="inlineStr"/>
      <c r="D3599" t="inlineStr">
        <is>
          <t>làm trở ngại, ngăn chận, làm trở ngại sự thi hành, chặn đứng, chặn cản, hạn chế chi tiêu, hạn chế việc sử dụng, phản đối, gò vào khuôn, rập chữ nổi - làm đông nghịt, làm tắt nghẽn, làm sung huyết, bị sung huyết - làm tắc, làm bế tắc, làm nghẽn, ngăn, che, lấp, che khuất, cản trở, gây trở ngại, phá rối = blockieren + = blockieren +</t>
        </is>
      </c>
    </row>
    <row r="3600">
      <c r="A3600" t="inlineStr">
        <is>
          <t>Blockierung</t>
        </is>
      </c>
      <c r="B3600" t="inlineStr"/>
      <c r="C3600" t="inlineStr"/>
      <c r="D3600" t="inlineStr">
        <is>
          <t>sự phong toả, sự bao vây, sự ùn lại, sự tắc nghẽn, sự mắc nghẽn - sự đình hẳn lại, sự đình trệ hoàn toàn, sự bế tắc</t>
        </is>
      </c>
    </row>
    <row r="3601">
      <c r="A3601" t="inlineStr">
        <is>
          <t>blond</t>
        </is>
      </c>
      <c r="B3601" t="inlineStr"/>
      <c r="C3601" t="inlineStr"/>
      <c r="D3601" t="inlineStr">
        <is>
          <t>vàng hoe - phải, đúng, hợp lý, không thiên vị, công bằng, ngay thẳng, thẳng thắn, không gian lận, khá, khá tốt, đầy hứa hẹn, thuận lợi, thông đồng bén giọt, đẹp, nhiều, thừa thãi, khá lớn, có vẻ đúng - có vẻ xuôi tai, khéo, trắng, trong sạch, trúng, tốt, lịch sự, lễ phép, vào bản sạch - sáng sủa, sáng, nhạt, nhẹ, nhẹ nhàng, nhanh nhẹn, thanh thoát, dịu dàng, thư thái, khinh suất, nông nổi, nhẹ dạ, bộp chộp, lăng nhăng, lẳng lơ, đĩ thoã, tầm thường, không quan trọng</t>
        </is>
      </c>
    </row>
    <row r="3602">
      <c r="A3602" t="inlineStr">
        <is>
          <t>blubbern</t>
        </is>
      </c>
      <c r="B3602" t="inlineStr"/>
      <c r="C3602" t="inlineStr"/>
      <c r="D3602" t="inlineStr">
        <is>
          <t>nổi bong bóng, nổi bọt, sôi sùng sục, nổi tăm, đánh lừa, lừa bịp</t>
        </is>
      </c>
    </row>
    <row r="3603">
      <c r="A3603" t="inlineStr">
        <is>
          <t>Bluff</t>
        </is>
      </c>
      <c r="B3603" t="inlineStr"/>
      <c r="C3603" t="inlineStr"/>
      <c r="D3603" t="inlineStr">
        <is>
          <t>dốc đứng, lời lừa gạt, lời bịp bợm, sự tháu cáy - thuốc rửa mắt, lời nói phét, lời ba hoa, lời nói vớ vẩn, lời nói vô nghĩa, lời nịnh hót</t>
        </is>
      </c>
    </row>
    <row r="3604">
      <c r="A3604" t="inlineStr">
        <is>
          <t>bluffen</t>
        </is>
      </c>
      <c r="B3604" t="inlineStr"/>
      <c r="C3604" t="inlineStr"/>
      <c r="D3604" t="inlineStr">
        <is>
          <t>bịp, lừa gạt, lừa phỉnh, tháu cáy</t>
        </is>
      </c>
    </row>
    <row r="3605">
      <c r="A3605" t="inlineStr">
        <is>
          <t>Blumen</t>
        </is>
      </c>
      <c r="B3605" t="inlineStr"/>
      <c r="C3605" t="inlineStr"/>
      <c r="D3605" t="inlineStr">
        <is>
          <t>có nhiều hoa, đầy hoa, văn hoa, hoa mỹ = bunt von Blumen + = ein Meer von Blumen + = laßt Blumen sprechen + = ein Paradies von Blumen + = der gelbe Farbstoff in Blumen +</t>
        </is>
      </c>
    </row>
    <row r="3606">
      <c r="A3606" t="inlineStr">
        <is>
          <t>Blumenessenz</t>
        </is>
      </c>
      <c r="B3606" t="inlineStr"/>
      <c r="C3606" t="inlineStr"/>
      <c r="D3606" t="inlineStr">
        <is>
          <t>tinh dầu hoa hồng</t>
        </is>
      </c>
    </row>
    <row r="3607">
      <c r="A3607" t="inlineStr">
        <is>
          <t>Blumenkohl</t>
        </is>
      </c>
      <c r="B3607" t="inlineStr"/>
      <c r="C3607" t="inlineStr"/>
      <c r="D3607" t="inlineStr">
        <is>
          <t>cải hoa, hoa lơ</t>
        </is>
      </c>
    </row>
    <row r="3608">
      <c r="A3608" t="inlineStr">
        <is>
          <t>Blumenkrone</t>
        </is>
      </c>
      <c r="B3608" t="inlineStr"/>
      <c r="C3608" t="inlineStr"/>
      <c r="D3608" t="inlineStr">
        <is>
          <t>tràng hoa</t>
        </is>
      </c>
    </row>
    <row r="3609">
      <c r="A3609" t="inlineStr">
        <is>
          <t>Blumenliebhaber</t>
        </is>
      </c>
      <c r="B3609" t="inlineStr"/>
      <c r="C3609" t="inlineStr"/>
      <c r="D3609" t="inlineStr">
        <is>
          <t>người bán hoa, người trồng hoa, người nghiên cứu hoa</t>
        </is>
      </c>
    </row>
    <row r="3610">
      <c r="A3610" t="inlineStr">
        <is>
          <t>Blumenpracht</t>
        </is>
      </c>
      <c r="B3610" t="inlineStr"/>
      <c r="C3610" t="inlineStr"/>
      <c r="D3610" t="inlineStr">
        <is>
          <t>sắc hồng hào, sự sặc sỡ, sự bóng bảy, sự hào nhoáng, tính chất cầu kỳ, tính chất hoa mỹ</t>
        </is>
      </c>
    </row>
    <row r="3611">
      <c r="A3611" t="inlineStr">
        <is>
          <t>Blumentopf</t>
        </is>
      </c>
      <c r="B3611" t="inlineStr"/>
      <c r="C3611" t="inlineStr"/>
      <c r="D3611" t="inlineStr">
        <is>
          <t>chậu hoa</t>
        </is>
      </c>
    </row>
    <row r="3612">
      <c r="A3612" t="inlineStr">
        <is>
          <t>Blumenzucht</t>
        </is>
      </c>
      <c r="B3612" t="inlineStr"/>
      <c r="C3612" t="inlineStr"/>
      <c r="D3612" t="inlineStr">
        <is>
          <t>nghề trồng hoa</t>
        </is>
      </c>
    </row>
    <row r="3613">
      <c r="A3613" t="inlineStr">
        <is>
          <t>Bluse</t>
        </is>
      </c>
      <c r="B3613" t="inlineStr"/>
      <c r="C3613" t="inlineStr"/>
      <c r="D3613" t="inlineStr">
        <is>
          <t>áo cánh, áo choàng, áo bờ-lu</t>
        </is>
      </c>
    </row>
    <row r="3614">
      <c r="A3614" t="inlineStr">
        <is>
          <t>Blutandrang</t>
        </is>
      </c>
      <c r="B3614" t="inlineStr"/>
      <c r="C3614" t="inlineStr"/>
      <c r="D3614" t="inlineStr">
        <is>
          <t>sự đông nghịt, sự tắt nghẽn, sự sung huyết</t>
        </is>
      </c>
    </row>
    <row r="3615">
      <c r="A3615" t="inlineStr">
        <is>
          <t>Blutarmut</t>
        </is>
      </c>
      <c r="B3615" t="inlineStr"/>
      <c r="C3615" t="inlineStr"/>
      <c r="D3615" t="inlineStr">
        <is>
          <t>bệnh thiếu máu</t>
        </is>
      </c>
    </row>
    <row r="3616">
      <c r="A3616" t="inlineStr">
        <is>
          <t>Blutbad</t>
        </is>
      </c>
      <c r="B3616" t="inlineStr"/>
      <c r="C3616" t="inlineStr"/>
      <c r="D3616" t="inlineStr">
        <is>
          <t>sự đổ máu, sự chém giết - lò mổ, sự giết chóc, sự tàn sát - - cuộc tàn sát</t>
        </is>
      </c>
    </row>
    <row r="3617">
      <c r="A3617" t="inlineStr">
        <is>
          <t>Blutbank</t>
        </is>
      </c>
      <c r="B3617" t="inlineStr"/>
      <c r="C3617" t="inlineStr"/>
      <c r="D3617" t="inlineStr">
        <is>
          <t>nhà băng máu</t>
        </is>
      </c>
    </row>
    <row r="3618">
      <c r="A3618" t="inlineStr">
        <is>
          <t>Blutdruck</t>
        </is>
      </c>
      <c r="B3618" t="inlineStr"/>
      <c r="C3618" t="inlineStr"/>
      <c r="D3618">
        <f> den Blutdruck messen +</f>
        <v/>
      </c>
    </row>
    <row r="3619">
      <c r="A3619" t="inlineStr">
        <is>
          <t>Blutegel</t>
        </is>
      </c>
      <c r="B3619" t="inlineStr"/>
      <c r="C3619" t="inlineStr"/>
      <c r="D3619">
        <f> der Blutegel + = jemandem Blutegel setzen +</f>
        <v/>
      </c>
    </row>
    <row r="3620">
      <c r="A3620" t="inlineStr">
        <is>
          <t>bluten</t>
        </is>
      </c>
      <c r="B3620" t="inlineStr"/>
      <c r="C3620" t="inlineStr"/>
      <c r="D3620" t="inlineStr">
        <is>
          <t>chảy máu, mất máu, rỉ nhựa, đổ máu, hy sinh, lấy máu, bòn rút, ) hút máu hút mủ, dốc túi, xuỳ tiền ra, bị bòn rút, thương xót, đau đớn</t>
        </is>
      </c>
    </row>
    <row r="3621">
      <c r="A3621" t="inlineStr">
        <is>
          <t>Bluter</t>
        </is>
      </c>
      <c r="B3621" t="inlineStr"/>
      <c r="C3621" t="inlineStr"/>
      <c r="D3621" t="inlineStr">
        <is>
          <t>người trích máu, người ưa chảy máu, lẻ bòn rút, kẻ bóc lột, kẻ hút máu hút mủ</t>
        </is>
      </c>
    </row>
    <row r="3622">
      <c r="A3622" t="inlineStr">
        <is>
          <t>Bluterkrankheit</t>
        </is>
      </c>
      <c r="B3622" t="inlineStr"/>
      <c r="C3622" t="inlineStr"/>
      <c r="D3622" t="inlineStr">
        <is>
          <t>chứng ưa chảy máu</t>
        </is>
      </c>
    </row>
    <row r="3623">
      <c r="A3623" t="inlineStr">
        <is>
          <t>Blutgruppe</t>
        </is>
      </c>
      <c r="B3623" t="inlineStr"/>
      <c r="C3623" t="inlineStr"/>
      <c r="D3623" t="inlineStr">
        <is>
          <t>nhóm máu</t>
        </is>
      </c>
    </row>
    <row r="3624">
      <c r="A3624" t="inlineStr">
        <is>
          <t>Blutjaspis</t>
        </is>
      </c>
      <c r="B3624" t="inlineStr"/>
      <c r="C3624" t="inlineStr"/>
      <c r="D3624" t="inlineStr">
        <is>
          <t>cây vòi voi, màu đỏ ánh xanh, đá heliotrope</t>
        </is>
      </c>
    </row>
    <row r="3625">
      <c r="A3625" t="inlineStr">
        <is>
          <t>Blutkreislauf</t>
        </is>
      </c>
      <c r="B3625" t="inlineStr"/>
      <c r="C3625" t="inlineStr"/>
      <c r="D3625">
        <f> der große Blutkreislauf +</f>
        <v/>
      </c>
    </row>
    <row r="3626">
      <c r="A3626" t="inlineStr">
        <is>
          <t>Blutprobe</t>
        </is>
      </c>
      <c r="B3626" t="inlineStr"/>
      <c r="C3626" t="inlineStr"/>
      <c r="D3626" t="inlineStr">
        <is>
          <t>sự thử máu</t>
        </is>
      </c>
    </row>
    <row r="3627">
      <c r="A3627" t="inlineStr">
        <is>
          <t>blutrot</t>
        </is>
      </c>
      <c r="B3627" t="inlineStr"/>
      <c r="C3627" t="inlineStr"/>
      <c r="D3627" t="inlineStr">
        <is>
          <t>đỏ thắm lên, ửng đỏ</t>
        </is>
      </c>
    </row>
    <row r="3628">
      <c r="A3628" t="inlineStr">
        <is>
          <t>Blutsauger</t>
        </is>
      </c>
      <c r="B3628" t="inlineStr"/>
      <c r="C3628" t="inlineStr"/>
      <c r="D3628" t="inlineStr">
        <is>
          <t>cạnh buồm, mép buồm, con đỉa, kẻ bóc lột, kẻ hút máu, thầy thuốc, thầy lang - ma hút máu, ma cà rồng, dơi quỷ vampire bat), cửa sập vampire trap), người đàn bà mồi chài đàn ông</t>
        </is>
      </c>
    </row>
    <row r="3629">
      <c r="A3629" t="inlineStr">
        <is>
          <t>Blutschande</t>
        </is>
      </c>
      <c r="B3629" t="inlineStr"/>
      <c r="C3629" t="inlineStr"/>
      <c r="D3629" t="inlineStr">
        <is>
          <t>tội loạn luân, sự loạn luân</t>
        </is>
      </c>
    </row>
    <row r="3630">
      <c r="A3630" t="inlineStr">
        <is>
          <t>Blutspender</t>
        </is>
      </c>
      <c r="B3630" t="inlineStr"/>
      <c r="C3630" t="inlineStr"/>
      <c r="D3630" t="inlineStr">
        <is>
          <t>người cho, người tặng, người biếu, người quyên cúng</t>
        </is>
      </c>
    </row>
    <row r="3631">
      <c r="A3631" t="inlineStr">
        <is>
          <t>blutsverwandt</t>
        </is>
      </c>
      <c r="B3631" t="inlineStr"/>
      <c r="C3631" t="inlineStr"/>
      <c r="D3631" t="inlineStr">
        <is>
          <t>thân thuộc, bà con, có họ, hơi giống, na ná - cùng dòng máu - cùng một tông, họ hàng bà con, cùng một nguồn gốc, giống nhau, tương tự = blutsverwandt +</t>
        </is>
      </c>
    </row>
    <row r="3632">
      <c r="A3632" t="inlineStr">
        <is>
          <t>Blutsverwandtschaft</t>
        </is>
      </c>
      <c r="B3632" t="inlineStr"/>
      <c r="C3632" t="inlineStr"/>
      <c r="D3632" t="inlineStr">
        <is>
          <t>máu, huyết, nhựa, nước ngọt, sự tàn sát, sự chém giết, sự đổ máu, tính khí, giống nòi, dòng dõi, họ hàng, gia đình, người lịch sự, người ăn diện young blood) - quan hệ dòng máu, tình máu mủ - dòng họ, bà con thân thiết - bà con anh em, họ hàng thân thích, quan hệ họ hàng, sự giống nhau về tính tình</t>
        </is>
      </c>
    </row>
    <row r="3633">
      <c r="A3633" t="inlineStr">
        <is>
          <t>Blutung</t>
        </is>
      </c>
      <c r="B3633" t="inlineStr"/>
      <c r="C3633" t="inlineStr"/>
      <c r="D3633" t="inlineStr">
        <is>
          <t>sự chảy máu, sự trích máu, sự rỉ nhựa = die Blutung +</t>
        </is>
      </c>
    </row>
    <row r="3634">
      <c r="A3634" t="inlineStr">
        <is>
          <t>Blutvergiftung</t>
        </is>
      </c>
      <c r="B3634" t="inlineStr"/>
      <c r="C3634" t="inlineStr"/>
      <c r="D3634">
        <f> die Blutvergiftung +</f>
        <v/>
      </c>
    </row>
    <row r="3635">
      <c r="A3635" t="inlineStr">
        <is>
          <t>Blutwurst</t>
        </is>
      </c>
      <c r="B3635" t="inlineStr"/>
      <c r="C3635" t="inlineStr"/>
      <c r="D3635" t="inlineStr">
        <is>
          <t>dồi</t>
        </is>
      </c>
    </row>
    <row r="3636">
      <c r="A3636" t="inlineStr">
        <is>
          <t>Bob</t>
        </is>
      </c>
      <c r="B3636" t="inlineStr"/>
      <c r="C3636" t="inlineStr"/>
      <c r="D3636" t="inlineStr">
        <is>
          <t>cắt ngắn quá vai, câu lươn bằng mồi giun tơ, nhấp nhô bập bềnh, phấp phới trên không, nhảy nhót, lắc lư, lủng lẳng, đớp, khẽ nhún đầu gối cúi chào, đập nhẹ, vỗ nhẹ, lắc nhẹ</t>
        </is>
      </c>
    </row>
    <row r="3637">
      <c r="A3637" t="inlineStr">
        <is>
          <t>Bock</t>
        </is>
      </c>
      <c r="B3637" t="inlineStr"/>
      <c r="C3637" t="inlineStr"/>
      <c r="D3637" t="inlineStr">
        <is>
          <t>lỗi lầm lớn, điều sai lầm lớn - ngựa, kỵ binh, ngựa gỗ vaulting horse), giá, quỷ đầu ngựa đuôi cá, cá ngựa, con moóc, dây thừng, dây chão, khối đá nằm ngang, horse-power, bài dịch để quay cóp - sự dừng lại, sự đứng lại, sự chống cự, sự đấu tranh chống lại, chỗ đứng, vị trí, lập trường, quan điểm, mắc, gian hàng, chỗ để xe, khán đài, chỗ dành riêng cho người làm chứng - cây trồng đang mọc, mùa màng chưa gặt, sự dừng lại để biểu diễn, rừng, gỗ rừng = der Bock + = der Bock + = der Bock + = einen Bock schießen +</t>
        </is>
      </c>
    </row>
    <row r="3638">
      <c r="A3638" t="inlineStr">
        <is>
          <t>Bockbier</t>
        </is>
      </c>
      <c r="B3638" t="inlineStr"/>
      <c r="C3638" t="inlineStr"/>
      <c r="D3638" t="inlineStr">
        <is>
          <t>bia đen, bốc bia</t>
        </is>
      </c>
    </row>
    <row r="3639">
      <c r="A3639" t="inlineStr">
        <is>
          <t>bocken</t>
        </is>
      </c>
      <c r="B3639" t="inlineStr"/>
      <c r="C3639" t="inlineStr"/>
      <c r="D3639">
        <f> bocken + = bocken +</f>
        <v/>
      </c>
    </row>
    <row r="3640">
      <c r="A3640" t="inlineStr">
        <is>
          <t>Bockshorn</t>
        </is>
      </c>
      <c r="B3640" t="inlineStr"/>
      <c r="C3640" t="inlineStr"/>
      <c r="D3640" t="inlineStr">
        <is>
          <t>bịp, lừa gạt, lừa phỉnh, tháu cáy = jemanden ins Bockshorn jagen +</t>
        </is>
      </c>
    </row>
    <row r="3641">
      <c r="A3641" t="inlineStr">
        <is>
          <t>Bockspringen</t>
        </is>
      </c>
      <c r="B3641" t="inlineStr"/>
      <c r="C3641" t="inlineStr"/>
      <c r="D3641" t="inlineStr">
        <is>
          <t>trò chơi nhảy cừu</t>
        </is>
      </c>
    </row>
    <row r="3642">
      <c r="A3642" t="inlineStr">
        <is>
          <t>Bodenbestellung</t>
        </is>
      </c>
      <c r="B3642" t="inlineStr"/>
      <c r="C3642" t="inlineStr"/>
      <c r="D3642" t="inlineStr">
        <is>
          <t>việc cày cấy trồng trọt, đất trồng trọt</t>
        </is>
      </c>
    </row>
    <row r="3643">
      <c r="A3643" t="inlineStr">
        <is>
          <t>Bodenkammer</t>
        </is>
      </c>
      <c r="B3643" t="inlineStr"/>
      <c r="C3643" t="inlineStr"/>
      <c r="D3643" t="inlineStr">
        <is>
          <t>tiếng A-ten, gác mái, tường mặt thượng, tầng mặt thượng - gác xép sát mái, cái đầu</t>
        </is>
      </c>
    </row>
    <row r="3644">
      <c r="A3644" t="inlineStr">
        <is>
          <t>Bodenpersonal</t>
        </is>
      </c>
      <c r="B3644" t="inlineStr"/>
      <c r="C3644" t="inlineStr"/>
      <c r="D3644" t="inlineStr">
        <is>
          <t>nhân viên kỹ thuật</t>
        </is>
      </c>
    </row>
    <row r="3645">
      <c r="A3645" t="inlineStr">
        <is>
          <t>Bodensatz</t>
        </is>
      </c>
      <c r="B3645" t="inlineStr"/>
      <c r="C3645" t="inlineStr"/>
      <c r="D3645" t="inlineStr">
        <is>
          <t>phần dưới cùng, đáy, bụng tàu, tàu, mặt, đít, cơ sở, ngọn nguồn, bản chất, sức chịu đựng, sức dai - cặn, chất lắng, phân - chân, bàn chân, bước chân, cách đi, bộ binh, bệ phía dưới, cuối, phút, âm tiết ), gốc cánh, cặn bã foot), đường thô foots), footlights - mặt đất, đất, bâi đất, khu đất, ruộng đất, đất đai vườn tược, vị trí, khoảng cách, nền, cặn bã, số nhiều) lý lẽ, lý do, căn cứ, cớ, sự tiếp đất - cặn rượu - cáu, trầm tích - = der Bodensatz +</t>
        </is>
      </c>
    </row>
    <row r="3646">
      <c r="A3646" t="inlineStr">
        <is>
          <t>Bodensenkung</t>
        </is>
      </c>
      <c r="B3646" t="inlineStr"/>
      <c r="C3646" t="inlineStr"/>
      <c r="D3646">
        <f> die Bodensenkung +</f>
        <v/>
      </c>
    </row>
    <row r="3647">
      <c r="A3647" t="inlineStr">
        <is>
          <t>Bogen</t>
        </is>
      </c>
      <c r="B3647" t="inlineStr"/>
      <c r="C3647" t="inlineStr"/>
      <c r="D3647" t="inlineStr">
        <is>
          <t>hình cung, cung, cầu võng, cung lửa, hồ quang - chỗ uốn, chỗ cong, chỗ rẽ, khuỷ, chỗ nối, chỗ thắt nút, the bends bệnh khí ép, bệnh thợ lặn - cái cung, vĩ, cầu vồng, cái nơ con bướm, cốt yên ngựa saddke), cần lấy điện, vòm, sự chào, sự cúi chào, sự cúi đầu, mũi tàu, người chèo mũi - cành cây, nhánh, ngả ..., chi, chi nhánh, ngành - đường cong, đường vòng, chỗ quanh co - sự quét, sự đảo, sự khoát, sự lướt, đoạn cong, tầm, khả năng, sự xuất kích, mái chèo dài, cần múc nước, dải, người cạo ống khói, sweepstake, số nhiều) rác rưởi quét đi = der Bogen + = der Bogen + = der Bogen + = in Bogen + = viele Bogen + = im Bogen fliegen + = der umgekehrte Bogen + = in Bausch und Bogen + = den Bogen überspannen + = im Bogen hinausfahren +</t>
        </is>
      </c>
    </row>
    <row r="3648">
      <c r="A3648" t="inlineStr">
        <is>
          <t>Bogengang</t>
        </is>
      </c>
      <c r="B3648" t="inlineStr"/>
      <c r="C3648" t="inlineStr"/>
      <c r="D3648" t="inlineStr">
        <is>
          <t>đường có mái vòm, dãy cuốn - cổng tò vò, lối đi có mái vòm</t>
        </is>
      </c>
    </row>
    <row r="3649">
      <c r="A3649" t="inlineStr">
        <is>
          <t>Bohle</t>
        </is>
      </c>
      <c r="B3649" t="inlineStr"/>
      <c r="C3649" t="inlineStr"/>
      <c r="D3649" t="inlineStr">
        <is>
          <t>ván lót, thanh gỗ giữ ván cửa - tấm ván, mục</t>
        </is>
      </c>
    </row>
    <row r="3650">
      <c r="A3650" t="inlineStr">
        <is>
          <t>Bohnen</t>
        </is>
      </c>
      <c r="B3650" t="inlineStr"/>
      <c r="C3650" t="inlineStr"/>
      <c r="D3650">
        <f> die weißen Bohnen + = die grünen Bohnen +</f>
        <v/>
      </c>
    </row>
    <row r="3651">
      <c r="A3651" t="inlineStr">
        <is>
          <t>Bohnenkraut</t>
        </is>
      </c>
      <c r="B3651" t="inlineStr"/>
      <c r="C3651" t="inlineStr"/>
      <c r="D3651" t="inlineStr">
        <is>
          <t>rau húng, rau thơm, savoury</t>
        </is>
      </c>
    </row>
    <row r="3652">
      <c r="A3652" t="inlineStr">
        <is>
          <t>Bohnenstange</t>
        </is>
      </c>
      <c r="B3652" t="inlineStr"/>
      <c r="C3652" t="inlineStr"/>
      <c r="D3652">
        <f> lang wie eine Bohnenstange sein +</f>
        <v/>
      </c>
    </row>
    <row r="3653">
      <c r="A3653" t="inlineStr">
        <is>
          <t>Bohnenstroh</t>
        </is>
      </c>
      <c r="B3653" t="inlineStr"/>
      <c r="C3653" t="inlineStr"/>
      <c r="D3653">
        <f> Er ist dumm wie Bohnenstroh. +</f>
        <v/>
      </c>
    </row>
    <row r="3654">
      <c r="A3654" t="inlineStr">
        <is>
          <t>Bohren</t>
        </is>
      </c>
      <c r="B3654" t="inlineStr"/>
      <c r="C3654" t="inlineStr"/>
      <c r="D3654" t="inlineStr">
        <is>
          <t>sự khoan, sự đào, lỗ khoan, phoi khoan</t>
        </is>
      </c>
    </row>
    <row r="3655">
      <c r="A3655" t="inlineStr">
        <is>
          <t>bohren</t>
        </is>
      </c>
      <c r="B3655" t="inlineStr"/>
      <c r="C3655" t="inlineStr"/>
      <c r="D3655" t="inlineStr">
        <is>
          <t>khoan đào, xoi, lách qua, chèn ra khỏi vòng đua, thò cổ ra, làm buồn, làm rầy, làm phiền, quấy rầy - khoan, rèn luyện, luyện tập, gieo thành hàng, trồng thành luống - = bohren + = bohren +</t>
        </is>
      </c>
    </row>
    <row r="3656">
      <c r="A3656" t="inlineStr">
        <is>
          <t>Bohrer</t>
        </is>
      </c>
      <c r="B3656" t="inlineStr"/>
      <c r="C3656" t="inlineStr"/>
      <c r="D3656" t="inlineStr">
        <is>
          <t>cái khoan, mũi khoan, máy khoan - người khoan, người đào, sâu bore - ốc khoan, sự tập luyện, kỷ luật chặt chẽ, sự rèn luyện thường xuyên, luống, máy gieo và lấp hạt, khỉ mặt xanh, vải thô</t>
        </is>
      </c>
    </row>
    <row r="3657">
      <c r="A3657" t="inlineStr">
        <is>
          <t>Bohrerspitze</t>
        </is>
      </c>
      <c r="B3657" t="inlineStr"/>
      <c r="C3657" t="inlineStr"/>
      <c r="D3657" t="inlineStr">
        <is>
          <t>miếng, mảnh mẫu, một chút, một tí, đoạn ngắn, góc phong cảnh, đồng tiền, mũi khoan, đầu mỏ hàn, mũi kim, mỏ chìa khoá, hàm thiếc ngựa, sự kiềm chế</t>
        </is>
      </c>
    </row>
    <row r="3658">
      <c r="A3658" t="inlineStr">
        <is>
          <t>Bohrfutter</t>
        </is>
      </c>
      <c r="B3658" t="inlineStr"/>
      <c r="C3658" t="inlineStr"/>
      <c r="D3658" t="inlineStr">
        <is>
          <t>tiếng cục cục, tiếng tặc lưỡi, tiếng chặc lưỡi, mâm cặp, bàn cặp, ngàm, đồ ăn, thức ăn, sự day day, sự lắc nhẹ, sự ném, sự liệng, sự quăng, sứ đuổi ra, sự thải ra, sự bỏ rơi, trò chơi đáo lỗ</t>
        </is>
      </c>
    </row>
    <row r="3659">
      <c r="A3659" t="inlineStr">
        <is>
          <t>Bohrloch</t>
        </is>
      </c>
      <c r="B3659" t="inlineStr"/>
      <c r="C3659" t="inlineStr"/>
      <c r="D3659" t="inlineStr">
        <is>
          <t>lỗ khoan, nòng, cỡ nòng, việc chán ngắt, việc buồn tẻ, điều buồn bực, người hay quấy rầy, người hay làm phiền, người hay nói chuyện dớ dẩn, nước triều lớn - điều tốt, điều hay, điều lành, điều thiện, giếng, nguồn, lồng cầu thang, lọ, khoang cá, buồng máy bm, chỗ ngồi của các luật sư, chỗ phi công ngồi, nguồn nước, suối nước, hầm, lò</t>
        </is>
      </c>
    </row>
    <row r="3660">
      <c r="A3660" t="inlineStr">
        <is>
          <t>Bohrmaschine</t>
        </is>
      </c>
      <c r="B3660" t="inlineStr"/>
      <c r="C3660" t="inlineStr"/>
      <c r="D3660" t="inlineStr">
        <is>
          <t>mũi khoan, máy khoan, ốc khoan, sự tập luyện, kỷ luật chặt chẽ, sự rèn luyện thường xuyên, luống, máy gieo và lấp hạt, khỉ mặt xanh, vải thô</t>
        </is>
      </c>
    </row>
    <row r="3661">
      <c r="A3661" t="inlineStr">
        <is>
          <t>Bohrturm</t>
        </is>
      </c>
      <c r="B3661" t="inlineStr"/>
      <c r="C3661" t="inlineStr"/>
      <c r="D3661">
        <f> der Bohrturm +</f>
        <v/>
      </c>
    </row>
    <row r="3662">
      <c r="A3662" t="inlineStr">
        <is>
          <t>Bohrung</t>
        </is>
      </c>
      <c r="B3662" t="inlineStr"/>
      <c r="C3662" t="inlineStr"/>
      <c r="D3662" t="inlineStr">
        <is>
          <t>lỗ khoan, nòng, cỡ nòng, việc chán ngắt, việc buồn tẻ, điều buồn bực, người hay quấy rầy, người hay làm phiền, người hay nói chuyện dớ dẩn, nước triều lớn - sự khoan, sự đào, phoi khoan - cỡ, đường kính, phẩm chất, tính chất, năng lực, thứ, hạng - mũi khoan, máy khoan, ốc khoan, sự tập luyện, kỷ luật chặt chẽ, sự rèn luyện thường xuyên, luống, máy gieo và lấp hạt, khỉ mặt xanh, vải thô - lỗ, lỗ thủng, lỗ trống, lỗ đáo, lỗ đặt bóng, chỗ sâu, chỗ trũng, hố, hang, túp lều tồi tàn, nhà ổ chuột, điểm thắng, rỗ kim, rỗ tổ ong, khuyết điểm, thiếu sót, lỗ hổng, tình thế khó xử, hoàn cảnh lúng túng - điều tốt, điều hay, điều lành, điều thiện, giếng, nguồn, lồng cầu thang, lọ, khoang cá, buồng máy bm, chỗ ngồi của các luật sư, chỗ phi công ngồi, nguồn nước, suối nước, hầm, lò</t>
        </is>
      </c>
    </row>
    <row r="3663">
      <c r="A3663" t="inlineStr">
        <is>
          <t>Boje</t>
        </is>
      </c>
      <c r="B3663" t="inlineStr"/>
      <c r="C3663" t="inlineStr"/>
      <c r="D3663" t="inlineStr">
        <is>
          <t>phao, phao cứu đắm life buoy), chỗ nương tựa</t>
        </is>
      </c>
    </row>
    <row r="3664">
      <c r="A3664" t="inlineStr">
        <is>
          <t>Bojen</t>
        </is>
      </c>
      <c r="B3664" t="inlineStr"/>
      <c r="C3664" t="inlineStr"/>
      <c r="D3664" t="inlineStr">
        <is>
          <t>đặt phao, thả phao, + up) giữ cho khỏi chìm, làm cho nổi, nâng lên, + up) giữ vững tinh thần, làm cho phấn chấn</t>
        </is>
      </c>
    </row>
    <row r="3665">
      <c r="A3665" t="inlineStr">
        <is>
          <t>Bolzen</t>
        </is>
      </c>
      <c r="B3665" t="inlineStr"/>
      <c r="C3665" t="inlineStr"/>
      <c r="D3665" t="inlineStr">
        <is>
          <t>thanh củi, thanh sắt nhỏ, đường trang trí hình thanh củi, lệnh yêu cầu cung cấp cho bộ đội, chỗ trú quán, chỗ trú chân, công ăn việc làm - cái sàng, máy sàng, cái rây, mũi tên, cái then, cái chốt cửa, bó, súc, chớp, tiếng sét, bu-lông, sự chạy trốn, sự chạy lao đi - - đinh kẹp, má kẹp, cái chốt, cái chèn, cái chêm - cá đục, người khờ dại, người cả tin, bu lông, trục, ngõng trục, cổ trục - hòn đảo nhỏ, bâi cát nông, đá ngần, chìa khoá, khoá, điệu, âm điệu, cái khoá, phím, nút bấm, bấm chữ, mộng gỗ, chốt sắt, cái nêm, cái manip telegraph key), bí quyết, giải pháp, lời giải đáp - sách giải đáp toán, lời chú dẫn, bản dịch theo từng chữ một, ý kiến chủ đạo, ý kiến bao trùm, nguyên tắc cơ bản, khẩu hiệu chính trong một cuộc vận động, vị trí cửa ngõ, vị trí then chốt - giọng, cách suy nghĩ, cách diễn đạt, quyền lực của giáo hoàng, then chốt, chủ yếu - ghim, đinh ghim, cặp, kẹp, chốt, ngõng, ống, cẳng, chân, thùng nhỏ = der Bolzen +</t>
        </is>
      </c>
    </row>
    <row r="3666">
      <c r="A3666" t="inlineStr">
        <is>
          <t>bombardieren</t>
        </is>
      </c>
      <c r="B3666" t="inlineStr"/>
      <c r="C3666" t="inlineStr"/>
      <c r="D3666" t="inlineStr">
        <is>
          <t>ném bom, oanh tạc - bắn phá, tấn công tới tấp, đưa dồn dập - kiểm tra trọng lượng tiền đồng theo trọng lượng đồng bảng Anh, nhốt vào bãi rào, nhốt vào trại giam, giã, nghiền, nện, thụi, thoi, đánh đập, giâ, đập thình lình, nện vào, giã vào - nã oàng oàng vào, chạy uỳnh uỵch, đi uỳnh uỵch - ném bom trúng, bắn tan xác, hạ - bóc vỏ, lột vỏ, nhể, phủ vỏ sò, lát bằng vỏ sò, bắn pháo, nã pháo - khiển trách, quở trách, mắng như tát nước vào mặt, quất túi bụi = bombardieren +</t>
        </is>
      </c>
    </row>
    <row r="3667">
      <c r="A3667" t="inlineStr">
        <is>
          <t>Bombardierung</t>
        </is>
      </c>
      <c r="B3667" t="inlineStr"/>
      <c r="C3667" t="inlineStr"/>
      <c r="D3667" t="inlineStr">
        <is>
          <t>sự bắn phá, sự ném bom, cuộc oanh tạc</t>
        </is>
      </c>
    </row>
    <row r="3668">
      <c r="A3668" t="inlineStr">
        <is>
          <t>bombastisch</t>
        </is>
      </c>
      <c r="B3668" t="inlineStr"/>
      <c r="C3668" t="inlineStr"/>
      <c r="D3668" t="inlineStr">
        <is>
          <t>khoa trương</t>
        </is>
      </c>
    </row>
    <row r="3669">
      <c r="A3669" t="inlineStr">
        <is>
          <t>Bombe</t>
        </is>
      </c>
      <c r="B3669" t="inlineStr"/>
      <c r="C3669" t="inlineStr"/>
      <c r="D3669" t="inlineStr">
        <is>
          <t>quả bom - trứng, lóng bom, mìn, ngư lôi - vỏ, bao, mai, vỏ tàu, tường nhà, quan tài trong, thuyền đua, đạn trái phá, đạn súng cối, đạn, đốc kiếm, shell-jacket, lớp, nét đại cương, vỏ bề ngoài, đàn lia = es schlug wie eine Bombe ein +</t>
        </is>
      </c>
    </row>
    <row r="3670">
      <c r="A3670" t="inlineStr">
        <is>
          <t>Bomben</t>
        </is>
      </c>
      <c r="B3670" t="inlineStr"/>
      <c r="C3670" t="inlineStr"/>
      <c r="D3670" t="inlineStr">
        <is>
          <t>ném bom, oanh tạc = mit Bomben beladen + = durch Bomben zerstört +</t>
        </is>
      </c>
    </row>
    <row r="3671">
      <c r="A3671" t="inlineStr">
        <is>
          <t>Bombenabwurf</t>
        </is>
      </c>
      <c r="B3671" t="inlineStr"/>
      <c r="C3671" t="inlineStr"/>
      <c r="D3671">
        <f> der dichte Bombenabwurf +</f>
        <v/>
      </c>
    </row>
    <row r="3672">
      <c r="A3672" t="inlineStr">
        <is>
          <t>Bombenangriff</t>
        </is>
      </c>
      <c r="B3672" t="inlineStr"/>
      <c r="C3672" t="inlineStr"/>
      <c r="D3672">
        <f> der erfolgreiche Bombenangriff +</f>
        <v/>
      </c>
    </row>
    <row r="3673">
      <c r="A3673" t="inlineStr">
        <is>
          <t>Bombenleger</t>
        </is>
      </c>
      <c r="B3673" t="inlineStr"/>
      <c r="C3673" t="inlineStr"/>
      <c r="D3673" t="inlineStr">
        <is>
          <t>máy bay ném bom, người phụ trách cắt bom</t>
        </is>
      </c>
    </row>
    <row r="3674">
      <c r="A3674" t="inlineStr">
        <is>
          <t>Bomber</t>
        </is>
      </c>
      <c r="B3674" t="inlineStr"/>
      <c r="C3674" t="inlineStr"/>
      <c r="D3674" t="inlineStr">
        <is>
          <t>máy bay ném bom, người phụ trách cắt bom = der schwere Bomber + = der ganz niedrig fliegende Bomber +</t>
        </is>
      </c>
    </row>
    <row r="3675">
      <c r="A3675" t="inlineStr">
        <is>
          <t>Bomberverband</t>
        </is>
      </c>
      <c r="B3675" t="inlineStr"/>
      <c r="C3675" t="inlineStr"/>
      <c r="D3675" t="inlineStr">
        <is>
          <t>con ong, nhà thơ, người bận nhiều việc, buổi vui chơi tập thể, buổi lao động tập thể</t>
        </is>
      </c>
    </row>
    <row r="3676">
      <c r="A3676" t="inlineStr">
        <is>
          <t>Bonus</t>
        </is>
      </c>
      <c r="B3676" t="inlineStr"/>
      <c r="C3676" t="inlineStr"/>
      <c r="D3676" t="inlineStr">
        <is>
          <t>của perquisite</t>
        </is>
      </c>
    </row>
    <row r="3677">
      <c r="A3677" t="inlineStr">
        <is>
          <t>Boot</t>
        </is>
      </c>
      <c r="B3677" t="inlineStr"/>
      <c r="C3677" t="inlineStr"/>
      <c r="D3677" t="inlineStr">
        <is>
          <t>tàu thuyền, đĩa hình thuyền = das Boot + = das flache Boot + = das kleine Boot + = in einem Boot fahren + = im selben Boot sitzen + = in einem Boot befördern + = die Ruder ins Boot hineinnehmen + = als Vormann in einem Boot rudern +</t>
        </is>
      </c>
    </row>
    <row r="3678">
      <c r="A3678" t="inlineStr">
        <is>
          <t>booten</t>
        </is>
      </c>
      <c r="B3678" t="inlineStr"/>
      <c r="C3678" t="inlineStr"/>
      <c r="D3678" t="inlineStr">
        <is>
          <t>đi giày ống cho, đá, tra tấn = neu booten +</t>
        </is>
      </c>
    </row>
    <row r="3679">
      <c r="A3679" t="inlineStr">
        <is>
          <t>Bootsfahrt</t>
        </is>
      </c>
      <c r="B3679" t="inlineStr"/>
      <c r="C3679" t="inlineStr"/>
      <c r="D3679" t="inlineStr">
        <is>
          <t>sự đi chơi bằng thuyền, cuộc đi chơi bằng thuyền</t>
        </is>
      </c>
    </row>
    <row r="3680">
      <c r="A3680" t="inlineStr">
        <is>
          <t>Bootsmann</t>
        </is>
      </c>
      <c r="B3680" t="inlineStr"/>
      <c r="C3680" t="inlineStr"/>
      <c r="D3680" t="inlineStr">
        <is>
          <t>người chèo thuyền, người giữ thuyền, người cho thuê thuyền - viên quản lý neo buồm = der Bootsmann +</t>
        </is>
      </c>
    </row>
    <row r="3681">
      <c r="A3681" t="inlineStr">
        <is>
          <t>Borax</t>
        </is>
      </c>
      <c r="B3681" t="inlineStr"/>
      <c r="C3681" t="inlineStr"/>
      <c r="D3681" t="inlineStr">
        <is>
          <t>borac, natri-tetraborat</t>
        </is>
      </c>
    </row>
    <row r="3682">
      <c r="A3682" t="inlineStr">
        <is>
          <t>Bord</t>
        </is>
      </c>
      <c r="B3682" t="inlineStr"/>
      <c r="C3682" t="inlineStr"/>
      <c r="D3682">
        <f> an Bord + = über Bord + = an Bord gehen + = an Bord nehmen + = an Bord bringen + = über Bord gehen + = über Bord werfen + = fracht- und portofrei bis an Bord +</f>
        <v/>
      </c>
    </row>
    <row r="3683">
      <c r="A3683" t="inlineStr">
        <is>
          <t>Bordell</t>
        </is>
      </c>
      <c r="B3683" t="inlineStr"/>
      <c r="C3683" t="inlineStr"/>
      <c r="D3683" t="inlineStr">
        <is>
          <t>nhà chứa, nhà thổ</t>
        </is>
      </c>
    </row>
    <row r="3684">
      <c r="A3684" t="inlineStr">
        <is>
          <t>Bordfunker</t>
        </is>
      </c>
      <c r="B3684" t="inlineStr"/>
      <c r="C3684" t="inlineStr"/>
      <c r="D3684">
        <f> der Bordfunker +</f>
        <v/>
      </c>
    </row>
    <row r="3685">
      <c r="A3685" t="inlineStr">
        <is>
          <t>Bordmonteur</t>
        </is>
      </c>
      <c r="B3685" t="inlineStr"/>
      <c r="C3685" t="inlineStr"/>
      <c r="D3685" t="inlineStr">
        <is>
          <t>người sắm sửa thiết bị cho tàu thuyền, người dựng cột buồm, người lắp ráp máy bay, bánh xe chạy bằng curoa, người lừa đảo, người gian lận, người mua vét hàng hoá để đầu cơ - người đầu cơ làm biến động thị trường chứng khoán</t>
        </is>
      </c>
    </row>
    <row r="3686">
      <c r="A3686" t="inlineStr">
        <is>
          <t>Bordstein</t>
        </is>
      </c>
      <c r="B3686" t="inlineStr"/>
      <c r="C3686" t="inlineStr"/>
      <c r="D3686" t="inlineStr">
        <is>
          <t>dây cằm, sự kiềm chế, sự nén lại, sự kìm lại, sự hạn chế, bờ giếng, thành giếng, lề đường, chỗ sưng, cục u</t>
        </is>
      </c>
    </row>
    <row r="3687">
      <c r="A3687" t="inlineStr">
        <is>
          <t>Borgen</t>
        </is>
      </c>
      <c r="B3687" t="inlineStr"/>
      <c r="C3687" t="inlineStr"/>
      <c r="D3687" t="inlineStr">
        <is>
          <t>sự vay mượn</t>
        </is>
      </c>
    </row>
    <row r="3688">
      <c r="A3688" t="inlineStr">
        <is>
          <t>borgen</t>
        </is>
      </c>
      <c r="B3688" t="inlineStr"/>
      <c r="C3688" t="inlineStr"/>
      <c r="D3688" t="inlineStr">
        <is>
          <t>cho vay, cho mượn, thêm phần, thêm vào - = borgen +</t>
        </is>
      </c>
    </row>
    <row r="3689">
      <c r="A3689" t="inlineStr">
        <is>
          <t>Borgislettern</t>
        </is>
      </c>
      <c r="B3689" t="inlineStr"/>
      <c r="C3689" t="inlineStr"/>
      <c r="D3689" t="inlineStr">
        <is>
          <t>giai cấp tư sản, trưởng giả, cỡ 8</t>
        </is>
      </c>
    </row>
    <row r="3690">
      <c r="A3690" t="inlineStr">
        <is>
          <t>Borke</t>
        </is>
      </c>
      <c r="B3690" t="inlineStr"/>
      <c r="C3690" t="inlineStr"/>
      <c r="D3690" t="inlineStr">
        <is>
          <t>vỏ cây, vỏ quả, cùi phó mát, màng lá mỡ, bề ngoài, bề mặt = die Borke +</t>
        </is>
      </c>
    </row>
    <row r="3691">
      <c r="A3691" t="inlineStr">
        <is>
          <t>Borniertheit</t>
        </is>
      </c>
      <c r="B3691" t="inlineStr"/>
      <c r="C3691" t="inlineStr"/>
      <c r="D3691" t="inlineStr">
        <is>
          <t>sự gắn bó với địa phương, chủ nghĩa địa phương, tiếng địa phương, phong tục tập quan địa phương, tính chất địa phương, thói quê kệch - tính hẹp hòi, tính nhỏ nhen</t>
        </is>
      </c>
    </row>
    <row r="3692">
      <c r="A3692" t="inlineStr">
        <is>
          <t>Borste</t>
        </is>
      </c>
      <c r="B3692" t="inlineStr"/>
      <c r="C3692" t="inlineStr"/>
      <c r="D3692" t="inlineStr">
        <is>
          <t>lông cứng, râu rễ tre, tơ cứng</t>
        </is>
      </c>
    </row>
    <row r="3693">
      <c r="A3693" t="inlineStr">
        <is>
          <t>boshaft</t>
        </is>
      </c>
      <c r="B3693" t="inlineStr"/>
      <c r="C3693" t="inlineStr"/>
      <c r="D3693" t="inlineStr">
        <is>
          <t>đắng, cay đắng, chua xót, đau đớn, đau khổ, thảm thiết, chua cay, gay gắt, ác liệt, quyết liệt, rét buốt</t>
        </is>
      </c>
    </row>
    <row r="3694">
      <c r="A3694" t="inlineStr">
        <is>
          <t>Boshaftigkeit</t>
        </is>
      </c>
      <c r="B3694" t="inlineStr"/>
      <c r="C3694" t="inlineStr"/>
      <c r="D3694" t="inlineStr">
        <is>
          <t>tính hiểm độc, ác tâm - tính ác, tính thâm hiểm, ác ý, tính độc hại, ác tính</t>
        </is>
      </c>
    </row>
    <row r="3695">
      <c r="A3695" t="inlineStr">
        <is>
          <t>Bosheit</t>
        </is>
      </c>
      <c r="B3695" t="inlineStr"/>
      <c r="C3695" t="inlineStr"/>
      <c r="D3695" t="inlineStr">
        <is>
          <t>sự xấu, sự tồi, tính ác - tình trạng hư hỏng, tình trạng suy đồi, sự sa đoạ, hành động đồi bại, hành động sa đoạ, hành động truỵ lạc - ác tâm, ác ý - tính hiểm độc - - tính thâm hiểm, lòng hiểm độc, điều ác, điều độc ác, ác tính - việc ác, mối hại, mối nguy hại, sự tổn hại, mối phiền luỵ, trò tinh nghịch, trò tinh quái, trò láu cá, sự ranh mãnh, sự láu lỉnh, sự hóm hỉnh, mối bất hoà, trò quỷ, đồ quỷ quái - sự khôn, tính khôn ngoan, tính sắc sảo, sự đau đớn, sự nhức nhối, sự buốt - sự giận, sự không bằng lòng, sự thù oán, mối hận thù - nọc độc, sự độc ác, sự nham nhiểm, sự ác ý - tính chất độc, tính chất nham hiểm độc ác - tính chất đồi bại, tính chất độc ác, tính chất nguy hại, tính tinh quái, tính độc hại = aus reiner Bosheit +</t>
        </is>
      </c>
    </row>
    <row r="3696">
      <c r="A3696" t="inlineStr">
        <is>
          <t>Botanik</t>
        </is>
      </c>
      <c r="B3696" t="inlineStr"/>
      <c r="C3696" t="inlineStr"/>
      <c r="D3696" t="inlineStr">
        <is>
          <t>thực vật học = die molekulare Botanik +</t>
        </is>
      </c>
    </row>
    <row r="3697">
      <c r="A3697" t="inlineStr">
        <is>
          <t>Botaniker</t>
        </is>
      </c>
      <c r="B3697" t="inlineStr"/>
      <c r="C3697" t="inlineStr"/>
      <c r="D3697" t="inlineStr">
        <is>
          <t>nhà thực vật học</t>
        </is>
      </c>
    </row>
    <row r="3698">
      <c r="A3698" t="inlineStr">
        <is>
          <t>Bote</t>
        </is>
      </c>
      <c r="B3698" t="inlineStr"/>
      <c r="C3698" t="inlineStr"/>
      <c r="D3698" t="inlineStr">
        <is>
          <t>đại sứ, người đại diện sứ giả - người đưa, người mang, người chuyên chở, hãng vận tải, cái đèo hang, người mang mầm bệnh, vật mang mầm bệnh, tàu chuyên chở, tàu sân bay air-craft carrier), chim bồ câu đưa thư carrier pigeon) - vật mang, vật đỡ, giá đỡ, chất mang, phần tử mang - phái viên, phái viên mật - đại diện, đại diện ngoại giao, công sứ - người báo hiệu, vật báo hiệu, người đi tiền trạm - viên quan phụ trách huy hiệu, người đưa tin, sứ giả, điềm, triệu, sứ truyền lệnh - thuỷ ngân, Thần Méc-cua, sao Thuỷ, tính lanh lợi, tính hoạt bát - - người liên lạc, cần vụ, người phục vụ, công nhân công nhật - 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t>
        </is>
      </c>
    </row>
    <row r="3699">
      <c r="A3699" t="inlineStr">
        <is>
          <t>Botschaft</t>
        </is>
      </c>
      <c r="B3699" t="inlineStr"/>
      <c r="C3699" t="inlineStr"/>
      <c r="D3699" t="inlineStr">
        <is>
          <t>chức đại sứ, hàm đại sứ, toà đại sứ, đại sứ và cán bộ nhân viên, sứ mệnh - nhiệm vụ, sự đi công cán, sự đi công tác, phái đoàn, toà công sứ, sự truyền giáo, hội truyền giáo, khu vực truyền giáo, trụ sở của hội truyền giáo - tin tức, tin = die Botschaft + = eine Botschaft ausrichten + = eine Botschaft übermitteln +</t>
        </is>
      </c>
    </row>
    <row r="3700">
      <c r="A3700" t="inlineStr">
        <is>
          <t>Botschafter</t>
        </is>
      </c>
      <c r="B3700" t="inlineStr"/>
      <c r="C3700" t="inlineStr"/>
      <c r="D3700" t="inlineStr">
        <is>
          <t>đại sứ, người đại diện sứ giả = der bevollmächtigte Botschafter +</t>
        </is>
      </c>
    </row>
    <row r="3701">
      <c r="A3701" t="inlineStr">
        <is>
          <t>Botschafterin</t>
        </is>
      </c>
      <c r="B3701" t="inlineStr"/>
      <c r="C3701" t="inlineStr"/>
      <c r="D3701" t="inlineStr">
        <is>
          <t>nữ đại sứ, vợ đại sứ, đại sứ phu nhân</t>
        </is>
      </c>
    </row>
    <row r="3702">
      <c r="A3702" t="inlineStr">
        <is>
          <t>Bottich</t>
        </is>
      </c>
      <c r="B3702" t="inlineStr"/>
      <c r="C3702" t="inlineStr"/>
      <c r="D3702" t="inlineStr">
        <is>
          <t>suối, sự vẫy tay, sự gật đầu</t>
        </is>
      </c>
    </row>
    <row r="3703">
      <c r="A3703" t="inlineStr">
        <is>
          <t>Boutique</t>
        </is>
      </c>
      <c r="B3703" t="inlineStr"/>
      <c r="C3703" t="inlineStr"/>
      <c r="D3703" t="inlineStr">
        <is>
          <t>đồ trang phục phụ nữ, nghề làm đồ trang phục phụ nữ, nghề buôn bán đồ trang phục phụ nữ</t>
        </is>
      </c>
    </row>
    <row r="3704">
      <c r="A3704" t="inlineStr">
        <is>
          <t>Bowle</t>
        </is>
      </c>
      <c r="B3704" t="inlineStr"/>
      <c r="C3704" t="inlineStr"/>
      <c r="D3704" t="inlineStr">
        <is>
          <t>tách, chén, cúp, giải, đài, ống giác, rượu, vật hình chén, nguồn cơn, nỗi khổ, niềm vui, sự say sưa</t>
        </is>
      </c>
    </row>
    <row r="3705">
      <c r="A3705" t="inlineStr">
        <is>
          <t>Bowling</t>
        </is>
      </c>
      <c r="B3705" t="inlineStr"/>
      <c r="C3705" t="inlineStr"/>
      <c r="D3705" t="inlineStr">
        <is>
          <t>chơi ném bóng gỗ, lăn</t>
        </is>
      </c>
    </row>
    <row r="3706">
      <c r="A3706" t="inlineStr">
        <is>
          <t>Box</t>
        </is>
      </c>
      <c r="B3706" t="inlineStr"/>
      <c r="C3706" t="inlineStr"/>
      <c r="D3706" t="inlineStr">
        <is>
          <t>hộp, thùng, tráp, bao, chỗ ngồi, lô, phòng nhỏ, ô, chòi, điếm, ghế, tủ sắt, két sắt, ông, quà, lều nhỏ, chỗ trú chân, hộp ống lót, cái tát, cái bạt, cây hoàng dương - phòng ngủ nhỏ - chuồng, ngăn chuồng, ngăn, quầy, bàn bày hàng, quán bán hàng, gian triển lãm, chỗ ngồi trước sân khấu, ghế ngồi ở chỗ hát kinh, chức vị giáo sĩ, tình trạng tròng trành, cò mồi kẻ cắp - đòn phép đánh lừa, mẹo lảnh tránh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t>
        </is>
      </c>
    </row>
    <row r="3707">
      <c r="A3707" t="inlineStr">
        <is>
          <t>Boxen</t>
        </is>
      </c>
      <c r="B3707" t="inlineStr"/>
      <c r="C3707" t="inlineStr"/>
      <c r="D3707" t="inlineStr">
        <is>
          <t>quyền thuật, quyền Anh - thuật đấu quyền Anh</t>
        </is>
      </c>
    </row>
    <row r="3708">
      <c r="A3708" t="inlineStr">
        <is>
          <t>boxen</t>
        </is>
      </c>
      <c r="B3708" t="inlineStr"/>
      <c r="C3708" t="inlineStr"/>
      <c r="D3708" t="inlineStr">
        <is>
          <t>bỏ vào hộp, đệ lên toà án, ngăn riêng ra, nhốt riêng vào từng ô chuồng, tát, bạt, đánh quyền Anh - đấm, thoi, thụi, giùi lỗ, bấm, khoan, thúc bằng giấy đầu nhọn, chọc, thúc bằng gậy - đóng trụ, đóng cột, ở vào tư thế sẵn sàng đánh đỡ, đánh nhau, cãi nhau, đấu khẩu</t>
        </is>
      </c>
    </row>
    <row r="3709">
      <c r="A3709" t="inlineStr">
        <is>
          <t>Boxer</t>
        </is>
      </c>
      <c r="B3709" t="inlineStr"/>
      <c r="C3709" t="inlineStr"/>
      <c r="D3709" t="inlineStr">
        <is>
          <t>võ sĩ quyền Anh, nghĩa hoà đoàn, chó bôcxơ - chiến sĩ, chiến binh, người đấu tranh, người chiến đấu, võ sĩ quyền Anh nhà nghề, máy bay chiến đấu, máy bay khu trục - võ sĩ, người thích tranh luận</t>
        </is>
      </c>
    </row>
    <row r="3710">
      <c r="A3710" t="inlineStr">
        <is>
          <t>Boxkampf</t>
        </is>
      </c>
      <c r="B3710" t="inlineStr"/>
      <c r="C3710" t="inlineStr"/>
      <c r="D3710" t="inlineStr">
        <is>
          <t>trụ, cột, xà dọc, Spat, cuộc chọi gà, cuộc đấu võ, sự cãi nhau, sự đấu khẩu</t>
        </is>
      </c>
    </row>
    <row r="3711">
      <c r="A3711" t="inlineStr">
        <is>
          <t>Boxring</t>
        </is>
      </c>
      <c r="B3711" t="inlineStr"/>
      <c r="C3711" t="inlineStr"/>
      <c r="D3711"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3712">
      <c r="A3712" t="inlineStr">
        <is>
          <t>Boykott</t>
        </is>
      </c>
      <c r="B3712" t="inlineStr"/>
      <c r="C3712" t="inlineStr"/>
      <c r="D3712" t="inlineStr">
        <is>
          <t>sự tẩy chay</t>
        </is>
      </c>
    </row>
    <row r="3713">
      <c r="A3713" t="inlineStr">
        <is>
          <t>brach</t>
        </is>
      </c>
      <c r="B3713" t="inlineStr"/>
      <c r="C3713" t="inlineStr"/>
      <c r="D3713" t="inlineStr">
        <is>
          <t>bỏ hoá, không trồng trọt, không được trau dồi, không được rèn luyện</t>
        </is>
      </c>
    </row>
    <row r="3714">
      <c r="A3714" t="inlineStr">
        <is>
          <t>Brahmane</t>
        </is>
      </c>
      <c r="B3714" t="inlineStr"/>
      <c r="C3714" t="inlineStr"/>
      <c r="D3714" t="inlineStr">
        <is>
          <t>nhà học giả Ân-độ, nhà học giả, nhà học giả uyên thâm, nhà phê bình, nhà bình luận</t>
        </is>
      </c>
    </row>
    <row r="3715">
      <c r="A3715" t="inlineStr">
        <is>
          <t>Bramme</t>
        </is>
      </c>
      <c r="B3715" t="inlineStr"/>
      <c r="C3715" t="inlineStr"/>
      <c r="D3715" t="inlineStr">
        <is>
          <t>hoa, sự ra hoa, tuổi thanh xuân, thời kỳ rực rỡ, thời kỳ tươi đẹp nhất, phấn, sắc hồng hào khoẻ mạnh, vẻ tươi, thỏi đúc</t>
        </is>
      </c>
    </row>
    <row r="3716">
      <c r="A3716" t="inlineStr">
        <is>
          <t>Branche</t>
        </is>
      </c>
      <c r="B3716" t="inlineStr"/>
      <c r="C3716" t="inlineStr"/>
      <c r="D3716" t="inlineStr">
        <is>
          <t>cành cây, nhánh, ngả ..., chi, chi nhánh, ngành - cục, sở, ty, ban, khoa, gian hàng, khu bày hàng, khu hành chính, bộ - dây, dây thép, vạch đường, đường kẻ, đường, tuyến, hàng, dòng, câu, bậc, lối, dãy, nét, khuôn, vết nhăn, phòng tuyến, ranh giới, giới hạn, dòng dõi, dòng giống, phương châm, phương pháp, quy tắc, cách - thói, lối..., phạm vi, chuyên môn, sở trường, mặt hàng, vật phẩm, hoàn cảnh, tình thế, đường lối, cách tiến hành, đường xích đạo, lai, quân đội chính quy, giấy giá thú marriage lines), lời của một vai = die Werbung für einen Berufsstand oder eine Branche +</t>
        </is>
      </c>
    </row>
    <row r="3717">
      <c r="A3717" t="inlineStr">
        <is>
          <t>Brand</t>
        </is>
      </c>
      <c r="B3717" t="inlineStr"/>
      <c r="C3717" t="inlineStr"/>
      <c r="D3717" t="inlineStr">
        <is>
          <t>đám cháy lớn, tai hoạ lớn, sự xung đột lớn = in Brand setzen + = in Brand stecken + = in Brand geraten +</t>
        </is>
      </c>
    </row>
    <row r="3718">
      <c r="A3718" t="inlineStr">
        <is>
          <t>Brandmal</t>
        </is>
      </c>
      <c r="B3718" t="inlineStr"/>
      <c r="C3718" t="inlineStr"/>
      <c r="D3718" t="inlineStr">
        <is>
          <t>đồng Mác, dấu, nhãn, nhãn hiệu, vết, lằn, bớt, đốm, lang, dấu chữ thập, đích, mục đích, mục tiêu &amp; ), chứng cớ, biểu hiện, danh vọng, danh tiếng, mức, tiêu chuẩn, trình độ, điểm, điểm số - sự thiêu sém, sự cháy sém, sự mở hết tốc lực - vết nhơ, điều sỉ nhục, dấu hiệu bệnh, lỗ thở, nốt dát, đầu nhuỵ, dấu sắt nung, dùng số nhiều) dấu Chúa = das Brandmal +</t>
        </is>
      </c>
    </row>
    <row r="3719">
      <c r="A3719" t="inlineStr">
        <is>
          <t>Brandmale</t>
        </is>
      </c>
      <c r="B3719" t="inlineStr"/>
      <c r="C3719" t="inlineStr"/>
      <c r="D3719" t="inlineStr">
        <is>
          <t>vết nhơ, điều sỉ nhục, dấu hiệu bệnh, vết, đốm, lỗ thở, nốt dát, đầu nhuỵ, dấu sắt nung, dùng số nhiều) dấu Chúa</t>
        </is>
      </c>
    </row>
    <row r="3720">
      <c r="A3720" t="inlineStr">
        <is>
          <t>Brandmalerei</t>
        </is>
      </c>
      <c r="B3720" t="inlineStr"/>
      <c r="C3720" t="inlineStr"/>
      <c r="D3720">
        <f> mit Brandmalerei versehen +</f>
        <v/>
      </c>
    </row>
    <row r="3721">
      <c r="A3721" t="inlineStr">
        <is>
          <t>Brandmarkung</t>
        </is>
      </c>
      <c r="B3721" t="inlineStr"/>
      <c r="C3721" t="inlineStr"/>
      <c r="D3721" t="inlineStr">
        <is>
          <t>sự tố cáo, sự tố giác, sự vạch mặt, sự lên án, sự phản đối kịch liệt, sự lăng mạ, sự tuyên bố bãi ước, sự báo trước, sự đe doạ, sự hăm doạ - sự bêu xấu, sự làm nổi nốt dát, sự đóng dấu sắt nung</t>
        </is>
      </c>
    </row>
    <row r="3722">
      <c r="A3722" t="inlineStr">
        <is>
          <t>brandschatzen</t>
        </is>
      </c>
      <c r="B3722" t="inlineStr"/>
      <c r="C3722" t="inlineStr"/>
      <c r="D3722" t="inlineStr">
        <is>
          <t>cướp bóc, tước đoạt, cưỡng đoạt, ăn cắp, tham ô</t>
        </is>
      </c>
    </row>
    <row r="3723">
      <c r="A3723" t="inlineStr">
        <is>
          <t>Brandstifter</t>
        </is>
      </c>
      <c r="B3723" t="inlineStr"/>
      <c r="C3723" t="inlineStr"/>
      <c r="D3723" t="inlineStr">
        <is>
          <t>người phạm tội cố ý đốt nhà, người gây bạo động, người kích động phong trào chống đối, người gây bất hoà, bom cháy</t>
        </is>
      </c>
    </row>
    <row r="3724">
      <c r="A3724" t="inlineStr">
        <is>
          <t>Brandstiftung</t>
        </is>
      </c>
      <c r="B3724" t="inlineStr"/>
      <c r="C3724" t="inlineStr"/>
      <c r="D3724" t="inlineStr">
        <is>
          <t>sự cố ý gây nên hoả hoạn, sự đốt phá - tội đốt nhà, sự cố ý đốt nhà - người phạm tội cố ý đốt nhà, người gây bạo động, người kích động phong trào chống đối, người gây bất hoà, bom cháy</t>
        </is>
      </c>
    </row>
    <row r="3725">
      <c r="A3725" t="inlineStr">
        <is>
          <t>Brandung</t>
        </is>
      </c>
      <c r="B3725" t="inlineStr"/>
      <c r="C3725" t="inlineStr"/>
      <c r="D3725" t="inlineStr">
        <is>
          <t>sóng nhào - sóng, sóng cồn, sự dấy lên, sự dâng lên, sự trào lên</t>
        </is>
      </c>
    </row>
    <row r="3726">
      <c r="A3726" t="inlineStr">
        <is>
          <t>Brandwunde</t>
        </is>
      </c>
      <c r="B3726" t="inlineStr"/>
      <c r="C3726" t="inlineStr"/>
      <c r="D3726" t="inlineStr">
        <is>
          <t>người hát rong skald), chỗ bỏng = die Brandwunde + = die leichte Brandwunde +</t>
        </is>
      </c>
    </row>
    <row r="3727">
      <c r="A3727" t="inlineStr">
        <is>
          <t>Branntwein</t>
        </is>
      </c>
      <c r="B3727" t="inlineStr"/>
      <c r="C3727" t="inlineStr"/>
      <c r="D3727" t="inlineStr">
        <is>
          <t>rượu branđi, rượu mạnh = der Schluck Branntwein + = der überstarke Branntwein +</t>
        </is>
      </c>
    </row>
    <row r="3728">
      <c r="A3728" t="inlineStr">
        <is>
          <t>Branntweinbrenner</t>
        </is>
      </c>
      <c r="B3728" t="inlineStr"/>
      <c r="C3728" t="inlineStr"/>
      <c r="D3728" t="inlineStr">
        <is>
          <t>người cất, máy cất</t>
        </is>
      </c>
    </row>
    <row r="3729">
      <c r="A3729" t="inlineStr">
        <is>
          <t>Branntweinbrennerei</t>
        </is>
      </c>
      <c r="B3729" t="inlineStr"/>
      <c r="C3729" t="inlineStr"/>
      <c r="D3729" t="inlineStr">
        <is>
          <t>nhà máy cất, nhà máy rượu</t>
        </is>
      </c>
    </row>
    <row r="3730">
      <c r="A3730" t="inlineStr">
        <is>
          <t>Braten</t>
        </is>
      </c>
      <c r="B3730" t="inlineStr"/>
      <c r="C3730" t="inlineStr"/>
      <c r="D3730" t="inlineStr">
        <is>
          <t>chỗ nối, mối nối, đầu nối, khớp, mấu, đốt, khe nứt, thớ nứt, súc thịt, mối hàn, mối ghép, khớp nối, bản lề, ổ lưu manh, ổ gái điếm lén lút, tiệm lén hút, hắc điếm - thịt quay, thịt nướng, sự quay thịt, sự nướng thịt, lời phê bình nghiêm khắc, lời giễu cợt cay độc, sự nung = der kalte Braten + = den Braten riechen + = Er riecht den Braten. + = zum Braten dressieren +</t>
        </is>
      </c>
    </row>
    <row r="3731">
      <c r="A3731" t="inlineStr">
        <is>
          <t>braten</t>
        </is>
      </c>
      <c r="B3731" t="inlineStr"/>
      <c r="C3731" t="inlineStr"/>
      <c r="D3731" t="inlineStr">
        <is>
          <t>bỏ lò, nướng bằng lò, nung, làm rám, bị rám - nướng cả con, quay cả con - uốn thành búp, rán xèo xèo - rán, chiên - nướng, thiêu đốt, hành hạ, tra tấn, tra hỏi, bị nướng, bị thiêu đốt, bị hành hạ - quay, rang, sưởi ấm, hơ lửa, bắt đứng vào lửa, phê bình nghiêm khắc, chế nhạo, giễu cợt, chế giễu - hầm, ninh, học gạo, nong ngột ngạt = braten + = kurz braten + = braun braten + = zu lange kochen oder braten + = nicht lange genug kochen oder braten +</t>
        </is>
      </c>
    </row>
    <row r="3732">
      <c r="A3732" t="inlineStr">
        <is>
          <t>Bratenfett</t>
        </is>
      </c>
      <c r="B3732" t="inlineStr"/>
      <c r="C3732" t="inlineStr"/>
      <c r="D3732" t="inlineStr">
        <is>
          <t>sự chảy nhỏ giọt, sự để chảy nhỏ giọt, mỡ thịt quay, nước chảy nhỏ giọt, dầu chảy nhỏ giọt</t>
        </is>
      </c>
    </row>
    <row r="3733">
      <c r="A3733" t="inlineStr">
        <is>
          <t>Bratpfanne</t>
        </is>
      </c>
      <c r="B3733" t="inlineStr"/>
      <c r="C3733" t="inlineStr"/>
      <c r="D3733" t="inlineStr">
        <is>
          <t>xoong nhỏ có cán, chảo rán</t>
        </is>
      </c>
    </row>
    <row r="3734">
      <c r="A3734" t="inlineStr">
        <is>
          <t>Bratrost</t>
        </is>
      </c>
      <c r="B3734" t="inlineStr"/>
      <c r="C3734" t="inlineStr"/>
      <c r="D3734" t="inlineStr">
        <is>
          <t>lợn nướng cả con, vỉ để nướng cả con, cuộc liên hoan ngoài trời có quay lợn, bò, cừu cả con, sân phơi cà phê - người hay gây sự, người hay gây gỗ, vỉ nướng thịt, gà giò, ngày nóng như thiêu như đốt - grille, vỉ, món thịt nướng, chả, hiệu chả cá, quán chả nướng, phòng ăn thịt nướng grill room) - người quay thịt, lò quay thịt, chảo rang cà phê, máy rang cà phê, thức ăn quay nướng được, lò nung</t>
        </is>
      </c>
    </row>
    <row r="3735">
      <c r="A3735" t="inlineStr">
        <is>
          <t>Bratsche</t>
        </is>
      </c>
      <c r="B3735" t="inlineStr"/>
      <c r="C3735" t="inlineStr"/>
      <c r="D3735" t="inlineStr">
        <is>
          <t>đàn antô, cây hoa tím</t>
        </is>
      </c>
    </row>
    <row r="3736">
      <c r="A3736" t="inlineStr">
        <is>
          <t>Brauch</t>
        </is>
      </c>
      <c r="B3736" t="inlineStr">
        <is>
          <t>verb</t>
        </is>
      </c>
      <c r="C3736" t="inlineStr"/>
      <c r="D3736" t="inlineStr">
        <is>
          <t>phong tục, tục lệ, luật pháp theo tục lệ, sự quen mua hàng, sự làm khách hàng, khách hàng, bạn hàng, mối hàng, thuế quan, sự đặt, sự thửa, sự đặt mua - thói quen, tập quán, xu hướng, thể chất, tạng người, tính khí, tính tình - cách, cách thức, lối, phương thức, kiểu, mốt, thời trang, thức, điệu - thực hành, thực tiễn, lệ thường, sự rèn luyện, sự luyện tập, sự hành nghề, phòng khám bệnh, phòng luật sư, số nhiều) âm mưu, mưu đồ, thủ đoạn, thủ tục - loạt thí dụ - lễ, lễ nghi, nghi thức - cách dùng, cách sử dụng, cách dùng thông thường, cách đối xử, cách đối đ i - sự dùng, quyền dùng, quyền sử dụng, năng lực sử dụng, sự có ích, ích lợi, quyền hoa lợi = der alte Brauch + = der keltische Brauch + = einen Brauch einführen + = durch langjährigen Brauch verbrieft +</t>
        </is>
      </c>
    </row>
    <row r="3737">
      <c r="A3737" t="inlineStr">
        <is>
          <t>brauchbar</t>
        </is>
      </c>
      <c r="B3737" t="inlineStr"/>
      <c r="C3737" t="inlineStr"/>
      <c r="D3737" t="inlineStr">
        <is>
          <t>sẵn có để dùng, sẵn sàng để dùng, có thể dùng được, có thể kiếm được, có thể mua được, có hiệu lực, có giá trị - có thể thuê làm được - thực hành, thực tế, thực tiễn, thực dụng, có ích, có ích lợi thực tế, thiết thực, đang thực hành, đang làm, đang hành nghề, trên thực tế - sử dụng được - dùng được, làm ăn được, cừ, thạo dùng - có thể làm được, có thể thực hiện được, dễ thực hiện, dễ dùng, dễ cho chạy, dễ điều khiển, dễ khai thác, dễ bị ảnh hưởng, dễ sai khiến - lao động, công nhân, vô sản, dùng để làm việc, công, làm việc, chạy, hoạt động, luân chuyển, kinh doanh, đủ, vừa đủ, có thể chấp nhận, thừa nhận được = brauchbar +</t>
        </is>
      </c>
    </row>
    <row r="3738">
      <c r="A3738" t="inlineStr">
        <is>
          <t>Brauchbarkeit</t>
        </is>
      </c>
      <c r="B3738" t="inlineStr"/>
      <c r="C3738" t="inlineStr"/>
      <c r="D3738" t="inlineStr">
        <is>
          <t>tính sẵn sàng để dùng, tính có thể dùng được, sự có thể kiếm được, sự có thể mua được, sự có thể có được, sự có hiệu lực, sự có giá trị, tính có lợi, tính ích lợi - tính làm được, tính thực hiện được, tính thực hành được, tình trạng dùng được, tình trạng đi được, tình trạng qua lại được, tính thực - sự ích lợi, tính chất có ích, kh năng, sự thành thạo</t>
        </is>
      </c>
    </row>
    <row r="3739">
      <c r="A3739" t="inlineStr">
        <is>
          <t>Braue</t>
        </is>
      </c>
      <c r="B3739" t="inlineStr"/>
      <c r="C3739" t="inlineStr"/>
      <c r="D3739" t="inlineStr">
        <is>
          <t>mày, lông mày, trán, bờ, đỉnh, cầu tàu</t>
        </is>
      </c>
    </row>
    <row r="3740">
      <c r="A3740" t="inlineStr">
        <is>
          <t>brauen</t>
        </is>
      </c>
      <c r="B3740" t="inlineStr"/>
      <c r="C3740" t="inlineStr"/>
      <c r="D3740" t="inlineStr">
        <is>
          <t>chế, ủ, pha, chuẩn bị, bày, trù tính, trù liệu việc xấu), chế rượu, pha trà, đang tụ tập, đang kéo đến, đang được chuẩn bị, đang được trù tính</t>
        </is>
      </c>
    </row>
    <row r="3741">
      <c r="A3741" t="inlineStr">
        <is>
          <t>Braunkohle</t>
        </is>
      </c>
      <c r="B3741" t="inlineStr"/>
      <c r="C3741" t="inlineStr"/>
      <c r="D3741" t="inlineStr">
        <is>
          <t>than bùn - than non</t>
        </is>
      </c>
    </row>
    <row r="3742">
      <c r="A3742" t="inlineStr">
        <is>
          <t>Brause</t>
        </is>
      </c>
      <c r="B3742" t="inlineStr"/>
      <c r="C3742" t="inlineStr"/>
      <c r="D3742" t="inlineStr">
        <is>
          <t>khoáng vật, quặng, nước khoáng - buổi hoà nhạc bình dân, đĩa hát bình dân, bài hát bình dân, poppa, tiếng nổ bốp, tiếng nổ lốp bốp, điểm, vết, rượu có bọt, đồ uống có bọt, sự cấm cố = die Brause +</t>
        </is>
      </c>
    </row>
    <row r="3743">
      <c r="A3743" t="inlineStr">
        <is>
          <t>Brausen</t>
        </is>
      </c>
      <c r="B3743" t="inlineStr"/>
      <c r="C3743" t="inlineStr"/>
      <c r="D3743" t="inlineStr">
        <is>
          <t>tiếng ầm ầm, tiếng ào ào, sự hăm doạ ầm ỹ, tiếng quát tháo, sự khoe khoang khoác lác ầm ĩ - sào căng buồm, hàng rào gỗ nổi, cần, xà dọc, tiếng nổ đùng đùng, tiếng gầm, tiếng oang oang, tiếng kêu vo vo, sự tăng vọt, sự phất trong, sự nổi tiếng thình lình - cá đù, cá hồi con, chùm chuông, hồi chuông, hồi tràng - sóng vỗ, tiếng sóng vỗ ì oàm, sự nghênh ngang, sự huênh hoang khoác lác, sự nạt nổ thét lác</t>
        </is>
      </c>
    </row>
    <row r="3744">
      <c r="A3744" t="inlineStr">
        <is>
          <t>brausen</t>
        </is>
      </c>
      <c r="B3744" t="inlineStr"/>
      <c r="C3744" t="inlineStr"/>
      <c r="D3744" t="inlineStr">
        <is>
          <t>thổi ào ào, đập ầm ầm, hăm doạ ầm ỹ, quát tháo, khoe khoang khoác lác ầm ĩ - nổ đùng đùng, nói oang oang, kêu vo vo, kêu vo ve, quảng cáo rùm beng, tăng vọt, phất, thình lình trở nên nổi tiếng - sủi, sủi bong bóng, sục sôi, sôi nổi - xèo xèo, xì xì - gầm, rống lên, nổ ầm ầm, vang lên ầm ầm, la thét om sòm, thở khò khè, hét, la hét, gầm lên - xông lên, lao vào, đổ xô tới, vội vã đi gấp, chảy mạnh, chảy dồn, xuất hiện đột ngột, xô, đẩy, đánh chiếm ào ạt, chém, lấy giá cắt cổ, gửi đi gấp, đưa đi gấp, đưa thông qua vội vã - tăng lên đột ngột - quật mạnh, vỗ ì oàm = brausen +</t>
        </is>
      </c>
    </row>
    <row r="3745">
      <c r="A3745" t="inlineStr">
        <is>
          <t>Braut</t>
        </is>
      </c>
      <c r="B3745" t="inlineStr"/>
      <c r="C3745" t="inlineStr"/>
      <c r="D3745" t="inlineStr">
        <is>
          <t>cô dâu = die Braut + = he, schau dir mal die Braut dort an! +</t>
        </is>
      </c>
    </row>
    <row r="3746">
      <c r="A3746" t="inlineStr">
        <is>
          <t>Brautjungfer</t>
        </is>
      </c>
      <c r="B3746" t="inlineStr"/>
      <c r="C3746" t="inlineStr"/>
      <c r="D3746" t="inlineStr">
        <is>
          <t>cô phù dâu</t>
        </is>
      </c>
    </row>
    <row r="3747">
      <c r="A3747" t="inlineStr">
        <is>
          <t>bravo!</t>
        </is>
      </c>
      <c r="B3747" t="inlineStr"/>
      <c r="C3747" t="inlineStr"/>
      <c r="D3747" t="inlineStr">
        <is>
          <t>hay!, hay lắm!, hoan hô</t>
        </is>
      </c>
    </row>
    <row r="3748">
      <c r="A3748" t="inlineStr">
        <is>
          <t>Bravorufen</t>
        </is>
      </c>
      <c r="B3748" t="inlineStr"/>
      <c r="C3748" t="inlineStr"/>
      <c r="D3748" t="inlineStr">
        <is>
          <t>kẻ đi giết người thuê, kẻ cướp, lời hoan hô</t>
        </is>
      </c>
    </row>
    <row r="3749">
      <c r="A3749" t="inlineStr">
        <is>
          <t>Break</t>
        </is>
      </c>
      <c r="B3749" t="inlineStr"/>
      <c r="C3749" t="inlineStr"/>
      <c r="D3749" t="inlineStr">
        <is>
          <t>xe ngựa bốn bánh</t>
        </is>
      </c>
    </row>
    <row r="3750">
      <c r="A3750" t="inlineStr">
        <is>
          <t>Brecheisen</t>
        </is>
      </c>
      <c r="B3750" t="inlineStr"/>
      <c r="C3750" t="inlineStr"/>
      <c r="D3750" t="inlineStr">
        <is>
          <t>cái nạy cửa, đầu cừu</t>
        </is>
      </c>
    </row>
    <row r="3751">
      <c r="A3751" t="inlineStr">
        <is>
          <t>brechen</t>
        </is>
      </c>
      <c r="B3751" t="inlineStr"/>
      <c r="C3751" t="inlineStr"/>
      <c r="D3751" t="inlineStr">
        <is>
          <t>đập, hãm lại, phanh lại, hãm phanh - làm gãy, bẻ gãy, làm đứt, làm vỡ, đập vỡ, cắt, ngắt, làm gián đoạn, ngừng phá, xua tan, làm tan tác, phạm, phạm vi, xâm phạm, truyền đạt, báo, làm suy sụp, làm nhụt, làm mất hết - ngăn đỡ, làm yếu đi, làm nhẹ đi, làm cho thuần thục, tập luyện, đập tan, đàn áp, trấn áp, sửa chữa, mở, mở tung ra, cạy tung ra, gãy, đứt, vỡ, chạy tán loạn, tan tác, ló ra, hé ra, hiện ra, thoát khỏi - sổ ra, ) buông ra, suy nhược, yếu đi, suy sụp, sa sút, phá sản, thay đổi, vỡ tiếng, nức nở, nghẹn ngào, đột nhiên làm, phá lên, cắt đứt quan hệ, tuyệt giao, phá mà vào, phá mà ra, xông vào nhà - phá cửa vào nhà, bẻ khoá vào nhà - nổ, nổ tung, vỡ tung ra, nhú, nở, đầy ních, tràn đầy, nóng lòng háo hức, làm nổ tung ra, làm bật tung ra, làm rách tung ra, làm vỡ tung ra, xông, xộc, vọt, đột nhiên xuất hiện - quất đét đét, búng kêu tanh tách, bẻ kêu răng rắc, làm nứt, làm rạn, kẹp vỡ, kêu răng rắc, kêu đen đét, nổ giòn, nứt nẻ, rạn nứt, gãy &amp; ), nói chuyện vui, nói chuyện phiếm - bẻ gây, làm gây, làm đứt đoạn, rạn, nứt - đoạn tuyệt, cắt đứt, làm rách, làm thủng, làm thoát vị, bị cắt đứt, bị gián đoạn, rách, thủng, thoát vị - ghẻ, bửa, tách, chia ra từng phần, chia rẽ về một vấn đề, làm chia rẽ, gây bè phái, nẻ, chia rẽ, phân hoá, không nhất trí, chia nhau - đánh, điểm, đúc, giật, dò đúng, đào đúng, tấn công, đập vào, làm cho phải chú ý, gây ấn tượng, thình lình làm cho, gây thình lình, đâm vào, đưa vào, đi vào, tới, đến - gạt, xoá, bỏ, gạch đi, hạ, bãi, đình, tính lấy, làm thăng bằng, lấy, dỡ và thu dọn, tắt, dỡ, nhằm đánh, gõ, bật cháy, chiếu sáng, đớp mồi, cắn câu, đâm rễ, thấm qua, đi về phía, hướng về, hạ cờ, hạ cờ đầu hàng - đầu hàng, bãi công, đình công - nôn, mửa, phun ra, tuôn ra &amp; ) = brechen + = brechen + = brechen + = brechen + = brechen + = sich brechen +</t>
        </is>
      </c>
    </row>
    <row r="3752">
      <c r="A3752" t="inlineStr">
        <is>
          <t>brechend</t>
        </is>
      </c>
      <c r="B3752" t="inlineStr"/>
      <c r="C3752" t="inlineStr"/>
      <c r="D3752" t="inlineStr">
        <is>
          <t>nhiễu xạ</t>
        </is>
      </c>
    </row>
    <row r="3753">
      <c r="A3753" t="inlineStr">
        <is>
          <t>Brecher</t>
        </is>
      </c>
      <c r="B3753" t="inlineStr"/>
      <c r="C3753" t="inlineStr"/>
      <c r="D3753" t="inlineStr">
        <is>
          <t>người bẻ gãy, người đập vỡ, người vi phạm, người tập, người dạy, sóng lớn vỗ bờ, máy đập, máy nghiền, máy tán, cái ngắt điện, cái công tắc, tàu phá băng, thùng gỗ nhỏ - bánh quy giòn, kẹo giòn, pháo, cái kẹp hạt dẻ, tiếng đổ vỡ, sự đổ vỡ, lời nói láo, lời nói khoác, người da trắng nghèo ở miền nam nước Mỹ, máy đập giập - người nghiền, người tán, người đập, cú đấm búa tạ đòn trí mạng, câu trả lời đanh thép, sự kiện hùng hồn = der Brecher +</t>
        </is>
      </c>
    </row>
    <row r="3754">
      <c r="A3754" t="inlineStr">
        <is>
          <t>Brechmittel</t>
        </is>
      </c>
      <c r="B3754" t="inlineStr"/>
      <c r="C3754" t="inlineStr"/>
      <c r="D3754" t="inlineStr">
        <is>
          <t>chất nôn mửa ra, thuốc mửa, chất làm nôn mửa = das Brechmittel +</t>
        </is>
      </c>
    </row>
    <row r="3755">
      <c r="A3755" t="inlineStr">
        <is>
          <t>Brechstange</t>
        </is>
      </c>
      <c r="B3755" t="inlineStr"/>
      <c r="C3755" t="inlineStr"/>
      <c r="D3755" t="inlineStr">
        <is>
          <t>cái đòn bẩy</t>
        </is>
      </c>
    </row>
    <row r="3756">
      <c r="A3756" t="inlineStr">
        <is>
          <t>Brechung</t>
        </is>
      </c>
      <c r="B3756" t="inlineStr"/>
      <c r="C3756" t="inlineStr"/>
      <c r="D3756" t="inlineStr">
        <is>
          <t>sự nhiễu xạ - sự khúc xạ, độ khúc xạ = die Brechung + = die Brechung +</t>
        </is>
      </c>
    </row>
    <row r="3757">
      <c r="A3757" t="inlineStr">
        <is>
          <t>Brechungs-</t>
        </is>
      </c>
      <c r="B3757" t="inlineStr"/>
      <c r="C3757" t="inlineStr"/>
      <c r="D3757" t="inlineStr">
        <is>
          <t>khúc xạ</t>
        </is>
      </c>
    </row>
    <row r="3758">
      <c r="A3758" t="inlineStr">
        <is>
          <t>breit</t>
        </is>
      </c>
      <c r="B3758" t="inlineStr"/>
      <c r="C3758" t="inlineStr"/>
      <c r="D3758" t="inlineStr">
        <is>
          <t>to, lớn, bụng to, có mang, có chửa, quan trọng, hào hiệp, phóng khoáng, rộng lượng, huênh hoang, khoác lác, ra vẻ quan trọng, với vẻ quan trọng, huênh hoang khoác lác - rộng, bao la, mênh mông, rộng rãi, khoáng đạt, rõ, rõ ràng, thô tục, tục tĩu, khái quát đại cương, chung, chính, nặng, hoàn toàn - say rượu, say sưa, mê mẩn, cuồng lên - rộng lớn, mở rộng, mở to, uyên bác, rộng r i, không có thành kiến, xa, cách xa, xo trá, rộng khắp, trệch xa = breit + = weit und breit +</t>
        </is>
      </c>
    </row>
    <row r="3759">
      <c r="A3759" t="inlineStr">
        <is>
          <t>Breite</t>
        </is>
      </c>
      <c r="B3759" t="inlineStr"/>
      <c r="C3759" t="inlineStr"/>
      <c r="D3759" t="inlineStr">
        <is>
          <t>bề ngang, bề rộng, khổ, sự rông rãi, sự phóng khoáng - chỗ rộng, phần rộng, đàn bà, gái đĩ, gái điếm - sự thô tục, sự tục tĩu - chiều sâu, bề sâu, độ sâu, độ dày, sự sâu xa, tính thâm trầm, tầm hiểu biết, năng lực, trình độ, chỗ sâu, chỗ thầm kín, đáy, chỗ tận cùng, vực thẳm - tính chất rộng, tính chất rộng r i = die Breite + = der Breite nach + = in der Breite + = die nördliche Breite + = in die Breite gehen + = die geographische Breite berechnen +</t>
        </is>
      </c>
    </row>
    <row r="3760">
      <c r="A3760" t="inlineStr">
        <is>
          <t>breitschlagen</t>
        </is>
      </c>
      <c r="B3760" t="inlineStr"/>
      <c r="C3760" t="inlineStr"/>
      <c r="D3760" t="inlineStr">
        <is>
          <t>làm bẹt, dát mỏng = jemanden breitschlagen, etwas zu tun +</t>
        </is>
      </c>
    </row>
    <row r="3761">
      <c r="A3761" t="inlineStr">
        <is>
          <t>Breitseite</t>
        </is>
      </c>
      <c r="B3761" t="inlineStr"/>
      <c r="C3761" t="inlineStr"/>
      <c r="D3761" t="inlineStr">
        <is>
          <t>phần mạn tàu nổi trên mặt nước, toàn bộ sung ống ở một bên mạn tàu, sự nổ đồng loạt ở một bên mạn tàu, cuộc tấn công đồng loạt mãnh liệt, sự chửi rủa một thôi một hồi - sự tố cáo dồn dập, broadsheet</t>
        </is>
      </c>
    </row>
    <row r="3762">
      <c r="A3762" t="inlineStr">
        <is>
          <t>Bremse</t>
        </is>
      </c>
      <c r="B3762" t="inlineStr"/>
      <c r="C3762" t="inlineStr"/>
      <c r="D3762" t="inlineStr">
        <is>
          <t>bụi cây, bracken, xe vực ngựa, xe ngựa không mui, máy đập, cái bừa to brake-harrow), cái hãm, cái phanh, toa phanh brake-van) - cái bừa lớn, cái bừa nặng, xe trượt, xe bốn ngựa, lưỡi kéo, lưỡi vét drag net), máy nạo vét, dụng cụ câu móc, cái cào phân, cái cân, cái ngáng trở, điều ngáng trở, điều trở ngại - sự kéo lê, sự đi kéo lê, sự chậm chạp lề mề, sự rít một hơi, ảnh hưởng, sự lôi kéo, đường phố, cô gái mình đi kèm, cuộc đua - cái nan hoa, bậc thang, nấc thang, tay quay, que chèn, gậy chèn = die Bremse + = die Bremse ziehen + = die Bremse anziehen +</t>
        </is>
      </c>
    </row>
    <row r="3763">
      <c r="A3763" t="inlineStr">
        <is>
          <t>Bremsklotz</t>
        </is>
      </c>
      <c r="B3763" t="inlineStr"/>
      <c r="C3763" t="inlineStr"/>
      <c r="D3763" t="inlineStr">
        <is>
          <t>nhân dân Ê-cốt, tiếng Ê-cốt, rượu mạnh Ê-cốt, rượu uytky Ê-cốt, đường kẻ, đường vạch, cái chèn bánh xe - giày, sắt bị móng, miếng bịt, vật hình giày - má phanh, sống trượt, sự quay trượt, sự trượt bánh, nạng đuôi</t>
        </is>
      </c>
    </row>
    <row r="3764">
      <c r="A3764" t="inlineStr">
        <is>
          <t>Brennbarkeit</t>
        </is>
      </c>
      <c r="B3764" t="inlineStr"/>
      <c r="C3764" t="inlineStr"/>
      <c r="D3764" t="inlineStr">
        <is>
          <t>tính dễ cháy</t>
        </is>
      </c>
    </row>
    <row r="3765">
      <c r="A3765" t="inlineStr">
        <is>
          <t>Brennen</t>
        </is>
      </c>
      <c r="B3765" t="inlineStr"/>
      <c r="C3765" t="inlineStr"/>
      <c r="D3765" t="inlineStr">
        <is>
          <t>sự đốt, sự thiêu, sự khê, sự khét, sự nung, mẻ gạch, sự sôi nổi, sự hăng hái, nhiệt tình - = das Brennen +</t>
        </is>
      </c>
    </row>
    <row r="3766">
      <c r="A3766" t="inlineStr">
        <is>
          <t>brennen</t>
        </is>
      </c>
      <c r="B3766" t="inlineStr"/>
      <c r="C3766" t="inlineStr"/>
      <c r="D3766" t="inlineStr">
        <is>
          <t>cắn, ngoạm, châm đốt, đâm vào, làm đau, làm nhột, ăn mòn, làm cay tê, cắn câu, ), bám chắt, ăn sâu, bắt vào, lừa bịp - đốt, đốt cháy, thiêu, thắp, nung, làm bỏng, chịu hậu quả của sự khinh suất, chuốc lấy vạ vào thân vì dính vào công việc người, đóng dấu bằng sắt nung, làm rám - làm sạm, làm cháy, làm khê, sử dụng năng lượng nguyên tử, cháy, bỏng, rừng rực, bừng bừng, gần tìm thấy, gần tìm ra, dính chảo, khê - nung thành vôi, đốt thành tro, nung khô, bị nung thành vôi, bị đốt thành tro, bị nung khô - làm cho cứng, làm chai - chảy nhỏ giọt, được cất, để chảy nhỏ giọt, cất - làm nổ, bắn, làm đỏ, sấy, khử trùng, thải, đuổi, sa thải, kích thích, khuyến khích, làm phấn khởi, bắt lửa, bốc cháy, nóng lên, rực đỏ, nổ, nổ súng, chạy - quay, nướng, rang, sưởi ấm, hơ lửa, bắt đứng vào lửa, phê bình nghiêm khắc, chế nhạo, giễu cợt, chế giễu - châm, chích, làm đau nhói, làm cay, cắn rứt, day dứt, dạng bị động) bán đắt cho ai, bóp ai, đau nhói, đau nhức = brennen + = brennen + = brennen + = darauf brennen, etwas zu tun +</t>
        </is>
      </c>
    </row>
    <row r="3767">
      <c r="A3767" t="inlineStr">
        <is>
          <t>brennend</t>
        </is>
      </c>
      <c r="B3767" t="inlineStr"/>
      <c r="C3767" t="inlineStr"/>
      <c r="D3767" t="inlineStr">
        <is>
          <t>nóng như thiêu như đốt</t>
        </is>
      </c>
    </row>
    <row r="3768">
      <c r="A3768" t="inlineStr">
        <is>
          <t>Brenner</t>
        </is>
      </c>
      <c r="B3768" t="inlineStr"/>
      <c r="C3768" t="inlineStr"/>
      <c r="D3768" t="inlineStr">
        <is>
          <t>người đốt, người nung trong từ ghép), đèn, mỏ đèn</t>
        </is>
      </c>
    </row>
    <row r="3769">
      <c r="A3769" t="inlineStr">
        <is>
          <t>Brennessel</t>
        </is>
      </c>
      <c r="B3769" t="inlineStr"/>
      <c r="C3769" t="inlineStr"/>
      <c r="D3769" t="inlineStr">
        <is>
          <t>cây tầm ma</t>
        </is>
      </c>
    </row>
    <row r="3770">
      <c r="A3770" t="inlineStr">
        <is>
          <t>Brennholz</t>
        </is>
      </c>
      <c r="B3770" t="inlineStr"/>
      <c r="C3770" t="inlineStr"/>
      <c r="D3770" t="inlineStr">
        <is>
          <t>củi</t>
        </is>
      </c>
    </row>
    <row r="3771">
      <c r="A3771" t="inlineStr">
        <is>
          <t>Brennmaterial</t>
        </is>
      </c>
      <c r="B3771" t="inlineStr"/>
      <c r="C3771" t="inlineStr"/>
      <c r="D3771" t="inlineStr">
        <is>
          <t>sự đốt cháy, sự nung gạch, sự đốt lò, sự giật mình, sự bắn, cuộc bắn, chất đốt - nhiên liệu, cái khích động</t>
        </is>
      </c>
    </row>
    <row r="3772">
      <c r="A3772" t="inlineStr">
        <is>
          <t>Brennpunkt</t>
        </is>
      </c>
      <c r="B3772" t="inlineStr"/>
      <c r="C3772" t="inlineStr"/>
      <c r="D3772" t="inlineStr">
        <is>
          <t>tiêu điểm, trung tâm, trọng điểm tâm, ổ bệnh = der Brennpunkt + = Brennpunkt- + = in den Brennpunkt bringen + = etwas in den Brennpunkt rücken +</t>
        </is>
      </c>
    </row>
    <row r="3773">
      <c r="A3773" t="inlineStr">
        <is>
          <t>Brennpunkte</t>
        </is>
      </c>
      <c r="B3773" t="inlineStr"/>
      <c r="C3773" t="inlineStr"/>
      <c r="D3773" t="inlineStr">
        <is>
          <t>tiêu điểm, trung tâm, trọng điểm tâm, ổ bệnh</t>
        </is>
      </c>
    </row>
    <row r="3774">
      <c r="A3774" t="inlineStr">
        <is>
          <t>Brennstoff</t>
        </is>
      </c>
      <c r="B3774" t="inlineStr"/>
      <c r="C3774" t="inlineStr"/>
      <c r="D3774" t="inlineStr">
        <is>
          <t>số nhiều) chất đốt - chất đốt, nhiên liệu, cái khích động = mit Brennstoff versehen + = neuen Brennstoff einnehmen +</t>
        </is>
      </c>
    </row>
    <row r="3775">
      <c r="A3775" t="inlineStr">
        <is>
          <t>Brennweite</t>
        </is>
      </c>
      <c r="B3775" t="inlineStr"/>
      <c r="C3775" t="inlineStr"/>
      <c r="D3775">
        <f> das Kameraobjektiv mit verstellbarer Brennweite +</f>
        <v/>
      </c>
    </row>
    <row r="3776">
      <c r="A3776" t="inlineStr">
        <is>
          <t>Bresche</t>
        </is>
      </c>
      <c r="B3776" t="inlineStr"/>
      <c r="C3776" t="inlineStr"/>
      <c r="D3776" t="inlineStr">
        <is>
          <t>lỗ đạn, lỗ thủng, mối bất hoà, sự tuyệt giao, sự chia lìa, sự tan vỡ, sự vi phạm, sự phạm, cái nhảy ra khỏi mặt nước, sóng to tràn lên tàu - khe hở, lỗ, sự mở, sự bắt đầu, sự khai mạc, phần đầu, những nước đi đầu, cơ hội, dịp tốt, hoàn cảnh thuận lợi, việc chưa có người làm, chức vị chưa có người giao, chân khuyết - chỗ rừng thưa, sự cắt mạch = in die Bresche springen + = eine Bresche schlagen in + = eine erste Bresche schlagen +</t>
        </is>
      </c>
    </row>
    <row r="3777">
      <c r="A3777" t="inlineStr">
        <is>
          <t>Bretter</t>
        </is>
      </c>
      <c r="B3777" t="inlineStr"/>
      <c r="C3777" t="inlineStr"/>
      <c r="D3777">
        <f> die Bretter +</f>
        <v/>
      </c>
    </row>
    <row r="3778">
      <c r="A3778" t="inlineStr">
        <is>
          <t>Brettern</t>
        </is>
      </c>
      <c r="B3778" t="inlineStr"/>
      <c r="C3778" t="inlineStr"/>
      <c r="D3778" t="inlineStr">
        <is>
          <t>lót ván, lát ván, đóng bìa cứng, ăn cơm tháng, ăn cơm trọ, cho ăn cơm trọ, nấu cơm tháng cho, lên tàu, đáp tàu, xông vào tấn công, nhảy sang tàu, chạy vát, khám sức khoẻ = mit Brettern vernageln + = mit Brettern verschlagen +</t>
        </is>
      </c>
    </row>
    <row r="3779">
      <c r="A3779" t="inlineStr">
        <is>
          <t>Breve</t>
        </is>
      </c>
      <c r="B3779" t="inlineStr"/>
      <c r="C3779" t="inlineStr"/>
      <c r="D3779" t="inlineStr">
        <is>
          <t>bản tóm tắt, bản toát yếu, bản tóm tắt hồ sơ của luật sư bào chữa, ) việc kiện, việc tố tụng, lời chỉ dẫn cho phi công, chiếu thư</t>
        </is>
      </c>
    </row>
    <row r="3780">
      <c r="A3780" t="inlineStr">
        <is>
          <t>Brevier</t>
        </is>
      </c>
      <c r="B3780" t="inlineStr"/>
      <c r="C3780" t="inlineStr"/>
      <c r="D3780" t="inlineStr">
        <is>
          <t>sách kinh</t>
        </is>
      </c>
    </row>
    <row r="3781">
      <c r="A3781" t="inlineStr">
        <is>
          <t>Brezel</t>
        </is>
      </c>
      <c r="B3781" t="inlineStr"/>
      <c r="C3781" t="inlineStr"/>
      <c r="D3781" t="inlineStr">
        <is>
          <t>bánh quy giòn</t>
        </is>
      </c>
    </row>
    <row r="3782">
      <c r="A3782" t="inlineStr">
        <is>
          <t>Brief</t>
        </is>
      </c>
      <c r="B3782" t="inlineStr"/>
      <c r="C3782" t="inlineStr"/>
      <c r="D3782" t="inlineStr">
        <is>
          <t>lời ghi, lời ghi chép, lời ghi chú, lời chú giải, sự lưu ý, sự chú ý, bức thư ngắn, công hàm, phiếu, giấy, dấu, dấu hiệu, vết, tiếng tăm, danh tiếng, nốt, phím, điệu, vẻ, giọng, mùi = der Brief + = der offene Brief + = der unbestellbare Brief + = der unzustellbare Brief + = einen Brief absenden + = Ihr Brief liegt uns vor + = einen Brief vorausdatieren + = sie hat den Brief nicht einmal geöffnet +</t>
        </is>
      </c>
    </row>
    <row r="3783">
      <c r="A3783" t="inlineStr">
        <is>
          <t>Briefbeutel</t>
        </is>
      </c>
      <c r="B3783" t="inlineStr"/>
      <c r="C3783" t="inlineStr"/>
      <c r="D3783" t="inlineStr">
        <is>
          <t>áo giáp, thư từ, bưu kiện, bưu phẩm, chuyển thư, bưu điện, xe thư - bao tải, áo sắc, cái giường, sự cướp phá, sự cướp giật, rượu vang trắng</t>
        </is>
      </c>
    </row>
    <row r="3784">
      <c r="A3784" t="inlineStr">
        <is>
          <t>Briefe</t>
        </is>
      </c>
      <c r="B3784" t="inlineStr"/>
      <c r="C3784" t="inlineStr"/>
      <c r="D3784">
        <f> Briefe austragen + = mit jemandem Briefe wechseln + = die Abteilung für unzustellbare Briefe +</f>
        <v/>
      </c>
    </row>
    <row r="3785">
      <c r="A3785" t="inlineStr">
        <is>
          <t>Briefes</t>
        </is>
      </c>
      <c r="B3785" t="inlineStr"/>
      <c r="C3785" t="inlineStr"/>
      <c r="D3785">
        <f> auf die Rückseite eines Briefes schreiben +</f>
        <v/>
      </c>
    </row>
    <row r="3786">
      <c r="A3786" t="inlineStr">
        <is>
          <t>Briefkasten</t>
        </is>
      </c>
      <c r="B3786" t="inlineStr"/>
      <c r="C3786" t="inlineStr"/>
      <c r="D3786" t="inlineStr">
        <is>
          <t>hộp, thùng, tráp, bao, chỗ ngồi, lô, phòng nhỏ, ô, chòi, điếm, ghế, tủ sắt, két sắt, ông, quà, lều nhỏ, chỗ trú chân, hộp ống lót, cái tát, cái bạt, cây hoàng dương - hòm thư = den Briefkasten leeren +</t>
        </is>
      </c>
    </row>
    <row r="3787">
      <c r="A3787" t="inlineStr">
        <is>
          <t>Briefkopf</t>
        </is>
      </c>
      <c r="B3787" t="inlineStr"/>
      <c r="C3787" t="inlineStr"/>
      <c r="D3787" t="inlineStr">
        <is>
          <t>phần in đầu giấy viết thư</t>
        </is>
      </c>
    </row>
    <row r="3788">
      <c r="A3788" t="inlineStr">
        <is>
          <t>Briefmarke</t>
        </is>
      </c>
      <c r="B3788" t="inlineStr"/>
      <c r="C3788" t="inlineStr"/>
      <c r="D3788" t="inlineStr">
        <is>
          <t>tem thư - tem, con dấu, dấu, nhãn hiệu, dấu bảo đảm, dấu hiệu đặc trưng, dấu hiệu, hạng, loại, sự giậm chân, chày nghiền quặng</t>
        </is>
      </c>
    </row>
    <row r="3789">
      <c r="A3789" t="inlineStr">
        <is>
          <t>Briefmarkenkunde</t>
        </is>
      </c>
      <c r="B3789" t="inlineStr"/>
      <c r="C3789" t="inlineStr"/>
      <c r="D3789" t="inlineStr">
        <is>
          <t>việc sưu tầm tem, việc chơi tem</t>
        </is>
      </c>
    </row>
    <row r="3790">
      <c r="A3790" t="inlineStr">
        <is>
          <t>Briefmarkensammeln</t>
        </is>
      </c>
      <c r="B3790" t="inlineStr"/>
      <c r="C3790" t="inlineStr"/>
      <c r="D3790" t="inlineStr">
        <is>
          <t>việc sưu tầm tem, việc chơi tem</t>
        </is>
      </c>
    </row>
    <row r="3791">
      <c r="A3791" t="inlineStr">
        <is>
          <t>Briefmarkensammler</t>
        </is>
      </c>
      <c r="B3791" t="inlineStr"/>
      <c r="C3791" t="inlineStr"/>
      <c r="D3791" t="inlineStr">
        <is>
          <t>người sưu tầm tem, người chơi tem</t>
        </is>
      </c>
    </row>
    <row r="3792">
      <c r="A3792" t="inlineStr">
        <is>
          <t>Briefordner</t>
        </is>
      </c>
      <c r="B3792" t="inlineStr"/>
      <c r="C3792" t="inlineStr"/>
      <c r="D3792" t="inlineStr">
        <is>
          <t>cái giũa, thằng cha láu cá, thằng cha quay quắt, ô đựng tài liêu, hồ sơ, dây thép móc hồ sơ, tài liệu, tập báo, hàng, dãy, hàng quân</t>
        </is>
      </c>
    </row>
    <row r="3793">
      <c r="A3793" t="inlineStr">
        <is>
          <t>Briefpapier</t>
        </is>
      </c>
      <c r="B3793" t="inlineStr"/>
      <c r="C3793" t="inlineStr"/>
      <c r="D3793" t="inlineStr">
        <is>
          <t>đồ dùng văn phòng = das bedruckte Briefpapier + = das gelblichweiße Briefpapier +</t>
        </is>
      </c>
    </row>
    <row r="3794">
      <c r="A3794" t="inlineStr">
        <is>
          <t>Briefporto</t>
        </is>
      </c>
      <c r="B3794" t="inlineStr"/>
      <c r="C3794" t="inlineStr"/>
      <c r="D3794" t="inlineStr">
        <is>
          <t>bưu phí</t>
        </is>
      </c>
    </row>
    <row r="3795">
      <c r="A3795" t="inlineStr">
        <is>
          <t>Briefpost</t>
        </is>
      </c>
      <c r="B3795" t="inlineStr"/>
      <c r="C3795" t="inlineStr"/>
      <c r="D3795" t="inlineStr">
        <is>
          <t>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t>
        </is>
      </c>
    </row>
    <row r="3796">
      <c r="A3796" t="inlineStr">
        <is>
          <t>Brieftasche</t>
        </is>
      </c>
      <c r="B3796" t="inlineStr"/>
      <c r="C3796" t="inlineStr"/>
      <c r="D3796" t="inlineStr">
        <is>
          <t>ví đựng giấy bạc - cặp, danh sách vốn đầu tư, chức vị bộ trưởng - ví tiền, hầu bao, tiền, vốn, tiền quyên làm giải thưởng, tiền đóng góp làm giải thưởng, túi, bìu, bọng, ví tay, túi cầm tay - đãy, bị, túi dết, cặp đựng giấy má, bao da, xắc cốt, vì tiền</t>
        </is>
      </c>
    </row>
    <row r="3797">
      <c r="A3797" t="inlineStr">
        <is>
          <t>Brieftaube</t>
        </is>
      </c>
      <c r="B3797" t="inlineStr"/>
      <c r="C3797" t="inlineStr"/>
      <c r="D3797" t="inlineStr">
        <is>
          <t>bồ câu đưa thư</t>
        </is>
      </c>
    </row>
    <row r="3798">
      <c r="A3798" t="inlineStr">
        <is>
          <t>Briefumschlag</t>
        </is>
      </c>
      <c r="B3798" t="inlineStr"/>
      <c r="C3798" t="inlineStr"/>
      <c r="D3798" t="inlineStr">
        <is>
          <t>vỏ, vỏ bọc, cái bọc ngoài, bìa sách, phong bì, vung, nắp, lùm cây, bụi rậm, chỗ núp, chỗ trốn, chỗ trú, màn che, lốt, mặt nạ ), bộ đồ ăn cho một người, tiền bảo chứng - bao, bọc bì, hình bao, bầu khí, màng bao, vỏ bao - người gửi thư, người chuẩn bị thư gửi đi, máy chuẩn bị thư gửi đi = der gummierte Briefumschlag +</t>
        </is>
      </c>
    </row>
    <row r="3799">
      <c r="A3799" t="inlineStr">
        <is>
          <t>Briefwechsel</t>
        </is>
      </c>
      <c r="B3799" t="inlineStr"/>
      <c r="C3799" t="inlineStr"/>
      <c r="D3799" t="inlineStr">
        <is>
          <t>sự xứng nhau, sự tương ứng, sự phù hợp, thư từ, quan hệ thư từ = in Briefwechsel stehen + = in Briefwechsel stehen +</t>
        </is>
      </c>
    </row>
    <row r="3800">
      <c r="A3800" t="inlineStr">
        <is>
          <t>Brigade</t>
        </is>
      </c>
      <c r="B3800" t="inlineStr"/>
      <c r="C3800" t="inlineStr"/>
      <c r="D3800" t="inlineStr">
        <is>
          <t>lữ đoàn, đội tàu - cỗ, đội, tổ = zu einer Brigade vereinigen +</t>
        </is>
      </c>
    </row>
    <row r="3801">
      <c r="A3801" t="inlineStr">
        <is>
          <t>Brigant</t>
        </is>
      </c>
      <c r="B3801" t="inlineStr"/>
      <c r="C3801" t="inlineStr"/>
      <c r="D3801" t="inlineStr">
        <is>
          <t>kẻ cướp</t>
        </is>
      </c>
    </row>
    <row r="3802">
      <c r="A3802" t="inlineStr">
        <is>
          <t>Brikett</t>
        </is>
      </c>
      <c r="B3802" t="inlineStr"/>
      <c r="C3802" t="inlineStr"/>
      <c r="D3802" t="inlineStr">
        <is>
          <t>than bánh</t>
        </is>
      </c>
    </row>
    <row r="3803">
      <c r="A3803" t="inlineStr">
        <is>
          <t>Brille</t>
        </is>
      </c>
      <c r="B3803" t="inlineStr"/>
      <c r="C3803" t="inlineStr"/>
      <c r="D3803">
        <f> eine Brille + = eine Brille tragen + = alles durch die rosarote Brille sehen +</f>
        <v/>
      </c>
    </row>
    <row r="3804">
      <c r="A3804" t="inlineStr">
        <is>
          <t>Brillenschlange</t>
        </is>
      </c>
      <c r="B3804" t="inlineStr"/>
      <c r="C3804" t="inlineStr"/>
      <c r="D3804" t="inlineStr">
        <is>
          <t>rắn mang bành</t>
        </is>
      </c>
    </row>
    <row r="3805">
      <c r="A3805" t="inlineStr">
        <is>
          <t>Brocken</t>
        </is>
      </c>
      <c r="B3805" t="inlineStr"/>
      <c r="C3805" t="inlineStr"/>
      <c r="D3805" t="inlineStr">
        <is>
          <t>tảng đá mòn, tảng lăn, đá cuội - cục, cục đất, đất đai, ruộng đất, người quê mùa cục mịch, người thô kệch clodhopper), xác thịt, thể chất, thịt cổ bò - đoạn văn làm đề thi, miếng lớn - miếng to, khúc to, khoanh to - quả đám, bướu u, chỗ phồng, hòn, viên, gò, đồi nhỏ, đầu, nút bấm, núm, cái đầu - tảng, miếng, cái bướu, chỗ sưng u lên, chỗ u lồi lên, cả mớ, toàn bộ, toàn thể, người đần độn, người chậm chạp - quan to, người quyền quý, người giàu sang - mảnh nhỏ, mảnh rời, đầu thừa đuôi thẹo, mấu thừa, đoạn cắt, ảnh cắt, kim loại vụn, phế liệu, tóp mỡ, bã cá, cuộc ẩu đả, cuộc đánh nhau = der Brocken +</t>
        </is>
      </c>
    </row>
    <row r="3806">
      <c r="A3806" t="inlineStr">
        <is>
          <t>Brokat</t>
        </is>
      </c>
      <c r="B3806" t="inlineStr"/>
      <c r="C3806" t="inlineStr"/>
      <c r="D3806" t="inlineStr">
        <is>
          <t>gấm thêu kim tuyến, vải thêu kim tuyến</t>
        </is>
      </c>
    </row>
    <row r="3807">
      <c r="A3807" t="inlineStr">
        <is>
          <t>Brombeer-</t>
        </is>
      </c>
      <c r="B3807" t="inlineStr"/>
      <c r="C3807" t="inlineStr"/>
      <c r="D3807" t="inlineStr">
        <is>
          <t>nhiều bụi gai</t>
        </is>
      </c>
    </row>
    <row r="3808">
      <c r="A3808" t="inlineStr">
        <is>
          <t>Brombeere</t>
        </is>
      </c>
      <c r="B3808" t="inlineStr"/>
      <c r="C3808" t="inlineStr"/>
      <c r="D3808" t="inlineStr">
        <is>
          <t>cây mâm xôi, quả mâm xôi</t>
        </is>
      </c>
    </row>
    <row r="3809">
      <c r="A3809" t="inlineStr">
        <is>
          <t>Bronchien</t>
        </is>
      </c>
      <c r="B3809" t="inlineStr"/>
      <c r="C3809" t="inlineStr"/>
      <c r="D3809" t="inlineStr">
        <is>
          <t>cuống phổi</t>
        </is>
      </c>
    </row>
    <row r="3810">
      <c r="A3810" t="inlineStr">
        <is>
          <t>Bronze</t>
        </is>
      </c>
      <c r="B3810" t="inlineStr"/>
      <c r="C3810" t="inlineStr"/>
      <c r="D3810" t="inlineStr">
        <is>
          <t>đồng thau, đồ vật làm bằng đồng thau, bia đồng khắc ở mộ, kèn đồng, sự vô liêm sỉ, sự trơ tráo, sự hỗn xược, tiền bạc, cái lót trục, ống lót - đồng thiếc, đồ bằng đồng thiếc, màu đồng thiếc = Bronze- +</t>
        </is>
      </c>
    </row>
    <row r="3811">
      <c r="A3811" t="inlineStr">
        <is>
          <t>Bronzefarbe</t>
        </is>
      </c>
      <c r="B3811" t="inlineStr"/>
      <c r="C3811" t="inlineStr"/>
      <c r="D3811" t="inlineStr">
        <is>
          <t>đồng thiếc, đồ bằng đồng thiếc, màu đồng thiếc</t>
        </is>
      </c>
    </row>
    <row r="3812">
      <c r="A3812" t="inlineStr">
        <is>
          <t>Bronzefigur</t>
        </is>
      </c>
      <c r="B3812" t="inlineStr"/>
      <c r="C3812" t="inlineStr"/>
      <c r="D3812" t="inlineStr">
        <is>
          <t>đồng thiếc, đồ bằng đồng thiếc, màu đồng thiếc</t>
        </is>
      </c>
    </row>
    <row r="3813">
      <c r="A3813" t="inlineStr">
        <is>
          <t>bronzieren</t>
        </is>
      </c>
      <c r="B3813" t="inlineStr"/>
      <c r="C3813" t="inlineStr"/>
      <c r="D3813" t="inlineStr">
        <is>
          <t>làm bóng như đồng thiếc, làm sạm màu đồng thiếc, sạm màu đồng thiếc</t>
        </is>
      </c>
    </row>
    <row r="3814">
      <c r="A3814" t="inlineStr">
        <is>
          <t>Brosche</t>
        </is>
      </c>
      <c r="B3814" t="inlineStr"/>
      <c r="C3814" t="inlineStr"/>
      <c r="D3814" t="inlineStr">
        <is>
          <t>trâm, ghim hoa</t>
        </is>
      </c>
    </row>
    <row r="3815">
      <c r="A3815" t="inlineStr">
        <is>
          <t>Brotaufstrich</t>
        </is>
      </c>
      <c r="B3815" t="inlineStr"/>
      <c r="C3815" t="inlineStr"/>
      <c r="D3815" t="inlineStr">
        <is>
          <t>sự trải ra, sự căng ra, sự giăng ra, sự truyền bá, sải cánh, chiều rộng, khoảng rộng, sự sổ ra, khăn trải, hai trang báo liền mặt, ảnh in suốt trang báo, dòng chữ chạy dài suốt trang báo - bữa tiệc linh đình, bữa ăn thịnh soạn, lãi sản xuất, chất phết lên bánh, sự phô trương, sự huênh hoang</t>
        </is>
      </c>
    </row>
    <row r="3816">
      <c r="A3816" t="inlineStr">
        <is>
          <t>Brotrinde</t>
        </is>
      </c>
      <c r="B3816" t="inlineStr"/>
      <c r="C3816" t="inlineStr"/>
      <c r="D3816" t="inlineStr">
        <is>
          <t>vỏ bánh, cùi bánh, mẩu bán mì khô, vỏ cứng, vỏ, mai, lớp, vảy cứng, vỏ trái đất, váng, cái hời hợt bề mặt, cái nông cạn, sự trơ tráo, sự vô liêm sỉ</t>
        </is>
      </c>
    </row>
    <row r="3817">
      <c r="A3817" t="inlineStr">
        <is>
          <t>Brotscheibe</t>
        </is>
      </c>
      <c r="B3817" t="inlineStr"/>
      <c r="C3817" t="inlineStr"/>
      <c r="D3817" t="inlineStr">
        <is>
          <t>bánh bít cốt - bánh mì nướng, chén rượu chúc mừng, người được nâng cốc chúc mừng</t>
        </is>
      </c>
    </row>
    <row r="3818">
      <c r="A3818" t="inlineStr">
        <is>
          <t>Brotschnitte</t>
        </is>
      </c>
      <c r="B3818" t="inlineStr"/>
      <c r="C3818" t="inlineStr"/>
      <c r="D3818">
        <f> die schmale Brotschnitte +</f>
        <v/>
      </c>
    </row>
    <row r="3819">
      <c r="A3819" t="inlineStr">
        <is>
          <t>Brown</t>
        </is>
      </c>
      <c r="B3819" t="inlineStr"/>
      <c r="C3819" t="inlineStr"/>
      <c r="D3819">
        <f> darf ich Ihnen Herrn Brown vorstellen? +</f>
        <v/>
      </c>
    </row>
    <row r="3820">
      <c r="A3820" t="inlineStr">
        <is>
          <t>Bruch</t>
        </is>
      </c>
      <c r="B3820" t="inlineStr"/>
      <c r="C3820" t="inlineStr"/>
      <c r="D3820" t="inlineStr">
        <is>
          <t>chứng phình mạch, sự phình to khác thường - lỗ đạn, lỗ thủng, mối bất hoà, sự tuyệt giao, sự chia lìa, sự tan vỡ, sự vi phạm, sự phạm, cái nhảy ra khỏi mặt nước, sóng to tràn lên tàu - xe vực ngựa, xe ngựa không mui, sự gãy, sự kéo, sự đứt, sự ngắt, chỗ vỡ, chỗ nứt, chỗ rạn, sự nghỉ, sự dừng lại, sự gián đoạn, giờ nghỉ, giờ ra chơi, giờ giải lao, sự cắt đứt, sự lỡ lời - sự lầm lỗi, sự vỡ nợ, sự bị phá sản, sự thay đổi, sự thụt giá thình lình, dịp may, cơ hội, sự đổi giọng, sự chuyển âm vực, mục xen - đoạn nứt, đoạn vỡ, đồ vật bị vỡ, tiền bồi thường hàng bị vỡ, sự đứt sợi - sự nổ tung, sự vỡ tung, tiếng nổ, sự gắng lên, sự dấn lên, sự nổ lực lên, sự bật lên, sự nổ ra, sự bùng lên, sự xuất hiện đột ngột, sự phi nước đại, sự chè chén say sưa - vải thô, tiếng đổ vỡ loảng xoảng, tiếng va chạm loảng xoảng, tiếng đổ sầm, sự rơi, sự đâm sầm vào, sự phá sản, sự sụp đổ - nếp nhăn, nếp gấp - đường nứt, kẽ hở - sự đập gãy, sự đập vỗ, sự phá vỡ, sự gẫy vỡ, tình trạng xâu xé, tình trạng chia rẽ, sự đánh thủng - bãi rào, các con chiên, nhóm người cùng chung quyền lợi, nhóm người cùng chung mục đích, khe núi, hốc núi, khúc cuộn, nếp oằn - phân số, phần nhỏ, miếng nhỏ, sự chia bánh thánh - chỗ gãy, khe nứt, nết đứt gãy - - sự chia rẽ - - sự xâm phạm, sự làm trái, sự hãm hiếp, sự phá rối, sự xúc phạm = das Bruch + = der Bruch + = der Bruch + = der echte Bruch + = der gemeine Bruch + = der unechte Bruch + = der gemeine Bruch + = zum Bruch kommen + = einen Bruch bekommen + = sich einen Bruch heben +</t>
        </is>
      </c>
    </row>
    <row r="3821">
      <c r="A3821" t="inlineStr">
        <is>
          <t>Bruchband</t>
        </is>
      </c>
      <c r="B3821" t="inlineStr"/>
      <c r="C3821" t="inlineStr"/>
      <c r="D3821" t="inlineStr">
        <is>
          <t>bó, cụm, vì kèo, giàn, băng giữ</t>
        </is>
      </c>
    </row>
    <row r="3822">
      <c r="A3822" t="inlineStr">
        <is>
          <t>Bruchfestigkeit</t>
        </is>
      </c>
      <c r="B3822" t="inlineStr"/>
      <c r="C3822" t="inlineStr"/>
      <c r="D3822">
        <f> die Bruchfestigkeit +</f>
        <v/>
      </c>
    </row>
    <row r="3823">
      <c r="A3823" t="inlineStr">
        <is>
          <t>bruchlanden</t>
        </is>
      </c>
      <c r="B3823" t="inlineStr"/>
      <c r="C3823" t="inlineStr"/>
      <c r="D3823" t="inlineStr">
        <is>
          <t>ném bom trúng, bắn tan xác, hạ</t>
        </is>
      </c>
    </row>
    <row r="3824">
      <c r="A3824" t="inlineStr">
        <is>
          <t>Bruchlandung</t>
        </is>
      </c>
      <c r="B3824" t="inlineStr"/>
      <c r="C3824" t="inlineStr"/>
      <c r="D3824">
        <f> die Bruchlandung +</f>
        <v/>
      </c>
    </row>
    <row r="3825">
      <c r="A3825" t="inlineStr">
        <is>
          <t>Bruchpilot</t>
        </is>
      </c>
      <c r="B3825" t="inlineStr"/>
      <c r="C3825" t="inlineStr"/>
      <c r="D3825" t="inlineStr">
        <is>
          <t>chim cụt, chim lặn anca</t>
        </is>
      </c>
    </row>
    <row r="3826">
      <c r="A3826" t="inlineStr">
        <is>
          <t>Bruchstelle</t>
        </is>
      </c>
      <c r="B3826" t="inlineStr"/>
      <c r="C3826" t="inlineStr"/>
      <c r="D3826" t="inlineStr">
        <is>
          <t>lỗ đạn, lỗ thủng, mối bất hoà, sự tuyệt giao, sự chia lìa, sự tan vỡ, sự vi phạm, sự phạm, cái nhảy ra khỏi mặt nước, sóng to tràn lên tàu - xe vực ngựa, xe ngựa không mui, sự gãy, sự kéo, sự đứt, sự ngắt, chỗ vỡ, chỗ nứt, chỗ rạn, sự nghỉ, sự dừng lại, sự gián đoạn, giờ nghỉ, giờ ra chơi, giờ giải lao, sự cắt đứt, sự lỡ lời - sự lầm lỗi, sự vỡ nợ, sự bị phá sản, sự thay đổi, sự thụt giá thình lình, dịp may, cơ hội, sự đổi giọng, sự chuyển âm vực, mục xen</t>
        </is>
      </c>
    </row>
    <row r="3827">
      <c r="A3827" t="inlineStr">
        <is>
          <t>Bruchteil</t>
        </is>
      </c>
      <c r="B3827" t="inlineStr"/>
      <c r="C3827" t="inlineStr"/>
      <c r="D3827" t="inlineStr">
        <is>
          <t>phân số, phần nhỏ, miếng nhỏ, sự chia bánh thánh</t>
        </is>
      </c>
    </row>
    <row r="3828">
      <c r="A3828" t="inlineStr">
        <is>
          <t>Bruder</t>
        </is>
      </c>
      <c r="B3828" t="inlineStr"/>
      <c r="C3828" t="inlineStr"/>
      <c r="D3828" t="inlineStr">
        <is>
          <t>anh, em trai, brethren) bạn cùng nghề, bạn đồng sự, bạn đồng ngũ, thầy dòng cùng môn phái - anh ruột = der Bruder + = der jüngere Bruder + = der leibliche Bruder + = mein älterer Bruder + = ein leiblicher Bruder + = er ist nicht weniger begabt als sein Bruder +</t>
        </is>
      </c>
    </row>
    <row r="3829">
      <c r="A3829" t="inlineStr">
        <is>
          <t>Bruderschaft</t>
        </is>
      </c>
      <c r="B3829" t="inlineStr"/>
      <c r="C3829" t="inlineStr"/>
      <c r="D3829" t="inlineStr">
        <is>
          <t>tình anh em, nhóm người cùng chí hướng, nhóm người cùng nghề, hội ái hữu, nghiệp đoàn - tình hữu ái, bầy, lũ, bọn - phường hội, hội học sinh đại học</t>
        </is>
      </c>
    </row>
    <row r="3830">
      <c r="A3830" t="inlineStr">
        <is>
          <t>Brummen</t>
        </is>
      </c>
      <c r="B3830" t="inlineStr"/>
      <c r="C3830" t="inlineStr"/>
      <c r="D3830" t="inlineStr">
        <is>
          <t>sào căng buồm, hàng rào gỗ nổi, cần, xà dọc, tiếng nổ đùng đùng, tiếng gầm, tiếng oang oang, tiếng kêu vo vo, sự tăng vọt, sự phất trong, sự nổi tiếng thình lình - tiếng vo vo, tiếng vù vù, tiếng rì rầm, tiêng ồn ào, tin đồn, cưa tròn - tiếng gầm gừ, tiếng càu nhàu, tiếng lẩm bẩm, tiếng làu bàu - humbug, tiếng vo ve, tiếng o o, tiếng kêu rền, tiếng ầm ừ, lời nói ậm à ậm ừ, lời nói ấp úng, mùi khó ngửi, mùi thối</t>
        </is>
      </c>
    </row>
    <row r="3831">
      <c r="A3831" t="inlineStr">
        <is>
          <t>brummen</t>
        </is>
      </c>
      <c r="B3831" t="inlineStr"/>
      <c r="C3831" t="inlineStr"/>
      <c r="D3831" t="inlineStr">
        <is>
          <t>nổ đùng đùng, nói oang oang, kêu vo vo, kêu vo ve, quảng cáo rùm beng, tăng vọt, phất, thình lình trở nên nổi tiếng - kêu vù vù, rì rầm, lan truyền, bay sát máy bay khác, tranh nhau nói ồn ào, ném mạnh, liệng mạnh, uống cạn, uống hết sạch - kêu o o, kêu ò è, nói giọng đều đều, + away) làm biếng, ăn không ngồi rồi - đánh trống, gõ gõ, đập đập, gõ liên hồi, đập liên hồi, giậm thình thịch, đánh trống gọi, đánh trống triệu tập, đánh trống tập trung, đánh trống khua chuông, làm quảng cáo rùm beng - đập cánh vo vo, đập cánh vù vù, đánh trên trống, đánh trên đàn pianô, nói lai nhai, nói đi nói lại như gõ trống vào tai, làm quảng cáo rùm beng để lôi kéo khách hàng - gầm, gầm gừ, rền, càu nhàu, lẩm bẩm, làu bàu - ủn ỉn, cằn nhằn - kêu rền, ấm ứ, ầm ừ, ấp úng, nói lúng búng, ngậm miệng ngân nga, hoạt động mạnh, khó ngửi, thối - nói khẽ, nói thầm, nói lẩm bẩm - hát, ca hát, ca ngợi, hót, reo, thồi vù vù, ù</t>
        </is>
      </c>
    </row>
    <row r="3832">
      <c r="A3832" t="inlineStr">
        <is>
          <t>Brummer</t>
        </is>
      </c>
      <c r="B3832" t="inlineStr"/>
      <c r="C3832" t="inlineStr"/>
      <c r="D3832" t="inlineStr">
        <is>
          <t>bộ con ve = der schwere Brummer +</t>
        </is>
      </c>
    </row>
    <row r="3833">
      <c r="A3833" t="inlineStr">
        <is>
          <t>Brunnen</t>
        </is>
      </c>
      <c r="B3833" t="inlineStr"/>
      <c r="C3833" t="inlineStr"/>
      <c r="D3833" t="inlineStr">
        <is>
          <t>điều tốt, điều hay, điều lành, điều thiện, giếng, nguồn, lồng cầu thang, lọ, khoang cá, buồng máy bm, chỗ ngồi của các luật sư, chỗ phi công ngồi, nguồn nước, suối nước, hầm, lò = der artesische Brunnen + = vom Brunnen trinken + = einen Brunnen bohren +</t>
        </is>
      </c>
    </row>
    <row r="3834">
      <c r="A3834" t="inlineStr">
        <is>
          <t>Brunnenkresse</t>
        </is>
      </c>
      <c r="B3834" t="inlineStr"/>
      <c r="C3834" t="inlineStr"/>
      <c r="D3834" t="inlineStr">
        <is>
          <t>cải xoong = die Brunnenkresse +</t>
        </is>
      </c>
    </row>
    <row r="3835">
      <c r="A3835" t="inlineStr">
        <is>
          <t>Brust</t>
        </is>
      </c>
      <c r="B3835" t="inlineStr"/>
      <c r="C3835" t="inlineStr"/>
      <c r="D3835" t="inlineStr">
        <is>
          <t>ngực, ngực áo, ngực áo sơ mi, giữa lòng, lòng, tâm hồn, trái tim, tâm tư, thâm tâm, mặt - vú, tâm trạng, tình cảm, nguồn nuôi sống, cái diệp, gương lò - tượng nửa người, đường vòng ngực, bust = die Brust + = Brust an Brust + = ein Kind an der Brust + = sich in die Brust werfen +</t>
        </is>
      </c>
    </row>
    <row r="3836">
      <c r="A3836" t="inlineStr">
        <is>
          <t>Brustbein</t>
        </is>
      </c>
      <c r="B3836" t="inlineStr"/>
      <c r="C3836" t="inlineStr"/>
      <c r="D3836" t="inlineStr">
        <is>
          <t>xương ức</t>
        </is>
      </c>
    </row>
    <row r="3837">
      <c r="A3837" t="inlineStr">
        <is>
          <t>Brustfell</t>
        </is>
      </c>
      <c r="B3837" t="inlineStr"/>
      <c r="C3837" t="inlineStr"/>
      <c r="D3837" t="inlineStr">
        <is>
          <t>màng phổi</t>
        </is>
      </c>
    </row>
    <row r="3838">
      <c r="A3838" t="inlineStr">
        <is>
          <t>Brustkasten</t>
        </is>
      </c>
      <c r="B3838" t="inlineStr"/>
      <c r="C3838" t="inlineStr"/>
      <c r="D3838" t="inlineStr">
        <is>
          <t>rương, hòm, tủ, két, tủ com mốt chest of drawers), ngực</t>
        </is>
      </c>
    </row>
    <row r="3839">
      <c r="A3839" t="inlineStr">
        <is>
          <t>Brustkorb</t>
        </is>
      </c>
      <c r="B3839" t="inlineStr"/>
      <c r="C3839" t="inlineStr"/>
      <c r="D3839" t="inlineStr">
        <is>
          <t>rương, hòm, tủ, két, tủ com mốt chest of drawers), ngực = der Brustkorb +</t>
        </is>
      </c>
    </row>
    <row r="3840">
      <c r="A3840" t="inlineStr">
        <is>
          <t>Brustwarze</t>
        </is>
      </c>
      <c r="B3840" t="inlineStr"/>
      <c r="C3840" t="inlineStr"/>
      <c r="D3840" t="inlineStr">
        <is>
          <t>đầu vú, núm vú, núm vú cao su, đầu tròn - teat, chim sẻ ngô, ngựa con, cô gái, cậu bé, tit for tat ăn miếng trả miếng, to give someone tit for tat trả đũa ai, trả miếng ai = die Brustwarze +</t>
        </is>
      </c>
    </row>
    <row r="3841">
      <c r="A3841" t="inlineStr">
        <is>
          <t>Brut</t>
        </is>
      </c>
      <c r="B3841" t="inlineStr"/>
      <c r="C3841" t="inlineStr"/>
      <c r="D3841" t="inlineStr">
        <is>
          <t>tổ chim làm tít trên cao, ổ trứng ấp, nhà làm trên đỉnh núi - nòi, giống, dòng dõi - lứa, ổ, đoàn, bầy, lũ, con cái, lũ con - ổ gà con, sự giật lấy, sự chộp lấy, sự nắm chặt, sự giữ chặt, số nhiều) vuốt, nanh vuốt, khớp, khớp ly hợp - - - cửa sập, cửa hầm, cửa hầm chứa hàng, cửa cống, cửa đập nước, sự chết, sự đẩy vào cảnh tối tăm bần cùng, sự nở, sự ấp trứng, ổ chim con mới nở, nét chải, đường gạch bóng - tổ, nơi ẩn náu, sào huyệt, bộ đồ xếp lồng vào nhau - đám người lộn xộn, đám đông, lớp người thấp hèn, tiện dân, choòng cời lò, móc cời lò, gậy khuấy - trứng, hệ sợi, guội con cái, con cháu - sâu, vật hại, bọn sâu mọt, bọn vô lại = die Brut + = die Brut +</t>
        </is>
      </c>
    </row>
    <row r="3842">
      <c r="A3842" t="inlineStr">
        <is>
          <t>brutal</t>
        </is>
      </c>
      <c r="B3842" t="inlineStr"/>
      <c r="C3842" t="inlineStr"/>
      <c r="D3842" t="inlineStr">
        <is>
          <t>hay làm om sòm, hay làm rối trật tự</t>
        </is>
      </c>
    </row>
    <row r="3843">
      <c r="A3843" t="inlineStr">
        <is>
          <t>Brutapparat</t>
        </is>
      </c>
      <c r="B3843" t="inlineStr"/>
      <c r="C3843" t="inlineStr"/>
      <c r="D3843" t="inlineStr">
        <is>
          <t>lò ấp trứng, lồng nuôi trẻ em đẻ non</t>
        </is>
      </c>
    </row>
    <row r="3844">
      <c r="A3844" t="inlineStr">
        <is>
          <t>Bruthenne</t>
        </is>
      </c>
      <c r="B3844" t="inlineStr"/>
      <c r="C3844" t="inlineStr"/>
      <c r="D3844" t="inlineStr">
        <is>
          <t>người ngồi, người mẫu, gà ấp, việc dễ làm, công việc ngon ăn, món bở, buồng tiếp khách, baby-sitter</t>
        </is>
      </c>
    </row>
    <row r="3845">
      <c r="A3845" t="inlineStr">
        <is>
          <t>Brutkasten</t>
        </is>
      </c>
      <c r="B3845" t="inlineStr"/>
      <c r="C3845" t="inlineStr"/>
      <c r="D3845" t="inlineStr">
        <is>
          <t>lò ấp trứng, lồng nuôi trẻ em đẻ non</t>
        </is>
      </c>
    </row>
    <row r="3846">
      <c r="A3846" t="inlineStr">
        <is>
          <t>Brutplatz</t>
        </is>
      </c>
      <c r="B3846" t="inlineStr"/>
      <c r="C3846" t="inlineStr"/>
      <c r="D3846" t="inlineStr">
        <is>
          <t>nơi ấp trứng, nơi ương trứng</t>
        </is>
      </c>
    </row>
    <row r="3847">
      <c r="A3847" t="inlineStr">
        <is>
          <t>brutto</t>
        </is>
      </c>
      <c r="B3847" t="inlineStr"/>
      <c r="C3847" t="inlineStr"/>
      <c r="D3847" t="inlineStr">
        <is>
          <t>to béo, phì nộm, béo phị, thô và béo ngậy, nặng, kho ngửi, thô tục, tục tĩu, bẩn tưởi, gớm guốc, thô bạo, trắng trợn, hiển nhiên, sờ sờ, không tinh, không thính, không sành, thô thiển, rậm rạp - um tùm, toàn bộ, tổng</t>
        </is>
      </c>
    </row>
    <row r="3848">
      <c r="A3848" t="inlineStr">
        <is>
          <t>brutzeln</t>
        </is>
      </c>
      <c r="B3848" t="inlineStr"/>
      <c r="C3848" t="inlineStr"/>
      <c r="D3848" t="inlineStr">
        <is>
          <t>uốn thành búp, rán xèo xèo - rán, chiên - xèo xèo</t>
        </is>
      </c>
    </row>
    <row r="3849">
      <c r="A3849" t="inlineStr">
        <is>
          <t>Bube</t>
        </is>
      </c>
      <c r="B3849" t="inlineStr"/>
      <c r="C3849" t="inlineStr"/>
      <c r="D3849" t="inlineStr">
        <is>
          <t>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der Bube +</t>
        </is>
      </c>
    </row>
    <row r="3850">
      <c r="A3850" t="inlineStr">
        <is>
          <t>Buch</t>
        </is>
      </c>
      <c r="B3850" t="inlineStr"/>
      <c r="C3850" t="inlineStr"/>
      <c r="D3850" t="inlineStr">
        <is>
          <t>sách, sổ sách kế toán, kinh thánh - thếp giấy - truyện phim, cốt kịch, kịch bản - nguyên bản, bản chính, chữ viết, chữ in ngả giống chữ viết, chữ viết tay giả chữ in, kịch bản phim đánh máy, bản phát thanh, câu trả lời viết = das Buch dort + = das Buch geht gut + = ein Buch binden + = das Buch gehört mir + = reden wie ein Buch + = ein Buch neu binden + = das Buch liest sich gut + = ein Buch kartonieren + = ein Buch überfliegen + = ein vielgelesenes Buch + = das Buch, das sie möchten? + = das allein maßgebende Buch + = das Buch verkauft sich gut + = ein inhaltsreiches Buch + = ein Buch vorausbestellen + = ein Buch eifrig studieren + = welches Buch möchten sie? + = Dieses Buch liest sich gut. + = sich durch ein Buch kämpfen + = Eselsohren in ein Buch machen + = wie gefällt Ihnen dieses Buch? + = die Sekretärin, die über die Einstellungen Buch führt +</t>
        </is>
      </c>
    </row>
    <row r="3851">
      <c r="A3851" t="inlineStr">
        <is>
          <t>Buchbesprechung</t>
        </is>
      </c>
      <c r="B3851" t="inlineStr"/>
      <c r="C3851" t="inlineStr"/>
      <c r="D3851" t="inlineStr">
        <is>
          <t>bản báo cáo, bản tường thuật</t>
        </is>
      </c>
    </row>
    <row r="3852">
      <c r="A3852" t="inlineStr">
        <is>
          <t>Buchbinden</t>
        </is>
      </c>
      <c r="B3852" t="inlineStr"/>
      <c r="C3852" t="inlineStr"/>
      <c r="D3852" t="inlineStr">
        <is>
          <t>sự đóng sách</t>
        </is>
      </c>
    </row>
    <row r="3853">
      <c r="A3853" t="inlineStr">
        <is>
          <t>Buchbinder</t>
        </is>
      </c>
      <c r="B3853" t="inlineStr"/>
      <c r="C3853" t="inlineStr"/>
      <c r="D3853" t="inlineStr">
        <is>
          <t>người đóng sách, bộ phận buộc lúa, dây, lạt, thừng, chão, chất gắn, bìa rời - thợ đóng sách</t>
        </is>
      </c>
    </row>
    <row r="3854">
      <c r="A3854" t="inlineStr">
        <is>
          <t>Buchbinderei</t>
        </is>
      </c>
      <c r="B3854" t="inlineStr"/>
      <c r="C3854" t="inlineStr"/>
      <c r="D3854" t="inlineStr">
        <is>
          <t>hiệu đóng sách - sự đóng sách</t>
        </is>
      </c>
    </row>
    <row r="3855">
      <c r="A3855" t="inlineStr">
        <is>
          <t>Buchdrucker-</t>
        </is>
      </c>
      <c r="B3855" t="inlineStr"/>
      <c r="C3855" t="inlineStr"/>
      <c r="D3855" t="inlineStr">
        <is>
          <t>sự in máy</t>
        </is>
      </c>
    </row>
    <row r="3856">
      <c r="A3856" t="inlineStr">
        <is>
          <t>Buche</t>
        </is>
      </c>
      <c r="B3856" t="inlineStr"/>
      <c r="C3856" t="inlineStr"/>
      <c r="D3856" t="inlineStr">
        <is>
          <t>cây sồi, gỗ sồi</t>
        </is>
      </c>
    </row>
    <row r="3857">
      <c r="A3857" t="inlineStr">
        <is>
          <t>buchen</t>
        </is>
      </c>
      <c r="B3857" t="inlineStr"/>
      <c r="C3857" t="inlineStr"/>
      <c r="D3857" t="inlineStr">
        <is>
          <t>viết vào vở, ghi vào vở, ghi tên, ghi địa chỉ, giữ trước, mua về trước), lấy vé - đi vào, ra, tuyên bố tham dự, đâm, gia nhập, bắt đầu luyện, ghi, kết nạp, lấy vào - ghi nhớ, chú ý, lưu ý, nhận thấy, ghi chép, chú giải, chú thích - kiểm, gắn nhãn, đeo biển vào, khắc đấu, đếm, hợp nhau, phù hợp, ăn khớp với nhau</t>
        </is>
      </c>
    </row>
    <row r="3858">
      <c r="A3858" t="inlineStr">
        <is>
          <t>Buchenholz</t>
        </is>
      </c>
      <c r="B3858" t="inlineStr"/>
      <c r="C3858" t="inlineStr"/>
      <c r="D3858" t="inlineStr">
        <is>
          <t>cây sồi</t>
        </is>
      </c>
    </row>
    <row r="3859">
      <c r="A3859" t="inlineStr">
        <is>
          <t>Buchfink</t>
        </is>
      </c>
      <c r="B3859" t="inlineStr"/>
      <c r="C3859" t="inlineStr"/>
      <c r="D3859" t="inlineStr">
        <is>
          <t>chim mai hoa</t>
        </is>
      </c>
    </row>
    <row r="3860">
      <c r="A3860" t="inlineStr">
        <is>
          <t>Buchgelehrte</t>
        </is>
      </c>
      <c r="B3860" t="inlineStr"/>
      <c r="C3860" t="inlineStr"/>
      <c r="D3860" t="inlineStr">
        <is>
          <t>học giả, người bán sách</t>
        </is>
      </c>
    </row>
    <row r="3861">
      <c r="A3861" t="inlineStr">
        <is>
          <t>Buchhalter</t>
        </is>
      </c>
      <c r="B3861" t="inlineStr"/>
      <c r="C3861" t="inlineStr"/>
      <c r="D3861" t="inlineStr">
        <is>
          <t>nhân viên kế toán, người giữ sổ sách kế toán, người có trách nhiệm báo cáo về sổ sách kế toán, người bị can về một vụ tiền nong kế toán - người thư ký, tu sĩ, giáo sĩ, mục sư clerk in holy orders), người giúp việc bán hàng, nhân viên bán hàng, người biết đọc biết viết = der zweite Buchhalter +</t>
        </is>
      </c>
    </row>
    <row r="3862">
      <c r="A3862" t="inlineStr">
        <is>
          <t>Buchhaltung</t>
        </is>
      </c>
      <c r="B3862" t="inlineStr"/>
      <c r="C3862" t="inlineStr"/>
      <c r="D3862" t="inlineStr">
        <is>
          <t>nghề kế toán - sự thanh toán, sự tính toán, sự giải thích = die Buchhaltung +</t>
        </is>
      </c>
    </row>
    <row r="3863">
      <c r="A3863" t="inlineStr">
        <is>
          <t>Buchhandlung</t>
        </is>
      </c>
      <c r="B3863" t="inlineStr"/>
      <c r="C3863" t="inlineStr"/>
      <c r="D3863" t="inlineStr">
        <is>
          <t>hiệu sách</t>
        </is>
      </c>
    </row>
    <row r="3864">
      <c r="A3864" t="inlineStr">
        <is>
          <t>Buchmacher</t>
        </is>
      </c>
      <c r="B3864" t="inlineStr"/>
      <c r="C3864" t="inlineStr"/>
      <c r="D3864" t="inlineStr">
        <is>
          <t>người đánh cá ngựa thuê chuyên nghiệp = der Buchmacher + = die Buchmacher +</t>
        </is>
      </c>
    </row>
    <row r="3865">
      <c r="A3865" t="inlineStr">
        <is>
          <t>Buchsbaum</t>
        </is>
      </c>
      <c r="B3865" t="inlineStr"/>
      <c r="C3865" t="inlineStr"/>
      <c r="D3865" t="inlineStr">
        <is>
          <t>hộp, thùng, tráp, bao, chỗ ngồi, lô, phòng nhỏ, ô, chòi, điếm, ghế, tủ sắt, két sắt, ông, quà, lều nhỏ, chỗ trú chân, hộp ống lót, cái tát, cái bạt, cây hoàng dương</t>
        </is>
      </c>
    </row>
    <row r="3866">
      <c r="A3866" t="inlineStr">
        <is>
          <t>Buchse</t>
        </is>
      </c>
      <c r="B3866" t="inlineStr"/>
      <c r="C3866" t="inlineStr"/>
      <c r="D3866" t="inlineStr">
        <is>
          <t>bụi cây, bụi rậm, rừng cây bụi, râu rậm, tóc râm, biển hàng rượu, quán rượu, ống lót, cái lót trục, ống phát hoả - con cái, con mái, gốc cái, cây cái, người đàn bà, người phụ nữ, con mụ, con mẹ - 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giáo, thương, trường thương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vỏ, bao, mai, vỏ tàu, tường nhà, quan tài trong, thuyền đua, đạn trái phá, đạn súng cối, đạn, đốc kiếm, shell-jacket, lớp, nét đại cương, vỏ bề ngoài, đàn lia - tay áo, ống ngoài, ống bọc ngoài, măngsông - lỗ, hốc, hố, để, đui đèn - cái đê, vòng sắt</t>
        </is>
      </c>
    </row>
    <row r="3867">
      <c r="A3867" t="inlineStr">
        <is>
          <t>Buchseite</t>
        </is>
      </c>
      <c r="B3867" t="inlineStr"/>
      <c r="C3867" t="inlineStr"/>
      <c r="D3867" t="inlineStr">
        <is>
          <t>trang, trang sử, tiểu đồng, em nhỏ phục vụ</t>
        </is>
      </c>
    </row>
    <row r="3868">
      <c r="A3868" t="inlineStr">
        <is>
          <t>Buchstabe</t>
        </is>
      </c>
      <c r="B3868" t="inlineStr"/>
      <c r="C3868" t="inlineStr"/>
      <c r="D3868" t="inlineStr">
        <is>
          <t>tính nết, tính cách, cá tính, đặc tính, đặc điểm, nét đặc sắc, chí khí, nghị lực, nhân vật, người lập dị, tên tuổi, danh tiếng, tiếng, giấy chứng nhận, chữ, nét chữ - chữ cái, thư, thư tín, nghĩa chật hẹp, nghĩa mặt chữ, văn học, văn chương, huy hiệu là tên tắt của trường) - kiểu mẫu, kiểu, chữ in, đại diện điển hình = der große Buchstabe + = der kleine Buchstabe +</t>
        </is>
      </c>
    </row>
    <row r="3869">
      <c r="A3869" t="inlineStr">
        <is>
          <t>Buchstaben</t>
        </is>
      </c>
      <c r="B3869" t="inlineStr"/>
      <c r="C3869" t="inlineStr"/>
      <c r="D3869" t="inlineStr">
        <is>
          <t>sự ghi chữ, sự in chữ, sự viết chữ, sự khắc chữ, chữ in, chữ viết, chữ khắc, sự viết thư = die Bezeichnung mit Buchstaben +</t>
        </is>
      </c>
    </row>
    <row r="3870">
      <c r="A3870" t="inlineStr">
        <is>
          <t>Buchstabieren</t>
        </is>
      </c>
      <c r="B3870" t="inlineStr"/>
      <c r="C3870" t="inlineStr"/>
      <c r="D3870" t="inlineStr">
        <is>
          <t>sự viết vần, sự đánh vần, sự viết theo chính tả, chính tả</t>
        </is>
      </c>
    </row>
    <row r="3871">
      <c r="A3871" t="inlineStr">
        <is>
          <t>buchstabieren</t>
        </is>
      </c>
      <c r="B3871" t="inlineStr"/>
      <c r="C3871" t="inlineStr"/>
      <c r="D3871" t="inlineStr">
        <is>
          <t>sắp xếp theo thứ tự abc, diễn đạt bằng hệ thống chữ cái, xây dựng mọi hệ thống chữ cái cho - viết vần, đánh vần, viết theo chính tả, có nghĩa, báo hiệu, thay phiên, cho nghỉ, nghỉ một lát = falsch buchstabieren +</t>
        </is>
      </c>
    </row>
    <row r="3872">
      <c r="A3872" t="inlineStr">
        <is>
          <t>Buchstabierer</t>
        </is>
      </c>
      <c r="B3872" t="inlineStr"/>
      <c r="C3872" t="inlineStr"/>
      <c r="D3872" t="inlineStr">
        <is>
          <t>người đánh vần, sách học vần, điểm báo trước</t>
        </is>
      </c>
    </row>
    <row r="3873">
      <c r="A3873" t="inlineStr">
        <is>
          <t>Bucht</t>
        </is>
      </c>
      <c r="B3873" t="inlineStr"/>
      <c r="C3873" t="inlineStr"/>
      <c r="D3873" t="inlineStr">
        <is>
          <t>cái chậu, chỗ trũng lòng chảo, lưu vực, bể, bồn, vũng, vịnh nhỏ - ngựa hồng, vịnh, gian, ô, phần nhà xây lồi ra ngoài, nhịp, chỗ tránh nhau, cây nguyệt quế, vòng nguyệt quế, tiếng chó sủa - chỗ lõm vào, chỗ cong, khúc uốn, vòng, thòng lọng = die kleine Bucht + = die schmale Bucht +</t>
        </is>
      </c>
    </row>
    <row r="3874">
      <c r="A3874" t="inlineStr">
        <is>
          <t>Buchumschlag</t>
        </is>
      </c>
      <c r="B3874" t="inlineStr"/>
      <c r="C3874" t="inlineStr"/>
      <c r="D3874" t="inlineStr">
        <is>
          <t>vỏ, vỏ bọc, cái bọc ngoài, bìa sách, phong bì, vung, nắp, lùm cây, bụi rậm, chỗ núp, chỗ trốn, chỗ trú, màn che, lốt, mặt nạ ), bộ đồ ăn cho một người, tiền bảo chứng</t>
        </is>
      </c>
    </row>
    <row r="3875">
      <c r="A3875" t="inlineStr">
        <is>
          <t>Buchung</t>
        </is>
      </c>
      <c r="B3875" t="inlineStr"/>
      <c r="C3875" t="inlineStr"/>
      <c r="D3875" t="inlineStr">
        <is>
          <t>sự thanh toán, sự tính toán, sự giải thích - sự đi vào, sự ra, lối đi vào, cổng đi vào, sự tiếp nhận, sự ghi vào, mục, mục từ, danh sách người thi đấu, sự ghi tên người thi đấu - sự hạn chế, điều kiện hạn chế, vùng đất dành riêng, sự dành trước, sự giữ trước, sự bảo lưu</t>
        </is>
      </c>
    </row>
    <row r="3876">
      <c r="A3876" t="inlineStr">
        <is>
          <t>Buchweizen</t>
        </is>
      </c>
      <c r="B3876" t="inlineStr"/>
      <c r="C3876" t="inlineStr"/>
      <c r="D3876" t="inlineStr">
        <is>
          <t>kiều mạch, bột kiều mạch</t>
        </is>
      </c>
    </row>
    <row r="3877">
      <c r="A3877" t="inlineStr">
        <is>
          <t>Buckelige</t>
        </is>
      </c>
      <c r="B3877" t="inlineStr"/>
      <c r="C3877" t="inlineStr"/>
      <c r="D3877" t="inlineStr">
        <is>
          <t>lưng gù, lưng có bướu, người gù lưng</t>
        </is>
      </c>
    </row>
    <row r="3878">
      <c r="A3878" t="inlineStr">
        <is>
          <t>Buckelrind</t>
        </is>
      </c>
      <c r="B3878" t="inlineStr"/>
      <c r="C3878" t="inlineStr"/>
      <c r="D3878" t="inlineStr">
        <is>
          <t>bò u</t>
        </is>
      </c>
    </row>
    <row r="3879">
      <c r="A3879" t="inlineStr">
        <is>
          <t>Bucklige</t>
        </is>
      </c>
      <c r="B3879" t="inlineStr"/>
      <c r="C3879" t="inlineStr"/>
      <c r="D3879" t="inlineStr">
        <is>
          <t>lưng gù, lưng có bướu, người gù lưng</t>
        </is>
      </c>
    </row>
    <row r="3880">
      <c r="A3880" t="inlineStr">
        <is>
          <t>Bude</t>
        </is>
      </c>
      <c r="B3880" t="inlineStr"/>
      <c r="C3880" t="inlineStr"/>
      <c r="D3880" t="inlineStr">
        <is>
          <t>quán, rạp, lều, phòng điện thoại công cộng - hang, sào huyệt, căn phòng nhỏ bẩn thỉu, nhà lụp xụp bẩn thỉu, phòng nhỏ riêng để làm việc - sự đào, sự bới, sự xới, sự cuốc digging) - lán, chỏi, nhà lụp xụp tồi tàn, bài hò - túp lều, chuồng - ngăn chuồng, ngăn, quầy, bàn bày hàng, quán bán hàng, gian triển lãm, chỗ ngồi trước sân khấu, ghế ngồi ở chỗ hát kinh, chức vị giáo sĩ, tình trạng tròng trành, cò mồi kẻ cắp - đòn phép đánh lừa, mẹo lảnh tránh = die sturmfreie Bude + = Leben in die Bude bringen + = jemandem auf die Bude rücken +</t>
        </is>
      </c>
    </row>
    <row r="3881">
      <c r="A3881" t="inlineStr">
        <is>
          <t>Budget</t>
        </is>
      </c>
      <c r="B3881" t="inlineStr"/>
      <c r="C3881" t="inlineStr"/>
      <c r="D3881" t="inlineStr">
        <is>
          <t>ngân sách, ngân quỹ, túi, bao, đống, kho, cô khối = das Budget vorlegen +</t>
        </is>
      </c>
    </row>
    <row r="3882">
      <c r="A3882" t="inlineStr">
        <is>
          <t>Bufett</t>
        </is>
      </c>
      <c r="B3882" t="inlineStr"/>
      <c r="C3882" t="inlineStr"/>
      <c r="D3882" t="inlineStr">
        <is>
          <t>quán giải khát, tủ đựng bát đĩa, cái đấm, cái vả, cái tát, điều rũi, điều bất hạnh</t>
        </is>
      </c>
    </row>
    <row r="3883">
      <c r="A3883" t="inlineStr">
        <is>
          <t>Buffet</t>
        </is>
      </c>
      <c r="B3883" t="inlineStr"/>
      <c r="C3883" t="inlineStr"/>
      <c r="D3883"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3884">
      <c r="A3884" t="inlineStr">
        <is>
          <t>Bug</t>
        </is>
      </c>
      <c r="B3884" t="inlineStr"/>
      <c r="C3884" t="inlineStr"/>
      <c r="D3884" t="inlineStr">
        <is>
          <t>khuỷu tay, khuỷu tay áo, góc, khuỷu - mũi, mõm, khứu giác, sự đánh hơi, mùi, hương vị, đầu mũi - vai, vai núi, vai chai, vai áo..., miếng thịt vai, tư thế bồng súng = der Bug +</t>
        </is>
      </c>
    </row>
    <row r="3885">
      <c r="A3885" t="inlineStr">
        <is>
          <t>Buhnen</t>
        </is>
      </c>
      <c r="B3885" t="inlineStr"/>
      <c r="C3885" t="inlineStr"/>
      <c r="D3885" t="inlineStr">
        <is>
          <t>đắp đê</t>
        </is>
      </c>
    </row>
    <row r="3886">
      <c r="A3886" t="inlineStr">
        <is>
          <t>Bulldogge</t>
        </is>
      </c>
      <c r="B3886" t="inlineStr"/>
      <c r="C3886" t="inlineStr"/>
      <c r="D3886" t="inlineStr">
        <is>
          <t>chó bun, người bền bỉ ngoan cường, người gan lì, viên hiện dịch, súng lục ổ quay, tẩu</t>
        </is>
      </c>
    </row>
    <row r="3887">
      <c r="A3887" t="inlineStr">
        <is>
          <t>Bulle</t>
        </is>
      </c>
      <c r="B3887" t="inlineStr"/>
      <c r="C3887" t="inlineStr"/>
      <c r="D3887" t="inlineStr">
        <is>
          <t>bò đực, con đực, bull sao Kim ngưu, người đầu cơ giá lên, cớm, mật thám, cảnh sát, sắc lệnh của giáo hoàng, lời nói ngớ ngẩn, lời nói ngây ngô, lời nói tự nó đã mâu thuẫn Irish bull) - sai lầm, lời nói láo, lời nói bậy bạ, lời nói khoác lác, nước tráng thùng rượu để uống = wie ein Bulle +</t>
        </is>
      </c>
    </row>
    <row r="3888">
      <c r="A3888" t="inlineStr">
        <is>
          <t>Bulletin</t>
        </is>
      </c>
      <c r="B3888" t="inlineStr"/>
      <c r="C3888" t="inlineStr"/>
      <c r="D3888" t="inlineStr">
        <is>
          <t>thông cáo, thông báo, tập san</t>
        </is>
      </c>
    </row>
    <row r="3889">
      <c r="A3889" t="inlineStr">
        <is>
          <t>Bumerang</t>
        </is>
      </c>
      <c r="B3889" t="inlineStr"/>
      <c r="C3889" t="inlineStr"/>
      <c r="D3889" t="inlineStr">
        <is>
          <t>vũ khí bumơrang, đòn bật lại, đòn gậy ông đập lưng ông</t>
        </is>
      </c>
    </row>
    <row r="3890">
      <c r="A3890" t="inlineStr">
        <is>
          <t>Bummel</t>
        </is>
      </c>
      <c r="B3890" t="inlineStr"/>
      <c r="C3890" t="inlineStr"/>
      <c r="D3890" t="inlineStr">
        <is>
          <t>tượng nửa người, ngực, đường vòng ngực, bust - cuộc dạo chơi, cuộc ngao du - cuộc vui chơi miệt mài, sự chè chén lu bù, sự ăn uống lu bù - sự đi dạo, sự đi tản bộ = auf Bummel gehen + = auf den Bummel gehen +</t>
        </is>
      </c>
    </row>
    <row r="3891">
      <c r="A3891" t="inlineStr">
        <is>
          <t>Bummeln</t>
        </is>
      </c>
      <c r="B3891" t="inlineStr"/>
      <c r="C3891" t="inlineStr"/>
      <c r="D3891" t="inlineStr">
        <is>
          <t>sự đi thơ thẩn, sự lang thang không mục đích, ghế dài, đi văng, ghế tựa, buồng đợi, phòng khách, phòng ngồi chơi</t>
        </is>
      </c>
    </row>
    <row r="3892">
      <c r="A3892" t="inlineStr">
        <is>
          <t>bummeln</t>
        </is>
      </c>
      <c r="B3892" t="inlineStr"/>
      <c r="C3892" t="inlineStr"/>
      <c r="D3892" t="inlineStr">
        <is>
          <t>lãng phí, lêu lỏng, đi nhởn, la cà lãng phí thời gian, làm chậm chạp, đà đẫn, lần nữa, dây dưa - cuộn thành bắp, đi tha thẩn, chơi rong, lười nhác - la cà, đi chơi rông, lảng vảng - đi thơ thẩn, đi nhàn tản - đi dạo, đi tản bộ, đi biểu diễn ở các nơi, đi hát rong, đi biểu diễn ở, đi hát trong khắp = bummeln gehen +</t>
        </is>
      </c>
    </row>
    <row r="3893">
      <c r="A3893" t="inlineStr">
        <is>
          <t>Bummelstreik</t>
        </is>
      </c>
      <c r="B3893" t="inlineStr"/>
      <c r="C3893" t="inlineStr"/>
      <c r="D3893" t="inlineStr">
        <is>
          <t>sự lãn công</t>
        </is>
      </c>
    </row>
    <row r="3894">
      <c r="A3894" t="inlineStr">
        <is>
          <t>Bummler</t>
        </is>
      </c>
      <c r="B3894" t="inlineStr"/>
      <c r="C3894" t="inlineStr"/>
      <c r="D3894" t="inlineStr">
        <is>
          <t>người ăn không ngồi rồi, người lười biếng, bánh xe đệm, bánh xe dẫn hướng idle_wheel), Puli đệm idle_pulley), toa chở hàng đệm - kẻ hay đi tha thẩn, kẻ chơi rong, kẻ lười nhác - người hay đi tha thẩn, người la cà, người hay đi chơi rông, người lảng vảng - người chậm chạp, người kém thông minh, người không lanh lợi, người lạc hậu - người đi dạo, người đi tản bộ, người hát rong, kẻ lang thang, ma cà bông, cái tập đi, xe đẩy - học sinh trốn học, người trốn việc</t>
        </is>
      </c>
    </row>
    <row r="3895">
      <c r="A3895" t="inlineStr">
        <is>
          <t>Bund</t>
        </is>
      </c>
      <c r="B3895" t="inlineStr"/>
      <c r="C3895" t="inlineStr"/>
      <c r="D3895" t="inlineStr">
        <is>
          <t>sự liên minh, khối liên minh khối đồng minh, sự thông gia, quan hệ họ hàng, sự cùng chung một tính chất, sự cùng chung những đức tính - dải, băng, đai, nẹp, dải đóng gáy sách, dải cổ áo, dải băng, đoàn, toán, lũ, bọn, bầy, dàn nhạc, ban nhạc - ông chỉ, suốt chỉ, then nâng chốt cửa, cuộn dây, ống dây, bôbin - dây đai, đay buộc, ) mối quan hệ, mối ràng buộc, giao kèo, khế ước, lời cam kết, phiếu nợ, bông, gông cùm, xiềng xích, sự tù tội, sự gửi vào kho, sự liên kết, kiểu xây ghép - cuộn, vòng, mớ tóc quăn, ống xoắn ruột gà, sự thăng trầm, sóng gió - cổ áo, vòng cổ, vòng đai, vòng đệm, vòng lông cổ, chả cuộn - liên minh, liên bang - sự thành lập liên đoàn, liên đoàn, sự thành lập liên bang - dặm, lý, đồng minh, hội liên đoàn - bó, lượm, thếp - sự hợp nhất, sự kết hợp, liên hiệp, sự nhất trí, sự cộng đồng, sự đoàn kết, sự hoà hợp, hiệp hội, sự kết hôn, hôn nhân, nhà tế bần, câu lạc bộ và hội tranh luận, trụ sở của hội tranh luận - thùng lắng bia, vải sợi pha lanh, vải sợi pha tơ, Răcco, ống nối = das Bund + = der Bund + = der Bund +</t>
        </is>
      </c>
    </row>
    <row r="3896">
      <c r="A3896" t="inlineStr">
        <is>
          <t>Bunde</t>
        </is>
      </c>
      <c r="B3896" t="inlineStr"/>
      <c r="C3896" t="inlineStr"/>
      <c r="D3896">
        <f> zu einem Bunde vereinigen +</f>
        <v/>
      </c>
    </row>
    <row r="3897">
      <c r="A3897" t="inlineStr">
        <is>
          <t>Bundesgenosse</t>
        </is>
      </c>
      <c r="B3897" t="inlineStr"/>
      <c r="C3897" t="inlineStr"/>
      <c r="D3897" t="inlineStr">
        <is>
          <t>hòn bi, nước đồng minh, nước liên minh, bạn đồng minh - bạn, bạn đồng liêu, người cùng cộng tác, đồng minh, hội viên thông tin, viện sĩ thông tấn, vật phụ thuộc, vật liên kết với vật khác - thành viên liên minh, hội viên, trại quân, doanh trại, trại quân đóng để bao vây</t>
        </is>
      </c>
    </row>
    <row r="3898">
      <c r="A3898" t="inlineStr">
        <is>
          <t>Bundesstaat</t>
        </is>
      </c>
      <c r="B3898" t="inlineStr"/>
      <c r="C3898" t="inlineStr"/>
      <c r="D3898" t="inlineStr">
        <is>
          <t>liên minh, liên bang</t>
        </is>
      </c>
    </row>
    <row r="3899">
      <c r="A3899" t="inlineStr">
        <is>
          <t>Bungalow</t>
        </is>
      </c>
      <c r="B3899" t="inlineStr"/>
      <c r="C3899" t="inlineStr"/>
      <c r="D3899" t="inlineStr">
        <is>
          <t>nhà gỗ một tầng, boongalô</t>
        </is>
      </c>
    </row>
    <row r="3900">
      <c r="A3900" t="inlineStr">
        <is>
          <t>Bunker</t>
        </is>
      </c>
      <c r="B3900" t="inlineStr"/>
      <c r="C3900" t="inlineStr"/>
      <c r="D3900" t="inlineStr">
        <is>
          <t>kho than, boongke, hố cát - nhà tù, nhà lao, nhà giam = der Bunker +</t>
        </is>
      </c>
    </row>
    <row r="3901">
      <c r="A3901" t="inlineStr">
        <is>
          <t>bunkern</t>
        </is>
      </c>
      <c r="B3901" t="inlineStr"/>
      <c r="C3901" t="inlineStr"/>
      <c r="D3901" t="inlineStr">
        <is>
          <t>đổ, động tính từ quá khứ) đẩy vào hoàn cảnh khó khăn</t>
        </is>
      </c>
    </row>
    <row r="3902">
      <c r="A3902" t="inlineStr">
        <is>
          <t>Buntheit</t>
        </is>
      </c>
      <c r="B3902" t="inlineStr"/>
      <c r="C3902" t="inlineStr"/>
      <c r="D3902" t="inlineStr">
        <is>
          <t>sự điểm những đốm màu khác nhau, tình trạng có nhiều đốm màu khác nhau</t>
        </is>
      </c>
    </row>
    <row r="3903">
      <c r="A3903" t="inlineStr">
        <is>
          <t>Buntstift</t>
        </is>
      </c>
      <c r="B3903" t="inlineStr"/>
      <c r="C3903" t="inlineStr"/>
      <c r="D3903" t="inlineStr">
        <is>
          <t>phấn vẽ màu, bút chì màu, bức vẽ phấn màu, bức vẽ than màu, bức vẽ chì màu, cục than đèn</t>
        </is>
      </c>
    </row>
    <row r="3904">
      <c r="A3904" t="inlineStr">
        <is>
          <t>Burg</t>
        </is>
      </c>
      <c r="B3904" t="inlineStr"/>
      <c r="C3904" t="inlineStr"/>
      <c r="D3904" t="inlineStr">
        <is>
          <t>thành trì, thành quách, lâu dài, quân cờ thấp - tháp, đồn luỹ, pháo đài</t>
        </is>
      </c>
    </row>
    <row r="3905">
      <c r="A3905" t="inlineStr">
        <is>
          <t>Burgvogt</t>
        </is>
      </c>
      <c r="B3905" t="inlineStr"/>
      <c r="C3905" t="inlineStr"/>
      <c r="D3905" t="inlineStr">
        <is>
          <t>người cai quản thành trì, người cai quản lâu đài</t>
        </is>
      </c>
    </row>
    <row r="3906">
      <c r="A3906" t="inlineStr">
        <is>
          <t>burlesk</t>
        </is>
      </c>
      <c r="B3906" t="inlineStr"/>
      <c r="C3906" t="inlineStr"/>
      <c r="D3906" t="inlineStr">
        <is>
          <t>khôi hài, hài hước</t>
        </is>
      </c>
    </row>
    <row r="3907">
      <c r="A3907" t="inlineStr">
        <is>
          <t>Bursche</t>
        </is>
      </c>
      <c r="B3907" t="inlineStr"/>
      <c r="C3907" t="inlineStr"/>
      <c r="D3907" t="inlineStr">
        <is>
          <t>người phục vụ, cần vụ - người ăn mày, người ăn xin, gã, thằng, thằng cha - lưỡi, lá, mái, cánh, thanh kiếm, xương dẹt blade bone), phiến, anh chàng - chàng, người cục mịch, người thô kệch, thuyền trưởng - con trai, thiếu niên, học trò trai, học sinh nam, người đầy tớ trai, bạn thân, người vẫn giữ được tính hồn nhiên của tuổi thiếu niên, rượu sâm banh - người bán hàng rong chap man), hàm, má, hàm dưới, má lợn, hàm ê tô, hàm kìm, số nhiều) chỗ nứt nẻ - bạn đồng chí, người, người ta, ông bạn, nghiên cứu sinh, uỷ viên giám đốc, hội viên, thành viên, anh chàng đang cầu hôn, anh chàng đang theo đuổi một cô gái - cá, món cá, chòm sao Cá, người cắn câu, người bị mồi chài, con người gã, miếng gỗ nẹp, miếng sắt nẹp, thanh nối ray fish plate), thẻ - dây, xích, bù nhìn, ngáo ộp, người ăn mặc kỳ quái, sự chuồn, lời nói đùa, lời pha trò, lời nói giễu - anh chàng ăn diện vô công rỗi nghề - chàng trai, chú bé, chú coi chuồng ngựa - người thanh niên, đứa bé con, đứa con trai - tuổi trẻ, tuổi xuân, tuổi thanh niên, tuổi niên thiếu, buổi ban đầu, thời non trẻ, thanh niên, tầng lớp thanh niên, lứa tuổi thanh niên = der rohe Bursche + = der junge Bursche + = der stramme Bursche + = der aalglatte Bursche + = Er ist ein gefährlicher Bursche. +</t>
        </is>
      </c>
    </row>
    <row r="3908">
      <c r="A3908" t="inlineStr">
        <is>
          <t>Bus</t>
        </is>
      </c>
      <c r="B3908" t="inlineStr"/>
      <c r="C3908" t="inlineStr"/>
      <c r="D3908" t="inlineStr">
        <is>
          <t>xe buýt, máy bay, ô tô, mô tô = mit dem Bus fahren + = Sie kam mit dem Bus an. +</t>
        </is>
      </c>
    </row>
    <row r="3909">
      <c r="A3909" t="inlineStr">
        <is>
          <t>Busbahnhof</t>
        </is>
      </c>
      <c r="B3909" t="inlineStr"/>
      <c r="C3909" t="inlineStr"/>
      <c r="D3909" t="inlineStr">
        <is>
          <t>bến xe buýt</t>
        </is>
      </c>
    </row>
    <row r="3910">
      <c r="A3910" t="inlineStr">
        <is>
          <t>Buschmesser</t>
        </is>
      </c>
      <c r="B3910" t="inlineStr"/>
      <c r="C3910" t="inlineStr"/>
      <c r="D3910" t="inlineStr">
        <is>
          <t>dao rựa, dao</t>
        </is>
      </c>
    </row>
    <row r="3911">
      <c r="A3911" t="inlineStr">
        <is>
          <t>Buschwerk</t>
        </is>
      </c>
      <c r="B3911" t="inlineStr"/>
      <c r="C3911" t="inlineStr"/>
      <c r="D3911" t="inlineStr">
        <is>
          <t>lùm cây</t>
        </is>
      </c>
    </row>
    <row r="3912">
      <c r="A3912" t="inlineStr">
        <is>
          <t>Busen</t>
        </is>
      </c>
      <c r="B3912" t="inlineStr"/>
      <c r="C3912" t="inlineStr"/>
      <c r="D3912" t="inlineStr">
        <is>
          <t>ngực, ngực áo, ngực áo sơ mi, giữa lòng, lòng, tâm hồn, trái tim, tâm tư, thâm tâm, mặt - vú, tâm trạng, tình cảm, nguồn nuôi sống, cái diệp, gương lò - tượng nửa người, đường vòng ngực, bust</t>
        </is>
      </c>
    </row>
    <row r="3913">
      <c r="A3913" t="inlineStr">
        <is>
          <t>Bussard</t>
        </is>
      </c>
      <c r="B3913" t="inlineStr"/>
      <c r="C3913" t="inlineStr"/>
      <c r="D3913" t="inlineStr">
        <is>
          <t>chim ó butêo</t>
        </is>
      </c>
    </row>
    <row r="3914">
      <c r="A3914" t="inlineStr">
        <is>
          <t>Butler</t>
        </is>
      </c>
      <c r="B3914" t="inlineStr"/>
      <c r="C3914" t="inlineStr"/>
      <c r="D3914" t="inlineStr">
        <is>
          <t>quản gia, người hầu</t>
        </is>
      </c>
    </row>
    <row r="3915">
      <c r="A3915" t="inlineStr">
        <is>
          <t>Butter</t>
        </is>
      </c>
      <c r="B3915" t="inlineStr"/>
      <c r="C3915" t="inlineStr"/>
      <c r="D3915" t="inlineStr">
        <is>
          <t>bơ, lời nịnh hót, sự bợ đỡ, sự nịnh nọt đê tiện = ohne Butter + = alles in Butter + = die flüssige Butter + = mit Butter bestreichen + = es ist alles in Butter bei mir +</t>
        </is>
      </c>
    </row>
    <row r="3916">
      <c r="A3916" t="inlineStr">
        <is>
          <t>Butterblume</t>
        </is>
      </c>
      <c r="B3916" t="inlineStr"/>
      <c r="C3916" t="inlineStr"/>
      <c r="D3916" t="inlineStr">
        <is>
          <t>cây mao lương hoa vàng</t>
        </is>
      </c>
    </row>
    <row r="3917">
      <c r="A3917" t="inlineStr">
        <is>
          <t>Butterbrot</t>
        </is>
      </c>
      <c r="B3917" t="inlineStr"/>
      <c r="C3917" t="inlineStr"/>
      <c r="D3917">
        <f> für ein Butterbrot +</f>
        <v/>
      </c>
    </row>
    <row r="3918">
      <c r="A3918" t="inlineStr">
        <is>
          <t>Buttermilch</t>
        </is>
      </c>
      <c r="B3918" t="inlineStr"/>
      <c r="C3918" t="inlineStr"/>
      <c r="D3918" t="inlineStr">
        <is>
          <t>kho thực phẩm</t>
        </is>
      </c>
    </row>
    <row r="3919">
      <c r="A3919" t="inlineStr">
        <is>
          <t>buttern</t>
        </is>
      </c>
      <c r="B3919" t="inlineStr"/>
      <c r="C3919" t="inlineStr"/>
      <c r="D3919" t="inlineStr">
        <is>
          <t>đánh, khuấy tung lên, đánh sữa, nổi sóng</t>
        </is>
      </c>
    </row>
    <row r="3920">
      <c r="A3920" t="inlineStr">
        <is>
          <t>Cache</t>
        </is>
      </c>
      <c r="B3920" t="inlineStr"/>
      <c r="C3920" t="inlineStr"/>
      <c r="D3920" t="inlineStr">
        <is>
          <t>nơi giấu, nơi trữ, lương thực, vật dụng giấu kín, thức ăn dự trữ = der Cache +</t>
        </is>
      </c>
    </row>
    <row r="3921">
      <c r="A3921" t="inlineStr">
        <is>
          <t>Cafe</t>
        </is>
      </c>
      <c r="B3921" t="inlineStr"/>
      <c r="C3921" t="inlineStr"/>
      <c r="D3921" t="inlineStr">
        <is>
          <t>tiệm cà phê, quán ăn, tiệm rượu, hộp đêm, cà phê</t>
        </is>
      </c>
    </row>
    <row r="3922">
      <c r="A3922" t="inlineStr">
        <is>
          <t>Cafeteria</t>
        </is>
      </c>
      <c r="B3922" t="inlineStr"/>
      <c r="C3922" t="inlineStr"/>
      <c r="D3922" t="inlineStr">
        <is>
          <t>quán ăn tự phục vụ</t>
        </is>
      </c>
    </row>
    <row r="3923">
      <c r="A3923" t="inlineStr">
        <is>
          <t>Camping</t>
        </is>
      </c>
      <c r="B3923" t="inlineStr"/>
      <c r="C3923" t="inlineStr"/>
      <c r="D3923">
        <f> zum Camping fahren +</f>
        <v/>
      </c>
    </row>
    <row r="3924">
      <c r="A3924" t="inlineStr">
        <is>
          <t>Campus</t>
        </is>
      </c>
      <c r="B3924" t="inlineStr"/>
      <c r="C3924" t="inlineStr"/>
      <c r="D3924" t="inlineStr">
        <is>
          <t>khu sân bãi, khu trường sở</t>
        </is>
      </c>
    </row>
    <row r="3925">
      <c r="A3925" t="inlineStr">
        <is>
          <t>Canasta</t>
        </is>
      </c>
      <c r="B3925" t="inlineStr"/>
      <c r="C3925" t="inlineStr"/>
      <c r="D3925" t="inlineStr">
        <is>
          <t>lối chơi bài canaxta Nam mỹ</t>
        </is>
      </c>
    </row>
    <row r="3926">
      <c r="A3926" t="inlineStr">
        <is>
          <t>Cellophan</t>
        </is>
      </c>
      <c r="B3926" t="inlineStr"/>
      <c r="C3926" t="inlineStr"/>
      <c r="D3926" t="inlineStr">
        <is>
          <t>giấy bóng kính xenlôfan</t>
        </is>
      </c>
    </row>
    <row r="3927">
      <c r="A3927" t="inlineStr">
        <is>
          <t>Cembalo</t>
        </is>
      </c>
      <c r="B3927" t="inlineStr"/>
      <c r="C3927" t="inlineStr"/>
      <c r="D3927" t="inlineStr">
        <is>
          <t>đàn clavico</t>
        </is>
      </c>
    </row>
    <row r="3928">
      <c r="A3928" t="inlineStr">
        <is>
          <t>Champagner</t>
        </is>
      </c>
      <c r="B3928" t="inlineStr"/>
      <c r="C3928" t="inlineStr"/>
      <c r="D3928" t="inlineStr">
        <is>
          <t>rượu sâm banh</t>
        </is>
      </c>
    </row>
    <row r="3929">
      <c r="A3929" t="inlineStr">
        <is>
          <t>Champignon</t>
        </is>
      </c>
      <c r="B3929" t="inlineStr"/>
      <c r="C3929" t="inlineStr"/>
      <c r="D3929" t="inlineStr">
        <is>
          <t>nấm, phát triển nhanh</t>
        </is>
      </c>
    </row>
    <row r="3930">
      <c r="A3930" t="inlineStr">
        <is>
          <t>Chancen</t>
        </is>
      </c>
      <c r="B3930" t="inlineStr"/>
      <c r="C3930" t="inlineStr"/>
      <c r="D3930" t="inlineStr">
        <is>
          <t>sự chênh lệch, sự so le, sự khác nhau, sự xung đột, sự bất hoà, sự lợi thế, sự chấp, tỷ lệ = wie sind seine Chancen? + = Ihre Chancen sind gering. + = die Chancen stehen drei zu eins + = dies hat unsere Chancen verdorben +</t>
        </is>
      </c>
    </row>
    <row r="3931">
      <c r="A3931" t="inlineStr">
        <is>
          <t>Chaos</t>
        </is>
      </c>
      <c r="B3931" t="inlineStr"/>
      <c r="C3931" t="inlineStr"/>
      <c r="D3931" t="inlineStr">
        <is>
          <t>thời đại hỗn nguyên, thời đại hỗn mang, sự hỗn độn, sự hỗn loạn, sự lộn xộn - sự lộn xôn, sự rối loạn, sự mơ hồ, sự mập mờ, sự rối rắm, sự lẫn lộn, sự nhầm lẫn, sự bối rối, sự ngượng ngập, sự xấu hổ, nhuộng confusion!) chết tiệt!, chết toi! - sự cố ý làm cho tàn tật - đòn nặng, người to lớn, vật to lớn, tình trạng rối loạn, mớ hỗn độn, cuộc xung đột vu v = Ein schönes Chaos! +</t>
        </is>
      </c>
    </row>
    <row r="3932">
      <c r="A3932" t="inlineStr">
        <is>
          <t>Charakter</t>
        </is>
      </c>
      <c r="B3932" t="inlineStr"/>
      <c r="C3932" t="inlineStr"/>
      <c r="D3932" t="inlineStr">
        <is>
          <t>tính nết, tính cách, cá tính, đặc tính, đặc điểm, nét đặc sắc, chí khí, nghị lực, nhân vật, người lập dị, tên tuổi, danh tiếng, tiếng, giấy chứng nhận, chữ, nét chữ - sợi, thớ, sợi phíp, cấu tạo có thớ, kết cấu có thớ, rễ con, tính tình - hình dáng, hình, hình ảnh, hình vẽ minh hoạ fig), vật tượng trưng, vật điển hình, vật giống, sơ đồ, lá số tử vi, con số, số học, sự tính toán bằng con số, số tiền, hình thái tu từ - giả thiết, hình nhịp điệu, hình múa - khí chất, tính khí, dũng khí, khí khái, khí phách, nhuệ khí, nhiệt tình, tính hăng hái, lòng can đảm - tự nhiên, thiên nhiên, tạo hoá, trạng thái tự nhiên, trạng thái nguyên thuỷ, tính, bản chất, bản tính, loại, thứ, sức sống, chức năng tự nhiên, nhu cầu tự nhiên, nhựa - sự căng, sự căng thẳng, trạng thái căng, trạng thái căng thẳng, sức căng, giọng, điệu nói, số nhiều) giai điệu, nhạc điệu, đoạn nhạc, khúc nhạc, số nhiều) hứng, khuynh hướng, chiều hướng - dòng dõi, giống = der Charakter + = der lyrische Charakter + = der ländliche Charakter + = dazu gehört Charakter + = der romantische Charakter + = keinen Charakter haben + = der repräsentative Charakter + = seinen wahren Charakter zeigen + = einen weiblichen Charakter verleihen +</t>
        </is>
      </c>
    </row>
    <row r="3933">
      <c r="A3933" t="inlineStr">
        <is>
          <t>Charaktereigenschaft</t>
        </is>
      </c>
      <c r="B3933" t="inlineStr"/>
      <c r="C3933" t="inlineStr"/>
      <c r="D3933" t="inlineStr">
        <is>
          <t>chất, phẩm chất, phẩm chất ưu tú, tính chất hảo hạng, đặc tính, nét đặc biệt, năng lực, tài năng, đức tính, tính tốt, loại, hạng, khuộc quiềm 6 lưu, tầng lớp trên, âm sắc, màu âm - nét, điểm</t>
        </is>
      </c>
    </row>
    <row r="3934">
      <c r="A3934" t="inlineStr">
        <is>
          <t>charakterisieren</t>
        </is>
      </c>
      <c r="B3934" t="inlineStr"/>
      <c r="C3934" t="inlineStr"/>
      <c r="D3934" t="inlineStr">
        <is>
          <t>biểu thị đặc điểm, mô tả đặc điểm, định rõ đặc điểm - là nét đặc biệt của, mô tả những nét nổi bật của, vẽ những nét nổi bật của, đề cao, chiếu, có đóng vai chính), tưởng tượng</t>
        </is>
      </c>
    </row>
    <row r="3935">
      <c r="A3935" t="inlineStr">
        <is>
          <t>Charakterisierung</t>
        </is>
      </c>
      <c r="B3935" t="inlineStr"/>
      <c r="C3935" t="inlineStr"/>
      <c r="D3935" t="inlineStr">
        <is>
          <t>sự biểu thị đặc điểm, sự mô tả đặc điểm, sự truyền đặc tính cho, sự xây dựng thành công nhân vật</t>
        </is>
      </c>
    </row>
    <row r="3936">
      <c r="A3936" t="inlineStr">
        <is>
          <t>Charakteristikum</t>
        </is>
      </c>
      <c r="B3936" t="inlineStr"/>
      <c r="C3936" t="inlineStr"/>
      <c r="D3936" t="inlineStr">
        <is>
          <t>đặc tính, đặc điểm</t>
        </is>
      </c>
    </row>
    <row r="3937">
      <c r="A3937" t="inlineStr">
        <is>
          <t>charakteristisch</t>
        </is>
      </c>
      <c r="B3937" t="inlineStr"/>
      <c r="C3937" t="inlineStr"/>
      <c r="D3937" t="inlineStr">
        <is>
          <t>riêng, riêng biệt, đặc thù, đặc trưng - đặc biệt, để phân biệt = charakteristisch + = charakteristisch sein für +</t>
        </is>
      </c>
    </row>
    <row r="3938">
      <c r="A3938" t="inlineStr">
        <is>
          <t>Charakteristische</t>
        </is>
      </c>
      <c r="B3938" t="inlineStr"/>
      <c r="C3938" t="inlineStr"/>
      <c r="D3938" t="inlineStr">
        <is>
          <t>cái định lượng, cái quyết định, từ hạn định</t>
        </is>
      </c>
    </row>
    <row r="3939">
      <c r="A3939" t="inlineStr">
        <is>
          <t>charakterlich</t>
        </is>
      </c>
      <c r="B3939" t="inlineStr"/>
      <c r="C3939" t="inlineStr"/>
      <c r="D3939" t="inlineStr">
        <is>
          <t>đạo đức, luân lý, phẩm hạnh, có đạo đức, hợp đạo đức, tinh thần</t>
        </is>
      </c>
    </row>
    <row r="3940">
      <c r="A3940" t="inlineStr">
        <is>
          <t>charakterlos</t>
        </is>
      </c>
      <c r="B3940" t="inlineStr"/>
      <c r="C3940" t="inlineStr"/>
      <c r="D3940" t="inlineStr">
        <is>
          <t>tầm thường, không có bản sắt, không có giấy chứng nhận - vô luân thường, vô hạnh, bất lương - không thể đứng vững, thiếu quyết tâm</t>
        </is>
      </c>
    </row>
    <row r="3941">
      <c r="A3941" t="inlineStr">
        <is>
          <t>Charakterzug</t>
        </is>
      </c>
      <c r="B3941" t="inlineStr"/>
      <c r="C3941" t="inlineStr"/>
      <c r="D3941" t="inlineStr">
        <is>
          <t>sự căng, sự căng thẳng, trạng thái căng, trạng thái căng thẳng, sức căng, giọng, điệu nói, số nhiều) giai điệu, nhạc điệu, đoạn nhạc, khúc nhạc, số nhiều) hứng, khuynh hướng, chiều hướng - dòng dõi, giống - nét, điểm</t>
        </is>
      </c>
    </row>
    <row r="3942">
      <c r="A3942" t="inlineStr">
        <is>
          <t>Charme</t>
        </is>
      </c>
      <c r="B3942" t="inlineStr"/>
      <c r="C3942" t="inlineStr"/>
      <c r="D3942" t="inlineStr">
        <is>
          <t>sức mê hoặc, bùa mê, bùa yêu, ngải, phép yêu ma, nhan sắc, sắc đẹp, duyên, sức hấp dẫn, sức quyến rũ - sự thôi miên, sự làm mê, sự mê hoặc, sự quyến rũ - 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t>
        </is>
      </c>
    </row>
    <row r="3943">
      <c r="A3943" t="inlineStr">
        <is>
          <t>Charta</t>
        </is>
      </c>
      <c r="B3943" t="inlineStr"/>
      <c r="C3943" t="inlineStr"/>
      <c r="D3943" t="inlineStr">
        <is>
          <t>hiến chương, đặc quyền, sự thuê tàu, hợp đồng thuê tàu, giấy nhượng đất</t>
        </is>
      </c>
    </row>
    <row r="3944">
      <c r="A3944" t="inlineStr">
        <is>
          <t>chartern</t>
        </is>
      </c>
      <c r="B3944" t="inlineStr"/>
      <c r="C3944" t="inlineStr"/>
      <c r="D3944" t="inlineStr">
        <is>
          <t>ban đặc quyền, thuê mướn, xe cộ - thuê, cho thuê, mướn, trả công, thưởng</t>
        </is>
      </c>
    </row>
    <row r="3945">
      <c r="A3945" t="inlineStr">
        <is>
          <t>chaussieren</t>
        </is>
      </c>
      <c r="B3945" t="inlineStr"/>
      <c r="C3945" t="inlineStr"/>
      <c r="D3945" t="inlineStr">
        <is>
          <t>đắp bằng đá dăm nện</t>
        </is>
      </c>
    </row>
    <row r="3946">
      <c r="A3946" t="inlineStr">
        <is>
          <t>Chauvinismus</t>
        </is>
      </c>
      <c r="B3946" t="inlineStr"/>
      <c r="C3946" t="inlineStr"/>
      <c r="D3946" t="inlineStr">
        <is>
          <t>chủ nghĩa sô vanh</t>
        </is>
      </c>
    </row>
    <row r="3947">
      <c r="A3947" t="inlineStr">
        <is>
          <t>Chauvinist</t>
        </is>
      </c>
      <c r="B3947" t="inlineStr"/>
      <c r="C3947" t="inlineStr"/>
      <c r="D3947" t="inlineStr">
        <is>
          <t>người theo chủ nghĩa sô vanh - phần tử sô-vanh hiếu chiến</t>
        </is>
      </c>
    </row>
    <row r="3948">
      <c r="A3948" t="inlineStr">
        <is>
          <t>chauvinistisch</t>
        </is>
      </c>
      <c r="B3948" t="inlineStr"/>
      <c r="C3948" t="inlineStr"/>
      <c r="D3948" t="inlineStr">
        <is>
          <t>có tính chất sô vanh - sô-vanh hiếu chiến</t>
        </is>
      </c>
    </row>
    <row r="3949">
      <c r="A3949" t="inlineStr">
        <is>
          <t>Chef</t>
        </is>
      </c>
      <c r="B3949" t="inlineStr"/>
      <c r="C3949" t="inlineStr"/>
      <c r="D3949" t="inlineStr">
        <is>
          <t>ông chủ, thủ trưởng, ông trùm, tay cừ, nhà vô địch, cái bướu, phần lồi, vấu lồi, thế cán, thế bướu, chỗ xây nổi lên - thủ lĩnh, lãnh tụ, người đứng đầu, trưởng, ông sếp - người điều khiển, người cầm đầu người chỉ huy, sĩ quan chỉ huy, cái vồ lớn - cái đầu, người, đầu người, con, đầu, đầu óc, trí nhớ, năng khiếu, tài năng, chứng nhức đầu, vị trí đứng đầu, người chỉ huy, hiệu trưởng, chủ, vật hình đầu, đoạn đầu, phần đầu, ngọn, đỉnh, chỏm - chóp, vòi, đầu nguồn, ngọn nguồn, đầu mũi, lưỡi, đáy, ván đáy, bọt, váng kem, ngòi, gạc, mũi, mũi biển, mặt ngửa, đường hầm, nhà xí cho thuỷ thủ, đề mục, chương mục, phần chính, loại, lúc nguy kịch, lúc gay go căng thẳng - cơn khủng hoảng, cột nước, áp suất - kingbolt, trụ cột, nòng cốt, nhân vật chính - giám đốc, chủ mướn, chủ thuê, người uỷ nhiệm, người đọ súng tay đôi, thủ phạm chính, tiền vốn, vốn chính, vốn nguyên thuỷ, xà cái, xà chính = er ist der Chef + = den Chef spielen +</t>
        </is>
      </c>
    </row>
    <row r="3950">
      <c r="A3950" t="inlineStr">
        <is>
          <t>Chefkoch</t>
        </is>
      </c>
      <c r="B3950" t="inlineStr"/>
      <c r="C3950" t="inlineStr"/>
      <c r="D3950" t="inlineStr">
        <is>
          <t>đầu bếp</t>
        </is>
      </c>
    </row>
    <row r="3951">
      <c r="A3951" t="inlineStr">
        <is>
          <t>Chefredakteur</t>
        </is>
      </c>
      <c r="B3951" t="inlineStr"/>
      <c r="C3951" t="inlineStr"/>
      <c r="D3951" t="inlineStr">
        <is>
          <t>chủ bút, tổng biên tập</t>
        </is>
      </c>
    </row>
    <row r="3952">
      <c r="A3952" t="inlineStr">
        <is>
          <t>Chemie</t>
        </is>
      </c>
      <c r="B3952" t="inlineStr"/>
      <c r="C3952" t="inlineStr"/>
      <c r="D3952" t="inlineStr">
        <is>
          <t>ngành hoá học, môn hoá học, hoá học = die organische Chemie + = die analytische Chemie +</t>
        </is>
      </c>
    </row>
    <row r="3953">
      <c r="A3953" t="inlineStr">
        <is>
          <t>Chemikalien</t>
        </is>
      </c>
      <c r="B3953" t="inlineStr"/>
      <c r="C3953" t="inlineStr"/>
      <c r="D3953" t="inlineStr">
        <is>
          <t>hoá chất, chất hoá học</t>
        </is>
      </c>
    </row>
    <row r="3954">
      <c r="A3954" t="inlineStr">
        <is>
          <t>Chemiker</t>
        </is>
      </c>
      <c r="B3954" t="inlineStr"/>
      <c r="C3954" t="inlineStr"/>
      <c r="D3954" t="inlineStr">
        <is>
          <t>nhà hoá học, người bán dược phẩm</t>
        </is>
      </c>
    </row>
    <row r="3955">
      <c r="A3955" t="inlineStr">
        <is>
          <t>chemisch</t>
        </is>
      </c>
      <c r="B3955" t="inlineStr"/>
      <c r="C3955" t="inlineStr"/>
      <c r="D3955" t="inlineStr">
        <is>
          <t>hoá học</t>
        </is>
      </c>
    </row>
    <row r="3956">
      <c r="A3956" t="inlineStr">
        <is>
          <t>Chemotherapie</t>
        </is>
      </c>
      <c r="B3956" t="inlineStr"/>
      <c r="C3956" t="inlineStr"/>
      <c r="D3956" t="inlineStr">
        <is>
          <t>phép chữa hoá học</t>
        </is>
      </c>
    </row>
    <row r="3957">
      <c r="A3957" t="inlineStr">
        <is>
          <t>Chiffon</t>
        </is>
      </c>
      <c r="B3957" t="inlineStr"/>
      <c r="C3957" t="inlineStr"/>
      <c r="D3957" t="inlineStr">
        <is>
          <t>sa, the, lượt, đồ trang trí quần áo</t>
        </is>
      </c>
    </row>
    <row r="3958">
      <c r="A3958" t="inlineStr">
        <is>
          <t>Chiffre</t>
        </is>
      </c>
      <c r="B3958" t="inlineStr"/>
      <c r="C3958" t="inlineStr"/>
      <c r="D3958" t="inlineStr">
        <is>
          <t>số không, số zêrô, người vô giá trị, người tầm thường, vật vô giá trị, vật tầm thường, chữ số A-rập, mật mã, chữ viết lồng nhau - bộ luật, luật, điều lệ, luật lệ, quy tắc, đạo lý, mã = die Chiffre + = unter der Chiffre +</t>
        </is>
      </c>
    </row>
    <row r="3959">
      <c r="A3959" t="inlineStr">
        <is>
          <t>chiffrieren</t>
        </is>
      </c>
      <c r="B3959" t="inlineStr"/>
      <c r="C3959" t="inlineStr"/>
      <c r="D3959" t="inlineStr">
        <is>
          <t>tính thành số, viết thành mật mã, tính toán - viết bằng mã, viết bằng mật mã</t>
        </is>
      </c>
    </row>
    <row r="3960">
      <c r="A3960" t="inlineStr">
        <is>
          <t>Chile</t>
        </is>
      </c>
      <c r="B3960" t="inlineStr"/>
      <c r="C3960" t="inlineStr"/>
      <c r="D3960">
        <f> Santiago de Chile +</f>
        <v/>
      </c>
    </row>
    <row r="3961">
      <c r="A3961" t="inlineStr">
        <is>
          <t>Chinin</t>
        </is>
      </c>
      <c r="B3961" t="inlineStr"/>
      <c r="C3961" t="inlineStr"/>
      <c r="D3961" t="inlineStr">
        <is>
          <t>Quinin</t>
        </is>
      </c>
    </row>
    <row r="3962">
      <c r="A3962" t="inlineStr">
        <is>
          <t>Chip</t>
        </is>
      </c>
      <c r="B3962" t="inlineStr"/>
      <c r="C3962" t="inlineStr"/>
      <c r="D3962" t="inlineStr">
        <is>
          <t>vỏ bào, vỏ tiện, mạt giũa, chỗ sức, chỗ mẻ, mảnh vỡ, khoanh mỏng, lát mỏng, khoai tây rán, tiền, thẻ, nan, miếng khoèo, miếng ngáng chân</t>
        </is>
      </c>
    </row>
    <row r="3963">
      <c r="A3963" t="inlineStr">
        <is>
          <t>Chiropraxis</t>
        </is>
      </c>
      <c r="B3963" t="inlineStr"/>
      <c r="C3963" t="inlineStr"/>
      <c r="D3963" t="inlineStr">
        <is>
          <t>thuật nắn xương</t>
        </is>
      </c>
    </row>
    <row r="3964">
      <c r="A3964" t="inlineStr">
        <is>
          <t>Chirurg</t>
        </is>
      </c>
      <c r="B3964" t="inlineStr"/>
      <c r="C3964" t="inlineStr"/>
      <c r="D3964" t="inlineStr">
        <is>
          <t>nhà phẫu thuật, bác sĩ phẫu thuật, sĩ quan quân y, thầy thuốc quân y = ein angesehener Chirurg +</t>
        </is>
      </c>
    </row>
    <row r="3965">
      <c r="A3965" t="inlineStr">
        <is>
          <t>Chirurgie</t>
        </is>
      </c>
      <c r="B3965" t="inlineStr"/>
      <c r="C3965" t="inlineStr"/>
      <c r="D3965" t="inlineStr">
        <is>
          <t>khoa phẫu thuật, việc mổ xẻ, sự mổ xẻ, phòng mổ, phòng khám bệnh, giờ khám bệnh</t>
        </is>
      </c>
    </row>
    <row r="3966">
      <c r="A3966" t="inlineStr">
        <is>
          <t>chirurgisch</t>
        </is>
      </c>
      <c r="B3966" t="inlineStr"/>
      <c r="C3966" t="inlineStr"/>
      <c r="D3966" t="inlineStr">
        <is>
          <t>phẫu thuật, mổ</t>
        </is>
      </c>
    </row>
    <row r="3967">
      <c r="A3967" t="inlineStr">
        <is>
          <t>Chlorid</t>
        </is>
      </c>
      <c r="B3967" t="inlineStr"/>
      <c r="C3967" t="inlineStr"/>
      <c r="D3967" t="inlineStr">
        <is>
          <t>clorua = das Chlorid + = das salzsaure Chlorid +</t>
        </is>
      </c>
    </row>
    <row r="3968">
      <c r="A3968" t="inlineStr">
        <is>
          <t>cholerisch</t>
        </is>
      </c>
      <c r="B3968" t="inlineStr"/>
      <c r="C3968" t="inlineStr"/>
      <c r="D3968" t="inlineStr">
        <is>
          <t>hay cáu, nóng tính</t>
        </is>
      </c>
    </row>
    <row r="3969">
      <c r="A3969" t="inlineStr">
        <is>
          <t>Chor</t>
        </is>
      </c>
      <c r="B3969" t="inlineStr"/>
      <c r="C3969" t="inlineStr"/>
      <c r="D3969" t="inlineStr">
        <is>
          <t>đội hợp xướng, đội hợp ca, chỗ ngồi của đội hợp xướng trong nhà thờ, đội đồng ca, bầy chim, bầy thiên thần - - phòng trưng bày tranh tượng, nhà cầu, hành lang, phòng dài, ban công, chuồng gà, khán giả chuồng gà, chỗ dành cho ban đồng ca, lô dành cho nhà báo, cái giữ thông phong đèn - đường hầm = Chor- + = im Chor singen + = der gemischte Chor + = im Chor antworten +</t>
        </is>
      </c>
    </row>
    <row r="3970">
      <c r="A3970" t="inlineStr">
        <is>
          <t>Choral</t>
        </is>
      </c>
      <c r="B3970" t="inlineStr"/>
      <c r="C3970" t="inlineStr"/>
      <c r="D3970" t="inlineStr">
        <is>
          <t>bài thánh ca, bài lễ ca</t>
        </is>
      </c>
    </row>
    <row r="3971">
      <c r="A3971" t="inlineStr">
        <is>
          <t>Choralgesang</t>
        </is>
      </c>
      <c r="B3971" t="inlineStr"/>
      <c r="C3971" t="inlineStr"/>
      <c r="D3971" t="inlineStr">
        <is>
          <t>bài thánh ca, bài lễ ca</t>
        </is>
      </c>
    </row>
    <row r="3972">
      <c r="A3972" t="inlineStr">
        <is>
          <t>Chorgesang</t>
        </is>
      </c>
      <c r="B3972" t="inlineStr"/>
      <c r="C3972" t="inlineStr"/>
      <c r="D3972" t="inlineStr">
        <is>
          <t>bài thánh ca, bài lễ ca</t>
        </is>
      </c>
    </row>
    <row r="3973">
      <c r="A3973" t="inlineStr">
        <is>
          <t>chromatisch</t>
        </is>
      </c>
      <c r="B3973" t="inlineStr"/>
      <c r="C3973" t="inlineStr"/>
      <c r="D3973" t="inlineStr">
        <is>
          <t>màu, nửa cung</t>
        </is>
      </c>
    </row>
    <row r="3974">
      <c r="A3974" t="inlineStr">
        <is>
          <t>Chromosom</t>
        </is>
      </c>
      <c r="B3974" t="inlineStr"/>
      <c r="C3974" t="inlineStr"/>
      <c r="D3974" t="inlineStr">
        <is>
          <t>nhiễm thể, thể nhiễm sắc</t>
        </is>
      </c>
    </row>
    <row r="3975">
      <c r="A3975" t="inlineStr">
        <is>
          <t>Chronik</t>
        </is>
      </c>
      <c r="B3975" t="inlineStr"/>
      <c r="C3975" t="inlineStr"/>
      <c r="D3975" t="inlineStr">
        <is>
          <t>sử biên niên, ký sự niên đại, mục tin hằng ngày, mục tin thời sự - sử, sử học, lịch sử, kịch lịch sử</t>
        </is>
      </c>
    </row>
    <row r="3976">
      <c r="A3976" t="inlineStr">
        <is>
          <t>chronisch</t>
        </is>
      </c>
      <c r="B3976" t="inlineStr"/>
      <c r="C3976" t="inlineStr"/>
      <c r="D3976" t="inlineStr">
        <is>
          <t>mạn, kinh niên, ăn sâu, bám chặt, thâm căn cố đế, thành thói quen, thường xuyên, lắp đi lắp lại, rất khó chịu, rất xấu - thành cố tật - đã bén rễ, đã ăn sâu</t>
        </is>
      </c>
    </row>
    <row r="3977">
      <c r="A3977" t="inlineStr">
        <is>
          <t>Chronist</t>
        </is>
      </c>
      <c r="B3977" t="inlineStr"/>
      <c r="C3977" t="inlineStr"/>
      <c r="D3977" t="inlineStr">
        <is>
          <t>người chép sử biên niên - người ghi chép sử biên niên, người viết thời sự, phóng viên thời sự</t>
        </is>
      </c>
    </row>
    <row r="3978">
      <c r="A3978" t="inlineStr">
        <is>
          <t>Chronologie</t>
        </is>
      </c>
      <c r="B3978" t="inlineStr"/>
      <c r="C3978" t="inlineStr"/>
      <c r="D3978" t="inlineStr">
        <is>
          <t>niên đại học, khoa nghiên cứu niên đại, sự sắp xếp theo niên đại, bảng niên đại</t>
        </is>
      </c>
    </row>
    <row r="3979">
      <c r="A3979" t="inlineStr">
        <is>
          <t>chronologisch</t>
        </is>
      </c>
      <c r="B3979" t="inlineStr"/>
      <c r="C3979" t="inlineStr"/>
      <c r="D3979" t="inlineStr">
        <is>
          <t>niên đại học, theo thứ tự niên đại, theo thứ tự thời gian</t>
        </is>
      </c>
    </row>
    <row r="3980">
      <c r="A3980" t="inlineStr">
        <is>
          <t>chronometrisch</t>
        </is>
      </c>
      <c r="B3980" t="inlineStr"/>
      <c r="C3980" t="inlineStr"/>
      <c r="D3980" t="inlineStr">
        <is>
          <t>đồng hồ bấm giờ, crônômet, máy nhịp</t>
        </is>
      </c>
    </row>
    <row r="3981">
      <c r="A3981" t="inlineStr">
        <is>
          <t>Cicero</t>
        </is>
      </c>
      <c r="B3981" t="inlineStr"/>
      <c r="C3981" t="inlineStr"/>
      <c r="D3981" t="inlineStr">
        <is>
          <t>có chữ to</t>
        </is>
      </c>
    </row>
    <row r="3982">
      <c r="A3982" t="inlineStr">
        <is>
          <t>Clique</t>
        </is>
      </c>
      <c r="B3982" t="inlineStr"/>
      <c r="C3982" t="inlineStr"/>
      <c r="D3982" t="inlineStr">
        <is>
          <t>thị tộc, bè đảng, phe cánh - bọn, phường, tụi, bè lũ - bè phái, bè cánh, óc bè phái, tư tưởng bè phái - cái nhẫn, cái đai, vòng tròn, vũ đài, môn quyền anh, nơi biểu diễn, vòng người vây quanh, vòng cây bao quanh, quầng, nhóm,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3983">
      <c r="A3983" t="inlineStr">
        <is>
          <t>cliquenhaft</t>
        </is>
      </c>
      <c r="B3983" t="inlineStr"/>
      <c r="C3983" t="inlineStr"/>
      <c r="D3983" t="inlineStr">
        <is>
          <t>có tính chất phường bọn, có tính chất bè lũ, có tính chất kéo bè kéo đảng</t>
        </is>
      </c>
    </row>
    <row r="3984">
      <c r="A3984" t="inlineStr">
        <is>
          <t>Clown</t>
        </is>
      </c>
      <c r="B3984" t="inlineStr"/>
      <c r="C3984" t="inlineStr"/>
      <c r="D3984" t="inlineStr">
        <is>
          <t>anh hề, vai hề, người quê mùa, người thô lỗ, người mất dạy = den Clown spielen +</t>
        </is>
      </c>
    </row>
    <row r="3985">
      <c r="A3985" t="inlineStr">
        <is>
          <t>Cluster</t>
        </is>
      </c>
      <c r="B3985" t="inlineStr"/>
      <c r="C3985" t="inlineStr"/>
      <c r="D3985" t="inlineStr">
        <is>
          <t>đám, bó, cụm, đàn, bầy</t>
        </is>
      </c>
    </row>
    <row r="3986">
      <c r="A3986" t="inlineStr">
        <is>
          <t>Cocktail</t>
        </is>
      </c>
      <c r="B3986" t="inlineStr"/>
      <c r="C3986" t="inlineStr"/>
      <c r="D3986" t="inlineStr">
        <is>
          <t>rượu cốctay, nước quả cây, rau hoa quả, ngựa đua bị cắt cộc đuôi, kẻ mới phất, kẻ ngu dốt mà giữ địa vị cao</t>
        </is>
      </c>
    </row>
    <row r="3987">
      <c r="A3987" t="inlineStr">
        <is>
          <t>Code</t>
        </is>
      </c>
      <c r="B3987" t="inlineStr"/>
      <c r="C3987" t="inlineStr"/>
      <c r="D3987" t="inlineStr">
        <is>
          <t>bộ luật, luật, điều lệ, luật lệ, quy tắc, đạo lý, mã, mật mã</t>
        </is>
      </c>
    </row>
    <row r="3988">
      <c r="A3988" t="inlineStr">
        <is>
          <t>codieren</t>
        </is>
      </c>
      <c r="B3988" t="inlineStr"/>
      <c r="C3988" t="inlineStr"/>
      <c r="D3988" t="inlineStr">
        <is>
          <t>ghi thành mật mã</t>
        </is>
      </c>
    </row>
    <row r="3989">
      <c r="A3989" t="inlineStr">
        <is>
          <t>Codierer</t>
        </is>
      </c>
      <c r="B3989" t="inlineStr"/>
      <c r="C3989" t="inlineStr"/>
      <c r="D3989" t="inlineStr">
        <is>
          <t>người làm công tác mật mã</t>
        </is>
      </c>
    </row>
    <row r="3990">
      <c r="A3990" t="inlineStr">
        <is>
          <t>Commodore</t>
        </is>
      </c>
      <c r="B3990" t="inlineStr"/>
      <c r="C3990" t="inlineStr"/>
      <c r="D3990" t="inlineStr">
        <is>
          <t>thiếu tướng hải quân, hội trưởng câu lạc bộ thuyền đua, vị thuyền trưởng kỳ cựu nhất, thuyền vị thuyền trưởng kỳ cựu nhất</t>
        </is>
      </c>
    </row>
    <row r="3991">
      <c r="A3991" t="inlineStr">
        <is>
          <t>Compiler</t>
        </is>
      </c>
      <c r="B3991" t="inlineStr"/>
      <c r="C3991" t="inlineStr"/>
      <c r="D3991" t="inlineStr">
        <is>
          <t>người biên soạn, người sưu tập tài liệu</t>
        </is>
      </c>
    </row>
    <row r="3992">
      <c r="A3992" t="inlineStr">
        <is>
          <t>Compilierung</t>
        </is>
      </c>
      <c r="B3992" t="inlineStr"/>
      <c r="C3992" t="inlineStr"/>
      <c r="D3992" t="inlineStr">
        <is>
          <t>sự biên soạn, sự sưu tập tài liệu, tài liệu biên soạn, tài liệu sưu tập</t>
        </is>
      </c>
    </row>
    <row r="3993">
      <c r="A3993" t="inlineStr">
        <is>
          <t>Computer</t>
        </is>
      </c>
      <c r="B3993" t="inlineStr"/>
      <c r="C3993" t="inlineStr"/>
      <c r="D3993" t="inlineStr">
        <is>
          <t>máy điện toán</t>
        </is>
      </c>
    </row>
    <row r="3994">
      <c r="A3994" t="inlineStr">
        <is>
          <t>Computern</t>
        </is>
      </c>
      <c r="B3994" t="inlineStr"/>
      <c r="C3994" t="inlineStr"/>
      <c r="D3994" t="inlineStr">
        <is>
          <t>trang bị máy điện toán, kiểm soát bằng máy điện toán, điều khiển bằng máy điện toán, thao tác bằng máy điện toán</t>
        </is>
      </c>
    </row>
    <row r="3995">
      <c r="A3995" t="inlineStr">
        <is>
          <t>Container</t>
        </is>
      </c>
      <c r="B3995" t="inlineStr"/>
      <c r="C3995" t="inlineStr"/>
      <c r="D3995" t="inlineStr">
        <is>
          <t>cái đựng, cái chứa, thùng đựng hàng, hộp đựng hàng, côngtenơ = in Container verpacken +</t>
        </is>
      </c>
    </row>
    <row r="3996">
      <c r="A3996" t="inlineStr">
        <is>
          <t>Controller</t>
        </is>
      </c>
      <c r="B3996" t="inlineStr"/>
      <c r="C3996" t="inlineStr"/>
      <c r="D3996" t="inlineStr">
        <is>
          <t>người kiểm tra, người kiểm soát, quản gia, quản lý, trưởng ban quản trị comptroller), bộ điều chỉnh</t>
        </is>
      </c>
    </row>
    <row r="3997">
      <c r="A3997" t="inlineStr">
        <is>
          <t>Copyright</t>
        </is>
      </c>
      <c r="B3997" t="inlineStr"/>
      <c r="C3997" t="inlineStr"/>
      <c r="D3997" t="inlineStr">
        <is>
          <t>bản quyền, quyền tác giả = mit einem Copyright versehen +</t>
        </is>
      </c>
    </row>
    <row r="3998">
      <c r="A3998" t="inlineStr">
        <is>
          <t>Cornea</t>
        </is>
      </c>
      <c r="B3998" t="inlineStr"/>
      <c r="C3998" t="inlineStr"/>
      <c r="D3998" t="inlineStr">
        <is>
          <t>màng sừng, giác mạc</t>
        </is>
      </c>
    </row>
    <row r="3999">
      <c r="A3999" t="inlineStr">
        <is>
          <t>Coupon</t>
        </is>
      </c>
      <c r="B3999" t="inlineStr"/>
      <c r="C3999" t="inlineStr"/>
      <c r="D3999" t="inlineStr">
        <is>
          <t>vé, cuống vé, phiếu, phiếu thưởng hiện vật, phiếu dự xổ số</t>
        </is>
      </c>
    </row>
    <row r="4000">
      <c r="A4000" t="inlineStr">
        <is>
          <t>Cousin</t>
        </is>
      </c>
      <c r="B4000" t="inlineStr"/>
      <c r="C4000" t="inlineStr"/>
      <c r="D4000" t="inlineStr">
        <is>
          <t>anh, anh con bác, em con chú, anh con cô con cậu, anh con dì, anh cháu bác, em cháu chú, các hạ</t>
        </is>
      </c>
    </row>
    <row r="4001">
      <c r="A4001" t="inlineStr">
        <is>
          <t>Crash</t>
        </is>
      </c>
      <c r="B4001" t="inlineStr"/>
      <c r="C4001" t="inlineStr"/>
      <c r="D4001" t="inlineStr">
        <is>
          <t>vải thô, tiếng đổ vỡ loảng xoảng, tiếng va chạm loảng xoảng, tiếng đổ sầm, tiếng nổ, sự rơi, sự đâm sầm vào, sự phá sản, sự sụp đổ</t>
        </is>
      </c>
    </row>
    <row r="4002">
      <c r="A4002" t="inlineStr">
        <is>
          <t>Creme</t>
        </is>
      </c>
      <c r="B4002" t="inlineStr"/>
      <c r="C4002" t="inlineStr"/>
      <c r="D4002" t="inlineStr">
        <is>
          <t>kem, tinh hoa, tinh tuý, phần tốt nhất, phần hay nhất, màu kem</t>
        </is>
      </c>
    </row>
    <row r="4003">
      <c r="A4003" t="inlineStr">
        <is>
          <t>Crew</t>
        </is>
      </c>
      <c r="B4003" t="inlineStr"/>
      <c r="C4003" t="inlineStr"/>
      <c r="D4003" t="inlineStr">
        <is>
          <t>toàn bộ thuỷ thủ trên tàu, toàn bộ người lái và nhân viên trên máy bay, ban nhóm, đội, bọn, tụi, đám, bè lũ</t>
        </is>
      </c>
    </row>
    <row r="4004">
      <c r="A4004" t="inlineStr">
        <is>
          <t>Cromwells</t>
        </is>
      </c>
      <c r="B4004" t="inlineStr"/>
      <c r="C4004" t="inlineStr"/>
      <c r="D4004">
        <f> der Anhänger Cromwells +</f>
        <v/>
      </c>
    </row>
    <row r="4005">
      <c r="A4005" t="inlineStr">
        <is>
          <t>Cursor</t>
        </is>
      </c>
      <c r="B4005" t="inlineStr"/>
      <c r="C4005" t="inlineStr"/>
      <c r="D4005" t="inlineStr">
        <is>
          <t>đai gạt</t>
        </is>
      </c>
    </row>
    <row r="4006">
      <c r="A4006" t="inlineStr">
        <is>
          <t>Cutter</t>
        </is>
      </c>
      <c r="B4006" t="inlineStr"/>
      <c r="C4006" t="inlineStr"/>
      <c r="D4006" t="inlineStr">
        <is>
          <t>người thu thập và xuất bản, chủ bút, người phụ trách một mục riêng</t>
        </is>
      </c>
    </row>
    <row r="4007">
      <c r="A4007" t="inlineStr">
        <is>
          <t>D-Zugwagen</t>
        </is>
      </c>
      <c r="B4007" t="inlineStr"/>
      <c r="C4007" t="inlineStr"/>
      <c r="D4007" t="inlineStr">
        <is>
          <t>phòng ngoài, tiền sảnh, cổng, đường đi qua, hành lang, tiền đình</t>
        </is>
      </c>
    </row>
    <row r="4008">
      <c r="A4008" t="inlineStr">
        <is>
          <t>da</t>
        </is>
      </c>
      <c r="B4008" t="inlineStr"/>
      <c r="C4008" t="inlineStr"/>
      <c r="D4008" t="inlineStr">
        <is>
          <t>như, là, với tư cách là, cũng, bằng, lúc khi, trong khi mà, đúng lúc mà just as), vì, bởi vì, để, cốt để, tuy rằng, dù rằng, mà, người mà, cái mà..., điều đó, cái đó, cái ấy - - thấy rằng, xét rằng, vì rằng, bởi chưng - đây, ở đây, ở chỗ này - từ lâu, từ đó, trước đây, từ, từ khi, từ lúc, vì lẽ rằng</t>
        </is>
      </c>
    </row>
    <row r="4009">
      <c r="A4009" t="inlineStr">
        <is>
          <t>dabei</t>
        </is>
      </c>
      <c r="B4009" t="inlineStr"/>
      <c r="C4009" t="inlineStr"/>
      <c r="D4009" t="inlineStr">
        <is>
          <t>gần, qua, sang một bên, ở bên, dự trữ, dành, bye - cận, thân, giống, sát, tỉ mỉ, chi ly, chắt bóp, keo kiệt, bên trái, ở gần, sắp tới, không xa, gần giống, theo kịp - tuy nhiên, tuy thế mà - bằng cách ấy, theo cách ấy, do đó, có dính dáng tới cái đó, có liên quan tới cái đó - còn, hãy còn, còn nữa, bây giờ, lúc này, tuy thế, tuy vậy, nhưng mà, mà, song, dù sao, dù thế nào, vả lại, hơn nữa, ấy vậy mà = nahe dabei + = dicht dabei + = ich bin dabei! + = mit dabei sein + = es bleibt dabei! + = was ist schon dabei? + = dabei sah er mich an +</t>
        </is>
      </c>
    </row>
    <row r="4010">
      <c r="A4010" t="inlineStr">
        <is>
          <t>Dachbalken</t>
        </is>
      </c>
      <c r="B4010" t="inlineStr"/>
      <c r="C4010" t="inlineStr"/>
      <c r="D4010">
        <f> der schräge Dachbalken +</f>
        <v/>
      </c>
    </row>
    <row r="4011">
      <c r="A4011" t="inlineStr">
        <is>
          <t>Dachboden</t>
        </is>
      </c>
      <c r="B4011" t="inlineStr"/>
      <c r="C4011" t="inlineStr"/>
      <c r="D4011" t="inlineStr">
        <is>
          <t>gác xép sát mái, cái đầu - gác xép, giảng đàn, chuồng bồ câu, đành bồ câu, cú đánh võng lên</t>
        </is>
      </c>
    </row>
    <row r="4012">
      <c r="A4012" t="inlineStr">
        <is>
          <t>Dachdecken</t>
        </is>
      </c>
      <c r="B4012" t="inlineStr"/>
      <c r="C4012" t="inlineStr"/>
      <c r="D4012" t="inlineStr">
        <is>
          <t>sự lợp ngói, ngói, mái ngói, sự lát đá, sự lát gạch vuông</t>
        </is>
      </c>
    </row>
    <row r="4013">
      <c r="A4013" t="inlineStr">
        <is>
          <t>Dachdecker</t>
        </is>
      </c>
      <c r="B4013" t="inlineStr"/>
      <c r="C4013" t="inlineStr"/>
      <c r="D4013" t="inlineStr">
        <is>
          <t>thợ lợp nhà, thư cảm ơn về sự tiếp đâi - thợ làm ngói, thợ lợp ngói, thợ lát gạch vuông</t>
        </is>
      </c>
    </row>
    <row r="4014">
      <c r="A4014" t="inlineStr">
        <is>
          <t>Dachfenster</t>
        </is>
      </c>
      <c r="B4014" t="inlineStr"/>
      <c r="C4014" t="inlineStr"/>
      <c r="D4014" t="inlineStr">
        <is>
          <t>cửa sổ ở trần nhà, cửa sổ ở mái nhà</t>
        </is>
      </c>
    </row>
    <row r="4015">
      <c r="A4015" t="inlineStr">
        <is>
          <t>Dachkammer</t>
        </is>
      </c>
      <c r="B4015" t="inlineStr"/>
      <c r="C4015" t="inlineStr"/>
      <c r="D4015" t="inlineStr">
        <is>
          <t>tiếng A-ten, gác mái, tường mặt thượng, tầng mặt thượng - gác xép sát mái, cái đầu</t>
        </is>
      </c>
    </row>
    <row r="4016">
      <c r="A4016" t="inlineStr">
        <is>
          <t>Dachs</t>
        </is>
      </c>
      <c r="B4016" t="inlineStr"/>
      <c r="C4016" t="inlineStr"/>
      <c r="D4016" t="inlineStr">
        <is>
          <t>người bán hàng rong, con lửng, bút vẽ, chổi cạo râu, ruồi giả làm mồi câu - người đáng khinh, người đê tiện</t>
        </is>
      </c>
    </row>
    <row r="4017">
      <c r="A4017" t="inlineStr">
        <is>
          <t>Dachshund</t>
        </is>
      </c>
      <c r="B4017" t="inlineStr"/>
      <c r="C4017" t="inlineStr"/>
      <c r="D4017" t="inlineStr">
        <is>
          <t>chó baxet, bài baxet, vỉa trồi lên = der Dachshund +</t>
        </is>
      </c>
    </row>
    <row r="4018">
      <c r="A4018" t="inlineStr">
        <is>
          <t>Dachsparren</t>
        </is>
      </c>
      <c r="B4018" t="inlineStr"/>
      <c r="C4018" t="inlineStr"/>
      <c r="D4018" t="inlineStr">
        <is>
          <t>raftsman, rui, người lái bè, người lái mảng, người đóng bè, người đóng mảng</t>
        </is>
      </c>
    </row>
    <row r="4019">
      <c r="A4019" t="inlineStr">
        <is>
          <t>Dachstroh</t>
        </is>
      </c>
      <c r="B4019" t="inlineStr"/>
      <c r="C4019" t="inlineStr"/>
      <c r="D4019" t="inlineStr">
        <is>
          <t>rạ, tranh, lá để lợp nhà thatching), tóc bờm xờm - sự lợp rạ, sự lợp tranh, sự lợp lá, lá để lợp nhà thatch)</t>
        </is>
      </c>
    </row>
    <row r="4020">
      <c r="A4020" t="inlineStr">
        <is>
          <t>Dachstube</t>
        </is>
      </c>
      <c r="B4020" t="inlineStr"/>
      <c r="C4020" t="inlineStr"/>
      <c r="D4020" t="inlineStr">
        <is>
          <t>gác xép sát mái, cái đầu</t>
        </is>
      </c>
    </row>
    <row r="4021">
      <c r="A4021" t="inlineStr">
        <is>
          <t>Dachwohnung</t>
        </is>
      </c>
      <c r="B4021" t="inlineStr"/>
      <c r="C4021" t="inlineStr"/>
      <c r="D4021" t="inlineStr">
        <is>
          <t>lều một mái, nhà kho, mái nhà, chái, dãy phòng ở trên mái bằng</t>
        </is>
      </c>
    </row>
    <row r="4022">
      <c r="A4022" t="inlineStr">
        <is>
          <t>Dachziegel</t>
        </is>
      </c>
      <c r="B4022" t="inlineStr"/>
      <c r="C4022" t="inlineStr"/>
      <c r="D4022" t="inlineStr">
        <is>
          <t>ngói cong, ngói bò - ngói, đá lát, ca rôi, gạch vuông, mũ chóp cao</t>
        </is>
      </c>
    </row>
    <row r="4023">
      <c r="A4023" t="inlineStr">
        <is>
          <t>Dachzimmer</t>
        </is>
      </c>
      <c r="B4023" t="inlineStr"/>
      <c r="C4023" t="inlineStr"/>
      <c r="D4023" t="inlineStr">
        <is>
          <t>gác xép sát mái, cái đầu</t>
        </is>
      </c>
    </row>
    <row r="4024">
      <c r="A4024" t="inlineStr">
        <is>
          <t>Dackel</t>
        </is>
      </c>
      <c r="B4024" t="inlineStr"/>
      <c r="C4024" t="inlineStr"/>
      <c r="D4024" t="inlineStr">
        <is>
          <t>chó chồn</t>
        </is>
      </c>
    </row>
    <row r="4025">
      <c r="A4025" t="inlineStr">
        <is>
          <t>dadurch</t>
        </is>
      </c>
      <c r="B4025" t="inlineStr"/>
      <c r="C4025" t="inlineStr"/>
      <c r="D4025" t="inlineStr">
        <is>
          <t>bằng biện pháp này, bằng cách này, do đó, nhờ đó, nhờ thế - bằng cách ấy, theo cách ấy, có dính dáng tới cái đó, có liên quan tới cái đó</t>
        </is>
      </c>
    </row>
    <row r="4026">
      <c r="A4026" t="inlineStr">
        <is>
          <t>dagegen</t>
        </is>
      </c>
      <c r="B4026" t="inlineStr"/>
      <c r="C4026" t="inlineStr"/>
      <c r="D4026" t="inlineStr">
        <is>
          <t>chống lại, ngược lại, phản đối, tương phản với, dựa vào, tỳ vào, áp vào, đập vào, phòng, đề phòng, phòng xa, over against) đối diện với = sehr dagegen sein + = etwas dagegen haben + = ich habe nichts dagegen +</t>
        </is>
      </c>
    </row>
    <row r="4027">
      <c r="A4027" t="inlineStr">
        <is>
          <t>dagewesen</t>
        </is>
      </c>
      <c r="B4027" t="inlineStr"/>
      <c r="C4027" t="inlineStr"/>
      <c r="D4027" t="inlineStr">
        <is>
          <t>không hề có, chưa hề thấy, chưa từng nghe thấy = nie dagewesen sein +</t>
        </is>
      </c>
    </row>
    <row r="4028">
      <c r="A4028" t="inlineStr">
        <is>
          <t>Daguerreotypie</t>
        </is>
      </c>
      <c r="B4028" t="inlineStr"/>
      <c r="C4028" t="inlineStr"/>
      <c r="D4028" t="inlineStr">
        <is>
          <t>phép chụp hình đage</t>
        </is>
      </c>
    </row>
    <row r="4029">
      <c r="A4029" t="inlineStr">
        <is>
          <t>daher</t>
        </is>
      </c>
      <c r="B4029" t="inlineStr"/>
      <c r="C4029" t="inlineStr"/>
      <c r="D4029" t="inlineStr">
        <is>
          <t>do đó, vì vậy cho nên, bởi thế, vậy thì - sau đây, kể từ đây, vì thế, vì lý do đó, từ chỗ này, từ nơi đây from hence) - như thế, như vậy, cũng thế, cũng vậy, đến như thế, dường ấy, đến như vậy, thế, chừng, khoảng, vì vậy, vì thế cho nên, vì lẽ đó, thế là, được!, được thôi!, cứ đứng yên! cứ yên! soh) - từ đó, do đấy - bởi vậy, cho nên - vậy, đến đó - từ đâu, do đâu</t>
        </is>
      </c>
    </row>
    <row r="4030">
      <c r="A4030" t="inlineStr">
        <is>
          <t>dahin</t>
        </is>
      </c>
      <c r="B4030" t="inlineStr"/>
      <c r="C4030" t="inlineStr"/>
      <c r="D4030">
        <f> wie komme ich dahin? +</f>
        <v/>
      </c>
    </row>
    <row r="4031">
      <c r="A4031" t="inlineStr">
        <is>
          <t>dahingleiten</t>
        </is>
      </c>
      <c r="B4031" t="inlineStr"/>
      <c r="C4031" t="inlineStr"/>
      <c r="D4031" t="inlineStr">
        <is>
          <t>trượt, chuyển động nhẹ nhàng, lướt qua, đi lướt, đi qua, trôi qua, rơi vào, sa ngã, luyến, bỏ, thả, đẩy nhẹ, đẩy trượt = dahingleiten + = leicht dahingleiten +</t>
        </is>
      </c>
    </row>
    <row r="4032">
      <c r="A4032" t="inlineStr">
        <is>
          <t>dahinjagen</t>
        </is>
      </c>
      <c r="B4032" t="inlineStr"/>
      <c r="C4032" t="inlineStr"/>
      <c r="D4032" t="inlineStr">
        <is>
          <t>xông lên, lao vào, đổ xô tới, vội vã đi gấp, chảy mạnh, chảy dồn, xuất hiện đột ngột, xô, đẩy, đánh chiếm ào ạt, chém, lấy giá cắt cổ, gửi đi gấp, đưa đi gấp, đưa thông qua vội vã - tăng lên đột ngột = schnell dahinjagen +</t>
        </is>
      </c>
    </row>
    <row r="4033">
      <c r="A4033" t="inlineStr">
        <is>
          <t>dahinsausen</t>
        </is>
      </c>
      <c r="B4033" t="inlineStr"/>
      <c r="C4033" t="inlineStr"/>
      <c r="D4033" t="inlineStr">
        <is>
          <t>lướt nhanh, vút nhanh, đi một cách đường bệ, trải ra, chạy, lướt, vuốt, quét, vét, chèo bằng chèo dài</t>
        </is>
      </c>
    </row>
    <row r="4034">
      <c r="A4034" t="inlineStr">
        <is>
          <t>dahinschwinden</t>
        </is>
      </c>
      <c r="B4034" t="inlineStr"/>
      <c r="C4034" t="inlineStr"/>
      <c r="D4034">
        <f> dahinschwinden + = dahinschwinden +</f>
        <v/>
      </c>
    </row>
    <row r="4035">
      <c r="A4035" t="inlineStr">
        <is>
          <t>dahinschwindend</t>
        </is>
      </c>
      <c r="B4035" t="inlineStr"/>
      <c r="C4035" t="inlineStr"/>
      <c r="D4035" t="inlineStr">
        <is>
          <t>chóng phai mờ, phù du, vi phân</t>
        </is>
      </c>
    </row>
    <row r="4036">
      <c r="A4036" t="inlineStr">
        <is>
          <t>dahinten</t>
        </is>
      </c>
      <c r="B4036" t="inlineStr"/>
      <c r="C4036" t="inlineStr"/>
      <c r="D4036" t="inlineStr">
        <is>
          <t>sau, ở đằng sau, chậm, trễ, kém</t>
        </is>
      </c>
    </row>
    <row r="4037">
      <c r="A4037" t="inlineStr">
        <is>
          <t>dahintreiben</t>
        </is>
      </c>
      <c r="B4037" t="inlineStr"/>
      <c r="C4037" t="inlineStr"/>
      <c r="D4037" t="inlineStr">
        <is>
          <t>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đưa, dàn xếp xong, ký kết, làm, hoãn lại, để lại, để chậm lại, cầm cương ngựa, đánh xe - lái xe..., đi xe, chạy, bạt bóng, bị cuốn đi, bị trôi giạt, lao vào, xô vào, đập mạnh, quất mạnh, giáng cho một cú, bắn cho một phát đạn, ném cho một hòn đá to let drive at), nhằm mục đích - có ý định, có ý muốn, làm cật lực, lao vào mà làm, tập trung vật nuôi để kiểm lại</t>
        </is>
      </c>
    </row>
    <row r="4038">
      <c r="A4038" t="inlineStr">
        <is>
          <t>dahinvegetieren</t>
        </is>
      </c>
      <c r="B4038" t="inlineStr"/>
      <c r="C4038" t="inlineStr"/>
      <c r="D4038" t="inlineStr">
        <is>
          <t>mọc, sinh trưởng, sống một cuộc đời vô vị</t>
        </is>
      </c>
    </row>
    <row r="4039">
      <c r="A4039" t="inlineStr">
        <is>
          <t>dahinziehen</t>
        </is>
      </c>
      <c r="B4039" t="inlineStr"/>
      <c r="C4039" t="inlineStr"/>
      <c r="D4039" t="inlineStr">
        <is>
          <t>đi ngựa, cưỡi ngựa, cưỡi lên, đi xe, đi xe đạp, lướt đi, trôi nổi bập bềnh, lênh đênh, thả neo, gối lên nhau, mặc cả quần áo đi ngựa mà cân, thuộc vào loại cho ngựa chạy - cưỡi, cho cưỡi lên, đè nặng, giày vò, day dứt, áp chế, lướt trên</t>
        </is>
      </c>
    </row>
    <row r="4040">
      <c r="A4040" t="inlineStr">
        <is>
          <t>daktylisch</t>
        </is>
      </c>
      <c r="B4040" t="inlineStr"/>
      <c r="C4040" t="inlineStr"/>
      <c r="D4040" t="inlineStr">
        <is>
          <t>đactin</t>
        </is>
      </c>
    </row>
    <row r="4041">
      <c r="A4041" t="inlineStr">
        <is>
          <t>damalig</t>
        </is>
      </c>
      <c r="B4041" t="inlineStr"/>
      <c r="C4041" t="inlineStr"/>
      <c r="D4041" t="inlineStr">
        <is>
          <t>lúc đó, hồi ấy, khi ấy, rồi, rồi thì, sau đó, vậy thì, như thế thì, trong trường hợp ấy, vậy, thế thì, ở thời đó, ở thời ấy, ở hồi ấy, ở hồi đó</t>
        </is>
      </c>
    </row>
    <row r="4042">
      <c r="A4042" t="inlineStr">
        <is>
          <t>damals</t>
        </is>
      </c>
      <c r="B4042" t="inlineStr"/>
      <c r="C4042" t="inlineStr"/>
      <c r="D4042">
        <f> schon damals +</f>
        <v/>
      </c>
    </row>
    <row r="4043">
      <c r="A4043" t="inlineStr">
        <is>
          <t>Damast</t>
        </is>
      </c>
      <c r="B4043" t="inlineStr"/>
      <c r="C4043" t="inlineStr"/>
      <c r="D4043" t="inlineStr">
        <is>
          <t>tơ lụa Đa-mát, gấm vóc Đa-mát, thép hoa Đa-mát, hoa hồng Đa-mát, màu đỏ tươi - vải kẻ hình thoi, tã lót bằng vải kẻ hình thoi, khăn vệ sinh khô, kiểu trang trí hình thoi</t>
        </is>
      </c>
    </row>
    <row r="4044">
      <c r="A4044" t="inlineStr">
        <is>
          <t>damastartig</t>
        </is>
      </c>
      <c r="B4044" t="inlineStr"/>
      <c r="C4044" t="inlineStr"/>
      <c r="D4044" t="inlineStr">
        <is>
          <t>dệt hoa, thêu hoa, damascene, bôi đỏ</t>
        </is>
      </c>
    </row>
    <row r="4045">
      <c r="A4045" t="inlineStr">
        <is>
          <t>Dame</t>
        </is>
      </c>
      <c r="B4045" t="inlineStr"/>
      <c r="C4045" t="inlineStr"/>
      <c r="D4045" t="inlineStr">
        <is>
          <t>vợ, phu nhân, nữ, đàn bà, người yêu, bà chủ, người đàn bà nắm quyền binh trong tay - bà, quý phu nhân, tú bà, mụ chủ nhà chứa = die Dame + = die Dame + = die Dame + = die Dame + = die Dame + = die schönste Dame + = die würdige alte Dame + = die große Dame spielen +</t>
        </is>
      </c>
    </row>
    <row r="4046">
      <c r="A4046" t="inlineStr">
        <is>
          <t>Damebrett</t>
        </is>
      </c>
      <c r="B4046" t="inlineStr"/>
      <c r="C4046" t="inlineStr"/>
      <c r="D4046" t="inlineStr">
        <is>
          <t>bàn cờ - bàn cờ đam</t>
        </is>
      </c>
    </row>
    <row r="4047">
      <c r="A4047" t="inlineStr">
        <is>
          <t>Damenbegleitung</t>
        </is>
      </c>
      <c r="B4047" t="inlineStr"/>
      <c r="C4047" t="inlineStr"/>
      <c r="D4047" t="inlineStr">
        <is>
          <t>hươu đực, nai đực, bò đực thiến, người đầu cơ cổ phần, người buôn bán cổ phần thất thường, người đi dự hội một mình không kèm theo đàn bà, buổi hội họp toàn đàn ông</t>
        </is>
      </c>
    </row>
    <row r="4048">
      <c r="A4048" t="inlineStr">
        <is>
          <t>damenhaft</t>
        </is>
      </c>
      <c r="B4048" t="inlineStr"/>
      <c r="C4048" t="inlineStr"/>
      <c r="D4048" t="inlineStr">
        <is>
          <t>có dáng quý phái, uỷ mị như đàn bà</t>
        </is>
      </c>
    </row>
    <row r="4049">
      <c r="A4049" t="inlineStr">
        <is>
          <t>Damenschneiderin</t>
        </is>
      </c>
      <c r="B4049" t="inlineStr"/>
      <c r="C4049" t="inlineStr"/>
      <c r="D4049" t="inlineStr">
        <is>
          <t>thợ may áo đàn bà</t>
        </is>
      </c>
    </row>
    <row r="4050">
      <c r="A4050" t="inlineStr">
        <is>
          <t>Damenschuh</t>
        </is>
      </c>
      <c r="B4050" t="inlineStr"/>
      <c r="C4050" t="inlineStr"/>
      <c r="D4050" t="inlineStr">
        <is>
          <t>dép đi trong nhà, dép lê, giày hạ, guốc phanh, người thả chó</t>
        </is>
      </c>
    </row>
    <row r="4051">
      <c r="A4051" t="inlineStr">
        <is>
          <t>damit</t>
        </is>
      </c>
      <c r="B4051" t="inlineStr"/>
      <c r="C4051" t="inlineStr"/>
      <c r="D4051" t="inlineStr">
        <is>
          <t>với cái đó, với điều đó, thêm vào đó, ngoài ra = hör auf damit! +</t>
        </is>
      </c>
    </row>
    <row r="4052">
      <c r="A4052" t="inlineStr">
        <is>
          <t>Damm</t>
        </is>
      </c>
      <c r="B4052" t="inlineStr"/>
      <c r="C4052" t="inlineStr"/>
      <c r="D4052" t="inlineStr">
        <is>
          <t>đê, gờ, ụ, bờ, đống, bãi ngầm, sự nghiêng cánh, sự nghiêng sang một bên, bờ miệng giếng, bờ miệng hầm, nhà ngân hàng, vốn nhà cái, chỗ ngồi, dãy mái chèo, bàn phím, bàn thợ - 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đường đắp cao, bờ đường đắp cao - vật mẹ, đập, nước ngăn lại, bể nước - con đê, rãnh, hào, mương, sông đào, chướng ngại, sự ngăn cản, đaicơ thể tường - - buổi chiêu đâi, đám khách, buổi tiếp khách khi vừa ngủ dậy - mô, gò, đồi, núi nhỏ - tường, vách, thàn, thành luỹ, thành quách, lối đi sát tường nhà trên hè đường, rặng cây ăn quả dựa vào tường, bức tường có cây ăn quả dựa vào, vách ngoài vỉa, thành = der Damm + = nicht auf dem Damm sein +</t>
        </is>
      </c>
    </row>
    <row r="4053">
      <c r="A4053" t="inlineStr">
        <is>
          <t>Dampf</t>
        </is>
      </c>
      <c r="B4053" t="inlineStr"/>
      <c r="C4053" t="inlineStr"/>
      <c r="D4053" t="inlineStr">
        <is>
          <t>khói, hơi khói, hơi bốc, cơn, cơn giận - hơi nước, nghị lực, sức cố gắng - hơi, vật hư ảo, sự tưởng tượng hão huyền, sự buồn rầu, sự chán nản, sự u uất = Dampf machen + = Dampf ablassen + = Mach mal Dampf! + = die Entnahme von Dampf + = mit Dampf angetrieben + = vor jemandem Dampf haben + = hinter etwas Dampf machen +</t>
        </is>
      </c>
    </row>
    <row r="4054">
      <c r="A4054" t="inlineStr">
        <is>
          <t>Dampfbad</t>
        </is>
      </c>
      <c r="B4054" t="inlineStr"/>
      <c r="C4054" t="inlineStr"/>
      <c r="D4054" t="inlineStr">
        <is>
          <t>sự tắm hơi, buồng tắm hơi</t>
        </is>
      </c>
    </row>
    <row r="4055">
      <c r="A4055" t="inlineStr">
        <is>
          <t>dampfen</t>
        </is>
      </c>
      <c r="B4055" t="inlineStr"/>
      <c r="C4055" t="inlineStr"/>
      <c r="D4055" t="inlineStr">
        <is>
          <t>phun khói, phun lửa, cáu kỉnh, nổi đoá, bốc lên, xông hương, xông trầm, hơ khói, xông khói, hun khói - toả khói, bốc khói, bốc hơi lên, sặc mùi, nồng nặc, có mùi hôi thối - bốc hơi, lên hơi, chạy bằng hơi, đồ, hấp - nói khoác lác, nói chuyện tầm phào</t>
        </is>
      </c>
    </row>
    <row r="4056">
      <c r="A4056" t="inlineStr">
        <is>
          <t>dampfend</t>
        </is>
      </c>
      <c r="B4056" t="inlineStr"/>
      <c r="C4056" t="inlineStr"/>
      <c r="D4056" t="inlineStr">
        <is>
          <t>bốc khói, bốc hơi, ám khói, sặc mùi nồng nặc, sặc mùi thối</t>
        </is>
      </c>
    </row>
    <row r="4057">
      <c r="A4057" t="inlineStr">
        <is>
          <t>Dampfer</t>
        </is>
      </c>
      <c r="B4057" t="inlineStr"/>
      <c r="C4057" t="inlineStr"/>
      <c r="D4057" t="inlineStr">
        <is>
          <t>tàu thuyền, đĩa hình thuyền - tàu chạy bằng hơi nước, nồi đun hơi = der Zug mit Anschluß zum Dampfer +</t>
        </is>
      </c>
    </row>
    <row r="4058">
      <c r="A4058" t="inlineStr">
        <is>
          <t>dampfig</t>
        </is>
      </c>
      <c r="B4058" t="inlineStr"/>
      <c r="C4058" t="inlineStr"/>
      <c r="D4058" t="inlineStr">
        <is>
          <t>như hơi, đầy hơi nước, ẩm thấp, bốc hơi</t>
        </is>
      </c>
    </row>
    <row r="4059">
      <c r="A4059" t="inlineStr">
        <is>
          <t>Dampfkochtopf</t>
        </is>
      </c>
      <c r="B4059" t="inlineStr"/>
      <c r="C4059" t="inlineStr"/>
      <c r="D4059" t="inlineStr">
        <is>
          <t>nồi hấp - người phân loại, người phân hạng, người tóm tắt có hệ thống, người tiêu hoá, vật giúp cho sự tiêu hoá, máy ninh, nồi - tàu chạy bằng hơi nước, nồi đun hơi</t>
        </is>
      </c>
    </row>
    <row r="4060">
      <c r="A4060" t="inlineStr">
        <is>
          <t>Dampframme</t>
        </is>
      </c>
      <c r="B4060" t="inlineStr"/>
      <c r="C4060" t="inlineStr"/>
      <c r="D4060" t="inlineStr">
        <is>
          <t>búa hơi</t>
        </is>
      </c>
    </row>
    <row r="4061">
      <c r="A4061" t="inlineStr">
        <is>
          <t>Dampfschiff</t>
        </is>
      </c>
      <c r="B4061" t="inlineStr"/>
      <c r="C4061" t="inlineStr"/>
      <c r="D4061" t="inlineStr">
        <is>
          <t>tàu chạy bằng hơi nước, nồi đun hơi</t>
        </is>
      </c>
    </row>
    <row r="4062">
      <c r="A4062" t="inlineStr">
        <is>
          <t>Dampfstrahlpumpe</t>
        </is>
      </c>
      <c r="B4062" t="inlineStr"/>
      <c r="C4062" t="inlineStr"/>
      <c r="D4062" t="inlineStr">
        <is>
          <t>người tiêm, cái để tiêm, máy phun, vòi phun</t>
        </is>
      </c>
    </row>
    <row r="4063">
      <c r="A4063" t="inlineStr">
        <is>
          <t>danach</t>
        </is>
      </c>
      <c r="B4063" t="inlineStr"/>
      <c r="C4063" t="inlineStr"/>
      <c r="D4063" t="inlineStr">
        <is>
          <t>do đó, vì vậy, cho nên, cho phù hợp, according as - sau, đằng sau, sau khi, ở đằng sau, phía sau, đứng sau, liền sau, theo sau, theo đuổi, phỏng theo, theo, với, do, vì, mặc dù, bất chấp, sau này, sau đây, tiếp sau, ở phía sau - về sau, sau đấy, rồi thì - trong tương lai, ở kiếp sau, ở đời sau - rồi sau đó - sau đó = gleich danach + = er sieht ganz danach aus +</t>
        </is>
      </c>
    </row>
    <row r="4064">
      <c r="A4064" t="inlineStr">
        <is>
          <t>daneben</t>
        </is>
      </c>
      <c r="B4064" t="inlineStr"/>
      <c r="C4064" t="inlineStr"/>
      <c r="D4064" t="inlineStr">
        <is>
          <t>về một bên, sang một bên, riêng ra - ngoài ra, hơn nữa, vả lại, vả chăng, ngoài... ra - = dicht daneben + = völlig daneben +</t>
        </is>
      </c>
    </row>
    <row r="4065">
      <c r="A4065" t="inlineStr">
        <is>
          <t>danebenliegend</t>
        </is>
      </c>
      <c r="B4065" t="inlineStr"/>
      <c r="C4065" t="inlineStr"/>
      <c r="D4065" t="inlineStr">
        <is>
          <t>gần kề, kế liền, sát ngay</t>
        </is>
      </c>
    </row>
    <row r="4066">
      <c r="A4066" t="inlineStr">
        <is>
          <t>Dank</t>
        </is>
      </c>
      <c r="B4066" t="inlineStr"/>
      <c r="C4066" t="inlineStr"/>
      <c r="D4066" t="inlineStr">
        <is>
          <t>lời cảm ơn, sự cảm ơn = mit Dank + = zum Dank + = Dank sagen + = Vielen Dank + = zum Dank für + = zu Dank verpflichtet + = jemandem Dank schulden + = zu Dank verpflichtet sein + = jemandem sehr zu Dank verpflichtet sein + = ich bin Ihnen sehr zu Dank verpflichtet +</t>
        </is>
      </c>
    </row>
    <row r="4067">
      <c r="A4067" t="inlineStr">
        <is>
          <t>dankbar</t>
        </is>
      </c>
      <c r="B4067" t="inlineStr"/>
      <c r="C4067" t="inlineStr"/>
      <c r="D4067" t="inlineStr">
        <is>
          <t>biết ơn, dễ chịu, khoan khoái - có lợi, có ích, sinh lãi, mang lợi - đáng đọc, đáng làm - cám ơn = ich war richtig dankbar +</t>
        </is>
      </c>
    </row>
    <row r="4068">
      <c r="A4068" t="inlineStr">
        <is>
          <t>danke</t>
        </is>
      </c>
      <c r="B4068" t="inlineStr"/>
      <c r="C4068" t="inlineStr"/>
      <c r="D4068">
        <f> danke sehr + = nein, danke +</f>
        <v/>
      </c>
    </row>
    <row r="4069">
      <c r="A4069" t="inlineStr">
        <is>
          <t>Dankgebet</t>
        </is>
      </c>
      <c r="B4069" t="inlineStr"/>
      <c r="C4069" t="inlineStr"/>
      <c r="D4069" t="inlineStr">
        <is>
          <t>lễ giáng phúc, lộc trời, ơn trời, câu kinh tụng trước bữa ăn</t>
        </is>
      </c>
    </row>
    <row r="4070">
      <c r="A4070" t="inlineStr">
        <is>
          <t>Danksagung</t>
        </is>
      </c>
      <c r="B4070" t="inlineStr"/>
      <c r="C4070" t="inlineStr"/>
      <c r="D4070" t="inlineStr">
        <is>
          <t>lễ giáng phúc, lộc trời, ơn trời, câu kinh tụng trước bữa ăn - lời cảm ơn, sự cảm ơn - sự tạ ơn</t>
        </is>
      </c>
    </row>
    <row r="4071">
      <c r="A4071" t="inlineStr">
        <is>
          <t>dann</t>
        </is>
      </c>
      <c r="B4071" t="inlineStr"/>
      <c r="C4071" t="inlineStr"/>
      <c r="D4071" t="inlineStr">
        <is>
          <t>sát, gần, ngay bên, bên cạnh, sau, ngay sau, tiếp sau, lần sau, nữa, ngay - bây giờ, lúc này, giờ đây, hiện nay, ngày nay, ngay bây giờ, ngay tức khắc, lập tức, lúc ấy, lúc đó, lúc bấy giờ, trong tình trạng đó, trong hoàn cảnh ấy, trong tình thế ấy, nay, mà, vậy thì - hả, hãy... mà, nào, thế nào, này, hử, now thấy rằng, xét thấy, vì, vì chưng, bởi chưng - hồi ấy, khi ấy, rồi, rồi thì, sau đó, như thế thì, trong trường hợp ấy, vậy, thế thì, ở thời đó, ở thời ấy, ở hồi ấy, ở hồi đó = und dann? + = bis dann! + = erst dann + = was dann? + = dann kam sie + = und dann war es aus +</t>
        </is>
      </c>
    </row>
    <row r="4072">
      <c r="A4072" t="inlineStr">
        <is>
          <t>daraufhin</t>
        </is>
      </c>
      <c r="B4072" t="inlineStr"/>
      <c r="C4072" t="inlineStr"/>
      <c r="D4072" t="inlineStr">
        <is>
          <t>bây giờ, lúc này, giờ đây, hiện nay, ngày nay, ngay bây giờ, ngay tức khắc, lập tức, lúc ấy, lúc đó, lúc bấy giờ, trong tình trạng đó, trong hoàn cảnh ấy, trong tình thế ấy, nay, mà, vậy thì - hả, hãy... mà, nào, thế nào, này, hử, now thấy rằng, xét thấy, vì, vì chưng, bởi chưng</t>
        </is>
      </c>
    </row>
    <row r="4073">
      <c r="A4073" t="inlineStr">
        <is>
          <t>darbieten</t>
        </is>
      </c>
      <c r="B4073" t="inlineStr"/>
      <c r="C4073" t="inlineStr"/>
      <c r="D4073" t="inlineStr">
        <is>
          <t>xuất hiện, nảy sinh ra, xảy ra, phát sinh do, do bởi, sống lại, hồi sinh, mọc lên, trở dậy, nổi lên, vọng đến, vang đến</t>
        </is>
      </c>
    </row>
    <row r="4074">
      <c r="A4074" t="inlineStr">
        <is>
          <t>Darbietung</t>
        </is>
      </c>
      <c r="B4074" t="inlineStr"/>
      <c r="C4074" t="inlineStr"/>
      <c r="D4074" t="inlineStr">
        <is>
          <t>khoản, món, tiết mục, tin tức, món tin</t>
        </is>
      </c>
    </row>
    <row r="4075">
      <c r="A4075" t="inlineStr">
        <is>
          <t>darin</t>
        </is>
      </c>
      <c r="B4075" t="inlineStr"/>
      <c r="C4075" t="inlineStr"/>
      <c r="D4075">
        <f> was ist darin? +</f>
        <v/>
      </c>
    </row>
    <row r="4076">
      <c r="A4076" t="inlineStr">
        <is>
          <t>darlegen</t>
        </is>
      </c>
      <c r="B4076" t="inlineStr"/>
      <c r="C4076" t="inlineStr"/>
      <c r="D4076" t="inlineStr">
        <is>
          <t>giảng, giảng giải, giải nghĩa, giải thích, thanh minh - xếp, để, đặt, sắp đặt, bố trí, bày, bày biện, làm xẹp xuống, làm lắng xuống, làm mất, làm hết, làm rạp xuống, phá hỏng, đặt vào, dẫn đến, đưa đến, trình bày, đưa ra, quy, đỗ, bắt phải chịu - đánh, trải lên, phủ lên, giáng, đánh cược, hướng về phía, đẻ, ăn nằm với, giao hợp với, nằm, đẻ trứng - phát biểu, nói rõ, tuyên bố, định, biểu diễn bằng ký hiệu - mở ra, trải ra, bày tỏ, để lộ, bộc lộ, lộ ra, bày ra = offen darlegen +</t>
        </is>
      </c>
    </row>
    <row r="4077">
      <c r="A4077" t="inlineStr">
        <is>
          <t>Darlegung</t>
        </is>
      </c>
      <c r="B4077" t="inlineStr"/>
      <c r="C4077" t="inlineStr"/>
      <c r="D4077" t="inlineStr">
        <is>
          <t>sự thể hiện, sự biểu hiện, sự chứng minh, sự thuyết minh, luận chứng, cuộc biểu tình, cuộc biểu tình tuần hành, cuộc biểu dương lực lượng, cuộc thao diễn</t>
        </is>
      </c>
    </row>
    <row r="4078">
      <c r="A4078" t="inlineStr">
        <is>
          <t>Darlehen</t>
        </is>
      </c>
      <c r="B4078" t="inlineStr"/>
      <c r="C4078" t="inlineStr"/>
      <c r="D4078" t="inlineStr">
        <is>
          <t>sự điều tiết, sự thích nghi, sự làm cho phù hợp, sự hoà giải, sự dàn xếp, tiện nghi, sự tiện lợi, sự thuận tiện, chỗ trọ, chỗ ăn chỗ ở, món tiền cho vay - sự tiến lên, sự tiến tới, sự tiến bộ, sự đề bạt, sự thăng, chức, sự tăng giá, tiền đặt trước, tiền trả trước, tiền cho vay, sự theo đuổi, sự làm thân, sự sớm pha - sự tin, lòng tin, danh tiếng, danh vọng, uy tín, nguồn vẻ vang, sự vẻ vang, thế lực, ảnh hưởng, công trạng, sự cho nợ, sự cho chịu, tiền gửi ngân hàng, bên có = das Darlehen + = als Darlehen geben +</t>
        </is>
      </c>
    </row>
    <row r="4079">
      <c r="A4079" t="inlineStr">
        <is>
          <t>Darlehensgeber</t>
        </is>
      </c>
      <c r="B4079" t="inlineStr"/>
      <c r="C4079" t="inlineStr"/>
      <c r="D4079" t="inlineStr">
        <is>
          <t>người cho vay, người cho mượn</t>
        </is>
      </c>
    </row>
    <row r="4080">
      <c r="A4080" t="inlineStr">
        <is>
          <t>Darm</t>
        </is>
      </c>
      <c r="B4080" t="inlineStr"/>
      <c r="C4080" t="inlineStr"/>
      <c r="D4080" t="inlineStr">
        <is>
          <t>ruột, lòng, sự can đảm, sự quyết tâm, sự gan góc, sự gan dạ, khí phách, tinh thần chịu đựng, cái bụng, cái thùng chứa, nội dung chính, phần có giá trị, dây ruột mèo, dây cước, chỉ khâu vết mổ - đường hẻm nhỏ, cửa hẹp - = der Darm +</t>
        </is>
      </c>
    </row>
    <row r="4081">
      <c r="A4081" t="inlineStr">
        <is>
          <t>Darmsaite</t>
        </is>
      </c>
      <c r="B4081" t="inlineStr"/>
      <c r="C4081" t="inlineStr"/>
      <c r="D4081" t="inlineStr">
        <is>
          <t>dây đàn viôlông, dây ruột mèo, catgut, dây vợt</t>
        </is>
      </c>
    </row>
    <row r="4082">
      <c r="A4082" t="inlineStr">
        <is>
          <t>darreichen</t>
        </is>
      </c>
      <c r="B4082" t="inlineStr"/>
      <c r="C4082" t="inlineStr"/>
      <c r="D4082" t="inlineStr">
        <is>
          <t>giúp vào, giúp đỡ, chăm sóc, làm mục sư, cung cấp, cấp</t>
        </is>
      </c>
    </row>
    <row r="4083">
      <c r="A4083" t="inlineStr">
        <is>
          <t>darstellbar</t>
        </is>
      </c>
      <c r="B4083" t="inlineStr"/>
      <c r="C4083" t="inlineStr"/>
      <c r="D4083" t="inlineStr">
        <is>
          <t>có thể rút ra &amp; ), có thể chiết ra</t>
        </is>
      </c>
    </row>
    <row r="4084">
      <c r="A4084" t="inlineStr">
        <is>
          <t>darstellen</t>
        </is>
      </c>
      <c r="B4084" t="inlineStr"/>
      <c r="C4084" t="inlineStr"/>
      <c r="D4084" t="inlineStr">
        <is>
          <t>đóng vai, giả vờ, giả đò "đóng kịch", hành động, cư xử, đối xử, giữ nhiệm vụ, làm công tác, làm, tác động, có tác dụng, có ảnh hưởng, đóng kịch, diễn kịch, thủ vai, hành động theo, làm theo - thực hành cho xứng đáng với, hành động cho xứng đáng với - cấu tạo, tạo thành, thiết lập, thành lập, chỉ đinh, uỷ nhiệm - biểu hiện, biểu thị, chứng tỏ, chỉ rõ, có nghĩa là, bao hàm - vẽ, tả, miêu tả - depict, tưởng tượng - diễn tả, mô tả, vạch, cho là, coi là, định rõ tính chất - là hiện thân của, gồm, kể cả - tóm tắt, cô lại, là hình ảnh thu nhỏ của - thể hiện dưới dạng người, nhân cách hoá, là hiện thân cho, nhại để làm trò, mạo nhận là - chỉ, cho biết, ra dấu, tỏ ra, ra ý, ngụ ý, biểu lộ, trình bày sơ qua, nói ngắn gọn, cần phải, đòi hỏi phải - giải thích, làm sáng tỏ, hiểu, trình diễn ra được, diễn xuất ra được, thể hiện, dịch, làm phiên dịch, đưa ra lời giải thích - sơn, quét sơn, tô vẽ, đánh phấn, vẽ tranh, thoa phấn - về, mô tả một cách sinh động, hình dung tưởng tượng - vẽ chân dung, miêu tả sinh động - sửa soạn sắm sửa, chuẩn bị, dự bị, soạn, chuẩn bị cho, rèn cặp cho, điều chế, pha chế, dọn, nấu, chuẩn bị tư tưởng cho, sửa soạn, sắm sửa - tiêu biểu cho, tượng trưng cho, tương ứng với, thay mặt, đại diện, hình dung, đóng, diễn - cho xem, cho thấy, trưng bày, đưa cho xem, tỏ rõ, bảo, dạy, dẫn, dắt, hiện ra, xuất hiện, trông rõ, ra trước công chúng, ló mặt, lòi ra = darstellen + = darstellen + = darstellen + = kurz darstellen + = breit darstellen + = falsch darstellen + = faßlich darstellen + = grafisch darstellen + = bildlich darstellen + = poetisch darstellen + = als real darstellen + = subjektiv darstellen + = phonetisch darstellen +</t>
        </is>
      </c>
    </row>
    <row r="4085">
      <c r="A4085" t="inlineStr">
        <is>
          <t>darstellend</t>
        </is>
      </c>
      <c r="B4085" t="inlineStr"/>
      <c r="C4085" t="inlineStr"/>
      <c r="D4085" t="inlineStr">
        <is>
          <t>diễn tả, mô tả, miêu tả, hoạ pháp - biểu hiện, tiêu biểu, tượng trưng, đại diện, đại nghị, biểu diễn</t>
        </is>
      </c>
    </row>
    <row r="4086">
      <c r="A4086" t="inlineStr">
        <is>
          <t>Darsteller</t>
        </is>
      </c>
      <c r="B4086" t="inlineStr"/>
      <c r="C4086" t="inlineStr"/>
      <c r="D4086" t="inlineStr">
        <is>
          <t>diễn viên, kép, kép hát, người làm - người đóng vai, người thủ vai, người làm trò nhại ai, người mạo nhận danh nghĩa người khác - cầu thủ, đấu thủ, nhạc sĩ, cầu thủ nhà nghề, người đánh bạc</t>
        </is>
      </c>
    </row>
    <row r="4087">
      <c r="A4087" t="inlineStr">
        <is>
          <t>Darstellerin</t>
        </is>
      </c>
      <c r="B4087" t="inlineStr"/>
      <c r="C4087" t="inlineStr"/>
      <c r="D4087" t="inlineStr">
        <is>
          <t>nữ diễn viên, đào hát</t>
        </is>
      </c>
    </row>
    <row r="4088">
      <c r="A4088" t="inlineStr">
        <is>
          <t>darstellerisch</t>
        </is>
      </c>
      <c r="B4088" t="inlineStr"/>
      <c r="C4088" t="inlineStr"/>
      <c r="D4088" t="inlineStr">
        <is>
          <t>hành động, thay quyền, quyền</t>
        </is>
      </c>
    </row>
    <row r="4089">
      <c r="A4089" t="inlineStr">
        <is>
          <t>Darstellung</t>
        </is>
      </c>
      <c r="B4089" t="inlineStr"/>
      <c r="C4089" t="inlineStr"/>
      <c r="D4089"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huy hiệu, sự tuyên dương công đức, sự ca ngợi - thuật vẽ, hoạ, sự tả - sự diễn tả, sự mô tả, diện mạo, tướng mạo, hình dạng, sự vạch, sự vẽ, hạng, loại, nghề nghiệp, công tác - hiện thân, sự biểu hiện - sự thể hiện dưới dạng người, sự nhân cách hoá, sự hiện thân, sự đóng vai, sự thủ vai, sự nhại để làm trò, sự mạo nhận danh nghĩa người khác - sự làm sáng tỏ, sự hiểu, cách hiểu, sự trình diễn ra được, sự diễn xuất ra được, sự thể hiện, sự phiên dịch - sự làm, sự thực hiện, sự thi hành, sự cử hành, sự hoàn thành, việc diễn, việc đóng, cuộc biểu diễn, kỳ công, thành tích, hiệu suất, đặc tính, đặc điểm bay - bức tranh, bức ảnh, bức vẽ, chân dung, người giống hệt, hình ảnh hạnh phúc tương lai, điển hình, vật đẹp, cảnh đẹp, người đẹp, số nhiều) phim xi nê, cảnh ngộ, sự việc - cách vẽ chân dung, tập chân dung, sự miêu tả sinh động - sự vẽ chân dung, bức chân dung - sự tiêu biểu, sự tượng trưng, sự đại diện, sự thay mặt, những người đại diện, sự hình dung, sự đóng, sự diễn, số nhiều) lời phản kháng, sự biểu diễn - sự bày tỏ, sự trình bày, sự phát biểu, lời tuyên bố, bản tuyên bố - chuyện, câu chuyện, truyện, cốt truyện, tình tiết, tiểu sử, quá khứ, luây kàng ngốc khoành người nói dối, lịch sử, sử học, storey - bản dịch, bài dịch, lối giải thích, sự kể lại, sự thuật lại, thủ thuật xoay thai = die Darstellung + = die Darstellung + = die Darstellung + = die falsche Darstellung + = die erneute Darstellung + = die gedrängte Darstellung + = die bildliche Darstellung + = die pomphafte Darstellung + = die grafische Darstellung + = die graphische Darstellung + = die possenhafte Darstellung + = die sinnbildliche Darstellung + = die tabellarische Darstellung +</t>
        </is>
      </c>
    </row>
    <row r="4090">
      <c r="A4090" t="inlineStr">
        <is>
          <t>Darstellungen</t>
        </is>
      </c>
      <c r="B4090" t="inlineStr"/>
      <c r="C4090" t="inlineStr"/>
      <c r="D4090" t="inlineStr">
        <is>
          <t>được ca ngợi thành truyện, có liên quan đến truyền thuyết, được truyền thuyết thêu dệt thêm</t>
        </is>
      </c>
    </row>
    <row r="4091">
      <c r="A4091" t="inlineStr">
        <is>
          <t>Darstellungs-</t>
        </is>
      </c>
      <c r="B4091" t="inlineStr"/>
      <c r="C4091" t="inlineStr"/>
      <c r="D4091" t="inlineStr">
        <is>
          <t>diễn tả, mô tả, miêu tả, hoạ pháp</t>
        </is>
      </c>
    </row>
    <row r="4092">
      <c r="A4092" t="inlineStr">
        <is>
          <t>darum</t>
        </is>
      </c>
      <c r="B4092" t="inlineStr"/>
      <c r="C4092" t="inlineStr"/>
      <c r="D4092" t="inlineStr">
        <is>
          <t>bởi vậy, cho nên, vì thế, vậy thì = darum + = es dreht sich darum, daß +</t>
        </is>
      </c>
    </row>
    <row r="4093">
      <c r="A4093" t="inlineStr">
        <is>
          <t>darunter</t>
        </is>
      </c>
      <c r="B4093" t="inlineStr"/>
      <c r="C4093" t="inlineStr"/>
      <c r="D4093" t="inlineStr">
        <is>
          <t>ở dưới, ở bên dưới, ở dưới thấp, ở phía dưới, dưới, thấp hơn, không xứng đáng, không đáng phải quan tâm - kém, thấp kém, không đáng, không xứng - nhỏ hơn, bé hơn, ít hơn, không bằng, bớt đi, lấy đi, trừ đi, kém đi - chưa đầy, chưa đến, đang, trong - bên dưới = er leidet darunter + = ich verstehe darunter +</t>
        </is>
      </c>
    </row>
    <row r="4094">
      <c r="A4094" t="inlineStr">
        <is>
          <t>darunterschreiben</t>
        </is>
      </c>
      <c r="B4094" t="inlineStr"/>
      <c r="C4094" t="inlineStr"/>
      <c r="D4094" t="inlineStr">
        <is>
          <t>động tính từ quá khứ) ký ở dưới, bảo hiểm</t>
        </is>
      </c>
    </row>
    <row r="4095">
      <c r="A4095" t="inlineStr">
        <is>
          <t>das</t>
        </is>
      </c>
      <c r="B4095" t="inlineStr"/>
      <c r="C4095" t="inlineStr"/>
      <c r="D4095"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con, người..., này, duy nhất, càng - cái này, điều này, việc này, thế này - nào, bất cứ... nào, gì, cái nào, người nào, ai, điều mà, sự việc đó - kẻ nào, người như thế nào, hắn, họ - - you, the = und das + = laß das! +</t>
        </is>
      </c>
    </row>
    <row r="4096">
      <c r="A4096" t="inlineStr">
        <is>
          <t>Dasein</t>
        </is>
      </c>
      <c r="B4096" t="inlineStr"/>
      <c r="C4096" t="inlineStr"/>
      <c r="D4096" t="inlineStr">
        <is>
          <t>sinh vật, con người, sự tồn tại, sự sống, bản chất, thể chất - thực thể - sự sống còn, cuộc sống, sự hiện có, vật có thật, vật tồn tại, những cái có thật - đời sống, sinh mệnh, tính mệnh, đời, người đời, sự sinh sống, sự sinh tồn, cách sống, cách sinh hoạt, sinh khí, sinh lực, sự hoạt động, tiểu sử, thân thế, tuổi thọ, thời gian tồn tại - nhân sinh, vật sống, biểu hiện của sự sống - sinh kế = der Kampf ums Dasein + = das Dasein betreffend + = das gleichzeitige Dasein +</t>
        </is>
      </c>
    </row>
    <row r="4097">
      <c r="A4097" t="inlineStr">
        <is>
          <t>dasein</t>
        </is>
      </c>
      <c r="B4097" t="inlineStr"/>
      <c r="C4097" t="inlineStr"/>
      <c r="D4097" t="inlineStr">
        <is>
          <t>tồn tại, sống, hiện có</t>
        </is>
      </c>
    </row>
    <row r="4098">
      <c r="A4098" t="inlineStr">
        <is>
          <t>dasjenige</t>
        </is>
      </c>
      <c r="B4098" t="inlineStr"/>
      <c r="C4098" t="inlineStr"/>
      <c r="D4098"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t>
        </is>
      </c>
    </row>
    <row r="4099">
      <c r="A4099" t="inlineStr">
        <is>
          <t>dastehen</t>
        </is>
      </c>
      <c r="B4099" t="inlineStr"/>
      <c r="C4099" t="inlineStr"/>
      <c r="D4099">
        <f> gut dastehen +</f>
        <v/>
      </c>
    </row>
    <row r="4100">
      <c r="A4100" t="inlineStr">
        <is>
          <t>Datei</t>
        </is>
      </c>
      <c r="B4100" t="inlineStr"/>
      <c r="C4100" t="inlineStr"/>
      <c r="D4100" t="inlineStr">
        <is>
          <t>cái giũa, thằng cha láu cá, thằng cha quay quắt, ô đựng tài liêu, hồ sơ, dây thép móc hồ sơ, tài liệu, tập báo, hàng, dãy, hàng quân = die ausführbare Datei +</t>
        </is>
      </c>
    </row>
    <row r="4101">
      <c r="A4101" t="inlineStr">
        <is>
          <t>Dateien</t>
        </is>
      </c>
      <c r="B4101" t="inlineStr"/>
      <c r="C4101" t="inlineStr"/>
      <c r="D4101">
        <f> die Übertragung mehrerer Dateien +</f>
        <v/>
      </c>
    </row>
    <row r="4102">
      <c r="A4102" t="inlineStr">
        <is>
          <t>Dateikopf</t>
        </is>
      </c>
      <c r="B4102" t="inlineStr"/>
      <c r="C4102" t="inlineStr"/>
      <c r="D4102" t="inlineStr">
        <is>
          <t>người đóng đáy thùng, cái nhảy lao đầu xuống trước, côlectơ, cái góp điện, vòi phun, ống phun, gạch lát ngang, đá lát ngang stretcher)</t>
        </is>
      </c>
    </row>
    <row r="4103">
      <c r="A4103" t="inlineStr">
        <is>
          <t>Dateiverzeichnis</t>
        </is>
      </c>
      <c r="B4103" t="inlineStr"/>
      <c r="C4103" t="inlineStr"/>
      <c r="D4103" t="inlineStr">
        <is>
          <t>sách chỉ dẫn, sách hướng dẫn, số hộ khẩu, Hội đồng Đốc chính, ban giám đốc</t>
        </is>
      </c>
    </row>
    <row r="4104">
      <c r="A4104" t="inlineStr">
        <is>
          <t>Daten</t>
        </is>
      </c>
      <c r="B4104" t="inlineStr"/>
      <c r="C4104" t="inlineStr"/>
      <c r="D4104" t="inlineStr">
        <is>
          <t>số nhiều của datum, dùng như số ít) số liệu, dữ kiện, tài liệu, cứ liệu - sự cung cấp tin tức, sự thông tin, tin tức, kiến thức, điều buộc tội = die veralteten Daten + = die Technischen Daten + = die technischen Daten + = die bearbeiteten Daten +</t>
        </is>
      </c>
    </row>
    <row r="4105">
      <c r="A4105" t="inlineStr">
        <is>
          <t>Datenbank</t>
        </is>
      </c>
      <c r="B4105" t="inlineStr"/>
      <c r="C4105" t="inlineStr"/>
      <c r="D4105">
        <f> die relationale Datenbank +</f>
        <v/>
      </c>
    </row>
    <row r="4106">
      <c r="A4106" t="inlineStr">
        <is>
          <t>Datenbankschema</t>
        </is>
      </c>
      <c r="B4106" t="inlineStr"/>
      <c r="C4106" t="inlineStr"/>
      <c r="D4106" t="inlineStr">
        <is>
          <t>lược đồ, giản đồ, sơ đồ</t>
        </is>
      </c>
    </row>
    <row r="4107">
      <c r="A4107" t="inlineStr">
        <is>
          <t>Datenbasis</t>
        </is>
      </c>
      <c r="B4107" t="inlineStr"/>
      <c r="C4107" t="inlineStr"/>
      <c r="D4107" t="inlineStr">
        <is>
          <t>vũng, ao, bể bơi, vực, tiền góp, hộp đựng tiền góp, trò đánh cá góp tiền, tiền góp đánh cá, vốn chung, vốn góp, Pun, khối thị trường chung, trò chơi pun</t>
        </is>
      </c>
    </row>
    <row r="4108">
      <c r="A4108" t="inlineStr">
        <is>
          <t>Datenerfassung</t>
        </is>
      </c>
      <c r="B4108" t="inlineStr"/>
      <c r="C4108" t="inlineStr"/>
      <c r="D4108">
        <f> die beleglose Datenerfassung +</f>
        <v/>
      </c>
    </row>
    <row r="4109">
      <c r="A4109" t="inlineStr">
        <is>
          <t>Datenpaket</t>
        </is>
      </c>
      <c r="B4109" t="inlineStr"/>
      <c r="C4109" t="inlineStr"/>
      <c r="D4109" t="inlineStr">
        <is>
          <t>gói nhỏ, tàu chở thư packet boat), món tiền được cuộc, món tiền thua cuộc, viên đạn</t>
        </is>
      </c>
    </row>
    <row r="4110">
      <c r="A4110" t="inlineStr">
        <is>
          <t>Datensatz</t>
        </is>
      </c>
      <c r="B4110" t="inlineStr"/>
      <c r="C4110" t="inlineStr"/>
      <c r="D4110" t="inlineStr">
        <is>
          <t>hồ sơ, biên bản, sự ghi chép, văn thư, sổ sách, di tích, đài, bia, vật kỷ niệm, lý lịch, kỷ lục, đĩa hát, đĩa ghi âm, cao nhất</t>
        </is>
      </c>
    </row>
    <row r="4111">
      <c r="A4111" t="inlineStr">
        <is>
          <t>datieren</t>
        </is>
      </c>
      <c r="B4111" t="inlineStr"/>
      <c r="C4111" t="inlineStr"/>
      <c r="D4111" t="inlineStr">
        <is>
          <t>đề ngày tháng, ghi niên hiệu, xác định ngày tháng, xác định thời đại, hẹn hò, hẹn gặp, có từ, bắt đầu từ, kể từ, đã lỗi thời, đã cũ, trở nên lỗi thời, hẹn hò với bạn = später datieren +</t>
        </is>
      </c>
    </row>
    <row r="4112">
      <c r="A4112" t="inlineStr">
        <is>
          <t>datiert</t>
        </is>
      </c>
      <c r="B4112" t="inlineStr"/>
      <c r="C4112" t="inlineStr"/>
      <c r="D4112">
        <f> datiert sein +</f>
        <v/>
      </c>
    </row>
    <row r="4113">
      <c r="A4113" t="inlineStr">
        <is>
          <t>Dativ</t>
        </is>
      </c>
      <c r="B4113" t="inlineStr"/>
      <c r="C4113" t="inlineStr"/>
      <c r="D4113" t="inlineStr">
        <is>
          <t>tặng cách = Dativ- +</t>
        </is>
      </c>
    </row>
    <row r="4114">
      <c r="A4114" t="inlineStr">
        <is>
          <t>Dauer</t>
        </is>
      </c>
      <c r="B4114" t="inlineStr"/>
      <c r="C4114" t="inlineStr"/>
      <c r="D4114" t="inlineStr">
        <is>
          <t>sự tiếp tục, sự tồn tại, sự kéo dài, sự lâu dài, sự lưu lại lâu dài, sự tiếp tục tình trạng, sự hoãn, sự đình lại - thời gian, khoảng thời gian - sự chịu đựng, khả năng chịu đựng, tính nhẫn nại - tính lâu dài, tính vĩnh viễn, tính bền vững, tính kiên trì, tính dai sức chịu đựng - sự sống, sự sống còn, cuộc sống, sự hiện có, vật có thật, vật tồn tại, những cái có thật, thực thể - hợp đồng cho thuê - bề dài, chiều dài, độ dài - sự lâu bền, sự vĩnh cửu, sự thường xuyên, sự thường trực, sự cố định, tính lâu bền, tính vĩnh cửu, tính thường xuyên, tính cố định, cái lâu bền, cái thường xuyên, cái cố định - sự đứng, thế đứng, sự đỗ, địa vị - hạn, giới hạn, định hạn, thời hạn, kỳ hạn, phiên, kỳ học, quý, khoá, điều kiện, điều khoản, giá, quan hệ, sự giao thiệp, sự giao hảo, sự đi lại, thuật ngữ, lời lẽ, ngôn ngữ, số hạng = die Dauer + = Dauer- + = auf die Dauer + = die Sache von Dauer + = von kurzer Dauer + = die zeitweilige Dauer + = von gleicher Dauer +</t>
        </is>
      </c>
    </row>
    <row r="4115">
      <c r="A4115" t="inlineStr">
        <is>
          <t>dauerhaft</t>
        </is>
      </c>
      <c r="B4115" t="inlineStr"/>
      <c r="C4115" t="inlineStr"/>
      <c r="D4115" t="inlineStr">
        <is>
          <t>bền, lâu bền - vĩnh viễn, mãi mãi, đời đời, bất diệt, kéo dài mãi, láy đi láy lại mãi, không ngớt, không ngừng, không dứt, giữ nguyên dạng và màu khi khô - chắc chắn, thân, thân thiết, keo sơn, không phai, nhanh, mau, trác táng, ăn chơi, phóng đãng, bền vững, chặt chẽ, sát, ngay cạnh - lâu dài, trường cửu, chịu lâu, để được lâu, giữ được lâu - vĩnh cửu, thường xuyên, thường trực, cố định - vững vàng, ổn định, kiên định, kiên quyết - chắc, dũng cảm, can đảm, kiên cường, chắc mập, mập mạp, báo mập - thật, có thật, có thực chất, thực tế, quan trọng, trọng yếu, có giá trị thực sự, lớn lao, chắc nịch, vạm vỡ, giàu có, có tài sản, trường vốn, vững về mặt tài chính, bổ, có chất = sehr dauerhaft + = nicht dauerhaft +</t>
        </is>
      </c>
    </row>
    <row r="4116">
      <c r="A4116" t="inlineStr">
        <is>
          <t>Dauerhaftigkeit</t>
        </is>
      </c>
      <c r="B4116" t="inlineStr"/>
      <c r="C4116" t="inlineStr"/>
      <c r="D4116" t="inlineStr">
        <is>
          <t>tính bền, tính lâu bền - sự chịu đựng, khả năng chịu đựng, tính nhẫn nại, sự kéo dài - sự vững vàng, sự vững chắc, sự ổn định, sự kiên định, sự kiên quyết, tính ổn định, độ ổn định, độ bền</t>
        </is>
      </c>
    </row>
    <row r="4117">
      <c r="A4117" t="inlineStr">
        <is>
          <t>Dauerlauf</t>
        </is>
      </c>
      <c r="B4117" t="inlineStr"/>
      <c r="C4117" t="inlineStr"/>
      <c r="D4117" t="inlineStr">
        <is>
          <t>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im Dauerlauf +</t>
        </is>
      </c>
    </row>
    <row r="4118">
      <c r="A4118" t="inlineStr">
        <is>
          <t>Dauerlaut</t>
        </is>
      </c>
      <c r="B4118" t="inlineStr"/>
      <c r="C4118" t="inlineStr"/>
      <c r="D4118" t="inlineStr">
        <is>
          <t>phụ âm xát</t>
        </is>
      </c>
    </row>
    <row r="4119">
      <c r="A4119" t="inlineStr">
        <is>
          <t>Dauermagnet</t>
        </is>
      </c>
      <c r="B4119" t="inlineStr"/>
      <c r="C4119" t="inlineStr"/>
      <c r="D4119">
        <f> der Dauermagnet +</f>
        <v/>
      </c>
    </row>
    <row r="4120">
      <c r="A4120" t="inlineStr">
        <is>
          <t>dauern</t>
        </is>
      </c>
      <c r="B4120" t="inlineStr"/>
      <c r="C4120" t="inlineStr"/>
      <c r="D4120" t="inlineStr">
        <is>
          <t>chịu đựng, cam chịu, chịu được, kéo dài, tồn tại - giữ lâu bền, để lâu, đủ cho dùng - thương hại, thương xót, động lòng trắc ẩn đối với - cầm, nắm, giữ, bắt, chiếm, lấy, lấy đi, lấy ra, rút ra, trích ra, mang, mang theo, đem, đem theo, đưa, dẫn, dắt, đi, theo, thuê, mướn, mua, ăn, uống, dùng, ghi, chép, chụp, làm, thực hiện, thi hành - lợi dụng, bị, mắc, nhiễm, coi như, cho là, xem như, lấy làm, hiểu là, cảm thấy, đòi hỏi, cần có, yêu cầu, phải, chịu, tiếp, nhận, được, đoạt, thu được, chứa được, đựng, mua thường xuyên, mua dài hạn, quyến rũ - hấp dẫn, lôi cuốn, vượt qua, đi tới, nhảy vào, trốn tránh ở, bén, ngấm, có hiệu lực, ăn ảnh, thành công, được ưa thích = es wird sehr lange dauern + = es wird nicht lange dauern +</t>
        </is>
      </c>
    </row>
    <row r="4121">
      <c r="A4121" t="inlineStr">
        <is>
          <t>dauernd</t>
        </is>
      </c>
      <c r="B4121" t="inlineStr"/>
      <c r="C4121" t="inlineStr"/>
      <c r="D4121" t="inlineStr">
        <is>
          <t>không thay đổi, vĩnh cửu, tồn tại mãi mãi - bền lòng, kiên trì, kiên định, trung kiên, trung thành, chung thuỷ, không ngớt, không dứt, liên miên, liên tiếp, bất biến - liên tục - không ngừng, tiến hành, duy trì - bền vững, lâu dài, trường cửu, chịu lâu, để được lâu, giữ được lâu - đứng, đã được công nhận, hiện hành, thường trực, chưa gặt, tù, ứ, đọng, để đứng không, không dùng - = ewig dauernd +</t>
        </is>
      </c>
    </row>
    <row r="4122">
      <c r="A4122" t="inlineStr">
        <is>
          <t>dauerte</t>
        </is>
      </c>
      <c r="B4122" t="inlineStr"/>
      <c r="C4122" t="inlineStr"/>
      <c r="D4122">
        <f> es dauerte nicht lange, bis er kam +</f>
        <v/>
      </c>
    </row>
    <row r="4123">
      <c r="A4123" t="inlineStr">
        <is>
          <t>Dauerwelle</t>
        </is>
      </c>
      <c r="B4123" t="inlineStr"/>
      <c r="C4123" t="inlineStr"/>
      <c r="D4123" t="inlineStr">
        <is>
          <t>của permanentwave, tóc làn sóng giữ lâu không mất quăn, của permutation</t>
        </is>
      </c>
    </row>
    <row r="4124">
      <c r="A4124" t="inlineStr">
        <is>
          <t>Dauerwellen</t>
        </is>
      </c>
      <c r="B4124" t="inlineStr"/>
      <c r="C4124" t="inlineStr"/>
      <c r="D4124">
        <f> sich Dauerwellen machen lassen +</f>
        <v/>
      </c>
    </row>
    <row r="4125">
      <c r="A4125" t="inlineStr">
        <is>
          <t>Daune</t>
        </is>
      </c>
      <c r="B4125" t="inlineStr"/>
      <c r="C4125" t="inlineStr"/>
      <c r="D4125" t="inlineStr">
        <is>
          <t>số nhiều) cảnh sa sút, vận xuống dốc, sự ghét, lông tơ chim, lông tơ, vùng cao nguyên, vùng đồi, vùng đồi trọc, cồn cát, đụn cát - cọc, cừ, cột nhà sàn, chồng, đống, giàn thiêu xác, của cải chất đống, tài sản, toà nhà đồ sộ, nhà khối đồ sộ, pin, lò phản ứng, mặt trái đồng tiền, mặt sấp đồng tiền, lông măng, lông mịn - len cừu, tuyết, dom, bệnh trĩ</t>
        </is>
      </c>
    </row>
    <row r="4126">
      <c r="A4126" t="inlineStr">
        <is>
          <t>davonlaufen</t>
        </is>
      </c>
      <c r="B4126" t="inlineStr"/>
      <c r="C4126" t="inlineStr"/>
      <c r="D4126">
        <f> plötzlich davonlaufen +</f>
        <v/>
      </c>
    </row>
    <row r="4127">
      <c r="A4127" t="inlineStr">
        <is>
          <t>davonmachen</t>
        </is>
      </c>
      <c r="B4127" t="inlineStr"/>
      <c r="C4127" t="inlineStr"/>
      <c r="D4127" t="inlineStr">
        <is>
          <t>chạy trốn, chuồn, lỉnh = sich eiligst davonmachen + = sich heimlich davonmachen +</t>
        </is>
      </c>
    </row>
    <row r="4128">
      <c r="A4128" t="inlineStr">
        <is>
          <t>davonschleichen</t>
        </is>
      </c>
      <c r="B4128" t="inlineStr"/>
      <c r="C4128" t="inlineStr"/>
      <c r="D4128">
        <f> sich davonschleichen +</f>
        <v/>
      </c>
    </row>
    <row r="4129">
      <c r="A4129" t="inlineStr">
        <is>
          <t>davontragen</t>
        </is>
      </c>
      <c r="B4129" t="inlineStr"/>
      <c r="C4129" t="inlineStr"/>
      <c r="D4129">
        <f> davontragen + = davontragen +</f>
        <v/>
      </c>
    </row>
    <row r="4130">
      <c r="A4130" t="inlineStr">
        <is>
          <t>davor</t>
        </is>
      </c>
      <c r="B4130" t="inlineStr"/>
      <c r="C4130" t="inlineStr"/>
      <c r="D4130">
        <f> mir graut davor +</f>
        <v/>
      </c>
    </row>
    <row r="4131">
      <c r="A4131" t="inlineStr">
        <is>
          <t>dazu</t>
        </is>
      </c>
      <c r="B4131" t="inlineStr"/>
      <c r="C4131" t="inlineStr"/>
      <c r="D4131" t="inlineStr">
        <is>
          <t>ngoài ra, hơn nữa, vả lại, vả chăng, ngoài... ra - thêm vào đó - = noch dazu +</t>
        </is>
      </c>
    </row>
    <row r="4132">
      <c r="A4132" t="inlineStr">
        <is>
          <t>dazukommen</t>
        </is>
      </c>
      <c r="B4132" t="inlineStr"/>
      <c r="C4132" t="inlineStr"/>
      <c r="D4132" t="inlineStr">
        <is>
          <t>đến, tới nơi, xảy đến, đi đến, đạt tới, thành đạt</t>
        </is>
      </c>
    </row>
    <row r="4133">
      <c r="A4133" t="inlineStr">
        <is>
          <t>dazwischen</t>
        </is>
      </c>
      <c r="B4133" t="inlineStr"/>
      <c r="C4133" t="inlineStr"/>
      <c r="D4133" t="inlineStr">
        <is>
          <t>giữa, ở giữa, trong khoảng, nửa... nửa, vừa... vừa - between</t>
        </is>
      </c>
    </row>
    <row r="4134">
      <c r="A4134" t="inlineStr">
        <is>
          <t>dazwischenkommen</t>
        </is>
      </c>
      <c r="B4134" t="inlineStr"/>
      <c r="C4134" t="inlineStr"/>
      <c r="D4134" t="inlineStr">
        <is>
          <t>gây trở ngại, quấy rầy, can thiệp, xen vào, dính vào, giao thoa, nhiễu, đá chân nọ vào chân kia, chặn trái phép, cản đối phương cho đồng đội dắt bóng lên, chạm vào nhau - đụng vào nhau, đối lập với nhau, xin được quyền ưu tiên đăng ký một phát minh - ở giữa, xảy ra ở giữa</t>
        </is>
      </c>
    </row>
    <row r="4135">
      <c r="A4135" t="inlineStr">
        <is>
          <t>dazwischenliegend</t>
        </is>
      </c>
      <c r="B4135" t="inlineStr"/>
      <c r="C4135" t="inlineStr"/>
      <c r="D4135" t="inlineStr">
        <is>
          <t>giữa, ở giữa, trong khoảng, nửa... nửa, vừa... vừa</t>
        </is>
      </c>
    </row>
    <row r="4136">
      <c r="A4136" t="inlineStr">
        <is>
          <t>dazwischenschieben</t>
        </is>
      </c>
      <c r="B4136" t="inlineStr"/>
      <c r="C4136" t="inlineStr"/>
      <c r="D4136" t="inlineStr">
        <is>
          <t>để vào giữa, kẹp vào giữa, xen vào giữa</t>
        </is>
      </c>
    </row>
    <row r="4137">
      <c r="A4137" t="inlineStr">
        <is>
          <t>dazwischenstellen</t>
        </is>
      </c>
      <c r="B4137" t="inlineStr"/>
      <c r="C4137" t="inlineStr"/>
      <c r="D4137" t="inlineStr">
        <is>
          <t>đặt vào giữa, đặt, can thiệp, xen, xen vào giữa những vật khác, can thiệp vào giữa hai phía tranh chấp, làm trung gian hoà giải, ngắt lời, xen vào một câu chuyện</t>
        </is>
      </c>
    </row>
    <row r="4138">
      <c r="A4138" t="inlineStr">
        <is>
          <t>Dazwischentreten</t>
        </is>
      </c>
      <c r="B4138" t="inlineStr"/>
      <c r="C4138" t="inlineStr"/>
      <c r="D4138" t="inlineStr">
        <is>
          <t>sự xen vào, sự can thiệp</t>
        </is>
      </c>
    </row>
    <row r="4139">
      <c r="A4139" t="inlineStr">
        <is>
          <t>debattieren</t>
        </is>
      </c>
      <c r="B4139" t="inlineStr"/>
      <c r="C4139" t="inlineStr"/>
      <c r="D4139" t="inlineStr">
        <is>
          <t>lay động, rung động, làm rung chuyển, khích động, làm xúc động, làm bối rối, suy đi tính lại, suy nghĩ lung, thảo luận, agitate for, against xúi giục - bàn cãi, tranh luận, nói đến, ăn uống ngon lành thích thú - làm thầy lang, làm thầy mo, làm thầy phù thuỷ, hội họp tế lễ, bàn luận, chữa bệnh bằng thuật phù thu = debattieren + = debattieren +</t>
        </is>
      </c>
    </row>
    <row r="4140">
      <c r="A4140" t="inlineStr">
        <is>
          <t>Dechiffrierung</t>
        </is>
      </c>
      <c r="B4140" t="inlineStr"/>
      <c r="C4140" t="inlineStr"/>
      <c r="D4140" t="inlineStr">
        <is>
          <t>sự giải, sự đọc, sự giải đoán</t>
        </is>
      </c>
    </row>
    <row r="4141">
      <c r="A4141" t="inlineStr">
        <is>
          <t>Deckbett</t>
        </is>
      </c>
      <c r="B4141" t="inlineStr"/>
      <c r="C4141" t="inlineStr"/>
      <c r="D4141" t="inlineStr">
        <is>
          <t>chăn lông vịt</t>
        </is>
      </c>
    </row>
    <row r="4142">
      <c r="A4142" t="inlineStr">
        <is>
          <t>Deckblatt</t>
        </is>
      </c>
      <c r="B4142" t="inlineStr"/>
      <c r="C4142" t="inlineStr"/>
      <c r="D4142" t="inlineStr">
        <is>
          <t>tờ bọc, băng, lá áo, người bao gói, giấy gói, vải gói, áo choàng đàn bà</t>
        </is>
      </c>
    </row>
    <row r="4143">
      <c r="A4143" t="inlineStr">
        <is>
          <t>Deckel</t>
        </is>
      </c>
      <c r="B4143" t="inlineStr"/>
      <c r="C4143" t="inlineStr"/>
      <c r="D4143" t="inlineStr">
        <is>
          <t>mũ lưỡi trai, mũ vải, mũ, nắp, đầu, tai, mỏm, chỏm, chóp, đỉnh, đầu cột, miếng tháp cột buồm, bao giấy hình loa, phễu giấy, khổ giấy 0, 43 x 0, 35 cm - vỏ, vỏ bọc, cái bọc ngoài, bìa sách, phong bì, vung, lùm cây, bụi rậm, chỗ núp, chỗ trốn, chỗ trú, màn che, lốt, mặt nạ ), bộ đồ ăn cho một người, tiền bảo chứng - mi mắt eyelid), cái mũ - con cù, con quay, ngọn, mặt, mui, đỉnh cao, mức cao, số cao nhất, số nhiều) thân lá = mit einem Deckel versehen +</t>
        </is>
      </c>
    </row>
    <row r="4144">
      <c r="A4144" t="inlineStr">
        <is>
          <t>decken</t>
        </is>
      </c>
      <c r="B4144" t="inlineStr"/>
      <c r="C4144" t="inlineStr"/>
      <c r="D4144" t="inlineStr">
        <is>
          <t>đầu cơ giá lên, tìm cách nâng giá, lừa bịp bằng những lời khoác lác - khoác áo lễ, xây vòm, xây mái, lồi ra, đối phó, đương đầu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đi hộ tống, đi theo, đi theo tán tỉnh - gác, canh giữ, đề phòng, phòng, giữ gìn, chắn - gặp, gặp gỡ, đi đón, xin giới thiệu, làm quen, vấp phải, đáp ứng, thoả mãn, làm vừa lòng, nhận, tiếp nhận, chịu đựng, cam chịu, thanh toán, gặp nhau, tụ họp, họp, nối nhau, tiếp vào nhau - gắn vào nhau - lợp ngói, lát đá, lát gạch vuông, bắt phải giữ bí mật = decken + = decken + = decken + = decken + = decken + = sich decken + = sich decken + = sich decken mit +</t>
        </is>
      </c>
    </row>
    <row r="4145">
      <c r="A4145" t="inlineStr">
        <is>
          <t>Deckmantel</t>
        </is>
      </c>
      <c r="B4145" t="inlineStr"/>
      <c r="C4145" t="inlineStr"/>
      <c r="D4145" t="inlineStr">
        <is>
          <t>áo choàng không tay, áo khoát không tay, lốt, mặt nạ - màu, sắc, màu sắc, thuốc vẽ, thuốc màu, nghệ thuật vẽ màu, nước da, sắc da, vẻ, sắc thái, nét, cờ, màu cờ, sắc áo, cớ - vỏ, vỏ bọc, cái bọc ngoài, bìa sách, phong bì, vung, nắp, lùm cây, bụi rậm, chỗ núp, chỗ trốn, chỗ trú, màn che, mặt nạ ), bộ đồ ăn cho một người, tiền bảo chứng - cái bao, cái bọc, vật che phủ, lớp phủ ngoài, cái nắp, sự bao bọc, sự phủ, sự che đậy, sự trải ra - sự trá hình, sự cải trang, quần áo cải trang, sự giá trị, sự nguỵ trang, bề ngoài lừa dối, sự che giấu - cái trán, cái mặt, đằng trước, phía trước, mặt trước, bình phong ), vạt ngực, mặt trận, sự trơ tráo, sự trơ trẽn, đường đi chơi dọc bờ biển, mớ tóc giả, Frông - mạng che mặt của phụ nữ ngày xưa, mặt nạ &amp; ), mặt nạ phòng độc - mạng che mặt, trướng, màn, bê ngoài giả dối, tiếng khàn, tiếng khản, velum</t>
        </is>
      </c>
    </row>
    <row r="4146">
      <c r="A4146" t="inlineStr">
        <is>
          <t>Deckname</t>
        </is>
      </c>
      <c r="B4146" t="inlineStr"/>
      <c r="C4146" t="inlineStr"/>
      <c r="D4146" t="inlineStr">
        <is>
          <t>bí danh, tên hiệu, biệt hiệu</t>
        </is>
      </c>
    </row>
    <row r="4147">
      <c r="A4147" t="inlineStr">
        <is>
          <t>Decks</t>
        </is>
      </c>
      <c r="B4147" t="inlineStr"/>
      <c r="C4147" t="inlineStr"/>
      <c r="D4147" t="inlineStr">
        <is>
          <t>vải mỏng dính, vải trông thấy da, quần áo may bằng vải mỏng dính, sự cong vểnh lên, sự chạy chệnh</t>
        </is>
      </c>
    </row>
    <row r="4148">
      <c r="A4148" t="inlineStr">
        <is>
          <t>Deckungsbeitrag</t>
        </is>
      </c>
      <c r="B4148" t="inlineStr"/>
      <c r="C4148" t="inlineStr"/>
      <c r="D4148">
        <f> der Deckungsbeitrag +</f>
        <v/>
      </c>
    </row>
    <row r="4149">
      <c r="A4149" t="inlineStr">
        <is>
          <t>decodieren</t>
        </is>
      </c>
      <c r="B4149" t="inlineStr"/>
      <c r="C4149" t="inlineStr"/>
      <c r="D4149" t="inlineStr">
        <is>
          <t>đọc, giải</t>
        </is>
      </c>
    </row>
    <row r="4150">
      <c r="A4150" t="inlineStr">
        <is>
          <t>Deduktion</t>
        </is>
      </c>
      <c r="B4150" t="inlineStr"/>
      <c r="C4150" t="inlineStr"/>
      <c r="D4150" t="inlineStr">
        <is>
          <t>sự lấy đi, sự khấu đi, sự trừ đi, sự suy ra, sự luận ra, sự suy luận, sự suy diễn, điều suy luận</t>
        </is>
      </c>
    </row>
    <row r="4151">
      <c r="A4151" t="inlineStr">
        <is>
          <t>deduktiv</t>
        </is>
      </c>
      <c r="B4151" t="inlineStr"/>
      <c r="C4151" t="inlineStr"/>
      <c r="D4151" t="inlineStr">
        <is>
          <t>suy diễn</t>
        </is>
      </c>
    </row>
    <row r="4152">
      <c r="A4152" t="inlineStr">
        <is>
          <t>Defekt</t>
        </is>
      </c>
      <c r="B4152" t="inlineStr"/>
      <c r="C4152" t="inlineStr"/>
      <c r="D4152" t="inlineStr">
        <is>
          <t>thiếu sót, sai sót, nhược điểm, tật xấu, khuyết điểm, sự hụt, độ hụt, số khuyết, góc khuyết</t>
        </is>
      </c>
    </row>
    <row r="4153">
      <c r="A4153" t="inlineStr">
        <is>
          <t>defekt</t>
        </is>
      </c>
      <c r="B4153" t="inlineStr"/>
      <c r="C4153" t="inlineStr"/>
      <c r="D4153" t="inlineStr">
        <is>
          <t>bị đút lót, bị mua chuộc, ăn hối lộ, đồi bại, thối nát, mục nát, bị sửa đổi lại, sai lạc đi, bẩn</t>
        </is>
      </c>
    </row>
    <row r="4154">
      <c r="A4154" t="inlineStr">
        <is>
          <t>defensiv</t>
        </is>
      </c>
      <c r="B4154" t="inlineStr"/>
      <c r="C4154" t="inlineStr"/>
      <c r="D4154" t="inlineStr">
        <is>
          <t>có tính chất bảo vệ, có tính chất phòng thủ, có tính chất chống giữ, để che chở, để bảo vệ, để phòng thủ</t>
        </is>
      </c>
    </row>
    <row r="4155">
      <c r="A4155" t="inlineStr">
        <is>
          <t>Defensive</t>
        </is>
      </c>
      <c r="B4155" t="inlineStr"/>
      <c r="C4155" t="inlineStr"/>
      <c r="D4155" t="inlineStr">
        <is>
          <t>thế thủ, thế phòng ngự - sự bảo vệ, sự bảo hộ, sự che chở = in der Defensive +</t>
        </is>
      </c>
    </row>
    <row r="4156">
      <c r="A4156" t="inlineStr">
        <is>
          <t>definierbar</t>
        </is>
      </c>
      <c r="B4156" t="inlineStr"/>
      <c r="C4156" t="inlineStr"/>
      <c r="D4156" t="inlineStr">
        <is>
          <t>có thể định nghĩa, có thể định rõ</t>
        </is>
      </c>
    </row>
    <row r="4157">
      <c r="A4157" t="inlineStr">
        <is>
          <t>definieren</t>
        </is>
      </c>
      <c r="B4157" t="inlineStr"/>
      <c r="C4157" t="inlineStr"/>
      <c r="D4157" t="inlineStr">
        <is>
          <t>vẽ đường xung quanh, vẽ hình ngoại tiếp, giới hạn, hạn chế &amp; ), ký theo vòng tròn, định nghĩa - định rõ, vạch rõ, xác định đặc điểm, chỉ rõ tính chất = neu definieren +</t>
        </is>
      </c>
    </row>
    <row r="4158">
      <c r="A4158" t="inlineStr">
        <is>
          <t>Definition</t>
        </is>
      </c>
      <c r="B4158" t="inlineStr"/>
      <c r="C4158" t="inlineStr"/>
      <c r="D4158" t="inlineStr">
        <is>
          <t>sự định nghĩa, lời định nghĩa, sự định, sự định rõ, sự xác định, sự rõ nét, độ rõ = per Definition + = die technische Definition + = die zeitgenössische Definition +</t>
        </is>
      </c>
    </row>
    <row r="4159">
      <c r="A4159" t="inlineStr">
        <is>
          <t>Definitionsbereich</t>
        </is>
      </c>
      <c r="B4159" t="inlineStr"/>
      <c r="C4159" t="inlineStr"/>
      <c r="D4159" t="inlineStr">
        <is>
          <t>đất đai tài sản, dinh cơ, ruộng nương nhà cửa, lãnh địa, lãnh thổ, phạm vi, lĩnh vực</t>
        </is>
      </c>
    </row>
    <row r="4160">
      <c r="A4160" t="inlineStr">
        <is>
          <t>definitiv</t>
        </is>
      </c>
      <c r="B4160" t="inlineStr"/>
      <c r="C4160" t="inlineStr"/>
      <c r="D4160" t="inlineStr">
        <is>
          <t>xác đinh, định rõ, rõ ràng, hạn định - cuối cùng, dứt khoát</t>
        </is>
      </c>
    </row>
    <row r="4161">
      <c r="A4161" t="inlineStr">
        <is>
          <t>Defizit</t>
        </is>
      </c>
      <c r="B4161" t="inlineStr"/>
      <c r="C4161" t="inlineStr"/>
      <c r="D4161" t="inlineStr">
        <is>
          <t>sự thiếu hụt, sự không đầy đủ, số tiền thiếu hụt, lượng thiếu hụt, sự thiếu sót, sự kém cỏi, sự bất tài, số khuyết</t>
        </is>
      </c>
    </row>
    <row r="4162">
      <c r="A4162" t="inlineStr">
        <is>
          <t>deformieren</t>
        </is>
      </c>
      <c r="B4162" t="inlineStr"/>
      <c r="C4162" t="inlineStr"/>
      <c r="D4162" t="inlineStr">
        <is>
          <t>làm cho méo mó, làm biến dạng, làm xấu đi</t>
        </is>
      </c>
    </row>
    <row r="4163">
      <c r="A4163" t="inlineStr">
        <is>
          <t>Deformierung</t>
        </is>
      </c>
      <c r="B4163" t="inlineStr"/>
      <c r="C4163" t="inlineStr"/>
      <c r="D4163" t="inlineStr">
        <is>
          <t>sự làm cho méo mó, sự làm biến dạng, sự làm xấu đi, sự méo mó, sự biến dạng, biến dạng</t>
        </is>
      </c>
    </row>
    <row r="4164">
      <c r="A4164" t="inlineStr">
        <is>
          <t>degeneriert</t>
        </is>
      </c>
      <c r="B4164" t="inlineStr"/>
      <c r="C4164" t="inlineStr"/>
      <c r="D4164" t="inlineStr">
        <is>
          <t>thoái hoá, suy đồi</t>
        </is>
      </c>
    </row>
    <row r="4165">
      <c r="A4165" t="inlineStr">
        <is>
          <t>degradieren</t>
        </is>
      </c>
      <c r="B4165" t="inlineStr"/>
      <c r="C4165" t="inlineStr"/>
      <c r="D4165" t="inlineStr">
        <is>
          <t>giáng chức, hạ tầng công tác, lột lon, làm mất danh giá, làm mất thanh thể, làm giảm giá trị, làm thành đê hèn, làm thành hèn hạ, làm giảm sút, làm suy biến, làm thoái hoá - làm rã ra, làm mủn ra, làm phai, làm nhạt đi, suy biến, thoái hoá, rã ra, hoãn dự kỳ thi danh dự lại một năm = degradieren + = degradieren + = jemanden degradieren +</t>
        </is>
      </c>
    </row>
    <row r="4166">
      <c r="A4166" t="inlineStr">
        <is>
          <t>dehnbar</t>
        </is>
      </c>
      <c r="B4166" t="inlineStr"/>
      <c r="C4166" t="inlineStr"/>
      <c r="D4166" t="inlineStr">
        <is>
          <t>giãn được, nở được, mở rộng ra được - có thể sưng phồng, có thể căng phồng - mềm, dễ uốn, dễ kéo sợi, dễ uốn nắn, dễ bảo - co giãn &amp; ), đàn hồi, mềm dẻo, nhún nhảy, bồng bột, bốc đồng - có thể duỗi thẳng ra, có thể đưa ra, có thể kéo dài ra, có thể gia hạn, có thể mở rộng, có thể bị tịch thu - dẻo, mền dẻo, dễ sai khiến, dễ thuyết phục, linh động, linh hoạt - căng dãn ra, có thể căng dãn ra - mềm mỏng, hay nhân nhượng, dễ tính, đang sinh lợi, cong, oằn</t>
        </is>
      </c>
    </row>
    <row r="4167">
      <c r="A4167" t="inlineStr">
        <is>
          <t>Dehnbarkeit</t>
        </is>
      </c>
      <c r="B4167" t="inlineStr"/>
      <c r="C4167" t="inlineStr"/>
      <c r="D4167" t="inlineStr">
        <is>
          <t>tính co giãn &amp; ), tính đàn hồi, tính mềm dẻo, tính nhún nhẩy, tính bồng bột, tính bốc đồng, tính dễ tự tha thứ - sự căng ra, sự duỗi ra, quãng, dải, khoảng, nghĩa rộng, nghĩa suy ra, mạch đường, một năm tù, thời hạn ở tù - tính căng dãn</t>
        </is>
      </c>
    </row>
    <row r="4168">
      <c r="A4168" t="inlineStr">
        <is>
          <t>dehnen</t>
        </is>
      </c>
      <c r="B4168" t="inlineStr"/>
      <c r="C4168" t="inlineStr"/>
      <c r="D4168" t="inlineStr">
        <is>
          <t>làm giãn, làm nở, mở rộng, bàn rộng, bàn chi tiết dài dòng, giãn ra, nở ra, mở rộng ra, bàn chi tiết dài dòng về - làm dài ra, kéo dài ra, dài ra - trôi đi theo gió, cuốn theo chiều gió, đổ đầy cỏ vào máng, đổ cỏ vào máng, xếp lên giá, cho chuyển vị bằng thanh răng, đóng trăn, tra tấn, hành hạ, làm khổ, làm rung chuyển - nặn, bóp, cho thuê với giá cắt cổ, làm hết cả màu mỡ, chạy nước kiệu, chắt ra - kéo ra, căng ra, giăng ra, duỗi ra, nong ra, lợi dụng, lạm dụng, nói phóng đại, nói ngoa, treo cổ, trải ra, chạy dài ra, rộng ra, co giãn, + out) nằm sóng soài, bị treo cổ = sich dehnen +</t>
        </is>
      </c>
    </row>
    <row r="4169">
      <c r="A4169" t="inlineStr">
        <is>
          <t>Dehnung</t>
        </is>
      </c>
      <c r="B4169" t="inlineStr"/>
      <c r="C4169" t="inlineStr"/>
      <c r="D4169" t="inlineStr">
        <is>
          <t>sự làm dài ra, sự kéo dài ra, phần dài ra, độ giãn dài, góc lìa, ly giác - sự mở rộng, sự bành trướng, sự phát triển, sự phồng ra, phần mở rộng, sự giãn, sự nở, độ giãn, độ nở, sự khai triển - sự căng ra, sự duỗi ra, quãng, dải, khoảng, nghĩa rộng, nghĩa suy ra, mạch đường, một năm tù, thời hạn ở tù</t>
        </is>
      </c>
    </row>
    <row r="4170">
      <c r="A4170" t="inlineStr">
        <is>
          <t>Deich</t>
        </is>
      </c>
      <c r="B4170" t="inlineStr"/>
      <c r="C4170" t="inlineStr"/>
      <c r="D4170" t="inlineStr">
        <is>
          <t>vật mẹ, đập, nước ngăn lại, bể nước - đê, con đê, rãnh, hào, mương, sông đào, chướng ngại, sự ngăn cản, sự cản trở, đaicơ thể tường - đường đắp cao = über den Deich gehen +</t>
        </is>
      </c>
    </row>
    <row r="4171">
      <c r="A4171" t="inlineStr">
        <is>
          <t>Dein</t>
        </is>
      </c>
      <c r="B4171" t="inlineStr"/>
      <c r="C4171" t="inlineStr"/>
      <c r="D4171" t="inlineStr">
        <is>
          <t>cái của anh, cái của chị, cái của ngài, cái của mày, cái của các anh, cái của các chị, cái của các ngài, cái của chúng mày</t>
        </is>
      </c>
    </row>
    <row r="4172">
      <c r="A4172" t="inlineStr">
        <is>
          <t>dein</t>
        </is>
      </c>
      <c r="B4172" t="inlineStr"/>
      <c r="C4172" t="inlineStr"/>
      <c r="D4172" t="inlineStr">
        <is>
          <t>của anh, của chị, của ngài, của mày, của các anh, của các chị, của các ngài, của chúng mày = dein +</t>
        </is>
      </c>
    </row>
    <row r="4173">
      <c r="A4173" t="inlineStr">
        <is>
          <t>Deine</t>
        </is>
      </c>
      <c r="B4173" t="inlineStr"/>
      <c r="C4173" t="inlineStr"/>
      <c r="D4173" t="inlineStr">
        <is>
          <t>cái của anh, cái của chị, cái của ngài, cái của mày, cái của các anh, cái của các chị, cái của các ngài, cái của chúng mày</t>
        </is>
      </c>
    </row>
    <row r="4174">
      <c r="A4174" t="inlineStr">
        <is>
          <t>Deismus</t>
        </is>
      </c>
      <c r="B4174" t="inlineStr"/>
      <c r="C4174" t="inlineStr"/>
      <c r="D4174" t="inlineStr">
        <is>
          <t>thần thánh</t>
        </is>
      </c>
    </row>
    <row r="4175">
      <c r="A4175" t="inlineStr">
        <is>
          <t>Dekade</t>
        </is>
      </c>
      <c r="B4175" t="inlineStr"/>
      <c r="C4175" t="inlineStr"/>
      <c r="D4175" t="inlineStr">
        <is>
          <t>bộ mười, nhóm mười, thời kỳ mười năm, tuần</t>
        </is>
      </c>
    </row>
    <row r="4176">
      <c r="A4176" t="inlineStr">
        <is>
          <t>dekadent</t>
        </is>
      </c>
      <c r="B4176" t="inlineStr"/>
      <c r="C4176" t="inlineStr"/>
      <c r="D4176" t="inlineStr">
        <is>
          <t>suy đồi, sa sút, điêu tàn</t>
        </is>
      </c>
    </row>
    <row r="4177">
      <c r="A4177" t="inlineStr">
        <is>
          <t>Dekadenz</t>
        </is>
      </c>
      <c r="B4177" t="inlineStr"/>
      <c r="C4177" t="inlineStr"/>
      <c r="D4177" t="inlineStr">
        <is>
          <t>sự suy đồi, sự sa sút, sự điêu tàn, thời kỳ suy đồi</t>
        </is>
      </c>
    </row>
    <row r="4178">
      <c r="A4178" t="inlineStr">
        <is>
          <t>dekadisch</t>
        </is>
      </c>
      <c r="B4178" t="inlineStr"/>
      <c r="C4178" t="inlineStr"/>
      <c r="D4178" t="inlineStr">
        <is>
          <t>thập phân</t>
        </is>
      </c>
    </row>
    <row r="4179">
      <c r="A4179" t="inlineStr">
        <is>
          <t>Dekaliter</t>
        </is>
      </c>
      <c r="B4179" t="inlineStr"/>
      <c r="C4179" t="inlineStr"/>
      <c r="D4179" t="inlineStr">
        <is>
          <t>đêcalit</t>
        </is>
      </c>
    </row>
    <row r="4180">
      <c r="A4180" t="inlineStr">
        <is>
          <t>Dekameter</t>
        </is>
      </c>
      <c r="B4180" t="inlineStr"/>
      <c r="C4180" t="inlineStr"/>
      <c r="D4180" t="inlineStr">
        <is>
          <t>đêcamet = das Dekameter +</t>
        </is>
      </c>
    </row>
    <row r="4181">
      <c r="A4181" t="inlineStr">
        <is>
          <t>Dekan</t>
        </is>
      </c>
      <c r="B4181" t="inlineStr"/>
      <c r="C4181" t="inlineStr"/>
      <c r="D4181" t="inlineStr">
        <is>
          <t>chủ nhiệm khoa, trưởng tu viện, linh mục địa phận, người cao tuổi nhất, thung lũng sâu và hẹp dene)</t>
        </is>
      </c>
    </row>
    <row r="4182">
      <c r="A4182" t="inlineStr">
        <is>
          <t>Dekanat</t>
        </is>
      </c>
      <c r="B4182" t="inlineStr"/>
      <c r="C4182" t="inlineStr"/>
      <c r="D4182" t="inlineStr">
        <is>
          <t>chức trưởng tu viện, nhà ở của trưởng tu viện, địa phận</t>
        </is>
      </c>
    </row>
    <row r="4183">
      <c r="A4183" t="inlineStr">
        <is>
          <t>Deklamation</t>
        </is>
      </c>
      <c r="B4183" t="inlineStr"/>
      <c r="C4183" t="inlineStr"/>
      <c r="D4183" t="inlineStr">
        <is>
          <t>sự bình thơ, sự ngâm thơ, thuật bình thơ, thuật ngâm thơ, thuật diễn thuyết, bài diễn thuyết hùng hồn, bài nói rất kêu - sự kể lại, sự kể lể, sự kể chuyện, sự đọc thuộc lòng, bài học thuộc lòng</t>
        </is>
      </c>
    </row>
    <row r="4184">
      <c r="A4184" t="inlineStr">
        <is>
          <t>Deklamator</t>
        </is>
      </c>
      <c r="B4184" t="inlineStr"/>
      <c r="C4184" t="inlineStr"/>
      <c r="D4184" t="inlineStr">
        <is>
          <t>người bình thơ, người ngâm thơ, nhà diễn thuyết hùng hồn</t>
        </is>
      </c>
    </row>
    <row r="4185">
      <c r="A4185" t="inlineStr">
        <is>
          <t>deklamieren</t>
        </is>
      </c>
      <c r="B4185" t="inlineStr"/>
      <c r="C4185" t="inlineStr"/>
      <c r="D4185" t="inlineStr">
        <is>
          <t>bình, ngâm, nói hùng hồn, diễn thuyết hùng hồn, thoá mạ, lớn tiếng chửi bới - kể lại, thuật lại, kể lể, kể lại trong một văn kiện, đọc thuộc lòng, ngâm thơ, kể chuyện - làm phun ra, làm bắn ra, đọc một cách hùng hồn khoa trương, cầm, phun ra, bắn ra, phun nước</t>
        </is>
      </c>
    </row>
    <row r="4186">
      <c r="A4186" t="inlineStr">
        <is>
          <t>deklarieren</t>
        </is>
      </c>
      <c r="B4186" t="inlineStr"/>
      <c r="C4186" t="inlineStr"/>
      <c r="D4186" t="inlineStr">
        <is>
          <t>tuyên bố, công bố, bày tỏ, trình bày, biểu thị, khai, xướng lên = deklarieren +</t>
        </is>
      </c>
    </row>
    <row r="4187">
      <c r="A4187" t="inlineStr">
        <is>
          <t>deklassieren</t>
        </is>
      </c>
      <c r="B4187" t="inlineStr"/>
      <c r="C4187" t="inlineStr"/>
      <c r="D4187" t="inlineStr">
        <is>
          <t>bỏ ra trong bảng phân loại, loại ra khỏi, loại coi là bí mặt quốc gia - khai trừ ra khỏi đẳng cấp, tước mất địa vị trong đẳng cấp, hơn hẳn, vượt hẳn</t>
        </is>
      </c>
    </row>
    <row r="4188">
      <c r="A4188" t="inlineStr">
        <is>
          <t>Deklination</t>
        </is>
      </c>
      <c r="B4188" t="inlineStr"/>
      <c r="C4188" t="inlineStr"/>
      <c r="D4188" t="inlineStr">
        <is>
          <t>sự nghiêng, sự lệch, độ nghiêng, độ lệch, độ thiên, biến cách, sự suy sụp, sự suy đồi = die Deklination +</t>
        </is>
      </c>
    </row>
    <row r="4189">
      <c r="A4189" t="inlineStr">
        <is>
          <t>dekomprimieren</t>
        </is>
      </c>
      <c r="B4189" t="inlineStr"/>
      <c r="C4189" t="inlineStr"/>
      <c r="D4189" t="inlineStr">
        <is>
          <t>bớt sức ép, giảm sức ép</t>
        </is>
      </c>
    </row>
    <row r="4190">
      <c r="A4190" t="inlineStr">
        <is>
          <t>Dekorateur</t>
        </is>
      </c>
      <c r="B4190" t="inlineStr"/>
      <c r="C4190" t="inlineStr"/>
      <c r="D4190" t="inlineStr">
        <is>
          <t>người trang trí, người làm nghề trang trí - màn, rèm, trướng, sự xếp nếp = der Dekorateur +</t>
        </is>
      </c>
    </row>
    <row r="4191">
      <c r="A4191" t="inlineStr">
        <is>
          <t>Dekoration</t>
        </is>
      </c>
      <c r="B4191" t="inlineStr"/>
      <c r="C4191" t="inlineStr"/>
      <c r="D4191" t="inlineStr">
        <is>
          <t>sự trang hoàng, đồ trang hoàng, đồ trang trí, huân chương, huy chương - sự bày ra, sự phô bày, sự trưng bày, sự phô trương, sự khoe khoang, sự biểu lộ, sự để lộ ra, sự sắp chữ nổi bật - đồ đạc và đồ dùng trong nhà, các thứ mặc phụ - đồ dùng trang trí, cảnh phông, phong cảnh, cảnh vật - 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t>
        </is>
      </c>
    </row>
    <row r="4192">
      <c r="A4192" t="inlineStr">
        <is>
          <t>dekorativ</t>
        </is>
      </c>
      <c r="B4192" t="inlineStr"/>
      <c r="C4192" t="inlineStr"/>
      <c r="D4192" t="inlineStr">
        <is>
          <t>để trang hoàng, để trang trí, để làm cảnh - có tính chất trang hoàng, có tính chất trang trí, có tính chất trang sức, để trang sức</t>
        </is>
      </c>
    </row>
    <row r="4193">
      <c r="A4193" t="inlineStr">
        <is>
          <t>dekorieren</t>
        </is>
      </c>
      <c r="B4193" t="inlineStr"/>
      <c r="C4193" t="inlineStr"/>
      <c r="D4193" t="inlineStr">
        <is>
          <t>trang hoàng, trang trí, tặng thưởng huy chương, tặng thưởng huân chương, gắn huy chương = dekorieren +</t>
        </is>
      </c>
    </row>
    <row r="4194">
      <c r="A4194" t="inlineStr">
        <is>
          <t>Delegation</t>
        </is>
      </c>
      <c r="B4194" t="inlineStr"/>
      <c r="C4194" t="inlineStr"/>
      <c r="D4194" t="inlineStr">
        <is>
          <t>phái đoàn, đoàn đại biểu, sự cử đại biểu, sự uỷ quyền, sự uỷ thác - sự uỷ nhiệm, đại biểu, đại diện = eine Delegation leiten +</t>
        </is>
      </c>
    </row>
    <row r="4195">
      <c r="A4195" t="inlineStr">
        <is>
          <t>delegieren</t>
        </is>
      </c>
      <c r="B4195" t="inlineStr"/>
      <c r="C4195" t="inlineStr"/>
      <c r="D4195" t="inlineStr">
        <is>
          <t>cử làm đại biểu, uỷ quyền, uỷ thác, giao phó</t>
        </is>
      </c>
    </row>
    <row r="4196">
      <c r="A4196" t="inlineStr">
        <is>
          <t>delegiert</t>
        </is>
      </c>
      <c r="B4196" t="inlineStr"/>
      <c r="C4196" t="inlineStr"/>
      <c r="D4196" t="inlineStr">
        <is>
          <t>đại biểu, được uỷ nhiệm, chịu thay cho, làm thay người khác vì người khác, thay thế</t>
        </is>
      </c>
    </row>
    <row r="4197">
      <c r="A4197" t="inlineStr">
        <is>
          <t>Delegierte</t>
        </is>
      </c>
      <c r="B4197" t="inlineStr"/>
      <c r="C4197" t="inlineStr"/>
      <c r="D4197" t="inlineStr">
        <is>
          <t>người đại biểu, người đại diện, người được uỷ nhiệm</t>
        </is>
      </c>
    </row>
    <row r="4198">
      <c r="A4198" t="inlineStr">
        <is>
          <t>Delegierung</t>
        </is>
      </c>
      <c r="B4198" t="inlineStr"/>
      <c r="C4198" t="inlineStr"/>
      <c r="D4198" t="inlineStr">
        <is>
          <t>phái đoàn, đoàn đại biểu, sự cử đại biểu, sự uỷ quyền, sự uỷ thác</t>
        </is>
      </c>
    </row>
    <row r="4199">
      <c r="A4199" t="inlineStr">
        <is>
          <t>Delikatesse</t>
        </is>
      </c>
      <c r="B4199" t="inlineStr"/>
      <c r="C4199" t="inlineStr"/>
      <c r="D4199" t="inlineStr">
        <is>
          <t>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sự khéo xử, tài xử trí</t>
        </is>
      </c>
    </row>
    <row r="4200">
      <c r="A4200" t="inlineStr">
        <is>
          <t>Delikt</t>
        </is>
      </c>
      <c r="B4200" t="inlineStr"/>
      <c r="C4200" t="inlineStr"/>
      <c r="D4200" t="inlineStr">
        <is>
          <t>sự phạm pháp, tội - sự phạm tội, lỗi, sự tấn công, thế tấn công, sự xúc phạm, sự làm bực mình, sự làm mất lòng, sự vi phạm luật lệ, sự vi phạm nội quy, vật chướng ngại</t>
        </is>
      </c>
    </row>
    <row r="4201">
      <c r="A4201" t="inlineStr">
        <is>
          <t>Delphin</t>
        </is>
      </c>
      <c r="B4201" t="inlineStr"/>
      <c r="C4201" t="inlineStr"/>
      <c r="D4201" t="inlineStr">
        <is>
          <t>cá heo mỏ, hình cá uốn cong mình, ở bản khắc...), cọc buộc thuyền, cọc cuốn dây buộc thuyền, phao - cá nục heo - cá heo</t>
        </is>
      </c>
    </row>
    <row r="4202">
      <c r="A4202" t="inlineStr">
        <is>
          <t>Deltamuskel</t>
        </is>
      </c>
      <c r="B4202" t="inlineStr"/>
      <c r="C4202" t="inlineStr"/>
      <c r="D4202" t="inlineStr">
        <is>
          <t>cơ Đenta</t>
        </is>
      </c>
    </row>
    <row r="4203">
      <c r="A4203" t="inlineStr">
        <is>
          <t>Demagogie</t>
        </is>
      </c>
      <c r="B4203" t="inlineStr"/>
      <c r="C4203" t="inlineStr"/>
      <c r="D4203" t="inlineStr">
        <is>
          <t>chính sách mị dân</t>
        </is>
      </c>
    </row>
    <row r="4204">
      <c r="A4204" t="inlineStr">
        <is>
          <t>demagogisch</t>
        </is>
      </c>
      <c r="B4204" t="inlineStr"/>
      <c r="C4204" t="inlineStr"/>
      <c r="D4204" t="inlineStr">
        <is>
          <t>mị dân</t>
        </is>
      </c>
    </row>
    <row r="4205">
      <c r="A4205" t="inlineStr">
        <is>
          <t>demaskieren</t>
        </is>
      </c>
      <c r="B4205" t="inlineStr"/>
      <c r="C4205" t="inlineStr"/>
      <c r="D4205" t="inlineStr">
        <is>
          <t>vạch mặt, lột mặt nạ, tự lột mặt nạ, lộ chân tướng = sich demaskieren +</t>
        </is>
      </c>
    </row>
    <row r="4206">
      <c r="A4206" t="inlineStr">
        <is>
          <t>dementieren</t>
        </is>
      </c>
      <c r="B4206" t="inlineStr"/>
      <c r="C4206" t="inlineStr"/>
      <c r="D4206" t="inlineStr">
        <is>
          <t>từ chối, phản đối, phủ nhận, chối, không nhận, không cho, báo là không có nhà, không cho gặp mặt</t>
        </is>
      </c>
    </row>
    <row r="4207">
      <c r="A4207" t="inlineStr">
        <is>
          <t>dementsprechend</t>
        </is>
      </c>
      <c r="B4207" t="inlineStr"/>
      <c r="C4207" t="inlineStr"/>
      <c r="D4207" t="inlineStr">
        <is>
          <t>do đó, vì vậy, cho nên, cho phù hợp, according as</t>
        </is>
      </c>
    </row>
    <row r="4208">
      <c r="A4208" t="inlineStr">
        <is>
          <t>Demission</t>
        </is>
      </c>
      <c r="B4208" t="inlineStr"/>
      <c r="C4208" t="inlineStr"/>
      <c r="D4208" t="inlineStr">
        <is>
          <t>sự từ chức, đơn xin từ chức, sự từ bỏ, sự trao, sự nhường, sự cam chịu, sự nhẫn nhục</t>
        </is>
      </c>
    </row>
    <row r="4209">
      <c r="A4209" t="inlineStr">
        <is>
          <t>demobilisieren</t>
        </is>
      </c>
      <c r="B4209" t="inlineStr"/>
      <c r="C4209" t="inlineStr"/>
      <c r="D4209" t="inlineStr">
        <is>
          <t>giải ngũ, cho phục viên</t>
        </is>
      </c>
    </row>
    <row r="4210">
      <c r="A4210" t="inlineStr">
        <is>
          <t>Demobilisierung</t>
        </is>
      </c>
      <c r="B4210" t="inlineStr"/>
      <c r="C4210" t="inlineStr"/>
      <c r="D4210" t="inlineStr">
        <is>
          <t>sự giải ngũ, sự phục viên</t>
        </is>
      </c>
    </row>
    <row r="4211">
      <c r="A4211" t="inlineStr">
        <is>
          <t>Demographie</t>
        </is>
      </c>
      <c r="B4211" t="inlineStr"/>
      <c r="C4211" t="inlineStr"/>
      <c r="D4211" t="inlineStr">
        <is>
          <t>nhân khẩu học</t>
        </is>
      </c>
    </row>
    <row r="4212">
      <c r="A4212" t="inlineStr">
        <is>
          <t>demographisch</t>
        </is>
      </c>
      <c r="B4212" t="inlineStr"/>
      <c r="C4212" t="inlineStr"/>
      <c r="D4212" t="inlineStr">
        <is>
          <t>nhân khẩu học</t>
        </is>
      </c>
    </row>
    <row r="4213">
      <c r="A4213" t="inlineStr">
        <is>
          <t>Demokrat</t>
        </is>
      </c>
      <c r="B4213" t="inlineStr"/>
      <c r="C4213" t="inlineStr"/>
      <c r="D4213" t="inlineStr">
        <is>
          <t>người theo chế độ dân chủ, đảng viên đảng Dân chủ, xe ngựa chở hàng không mui democrat wagon)</t>
        </is>
      </c>
    </row>
    <row r="4214">
      <c r="A4214" t="inlineStr">
        <is>
          <t>Demokratie</t>
        </is>
      </c>
      <c r="B4214" t="inlineStr"/>
      <c r="C4214" t="inlineStr"/>
      <c r="D4214" t="inlineStr">
        <is>
          <t>nền dân chủ, chế độ dân chủ, nước dân chủ, cương lĩnh đảng Dân chủ</t>
        </is>
      </c>
    </row>
    <row r="4215">
      <c r="A4215" t="inlineStr">
        <is>
          <t>demokratisch</t>
        </is>
      </c>
      <c r="B4215" t="inlineStr"/>
      <c r="C4215" t="inlineStr"/>
      <c r="D4215" t="inlineStr">
        <is>
          <t>dân chủ</t>
        </is>
      </c>
    </row>
    <row r="4216">
      <c r="A4216" t="inlineStr">
        <is>
          <t>demokratisieren</t>
        </is>
      </c>
      <c r="B4216" t="inlineStr"/>
      <c r="C4216" t="inlineStr"/>
      <c r="D4216" t="inlineStr">
        <is>
          <t>dân chủ hoá</t>
        </is>
      </c>
    </row>
    <row r="4217">
      <c r="A4217" t="inlineStr">
        <is>
          <t>Demokratisierung</t>
        </is>
      </c>
      <c r="B4217" t="inlineStr"/>
      <c r="C4217" t="inlineStr"/>
      <c r="D4217" t="inlineStr">
        <is>
          <t>sự dân chủ hoá</t>
        </is>
      </c>
    </row>
    <row r="4218">
      <c r="A4218" t="inlineStr">
        <is>
          <t>demolieren</t>
        </is>
      </c>
      <c r="B4218" t="inlineStr"/>
      <c r="C4218" t="inlineStr"/>
      <c r="D4218" t="inlineStr">
        <is>
          <t>phá huỷ, đánh đổ</t>
        </is>
      </c>
    </row>
    <row r="4219">
      <c r="A4219" t="inlineStr">
        <is>
          <t>Demonstrant</t>
        </is>
      </c>
      <c r="B4219" t="inlineStr"/>
      <c r="C4219" t="inlineStr"/>
      <c r="D4219" t="inlineStr">
        <is>
          <t>người chứng minh, người thuyết minh, người trợ lý phòng thí nghiệm, người đi biểu tình, người thao diễn</t>
        </is>
      </c>
    </row>
    <row r="4220">
      <c r="A4220" t="inlineStr">
        <is>
          <t>Demonstration</t>
        </is>
      </c>
      <c r="B4220" t="inlineStr"/>
      <c r="C4220" t="inlineStr"/>
      <c r="D4220" t="inlineStr">
        <is>
          <t>sự thể hiện, sự biểu hiện, sự chứng minh, sự thuyết minh, luận chứng, cuộc biểu tình, cuộc biểu tình tuần hành, cuộc biểu dương lực lượng, cuộc thao diễn - sự biểu lộ, sự biểu thị, cuộc thị uy, sự hiện hình - sự tập hợp lại, sự lấy lại sức, đường bóng qua lại nhanh, đại hội, mít tinh lớn - sự bày tỏ, sự trưng bày, cuộc triển lãm, sự phô trương, sự khoe khoang, cuộc biểu diễn, bề ngoài, hình thức, sự giả đò, sự giả bộ, cơ hội, dịp, nước đầu ối, việc, công việc kinh doanh - việc làm ăn, trận đánh, chiến dịch = eine Demonstration veranstalten + = an einer Demonstration teilnehmen +</t>
        </is>
      </c>
    </row>
    <row r="4221">
      <c r="A4221" t="inlineStr">
        <is>
          <t>demonstrativ</t>
        </is>
      </c>
      <c r="B4221" t="inlineStr"/>
      <c r="C4221" t="inlineStr"/>
      <c r="D4221" t="inlineStr">
        <is>
          <t>hay giãi bày tâm sự, hay thổ lộ tâm tình, có luận chứng, chỉ định - phô trương, khoe khoang, vây vo, làm cho người ta phải để ý</t>
        </is>
      </c>
    </row>
    <row r="4222">
      <c r="A4222" t="inlineStr">
        <is>
          <t>demonstrieren</t>
        </is>
      </c>
      <c r="B4222" t="inlineStr"/>
      <c r="C4222" t="inlineStr"/>
      <c r="D4222" t="inlineStr">
        <is>
          <t>chứng minh, giải thích, bày tỏ, biểu lộ, làm thấy rõ, biểu tình, biểu tình tuần hành, biểu dương lực lượng, thao diễn - cho xem, cho thấy, trưng bày, đưa cho xem, tỏ ra, tỏ rõ, chỉ, bảo, dạy, dẫn, dắt, hiện ra, xuất hiện, trông rõ, ra trước công chúng, ló mặt, lòi ra</t>
        </is>
      </c>
    </row>
    <row r="4223">
      <c r="A4223" t="inlineStr">
        <is>
          <t>demontieren</t>
        </is>
      </c>
      <c r="B4223" t="inlineStr"/>
      <c r="C4223" t="inlineStr"/>
      <c r="D4223" t="inlineStr">
        <is>
          <t>tháo ra, tháo rời - dỡ hết vật che đậy, lột bỏ vật phủ ngoài, tháo dỡ hết các thứ trang bị, tháo dỡ, phá huỷ, triệt phá - xuống, cho xuống, bắt xuống, làm ngã ngựa, khuân xuống, dỡ xuống</t>
        </is>
      </c>
    </row>
    <row r="4224">
      <c r="A4224" t="inlineStr">
        <is>
          <t>demoralisieren</t>
        </is>
      </c>
      <c r="B4224" t="inlineStr"/>
      <c r="C4224" t="inlineStr"/>
      <c r="D4224" t="inlineStr">
        <is>
          <t>phá hoại đạo đức, làm đồi phong bại tục, làm sa ngã đồi bại, làm mất tinh thần, làm thoái chí, làm nản lòng - làm hư hỏng, làm suy đồi, làm sa đoạ, làm truỵ lạc</t>
        </is>
      </c>
    </row>
    <row r="4225">
      <c r="A4225" t="inlineStr">
        <is>
          <t>Demoralisierung</t>
        </is>
      </c>
      <c r="B4225" t="inlineStr"/>
      <c r="C4225" t="inlineStr"/>
      <c r="D4225" t="inlineStr">
        <is>
          <t>sự phá hoại đạo đức, sự làm đồi phong bại tục, sự làm sa ngã đồi bại, sự làm mất tinh thần, sự làm thoái chí, sự làm nản lòng - sự làm hư hỏng, sự làm suy đồi, sự làm sa đoạ, sự làm truỵ lạc</t>
        </is>
      </c>
    </row>
    <row r="4226">
      <c r="A4226" t="inlineStr">
        <is>
          <t>Demut</t>
        </is>
      </c>
      <c r="B4226" t="inlineStr"/>
      <c r="C4226" t="inlineStr"/>
      <c r="D4226" t="inlineStr">
        <is>
          <t>tính khiêm tốn, tính nhún nhường, tính khúm núm, tính thấp kém, tính hèn mọn, tính xoàng xỉnh, tính tầm thường, tính nhỏ bé - sự khiêm tốn, sự nhún nhường, tình trạng kém, địa vị hèn mọn - tính chất tầm thường, tính ti tiện, lòng khiêm tốn, khiêm nhượng - tính hiền lành, tính nhu mì, tính dễ bảo, tính ngoan ngoãn</t>
        </is>
      </c>
    </row>
    <row r="4227">
      <c r="A4227" t="inlineStr">
        <is>
          <t>demzufolge</t>
        </is>
      </c>
      <c r="B4227" t="inlineStr"/>
      <c r="C4227" t="inlineStr"/>
      <c r="D4227" t="inlineStr">
        <is>
          <t>do đó, vì vậy, cho nên, cho phù hợp, according as - vì vậy cho nên, bởi thế, vậy thì - bởi vậy, ngay sau đó</t>
        </is>
      </c>
    </row>
    <row r="4228">
      <c r="A4228" t="inlineStr">
        <is>
          <t>Denkaufgabe</t>
        </is>
      </c>
      <c r="B4228" t="inlineStr"/>
      <c r="C4228" t="inlineStr"/>
      <c r="D4228" t="inlineStr">
        <is>
          <t>vấn đề, bài toán, điều khó hiểu, thế cờ, bàn luận đến một vấn đề, có vấn đề, có luận đề</t>
        </is>
      </c>
    </row>
    <row r="4229">
      <c r="A4229" t="inlineStr">
        <is>
          <t>denkbar</t>
        </is>
      </c>
      <c r="B4229" t="inlineStr"/>
      <c r="C4229" t="inlineStr"/>
      <c r="D4229" t="inlineStr">
        <is>
          <t>có thể nhận thức được, có thể hiểu rõ được, có thể mường tượng được - có thể hiểu được, có thể tưởng tượng được - quả đất, trần tục, có thể - - tiềm tàng, điện thế, khả năng, hùng mạnh - có thể nghĩ ra được = denkbar +</t>
        </is>
      </c>
    </row>
    <row r="4230">
      <c r="A4230" t="inlineStr">
        <is>
          <t>Denken</t>
        </is>
      </c>
      <c r="B4230" t="inlineStr"/>
      <c r="C4230" t="inlineStr"/>
      <c r="D4230" t="inlineStr">
        <is>
          <t>sự hoạt động của não, sự suy nghĩ - sự suy nghĩ chín chắn, sự ngẫm nghĩ, những điều suy nghĩ chín chắn, sự nghĩ ra, sự tạo khái niệm - tâm, tâm trí, tinh thần, trí, trí tuệ, trí óc, ký ức, trí nhớ, sự chú ý, sự chủ tâm, sự lưu ý, ý kiến, ý nghĩ, ý định - lý luận, lập luận, lý lẽ, sự tranh luận, sự cãi lý - sự nghĩ ngợi, sự trầm tư, tư tưởng - ý, kiến, ý muốn, sự lo lắng, sự bận tâm, sự quan tâm, một tí, một chút = das diskursive Denken + = das ökonomische Denken + = das ganzheitliche Denken +</t>
        </is>
      </c>
    </row>
    <row r="4231">
      <c r="A4231" t="inlineStr">
        <is>
          <t>denken</t>
        </is>
      </c>
      <c r="B4231" t="inlineStr"/>
      <c r="C4231" t="inlineStr"/>
      <c r="D4231" t="inlineStr">
        <is>
          <t>suy nghĩ chín chắn, ngẫm nghĩ, nghĩ ra, tạo khái niệm - tưởng tượng, cho rằng, nghĩ rằng, mến, thích, nuôi làm cảnh, trồng làm cảnh - đoán, phỏng đoán, ước chừng, nghĩ, chắc rằng = denken + = denken + = denken an + = zu denken geben + = an etwas denken + = ich werde daran denken +</t>
        </is>
      </c>
    </row>
    <row r="4232">
      <c r="A4232" t="inlineStr">
        <is>
          <t>denkend</t>
        </is>
      </c>
      <c r="B4232" t="inlineStr"/>
      <c r="C4232" t="inlineStr"/>
      <c r="D4232" t="inlineStr">
        <is>
          <t>suy nghĩ, ngẫm nghĩ - suy xét, nghĩ ngợi = logisch denkend +</t>
        </is>
      </c>
    </row>
    <row r="4233">
      <c r="A4233" t="inlineStr">
        <is>
          <t>Denker</t>
        </is>
      </c>
      <c r="B4233" t="inlineStr"/>
      <c r="C4233" t="inlineStr"/>
      <c r="D4233" t="inlineStr">
        <is>
          <t>người hay lý sự, người hay cãi lẽ, người hay lý luận - người hay suy đoán, người đầu cơ tích trữ - người suy nghĩ, nhà tư tưởng</t>
        </is>
      </c>
    </row>
    <row r="4234">
      <c r="A4234" t="inlineStr">
        <is>
          <t>Denkfehler</t>
        </is>
      </c>
      <c r="B4234" t="inlineStr"/>
      <c r="C4234" t="inlineStr"/>
      <c r="D4234">
        <f> einen Denkfehler machen +</f>
        <v/>
      </c>
    </row>
    <row r="4235">
      <c r="A4235" t="inlineStr">
        <is>
          <t>Denkmalschutz</t>
        </is>
      </c>
      <c r="B4235" t="inlineStr"/>
      <c r="C4235" t="inlineStr"/>
      <c r="D4235">
        <f> unter Denkmalschutz stehen + = etwas unter Denkmalschutz stellen +</f>
        <v/>
      </c>
    </row>
    <row r="4236">
      <c r="A4236" t="inlineStr">
        <is>
          <t>Denkschrift</t>
        </is>
      </c>
      <c r="B4236" t="inlineStr"/>
      <c r="C4236" t="inlineStr"/>
      <c r="D4236" t="inlineStr">
        <is>
          <t>luận văn, truyện ký, hồi ký, tập ký yếu - sự ghi để nhớ, giác thư, bị vong lục, bản ghi điều khoản, bản sao, thư báo - đài kỷ niệm, tượng kỷ niệm, vật kỷ niệm, bản ghi chép, bản ghi niên đại, thông điệp, đơn thỉnh nguyện, bản kiến nghị = die kurze Denkschrift +</t>
        </is>
      </c>
    </row>
    <row r="4237">
      <c r="A4237" t="inlineStr">
        <is>
          <t>Denkschriften</t>
        </is>
      </c>
      <c r="B4237" t="inlineStr"/>
      <c r="C4237" t="inlineStr"/>
      <c r="D4237" t="inlineStr">
        <is>
          <t>sự ghi để nhớ, giác thư, bị vong lục, bản ghi điều khoản, bản sao, thư báo</t>
        </is>
      </c>
    </row>
    <row r="4238">
      <c r="A4238" t="inlineStr">
        <is>
          <t>Denksportaufgabe</t>
        </is>
      </c>
      <c r="B4238" t="inlineStr"/>
      <c r="C4238" t="inlineStr"/>
      <c r="D4238" t="inlineStr">
        <is>
          <t>kỳ thi kiểm tra nói, kỳ thi vấn đáp, câu hỏi kiểm tra nói, câu hỏi thi vấn đáp, cuộc thi, người hay trêu ghẹo chế nhạo, người hay nhìn tọc mạch, người lố bịch, người kỳ quặc - cái dùng để chế giễu</t>
        </is>
      </c>
    </row>
    <row r="4239">
      <c r="A4239" t="inlineStr">
        <is>
          <t>Denkweise</t>
        </is>
      </c>
      <c r="B4239" t="inlineStr"/>
      <c r="C4239" t="inlineStr"/>
      <c r="D4239" t="inlineStr">
        <is>
          <t>tác dụng tinh thần, tính tinh thần, trí lực, trạng thái tâm lý, tâm tính = die vernünftige Denkweise +</t>
        </is>
      </c>
    </row>
    <row r="4240">
      <c r="A4240" t="inlineStr">
        <is>
          <t>Denkzettel</t>
        </is>
      </c>
      <c r="B4240" t="inlineStr"/>
      <c r="C4240" t="inlineStr"/>
      <c r="D4240">
        <f> jemandem einen Denkzettel verpassen + = jemanden einen Denkzettel verpassen +</f>
        <v/>
      </c>
    </row>
    <row r="4241">
      <c r="A4241" t="inlineStr">
        <is>
          <t>denn</t>
        </is>
      </c>
      <c r="B4241" t="inlineStr"/>
      <c r="C4241" t="inlineStr"/>
      <c r="D4241" t="inlineStr">
        <is>
          <t>vì, bởi vì - thay cho, thế cho, đại diện cho, ủng hộ, về phe, về phía, để, với mục đích là, để lấy, để được, đến, đi đến, cho, mặc dù, đối với, về phần, so với, theo tỷ lệ, trong, được, tại vì - từ lâu, từ đó, trước đây, từ, từ khi, từ lúc, vì lẽ rằng, bởi chưng - hơn = mehr denn je + = es sei denn, daß +</t>
        </is>
      </c>
    </row>
    <row r="4242">
      <c r="A4242" t="inlineStr">
        <is>
          <t>dennoch</t>
        </is>
      </c>
      <c r="B4242" t="inlineStr"/>
      <c r="C4242" t="inlineStr"/>
      <c r="D4242" t="inlineStr">
        <is>
          <t>thế nào cũng được, cách nào cũng được, dầu sao chăng nữa, dù thế nào đi nữa, đại khái, qua loa, tuỳ tiện, được chăng hay chớ, cẩu thả, lộn xộn, lung tung - người nào, ai, bất cứ người nào, bất cứ ai - dù đến đâu, dù cách nào, dù cách gì, tuy nhiên, tuy thế, tuy vậy - tuy thế mà - cũng cứ, ấy thế mà, tuy, dù - im, yên, tĩnh mịch, làm thinh, nín lặng, không sủi bọt, vẫn thường, thường, vẫn còn, hơn nữa - còn, hãy còn, còn nữa, bây giờ, lúc này, nhưng mà, mà, song, dù sao, dù thế nào, vả lại, ấy vậy mà</t>
        </is>
      </c>
    </row>
    <row r="4243">
      <c r="A4243" t="inlineStr">
        <is>
          <t>Denunziant</t>
        </is>
      </c>
      <c r="B4243" t="inlineStr"/>
      <c r="C4243" t="inlineStr"/>
      <c r="D4243" t="inlineStr">
        <is>
          <t>người tố cáo, người tố giác, người vạch mặt, người lên án, người buộc tội - chỉ điểm, mật thám - người rít lên, người mách lẻo, chim non, bồ câu non</t>
        </is>
      </c>
    </row>
    <row r="4244">
      <c r="A4244" t="inlineStr">
        <is>
          <t>Denunziation</t>
        </is>
      </c>
      <c r="B4244" t="inlineStr"/>
      <c r="C4244" t="inlineStr"/>
      <c r="D4244" t="inlineStr">
        <is>
          <t>sự tố cáo, sự tố giác, sự mách lẻo, sự báo cáo - sự vạch mặt, sự lên án, sự phản đối kịch liệt, sự lăng mạ, sự tuyên bố bãi ước, sự báo trước, sự đe doạ, sự hăm doạ</t>
        </is>
      </c>
    </row>
    <row r="4245">
      <c r="A4245" t="inlineStr">
        <is>
          <t>denunzieren</t>
        </is>
      </c>
      <c r="B4245" t="inlineStr"/>
      <c r="C4245" t="inlineStr"/>
      <c r="D4245" t="inlineStr">
        <is>
          <t>tố cáo, tố giác, mách lẻo, báo cáo - vạch mặt, lên án, phản đối kịch liệt, lăng mạ, tuyên bố bãi ước, báo trước, đe doạ, hăm doạ = jemanden denunzieren +</t>
        </is>
      </c>
    </row>
    <row r="4246">
      <c r="A4246" t="inlineStr">
        <is>
          <t>Deodorant</t>
        </is>
      </c>
      <c r="B4246" t="inlineStr"/>
      <c r="C4246" t="inlineStr"/>
      <c r="D4246" t="inlineStr">
        <is>
          <t>chất khử mùi</t>
        </is>
      </c>
    </row>
    <row r="4247">
      <c r="A4247" t="inlineStr">
        <is>
          <t>Deponie</t>
        </is>
      </c>
      <c r="B4247" t="inlineStr"/>
      <c r="C4247" t="inlineStr"/>
      <c r="D4247"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 = die wilde Deponie +</t>
        </is>
      </c>
    </row>
    <row r="4248">
      <c r="A4248" t="inlineStr">
        <is>
          <t>deponieren</t>
        </is>
      </c>
      <c r="B4248" t="inlineStr"/>
      <c r="C4248" t="inlineStr"/>
      <c r="D4248" t="inlineStr">
        <is>
          <t>to bail someone out đóng tiền bảo lãnh cho ai được tạm tự do ở ngoài, bail out tát trong thuyền ra bằng gàu, to bail up giữ đầu, bắt giơ tay lên để cướp của - giơ tay lên - gửi, gửi ở ngân hàng, gửi ký quỹ, đặt cọc, làm lắng đọng, đặt, đẻ</t>
        </is>
      </c>
    </row>
    <row r="4249">
      <c r="A4249" t="inlineStr">
        <is>
          <t>Deponierung</t>
        </is>
      </c>
      <c r="B4249" t="inlineStr"/>
      <c r="C4249" t="inlineStr"/>
      <c r="D4249" t="inlineStr">
        <is>
          <t>vật gửi, tiền gửi, tiền ký quỹ, tiền đặc cọc, chất lắng, vật lắng, khoáng sản, mỏ</t>
        </is>
      </c>
    </row>
    <row r="4250">
      <c r="A4250" t="inlineStr">
        <is>
          <t>Deportation</t>
        </is>
      </c>
      <c r="B4250" t="inlineStr"/>
      <c r="C4250" t="inlineStr"/>
      <c r="D4250" t="inlineStr">
        <is>
          <t>sự trục xuất, sự phát vãng, sự đày - sự chuyên chở, sự vận tải, sự đưa đi đày, sự đày ải, tội đày, phiếu vận tải, vé</t>
        </is>
      </c>
    </row>
    <row r="4251">
      <c r="A4251" t="inlineStr">
        <is>
          <t>deportieren</t>
        </is>
      </c>
      <c r="B4251" t="inlineStr"/>
      <c r="C4251" t="inlineStr"/>
      <c r="D4251" t="inlineStr">
        <is>
          <t>trục xuất, phát vãng, đày đi - đổi chỗ, dời chỗ, chuyển chỗ, thải ra, cách chức, chiếm chỗ, hất ra khỏi chỗ, thay thế = deportieren +</t>
        </is>
      </c>
    </row>
    <row r="4252">
      <c r="A4252" t="inlineStr">
        <is>
          <t>Deportierte</t>
        </is>
      </c>
      <c r="B4252" t="inlineStr"/>
      <c r="C4252" t="inlineStr"/>
      <c r="D4252" t="inlineStr">
        <is>
          <t>người bị trục xuất, người bị đày</t>
        </is>
      </c>
    </row>
    <row r="4253">
      <c r="A4253" t="inlineStr">
        <is>
          <t>Depot</t>
        </is>
      </c>
      <c r="B4253" t="inlineStr"/>
      <c r="C4253" t="inlineStr"/>
      <c r="D4253" t="inlineStr">
        <is>
          <t>vật gửi, tiền gửi, tiền ký quỹ, tiền đặc cọc, chất lắng, vật lắng, khoáng sản, mỏ - kho chứa, kho hàng, kho, trạm tuyển và luyện quân, sở chỉ huy trung đoàn, bộ phận trung đoàn giữ lại, ga, bến = das Depot + = das Depot + = als Depot +</t>
        </is>
      </c>
    </row>
    <row r="4254">
      <c r="A4254" t="inlineStr">
        <is>
          <t>Depp</t>
        </is>
      </c>
      <c r="B4254" t="inlineStr"/>
      <c r="C4254" t="inlineStr"/>
      <c r="D4254" t="inlineStr">
        <is>
          <t>món hoa quả nấu, người khờ dại, người ngu xuẩn, người xuẩn ngốc, người làm trò hề, anh hề, người bị lừa phỉnh</t>
        </is>
      </c>
    </row>
    <row r="4255">
      <c r="A4255" t="inlineStr">
        <is>
          <t>Depression</t>
        </is>
      </c>
      <c r="B4255" t="inlineStr"/>
      <c r="C4255" t="inlineStr"/>
      <c r="D4255"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 - trạng thái buồn nản, trạng thái chán nản, tình trạng lặng gió, đới lặng gió xích đạo</t>
        </is>
      </c>
    </row>
    <row r="4256">
      <c r="A4256" t="inlineStr">
        <is>
          <t>deprimieren</t>
        </is>
      </c>
      <c r="B4256" t="inlineStr"/>
      <c r="C4256" t="inlineStr"/>
      <c r="D4256" t="inlineStr">
        <is>
          <t>làm chán nản, làm ngã lòng, làm buồn, làm sầu não, làm phiền muộn, làm giảm, làm giảm sút, làm chậm trễ, làm đình trệ, làm yếu đi, làm suy nhược, ấn xuống, nén xuống, kéo xuống - đẩy xuống, hạ xuống</t>
        </is>
      </c>
    </row>
    <row r="4257">
      <c r="A4257" t="inlineStr">
        <is>
          <t>deprimierend</t>
        </is>
      </c>
      <c r="B4257" t="inlineStr"/>
      <c r="C4257" t="inlineStr"/>
      <c r="D4257" t="inlineStr">
        <is>
          <t>làm chán nản, làm thất vọng, làm ngã lòng, làm buồn rầu, làm buồn phiền, làm phiền muộn, làm trì trệ, làm đình trệ</t>
        </is>
      </c>
    </row>
    <row r="4258">
      <c r="A4258" t="inlineStr">
        <is>
          <t>deprimiert</t>
        </is>
      </c>
      <c r="B4258" t="inlineStr"/>
      <c r="C4258" t="inlineStr"/>
      <c r="D4258" t="inlineStr">
        <is>
          <t>xanh, mặc quần áo xanh, chán nản, thất vọng, hay chữ, tục tĩu, đảng Tô rõi rệu 1 chĩu phĩu uống say mèm, uống say bí tỉ - ngã lòng, buồn phiền, phiền muộn, trì trệ, đình trệ, suy yếu, suy nhược, sức khoẻ kém sút, bị ấn xuống, bị nén xuống = deprimiert sein +</t>
        </is>
      </c>
    </row>
    <row r="4259">
      <c r="A4259" t="inlineStr">
        <is>
          <t>Deputierte</t>
        </is>
      </c>
      <c r="B4259" t="inlineStr"/>
      <c r="C4259" t="inlineStr"/>
      <c r="D4259" t="inlineStr">
        <is>
          <t>người đại biểu, người đại diện, người được uỷ nhiệm - người được uỷ quyền, người thay quyền, người thay mặt, đại biểu, đại diện, phó, nghị sĩ, người quản lý nhà trọ</t>
        </is>
      </c>
    </row>
    <row r="4260">
      <c r="A4260" t="inlineStr">
        <is>
          <t>der</t>
        </is>
      </c>
      <c r="B4260" t="inlineStr"/>
      <c r="C4260" t="inlineStr"/>
      <c r="D4260"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con, người..., này, duy nhất, càng - nào, bất cứ... nào, gì, cái nào, người nào, ai, điều mà, sự việc đó - kẻ nào, người như thế nào, hắn, họ</t>
        </is>
      </c>
    </row>
    <row r="4261">
      <c r="A4261" t="inlineStr">
        <is>
          <t>derart</t>
        </is>
      </c>
      <c r="B4261" t="inlineStr"/>
      <c r="C4261" t="inlineStr"/>
      <c r="D4261" t="inlineStr">
        <is>
          <t>bằng cách, theo cách</t>
        </is>
      </c>
    </row>
    <row r="4262">
      <c r="A4262" t="inlineStr">
        <is>
          <t>derartig</t>
        </is>
      </c>
      <c r="B4262" t="inlineStr"/>
      <c r="C4262" t="inlineStr"/>
      <c r="D4262" t="inlineStr">
        <is>
          <t>như thế, như vậy, như loại đó, thật là, quả là, đến nỗi, such-and-such</t>
        </is>
      </c>
    </row>
    <row r="4263">
      <c r="A4263" t="inlineStr">
        <is>
          <t>derb</t>
        </is>
      </c>
      <c r="B4263" t="inlineStr"/>
      <c r="C4263" t="inlineStr"/>
      <c r="D4263" t="inlineStr">
        <is>
          <t>có dốc đứng, cục mịch, chân thật, chất phác, không biết khách sáo màu mè - to lớn, đồ sộ, chắc nặng, thô, ồ ạt = derb +</t>
        </is>
      </c>
    </row>
    <row r="4264">
      <c r="A4264" t="inlineStr">
        <is>
          <t>deren</t>
        </is>
      </c>
      <c r="B4264" t="inlineStr"/>
      <c r="C4264" t="inlineStr"/>
      <c r="D4264" t="inlineStr">
        <is>
          <t>của cái đó, của điều đó, của con vật đó, cái của điều đó, cái của con vật đó - của ai, của người mà, mà</t>
        </is>
      </c>
    </row>
    <row r="4265">
      <c r="A4265" t="inlineStr">
        <is>
          <t>dergleichen</t>
        </is>
      </c>
      <c r="B4265" t="inlineStr"/>
      <c r="C4265" t="inlineStr"/>
      <c r="D4265" t="inlineStr">
        <is>
          <t>như thế, như loại đó = und dergleichen + = nichts dergleichen + = und dergleichen mehr + = er wird nichts dergleichen tun +</t>
        </is>
      </c>
    </row>
    <row r="4266">
      <c r="A4266" t="inlineStr">
        <is>
          <t>Derivat</t>
        </is>
      </c>
      <c r="B4266" t="inlineStr"/>
      <c r="C4266" t="inlineStr"/>
      <c r="D4266" t="inlineStr">
        <is>
          <t>chất dẫn xuất, từ phát sinh, đạo hàm</t>
        </is>
      </c>
    </row>
    <row r="4267">
      <c r="A4267" t="inlineStr">
        <is>
          <t>derjenige</t>
        </is>
      </c>
      <c r="B4267" t="inlineStr"/>
      <c r="C4267" t="inlineStr"/>
      <c r="D4267"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derjenige, welcher +</t>
        </is>
      </c>
    </row>
    <row r="4268">
      <c r="A4268" t="inlineStr">
        <is>
          <t>derlei</t>
        </is>
      </c>
      <c r="B4268" t="inlineStr"/>
      <c r="C4268" t="inlineStr"/>
      <c r="D4268" t="inlineStr">
        <is>
          <t>như thế, như vậy, như loại đó, thật là, quả là, đến nỗi, such-and-such</t>
        </is>
      </c>
    </row>
    <row r="4269">
      <c r="A4269" t="inlineStr">
        <is>
          <t>Dermatitis</t>
        </is>
      </c>
      <c r="B4269" t="inlineStr"/>
      <c r="C4269" t="inlineStr"/>
      <c r="D4269" t="inlineStr">
        <is>
          <t>viêm da</t>
        </is>
      </c>
    </row>
    <row r="4270">
      <c r="A4270" t="inlineStr">
        <is>
          <t>Dermatologe</t>
        </is>
      </c>
      <c r="B4270" t="inlineStr"/>
      <c r="C4270" t="inlineStr"/>
      <c r="D4270" t="inlineStr">
        <is>
          <t>thầy thuốc khoa da</t>
        </is>
      </c>
    </row>
    <row r="4271">
      <c r="A4271" t="inlineStr">
        <is>
          <t>Dermatologie</t>
        </is>
      </c>
      <c r="B4271" t="inlineStr"/>
      <c r="C4271" t="inlineStr"/>
      <c r="D4271" t="inlineStr">
        <is>
          <t>khoa da, bệnh ngoài da</t>
        </is>
      </c>
    </row>
    <row r="4272">
      <c r="A4272" t="inlineStr">
        <is>
          <t>derselbe</t>
        </is>
      </c>
      <c r="B4272" t="inlineStr"/>
      <c r="C4272" t="inlineStr"/>
      <c r="D4272" t="inlineStr">
        <is>
          <t>thực, thực sự, chính, ngay, chỉ, rất, lắm, hơn hết, đúng = ein und derselbe +</t>
        </is>
      </c>
    </row>
    <row r="4273">
      <c r="A4273" t="inlineStr">
        <is>
          <t>Deserteur</t>
        </is>
      </c>
      <c r="B4273" t="inlineStr"/>
      <c r="C4273" t="inlineStr"/>
      <c r="D4273" t="inlineStr">
        <is>
          <t>người đá, con ngựa hầu đá, tay đá bóng, cầu thủ bóng đá, người hay gây chuyện om sòm, người hay cãi lại, người hay càu nhàu, thanh đẩy, đầu máy đẩy sau = der Deserteur +</t>
        </is>
      </c>
    </row>
    <row r="4274">
      <c r="A4274" t="inlineStr">
        <is>
          <t>desertieren</t>
        </is>
      </c>
      <c r="B4274" t="inlineStr"/>
      <c r="C4274" t="inlineStr"/>
      <c r="D4274" t="inlineStr">
        <is>
          <t>rời đi, bỏ đi, bỏ trốn, trốn khỏi, ruồng bỏ, bỏ mặc, bỏ rơi, đào ngũ</t>
        </is>
      </c>
    </row>
    <row r="4275">
      <c r="A4275" t="inlineStr">
        <is>
          <t>desgleichen</t>
        </is>
      </c>
      <c r="B4275" t="inlineStr"/>
      <c r="C4275" t="inlineStr"/>
      <c r="D4275" t="inlineStr">
        <is>
          <t>cũng, cũng vậy, cũng thế, hơn nữa, ngoài ra - như trên, cùng một thứ, cùng một loại - - cúng thế, giống như cậy, còn là</t>
        </is>
      </c>
    </row>
    <row r="4276">
      <c r="A4276" t="inlineStr">
        <is>
          <t>deshalb</t>
        </is>
      </c>
      <c r="B4276" t="inlineStr"/>
      <c r="C4276" t="inlineStr"/>
      <c r="D4276" t="inlineStr">
        <is>
          <t>do đó, vì vậy cho nên, bởi thế, vậy thì - ) do đó - sau đây, kể từ đây, vì thế, vì lý do đó, từ chỗ này, từ nơi đây from hence) - như thế, như vậy, cũng thế, cũng vậy, đến như thế, dường ấy, đến như vậy, thế, chừng, khoảng, vì vậy, vì thế cho nên, vì lẽ đó, thế là, được!, được thôi!, cứ đứng yên! cứ yên! soh) - từ đó, do đấy - bởi vậy, cho nên - vậy, đến đó = eben deshalb +</t>
        </is>
      </c>
    </row>
    <row r="4277">
      <c r="A4277" t="inlineStr">
        <is>
          <t>Designer</t>
        </is>
      </c>
      <c r="B4277" t="inlineStr"/>
      <c r="C4277" t="inlineStr"/>
      <c r="D4277" t="inlineStr">
        <is>
          <t>người phác hoạ, người vẽ kiểu, người phác thảo cách trình bày, người trang trí, người thiết kế</t>
        </is>
      </c>
    </row>
    <row r="4278">
      <c r="A4278" t="inlineStr">
        <is>
          <t>desillusionieren</t>
        </is>
      </c>
      <c r="B4278" t="inlineStr"/>
      <c r="C4278" t="inlineStr"/>
      <c r="D4278" t="inlineStr">
        <is>
          <t>giải mê, làm hết ảo tưởng, làm tan ảo mộng - làm vỡ mộng, làm tan vỡ ảo tưởng, làm cho không có ảo tưởng - làm cho khỏi lầm, giác ngộ, làm cho tỉnh ngộ</t>
        </is>
      </c>
    </row>
    <row r="4279">
      <c r="A4279" t="inlineStr">
        <is>
          <t>Desinfektion</t>
        </is>
      </c>
      <c r="B4279" t="inlineStr"/>
      <c r="C4279" t="inlineStr"/>
      <c r="D4279" t="inlineStr">
        <is>
          <t>sự tẩy uế</t>
        </is>
      </c>
    </row>
    <row r="4280">
      <c r="A4280" t="inlineStr">
        <is>
          <t>Desinfektionsmittel</t>
        </is>
      </c>
      <c r="B4280" t="inlineStr"/>
      <c r="C4280" t="inlineStr"/>
      <c r="D4280" t="inlineStr">
        <is>
          <t>thuốc tẩy uế, chất tẩy uế</t>
        </is>
      </c>
    </row>
    <row r="4281">
      <c r="A4281" t="inlineStr">
        <is>
          <t>desinfizieren</t>
        </is>
      </c>
      <c r="B4281" t="inlineStr"/>
      <c r="C4281" t="inlineStr"/>
      <c r="D4281" t="inlineStr">
        <is>
          <t>tẩy uế</t>
        </is>
      </c>
    </row>
    <row r="4282">
      <c r="A4282" t="inlineStr">
        <is>
          <t>desinfizierend</t>
        </is>
      </c>
      <c r="B4282" t="inlineStr"/>
      <c r="C4282" t="inlineStr"/>
      <c r="D4282" t="inlineStr">
        <is>
          <t>tẩy uế</t>
        </is>
      </c>
    </row>
    <row r="4283">
      <c r="A4283" t="inlineStr">
        <is>
          <t>deskriptiv</t>
        </is>
      </c>
      <c r="B4283" t="inlineStr"/>
      <c r="C4283" t="inlineStr"/>
      <c r="D4283" t="inlineStr">
        <is>
          <t>diễn tả, mô tả, miêu tả, hoạ pháp</t>
        </is>
      </c>
    </row>
    <row r="4284">
      <c r="A4284" t="inlineStr">
        <is>
          <t>desorganisieren</t>
        </is>
      </c>
      <c r="B4284" t="inlineStr"/>
      <c r="C4284" t="inlineStr"/>
      <c r="D4284" t="inlineStr">
        <is>
          <t>phá hoại tổ chức của, phá rối tổ chức của</t>
        </is>
      </c>
    </row>
    <row r="4285">
      <c r="A4285" t="inlineStr">
        <is>
          <t>Despot</t>
        </is>
      </c>
      <c r="B4285" t="inlineStr"/>
      <c r="C4285" t="inlineStr"/>
      <c r="D4285" t="inlineStr">
        <is>
          <t>vua chuyên chế, bạo quân, kẻ chuyên quyền, kẻ bạo ngược - bạo chúa, kẻo bạo ngược</t>
        </is>
      </c>
    </row>
    <row r="4286">
      <c r="A4286" t="inlineStr">
        <is>
          <t>Despotie</t>
        </is>
      </c>
      <c r="B4286" t="inlineStr"/>
      <c r="C4286" t="inlineStr"/>
      <c r="D4286" t="inlineStr">
        <is>
          <t>chế độ chuyên quyền</t>
        </is>
      </c>
    </row>
    <row r="4287">
      <c r="A4287" t="inlineStr">
        <is>
          <t>despotisch</t>
        </is>
      </c>
      <c r="B4287" t="inlineStr"/>
      <c r="C4287" t="inlineStr"/>
      <c r="D4287" t="inlineStr">
        <is>
          <t>chuyên chế, chuyên quyền, bạo ngược = despotisch herrschen +</t>
        </is>
      </c>
    </row>
    <row r="4288">
      <c r="A4288" t="inlineStr">
        <is>
          <t>Despotismus</t>
        </is>
      </c>
      <c r="B4288" t="inlineStr"/>
      <c r="C4288" t="inlineStr"/>
      <c r="D4288" t="inlineStr">
        <is>
          <t>chế độ chuyên quyền</t>
        </is>
      </c>
    </row>
    <row r="4289">
      <c r="A4289" t="inlineStr">
        <is>
          <t>Dessert</t>
        </is>
      </c>
      <c r="B4289" t="inlineStr"/>
      <c r="C4289" t="inlineStr"/>
      <c r="D4289" t="inlineStr">
        <is>
          <t>món tráng miệng, món ngọt cuối bữa - sự ngọt bùi, phần ngọt bùi, của ngọt, mứt, kẹo, món bánh ngọt tráng miệng, số nhiều) hương thơm, những điều thú vị, những thú vui, những sự khoái trá, anh yêu, em yêu</t>
        </is>
      </c>
    </row>
    <row r="4290">
      <c r="A4290" t="inlineStr">
        <is>
          <t>Destillat</t>
        </is>
      </c>
      <c r="B4290" t="inlineStr"/>
      <c r="C4290" t="inlineStr"/>
      <c r="D4290" t="inlineStr">
        <is>
          <t>phần cất, sản phẩm cất</t>
        </is>
      </c>
    </row>
    <row r="4291">
      <c r="A4291" t="inlineStr">
        <is>
          <t>Destillateur</t>
        </is>
      </c>
      <c r="B4291" t="inlineStr"/>
      <c r="C4291" t="inlineStr"/>
      <c r="D4291" t="inlineStr">
        <is>
          <t>người cất, máy cất</t>
        </is>
      </c>
    </row>
    <row r="4292">
      <c r="A4292" t="inlineStr">
        <is>
          <t>Destillation</t>
        </is>
      </c>
      <c r="B4292" t="inlineStr"/>
      <c r="C4292" t="inlineStr"/>
      <c r="D4292" t="inlineStr">
        <is>
          <t>sự cất, sản phẩm cất = die trockene Destillation +</t>
        </is>
      </c>
    </row>
    <row r="4293">
      <c r="A4293" t="inlineStr">
        <is>
          <t>Destillierapparat</t>
        </is>
      </c>
      <c r="B4293" t="inlineStr"/>
      <c r="C4293" t="inlineStr"/>
      <c r="D4293" t="inlineStr">
        <is>
          <t>sự yên lặng, sự yên tĩnh, sự tĩnh mịch, bức ảnh chụp, bức tranh tĩnh vật, máy cất, máy cất rượu</t>
        </is>
      </c>
    </row>
    <row r="4294">
      <c r="A4294" t="inlineStr">
        <is>
          <t>Destillieren</t>
        </is>
      </c>
      <c r="B4294" t="inlineStr"/>
      <c r="C4294" t="inlineStr"/>
      <c r="D4294" t="inlineStr">
        <is>
          <t>sự cất, sản phẩm cất</t>
        </is>
      </c>
    </row>
    <row r="4295">
      <c r="A4295" t="inlineStr">
        <is>
          <t>destillieren</t>
        </is>
      </c>
      <c r="B4295" t="inlineStr"/>
      <c r="C4295" t="inlineStr"/>
      <c r="D4295" t="inlineStr">
        <is>
          <t>chảy nhỏ giọt, được cất, để chảy nhỏ giọt, cất = destillieren +</t>
        </is>
      </c>
    </row>
    <row r="4296">
      <c r="A4296" t="inlineStr">
        <is>
          <t>Destillierkolben</t>
        </is>
      </c>
      <c r="B4296" t="inlineStr"/>
      <c r="C4296" t="inlineStr"/>
      <c r="D4296" t="inlineStr">
        <is>
          <t>sự yên lặng, sự yên tĩnh, sự tĩnh mịch, bức ảnh chụp, bức tranh tĩnh vật, máy cất, máy cất rượu</t>
        </is>
      </c>
    </row>
    <row r="4297">
      <c r="A4297" t="inlineStr">
        <is>
          <t>destruktiv</t>
        </is>
      </c>
      <c r="B4297" t="inlineStr"/>
      <c r="C4297" t="inlineStr"/>
      <c r="D4297" t="inlineStr">
        <is>
          <t>phá hoại, phá huỷ, tàn phá, huỷ diệt, tiêu cực, không xây dựng</t>
        </is>
      </c>
    </row>
    <row r="4298">
      <c r="A4298" t="inlineStr">
        <is>
          <t>deswegen</t>
        </is>
      </c>
      <c r="B4298" t="inlineStr"/>
      <c r="C4298" t="inlineStr"/>
      <c r="D4298" t="inlineStr">
        <is>
          <t>bởi vậy, cho nên, vì thế, vậy thì</t>
        </is>
      </c>
    </row>
    <row r="4299">
      <c r="A4299" t="inlineStr">
        <is>
          <t>Deszendenztheorie</t>
        </is>
      </c>
      <c r="B4299" t="inlineStr"/>
      <c r="C4299" t="inlineStr"/>
      <c r="D4299" t="inlineStr">
        <is>
          <t>thuyết biến hình</t>
        </is>
      </c>
    </row>
    <row r="4300">
      <c r="A4300" t="inlineStr">
        <is>
          <t>Detail</t>
        </is>
      </c>
      <c r="B4300" t="inlineStr"/>
      <c r="C4300" t="inlineStr"/>
      <c r="D4300" t="inlineStr">
        <is>
          <t>chi tiết, tiểu tiết, điều tỉ mỉ, điều vụn vặt, phân đội, chi đội, sự trao nhật lệnh = im Detail + = ins Detail gehen + = im Detail verkaufen +</t>
        </is>
      </c>
    </row>
    <row r="4301">
      <c r="A4301" t="inlineStr">
        <is>
          <t>Detaildarstellung</t>
        </is>
      </c>
      <c r="B4301" t="inlineStr"/>
      <c r="C4301" t="inlineStr"/>
      <c r="D4301" t="inlineStr">
        <is>
          <t>chi tiết, tiểu tiết, điều tỉ mỉ, điều vụn vặt, phân đội, chi đội, sự trao nhật lệnh</t>
        </is>
      </c>
    </row>
    <row r="4302">
      <c r="A4302" t="inlineStr">
        <is>
          <t>detaillieren</t>
        </is>
      </c>
      <c r="B4302" t="inlineStr"/>
      <c r="C4302" t="inlineStr"/>
      <c r="D4302" t="inlineStr">
        <is>
          <t>kể chi tiết, trình bày tỉ mỉ, cắt cử</t>
        </is>
      </c>
    </row>
    <row r="4303">
      <c r="A4303" t="inlineStr">
        <is>
          <t>detailliert</t>
        </is>
      </c>
      <c r="B4303" t="inlineStr"/>
      <c r="C4303" t="inlineStr"/>
      <c r="D4303">
        <f> detailliert angeben + = detailliert erklären +</f>
        <v/>
      </c>
    </row>
    <row r="4304">
      <c r="A4304" t="inlineStr">
        <is>
          <t>Detektiv</t>
        </is>
      </c>
      <c r="B4304" t="inlineStr"/>
      <c r="C4304" t="inlineStr"/>
      <c r="D4304" t="inlineStr">
        <is>
          <t>thám tử trinh thám - dây lụa, dây vải, dải lụa, dải vải, chồn sương, chồn furô, người tìm kiếm, người mật thám - thực vật, cây, sự mọc, dáng đứng, thế đứng, máy móc, thiết bị, nhà máy là công nghiệp nặng), người gài vào, vật gài bí mật - bóng, bóng tối, bóng râm, bóng mát, chỗ tối, hình bóng, bạn nối khố, bạn thân, người theo sát như hình với bóng, người đi theo không rời bước, điểm báo trước, dấu vết, chút, gợn - vật vô hình, sự tối tăm, sự che chở, sự bảo vệ - sleuth-hound, mật thám, trinh thám - người chuyên phát hiện mục tiêu, người chuyên nhận dạng máy bay lạ, máy bay chỉ điểm, giám thị, thợ tẩy = Detektiv- +</t>
        </is>
      </c>
    </row>
    <row r="4305">
      <c r="A4305" t="inlineStr">
        <is>
          <t>Detektivgeschichte</t>
        </is>
      </c>
      <c r="B4305" t="inlineStr"/>
      <c r="C4305" t="inlineStr"/>
      <c r="D4305" t="inlineStr">
        <is>
          <t>truyện trinh thám, phim trinh thám</t>
        </is>
      </c>
    </row>
    <row r="4306">
      <c r="A4306" t="inlineStr">
        <is>
          <t>Detektor</t>
        </is>
      </c>
      <c r="B4306" t="inlineStr"/>
      <c r="C4306" t="inlineStr"/>
      <c r="D4306" t="inlineStr">
        <is>
          <t>người dò ra, người tìm ra, người khám phá ra, người phát hiện ra, máy dò, bộ tách sóng</t>
        </is>
      </c>
    </row>
    <row r="4307">
      <c r="A4307" t="inlineStr">
        <is>
          <t>Determinante</t>
        </is>
      </c>
      <c r="B4307" t="inlineStr"/>
      <c r="C4307" t="inlineStr"/>
      <c r="D4307" t="inlineStr">
        <is>
          <t>yếu tố quyết định, định thức = die Determinante +</t>
        </is>
      </c>
    </row>
    <row r="4308">
      <c r="A4308" t="inlineStr">
        <is>
          <t>Determinativum</t>
        </is>
      </c>
      <c r="B4308" t="inlineStr"/>
      <c r="C4308" t="inlineStr"/>
      <c r="D4308" t="inlineStr">
        <is>
          <t>cái định lượng, cái quyết định, từ hạn định</t>
        </is>
      </c>
    </row>
    <row r="4309">
      <c r="A4309" t="inlineStr">
        <is>
          <t>Detonation</t>
        </is>
      </c>
      <c r="B4309" t="inlineStr"/>
      <c r="C4309" t="inlineStr"/>
      <c r="D4309" t="inlineStr">
        <is>
          <t>sự nổ, tiếng nổ - sự nổ bùng, sự phát triển ồ ạt và nhanh chóng</t>
        </is>
      </c>
    </row>
    <row r="4310">
      <c r="A4310" t="inlineStr">
        <is>
          <t>detonieren</t>
        </is>
      </c>
      <c r="B4310" t="inlineStr"/>
      <c r="C4310" t="inlineStr"/>
      <c r="D4310" t="inlineStr">
        <is>
          <t>làm nổ - đập tan, làm tiêu tan, nổ, nổ tung, nổ bùng</t>
        </is>
      </c>
    </row>
    <row r="4311">
      <c r="A4311" t="inlineStr">
        <is>
          <t>deuten</t>
        </is>
      </c>
      <c r="B4311" t="inlineStr"/>
      <c r="C4311" t="inlineStr"/>
      <c r="D4311" t="inlineStr">
        <is>
          <t>giảng, giảng giải, giải nghĩa, giải thích, thanh minh - báo trước, báo điềm, có linh tính, đoán trước, tiên đoán - chỉ, cho biết, ra dấu, tỏ ra, ra ý, ngụ ý, biểu lộ, biểu thị, trình bày sơ qua, nói ngắn gọn, cần phải, đòi hỏi phải - làm sáng tỏ, hiểu, trình diễn ra được, diễn xuất ra được, thể hiện, dịch, làm phiên dịch, đưa ra lời giải thích - phiên dịch, chuyển sang, biến thành, coi là, thuyên chuyển sang địa phận khác, truyền lại, truyền đạt lại, cho tịnh tiến = deuten + = deuten auf + = etwas falsch deuten +</t>
        </is>
      </c>
    </row>
    <row r="4312">
      <c r="A4312" t="inlineStr">
        <is>
          <t>Deuterium</t>
        </is>
      </c>
      <c r="B4312" t="inlineStr"/>
      <c r="C4312" t="inlineStr"/>
      <c r="D4312" t="inlineStr">
        <is>
          <t>đơteri</t>
        </is>
      </c>
    </row>
    <row r="4313">
      <c r="A4313" t="inlineStr">
        <is>
          <t>deutlich</t>
        </is>
      </c>
      <c r="B4313" t="inlineStr"/>
      <c r="C4313" t="inlineStr"/>
      <c r="D4313" t="inlineStr">
        <is>
          <t>có khớp, có đốt, đọc rõ ràng, phát âm rõ ràng, có bản lề, có khớp nối - rộng, bao la, mênh mông, rộng rãi, khoáng đạt, phóng khoáng, rõ, rõ ràng, thô tục, tục tĩu, khái quát đại cương, chung, chính, nặng, hoàn toàn - trong, trong trẻo, trong sạch, sáng sủa, dễ hiểu, thông trống, không có trở ngại, thoát khỏi, giũ sạch, trang trải hết, trọn vẹn, toàn bộ, đủ, tròn, trọn, chắc, chắc chắn, hẳn, tách ra, ra rời - xa ra, ở xa - dễ thấy, đập ngay vào mắt, lồ lộ, làm cho người ta để ý đến, đáng chú ý - riêng, riêng biệt, khác biệt, dễ nhận, rõ rệt, dứt khoát, nhất định - nhấn mạnh, nhấn giọng, mang trọng âm, mạnh mẽ, rành rành - nói rõ, như hệt, như in, như tạc, nhằm mục đích đặc biệt, nhằm mục đích riêng biệt, nhanh, hoả tốc, tốc hành - phải, đúng, hợp lý, không thiên vị, công bằng, ngay thẳng, thẳng thắn, không gian lận, khá, khá tốt, đầy hứa hẹn, thuận lợi, thông đồng bén giọt, đẹp, nhiều, thừa thãi, khá lớn, có vẻ đúng - có vẻ xuôi tai, khéo, vàng hoe, trắng, trúng, tốt, lịch sự, lễ phép, vào bản sạch - minh bạch, trong sáng, sáng suốt, minh mẫn, tỉnh táo, sáng, sáng ngời - hiển nhiên - bị để ý - rành mạch - nói thẳng, trực tính - diễn đạt ý rõ ràng, nói dễ hiểu - đơn giản, không viết bằng mật mã, giản dị, thường, đơn sơ, mộc mạc, chất phác, trơn, một màu, xấu, thô - có thai, có mang thai, có chửa, giàu trí tưởng tượng, giàu trí sáng tạo, dồi dào tư tưởng ý tứ, có kết quả phong phú, có tầm quan trọng lơn, hàm súc, giàu ý - - sắt, nhọn, bén, sắc nét, thình lình, đột ngột, hắc, chua, rít the thé, cay nghiệt, độc địa, gay gắt, ác liệt, dữ dội, lạnh buốt, chói, tinh, thính, thông minh, láu lỉnh, ma mảnh, bất chính, mạnh, điếc - không kêu, thăng, diện, bảnh, đẹp trai, sắc cạnh, sắc nhọn, cao - vuông, to ngang, đẫy, ních bụng, có thứ tự, ngăn nắp, kiên quyết, không úp mở, thật thà, sòng phẳng, ngang hàng, bằng hàng, bình phương, cổ lỗ sĩ, lỗi thời, vuông vắn, thẳng góc với - - chói lọi, sặc sỡ, đầy sức sống, sinh động, sâu sắc = deutlich + = deutlich werden + = sehr deutlich werden + = etwas deutlich machen + = sich deutlich abheben gegen +</t>
        </is>
      </c>
    </row>
    <row r="4314">
      <c r="A4314" t="inlineStr">
        <is>
          <t>Deutlichkeit</t>
        </is>
      </c>
      <c r="B4314" t="inlineStr"/>
      <c r="C4314" t="inlineStr"/>
      <c r="D4314" t="inlineStr">
        <is>
          <t>sự trong trẻo, sự rõ ràng, sự sáng tỏ, sự thông suốt, tình trạng không có gì cản trở - sự dễ thấy, sự đập ngay vào mắt - - tính dễ hiểu intelligibility) - tính trong, tính sáng sủa, tính minh bạch, tính rõ ràng, tính trong sáng, tính dễ hiểu, tính sáng suốt, tính minh mẫn, tính sáng, tính sáng ngời - sự dễ hiểu, ý diễn đạt rõ ràng, cách nói dễ hiểu - sự giản dị, sự mộc mạc, sự chất phác, sự thẳng thắn, tính không quanh co, tính không úp mở, vẻ xấu xí - tính đơn giản, tính mộc mạc, tính xuềnh xoàng, tính hồn nhiên, tính dễ làm, tính ngu dại, tính ngốc nghếch, tính ngu xuẩn = in aller Deutlichkeit +</t>
        </is>
      </c>
    </row>
    <row r="4315">
      <c r="A4315" t="inlineStr">
        <is>
          <t>Deutsch?</t>
        </is>
      </c>
      <c r="B4315" t="inlineStr"/>
      <c r="C4315" t="inlineStr"/>
      <c r="D4315">
        <f> die Professur für Deutsch +</f>
        <v/>
      </c>
    </row>
    <row r="4316">
      <c r="A4316" t="inlineStr">
        <is>
          <t>Deutsche</t>
        </is>
      </c>
      <c r="B4316" t="inlineStr"/>
      <c r="C4316" t="inlineStr"/>
      <c r="D4316">
        <f> der Deutsche + = ins Deutsche übersetzen +</f>
        <v/>
      </c>
    </row>
    <row r="4317">
      <c r="A4317" t="inlineStr">
        <is>
          <t>Deutschland</t>
        </is>
      </c>
      <c r="B4317" t="inlineStr"/>
      <c r="C4317" t="inlineStr"/>
      <c r="D4317">
        <f> ganz Deutschland + = Bundesrepublik Deutschland + = Hergestellt in Deutschland +</f>
        <v/>
      </c>
    </row>
    <row r="4318">
      <c r="A4318" t="inlineStr">
        <is>
          <t>Devise</t>
        </is>
      </c>
      <c r="B4318" t="inlineStr"/>
      <c r="C4318" t="inlineStr"/>
      <c r="D4318" t="inlineStr">
        <is>
          <t>khẩu hiệu, phương châm, đề từ</t>
        </is>
      </c>
    </row>
    <row r="4319">
      <c r="A4319" t="inlineStr">
        <is>
          <t>Devisenhandel</t>
        </is>
      </c>
      <c r="B4319" t="inlineStr"/>
      <c r="C4319" t="inlineStr"/>
      <c r="D4319" t="inlineStr">
        <is>
          <t>nghề đổi tiền, sự đầu cơ ở thị trường chứng khoán</t>
        </is>
      </c>
    </row>
    <row r="4320">
      <c r="A4320" t="inlineStr">
        <is>
          <t>Dezember</t>
        </is>
      </c>
      <c r="B4320" t="inlineStr"/>
      <c r="C4320" t="inlineStr"/>
      <c r="D4320">
        <f> der Monat Dezember +</f>
        <v/>
      </c>
    </row>
    <row r="4321">
      <c r="A4321" t="inlineStr">
        <is>
          <t>dezent</t>
        </is>
      </c>
      <c r="B4321" t="inlineStr"/>
      <c r="C4321" t="inlineStr"/>
      <c r="D4321" t="inlineStr">
        <is>
          <t>hợp với khuôn phép, đứng đắn, đoan trang, tề chỉnh, lịch sự, tao nhã, kha khá, tươm tất, tử tế, tốt, hiền, không nghiêm khắc = dezent +</t>
        </is>
      </c>
    </row>
    <row r="4322">
      <c r="A4322" t="inlineStr">
        <is>
          <t>dezentralisieren</t>
        </is>
      </c>
      <c r="B4322" t="inlineStr"/>
      <c r="C4322" t="inlineStr"/>
      <c r="D4322" t="inlineStr">
        <is>
          <t>phân quyền</t>
        </is>
      </c>
    </row>
    <row r="4323">
      <c r="A4323" t="inlineStr">
        <is>
          <t>dezimal</t>
        </is>
      </c>
      <c r="B4323" t="inlineStr"/>
      <c r="C4323" t="inlineStr"/>
      <c r="D4323" t="inlineStr">
        <is>
          <t>thập phân</t>
        </is>
      </c>
    </row>
    <row r="4324">
      <c r="A4324" t="inlineStr">
        <is>
          <t>Dezimalbruch</t>
        </is>
      </c>
      <c r="B4324" t="inlineStr"/>
      <c r="C4324" t="inlineStr"/>
      <c r="D4324">
        <f> der Dezimalbruch + = der endliche Dezimalbruch + = der periodische Dezimalbruch +</f>
        <v/>
      </c>
    </row>
    <row r="4325">
      <c r="A4325" t="inlineStr">
        <is>
          <t>Dezimale</t>
        </is>
      </c>
      <c r="B4325" t="inlineStr"/>
      <c r="C4325" t="inlineStr"/>
      <c r="D4325" t="inlineStr">
        <is>
          <t>phân số thập phân</t>
        </is>
      </c>
    </row>
    <row r="4326">
      <c r="A4326" t="inlineStr">
        <is>
          <t>Dezimalstelle</t>
        </is>
      </c>
      <c r="B4326" t="inlineStr"/>
      <c r="C4326" t="inlineStr"/>
      <c r="D4326" t="inlineStr">
        <is>
          <t>phân số thập phân</t>
        </is>
      </c>
    </row>
    <row r="4327">
      <c r="A4327" t="inlineStr">
        <is>
          <t>Dezimalsystem</t>
        </is>
      </c>
      <c r="B4327" t="inlineStr"/>
      <c r="C4327" t="inlineStr"/>
      <c r="D4327">
        <f> das Dezimalsystem + = auf das Dezimalsystem zurückführen +</f>
        <v/>
      </c>
    </row>
    <row r="4328">
      <c r="A4328" t="inlineStr">
        <is>
          <t>dezimieren</t>
        </is>
      </c>
      <c r="B4328" t="inlineStr"/>
      <c r="C4328" t="inlineStr"/>
      <c r="D4328" t="inlineStr">
        <is>
          <t>làm mất đi một phần mười, cứ mười người giết một, tàn sát, sát hại nhiều, giết hại nhiều, tiêu hao nhiều</t>
        </is>
      </c>
    </row>
    <row r="4329">
      <c r="A4329" t="inlineStr">
        <is>
          <t>Dezimierung</t>
        </is>
      </c>
      <c r="B4329" t="inlineStr"/>
      <c r="C4329" t="inlineStr"/>
      <c r="D4329" t="inlineStr">
        <is>
          <t>sự lấy ra một phần mười, sự sát hại nhiều, sự giết hại nhiều, sự tiêu dùng nhiều</t>
        </is>
      </c>
    </row>
    <row r="4330">
      <c r="A4330" t="inlineStr">
        <is>
          <t>Diabetiker</t>
        </is>
      </c>
      <c r="B4330" t="inlineStr"/>
      <c r="C4330" t="inlineStr"/>
      <c r="D4330" t="inlineStr">
        <is>
          <t>người mắc bệnh đái đường</t>
        </is>
      </c>
    </row>
    <row r="4331">
      <c r="A4331" t="inlineStr">
        <is>
          <t>Diadem</t>
        </is>
      </c>
      <c r="B4331" t="inlineStr"/>
      <c r="C4331" t="inlineStr"/>
      <c r="D4331" t="inlineStr">
        <is>
          <t>vòng nhỏ, vòng hoa - mũ miện nhỏ, dây băng dát đá quý - mũ miện, vương miện, quyền vua, vương quyền, vòng hoa đội đầu, vòng lá đội đầu, vòng nguyệt quế</t>
        </is>
      </c>
    </row>
    <row r="4332">
      <c r="A4332" t="inlineStr">
        <is>
          <t>Diagnose</t>
        </is>
      </c>
      <c r="B4332" t="inlineStr"/>
      <c r="C4332" t="inlineStr"/>
      <c r="D4332" t="inlineStr">
        <is>
          <t>phép chẩn đoán, sự chẩn đoán, lời chẩn đoán, sự miêu tả đặc trưng = eine Diagnose stellen +</t>
        </is>
      </c>
    </row>
    <row r="4333">
      <c r="A4333" t="inlineStr">
        <is>
          <t>Diagnosen</t>
        </is>
      </c>
      <c r="B4333" t="inlineStr"/>
      <c r="C4333" t="inlineStr"/>
      <c r="D4333" t="inlineStr">
        <is>
          <t>phép chẩn đoán, sự chẩn đoán, lời chẩn đoán, sự miêu tả đặc trưng</t>
        </is>
      </c>
    </row>
    <row r="4334">
      <c r="A4334" t="inlineStr">
        <is>
          <t>Diagnostik</t>
        </is>
      </c>
      <c r="B4334" t="inlineStr"/>
      <c r="C4334" t="inlineStr"/>
      <c r="D4334">
        <f> die biochemische Diagnostik +</f>
        <v/>
      </c>
    </row>
    <row r="4335">
      <c r="A4335" t="inlineStr">
        <is>
          <t>Diagnostiker</t>
        </is>
      </c>
      <c r="B4335" t="inlineStr"/>
      <c r="C4335" t="inlineStr"/>
      <c r="D4335" t="inlineStr">
        <is>
          <t>thầy thuốc chẩn bệnh</t>
        </is>
      </c>
    </row>
    <row r="4336">
      <c r="A4336" t="inlineStr">
        <is>
          <t>diagnostisch</t>
        </is>
      </c>
      <c r="B4336" t="inlineStr"/>
      <c r="C4336" t="inlineStr"/>
      <c r="D4336" t="inlineStr">
        <is>
          <t>chẩn đoán</t>
        </is>
      </c>
    </row>
    <row r="4337">
      <c r="A4337" t="inlineStr">
        <is>
          <t>diagnostizieren</t>
        </is>
      </c>
      <c r="B4337" t="inlineStr"/>
      <c r="C4337" t="inlineStr"/>
      <c r="D4337" t="inlineStr">
        <is>
          <t>chẩn đoán</t>
        </is>
      </c>
    </row>
    <row r="4338">
      <c r="A4338" t="inlineStr">
        <is>
          <t>diagonal</t>
        </is>
      </c>
      <c r="B4338" t="inlineStr"/>
      <c r="C4338" t="inlineStr"/>
      <c r="D4338" t="inlineStr">
        <is>
          <t>theo đường chéo góc - chéo - transversal</t>
        </is>
      </c>
    </row>
    <row r="4339">
      <c r="A4339" t="inlineStr">
        <is>
          <t>Diagonale</t>
        </is>
      </c>
      <c r="B4339" t="inlineStr"/>
      <c r="C4339" t="inlineStr"/>
      <c r="D4339" t="inlineStr">
        <is>
          <t>đường chéo, vải chéo go</t>
        </is>
      </c>
    </row>
    <row r="4340">
      <c r="A4340" t="inlineStr">
        <is>
          <t>Diagramm</t>
        </is>
      </c>
      <c r="B4340" t="inlineStr"/>
      <c r="C4340" t="inlineStr"/>
      <c r="D4340" t="inlineStr">
        <is>
          <t>bản đồ đi biển, hải đồ, bản đồ, đồ thị, biểu đồ - - hình dáng, hình, hình ảnh, hình vẽ minh hoạ fig), vật tượng trưng, vật điển hình, vật giống, nhân vật, sơ đồ, lá số tử vi, con số, số học, sự tính toán bằng con số, số tiền, hình thái tu từ - giả thiết, hình nhịp điệu, hình múa - mạch, máy in thạch - mảnh đất nhỏ, miếng đất, tình tiết, cốt truyện, đồ án, âm mưu, mưu đồ</t>
        </is>
      </c>
    </row>
    <row r="4341">
      <c r="A4341" t="inlineStr">
        <is>
          <t>diagrammatisch</t>
        </is>
      </c>
      <c r="B4341" t="inlineStr"/>
      <c r="C4341" t="inlineStr"/>
      <c r="D4341" t="inlineStr">
        <is>
          <t>biểu đồ, bằng biểu đồ</t>
        </is>
      </c>
    </row>
    <row r="4342">
      <c r="A4342" t="inlineStr">
        <is>
          <t>Diakon</t>
        </is>
      </c>
      <c r="B4342" t="inlineStr"/>
      <c r="C4342" t="inlineStr"/>
      <c r="D4342" t="inlineStr">
        <is>
          <t>người trợ tế, bộ da dê mới đẻ deacon hide)</t>
        </is>
      </c>
    </row>
    <row r="4343">
      <c r="A4343" t="inlineStr">
        <is>
          <t>diakritisch</t>
        </is>
      </c>
      <c r="B4343" t="inlineStr"/>
      <c r="C4343" t="inlineStr"/>
      <c r="D4343" t="inlineStr">
        <is>
          <t>diacritic marks dấu phụ, có khả năng phân biệt</t>
        </is>
      </c>
    </row>
    <row r="4344">
      <c r="A4344" t="inlineStr">
        <is>
          <t>Dialekt</t>
        </is>
      </c>
      <c r="B4344" t="inlineStr"/>
      <c r="C4344" t="inlineStr"/>
      <c r="D4344" t="inlineStr">
        <is>
          <t>tiếng địa phương, phương ngôn - thành ngữ, đặc ngữ, cách biểu diễn, cách diễn đạt - tiếng bản xứ, tiếng mẹ đẻ, thổ ngữ, tiếng riêng, tiếng lóng = Dialekt- + = der dorische Dialekt + = der ionische Dialekt +</t>
        </is>
      </c>
    </row>
    <row r="4345">
      <c r="A4345" t="inlineStr">
        <is>
          <t>Dialektik</t>
        </is>
      </c>
      <c r="B4345" t="inlineStr"/>
      <c r="C4345" t="inlineStr"/>
      <c r="D4345" t="inlineStr">
        <is>
          <t>phép biện chứng = die Dialektik betreffend +</t>
        </is>
      </c>
    </row>
    <row r="4346">
      <c r="A4346" t="inlineStr">
        <is>
          <t>Dialektiker</t>
        </is>
      </c>
      <c r="B4346" t="inlineStr"/>
      <c r="C4346" t="inlineStr"/>
      <c r="D4346" t="inlineStr">
        <is>
          <t>người có tài biện chứng - nhà biện chứng</t>
        </is>
      </c>
    </row>
    <row r="4347">
      <c r="A4347" t="inlineStr">
        <is>
          <t>dialektisch</t>
        </is>
      </c>
      <c r="B4347" t="inlineStr"/>
      <c r="C4347" t="inlineStr"/>
      <c r="D4347" t="inlineStr">
        <is>
          <t>tiếng địa phương, phương ngôn - biện chứng, dialectal - = stark dialektisch +</t>
        </is>
      </c>
    </row>
    <row r="4348">
      <c r="A4348" t="inlineStr">
        <is>
          <t>Dialog</t>
        </is>
      </c>
      <c r="B4348" t="inlineStr"/>
      <c r="C4348" t="inlineStr"/>
      <c r="D4348" t="inlineStr">
        <is>
          <t>cuộc đối thoại, đoạn văn đối thoại, tác phẩm đối thoại</t>
        </is>
      </c>
    </row>
    <row r="4349">
      <c r="A4349" t="inlineStr">
        <is>
          <t>Dialyse</t>
        </is>
      </c>
      <c r="B4349" t="inlineStr"/>
      <c r="C4349" t="inlineStr"/>
      <c r="D4349" t="inlineStr">
        <is>
          <t>sự thẩm tách</t>
        </is>
      </c>
    </row>
    <row r="4350">
      <c r="A4350" t="inlineStr">
        <is>
          <t>Diamanten</t>
        </is>
      </c>
      <c r="B4350" t="inlineStr"/>
      <c r="C4350" t="inlineStr"/>
      <c r="D4350" t="inlineStr">
        <is>
          <t>nạm kim cương, trang sức bằng kim cương</t>
        </is>
      </c>
    </row>
    <row r="4351">
      <c r="A4351" t="inlineStr">
        <is>
          <t>diamanten</t>
        </is>
      </c>
      <c r="B4351" t="inlineStr"/>
      <c r="C4351" t="inlineStr"/>
      <c r="D4351" t="inlineStr">
        <is>
          <t>bằng kim cương, nạm kim cương, hình thoi</t>
        </is>
      </c>
    </row>
    <row r="4352">
      <c r="A4352" t="inlineStr">
        <is>
          <t>diamanthart</t>
        </is>
      </c>
      <c r="B4352" t="inlineStr"/>
      <c r="C4352" t="inlineStr"/>
      <c r="D4352" t="inlineStr">
        <is>
          <t>cứng rắn, rắn như kim cương, sắt đá, gang thép</t>
        </is>
      </c>
    </row>
    <row r="4353">
      <c r="A4353" t="inlineStr">
        <is>
          <t>Diapositiv</t>
        </is>
      </c>
      <c r="B4353" t="inlineStr"/>
      <c r="C4353" t="inlineStr"/>
      <c r="D4353" t="inlineStr">
        <is>
          <t>phim đèn chiếu - sự trượt, đường trượt trên tuyết, mặt nghiêng, ván trượt, khe trượt, bộ phận trượt, bản kính mang vật, bản kính dương, luyến ngắt - transparence, kính ảnh phim đèn chiếu, giấy bóng kinh</t>
        </is>
      </c>
    </row>
    <row r="4354">
      <c r="A4354" t="inlineStr">
        <is>
          <t>Diathermie</t>
        </is>
      </c>
      <c r="B4354" t="inlineStr"/>
      <c r="C4354" t="inlineStr"/>
      <c r="D4354" t="inlineStr">
        <is>
          <t>phép điện nhiệt</t>
        </is>
      </c>
    </row>
    <row r="4355">
      <c r="A4355" t="inlineStr">
        <is>
          <t>diathermisch</t>
        </is>
      </c>
      <c r="B4355" t="inlineStr"/>
      <c r="C4355" t="inlineStr"/>
      <c r="D4355" t="inlineStr">
        <is>
          <t>thấu nhiệt</t>
        </is>
      </c>
    </row>
    <row r="4356">
      <c r="A4356" t="inlineStr">
        <is>
          <t>Dich</t>
        </is>
      </c>
      <c r="B4356" t="inlineStr"/>
      <c r="C4356" t="inlineStr"/>
      <c r="D4356">
        <f> wer hat Dich gefragt? + = da hast Du Dich aber anscheißen lassen +</f>
        <v/>
      </c>
    </row>
    <row r="4357">
      <c r="A4357" t="inlineStr">
        <is>
          <t>dicht</t>
        </is>
      </c>
      <c r="B4357" t="inlineStr"/>
      <c r="C4357" t="inlineStr"/>
      <c r="D4357" t="inlineStr">
        <is>
          <t>gần, cận, thân, giống, sát, tỉ mỉ, chi ly, chắt bóp, keo kiệt, bên trái, ở gần, sắp tới, không xa, gần giống, theo kịp</t>
        </is>
      </c>
    </row>
    <row r="4358">
      <c r="A4358" t="inlineStr">
        <is>
          <t>Dichte</t>
        </is>
      </c>
      <c r="B4358" t="inlineStr"/>
      <c r="C4358" t="inlineStr"/>
      <c r="D4358" t="inlineStr">
        <is>
          <t>sự dày đặc, sự đông đúc, sự rậm rạp, tính đần độn, tính ngu đần - tính dày đặc, sự trù mật, độ dày, mật độ, độ chặt, tỷ trọng - bề dày, tình trạng đục, trạng thái không trong, trạng thái đặc, trạng thái sền sệt, tính rậm rạp, tính không rõ, tính lè nhè, lớp, tấm, tình trạng u ám = die Dichte + = die doppelte Dichte + = die Aufzeichnung mit doppelter Dichte +</t>
        </is>
      </c>
    </row>
    <row r="4359">
      <c r="A4359" t="inlineStr">
        <is>
          <t>Dichten</t>
        </is>
      </c>
      <c r="B4359" t="inlineStr"/>
      <c r="C4359" t="inlineStr"/>
      <c r="D4359" t="inlineStr">
        <is>
          <t>sự sáng tác, sự sắp chữ</t>
        </is>
      </c>
    </row>
    <row r="4360">
      <c r="A4360" t="inlineStr">
        <is>
          <t>dichten</t>
        </is>
      </c>
      <c r="B4360" t="inlineStr"/>
      <c r="C4360" t="inlineStr"/>
      <c r="D4360" t="inlineStr">
        <is>
          <t>soạn, sáng tác, làm, dạng bị động) gồm có, bao gồm, bình tĩnh lại, trấn tĩnh, chuẩn bị tư thế đĩnh đạc, giải quyết, dàn xếp, dẹp được, sắp chữ - gắn nhựa, gắn mát tít - làm thơ, làm thi sĩ, tán dương bằng thơ, tán tụng bằng thơ - ăn vần, đặt thành thơ, làm cho từ này ăn vần với từ kia - phủ đầy sương muối - săn chó biển, áp triện, đóng dấu, chứng thực, đóng kín, bịt kín, gắn xi, đánh dấu, dành riêng, chỉ định, định đoạt, quyết định, chính thức chọn, chính thức công nhận, gắn vào tường - giữ ở một nơi kín - hát, ca hát, ca ngợi, hót, reo, thồi vù vù, ù - chuyển thành thơ, viết bằng thơ</t>
        </is>
      </c>
    </row>
    <row r="4361">
      <c r="A4361" t="inlineStr">
        <is>
          <t>Dichter</t>
        </is>
      </c>
      <c r="B4361" t="inlineStr"/>
      <c r="C4361" t="inlineStr"/>
      <c r="D4361" t="inlineStr">
        <is>
          <t>nhà thơ, thi sĩ = der lyrische Dichter + = ein Dichter, noch dazu ein bedeutender +</t>
        </is>
      </c>
    </row>
    <row r="4362">
      <c r="A4362" t="inlineStr">
        <is>
          <t>Dichterin</t>
        </is>
      </c>
      <c r="B4362" t="inlineStr"/>
      <c r="C4362" t="inlineStr"/>
      <c r="D4362" t="inlineStr">
        <is>
          <t>nữ thi sĩ</t>
        </is>
      </c>
    </row>
    <row r="4363">
      <c r="A4363" t="inlineStr">
        <is>
          <t>dichterisch</t>
        </is>
      </c>
      <c r="B4363" t="inlineStr"/>
      <c r="C4363" t="inlineStr"/>
      <c r="D4363" t="inlineStr">
        <is>
          <t>thơ, thơ ca, nhà thơ, hợp với thơ, hợp với nhà thơ, có chất thơ, đầy thi vị, nên thơ</t>
        </is>
      </c>
    </row>
    <row r="4364">
      <c r="A4364" t="inlineStr">
        <is>
          <t>Dichterling</t>
        </is>
      </c>
      <c r="B4364" t="inlineStr"/>
      <c r="C4364" t="inlineStr"/>
      <c r="D4364" t="inlineStr">
        <is>
          <t>người làm thơ, nhà thơ</t>
        </is>
      </c>
    </row>
    <row r="4365">
      <c r="A4365" t="inlineStr">
        <is>
          <t>Dichtigkeit</t>
        </is>
      </c>
      <c r="B4365" t="inlineStr"/>
      <c r="C4365" t="inlineStr"/>
      <c r="D4365" t="inlineStr">
        <is>
          <t>thân thể, thể xác, xác chết, thi thể, thân, nhóm, đoàn, đội, ban, hội đồng, khối, số lượng lớn, nhiều, con người, người, vật thể - sự gần gũi, sự thân mật, sự chật chội, sự bí hơi, sự ngột ngạt khó thở, tính dày chặt, tính khít, tính mau, tính dè dặt, tính kín đáo, tính hà tiện, tính bủn xỉn, tính keo cú - tính chặt chẽ - sự dày đặc, sự đông đúc, sự rậm rạp, tính đần độn, tính ngu đần</t>
        </is>
      </c>
    </row>
    <row r="4366">
      <c r="A4366" t="inlineStr">
        <is>
          <t>Dichtkunst</t>
        </is>
      </c>
      <c r="B4366" t="inlineStr"/>
      <c r="C4366" t="inlineStr"/>
      <c r="D4366" t="inlineStr">
        <is>
          <t>thơ, nghệ thuật thơ, chất thơ, thi vị</t>
        </is>
      </c>
    </row>
    <row r="4367">
      <c r="A4367" t="inlineStr">
        <is>
          <t>Dichtring</t>
        </is>
      </c>
      <c r="B4367" t="inlineStr"/>
      <c r="C4367" t="inlineStr"/>
      <c r="D4367" t="inlineStr">
        <is>
          <t>dây thừng nhỏ, miếng đệm</t>
        </is>
      </c>
    </row>
    <row r="4368">
      <c r="A4368" t="inlineStr">
        <is>
          <t>Dichtung</t>
        </is>
      </c>
      <c r="B4368" t="inlineStr"/>
      <c r="C4368" t="inlineStr"/>
      <c r="D4368" t="inlineStr">
        <is>
          <t>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điều hư cấu, điều tưởng tượng, tiểu thuyết - dây thừng nhỏ, miếng đệm - sự gói đồ, sự đóng kiện, sự đóng gói, sự xếp hàng vào bao bì, bao bì, sự xếp chặt, sự ních vào, sự thồ, sự khuân vác, sự chất hàng, sự gắn kín, sự nhét kín, sự đệm kín, vật liệu để gắn kín - vật liệu để nhét kín, vật liệu để đệm kín, sự đắp bằng khăn ướt, sự cuốn bằng mền ướt - bài thơ, vật đẹp như bài thơ, cái nên thơ - thơ, nghệ thuật thơ, chất thơ, thi vị - chó biển, sealskin, dấu niêm phong, con dấu, cái ấn, cái triện, điềm báo trước, dấu hiệu, cái để xác định, cái để bảo đảm, xi, chì, cái bịt - người giặt, người rửa, máy giặt, máy đãi, giẻ rửa bát, vòng đệm = die Dichtung + = mit automatischer Dichtung +</t>
        </is>
      </c>
    </row>
    <row r="4369">
      <c r="A4369" t="inlineStr">
        <is>
          <t>Dichtungsmittel</t>
        </is>
      </c>
      <c r="B4369" t="inlineStr"/>
      <c r="C4369" t="inlineStr"/>
      <c r="D4369" t="inlineStr">
        <is>
          <t>đàn luýt, nhựa gắn, mát tít</t>
        </is>
      </c>
    </row>
    <row r="4370">
      <c r="A4370" t="inlineStr">
        <is>
          <t>Dichtungsring</t>
        </is>
      </c>
      <c r="B4370" t="inlineStr"/>
      <c r="C4370" t="inlineStr"/>
      <c r="D4370" t="inlineStr">
        <is>
          <t>dây thừng nhỏ, miếng đệm</t>
        </is>
      </c>
    </row>
    <row r="4371">
      <c r="A4371" t="inlineStr">
        <is>
          <t>dick</t>
        </is>
      </c>
      <c r="B4371" t="inlineStr"/>
      <c r="C4371" t="inlineStr"/>
      <c r="D4371" t="inlineStr">
        <is>
          <t>to, lớn, bụng to, có mang, có chửa, quan trọng, hào hiệp, phóng khoáng, rộng lượng, huênh hoang, khoác lác, ra vẻ quan trọng, với vẻ quan trọng, huênh hoang khoác lác - to lớn, đồ sộ, kềnh càng, tầm vóc to lớn - mũm mĩm, mập mạp, phinh phính - to béo, béo tốt - đặc, dày đặc, thô, thô bỉ, đần độn, dốt đặc - được vỗ béo, béo, mập, béo phì, đậm nét, có dầu, có mỡ, dính, nhờn, màu mỡ, tốt, béo bở, có lợi, có lãi, đầy áp, chậm chạp, trì độn - có nhiều thịt, nạc, như thịt, nhiều thịt, nhiều cùi - phì nộm, béo phị, thô và béo ngậy, nặng, kho ngửi, thô tục, tục tĩu, bẩn tưởi, gớm guốc, thô bạo, trắng trợn, hiển nhiên, sờ sờ, không tinh, không thính, không sành, thô thiển, rậm rạp, um tùm - toàn bộ, tổng - nặng nề &amp; ), chất nặng, chứa đầy, nặng trĩu, khó tiêu, nặng trọng, nhiều, bội, dữ dội, kịch liệt, chắc, bì bì, không xốp, không nở, chán ngắt, buồn tẻ, không hấp dẫn, âm u, u ám, ảm đạm, lấy lội khó đi - tối dạ, chậm hiểu, trông nặng trình trịch, vụng về khó coi, đau buồn, đau đớn, bi thảm, chán nản, thất vọng, buồn ngủ, nghiêm nghị, khắc khổ, khó bay hơi, nặng nề - rộng, rộng rãi, hào phóng - nặng bụng, đầy ních, căng nứt, quá nhiều chi tiết, nặng trịch, tẻ nhạt - bền, dũng cảm, can đảm, kiên cường, chắc mập, báo mập - sưng phồng, phình ra, căng ra - dày, sền sệt, rậm, ngu đần, không rõ, lè nhè, thân, thân thiết, quán nhiều, thái quá, khó, cứng, mệt nhọc, khó khăn - to tướng, gồm nhiều tập, viết nhiều sách, lùng nhùng, cuộn thành vòng, cuộn thành lớp = dick + = dick + = kurz und dick +</t>
        </is>
      </c>
    </row>
    <row r="4372">
      <c r="A4372" t="inlineStr">
        <is>
          <t>Dickbauch</t>
        </is>
      </c>
      <c r="B4372" t="inlineStr"/>
      <c r="C4372" t="inlineStr"/>
      <c r="D4372" t="inlineStr">
        <is>
          <t>dạ cỏ, dạ dày, bụng, thảm lót</t>
        </is>
      </c>
    </row>
    <row r="4373">
      <c r="A4373" t="inlineStr">
        <is>
          <t>Dickdarm</t>
        </is>
      </c>
      <c r="B4373" t="inlineStr"/>
      <c r="C4373" t="inlineStr"/>
      <c r="D4373" t="inlineStr">
        <is>
          <t>dấu hai chấm, ruột kết</t>
        </is>
      </c>
    </row>
    <row r="4374">
      <c r="A4374" t="inlineStr">
        <is>
          <t>Dicke</t>
        </is>
      </c>
      <c r="B4374" t="inlineStr"/>
      <c r="C4374" t="inlineStr"/>
      <c r="D4374" t="inlineStr">
        <is>
          <t>sự to béo, sự mập mạp, sự béo tốt - tính dày đặc, sự đông đúc, sự trù mật, độ dày, mật độ, độ chặt, tỷ trọng, tính đần độn, tính ngu đần - sự béo, sự mập, sự mũm mĩm, sự màu mỡ, tính chất màu mỡ - sự rộng, sự lớn, sự rộng lớn, tính rộng râi, tính rộng lượng, tính hào phóng - sự chắc, sự bền, sự dũng cảm, sự kiên cường, sự chắc mập - bề dày, tình trạng đục, trạng thái không trong, trạng thái đặc, trạng thái sền sệt, tính rậm rạp, tính không rõ, tính lè nhè, lớp, tấm, tình trạng u ám = das Dicke +</t>
        </is>
      </c>
    </row>
    <row r="4375">
      <c r="A4375" t="inlineStr">
        <is>
          <t>dickfellig</t>
        </is>
      </c>
      <c r="B4375" t="inlineStr"/>
      <c r="C4375" t="inlineStr"/>
      <c r="D4375" t="inlineStr">
        <is>
          <t>thành chai, có chai, nhẫn tâm = dickfellig sein +</t>
        </is>
      </c>
    </row>
    <row r="4376">
      <c r="A4376" t="inlineStr">
        <is>
          <t>Dickicht</t>
        </is>
      </c>
      <c r="B4376" t="inlineStr"/>
      <c r="C4376" t="inlineStr"/>
      <c r="D4376" t="inlineStr">
        <is>
          <t>lùm cây - - bụi cây, bracken, xe vực ngựa, xe ngựa không mui, máy đập, cái bừa to brake-harrow), cái hãm, cái phanh, toa phanh brake-van) - - bãi cây nhỏ - vỏ, vỏ bọc, cái bọc ngoài, bìa sách, phong bì, vung, nắp, bụi rậm, chỗ núp, chỗ trốn, chỗ trú, màn che, lốt, mặt nạ ), bộ đồ ăn cho một người, tiền bảo chứng - cung mê, đường rối, trạng thái rắc rối phức tạp, đường dẫn, tai trong</t>
        </is>
      </c>
    </row>
    <row r="4377">
      <c r="A4377" t="inlineStr">
        <is>
          <t>Dickkopf</t>
        </is>
      </c>
      <c r="B4377" t="inlineStr"/>
      <c r="C4377" t="inlineStr"/>
      <c r="D4377" t="inlineStr">
        <is>
          <t>cá bống biển, người cứng cổ, người bướng bỉnh, người đầu bò đầu bướu - con la, người cứng đầu cứng cổ, người ương bướng, máy kéo sợi, thú lai, cây lai, dép đế mỏng</t>
        </is>
      </c>
    </row>
    <row r="4378">
      <c r="A4378" t="inlineStr">
        <is>
          <t>dicklich</t>
        </is>
      </c>
      <c r="B4378" t="inlineStr"/>
      <c r="C4378" t="inlineStr"/>
      <c r="D4378" t="inlineStr">
        <is>
          <t>mập lùn</t>
        </is>
      </c>
    </row>
    <row r="4379">
      <c r="A4379" t="inlineStr">
        <is>
          <t>Didaktik</t>
        </is>
      </c>
      <c r="B4379" t="inlineStr"/>
      <c r="C4379" t="inlineStr"/>
      <c r="D4379" t="inlineStr">
        <is>
          <t>lý luận dạy học</t>
        </is>
      </c>
    </row>
    <row r="4380">
      <c r="A4380" t="inlineStr">
        <is>
          <t>die</t>
        </is>
      </c>
      <c r="B4380" t="inlineStr"/>
      <c r="C4380" t="inlineStr"/>
      <c r="D4380"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con, người..., này, duy nhất, càng - nào, bất cứ... nào, gì, cái nào, người nào, ai, điều mà, sự việc đó - kẻ nào, người như thế nào, hắn, họ</t>
        </is>
      </c>
    </row>
    <row r="4381">
      <c r="A4381" t="inlineStr">
        <is>
          <t>Dieb</t>
        </is>
      </c>
      <c r="B4381" t="inlineStr"/>
      <c r="C4381" t="inlineStr"/>
      <c r="D4381" t="inlineStr">
        <is>
          <t>kẻ trộm đêm, kẻ trộm bẻ khoá, kẻ trộm đào ngạch - kẻ cắp, kẻ trộm, kẻ rình mò, mật thám, gián điệp, chó lớc - cá sấu Ân-ddộ - kẻ ăn cắp vặt - người hay lên mặt ta đây hay chữ, người hay lên mặt ta đây đạo đức, người hợm mình, người làm bộ, người khinh khỉnh</t>
        </is>
      </c>
    </row>
    <row r="4382">
      <c r="A4382" t="inlineStr">
        <is>
          <t>Diebe</t>
        </is>
      </c>
      <c r="B4382" t="inlineStr"/>
      <c r="C4382" t="inlineStr"/>
      <c r="D4382" t="inlineStr">
        <is>
          <t>kẻ trộm, kẻ cắp</t>
        </is>
      </c>
    </row>
    <row r="4383">
      <c r="A4383" t="inlineStr">
        <is>
          <t>Dieberei</t>
        </is>
      </c>
      <c r="B4383" t="inlineStr"/>
      <c r="C4383" t="inlineStr"/>
      <c r="D4383" t="inlineStr">
        <is>
          <t>trò ăn cắp vặt - sự ăn trộm, sự ăn cắp</t>
        </is>
      </c>
    </row>
    <row r="4384">
      <c r="A4384" t="inlineStr">
        <is>
          <t>diebisch</t>
        </is>
      </c>
      <c r="B4384" t="inlineStr"/>
      <c r="C4384" t="inlineStr"/>
      <c r="D4384" t="inlineStr">
        <is>
          <t>hiểm độc, có ác tâm, có hiềm thù - hay ăn trộm, hay ăn cắp, có tính tắt mắt, giống kẻ ăn trộm, có tính chất trộm cắp, như kẻ trộm = sich diebisch freuen +</t>
        </is>
      </c>
    </row>
    <row r="4385">
      <c r="A4385" t="inlineStr">
        <is>
          <t>Diebstahl</t>
        </is>
      </c>
      <c r="B4385" t="inlineStr"/>
      <c r="C4385" t="inlineStr"/>
      <c r="D4385" t="inlineStr">
        <is>
          <t>sự cướp bóc, sự tước đoạt, sự cưỡng đoạt, của cướp bóc, của ăn cắp, lời, của kiếm chác được - sự ăn trộm, sự ăn cắp = der Diebstahl + = der Diebstahl + = der kleine Diebstahl + = der geistige Diebstahl + = der einfache Diebstahl + = der literarische Diebstahl + = einen Diebstahl begehen +</t>
        </is>
      </c>
    </row>
    <row r="4386">
      <c r="A4386" t="inlineStr">
        <is>
          <t>Diebstahls</t>
        </is>
      </c>
      <c r="B4386" t="inlineStr"/>
      <c r="C4386" t="inlineStr"/>
      <c r="D4386">
        <f> sie wurde des Diebstahls beschuldigt +</f>
        <v/>
      </c>
    </row>
    <row r="4387">
      <c r="A4387" t="inlineStr">
        <is>
          <t>diejenige</t>
        </is>
      </c>
      <c r="B4387" t="inlineStr"/>
      <c r="C4387" t="inlineStr"/>
      <c r="D4387"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t>
        </is>
      </c>
    </row>
    <row r="4388">
      <c r="A4388" t="inlineStr">
        <is>
          <t>diejenigen</t>
        </is>
      </c>
      <c r="B4388" t="inlineStr"/>
      <c r="C4388" t="inlineStr"/>
      <c r="D4388">
        <f> diejenigen, welche + = diejenigen, die reich sind +</f>
        <v/>
      </c>
    </row>
    <row r="4389">
      <c r="A4389" t="inlineStr">
        <is>
          <t>Diele</t>
        </is>
      </c>
      <c r="B4389" t="inlineStr"/>
      <c r="C4389" t="inlineStr"/>
      <c r="D4389" t="inlineStr">
        <is>
          <t>tấm ván, bảng, giấy bồi, bìa cứng, cơm tháng, cơm trọ, tiền cơm tháng, bàn ăn, bàn, ban, uỷ ban, bộ, boong tàu, mạn thuyền, sân khấu, đường chạy vát - gỗ tùng, gỗ thông, tấm ván cây, số lượng, sự chia bài, lượt chia bài, ván bài, sự giao dịch, sự thoả thuận mua bán, sự thông đồng ám muội, việc làm bất lương, cách đối xử, sự đối đãi - sàn, tầng, đáy, phòng họp, quyền phát biểu ý kiến, giá thấp nhất - phòng lớn, đại sảnh, lâu đài, phòng họp lớn, hội trường, toà, trụ sở lớn, phòng ăn lớn, bữa ăn ở phòng ăn lớn, nhà ở, phòng lên lớp, phòng đợi, hành lang ở cửa vào - sự đi thơ thẩn, sự lang thang không mục đích, ghế dài, đi văng, ghế tựa, buồng đợi, phòng khách, phòng ngồi chơi - mục - phòng ngoài, tiền sảnh, cổng, đường đi qua, hành lang, tiền đình</t>
        </is>
      </c>
    </row>
    <row r="4390">
      <c r="A4390" t="inlineStr">
        <is>
          <t>dienen</t>
        </is>
      </c>
      <c r="B4390" t="inlineStr"/>
      <c r="C4390" t="inlineStr"/>
      <c r="D4390" t="inlineStr">
        <is>
          <t>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dienen + = dienen +</t>
        </is>
      </c>
    </row>
    <row r="4391">
      <c r="A4391" t="inlineStr">
        <is>
          <t>dienend</t>
        </is>
      </c>
      <c r="B4391" t="inlineStr"/>
      <c r="C4391" t="inlineStr"/>
      <c r="D4391" t="inlineStr">
        <is>
          <t>bộ trưởng, quốc vụ khanh, phái ủng hộ chính phủ, mục sư, sự thi hành luật pháp, phụ vào, bổ trợ, góp phần vào</t>
        </is>
      </c>
    </row>
    <row r="4392">
      <c r="A4392" t="inlineStr">
        <is>
          <t>Diener</t>
        </is>
      </c>
      <c r="B4392" t="inlineStr"/>
      <c r="C4392" t="inlineStr"/>
      <c r="D4392" t="inlineStr">
        <is>
          <t>người phục vụ, người theo hầu - con trai, thiếu niên, học trò trai, học sinh nam, người đầy tớ trai, bạn thân, người vẫn giữ được tính hồn nhiên của tuổi thiếu niên, rượu sâm banh - quản gia, người hầu - người, con người, đàn ông, nam nhi, chồng, số nhiều) người, đầy tớ, cậu, cậu cả, quân cờ - đầy tớ trai - người đầy tớ, người ở, bầy tôi trung thành - người hầu phòng, người hấp tẩy quần áo = der Diener + = Diener sein bei +</t>
        </is>
      </c>
    </row>
    <row r="4393">
      <c r="A4393" t="inlineStr">
        <is>
          <t>Dienerschaft</t>
        </is>
      </c>
      <c r="B4393" t="inlineStr"/>
      <c r="C4393" t="inlineStr"/>
      <c r="D4393" t="inlineStr">
        <is>
          <t>thân phận người hầu, thân phận tôi đòi, cung cách xu nịnh bợ đỡ</t>
        </is>
      </c>
    </row>
    <row r="4394">
      <c r="A4394" t="inlineStr">
        <is>
          <t>dienlich</t>
        </is>
      </c>
      <c r="B4394" t="inlineStr"/>
      <c r="C4394" t="inlineStr"/>
      <c r="D4394" t="inlineStr">
        <is>
          <t>thích hợp, thích đáng - rộng rãi, thênh thang, tiện lợi - có ích, có lợi, đưa đến, dẫn đến - thiết thực - có thể dùng được, tốt bụng, sẵn sàng giúp đỡ, có khả năng giúp đỡ, bền, có thể dãi dầu - dùng được, làm ăn được, cừ, thạo dùng = dienlich sein +</t>
        </is>
      </c>
    </row>
    <row r="4395">
      <c r="A4395" t="inlineStr">
        <is>
          <t>Dienst</t>
        </is>
      </c>
      <c r="B4395" t="inlineStr"/>
      <c r="C4395" t="inlineStr"/>
      <c r="D4395" t="inlineStr">
        <is>
          <t>sự dự, sự có mặt, số người dự, số người có mặt, sự chăm sóc, sự phục vụ, sự phục dịch, sự theo hầu - sự tôn kính, lòng kính trọng, bổn phận, nhiệm vụ, trách nhiệm, phận sự, chức vụ, công việc, phần việc làm, phiên làm, phiên trực nhật, thuế, công suất - sự dùng, việc làm - chức năng, số nhiều) nhiệm vụ, buổi lễ, buổi họp mặt chính thức, buổi họp mặt quan trọng, hàm, hàm số, chức - sự cứu giúp, sự giúp đỡ - lễ nghi, hình thức thờ phụng, kính - cây thanh lương trà service-tree), sự hầu hạ, ban, vụ, sở, cục, ngành phục vụ, sự có ích, sự giúp ích, sự chỉ dẫn bảo quản, sự giúp đỡ bảo quản, chỗ làm, tàu xe phục vụ trên một tuyến đường - bộ, sự tế lễ, sự giao bóng, lượt giao bóng, cú giao bóng, cách giao bóng, sự tống đạt, sự gửi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 = der Dienst + = im Dienst + = vom Dienst + = der gute Dienst + = außer Dienst + = Dienst haben + = er hat Dienst + = der Chef vom Dienst + = zum Dienst gehen + = in Dienst nehmen + = der schlechte Dienst + = in Dienst stehen + = zum Dienst pressen + = der öffentliche Dienst + = im Dienst befindlich + = außer Dienst stellen + = einen Dienst erweisen + = den Dienst quittieren + = wieder in Dienst treten + = aus dem Dienst entlassen + = aus dem aktiven Dienst ziehen + = jemandem einen guten Dienst erweisen +</t>
        </is>
      </c>
    </row>
    <row r="4396">
      <c r="A4396" t="inlineStr">
        <is>
          <t>Dienstag</t>
        </is>
      </c>
      <c r="B4396" t="inlineStr"/>
      <c r="C4396" t="inlineStr"/>
      <c r="D4396">
        <f> am Dienstag +</f>
        <v/>
      </c>
    </row>
    <row r="4397">
      <c r="A4397" t="inlineStr">
        <is>
          <t>dienstbar</t>
        </is>
      </c>
      <c r="B4397" t="inlineStr"/>
      <c r="C4397" t="inlineStr"/>
      <c r="D4397" t="inlineStr">
        <is>
          <t>có ích, giúp ích, làm công cụ cho, khúm núm, quỵ luỵ</t>
        </is>
      </c>
    </row>
    <row r="4398">
      <c r="A4398" t="inlineStr">
        <is>
          <t>Dienstbarkeit</t>
        </is>
      </c>
      <c r="B4398" t="inlineStr"/>
      <c r="C4398" t="inlineStr"/>
      <c r="D4398" t="inlineStr">
        <is>
          <t>sự giúp ích, sự phục vụ, sự khúm núm, sự quỵ luỵ</t>
        </is>
      </c>
    </row>
    <row r="4399">
      <c r="A4399" t="inlineStr">
        <is>
          <t>dienstbereit</t>
        </is>
      </c>
      <c r="B4399" t="inlineStr"/>
      <c r="C4399" t="inlineStr"/>
      <c r="D4399">
        <f> dienstbereit + = dienstbereit +</f>
        <v/>
      </c>
    </row>
    <row r="4400">
      <c r="A4400" t="inlineStr">
        <is>
          <t>Dienstbote</t>
        </is>
      </c>
      <c r="B4400" t="inlineStr"/>
      <c r="C4400" t="inlineStr"/>
      <c r="D4400" t="inlineStr">
        <is>
          <t>người hầu, người nhà, hàng nội</t>
        </is>
      </c>
    </row>
    <row r="4401">
      <c r="A4401" t="inlineStr">
        <is>
          <t>diensteifrig</t>
        </is>
      </c>
      <c r="B4401" t="inlineStr"/>
      <c r="C4401" t="inlineStr"/>
      <c r="D4401" t="inlineStr">
        <is>
          <t>hay giúp người, sẵn lòng giúp đỡ, sốt sắng - hắng hái, có nhiệt tâm, có nhiệt huyết</t>
        </is>
      </c>
    </row>
    <row r="4402">
      <c r="A4402" t="inlineStr">
        <is>
          <t>Diensteifrigkeit</t>
        </is>
      </c>
      <c r="B4402" t="inlineStr"/>
      <c r="C4402" t="inlineStr"/>
      <c r="D4402" t="inlineStr">
        <is>
          <t>tính hay lăng xăng, tính hay hiếu sự, tính chất không chính thức</t>
        </is>
      </c>
    </row>
    <row r="4403">
      <c r="A4403" t="inlineStr">
        <is>
          <t>dienstfrei</t>
        </is>
      </c>
      <c r="B4403" t="inlineStr"/>
      <c r="C4403" t="inlineStr"/>
      <c r="D4403">
        <f> dienstfrei sein + = dienstfrei haben + = er hat dienstfrei +</f>
        <v/>
      </c>
    </row>
    <row r="4404">
      <c r="A4404" t="inlineStr">
        <is>
          <t>Dienstgradabzeichen</t>
        </is>
      </c>
      <c r="B4404" t="inlineStr"/>
      <c r="C4404" t="inlineStr"/>
      <c r="D4404" t="inlineStr">
        <is>
          <t>huy hiệu, phù hiệu, quân hàm, lon, biểu hiện, vật tượng trưng, dấu hiệu</t>
        </is>
      </c>
    </row>
    <row r="4405">
      <c r="A4405" t="inlineStr">
        <is>
          <t>diensthabend</t>
        </is>
      </c>
      <c r="B4405" t="inlineStr"/>
      <c r="C4405" t="inlineStr"/>
      <c r="D4405" t="inlineStr">
        <is>
          <t>thứ tự, ngăn nắp, phục tùng kỷ luật, có nhiệm vụ truyền mệnh lệnh, có nhiện vụ thi hành mệnh lệnh</t>
        </is>
      </c>
    </row>
    <row r="4406">
      <c r="A4406" t="inlineStr">
        <is>
          <t>Dienstleistung</t>
        </is>
      </c>
      <c r="B4406" t="inlineStr"/>
      <c r="C4406" t="inlineStr"/>
      <c r="D4406" t="inlineStr">
        <is>
          <t>mối lợi, lợi ích, lời đề nghị, yêu cầu, ơn, ân huệ - sự giúp đỡ, nhiệm vụ, chức vụ, lễ nghi, hình thức thờ phụng, kính - cây thanh lương trà service-tree), sự phục vụ, sự hầu hạ, ban, vụ, sở, cục, ngành phục vụ, sự có ích, sự giúp ích, sự chỉ dẫn bảo quản, sự giúp đỡ bảo quản, chỗ làm, việc làm, tàu xe phục vụ trên một tuyến đường - bộ, sự tế lễ, buổi lễ, sự giao bóng, lượt giao bóng, cú giao bóng, cách giao bóng, sự tống đạt, sự gửi</t>
        </is>
      </c>
    </row>
    <row r="4407">
      <c r="A4407" t="inlineStr">
        <is>
          <t>Dienstmann</t>
        </is>
      </c>
      <c r="B4407" t="inlineStr"/>
      <c r="C4407" t="inlineStr"/>
      <c r="D4407" t="inlineStr">
        <is>
          <t>người gác cổng, công nhân khuân vác, rượu bia đen</t>
        </is>
      </c>
    </row>
    <row r="4408">
      <c r="A4408" t="inlineStr">
        <is>
          <t>Dienstpflicht</t>
        </is>
      </c>
      <c r="B4408" t="inlineStr"/>
      <c r="C4408" t="inlineStr"/>
      <c r="D4408" t="inlineStr">
        <is>
          <t>sự tôn kính, lòng kính trọng, bổn phận, nhiệm vụ, trách nhiệm, phận sự, chức vụ, công việc, phần việc làm, phiên làm, phiên trực nhật, thuế, công suất = die Dienstpflicht +</t>
        </is>
      </c>
    </row>
    <row r="4409">
      <c r="A4409" t="inlineStr">
        <is>
          <t>Dienstprogramm</t>
        </is>
      </c>
      <c r="B4409" t="inlineStr"/>
      <c r="C4409" t="inlineStr"/>
      <c r="D4409" t="inlineStr">
        <is>
          <t>dụng cụ, đồ dùng, công cụ, lợi khí, tay sai = das Dienstprogramm +</t>
        </is>
      </c>
    </row>
    <row r="4410">
      <c r="A4410" t="inlineStr">
        <is>
          <t>Dienststellung</t>
        </is>
      </c>
      <c r="B4410" t="inlineStr"/>
      <c r="C4410" t="inlineStr"/>
      <c r="D4410" t="inlineStr">
        <is>
          <t>vị trí, chỗ, thế, tư thế, địa vị, chức vụ, lập trường, quan điểm, thái độ, luận điểm, sự đề ra luận điểm</t>
        </is>
      </c>
    </row>
    <row r="4411">
      <c r="A4411" t="inlineStr">
        <is>
          <t>diensttauglich</t>
        </is>
      </c>
      <c r="B4411" t="inlineStr"/>
      <c r="C4411" t="inlineStr"/>
      <c r="D4411">
        <f> diensttauglich +</f>
        <v/>
      </c>
    </row>
    <row r="4412">
      <c r="A4412" t="inlineStr">
        <is>
          <t>Dienstvorschrift</t>
        </is>
      </c>
      <c r="B4412" t="inlineStr"/>
      <c r="C4412" t="inlineStr"/>
      <c r="D4412">
        <f> die Dienstvorschrift +</f>
        <v/>
      </c>
    </row>
    <row r="4413">
      <c r="A4413" t="inlineStr">
        <is>
          <t>Dienstweg</t>
        </is>
      </c>
      <c r="B4413" t="inlineStr"/>
      <c r="C4413" t="inlineStr"/>
      <c r="D4413">
        <f> auf dem Dienstweg +</f>
        <v/>
      </c>
    </row>
    <row r="4414">
      <c r="A4414" t="inlineStr">
        <is>
          <t>Dienstzeit</t>
        </is>
      </c>
      <c r="B4414" t="inlineStr"/>
      <c r="C4414" t="inlineStr"/>
      <c r="D4414" t="inlineStr">
        <is>
          <t>giờ làm việc = die Dienstzeit + = innerhalb der Dienstzeit +</t>
        </is>
      </c>
    </row>
    <row r="4415">
      <c r="A4415" t="inlineStr">
        <is>
          <t>diese</t>
        </is>
      </c>
      <c r="B4415" t="inlineStr"/>
      <c r="C4415" t="inlineStr"/>
      <c r="D4415" t="inlineStr">
        <is>
          <t>này, cái này, điều này, việc này, thế này, như thế này</t>
        </is>
      </c>
    </row>
    <row r="4416">
      <c r="A4416" t="inlineStr">
        <is>
          <t>Diesel</t>
        </is>
      </c>
      <c r="B4416" t="inlineStr"/>
      <c r="C4416" t="inlineStr"/>
      <c r="D4416" t="inlineStr">
        <is>
          <t>động cơ điêzen diesel engine, diesel motor)</t>
        </is>
      </c>
    </row>
    <row r="4417">
      <c r="A4417" t="inlineStr">
        <is>
          <t>dieser</t>
        </is>
      </c>
      <c r="B4417" t="inlineStr"/>
      <c r="C4417" t="inlineStr"/>
      <c r="D4417"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này, cái này, điều này, việc này, thế này</t>
        </is>
      </c>
    </row>
    <row r="4418">
      <c r="A4418" t="inlineStr">
        <is>
          <t>dieses</t>
        </is>
      </c>
      <c r="B4418" t="inlineStr"/>
      <c r="C4418" t="inlineStr"/>
      <c r="D4418" t="inlineStr">
        <is>
          <t>này, cái này, điều này, việc này, thế này, như thế này - vậy, như vậy, như thế, vì vậy, vì thế, vậy thì, đến đó, đến như thế = dieses eine +</t>
        </is>
      </c>
    </row>
    <row r="4419">
      <c r="A4419" t="inlineStr">
        <is>
          <t>diesig</t>
        </is>
      </c>
      <c r="B4419" t="inlineStr"/>
      <c r="C4419" t="inlineStr"/>
      <c r="D4419" t="inlineStr">
        <is>
          <t>mù sương, đầy sương mù, mơ hồ, không rõ, không minh bạch, mập mờ</t>
        </is>
      </c>
    </row>
    <row r="4420">
      <c r="A4420" t="inlineStr">
        <is>
          <t>diesmal</t>
        </is>
      </c>
      <c r="B4420" t="inlineStr"/>
      <c r="C4420" t="inlineStr"/>
      <c r="D4420">
        <f> für diesmal +</f>
        <v/>
      </c>
    </row>
    <row r="4421">
      <c r="A4421" t="inlineStr">
        <is>
          <t>Dietrich</t>
        </is>
      </c>
      <c r="B4421" t="inlineStr"/>
      <c r="C4421" t="inlineStr"/>
      <c r="D4421" t="inlineStr">
        <is>
          <t>thợ mở ổ khoá, kẻ nạy ổ khoá, cái nạy ổ khoá - chìa khoá vạn năng</t>
        </is>
      </c>
    </row>
    <row r="4422">
      <c r="A4422" t="inlineStr">
        <is>
          <t>Differential</t>
        </is>
      </c>
      <c r="B4422" t="inlineStr"/>
      <c r="C4422" t="inlineStr"/>
      <c r="D4422" t="inlineStr">
        <is>
          <t>vi phân, sự chảy, sự thay đổi liên tục, sự biến đổi liên tục - sự lớn lên, độ lớn lên, tiền lãi, tiền lời, lượng gia, số gia = das Differential + = Differential- +</t>
        </is>
      </c>
    </row>
    <row r="4423">
      <c r="A4423" t="inlineStr">
        <is>
          <t>Differentialquotient</t>
        </is>
      </c>
      <c r="B4423" t="inlineStr"/>
      <c r="C4423" t="inlineStr"/>
      <c r="D4423">
        <f> der Differentialquotient +</f>
        <v/>
      </c>
    </row>
    <row r="4424">
      <c r="A4424" t="inlineStr">
        <is>
          <t>Differenz</t>
        </is>
      </c>
      <c r="B4424" t="inlineStr"/>
      <c r="C4424" t="inlineStr"/>
      <c r="D4424" t="inlineStr">
        <is>
          <t>sự khác nhau, tình trạng khác nhau, tính khác nhau, sự chênh lệch, sự bất đồng, mối bất hoà, mối phân tranh, sự cãi nhau, sự chênh lệch về giá cả, dấu phân biệt đặc trưng - hiệu, sai phân - sự không giống nhau, sự không hợp, sự không thích hợp, sự không đồng ý kiến, sự bất hoà = die Differenz +</t>
        </is>
      </c>
    </row>
    <row r="4425">
      <c r="A4425" t="inlineStr">
        <is>
          <t>differenzieren</t>
        </is>
      </c>
      <c r="B4425" t="inlineStr"/>
      <c r="C4425" t="inlineStr"/>
      <c r="D4425" t="inlineStr">
        <is>
          <t>phân biệt, lấy vi phân, trở thành khác biệt, khác biệt = differenzieren +</t>
        </is>
      </c>
    </row>
    <row r="4426">
      <c r="A4426" t="inlineStr">
        <is>
          <t>Differenzierung</t>
        </is>
      </c>
      <c r="B4426" t="inlineStr"/>
      <c r="C4426" t="inlineStr"/>
      <c r="D4426" t="inlineStr">
        <is>
          <t>sự phân biệt, phép lấy vi phân</t>
        </is>
      </c>
    </row>
    <row r="4427">
      <c r="A4427" t="inlineStr">
        <is>
          <t>diffundieren</t>
        </is>
      </c>
      <c r="B4427" t="inlineStr"/>
      <c r="C4427" t="inlineStr"/>
      <c r="D4427" t="inlineStr">
        <is>
          <t>truyền, đồn, truyền bá, phổ biến, khuếch tán, tràn, lan</t>
        </is>
      </c>
    </row>
    <row r="4428">
      <c r="A4428" t="inlineStr">
        <is>
          <t>Diffusion</t>
        </is>
      </c>
      <c r="B4428" t="inlineStr"/>
      <c r="C4428" t="inlineStr"/>
      <c r="D4428" t="inlineStr">
        <is>
          <t>sự truyền tin, sự truyền bá, sự phổ biến, sự khuếch tán, sự rườm rà, sự dài dòng</t>
        </is>
      </c>
    </row>
    <row r="4429">
      <c r="A4429" t="inlineStr">
        <is>
          <t>digital</t>
        </is>
      </c>
      <c r="B4429" t="inlineStr"/>
      <c r="C4429" t="inlineStr"/>
      <c r="D4429" t="inlineStr">
        <is>
          <t>ngón chân, ngón tay, con số</t>
        </is>
      </c>
    </row>
    <row r="4430">
      <c r="A4430" t="inlineStr">
        <is>
          <t>Diktaphon</t>
        </is>
      </c>
      <c r="B4430" t="inlineStr"/>
      <c r="C4430" t="inlineStr"/>
      <c r="D4430" t="inlineStr">
        <is>
          <t>máy ghi tiếng</t>
        </is>
      </c>
    </row>
    <row r="4431">
      <c r="A4431" t="inlineStr">
        <is>
          <t>Diktat</t>
        </is>
      </c>
      <c r="B4431" t="inlineStr"/>
      <c r="C4431" t="inlineStr"/>
      <c r="D4431" t="inlineStr">
        <is>
          <t>số nhiều) mệnh lệnh, tiếng gọi, sự bức chế - sự đọc cho viết, sự đọc chính tả, bái chính tả, sự sai khiến, sự ra lệnh, dictate = nach Diktat +</t>
        </is>
      </c>
    </row>
    <row r="4432">
      <c r="A4432" t="inlineStr">
        <is>
          <t>Diktator</t>
        </is>
      </c>
      <c r="B4432" t="inlineStr"/>
      <c r="C4432" t="inlineStr"/>
      <c r="D4432" t="inlineStr">
        <is>
          <t>kẻ độc tài, người có quyền hành tuyệt đối, người đọc cho viết, người đọc chính tả</t>
        </is>
      </c>
    </row>
    <row r="4433">
      <c r="A4433" t="inlineStr">
        <is>
          <t>diktatorisch</t>
        </is>
      </c>
      <c r="B4433" t="inlineStr"/>
      <c r="C4433" t="inlineStr"/>
      <c r="D4433" t="inlineStr">
        <is>
          <t>độc tài</t>
        </is>
      </c>
    </row>
    <row r="4434">
      <c r="A4434" t="inlineStr">
        <is>
          <t>Diktatur</t>
        </is>
      </c>
      <c r="B4434" t="inlineStr"/>
      <c r="C4434" t="inlineStr"/>
      <c r="D4434" t="inlineStr">
        <is>
          <t>chế độ độc tài, nền chuyên chính</t>
        </is>
      </c>
    </row>
    <row r="4435">
      <c r="A4435" t="inlineStr">
        <is>
          <t>Diktieren</t>
        </is>
      </c>
      <c r="B4435" t="inlineStr"/>
      <c r="C4435" t="inlineStr"/>
      <c r="D4435" t="inlineStr">
        <is>
          <t>sự đọc cho viết, sự đọc chính tả, bái chính tả, sự sai khiến, sự ra lệnh, dictate</t>
        </is>
      </c>
    </row>
    <row r="4436">
      <c r="A4436" t="inlineStr">
        <is>
          <t>diktieren</t>
        </is>
      </c>
      <c r="B4436" t="inlineStr"/>
      <c r="C4436" t="inlineStr"/>
      <c r="D4436" t="inlineStr">
        <is>
          <t>đọc cho viết, đọc chính tả, ra, sai khiến, ra lệnh, bức chế</t>
        </is>
      </c>
    </row>
    <row r="4437">
      <c r="A4437" t="inlineStr">
        <is>
          <t>Diktion</t>
        </is>
      </c>
      <c r="B4437" t="inlineStr"/>
      <c r="C4437" t="inlineStr"/>
      <c r="D4437" t="inlineStr">
        <is>
          <t>cách diễn tả, cách chọn lời, cách chọn từ, cách phát âm - cách nói, cách đọc, cách ngâm thơ, thuật nói, thuật đọc, thuật ngâm thơ</t>
        </is>
      </c>
    </row>
    <row r="4438">
      <c r="A4438" t="inlineStr">
        <is>
          <t>Dilator</t>
        </is>
      </c>
      <c r="B4438" t="inlineStr"/>
      <c r="C4438" t="inlineStr"/>
      <c r="D4438" t="inlineStr">
        <is>
          <t>cơ giãn, cơ nở, cái banh</t>
        </is>
      </c>
    </row>
    <row r="4439">
      <c r="A4439" t="inlineStr">
        <is>
          <t>Dilemma</t>
        </is>
      </c>
      <c r="B4439" t="inlineStr"/>
      <c r="C4439" t="inlineStr"/>
      <c r="D4439" t="inlineStr">
        <is>
          <t>song đề, thế tiến lui đều khó, thế tiến thoái lưỡng nan, tình trạng khó xử - tình thế lúng túng khó xử, tình thế bối rối</t>
        </is>
      </c>
    </row>
    <row r="4440">
      <c r="A4440" t="inlineStr">
        <is>
          <t>Dilettant</t>
        </is>
      </c>
      <c r="B4440" t="inlineStr"/>
      <c r="C4440" t="inlineStr"/>
      <c r="D4440" t="inlineStr">
        <is>
          <t>tài tử, người ham chuộng, có tính chất tài tử, nghiệp dư, không chuyên - người vầy, người mò, người khoắng, người làm chơi làm bời, người làm theo kiểu tài tử, người học đòi - người ham mê nghệ thuật, tay chơi tài tử, người không chuyên sâu</t>
        </is>
      </c>
    </row>
    <row r="4441">
      <c r="A4441" t="inlineStr">
        <is>
          <t>dilettantisch</t>
        </is>
      </c>
      <c r="B4441" t="inlineStr"/>
      <c r="C4441" t="inlineStr"/>
      <c r="D4441" t="inlineStr">
        <is>
          <t>tài tử, nghiệp dư, không chuyên, không lành nghề, không thành thạo</t>
        </is>
      </c>
    </row>
    <row r="4442">
      <c r="A4442" t="inlineStr">
        <is>
          <t>Dilettantismus</t>
        </is>
      </c>
      <c r="B4442" t="inlineStr"/>
      <c r="C4442" t="inlineStr"/>
      <c r="D4442" t="inlineStr">
        <is>
          <t>amateurism, sự không lành nghề, sự không thành thạo - sự ham mê nghệ thuật, sự ham thích nghệ thuật, tính tài tử, tính không chuyên, tính không sâu</t>
        </is>
      </c>
    </row>
    <row r="4443">
      <c r="A4443" t="inlineStr">
        <is>
          <t>Dill</t>
        </is>
      </c>
      <c r="B4443" t="inlineStr"/>
      <c r="C4443" t="inlineStr"/>
      <c r="D4443" t="inlineStr">
        <is>
          <t>cây thì là</t>
        </is>
      </c>
    </row>
    <row r="4444">
      <c r="A4444" t="inlineStr">
        <is>
          <t>Diluvium</t>
        </is>
      </c>
      <c r="B4444" t="inlineStr"/>
      <c r="C4444" t="inlineStr"/>
      <c r="D4444" t="inlineStr">
        <is>
          <t>lũ tích</t>
        </is>
      </c>
    </row>
    <row r="4445">
      <c r="A4445" t="inlineStr">
        <is>
          <t>Dimension</t>
        </is>
      </c>
      <c r="B4445" t="inlineStr"/>
      <c r="C4445" t="inlineStr"/>
      <c r="D4445" t="inlineStr">
        <is>
          <t>chiều, kích thước, khổ, cỡ, thứ nguyên = ohne Dimension +</t>
        </is>
      </c>
    </row>
    <row r="4446">
      <c r="A4446" t="inlineStr">
        <is>
          <t>dimensional</t>
        </is>
      </c>
      <c r="B4446" t="inlineStr"/>
      <c r="C4446" t="inlineStr"/>
      <c r="D4446" t="inlineStr">
        <is>
          <t>thuộc chiều, thuộc kích thước, thuộc khổ, thuộc cỡ, thứ nguyên</t>
        </is>
      </c>
    </row>
    <row r="4447">
      <c r="A4447" t="inlineStr">
        <is>
          <t>Dimensionen</t>
        </is>
      </c>
      <c r="B4447" t="inlineStr"/>
      <c r="C4447" t="inlineStr"/>
      <c r="D4447" t="inlineStr">
        <is>
          <t>cùng kích thước</t>
        </is>
      </c>
    </row>
    <row r="4448">
      <c r="A4448" t="inlineStr">
        <is>
          <t>Dingen</t>
        </is>
      </c>
      <c r="B4448" t="inlineStr"/>
      <c r="C4448" t="inlineStr"/>
      <c r="D4448">
        <f> neben anderen Dingen + = mit gefährlichen Dingen spielen + = das geht nicht mit rechten Dingen zu + = von geschlechtlichen Dingen reden +</f>
        <v/>
      </c>
    </row>
    <row r="4449">
      <c r="A4449" t="inlineStr">
        <is>
          <t>Dinkel</t>
        </is>
      </c>
      <c r="B4449" t="inlineStr"/>
      <c r="C4449" t="inlineStr"/>
      <c r="D4449" t="inlineStr">
        <is>
          <t>lúa mì xpenta</t>
        </is>
      </c>
    </row>
    <row r="4450">
      <c r="A4450" t="inlineStr">
        <is>
          <t>Dinosaurier</t>
        </is>
      </c>
      <c r="B4450" t="inlineStr"/>
      <c r="C4450" t="inlineStr"/>
      <c r="D4450">
        <f> Dinosaurier- +</f>
        <v/>
      </c>
    </row>
    <row r="4451">
      <c r="A4451" t="inlineStr">
        <is>
          <t>Diode</t>
        </is>
      </c>
      <c r="B4451" t="inlineStr"/>
      <c r="C4451" t="inlineStr"/>
      <c r="D4451" t="inlineStr">
        <is>
          <t>điôt, ống hai cực</t>
        </is>
      </c>
    </row>
    <row r="4452">
      <c r="A4452" t="inlineStr">
        <is>
          <t>Dioxyd</t>
        </is>
      </c>
      <c r="B4452" t="inlineStr"/>
      <c r="C4452" t="inlineStr"/>
      <c r="D4452" t="inlineStr">
        <is>
          <t>đioxyt</t>
        </is>
      </c>
    </row>
    <row r="4453">
      <c r="A4453" t="inlineStr">
        <is>
          <t>Dip</t>
        </is>
      </c>
      <c r="B4453" t="inlineStr"/>
      <c r="C4453" t="inlineStr"/>
      <c r="D4453"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4454">
      <c r="A4454" t="inlineStr">
        <is>
          <t>Diplom</t>
        </is>
      </c>
      <c r="B4454" t="inlineStr"/>
      <c r="C4454" t="inlineStr"/>
      <c r="D4454" t="inlineStr">
        <is>
          <t>văn kiện chính thức, văn thư công, bằng, bằng cấp, văn bằng, chứng chỉ, giấy khen, bằng khen - da cừu, quần áo da cừu, chăn da cừu, giấy da cừu = ein Dolmetscher mit Diplom +</t>
        </is>
      </c>
    </row>
    <row r="4455">
      <c r="A4455" t="inlineStr">
        <is>
          <t>Diplomarbeit</t>
        </is>
      </c>
      <c r="B4455" t="inlineStr"/>
      <c r="C4455" t="inlineStr"/>
      <c r="D4455">
        <f> die Verteidigung der Diplomarbeit +</f>
        <v/>
      </c>
    </row>
    <row r="4456">
      <c r="A4456" t="inlineStr">
        <is>
          <t>Diplomat</t>
        </is>
      </c>
      <c r="B4456" t="inlineStr"/>
      <c r="C4456" t="inlineStr"/>
      <c r="D4456" t="inlineStr">
        <is>
          <t>nhà ngoại giao, người khéo giao thiệp, người có tài ngoại giao</t>
        </is>
      </c>
    </row>
    <row r="4457">
      <c r="A4457" t="inlineStr">
        <is>
          <t>Diplomatie</t>
        </is>
      </c>
      <c r="B4457" t="inlineStr"/>
      <c r="C4457" t="inlineStr"/>
      <c r="D4457" t="inlineStr">
        <is>
          <t>thuật ngoại giao, ngành ngoại giao, khoa ngoại giao, sự khéo léo trong giao thiệp, tài ngoại giao - chính sách, cách xử sự, cách giải quyết đường lối hành động, sự khôn ngoan, sự khôn khéo, sự tin tưởng, sự sáng suốt, sự sắc bén, vườn rộng, hợp đồng, khế ước</t>
        </is>
      </c>
    </row>
    <row r="4458">
      <c r="A4458" t="inlineStr">
        <is>
          <t>diplomatisch</t>
        </is>
      </c>
      <c r="B4458" t="inlineStr"/>
      <c r="C4458" t="inlineStr"/>
      <c r="D4458" t="inlineStr">
        <is>
          <t>ngoại giao, có tài ngoại giao, có tính chất ngoại giao, văn kiện chính thức, văn thư công</t>
        </is>
      </c>
    </row>
    <row r="4459">
      <c r="A4459" t="inlineStr">
        <is>
          <t>Diplompsychologe</t>
        </is>
      </c>
      <c r="B4459" t="inlineStr"/>
      <c r="C4459" t="inlineStr"/>
      <c r="D4459" t="inlineStr">
        <is>
          <t>nhà tâm lý học</t>
        </is>
      </c>
    </row>
    <row r="4460">
      <c r="A4460" t="inlineStr">
        <is>
          <t>Dipol</t>
        </is>
      </c>
      <c r="B4460" t="inlineStr"/>
      <c r="C4460" t="inlineStr"/>
      <c r="D4460" t="inlineStr">
        <is>
          <t>lưỡng cực, ngẫu cực</t>
        </is>
      </c>
    </row>
    <row r="4461">
      <c r="A4461" t="inlineStr">
        <is>
          <t>dippen</t>
        </is>
      </c>
      <c r="B4461" t="inlineStr"/>
      <c r="C4461" t="inlineStr"/>
      <c r="D4461" t="inlineStr">
        <is>
          <t>nhúng, ngâm, nhận chìm, dìm xuống, ngâm để đánh sạch, nhúng vào để nhuộm, nhúng bấc vào mở nóng để làm, tắm cho bằng nước diệt trùng..., đong, hạ xuống một thoáng, hạ xuống xong bị kéo ngay lên - nhận, dìm, hạ, ngụp, hụp, lặn, chìm xuống, nghiêng đi, nhào xuống, mắc nợ, dốc xuống, cho tay vào, cho thìa vào, xem lướt qua, điều tra, tìm tòi, tìm hiểu</t>
        </is>
      </c>
    </row>
    <row r="4462">
      <c r="A4462" t="inlineStr">
        <is>
          <t>dir!</t>
        </is>
      </c>
      <c r="B4462" t="inlineStr"/>
      <c r="C4462" t="inlineStr"/>
      <c r="D4462" t="inlineStr">
        <is>
          <t>đi!, xéo!, cút! = wie geht es dir? + = es ist aus mit dir + = was ist los mit dir? + = wie du mir, so ich dir +</t>
        </is>
      </c>
    </row>
    <row r="4463">
      <c r="A4463" t="inlineStr">
        <is>
          <t>Directory</t>
        </is>
      </c>
      <c r="B4463" t="inlineStr"/>
      <c r="C4463" t="inlineStr"/>
      <c r="D4463" t="inlineStr">
        <is>
          <t>sách chỉ dẫn, sách hướng dẫn, số hộ khẩu, Hội đồng Đốc chính, ban giám đốc</t>
        </is>
      </c>
    </row>
    <row r="4464">
      <c r="A4464" t="inlineStr">
        <is>
          <t>direkt</t>
        </is>
      </c>
      <c r="B4464" t="inlineStr"/>
      <c r="C4464" t="inlineStr"/>
      <c r="D4464" t="inlineStr">
        <is>
          <t>thình lình, thẳng ngay vào, đánh rầm một cái, vang lên, păng, păng!, bùm, bùm! - thẳng, ngay, lập tức, trực tiếp, đích thân, ngay thẳng, thẳng thắn, rõ ràng, không quanh co úp mở, minh bạch, rạch ròi, hoàn toàn, tuyệt đối, đi từ tây sang đông, thuận hành, không đảo - một chiều - - đến kỳ đòi, đến kỳ, đến hạn, phải trả, đáng, xứng đáng, thích đáng, đúng với quyền được hưởng, đúng với cái được hưởng, vì, do bởi, tại, nhờ có, phải đến, phải, đúng - bằng phẳng, bẹt, tẹt, sóng soài, sóng sượt, nhãn, cùng, đồng, nông, thẳng thừng, dứt khoát, nhạt, tẻ nhạt, vô duyên, hả, ế ẩm, không thay đổi, không lên xuống, đứng im, bẹp, xì hơi, bải hoải, buồn nản - không một xu dính túi, kiết xác, giáng, bằng, phẳng, hoàn toàn thất bại - tức thì, trước mắt, gần gũi, gần nhất, sát cạnh - ngay lập tức - chân thật, ngây thơ - toàn bộ, công khai, toạc móng heo, triệt để, tất cả - chỉ là, đúng là, dốc đứng, thẳng đứng, mỏng dính, trông thấy da - bất thình lình, trúng - bóng, mượt, trơn, tài tình, khéo léo, nhanh nhẹn, tài lừa, khéo nói dối, viết hay nhưng không sâu, hay thú vị, tốt, hấp dẫn, dễ thương, trơn tru - đúng vào - vuông, to ngang, đẫy, ních bụng, có thứ tự, ngăn nắp, kiên quyết, không úp mở, thật thà, sòng phẳng, ngang hàng, bằng hàng, bình phương, cổ lỗ sĩ, lỗi thời, vuông vắn, thẳng góc với - ngay ngắn, đều, suốt, đúng đắn, chính xác - qua, xuyên qua, do, nhờ, bởi, từ đầu đến cuối, đến cùng, hết, đã nói chuyện được, đã nói xong - thực, thực sự, chính, chỉ, rất, lắm, hơn hết = direkt + = direkt vor + = direkt von vorn +</t>
        </is>
      </c>
    </row>
    <row r="4465">
      <c r="A4465" t="inlineStr">
        <is>
          <t>Direktion</t>
        </is>
      </c>
      <c r="B4465" t="inlineStr"/>
      <c r="C4465" t="inlineStr"/>
      <c r="D4465" t="inlineStr">
        <is>
          <t>sách chỉ dẫn, sách hướng dẫn, số hộ khẩu, Hội đồng Đốc chính, ban giám đốc</t>
        </is>
      </c>
    </row>
    <row r="4466">
      <c r="A4466" t="inlineStr">
        <is>
          <t>Direktive</t>
        </is>
      </c>
      <c r="B4466" t="inlineStr"/>
      <c r="C4466" t="inlineStr"/>
      <c r="D4466" t="inlineStr">
        <is>
          <t>chỉ thị, lời hướng dẫn - sự dạy, kiến thức truyền cho, tài liệu cung cấp cho, lời chỉ dẫn</t>
        </is>
      </c>
    </row>
    <row r="4467">
      <c r="A4467" t="inlineStr">
        <is>
          <t>Direktor</t>
        </is>
      </c>
      <c r="B4467" t="inlineStr"/>
      <c r="C4467" t="inlineStr"/>
      <c r="D4467" t="inlineStr">
        <is>
          <t>giám đốc, người điều khiển, người chỉ huy, quan đốc chính, cha đạo, người đạo diễn, đường chuẩn, máy ngắm - người quản lý, quản đốc, người trông nom, người nội trợ - người đứng đầu, hiệu trưởng, chủ, chủ mướn, chủ thuê, người uỷ nhiệm, người đọ súng tay đôi, thủ phạm chính, tiền vốn, vốn chính, vốn nguyên thuỷ, xà cái, xà chính = der Direktor + = der ärztliche Direktor + = der technische Direktor + = der kaufmännische Direktor + = der geschäftsführende Direktor + = er wurde zum Direktor ernannt +</t>
        </is>
      </c>
    </row>
    <row r="4468">
      <c r="A4468" t="inlineStr">
        <is>
          <t>Direktorin</t>
        </is>
      </c>
      <c r="B4468" t="inlineStr"/>
      <c r="C4468" t="inlineStr"/>
      <c r="D4468" t="inlineStr">
        <is>
          <t>bà giám đốc directrix)</t>
        </is>
      </c>
    </row>
    <row r="4469">
      <c r="A4469" t="inlineStr">
        <is>
          <t>Direktorium</t>
        </is>
      </c>
      <c r="B4469" t="inlineStr"/>
      <c r="C4469" t="inlineStr"/>
      <c r="D4469" t="inlineStr">
        <is>
          <t>sách chỉ dẫn, sách hướng dẫn, số hộ khẩu, Hội đồng Đốc chính, ban giám đốc</t>
        </is>
      </c>
    </row>
    <row r="4470">
      <c r="A4470" t="inlineStr">
        <is>
          <t>Direktors</t>
        </is>
      </c>
      <c r="B4470" t="inlineStr"/>
      <c r="C4470" t="inlineStr"/>
      <c r="D4470" t="inlineStr">
        <is>
          <t>chức giám đốc</t>
        </is>
      </c>
    </row>
    <row r="4471">
      <c r="A4471" t="inlineStr">
        <is>
          <t>Direktrix</t>
        </is>
      </c>
      <c r="B4471" t="inlineStr"/>
      <c r="C4471" t="inlineStr"/>
      <c r="D4471" t="inlineStr">
        <is>
          <t>đường chuẩn, directress</t>
        </is>
      </c>
    </row>
    <row r="4472">
      <c r="A4472" t="inlineStr">
        <is>
          <t>Dirigent</t>
        </is>
      </c>
      <c r="B4472" t="inlineStr"/>
      <c r="C4472" t="inlineStr"/>
      <c r="D4472" t="inlineStr">
        <is>
          <t>người chỉ huy, người chỉ đạo, người điều khiển, người dẫn đường, người bán vé, người phục vụ hành khách, chất dẫn, dây dẫn - lânh tụ, người lânh đạo, người hướng dẫn, luật sư chính, bài báo chính, bài xã luận lớn, con ngựa đầu đàn, con ngựa dẫn đầu trong cỗ ngựa, hàng dấu chấm sang trang, mạch nhánh - mầm chính, dây gân, tin quan trọng nhất, vật dẫn, nhạc trưởng, người điều khiển dàn nhạc, người điều khiển ban đồng ca, người lãnh xướng, hàng bán rẻ để quảng cáo</t>
        </is>
      </c>
    </row>
    <row r="4473">
      <c r="A4473" t="inlineStr">
        <is>
          <t>dirigieren</t>
        </is>
      </c>
      <c r="B4473" t="inlineStr"/>
      <c r="C4473" t="inlineStr"/>
      <c r="D4473" t="inlineStr">
        <is>
          <t>dẫn tới, chỉ huy, chỉ đạo, điều khiển, hướng dẫn, quản, quản lý, trông nom, dẫn - buộc chì, đổ chì, bọc chì, lợp chì, đặt thành cỡ, lânh đạo, lânh đạo bằng thuyết phục, dẫn đường, dẫn dắt, đứng đầu, đưa đến, dẫn đến, trải qua, kéo dài, làm cho - khiến cho, đánh trước tiên, hướng trả lời theo ý muốn bằng những câu hỏi khôn ngoan, đánh đầu tiên = dirigieren +</t>
        </is>
      </c>
    </row>
    <row r="4474">
      <c r="A4474" t="inlineStr">
        <is>
          <t>Dirne</t>
        </is>
      </c>
      <c r="B4474" t="inlineStr"/>
      <c r="C4474" t="inlineStr"/>
      <c r="D4474" t="inlineStr">
        <is>
          <t>hành lý, trang bị cầm tay, đùa con mụ vô dụng, con mụ vô tích sự, con ranh con - con chó sói cái, con chồn cái bitch wolf, bitch fox), khuốm chyến yêu luộng con mụ lẳng lơ dâm đảng, con mụ phản trắc - vải nâu xám, vải dày màu nâu xám, sự đều đều, sự buồn tẻ, người đàn bà nhếch nhác, người đàn bà nhơ bẩn, gái đĩ, gái điếm - đĩ - người đàn bà mất nết, người đàn bà hư hỏng, đứa con gái trơ tráo, đứa con gái hỗn xược - - bánh nhân hoa quả, người con gái hư, người con gái đĩ thoả</t>
        </is>
      </c>
    </row>
    <row r="4475">
      <c r="A4475" t="inlineStr">
        <is>
          <t>disassemblieren</t>
        </is>
      </c>
      <c r="B4475" t="inlineStr"/>
      <c r="C4475" t="inlineStr"/>
      <c r="D4475" t="inlineStr">
        <is>
          <t>tháo ra, tháo rời</t>
        </is>
      </c>
    </row>
    <row r="4476">
      <c r="A4476" t="inlineStr">
        <is>
          <t>Disc</t>
        </is>
      </c>
      <c r="B4476" t="inlineStr"/>
      <c r="C4476" t="inlineStr"/>
      <c r="D4476" t="inlineStr">
        <is>
          <t>đĩa, đĩa hát, vật hình đĩa, bộ phận hình đĩa</t>
        </is>
      </c>
    </row>
    <row r="4477">
      <c r="A4477" t="inlineStr">
        <is>
          <t>Disharmonie</t>
        </is>
      </c>
      <c r="B4477" t="inlineStr"/>
      <c r="C4477" t="inlineStr"/>
      <c r="D4477" t="inlineStr">
        <is>
          <t>sự bất hoà, mối bất hoà, mối xích mích, tiếng chói tai, nốt nghịch tai - sự không hoà hợp, sự không hoà âm, sự nghịch tai - tính không hoà tan</t>
        </is>
      </c>
    </row>
    <row r="4478">
      <c r="A4478" t="inlineStr">
        <is>
          <t>disharmonisch</t>
        </is>
      </c>
      <c r="B4478" t="inlineStr"/>
      <c r="C4478" t="inlineStr"/>
      <c r="D4478" t="inlineStr">
        <is>
          <t>nghịch tai, không hoà âm, không hoà hợp, bất hoà, mâu thuẫn nhau, trái ngược nhau</t>
        </is>
      </c>
    </row>
    <row r="4479">
      <c r="A4479" t="inlineStr">
        <is>
          <t>Disk</t>
        </is>
      </c>
      <c r="B4479" t="inlineStr"/>
      <c r="C4479" t="inlineStr"/>
      <c r="D4479" t="inlineStr">
        <is>
          <t>đĩa, đĩa hát, vật hình đĩa, bộ phận hình đĩa = die Compact Disk +</t>
        </is>
      </c>
    </row>
    <row r="4480">
      <c r="A4480" t="inlineStr">
        <is>
          <t>Diskette</t>
        </is>
      </c>
      <c r="B4480" t="inlineStr"/>
      <c r="C4480" t="inlineStr"/>
      <c r="D4480" t="inlineStr">
        <is>
          <t>đĩa, đĩa hát, vật hình đĩa, bộ phận hình đĩa = die doppelseitige Diskette + = Diskette ist schreibgeschützt + = Fehler beim Lesen von Diskette + = Fehler beim Schreiben auf die Diskette +</t>
        </is>
      </c>
    </row>
    <row r="4481">
      <c r="A4481" t="inlineStr">
        <is>
          <t>diskontierbar</t>
        </is>
      </c>
      <c r="B4481" t="inlineStr"/>
      <c r="C4481" t="inlineStr"/>
      <c r="D4481" t="inlineStr">
        <is>
          <t>có thể gửi ở ngân hàng, có thể giao cho ngân hàng - có thể thanh toán trước thời hạn, nhận thanh toán trước thời hạn, có thể giảm bớt, có thể hạ bớt, có thể chiết khấu, đáng trừ hao, có thể không đếm xỉa đến, có thể bị coi nhẹ</t>
        </is>
      </c>
    </row>
    <row r="4482">
      <c r="A4482" t="inlineStr">
        <is>
          <t>diskontieren</t>
        </is>
      </c>
      <c r="B4482" t="inlineStr"/>
      <c r="C4482" t="inlineStr"/>
      <c r="D4482" t="inlineStr">
        <is>
          <t>thanh toán trước thời hạn, nhận thanh toán trước thời hạn, giảm giá, bớt giá, chiết khấu, bản hạ giá, dạm bán hạ giá, trừ hao, không kể đến, không đếm xỉa đến, không để ý đến - coi nhẹ, đánh giá thấp tầm quan trọng của, sớm làm mất tác dụng</t>
        </is>
      </c>
    </row>
    <row r="4483">
      <c r="A4483" t="inlineStr">
        <is>
          <t>Diskrepanz</t>
        </is>
      </c>
      <c r="B4483" t="inlineStr"/>
      <c r="C4483" t="inlineStr"/>
      <c r="D4483" t="inlineStr">
        <is>
          <t>sự khác nhau, sự không nhất quán, sự không thống nhất, sự trái ngược nhau</t>
        </is>
      </c>
    </row>
    <row r="4484">
      <c r="A4484" t="inlineStr">
        <is>
          <t>diskret</t>
        </is>
      </c>
      <c r="B4484" t="inlineStr"/>
      <c r="C4484" t="inlineStr"/>
      <c r="D4484" t="inlineStr">
        <is>
          <t>thận trọng, dè dặt, kín đáo, biết suy xét, khôn ngoan = diskret +</t>
        </is>
      </c>
    </row>
    <row r="4485">
      <c r="A4485" t="inlineStr">
        <is>
          <t>Diskretion</t>
        </is>
      </c>
      <c r="B4485" t="inlineStr"/>
      <c r="C4485" t="inlineStr"/>
      <c r="D4485" t="inlineStr">
        <is>
          <t>sự tự do làm theo ý mình, sự thận trọng, sự suy xét khôn ngoan = strengste Diskretion! + = etwas mit Diskretion behandeln +</t>
        </is>
      </c>
    </row>
    <row r="4486">
      <c r="A4486" t="inlineStr">
        <is>
          <t>diskriminieren</t>
        </is>
      </c>
      <c r="B4486" t="inlineStr"/>
      <c r="C4486" t="inlineStr"/>
      <c r="D4486">
        <f> jemanden diskriminieren +</f>
        <v/>
      </c>
    </row>
    <row r="4487">
      <c r="A4487" t="inlineStr">
        <is>
          <t>Diskriminierung</t>
        </is>
      </c>
      <c r="B4487" t="inlineStr"/>
      <c r="C4487" t="inlineStr"/>
      <c r="D4487" t="inlineStr">
        <is>
          <t>sự phân biệt, sự nhận rõ điều khác nhau, sự tách bạch ra, sự biết phân biệt, sự sáng suốt, óc phán đoán, óc suy xét, sự đối xử phân biệt</t>
        </is>
      </c>
    </row>
    <row r="4488">
      <c r="A4488" t="inlineStr">
        <is>
          <t>Diskursbereich</t>
        </is>
      </c>
      <c r="B4488" t="inlineStr"/>
      <c r="C4488" t="inlineStr"/>
      <c r="D4488" t="inlineStr">
        <is>
          <t>đất đai tài sản, dinh cơ, ruộng nương nhà cửa, lãnh địa, lãnh thổ, phạm vi, lĩnh vực</t>
        </is>
      </c>
    </row>
    <row r="4489">
      <c r="A4489" t="inlineStr">
        <is>
          <t>Diskus</t>
        </is>
      </c>
      <c r="B4489" t="inlineStr"/>
      <c r="C4489" t="inlineStr"/>
      <c r="D4489" t="inlineStr">
        <is>
          <t>đĩa, đĩa hát, vật hình đĩa, bộ phận hình đĩa - = der Diskus +</t>
        </is>
      </c>
    </row>
    <row r="4490">
      <c r="A4490" t="inlineStr">
        <is>
          <t>Diskussion</t>
        </is>
      </c>
      <c r="B4490" t="inlineStr"/>
      <c r="C4490" t="inlineStr"/>
      <c r="D4490" t="inlineStr">
        <is>
          <t>cuộc tranh luận, cuộc thảo luận, cuộc tranh cãi, biên bản chính thức của những phiên họp nghị viện - sự thảo luận, sự bàn cãi, sự tranh luận, cuộc bàn cãi, sự ăn uống ngon lành thích thú - - cuộc tranh chấp, cuộc cãi cọ, sự bất hoà, sự bất đồng ý kiến - sự thông gió, sự thông hơi, sự quạt, sự lọc bằng oxy, sự đưa ra bàn luận rộng rãi = die Diskussion eröffnen + = zur Diskussion stehen + = im Verlauf der Diskussion + = in die Diskussion eingreifen + = sich lebhaft an einer Diskussion beteiligen +</t>
        </is>
      </c>
    </row>
    <row r="4491">
      <c r="A4491" t="inlineStr">
        <is>
          <t>Diskussionsgremiums</t>
        </is>
      </c>
      <c r="B4491" t="inlineStr"/>
      <c r="C4491" t="inlineStr"/>
      <c r="D4491" t="inlineStr">
        <is>
          <t>chủ tịch, người chủ toạ, người cho thuê ghế lăn, người đẩy ghế lăn, người khiêng kiệu</t>
        </is>
      </c>
    </row>
    <row r="4492">
      <c r="A4492" t="inlineStr">
        <is>
          <t>Diskussionsteilnehmer</t>
        </is>
      </c>
      <c r="B4492" t="inlineStr"/>
      <c r="C4492" t="inlineStr"/>
      <c r="D4492">
        <f> der Diskussionsteilnehmer +</f>
        <v/>
      </c>
    </row>
    <row r="4493">
      <c r="A4493" t="inlineStr">
        <is>
          <t>diskutieren</t>
        </is>
      </c>
      <c r="B4493" t="inlineStr"/>
      <c r="C4493" t="inlineStr"/>
      <c r="D4493" t="inlineStr">
        <is>
          <t>chứng tỏ, chỉ rõ, tranh cãi, tranh luận, cãi lẽ, lấy lý lẽ để bảo vệ, tìm lý lẽ để chứng minh, thuyết phục, rút ra kết luận, dùng lý lẽ, cãi lý - bàn cãi, suy nghĩ, cân nhắc - thảo luận, nói đến, ăn uống ngon lành thích thú - nêu lên để bàn - thông gió, thông hơi, lọc bằng oxy, công bố, đưa ra bàn luận rộng rãi = diskutieren + = diskutieren + = diskutieren +</t>
        </is>
      </c>
    </row>
    <row r="4494">
      <c r="A4494" t="inlineStr">
        <is>
          <t>diskutierend</t>
        </is>
      </c>
      <c r="B4494" t="inlineStr"/>
      <c r="C4494" t="inlineStr"/>
      <c r="D4494" t="inlineStr">
        <is>
          <t>bàn cãi, tranh luận</t>
        </is>
      </c>
    </row>
    <row r="4495">
      <c r="A4495" t="inlineStr">
        <is>
          <t>dispensieren</t>
        </is>
      </c>
      <c r="B4495" t="inlineStr"/>
      <c r="C4495" t="inlineStr"/>
      <c r="D4495" t="inlineStr">
        <is>
          <t>phân phát, phân phối, pha chế và cho, miễn trừ, tha cho, xét xử, làm, to dispense with miễn trừ, làm thành không cần thiết, bỏ qua, có thể đừng được, không cần đến = dispensieren +</t>
        </is>
      </c>
    </row>
    <row r="4496">
      <c r="A4496" t="inlineStr">
        <is>
          <t>disputieren</t>
        </is>
      </c>
      <c r="B4496" t="inlineStr"/>
      <c r="C4496" t="inlineStr"/>
      <c r="D4496" t="inlineStr">
        <is>
          <t>chứng tỏ, chỉ rõ, tranh cãi, tranh luận, cãi lẽ, lấy lý lẽ để bảo vệ, tìm lý lẽ để chứng minh, thuyết phục, rút ra kết luận, dùng lý lẽ, cãi lý</t>
        </is>
      </c>
    </row>
    <row r="4497">
      <c r="A4497" t="inlineStr">
        <is>
          <t>Disqualifikation</t>
        </is>
      </c>
      <c r="B4497" t="inlineStr"/>
      <c r="C4497" t="inlineStr"/>
      <c r="D4497" t="inlineStr">
        <is>
          <t>sự làm cho không đủ tư cách, điều làm cho không đủ tư cách, sự tuyên bố không đủ tư cách, sự loại ra không cho thi, sự truất quyền dự thi - sự không đủ khả năng, sự không đủ năng lực, sự bất lực, sự thiếu tư cách</t>
        </is>
      </c>
    </row>
    <row r="4498">
      <c r="A4498" t="inlineStr">
        <is>
          <t>disqualifizieren</t>
        </is>
      </c>
      <c r="B4498" t="inlineStr"/>
      <c r="C4498" t="inlineStr"/>
      <c r="D4498" t="inlineStr">
        <is>
          <t>làm cho không đủ tư cách, tuyên bố không đủ tư cách, loại ra không cho thi, sự truất quyền dự thi</t>
        </is>
      </c>
    </row>
    <row r="4499">
      <c r="A4499" t="inlineStr">
        <is>
          <t>Disqualifizierung</t>
        </is>
      </c>
      <c r="B4499" t="inlineStr"/>
      <c r="C4499" t="inlineStr"/>
      <c r="D4499" t="inlineStr">
        <is>
          <t>sự làm cho không đủ tư cách, điều làm cho không đủ tư cách, sự tuyên bố không đủ tư cách, sự loại ra không cho thi, sự truất quyền dự thi</t>
        </is>
      </c>
    </row>
    <row r="4500">
      <c r="A4500" t="inlineStr">
        <is>
          <t>dissonant</t>
        </is>
      </c>
      <c r="B4500" t="inlineStr"/>
      <c r="C4500" t="inlineStr"/>
      <c r="D4500" t="inlineStr">
        <is>
          <t>không hài hoà, không hoà âm, không điều hoà</t>
        </is>
      </c>
    </row>
    <row r="4501">
      <c r="A4501" t="inlineStr">
        <is>
          <t>Dissonanz</t>
        </is>
      </c>
      <c r="B4501" t="inlineStr"/>
      <c r="C4501" t="inlineStr"/>
      <c r="D4501" t="inlineStr">
        <is>
          <t>sự nghịch tai, tính không hoà tan, sự không hoà hợp, sự bất hoà = die Dissonanz +</t>
        </is>
      </c>
    </row>
    <row r="4502">
      <c r="A4502" t="inlineStr">
        <is>
          <t>Distanz</t>
        </is>
      </c>
      <c r="B4502" t="inlineStr"/>
      <c r="C4502" t="inlineStr"/>
      <c r="D4502" t="inlineStr">
        <is>
          <t>sự đổi chỗ, sự dời chỗ, sự chuyển chỗ, sự thải ra, sự cách chức, sự chiếm chỗ, sự hất ra khỏi chỗ, sự thay thế, sự dịch chuyển, độ dịch chuyển, trọng lượng nước rẽ - khoảng cách, tầm xa, khoảng, quãng đường, quãng đường chạy đua, nơi xa, đằng xa, phía xa, thái độ cách biệt, thái độ xa cách, sự cách biệt, sự xa cách, cảnh xa</t>
        </is>
      </c>
    </row>
    <row r="4503">
      <c r="A4503" t="inlineStr">
        <is>
          <t>distanzieren</t>
        </is>
      </c>
      <c r="B4503" t="inlineStr"/>
      <c r="C4503" t="inlineStr"/>
      <c r="D4503">
        <f> sich distanzieren von + = sich von etwas distanzieren +</f>
        <v/>
      </c>
    </row>
    <row r="4504">
      <c r="A4504" t="inlineStr">
        <is>
          <t>distanziert</t>
        </is>
      </c>
      <c r="B4504" t="inlineStr"/>
      <c r="C4504" t="inlineStr"/>
      <c r="D4504" t="inlineStr">
        <is>
          <t>dành, dành riêng, dành trước, kín đáo, dè dặt, giữ gìn, dự bị, dự trữ</t>
        </is>
      </c>
    </row>
    <row r="4505">
      <c r="A4505" t="inlineStr">
        <is>
          <t>Distel</t>
        </is>
      </c>
      <c r="B4505" t="inlineStr"/>
      <c r="C4505" t="inlineStr"/>
      <c r="D4505" t="inlineStr">
        <is>
          <t>cây kế</t>
        </is>
      </c>
    </row>
    <row r="4506">
      <c r="A4506" t="inlineStr">
        <is>
          <t>Distrikt</t>
        </is>
      </c>
      <c r="B4506" t="inlineStr"/>
      <c r="C4506" t="inlineStr"/>
      <c r="D4506" t="inlineStr">
        <is>
          <t>vùng, miền, tầng lớp, lĩnh vực, khoảng</t>
        </is>
      </c>
    </row>
    <row r="4507">
      <c r="A4507" t="inlineStr">
        <is>
          <t>Disziplin</t>
        </is>
      </c>
      <c r="B4507" t="inlineStr"/>
      <c r="C4507" t="inlineStr"/>
      <c r="D4507" t="inlineStr">
        <is>
          <t>kỷ luật, sự rèn luyện trí óc, nhục hình, sự trừng phạt, sự hành xác, quân sự luyện tập, môn học = die Disziplin + = die eiserne Disziplin +</t>
        </is>
      </c>
    </row>
    <row r="4508">
      <c r="A4508" t="inlineStr">
        <is>
          <t>disziplinarisch</t>
        </is>
      </c>
      <c r="B4508" t="inlineStr"/>
      <c r="C4508" t="inlineStr"/>
      <c r="D4508" t="inlineStr">
        <is>
          <t>kỷ luật, để đưa vào kỷ luật, có tính chất rèn luyện trí óc, để rèn luyện trí óc</t>
        </is>
      </c>
    </row>
    <row r="4509">
      <c r="A4509" t="inlineStr">
        <is>
          <t>disziplinieren</t>
        </is>
      </c>
      <c r="B4509" t="inlineStr"/>
      <c r="C4509" t="inlineStr"/>
      <c r="D4509" t="inlineStr">
        <is>
          <t>khép vào kỷ luật, đưa vào kỷ luật, rèn luyện, trừng phạt, đánh đập</t>
        </is>
      </c>
    </row>
    <row r="4510">
      <c r="A4510" t="inlineStr">
        <is>
          <t>Diuretikum</t>
        </is>
      </c>
      <c r="B4510" t="inlineStr"/>
      <c r="C4510" t="inlineStr"/>
      <c r="D4510" t="inlineStr">
        <is>
          <t>thuốc lợi tiểu, thuốc lợi niệu</t>
        </is>
      </c>
    </row>
    <row r="4511">
      <c r="A4511" t="inlineStr">
        <is>
          <t>divergent</t>
        </is>
      </c>
      <c r="B4511" t="inlineStr"/>
      <c r="C4511" t="inlineStr"/>
      <c r="D4511" t="inlineStr">
        <is>
          <t>phân kỳ, rẽ ra, trệch, trệch đi, khác nhau, bất đồng</t>
        </is>
      </c>
    </row>
    <row r="4512">
      <c r="A4512" t="inlineStr">
        <is>
          <t>Divergenz</t>
        </is>
      </c>
      <c r="B4512" t="inlineStr"/>
      <c r="C4512" t="inlineStr"/>
      <c r="D4512" t="inlineStr">
        <is>
          <t>sự phân kỳ, sự rẽ ra, sự trệch, sự đi trệch, sự khác nhau, sự bất đồng</t>
        </is>
      </c>
    </row>
    <row r="4513">
      <c r="A4513" t="inlineStr">
        <is>
          <t>Divergieren</t>
        </is>
      </c>
      <c r="B4513" t="inlineStr"/>
      <c r="C4513" t="inlineStr"/>
      <c r="D4513" t="inlineStr">
        <is>
          <t>sự phân kỳ, sự rẽ ra, sự trệch, sự đi trệch, sự khác nhau, sự bất đồng</t>
        </is>
      </c>
    </row>
    <row r="4514">
      <c r="A4514" t="inlineStr">
        <is>
          <t>divergieren</t>
        </is>
      </c>
      <c r="B4514" t="inlineStr"/>
      <c r="C4514" t="inlineStr"/>
      <c r="D4514" t="inlineStr">
        <is>
          <t>phân kỳ, rẽ ra, trệch, đi trệch, khác nhau, bất đồng, làm phân kỳ, làm rẽ ra, làm trệch đi</t>
        </is>
      </c>
    </row>
    <row r="4515">
      <c r="A4515" t="inlineStr">
        <is>
          <t>Diverse</t>
        </is>
      </c>
      <c r="B4515" t="inlineStr"/>
      <c r="C4515" t="inlineStr"/>
      <c r="D4515" t="inlineStr">
        <is>
          <t>đồ lặt vặt, những thứ lặt vặt</t>
        </is>
      </c>
    </row>
    <row r="4516">
      <c r="A4516" t="inlineStr">
        <is>
          <t>Dividend</t>
        </is>
      </c>
      <c r="B4516" t="inlineStr"/>
      <c r="C4516" t="inlineStr"/>
      <c r="D4516" t="inlineStr">
        <is>
          <t>số bị chia, cái bị chia, tiền lãi cổ phần</t>
        </is>
      </c>
    </row>
    <row r="4517">
      <c r="A4517" t="inlineStr">
        <is>
          <t>Divis</t>
        </is>
      </c>
      <c r="B4517" t="inlineStr"/>
      <c r="C4517" t="inlineStr"/>
      <c r="D4517" t="inlineStr">
        <is>
          <t>dấu nối, quâng ngắt</t>
        </is>
      </c>
    </row>
    <row r="4518">
      <c r="A4518" t="inlineStr">
        <is>
          <t>Division</t>
        </is>
      </c>
      <c r="B4518" t="inlineStr"/>
      <c r="C4518" t="inlineStr"/>
      <c r="D4518" t="inlineStr">
        <is>
          <t>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t>
        </is>
      </c>
    </row>
    <row r="4519">
      <c r="A4519" t="inlineStr">
        <is>
          <t>Diwan</t>
        </is>
      </c>
      <c r="B4519" t="inlineStr"/>
      <c r="C4519" t="inlineStr"/>
      <c r="D4519" t="inlineStr">
        <is>
          <t>đi văng, trường kỷ, phòng hút thuốc, cửa hàng bán xì gà, nội các của hoàng đế Thổ-nhĩ-kỳ, phòng họp nội các của hoàng đế Thổ-nhĩ-kỳ</t>
        </is>
      </c>
    </row>
    <row r="4520">
      <c r="A4520" t="inlineStr">
        <is>
          <t>doch</t>
        </is>
      </c>
      <c r="B4520" t="inlineStr"/>
      <c r="C4520" t="inlineStr"/>
      <c r="D4520" t="inlineStr">
        <is>
          <t>thực vậy, thực mà, quả thực, thực lại là, thực vậy ư, thế à, vậy à, thế - thực, thật, thực ra - im, yên, tĩnh mịch, làm thinh, nín lặng, không sủi bọt, vẫn thường, thường, vẫn còn, tuy nhiên, ấy thế mà, hơn nữa - tại sao, vì sao, sao!, thế nào! - còn, hãy còn, còn nữa, bây giờ, lúc này, tuy thế, tuy vậy, nhưng mà, mà, song, dù sao, dù thế nào, vả lại, ấy vậy mà = da doch + = ja doch! + = oh doch! + = doch, ja + = also doch + = aber doch + = höre doch! + = komm doch! + = nicht doch! +</t>
        </is>
      </c>
    </row>
    <row r="4521">
      <c r="A4521" t="inlineStr">
        <is>
          <t>Docht</t>
        </is>
      </c>
      <c r="B4521" t="inlineStr"/>
      <c r="C4521" t="inlineStr"/>
      <c r="D4521" t="inlineStr">
        <is>
          <t>bấc</t>
        </is>
      </c>
    </row>
    <row r="4522">
      <c r="A4522" t="inlineStr">
        <is>
          <t>Dock</t>
        </is>
      </c>
      <c r="B4522" t="inlineStr"/>
      <c r="C4522" t="inlineStr"/>
      <c r="D4522" t="inlineStr">
        <is>
          <t>cắt ngắn, cắt đuôi, cắt tóc, cắt bớt, giảm bớt, hạn chế bớt, tước mất, đưa vào vũng tàu, đưa vào bến, xây dựng vũng tàu, xây dựng bến tàu, vào vũng tàu, vào bến tàu = die Unterbringung im Dock +</t>
        </is>
      </c>
    </row>
    <row r="4523">
      <c r="A4523" t="inlineStr">
        <is>
          <t>Docks</t>
        </is>
      </c>
      <c r="B4523" t="inlineStr"/>
      <c r="C4523" t="inlineStr"/>
      <c r="D4523" t="inlineStr">
        <is>
          <t>xây dựng thành dãy bến tàu</t>
        </is>
      </c>
    </row>
    <row r="4524">
      <c r="A4524" t="inlineStr">
        <is>
          <t>Dogge</t>
        </is>
      </c>
      <c r="B4524" t="inlineStr"/>
      <c r="C4524" t="inlineStr"/>
      <c r="D4524" t="inlineStr">
        <is>
          <t>giống chó lớn tai cụp = die deutsche Dogge +</t>
        </is>
      </c>
    </row>
    <row r="4525">
      <c r="A4525" t="inlineStr">
        <is>
          <t>Dogmatiker</t>
        </is>
      </c>
      <c r="B4525" t="inlineStr"/>
      <c r="C4525" t="inlineStr"/>
      <c r="D4525" t="inlineStr">
        <is>
          <t>người giáo điều</t>
        </is>
      </c>
    </row>
    <row r="4526">
      <c r="A4526" t="inlineStr">
        <is>
          <t>dogmatisch</t>
        </is>
      </c>
      <c r="B4526" t="inlineStr"/>
      <c r="C4526" t="inlineStr"/>
      <c r="D4526" t="inlineStr">
        <is>
          <t>chủ nghĩa, học thuyết - - thực dụng, hay dính vào chuyện người, hay chõ mõm, giáo điều, võ đoán, căn cứ vào sự thực = sich dogmatisch äußern +</t>
        </is>
      </c>
    </row>
    <row r="4527">
      <c r="A4527" t="inlineStr">
        <is>
          <t>Dogmatismus</t>
        </is>
      </c>
      <c r="B4527" t="inlineStr"/>
      <c r="C4527" t="inlineStr"/>
      <c r="D4527" t="inlineStr">
        <is>
          <t>chủ nghĩa giáo điều, thái độ võ đoán, lối võ đoán</t>
        </is>
      </c>
    </row>
    <row r="4528">
      <c r="A4528" t="inlineStr">
        <is>
          <t>Dohle</t>
        </is>
      </c>
      <c r="B4528" t="inlineStr"/>
      <c r="C4528" t="inlineStr"/>
      <c r="D4528" t="inlineStr">
        <is>
          <t>quạ gáy xám</t>
        </is>
      </c>
    </row>
    <row r="4529">
      <c r="A4529" t="inlineStr">
        <is>
          <t>Dohne</t>
        </is>
      </c>
      <c r="B4529" t="inlineStr"/>
      <c r="C4529" t="inlineStr"/>
      <c r="D4529" t="inlineStr">
        <is>
          <t>cái thòng lọng, cái bẫy</t>
        </is>
      </c>
    </row>
    <row r="4530">
      <c r="A4530" t="inlineStr">
        <is>
          <t>Doktor</t>
        </is>
      </c>
      <c r="B4530" t="inlineStr"/>
      <c r="C4530" t="inlineStr"/>
      <c r="D4530" t="inlineStr">
        <is>
          <t>bác sĩ y khoa, tiến sĩ = Dr. Ho Ngoc Duc hat diese Software geschrieben+ = den Doktor holen + = zum Doktor machen + = der Doktor ehrenhalber + = der Doktor honoris causa +</t>
        </is>
      </c>
    </row>
    <row r="4531">
      <c r="A4531" t="inlineStr">
        <is>
          <t>Doktrin</t>
        </is>
      </c>
      <c r="B4531" t="inlineStr"/>
      <c r="C4531" t="inlineStr"/>
      <c r="D4531" t="inlineStr">
        <is>
          <t>học thuyết chủ nghĩa</t>
        </is>
      </c>
    </row>
    <row r="4532">
      <c r="A4532" t="inlineStr">
        <is>
          <t>Dokument</t>
        </is>
      </c>
      <c r="B4532" t="inlineStr"/>
      <c r="C4532" t="inlineStr"/>
      <c r="D4532" t="inlineStr">
        <is>
          <t>việc làm, hành động, hành vi, kỳ công, chiến công, thành tích lớn, văn bản, chứng thư - văn kiện, tài liệu, tư liệu - dụng cụ &amp; ), nhạc khí, công cụ, phương tiện - giấy, giấy tờ, giấy má, báo, bạc giấy paper money), hối phiếu, gói giấy, túi giấy, giấy vào cửa không mất tiền, vé mời, đề bài thi, bài luận văn, bài thuyết trình = das handgeschriebene Dokument +</t>
        </is>
      </c>
    </row>
    <row r="4533">
      <c r="A4533" t="inlineStr">
        <is>
          <t>Dokumentarfilm</t>
        </is>
      </c>
      <c r="B4533" t="inlineStr"/>
      <c r="C4533" t="inlineStr"/>
      <c r="D4533" t="inlineStr">
        <is>
          <t>phim tài liệu</t>
        </is>
      </c>
    </row>
    <row r="4534">
      <c r="A4534" t="inlineStr">
        <is>
          <t>dokumentarisch</t>
        </is>
      </c>
      <c r="B4534" t="inlineStr"/>
      <c r="C4534" t="inlineStr"/>
      <c r="D4534" t="inlineStr">
        <is>
          <t>tài liệu, tư liệu</t>
        </is>
      </c>
    </row>
    <row r="4535">
      <c r="A4535" t="inlineStr">
        <is>
          <t>Dokumentation</t>
        </is>
      </c>
      <c r="B4535" t="inlineStr"/>
      <c r="C4535" t="inlineStr"/>
      <c r="D4535" t="inlineStr">
        <is>
          <t>sự thể hiện, sự biểu hiện, sự chứng minh, sự thuyết minh, luận chứng, cuộc biểu tình, cuộc biểu tình tuần hành, cuộc biểu dương lực lượng, cuộc thao diễn - sự chứng minh bằng tài liệu, sự dẫn chứng bằng tư liệu, sự đưa ra tài liệu, sự cung cấp tài liệu</t>
        </is>
      </c>
    </row>
    <row r="4536">
      <c r="A4536" t="inlineStr">
        <is>
          <t>dokumentieren</t>
        </is>
      </c>
      <c r="B4536" t="inlineStr"/>
      <c r="C4536" t="inlineStr"/>
      <c r="D4536" t="inlineStr">
        <is>
          <t>chứng minh, giải thích, bày tỏ, biểu lộ, làm thấy rõ, biểu tình, biểu tình tuần hành, biểu dương lực lượng, thao diễn - chứng minh bằng tư liệu, dẫn chứng bằng tư liệu, đưa ra tài liệu, cung cấp tư liệu</t>
        </is>
      </c>
    </row>
    <row r="4537">
      <c r="A4537" t="inlineStr">
        <is>
          <t>Dolch</t>
        </is>
      </c>
      <c r="B4537" t="inlineStr"/>
      <c r="C4537" t="inlineStr"/>
      <c r="D4537" t="inlineStr">
        <is>
          <t>dao găm, dấu chữ thập - = der kleine Dolch +</t>
        </is>
      </c>
    </row>
    <row r="4538">
      <c r="A4538" t="inlineStr">
        <is>
          <t>Dolde</t>
        </is>
      </c>
      <c r="B4538" t="inlineStr"/>
      <c r="C4538" t="inlineStr"/>
      <c r="D4538" t="inlineStr">
        <is>
          <t>đám, bó, cụm, đàn, bầy - tán</t>
        </is>
      </c>
    </row>
    <row r="4539">
      <c r="A4539" t="inlineStr">
        <is>
          <t>Dollar</t>
        </is>
      </c>
      <c r="B4539" t="inlineStr"/>
      <c r="C4539" t="inlineStr"/>
      <c r="D4539" t="inlineStr">
        <is>
          <t>hươu đực, hoẵng đực, nai đực, thỏ đực, người diện sang, công tử bột, ghuộm đỏ, đồng đô la, cái lờ, chuyện ba hoa khoác lác, cái giá đỡ, cái chống, vật nhắc đến lượt chia bài, nước giặt quần áo - nước nấu quần áo - đồng 5 silinh, đồng curon</t>
        </is>
      </c>
    </row>
    <row r="4540">
      <c r="A4540" t="inlineStr">
        <is>
          <t>Dollbord</t>
        </is>
      </c>
      <c r="B4540" t="inlineStr"/>
      <c r="C4540" t="inlineStr"/>
      <c r="D4540">
        <f> der Dollbord +</f>
        <v/>
      </c>
    </row>
    <row r="4541">
      <c r="A4541" t="inlineStr">
        <is>
          <t>dolmetschen</t>
        </is>
      </c>
      <c r="B4541" t="inlineStr"/>
      <c r="C4541" t="inlineStr"/>
      <c r="D4541" t="inlineStr">
        <is>
          <t>giải thích, làm sáng tỏ, hiểu, trình diễn ra được, diễn xuất ra được, thể hiện, dịch, làm phiên dịch, đưa ra lời giải thích</t>
        </is>
      </c>
    </row>
    <row r="4542">
      <c r="A4542" t="inlineStr">
        <is>
          <t>Dolmetscher</t>
        </is>
      </c>
      <c r="B4542" t="inlineStr"/>
      <c r="C4542" t="inlineStr"/>
      <c r="D4542" t="inlineStr">
        <is>
          <t>người thông ngôn - người giải thích, người làm sáng tỏ, người hiểu, người trình diễn, người diễn xuất, người thể hiện, người phiên dịch = als Dolmetscher fungieren +</t>
        </is>
      </c>
    </row>
    <row r="4543">
      <c r="A4543" t="inlineStr">
        <is>
          <t>Dom</t>
        </is>
      </c>
      <c r="B4543" t="inlineStr"/>
      <c r="C4543" t="inlineStr"/>
      <c r="D4543" t="inlineStr">
        <is>
          <t>nhà thờ lớn - vòm, mái vòm, đỉnh tròn, đầu, cái chao, cái nắp, cái chụp, lâu đài, toà nhà nguy nga - nhà thờ tu viện</t>
        </is>
      </c>
    </row>
    <row r="4544">
      <c r="A4544" t="inlineStr">
        <is>
          <t>Domain</t>
        </is>
      </c>
      <c r="B4544" t="inlineStr"/>
      <c r="C4544" t="inlineStr"/>
      <c r="D4544" t="inlineStr">
        <is>
          <t>đất đai tài sản, dinh cơ, ruộng nương nhà cửa, lãnh địa, lãnh thổ, phạm vi, lĩnh vực = Public Domain +</t>
        </is>
      </c>
    </row>
    <row r="4545">
      <c r="A4545" t="inlineStr">
        <is>
          <t>dominant</t>
        </is>
      </c>
      <c r="B4545" t="inlineStr"/>
      <c r="C4545" t="inlineStr"/>
      <c r="D4545" t="inlineStr">
        <is>
          <t>át, trội, có ưu thế hơn, có ảnh hưởng lớn, chi phối, thống trị, vượt cao hơn cả, bao quát, âm át</t>
        </is>
      </c>
    </row>
    <row r="4546">
      <c r="A4546" t="inlineStr">
        <is>
          <t>Dominante</t>
        </is>
      </c>
      <c r="B4546" t="inlineStr"/>
      <c r="C4546" t="inlineStr"/>
      <c r="D4546" t="inlineStr">
        <is>
          <t>âm át, tính trội</t>
        </is>
      </c>
    </row>
    <row r="4547">
      <c r="A4547" t="inlineStr">
        <is>
          <t>dominieren</t>
        </is>
      </c>
      <c r="B4547" t="inlineStr"/>
      <c r="C4547" t="inlineStr"/>
      <c r="D4547" t="inlineStr">
        <is>
          <t>át hẳn, trội hơn, chiếm ưu thế, có ảnh hưởng lớn, chi phối, thống trị, kiềm chế, chế ngự, nén được, vượt cao hơn hẳn, bao quát - phong tước, ban tước, cho vào hàng quý tộc, to lord over, to lord it over khống chế, sai khiến, sai bảo, ra oai, làm ra vẻ bề trên, hống hách - + against, over) thắng thế, thịnh hành, lưu hành, phổ biến khắp, lan khắp, thường xảy ra nhiều, khiến, thuyết phục</t>
        </is>
      </c>
    </row>
    <row r="4548">
      <c r="A4548" t="inlineStr">
        <is>
          <t>Domizil</t>
        </is>
      </c>
      <c r="B4548" t="inlineStr"/>
      <c r="C4548" t="inlineStr"/>
      <c r="D4548" t="inlineStr">
        <is>
          <t>nhà ở, nơi ở, nơi ở cố định, sự ở, nơi thanh toán</t>
        </is>
      </c>
    </row>
    <row r="4549">
      <c r="A4549" t="inlineStr">
        <is>
          <t>Dompteur</t>
        </is>
      </c>
      <c r="B4549" t="inlineStr"/>
      <c r="C4549" t="inlineStr"/>
      <c r="D4549" t="inlineStr">
        <is>
          <t>người dạy, người huấn luyện, huấn luyện viên</t>
        </is>
      </c>
    </row>
    <row r="4550">
      <c r="A4550" t="inlineStr">
        <is>
          <t>Donner</t>
        </is>
      </c>
      <c r="B4550" t="inlineStr"/>
      <c r="C4550" t="inlineStr"/>
      <c r="D4550" t="inlineStr">
        <is>
          <t>sấm, sét, tiếng ầm vang như sấm, sự chỉ trích, sự đe doạ = wie vom Donner gerührt +</t>
        </is>
      </c>
    </row>
    <row r="4551">
      <c r="A4551" t="inlineStr">
        <is>
          <t>Donnern</t>
        </is>
      </c>
      <c r="B4551" t="inlineStr"/>
      <c r="C4551" t="inlineStr"/>
      <c r="D4551" t="inlineStr">
        <is>
          <t>sự xoè lửa, sự nổ, sự nổi giận đùng đùng, sự xổ ra, sự tuôn ra, sự phun ra</t>
        </is>
      </c>
    </row>
    <row r="4552">
      <c r="A4552" t="inlineStr">
        <is>
          <t>donnern</t>
        </is>
      </c>
      <c r="B4552" t="inlineStr"/>
      <c r="C4552" t="inlineStr"/>
      <c r="D4552" t="inlineStr">
        <is>
          <t>xoè lửa, nổ, nổi giận đùng đùng, ngoại động từ, xổ ra, tuôn ra, phun ra - rung, ngân, vang, đánh từng hồi - nổi sấm, sấm động, ầm ầm như sấm, la lối, nạt nộ, chửa mắng = donnern +</t>
        </is>
      </c>
    </row>
    <row r="4553">
      <c r="A4553" t="inlineStr">
        <is>
          <t>donnernd</t>
        </is>
      </c>
      <c r="B4553" t="inlineStr"/>
      <c r="C4553" t="inlineStr"/>
      <c r="D4553" t="inlineStr">
        <is>
          <t>nổ, phát mau chóng, phát bất thình lình - đùng đùng nổi giận - vang như sấm, to, mạnh, dữ dội, ghê gớm, cực kỳ, nạt nộ, rất, vô cùng, hết sức - dông tố, âm ấm</t>
        </is>
      </c>
    </row>
    <row r="4554">
      <c r="A4554" t="inlineStr">
        <is>
          <t>Donnerschlag</t>
        </is>
      </c>
      <c r="B4554" t="inlineStr"/>
      <c r="C4554" t="inlineStr"/>
      <c r="D4554" t="inlineStr">
        <is>
          <t>tiếng sét, việc bất ngờ, tiếng sét ngang tai</t>
        </is>
      </c>
    </row>
    <row r="4555">
      <c r="A4555" t="inlineStr">
        <is>
          <t>Donnerwetter</t>
        </is>
      </c>
      <c r="B4555" t="inlineStr"/>
      <c r="C4555" t="inlineStr"/>
      <c r="D4555" t="inlineStr">
        <is>
          <t>hàng, dây, dãy nhà phố, hàng ghế, hàng cây, luống, cuộc đi chơi thuyền, sự chèo thuyền, sự om sòm, sự huyên náo, cuộc câi lộn, cuộc đánh lộn, sự khiển trách, sự quở trách, sự mắng mỏ - cơn gió mạnh, sự rối loạn, sự náo loạn, tiếng thét thất thanh, sự kêu la = Donnerwetter! + = zum Donnerwetter! + = was zum Donnerwetter +</t>
        </is>
      </c>
    </row>
    <row r="4556">
      <c r="A4556" t="inlineStr">
        <is>
          <t>doof</t>
        </is>
      </c>
      <c r="B4556" t="inlineStr"/>
      <c r="C4556" t="inlineStr"/>
      <c r="D4556" t="inlineStr">
        <is>
          <t>vấy máu, đẫm máu, dính máu, chảy máu, có đổ máu, tàn bạo, khát máu, thích đổ máu, thích giết người bloody minded), đỏ như máu, uộc bloody, hết sức, vô cùng, chết tiệt, trời đánh thánh vật - ngu xuẩn, vô ý thức - ngu dại, ngu đần, đần độn, ngớ ngẩn, ngẩn người ra, ngây ra, mụ đi, chán, buồn</t>
        </is>
      </c>
    </row>
    <row r="4557">
      <c r="A4557" t="inlineStr">
        <is>
          <t>Doppel</t>
        </is>
      </c>
      <c r="B4557" t="inlineStr"/>
      <c r="C4557" t="inlineStr"/>
      <c r="D4557" t="inlineStr">
        <is>
          <t>cái gấp đôi, lượng gấp đôi, bản giống hệt, bản sao lục, cái giống hệt, người giống hệt, trận đánh đôi, người đóng thay thế, bóng ma, hồn, sự chạy ngoặt thình lình, khúc ngoặt đột ngột - bước chạy đều - bản sao, vật giống hệt, vật làm giống hệt, từ đồng nghĩa, biên lai cầm đồ = Doppel- + = das gemischte Doppel +</t>
        </is>
      </c>
    </row>
    <row r="4558">
      <c r="A4558" t="inlineStr">
        <is>
          <t>Doppelboden</t>
        </is>
      </c>
      <c r="B4558" t="inlineStr"/>
      <c r="C4558" t="inlineStr"/>
      <c r="D4558">
        <f> der Doppelboden +</f>
        <v/>
      </c>
    </row>
    <row r="4559">
      <c r="A4559" t="inlineStr">
        <is>
          <t>Doppelbuchstabe</t>
        </is>
      </c>
      <c r="B4559" t="inlineStr"/>
      <c r="C4559" t="inlineStr"/>
      <c r="D4559" t="inlineStr">
        <is>
          <t>dây buộc, dải buộc, mối ràng buộc, dây ràng buộc, chỉ buộc, chữ ghép, gạch nối, luyến âm</t>
        </is>
      </c>
    </row>
    <row r="4560">
      <c r="A4560" t="inlineStr">
        <is>
          <t>Doppeldecker</t>
        </is>
      </c>
      <c r="B4560" t="inlineStr"/>
      <c r="C4560" t="inlineStr"/>
      <c r="D4560" t="inlineStr">
        <is>
          <t>máy bay hai tầng cánh</t>
        </is>
      </c>
    </row>
    <row r="4561">
      <c r="A4561" t="inlineStr">
        <is>
          <t>doppeldeutig</t>
        </is>
      </c>
      <c r="B4561" t="inlineStr"/>
      <c r="C4561" t="inlineStr"/>
      <c r="D4561" t="inlineStr">
        <is>
          <t>tối nghĩa, không rõ ràng, mơ hồ, nước đôi, nhập nhằng</t>
        </is>
      </c>
    </row>
    <row r="4562">
      <c r="A4562" t="inlineStr">
        <is>
          <t>Doppelkinn</t>
        </is>
      </c>
      <c r="B4562" t="inlineStr"/>
      <c r="C4562" t="inlineStr"/>
      <c r="D4562" t="inlineStr">
        <is>
          <t>của Gillian, cô gái, bạn gái, người yêu, Gin, khe núi sâu, dòng suối trên núi, mang, yếm, cằm dưới, cằm xệ, lá tia</t>
        </is>
      </c>
    </row>
    <row r="4563">
      <c r="A4563" t="inlineStr">
        <is>
          <t>Doppelpunkt</t>
        </is>
      </c>
      <c r="B4563" t="inlineStr"/>
      <c r="C4563" t="inlineStr"/>
      <c r="D4563" t="inlineStr">
        <is>
          <t>dấu hai chấm, ruột kết</t>
        </is>
      </c>
    </row>
    <row r="4564">
      <c r="A4564" t="inlineStr">
        <is>
          <t>doppelseitig</t>
        </is>
      </c>
      <c r="B4564" t="inlineStr"/>
      <c r="C4564" t="inlineStr"/>
      <c r="D4564" t="inlineStr">
        <is>
          <t>hai bên, hai cạnh, hai mặt</t>
        </is>
      </c>
    </row>
    <row r="4565">
      <c r="A4565" t="inlineStr">
        <is>
          <t>Doppelsinn</t>
        </is>
      </c>
      <c r="B4565" t="inlineStr"/>
      <c r="C4565" t="inlineStr"/>
      <c r="D4565" t="inlineStr">
        <is>
          <t>sự tối nghĩa, sự không rõ nghĩa, sự không rõ ràng, sự mơ hồ, sự nhập nhằng - - tính lập lờ, tính nước đôi, lời nói hai nghĩa, tính khả nghi, tính đáng ngờ, tính không rõ rệt, tính không chắc chắn, tính không quyết định - - lời nói lập lờ, lời nói nước đôi, sự chơi chữ</t>
        </is>
      </c>
    </row>
    <row r="4566">
      <c r="A4566" t="inlineStr">
        <is>
          <t>doppelsinnig</t>
        </is>
      </c>
      <c r="B4566" t="inlineStr"/>
      <c r="C4566" t="inlineStr"/>
      <c r="D4566" t="inlineStr">
        <is>
          <t>nói lập lờ, nói nước đôi</t>
        </is>
      </c>
    </row>
    <row r="4567">
      <c r="A4567" t="inlineStr">
        <is>
          <t>Doppelsinnigkeit</t>
        </is>
      </c>
      <c r="B4567" t="inlineStr"/>
      <c r="C4567" t="inlineStr"/>
      <c r="D4567" t="inlineStr">
        <is>
          <t>sự tối nghĩa, sự không rõ nghĩa, sự không rõ ràng, sự mơ hồ, sự nhập nhằng</t>
        </is>
      </c>
    </row>
    <row r="4568">
      <c r="A4568" t="inlineStr">
        <is>
          <t>Doppelstecker</t>
        </is>
      </c>
      <c r="B4568" t="inlineStr"/>
      <c r="C4568" t="inlineStr"/>
      <c r="D4568">
        <f> der Doppelstecker +</f>
        <v/>
      </c>
    </row>
    <row r="4569">
      <c r="A4569" t="inlineStr">
        <is>
          <t>doppelt</t>
        </is>
      </c>
      <c r="B4569" t="inlineStr"/>
      <c r="C4569" t="inlineStr"/>
      <c r="D4569" t="inlineStr">
        <is>
          <t>đôi, hai, kép, gập đôi, nước đôi, hai mặt, hai nghĩa, giả dối, không thành thật, lá mặt, lá trái, gấp đôi, to gấp đôi, mạnh gấp đôi, có giá trị gấp đôi, gấp hai, còng gập lại - lưỡng, tay đôi, đối ngẫu - kép đôi - gồm hai bộ phận đúng nhau, thành hai bản, giống hệt, nhiều gấp đôi - hai lần - = doppelt + = doppelt genäht hält besser + = er gab mir doppelt so viel + = er ist doppelt so alt wie sie +</t>
        </is>
      </c>
    </row>
    <row r="4570">
      <c r="A4570" t="inlineStr">
        <is>
          <t>Doppelte</t>
        </is>
      </c>
      <c r="B4570" t="inlineStr"/>
      <c r="C4570" t="inlineStr"/>
      <c r="D4570" t="inlineStr">
        <is>
          <t>cái gấp đôi, lượng gấp đôi, bản giống hệt, bản sao lục, cái giống hệt, người giống hệt, trận đánh đôi, người đóng thay thế, bóng ma, hồn, sự chạy ngoặt thình lình, khúc ngoặt đột ngột - bước chạy đều = sich um das Doppelte erhöhen +</t>
        </is>
      </c>
    </row>
    <row r="4571">
      <c r="A4571" t="inlineStr">
        <is>
          <t>doppelwertig</t>
        </is>
      </c>
      <c r="B4571" t="inlineStr"/>
      <c r="C4571" t="inlineStr"/>
      <c r="D4571" t="inlineStr">
        <is>
          <t>vừa yêu, vừa ghét, có mâu thuẫn trong tư tưởng</t>
        </is>
      </c>
    </row>
    <row r="4572">
      <c r="A4572" t="inlineStr">
        <is>
          <t>Doppelwertigkeit</t>
        </is>
      </c>
      <c r="B4572" t="inlineStr"/>
      <c r="C4572" t="inlineStr"/>
      <c r="D4572" t="inlineStr">
        <is>
          <t>sự vừa yêu, vừa ghét, sự mâu thuẫn trong tư tưởng</t>
        </is>
      </c>
    </row>
    <row r="4573">
      <c r="A4573" t="inlineStr">
        <is>
          <t>Doppelzentner</t>
        </is>
      </c>
      <c r="B4573" t="inlineStr"/>
      <c r="C4573" t="inlineStr"/>
      <c r="D4573" t="inlineStr">
        <is>
          <t>tạ</t>
        </is>
      </c>
    </row>
    <row r="4574">
      <c r="A4574" t="inlineStr">
        <is>
          <t>Dorf</t>
        </is>
      </c>
      <c r="B4574" t="inlineStr"/>
      <c r="C4574" t="inlineStr"/>
      <c r="D4574" t="inlineStr">
        <is>
          <t>nhà tranh, nhà riêng ở nông thôn - làng, xã = das globale Dorf + = das olympische Dorf +</t>
        </is>
      </c>
    </row>
    <row r="4575">
      <c r="A4575" t="inlineStr">
        <is>
          <t>Dorfbewohner</t>
        </is>
      </c>
      <c r="B4575" t="inlineStr"/>
      <c r="C4575" t="inlineStr"/>
      <c r="D4575" t="inlineStr">
        <is>
          <t>dân làng, dân nông thôn = die Dorfbewohner +</t>
        </is>
      </c>
    </row>
    <row r="4576">
      <c r="A4576" t="inlineStr">
        <is>
          <t>Dorn</t>
        </is>
      </c>
      <c r="B4576" t="inlineStr"/>
      <c r="C4576" t="inlineStr"/>
      <c r="D4576" t="inlineStr">
        <is>
          <t>cái sàng, máy sàng, cái rây, mũi tên, cái then, cái chốt cửa, bó, súc, chớp, tiếng sét, bu-lông, sự chạy trốn, sự chạy lao đi - sự châm, sự chích, sự chọc, vết châm, vết chích, vết chọc, mũi nhọn, cái giùi, cái gai, sự đau nhói, sự cắn rứt, sự day dứt, gậy thúc, uộc khụp cái cặc - gai, lông gai, cảm giác kim châm, cảm giác đau nhói - bụi gai, cây có gai, sự khó khăn = der Dorn + = der Dorn + = der Dorn +</t>
        </is>
      </c>
    </row>
    <row r="4577">
      <c r="A4577" t="inlineStr">
        <is>
          <t>dornig</t>
        </is>
      </c>
      <c r="B4577" t="inlineStr"/>
      <c r="C4577" t="inlineStr"/>
      <c r="D4577" t="inlineStr">
        <is>
          <t>nhiều bụi gai - có nhiều gai, giống gai, gai góc, hắc búa, khó giải quyết - có gai, nhiều gai, khó khăn</t>
        </is>
      </c>
    </row>
    <row r="4578">
      <c r="A4578" t="inlineStr">
        <is>
          <t>Dornstrauch</t>
        </is>
      </c>
      <c r="B4578" t="inlineStr"/>
      <c r="C4578" t="inlineStr"/>
      <c r="D4578" t="inlineStr">
        <is>
          <t>cây thạch nam, tẩu thạch nam, cây tầm xuân sweet brier), giống cây ngấy, giống cây mâm xôi</t>
        </is>
      </c>
    </row>
    <row r="4579">
      <c r="A4579" t="inlineStr">
        <is>
          <t>dorsal</t>
        </is>
      </c>
      <c r="B4579" t="inlineStr"/>
      <c r="C4579" t="inlineStr"/>
      <c r="D4579" t="inlineStr">
        <is>
          <t>lưng, ở lưng, ở mặt lưng, hình sống lưng</t>
        </is>
      </c>
    </row>
    <row r="4580">
      <c r="A4580" t="inlineStr">
        <is>
          <t>Dorsch</t>
        </is>
      </c>
      <c r="B4580" t="inlineStr"/>
      <c r="C4580" t="inlineStr"/>
      <c r="D4580" t="inlineStr">
        <is>
          <t>cá tuyết, cá moruy = der Dorsch +</t>
        </is>
      </c>
    </row>
    <row r="4581">
      <c r="A4581" t="inlineStr">
        <is>
          <t>dort</t>
        </is>
      </c>
      <c r="B4581" t="inlineStr"/>
      <c r="C4581" t="inlineStr"/>
      <c r="D4581" t="inlineStr">
        <is>
          <t>ở đó, tại đó, chỗ đó, chỗ ấy, đấy, + to be), đó = von dort + = hier und dort +</t>
        </is>
      </c>
    </row>
    <row r="4582">
      <c r="A4582" t="inlineStr">
        <is>
          <t>dorthin</t>
        </is>
      </c>
      <c r="B4582" t="inlineStr"/>
      <c r="C4582" t="inlineStr"/>
      <c r="D4582" t="inlineStr">
        <is>
          <t>ở đó, tại đó, chỗ đó, chỗ ấy, đấy, + to be), đó</t>
        </is>
      </c>
    </row>
    <row r="4583">
      <c r="A4583" t="inlineStr">
        <is>
          <t>Dose</t>
        </is>
      </c>
      <c r="B4583" t="inlineStr"/>
      <c r="C4583" t="inlineStr"/>
      <c r="D4583" t="inlineStr">
        <is>
          <t>hộp, thùng, tráp, bao, chỗ ngồi, lô, phòng nhỏ, ô, chòi, điếm, ghế, tủ sắt, két sắt, ông, quà, lều nhỏ, chỗ trú chân, hộp ống lót, cái tát, cái bạt, cây hoàng dương - bình, bi đông, ca, vỏ đồ hộp, hộp đồ hộp, ghế đẩu, ghế ngồi ở nhà tiêu, nhà tù, nhà giam - thiếc, sắt tây, giấy thiếc, hộp thiếc, hộp sắt tây, tiền</t>
        </is>
      </c>
    </row>
    <row r="4584">
      <c r="A4584" t="inlineStr">
        <is>
          <t>dosieren</t>
        </is>
      </c>
      <c r="B4584" t="inlineStr"/>
      <c r="C4584" t="inlineStr"/>
      <c r="D4584" t="inlineStr">
        <is>
          <t>cho uống thuốc theo liều lượng, trộn lẫn</t>
        </is>
      </c>
    </row>
    <row r="4585">
      <c r="A4585" t="inlineStr">
        <is>
          <t>Dosierung</t>
        </is>
      </c>
      <c r="B4585" t="inlineStr"/>
      <c r="C4585" t="inlineStr"/>
      <c r="D4585" t="inlineStr">
        <is>
          <t>sự cho liều lượng, liều lượng</t>
        </is>
      </c>
    </row>
    <row r="4586">
      <c r="A4586" t="inlineStr">
        <is>
          <t>Dosis</t>
        </is>
      </c>
      <c r="B4586" t="inlineStr"/>
      <c r="C4586" t="inlineStr"/>
      <c r="D4586" t="inlineStr">
        <is>
          <t>sự cho liều lượng, liều lượng - liều thuốc = die Dosis + = die zu geringe Dosis + = eine Dosis eingeben + = eine zu geringe Dosis geben +</t>
        </is>
      </c>
    </row>
    <row r="4587">
      <c r="A4587" t="inlineStr">
        <is>
          <t>Dossier</t>
        </is>
      </c>
      <c r="B4587" t="inlineStr"/>
      <c r="C4587" t="inlineStr"/>
      <c r="D4587" t="inlineStr">
        <is>
          <t>hồ sơ</t>
        </is>
      </c>
    </row>
    <row r="4588">
      <c r="A4588" t="inlineStr">
        <is>
          <t>dotieren</t>
        </is>
      </c>
      <c r="B4588" t="inlineStr"/>
      <c r="C4588" t="inlineStr"/>
      <c r="D4588" t="inlineStr">
        <is>
          <t>làm bẩn, làm ô uế, làm nhiễm, làm hư hỏng - cúng vốn cho, để vốn lại cho, động tính từ quá khứ) phú cho</t>
        </is>
      </c>
    </row>
    <row r="4589">
      <c r="A4589" t="inlineStr">
        <is>
          <t>Dotierung</t>
        </is>
      </c>
      <c r="B4589" t="inlineStr"/>
      <c r="C4589" t="inlineStr"/>
      <c r="D4589" t="inlineStr">
        <is>
          <t>sự cúng vốn cho, vốn cúng cho, sự để vốn lại, vốn để lại, tài năng, thiên tư, endowment insurance sự bảo hiểm có tiền thưởng trong lúc còn sống</t>
        </is>
      </c>
    </row>
    <row r="4590">
      <c r="A4590" t="inlineStr">
        <is>
          <t>Dotter</t>
        </is>
      </c>
      <c r="B4590" t="inlineStr"/>
      <c r="C4590" t="inlineStr"/>
      <c r="D4590" t="inlineStr">
        <is>
          <t>lòng đỏ trứng, noãn hoàng, mỡ lông cừu</t>
        </is>
      </c>
    </row>
    <row r="4591">
      <c r="A4591" t="inlineStr">
        <is>
          <t>Drache</t>
        </is>
      </c>
      <c r="B4591" t="inlineStr"/>
      <c r="C4591" t="inlineStr"/>
      <c r="D4591" t="inlineStr">
        <is>
          <t>con rồng, người canh giữ nghiêm ngặt, bà đứng tuổi đi kèm trông nom các cô gái, cá voi, cá kình, cá sấu, rắn, thằn lằn bay, bồ câu rồng dragoon), chòm sao Thiên long, xe xích kéo pháo</t>
        </is>
      </c>
    </row>
    <row r="4592">
      <c r="A4592" t="inlineStr">
        <is>
          <t>Drachen</t>
        </is>
      </c>
      <c r="B4592" t="inlineStr"/>
      <c r="C4592" t="inlineStr"/>
      <c r="D4592" t="inlineStr">
        <is>
          <t>rìu chiến - lưu huỳnh - con rồng, người canh giữ nghiêm ngặt, bà đứng tuổi đi kèm trông nom các cô gái, cá voi, cá kình, cá sấu, rắn, thằn lằn bay, bồ câu rồng dragoon), chòm sao Thiên long, xe xích kéo pháo - cái diều, diều hâu, kẻ tham tàn, kẻ bịp bợm, quân bạc bịp, văn tự giả, hối phiếu giả, cánh buồm cao nhất, máy bay = der Drachen + = einen Drachen steigen lassen +</t>
        </is>
      </c>
    </row>
    <row r="4593">
      <c r="A4593" t="inlineStr">
        <is>
          <t>drahtig</t>
        </is>
      </c>
      <c r="B4593" t="inlineStr"/>
      <c r="C4593" t="inlineStr"/>
      <c r="D4593" t="inlineStr">
        <is>
          <t>cứng, lanh lnh, sang sng, hình chỉ, chỉ, dẻo bền, dẻo dai, gầy nhưng đanh người</t>
        </is>
      </c>
    </row>
    <row r="4594">
      <c r="A4594" t="inlineStr">
        <is>
          <t>drahtlos</t>
        </is>
      </c>
      <c r="B4594" t="inlineStr"/>
      <c r="C4594" t="inlineStr"/>
      <c r="D4594" t="inlineStr">
        <is>
          <t>không dây, rađiô</t>
        </is>
      </c>
    </row>
    <row r="4595">
      <c r="A4595" t="inlineStr">
        <is>
          <t>Drahtseilbahn</t>
        </is>
      </c>
      <c r="B4595" t="inlineStr"/>
      <c r="C4595" t="inlineStr"/>
      <c r="D4595" t="inlineStr">
        <is>
          <t>đường sắt leo núi - đường dây</t>
        </is>
      </c>
    </row>
    <row r="4596">
      <c r="A4596" t="inlineStr">
        <is>
          <t>Drahtsieb</t>
        </is>
      </c>
      <c r="B4596" t="inlineStr"/>
      <c r="C4596" t="inlineStr"/>
      <c r="D4596" t="inlineStr">
        <is>
          <t>điều bí ẩn, điều khó hiểu, câu đố, người khó hiểu, vật khó hiểu, cái sàng, máy sàng</t>
        </is>
      </c>
    </row>
    <row r="4597">
      <c r="A4597" t="inlineStr">
        <is>
          <t>Drahtzange</t>
        </is>
      </c>
      <c r="B4597" t="inlineStr"/>
      <c r="C4597" t="inlineStr"/>
      <c r="D4597" t="inlineStr">
        <is>
          <t>vuốt, chân có vuốt, càng, vật hình móc, cam, vấu, cái kẹp, tay</t>
        </is>
      </c>
    </row>
    <row r="4598">
      <c r="A4598" t="inlineStr">
        <is>
          <t>Drahtzieher</t>
        </is>
      </c>
      <c r="B4598" t="inlineStr"/>
      <c r="C4598" t="inlineStr"/>
      <c r="D4598">
        <f> der Drahtzieher + = der Drahtzieher sein +</f>
        <v/>
      </c>
    </row>
    <row r="4599">
      <c r="A4599" t="inlineStr">
        <is>
          <t>Draisine</t>
        </is>
      </c>
      <c r="B4599" t="inlineStr"/>
      <c r="C4599" t="inlineStr"/>
      <c r="D4599" t="inlineStr">
        <is>
          <t>xe hai bánh đẩy tay, xe bốn bánh đẩy tay, xe dọn bàn, goòng, bánh vẹt, xe điện</t>
        </is>
      </c>
    </row>
    <row r="4600">
      <c r="A4600" t="inlineStr">
        <is>
          <t>drakonisch</t>
        </is>
      </c>
      <c r="B4600" t="inlineStr"/>
      <c r="C4600" t="inlineStr"/>
      <c r="D4600" t="inlineStr">
        <is>
          <t>hà khắc, khắc nghiệt, tàn bạo - tác động mạnh mẽ, quyết liệt, xổ mạnh, tẩy mạnh</t>
        </is>
      </c>
    </row>
    <row r="4601">
      <c r="A4601" t="inlineStr">
        <is>
          <t>Drall</t>
        </is>
      </c>
      <c r="B4601" t="inlineStr"/>
      <c r="C4601" t="inlineStr"/>
      <c r="D4601" t="inlineStr">
        <is>
          <t>sự xe, sự vặn, sự xoắn - sự bện, vòng xoắn, sợi xe, thừng bện, cuộn, gói xoắn hai đầu, sự nhăn nhó, sự méo mó, sự quằn quại, khúc cong, khúc lượn quanh co, sự xoáy, sự trẹo gân, sự sái gân, sự trẹo xương, sự vênh - điệu nhảy tuýt, khuynh hướng, bản tính, sự bóp méo, sự xuyên tạc, rượu pha trộn, sự thèm ăn, sự muốn ăn</t>
        </is>
      </c>
    </row>
    <row r="4602">
      <c r="A4602" t="inlineStr">
        <is>
          <t>drall</t>
        </is>
      </c>
      <c r="B4602" t="inlineStr"/>
      <c r="C4602" t="inlineStr"/>
      <c r="D4602" t="inlineStr">
        <is>
          <t>đẹp, xinh, có duyên, tươi tắn, dễ thương, mạnh khoẻ, tốt - tròn trĩnh, phúng phính, mẫm, thẳng, thẳng thừng, toạc móng heo, không quanh co, không úp mở, phịch xuống, ùm xuống - to cao, vạm vỡ = drall +</t>
        </is>
      </c>
    </row>
    <row r="4603">
      <c r="A4603" t="inlineStr">
        <is>
          <t>Drama</t>
        </is>
      </c>
      <c r="B4603" t="inlineStr"/>
      <c r="C4603" t="inlineStr"/>
      <c r="D4603" t="inlineStr">
        <is>
          <t>kịch, tuồng, nghệ thuật kịch, nghệ thuật tuồng, sự việc có tính kịch</t>
        </is>
      </c>
    </row>
    <row r="4604">
      <c r="A4604" t="inlineStr">
        <is>
          <t>Dramatiker</t>
        </is>
      </c>
      <c r="B4604" t="inlineStr"/>
      <c r="C4604" t="inlineStr"/>
      <c r="D4604" t="inlineStr">
        <is>
          <t>nhà soạn kịch, nhà viết kịch - - nhà soạn tuồng hát</t>
        </is>
      </c>
    </row>
    <row r="4605">
      <c r="A4605" t="inlineStr">
        <is>
          <t>dramatisch</t>
        </is>
      </c>
      <c r="B4605" t="inlineStr"/>
      <c r="C4605" t="inlineStr"/>
      <c r="D4605" t="inlineStr">
        <is>
          <t>kịch, như kịch, như đóng kịch, thích hợp với sân khấu, đột ngột gây cảm xúc mạnh mẽ, gây ấn tượng sâu sắc, gây xúc động, bi thảm - sân khấu, kịch trường, thể hiện một chuyện, ghi lại nột sự kiện, điệu, màu mè, vờ vĩnh, có vẻ kịch - ghê gớm, kinh khủng, khủng khiếp, dữ dội, to lớn, kỳ lạ</t>
        </is>
      </c>
    </row>
    <row r="4606">
      <c r="A4606" t="inlineStr">
        <is>
          <t>dramatisieren</t>
        </is>
      </c>
      <c r="B4606" t="inlineStr"/>
      <c r="C4606" t="inlineStr"/>
      <c r="D4606" t="inlineStr">
        <is>
          <t>soạn thành kịch, viết thành kịch, kịch hoá, kàm thành bi thảm, làm to chuyện, được soạn thành kịch, được viết thành kịch</t>
        </is>
      </c>
    </row>
    <row r="4607">
      <c r="A4607" t="inlineStr">
        <is>
          <t>Dramatisierung</t>
        </is>
      </c>
      <c r="B4607" t="inlineStr"/>
      <c r="C4607" t="inlineStr"/>
      <c r="D4607" t="inlineStr">
        <is>
          <t>sự soạn thành kịch, sự viết thành kịch, sự kịch hoá, sự bi thảm hoá, sự làm to chuyện</t>
        </is>
      </c>
    </row>
    <row r="4608">
      <c r="A4608" t="inlineStr">
        <is>
          <t>Drang</t>
        </is>
      </c>
      <c r="B4608" t="inlineStr"/>
      <c r="C4608" t="inlineStr"/>
      <c r="D4608" t="inlineStr">
        <is>
          <t>sự thèm muốn, sự mong muốn, sự ao ước, sự khát khao, sự mơ ước, lòng thèm muốn, lòng khát khao, vật mong muốn, vật ao ước, dục vọng, lời đề nghị, lời yêu cầu, lệnh - 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sức ép, áp lực &amp; ), áp suất, sự đè nặng, sự ép buộc, sự thúc bách, cảnh quẩn bách, sự vội vã, sự cấp bách, sự gấp, sự khẩn cấp, ứng suất - sự đẩy đi, sự đẩy tới, sự thúc đẩy, sức thúc đẩy = der Drang + = der innere Drang +</t>
        </is>
      </c>
    </row>
    <row r="4609">
      <c r="A4609" t="inlineStr">
        <is>
          <t>Drangsal</t>
        </is>
      </c>
      <c r="B4609" t="inlineStr"/>
      <c r="C4609" t="inlineStr"/>
      <c r="D4609" t="inlineStr">
        <is>
          <t>nỗi đau buồn, nỗi đau khổ, nỗi đau đớn, cảnh khốn cùng, cảnh túng quẫn, cảnh gieo neo, tai hoạ, cảnh hiểm nghèo, cảnh hiểm nguy, tình trạng kiệt sức, tình trạng mệt lả, tình trạng mệt đứt hơi - sự tịch biên</t>
        </is>
      </c>
    </row>
    <row r="4610">
      <c r="A4610" t="inlineStr">
        <is>
          <t>drangsalieren</t>
        </is>
      </c>
      <c r="B4610" t="inlineStr"/>
      <c r="C4610" t="inlineStr"/>
      <c r="D4610" t="inlineStr">
        <is>
          <t>bắt nạt, trêu chọc, áp bức, khủng bố - gây ưu phiền, gây lo lắng, quấy rầy, phiền nhiễu, quấy rối - ngược đãi, hành hạ, làm khổ - gây bệnh dịch cho, gây tai hoạ cho, gây tai hại cho, gây tệ hại cho, làm phiền, làm khó chịu</t>
        </is>
      </c>
    </row>
    <row r="4611">
      <c r="A4611" t="inlineStr">
        <is>
          <t>drapieren</t>
        </is>
      </c>
      <c r="B4611" t="inlineStr"/>
      <c r="C4611" t="inlineStr"/>
      <c r="D4611" t="inlineStr">
        <is>
          <t>che màm, che rèm, che trướng, treo màn, treo rèm, treo trướng, trang trí bằng màn, trang trí bằng rèm, trang trí bằng trướng, xếp nếp</t>
        </is>
      </c>
    </row>
    <row r="4612">
      <c r="A4612" t="inlineStr">
        <is>
          <t>drastisch</t>
        </is>
      </c>
      <c r="B4612" t="inlineStr"/>
      <c r="C4612" t="inlineStr"/>
      <c r="D4612" t="inlineStr">
        <is>
          <t>tác động mạnh mẽ, quyết liệt, xổ mạnh, tẩy mạnh = drastisch kürzen +</t>
        </is>
      </c>
    </row>
    <row r="4613">
      <c r="A4613" t="inlineStr">
        <is>
          <t>drauf</t>
        </is>
      </c>
      <c r="B4613" t="inlineStr"/>
      <c r="C4613" t="inlineStr"/>
      <c r="D4613">
        <f> drauf und dran sein +</f>
        <v/>
      </c>
    </row>
    <row r="4614">
      <c r="A4614" t="inlineStr">
        <is>
          <t>Draufsicht</t>
        </is>
      </c>
      <c r="B4614" t="inlineStr"/>
      <c r="C4614" t="inlineStr"/>
      <c r="D4614" t="inlineStr">
        <is>
          <t>sơ đồ, đồ án, bản đồ thành phố, bản đồ, mặt phẳng, dàn bài, dàn ý, kế hoạch, dự kiến, dự định, cách tiến hành, cách làm</t>
        </is>
      </c>
    </row>
    <row r="4615">
      <c r="A4615" t="inlineStr">
        <is>
          <t>Drechsler</t>
        </is>
      </c>
      <c r="B4615" t="inlineStr"/>
      <c r="C4615" t="inlineStr"/>
      <c r="D4615" t="inlineStr">
        <is>
          <t>thợ tiện</t>
        </is>
      </c>
    </row>
    <row r="4616">
      <c r="A4616" t="inlineStr">
        <is>
          <t>dreckig</t>
        </is>
      </c>
      <c r="B4616" t="inlineStr"/>
      <c r="C4616" t="inlineStr"/>
      <c r="D4616" t="inlineStr">
        <is>
          <t>bẩn thỉu, dơ bẩn, dơ dáy, cáu ghét, cáu bẩn, đầy bùn bẩn, có mưa gió sụt sùi, nhớp nháp bẩn thỉu, xấu, không sáng, tục tĩu, thô bỉ, đê tiện, hèn hạ, đáng khinh, nhơ nhốc, xấu xa, phi nghĩa - thô tục, ô trọc - ghẻ lở, xơ xác - trung bình, vừa, ở giữa, thấp kém, kém cỏi, tầm thường, tối tân, tiều tuỵ, tang thương, khốn khổ, bần tiện, bủn xỉn, xấu hổ thầm, cừ, chiến, hắc búa - kinh tởm, làm buồn nôn, dâm ô, khó chịu, làm bực mình, cáu kỉnh, giận dữ, ác, hiểm = ihm geht es dreckig +</t>
        </is>
      </c>
    </row>
    <row r="4617">
      <c r="A4617" t="inlineStr">
        <is>
          <t>Dreh</t>
        </is>
      </c>
      <c r="B4617" t="inlineStr"/>
      <c r="C4617" t="inlineStr"/>
      <c r="D4617" t="inlineStr">
        <is>
          <t>mưu mẹo, thủ đoạn đánh lừa, trò gian trá, trò bịp bợm, trò chơi khăm, trò choi xỏ, trò ranh ma, trò tinh nghịch, ngón, đòn, phép, mánh khoé, mánh lới nhà nghề, trò, trò khéo, thói, tật - nước bài, phiên làm việc ở buồng lái</t>
        </is>
      </c>
    </row>
    <row r="4618">
      <c r="A4618" t="inlineStr">
        <is>
          <t>Dreharbeiten</t>
        </is>
      </c>
      <c r="B4618" t="inlineStr"/>
      <c r="C4618" t="inlineStr"/>
      <c r="D4618" t="inlineStr">
        <is>
          <t>sự bắn, sự phóng đi, khu vực săn bắn, quyền săn bắn ở các khu vực quy định, sự sút, cơn đau nhói, sự chụp ảnh, sự quay phim</t>
        </is>
      </c>
    </row>
    <row r="4619">
      <c r="A4619" t="inlineStr">
        <is>
          <t>Drehbank</t>
        </is>
      </c>
      <c r="B4619" t="inlineStr"/>
      <c r="C4619" t="inlineStr"/>
      <c r="D4619" t="inlineStr">
        <is>
          <t>máy tiện turning lathe)</t>
        </is>
      </c>
    </row>
    <row r="4620">
      <c r="A4620" t="inlineStr">
        <is>
          <t>drehbar</t>
        </is>
      </c>
      <c r="B4620" t="inlineStr"/>
      <c r="C4620" t="inlineStr"/>
      <c r="D4620" t="inlineStr">
        <is>
          <t>có bản lề, có khớp nối - quay vòng, xoay - nhiều tài, uyên bác, linh hoạt, hay thay đổi, không kiên định, lắc lư</t>
        </is>
      </c>
    </row>
    <row r="4621">
      <c r="A4621" t="inlineStr">
        <is>
          <t>Drehbuch</t>
        </is>
      </c>
      <c r="B4621" t="inlineStr"/>
      <c r="C4621" t="inlineStr"/>
      <c r="D4621" t="inlineStr">
        <is>
          <t>truyện phim, cốt kịch, kịch bản - kịch bản phim - nguyên bản, bản chính, chữ viết, chữ in ngả giống chữ viết, chữ viết tay giả chữ in, kịch bản phim đánh máy, bản phát thanh, câu trả lời viết = das Drehbuch +</t>
        </is>
      </c>
    </row>
    <row r="4622">
      <c r="A4622" t="inlineStr">
        <is>
          <t>Drehbuchautor</t>
        </is>
      </c>
      <c r="B4622" t="inlineStr"/>
      <c r="C4622" t="inlineStr"/>
      <c r="D4622" t="inlineStr">
        <is>
          <t>người viết truyện phim, người soạn cốt kịch, người soạn kịch bản</t>
        </is>
      </c>
    </row>
    <row r="4623">
      <c r="A4623" t="inlineStr">
        <is>
          <t>Drehen</t>
        </is>
      </c>
      <c r="B4623" t="inlineStr"/>
      <c r="C4623" t="inlineStr"/>
      <c r="D4623" t="inlineStr">
        <is>
          <t>guồng, ống, cuộn, tang, điệu vũ quay, nhạc cho điệu vũ quay, sự quay cuồng, sự lảo đảo, sự loạng choạng - sự quay tròn, sự xoay tròn, sự vừa đâm xuống vừa quay tròn, sự xoáy, sự đi chơi, cuộc đi chơi ngắn, cuộc đi dạo - sự xe, sự vặn, sự xoắn - sự quay, sự xoay, sự đổi chiếu, sự đổi hướng, chỗ ngoặt, chỗ rẽ, sự tiện, nghề tiện - sự xoay nhẹ, sự vặn nhẹ - gió, phưng gió, phía gió thổi, các phưng trời, hi, mùi, tin phong thanh, ức, lời rỗng tuếch, chuyện rỗng tuếch, nhạc khí thổi, tiếng kèn sáo, vòng, khúc uốn, khúc lượn</t>
        </is>
      </c>
    </row>
    <row r="4624">
      <c r="A4624" t="inlineStr">
        <is>
          <t>drehen</t>
        </is>
      </c>
      <c r="B4624" t="inlineStr"/>
      <c r="C4624" t="inlineStr"/>
      <c r="D4624" t="inlineStr">
        <is>
          <t>quấn vào ống, quấn vào cuộn to reel in, to reel up), quay, kêu sè sè, nhảy điệu vũ quay, quay cuồng, chóng mặt, lảo đảo, choáng váng, đi lảo đảo, loạng choạng - xoay - suy đi xét lại, nghĩ đi nghĩ lại, làm cho quay tròn, quay tròn, xoay quanh - lăn, vần, cuốn, quấn, cuộn, đọc rung lên, đọc sang sảng, hát ngân vang, cán, làm cho cuồn cuộn, quay quanh, lăn mình, + on, by) trôi đi, trôi qua, chạy, đi xe, chảy cuồn cuộn, chảy, tròng trành - đi lắc lư, rền, đổ hồi, cán được, lộn vòng - luân phiên nhau - bắt vít, bắt vào bằng vít, vít chặt cửa, siết vít, vặn vít, ky cóp, bòn rút, bóp nặn, ép cho được, cau, nheo, mím, lên dây cót, xoáy - vụt qua, vọt tới, chạy qua, đâm ra, trồi ra, ném, phóng, quăng, liệng, đổ, bắn, săn bắn, sút, đá, đau nhói, đau nhức nhối, là là mặt đất crickê), chụp ảnh, quay phim, bào, óng ánh - lời mệnh lệnh nói đi! - chăng, tiện, + out) kể, biên soạn, làm quay tròn, làm lảo đảo, đánh hỏng, xe chỉ, xe tơ, chăng tơ, kéo kén, câu cá bằng mồi quay, xoay tròn, lướt đi nhẹ nhàng - vứt, quẳng, lao, vật ngã, ném vào, mang vào, đưa vào, làm cho rơi vào, bỗng đẩy vào, lột, thay, đẻ, xe, nắn hình, trau, chơi súc sắc - vặn, lộn, lật, trở, dở, quay về, hướng về, ngoảnh về, quành, đi quanh, đi vòng rẽ, ngoặt, quá, tránh, gạt, dịch, đổi, biến, chuyển, làm cho, làm chua, làm khó chịu, làm buồn nôn, làm say sưa, làm hoa lên - làm điên cuồng, sắp xếp, sắp đặt, đi về, rẽ, đổi chiều, đổi hướng, trở nên, trở thành, đổi thành, biến thành, thành chua, buồn nôn, buồn mửa, lợm giọng, hoa lên, có thể tiện được - xoay xoay, vặn vặn, nghịch - quay nhanh, xoay nhanh, làm quăn, xoắn, vân vê - bện, kết, nhăn, làm méo, làm trẹo, làm cho sái, đánh xoáy, bóp méo, làm sai đi, xuyên tạc, lách, len lỏi, đi vòng vèo, xoắn lại, cuộn lại, quằn quại, oằn oại, vặn vẹo mình, trật, sái, lượn vòng - uốn khúc quanh co, len - lái theo chiều gió, trở chiều, quay hướng = drehen + = sich drehen + = sich drehen + = sich drehen + = sich drehen + = sich drehen + = etwas drehen + = sich um etwas drehen +</t>
        </is>
      </c>
    </row>
    <row r="4625">
      <c r="A4625" t="inlineStr">
        <is>
          <t>drehend</t>
        </is>
      </c>
      <c r="B4625" t="inlineStr"/>
      <c r="C4625" t="inlineStr"/>
      <c r="D4625" t="inlineStr">
        <is>
          <t>quay - rotational, quay vòng</t>
        </is>
      </c>
    </row>
    <row r="4626">
      <c r="A4626" t="inlineStr">
        <is>
          <t>Dreher</t>
        </is>
      </c>
      <c r="B4626" t="inlineStr"/>
      <c r="C4626" t="inlineStr"/>
      <c r="D4626" t="inlineStr">
        <is>
          <t>cái trước, người trước, vấn đề trước - thợ tiện</t>
        </is>
      </c>
    </row>
    <row r="4627">
      <c r="A4627" t="inlineStr">
        <is>
          <t>Drehgestell</t>
        </is>
      </c>
      <c r="B4627" t="inlineStr"/>
      <c r="C4627" t="inlineStr"/>
      <c r="D4627" t="inlineStr">
        <is>
          <t>sự trao đổi, sự đổi chác, đồ linh tinh, hàng vặt, chuyện nhảm, chuyện tầm bậy, rau, quan hệ, chế độ trả lương bằng hiện vật truck system), xe ba gác, xe tải, toa chở hàng, xe dỡ hành lý = das Drehgestell +</t>
        </is>
      </c>
    </row>
    <row r="4628">
      <c r="A4628" t="inlineStr">
        <is>
          <t>Drehkreuz</t>
        </is>
      </c>
      <c r="B4628" t="inlineStr"/>
      <c r="C4628" t="inlineStr"/>
      <c r="D4628" t="inlineStr">
        <is>
          <t>con nhện, cái kiềng, cái chảo ba chân, xe ngựa hai bánh = das Drehkreuz +</t>
        </is>
      </c>
    </row>
    <row r="4629">
      <c r="A4629" t="inlineStr">
        <is>
          <t>Drehmaschine</t>
        </is>
      </c>
      <c r="B4629" t="inlineStr"/>
      <c r="C4629" t="inlineStr"/>
      <c r="D4629" t="inlineStr">
        <is>
          <t>máy tiện turning lathe)</t>
        </is>
      </c>
    </row>
    <row r="4630">
      <c r="A4630" t="inlineStr">
        <is>
          <t>Drehmoment</t>
        </is>
      </c>
      <c r="B4630" t="inlineStr"/>
      <c r="C4630" t="inlineStr"/>
      <c r="D4630">
        <f> das Drehmoment + = Drehmoment- +</f>
        <v/>
      </c>
    </row>
    <row r="4631">
      <c r="A4631" t="inlineStr">
        <is>
          <t>Drehpunkt</t>
        </is>
      </c>
      <c r="B4631" t="inlineStr"/>
      <c r="C4631" t="inlineStr"/>
      <c r="D4631" t="inlineStr">
        <is>
          <t>điểm tựa, phương tiện phát huy ảnh hưởng, phương tiện gây sức ép, trục bản lề, số nhiều) phần phụ, râu nấm - trụ, ngõng, chốt, chiến sĩ đứng làm chốt, điểm then chốt, điểm mấu chốt = als Drehpunkt dienend +</t>
        </is>
      </c>
    </row>
    <row r="4632">
      <c r="A4632" t="inlineStr">
        <is>
          <t>Drehpunkte</t>
        </is>
      </c>
      <c r="B4632" t="inlineStr"/>
      <c r="C4632" t="inlineStr"/>
      <c r="D4632" t="inlineStr">
        <is>
          <t>điểm tựa, phương tiện phát huy ảnh hưởng, phương tiện gây sức ép, trục bản lề, số nhiều) phần phụ, râu nấm</t>
        </is>
      </c>
    </row>
    <row r="4633">
      <c r="A4633" t="inlineStr">
        <is>
          <t>Drehstrom</t>
        </is>
      </c>
      <c r="B4633" t="inlineStr"/>
      <c r="C4633" t="inlineStr"/>
      <c r="D4633">
        <f> der Drehstrom +</f>
        <v/>
      </c>
    </row>
    <row r="4634">
      <c r="A4634" t="inlineStr">
        <is>
          <t>Drehstuhl</t>
        </is>
      </c>
      <c r="B4634" t="inlineStr"/>
      <c r="C4634" t="inlineStr"/>
      <c r="D4634" t="inlineStr">
        <is>
          <t>ghế quay</t>
        </is>
      </c>
    </row>
    <row r="4635">
      <c r="A4635" t="inlineStr">
        <is>
          <t>Drehung</t>
        </is>
      </c>
      <c r="B4635" t="inlineStr"/>
      <c r="C4635" t="inlineStr"/>
      <c r="D4635" t="inlineStr">
        <is>
          <t>sự hồi chuyển, sự xoay tròn - vòng, tua, sự xoay vòng, cuộc cách mạng - sự quay, sự luân phiên - sự quay tròn, sự vừa đâm xuống vừa quay tròn, sự xoáy, sự đi chơi, cuộc đi chơi ngắn, cuộc đi dạo - sự xe, sự vặn, sự xoắn - vòng quay, vòng cuộn, vòng xoắn, sự đổi hướng, sự rẽ, chỗ ngoặt, chỗ rẽ, chiều hướng, sự diễn biến, sự thay đổi, khuynh hướng, thiên hướng, năng khiếu, tâm tính, tính khí, lần, lượt, phiên - thời gian hoạt động ngắn, chầu, dự kiến, ý định, mục đích, hành vi, hành động, cách đối đãi, tiết mục, sự thấy kinh, chữ sắp ngược, sự xúc động, cú, vố - sự bện, sợi xe, thừng bện, cuộn, gói xoắn hai đầu, sự nhăn nhó, sự méo mó, sự quằn quại, khúc cong, khúc lượn quanh co, sự trẹo gân, sự sái gân, sự trẹo xương, sự vênh, điệu nhảy tuýt - bản tính, sự bóp méo, sự xuyên tạc, rượu pha trộn, sự thèm ăn, sự muốn ăn - sự vặn mạnh, sự giật mạnh, sự trật, sự sái, nỗi đau đớn khổ sở, chìa vặn đai ốc = die schnelle Drehung +</t>
        </is>
      </c>
    </row>
    <row r="4636">
      <c r="A4636" t="inlineStr">
        <is>
          <t>Drehwiderstand</t>
        </is>
      </c>
      <c r="B4636" t="inlineStr"/>
      <c r="C4636" t="inlineStr"/>
      <c r="D4636" t="inlineStr">
        <is>
          <t>cái đo điện thế, cái phân thế</t>
        </is>
      </c>
    </row>
    <row r="4637">
      <c r="A4637" t="inlineStr">
        <is>
          <t>Drehzahl</t>
        </is>
      </c>
      <c r="B4637" t="inlineStr"/>
      <c r="C4637" t="inlineStr"/>
      <c r="D4637" t="inlineStr">
        <is>
          <t>của revolution, vòng quay - sự mau lẹ, tốc độ, tốc lực, sự thành công, sự hưng thịnh, sự thịnh vượng</t>
        </is>
      </c>
    </row>
    <row r="4638">
      <c r="A4638" t="inlineStr">
        <is>
          <t>Drehzahlverminderung</t>
        </is>
      </c>
      <c r="B4638" t="inlineStr"/>
      <c r="C4638" t="inlineStr"/>
      <c r="D4638" t="inlineStr">
        <is>
          <t>sự chậm lại, sự làm chậm lại, sự giảm tốc độ sản xuất</t>
        </is>
      </c>
    </row>
    <row r="4639">
      <c r="A4639" t="inlineStr">
        <is>
          <t>Drehzapfen</t>
        </is>
      </c>
      <c r="B4639" t="inlineStr"/>
      <c r="C4639" t="inlineStr"/>
      <c r="D4639" t="inlineStr">
        <is>
          <t>ngõng = der Drehzapfen +</t>
        </is>
      </c>
    </row>
    <row r="4640">
      <c r="A4640" t="inlineStr">
        <is>
          <t>Drei</t>
        </is>
      </c>
      <c r="B4640" t="inlineStr"/>
      <c r="C4640" t="inlineStr"/>
      <c r="D4640" t="inlineStr">
        <is>
          <t>số ba, con ba quân ba</t>
        </is>
      </c>
    </row>
    <row r="4641">
      <c r="A4641" t="inlineStr">
        <is>
          <t>drei</t>
        </is>
      </c>
      <c r="B4641" t="inlineStr"/>
      <c r="C4641" t="inlineStr"/>
      <c r="D4641" t="inlineStr">
        <is>
          <t>ba = hoch drei + = zwei hoch drei +</t>
        </is>
      </c>
    </row>
    <row r="4642">
      <c r="A4642" t="inlineStr">
        <is>
          <t>dreidimensional</t>
        </is>
      </c>
      <c r="B4642" t="inlineStr"/>
      <c r="C4642" t="inlineStr"/>
      <c r="D4642" t="inlineStr">
        <is>
          <t>nhìn nổi, lập thể</t>
        </is>
      </c>
    </row>
    <row r="4643">
      <c r="A4643" t="inlineStr">
        <is>
          <t>Dreieck</t>
        </is>
      </c>
      <c r="B4643" t="inlineStr"/>
      <c r="C4643" t="inlineStr"/>
      <c r="D4643" t="inlineStr">
        <is>
          <t>hình tam giác, ê ke, thước nách, kẻng ba góc, bộ ba</t>
        </is>
      </c>
    </row>
    <row r="4644">
      <c r="A4644" t="inlineStr">
        <is>
          <t>dreieckig</t>
        </is>
      </c>
      <c r="B4644" t="inlineStr"/>
      <c r="C4644" t="inlineStr"/>
      <c r="D4644" t="inlineStr">
        <is>
          <t>tam giác, ba phe, ba bên</t>
        </is>
      </c>
    </row>
    <row r="4645">
      <c r="A4645" t="inlineStr">
        <is>
          <t>dreifach</t>
        </is>
      </c>
      <c r="B4645" t="inlineStr"/>
      <c r="C4645" t="inlineStr"/>
      <c r="D4645" t="inlineStr">
        <is>
          <t>tam phân, tam nguyên, bậc ba, gồm ba yếu tố, ba - gấp ba, ba lần - cao, kim - có ba cái, gồm ba phần - triplex glass kính triplêch, kính ba lớp</t>
        </is>
      </c>
    </row>
    <row r="4646">
      <c r="A4646" t="inlineStr">
        <is>
          <t>dreifarbig</t>
        </is>
      </c>
      <c r="B4646" t="inlineStr"/>
      <c r="C4646" t="inlineStr"/>
      <c r="D4646" t="inlineStr">
        <is>
          <t>ba màu - có ba màu</t>
        </is>
      </c>
    </row>
    <row r="4647">
      <c r="A4647" t="inlineStr">
        <is>
          <t>Dreigestirn</t>
        </is>
      </c>
      <c r="B4647" t="inlineStr"/>
      <c r="C4647" t="inlineStr"/>
      <c r="D4647" t="inlineStr">
        <is>
          <t>bộ ba, nguyên tố hoá trị ba - chuyên chính tay ba, chức tam hùng, chế độ tam hùng</t>
        </is>
      </c>
    </row>
    <row r="4648">
      <c r="A4648" t="inlineStr">
        <is>
          <t>Dreirad</t>
        </is>
      </c>
      <c r="B4648" t="inlineStr"/>
      <c r="C4648" t="inlineStr"/>
      <c r="D4648" t="inlineStr">
        <is>
          <t>xe đạp ba bánh = Dreirad fahren + = das leichte motorisierte Dreirad +</t>
        </is>
      </c>
    </row>
    <row r="4649">
      <c r="A4649" t="inlineStr">
        <is>
          <t>dreiseitig</t>
        </is>
      </c>
      <c r="B4649" t="inlineStr"/>
      <c r="C4649" t="inlineStr"/>
      <c r="D4649" t="inlineStr">
        <is>
          <t>tam giác, ba phe, ba bên - ba cạnh, tay ba - giữa ba bên, gồm ba phần, phân ba</t>
        </is>
      </c>
    </row>
    <row r="4650">
      <c r="A4650" t="inlineStr">
        <is>
          <t>dreist</t>
        </is>
      </c>
      <c r="B4650" t="inlineStr"/>
      <c r="C4650" t="inlineStr"/>
      <c r="D4650" t="inlineStr">
        <is>
          <t>gan, táo bạo, trơ tráo, mặt dạn mày dày, càn rỡ - dũng cảm, cả gan, trơ trẽn, liều lĩnh, rõ, rõ nét, dốc ngược, dốc đứng - rộng, bao la, mênh mông, rộng rãi, khoáng đạt, phóng khoáng, rõ ràng, thô tục, tục tĩu, khái quát đại cương, chung, chính, nặng, hoàn toàn - táo tợn, không biết xấu hổ, vô lễ, hỗn xược - phiêu lưu - vô liêm sỉ, láo xược - tự đắc, vênh váo, xấc xược, ngạo mạn</t>
        </is>
      </c>
    </row>
    <row r="4651">
      <c r="A4651" t="inlineStr">
        <is>
          <t>Dreistab</t>
        </is>
      </c>
      <c r="B4651" t="inlineStr"/>
      <c r="C4651" t="inlineStr"/>
      <c r="D4651" t="inlineStr">
        <is>
          <t>chơi ném bóng gỗ, lăn</t>
        </is>
      </c>
    </row>
    <row r="4652">
      <c r="A4652" t="inlineStr">
        <is>
          <t>dreiteilen</t>
        </is>
      </c>
      <c r="B4652" t="inlineStr"/>
      <c r="C4652" t="inlineStr"/>
      <c r="D4652" t="inlineStr">
        <is>
          <t>chia làm ba</t>
        </is>
      </c>
    </row>
    <row r="4653">
      <c r="A4653" t="inlineStr">
        <is>
          <t>dreiteilig</t>
        </is>
      </c>
      <c r="B4653" t="inlineStr"/>
      <c r="C4653" t="inlineStr"/>
      <c r="D4653" t="inlineStr">
        <is>
          <t>giữa ba bên, tay ba, gồm ba phần, phân ba</t>
        </is>
      </c>
    </row>
    <row r="4654">
      <c r="A4654" t="inlineStr">
        <is>
          <t>dreiwertig</t>
        </is>
      </c>
      <c r="B4654" t="inlineStr"/>
      <c r="C4654" t="inlineStr"/>
      <c r="D4654" t="inlineStr">
        <is>
          <t>có hoá trị ba</t>
        </is>
      </c>
    </row>
    <row r="4655">
      <c r="A4655" t="inlineStr">
        <is>
          <t>Dreizack</t>
        </is>
      </c>
      <c r="B4655" t="inlineStr"/>
      <c r="C4655" t="inlineStr"/>
      <c r="D4655" t="inlineStr">
        <is>
          <t>đinh ba = der Dreizack +</t>
        </is>
      </c>
    </row>
    <row r="4656">
      <c r="A4656" t="inlineStr">
        <is>
          <t>Dreizehn</t>
        </is>
      </c>
      <c r="B4656" t="inlineStr"/>
      <c r="C4656" t="inlineStr"/>
      <c r="D4656" t="inlineStr">
        <is>
          <t>số mười ba</t>
        </is>
      </c>
    </row>
    <row r="4657">
      <c r="A4657" t="inlineStr">
        <is>
          <t>Dreizehnte</t>
        </is>
      </c>
      <c r="B4657" t="inlineStr"/>
      <c r="C4657" t="inlineStr"/>
      <c r="D4657" t="inlineStr">
        <is>
          <t>một phần mười ba, người thứ mười ba, vật thứ mười ba, ngày mười ba</t>
        </is>
      </c>
    </row>
    <row r="4658">
      <c r="A4658" t="inlineStr">
        <is>
          <t>Drell</t>
        </is>
      </c>
      <c r="B4658" t="inlineStr"/>
      <c r="C4658" t="inlineStr"/>
      <c r="D4658" t="inlineStr">
        <is>
          <t>vải bông chéo - mũi khoan, máy khoan, ốc khoan, sự tập luyện, kỷ luật chặt chẽ, sự rèn luyện thường xuyên, luống, máy gieo và lấp hạt, khỉ mặt xanh, vải thô - vải lanh thô - tiếng tích tắc, chút, lát, khoảnh khắc, giây lát, dấu kiểm " v", con bét, con ve, con tíc, vải bọc, sự mua chịu, sự bán chịu</t>
        </is>
      </c>
    </row>
    <row r="4659">
      <c r="A4659" t="inlineStr">
        <is>
          <t>Dresche</t>
        </is>
      </c>
      <c r="B4659" t="inlineStr"/>
      <c r="C4659" t="inlineStr"/>
      <c r="D4659" t="inlineStr">
        <is>
          <t>sự đánh đập, sự đánh đòn, sự ẩn náu, sự trốn tránh - trận đòn, sự thua</t>
        </is>
      </c>
    </row>
    <row r="4660">
      <c r="A4660" t="inlineStr">
        <is>
          <t>Dreschen</t>
        </is>
      </c>
      <c r="B4660" t="inlineStr"/>
      <c r="C4660" t="inlineStr"/>
      <c r="D4660" t="inlineStr">
        <is>
          <t>sự đập</t>
        </is>
      </c>
    </row>
    <row r="4661">
      <c r="A4661" t="inlineStr">
        <is>
          <t>dreschen</t>
        </is>
      </c>
      <c r="B4661" t="inlineStr"/>
      <c r="C4661" t="inlineStr"/>
      <c r="D4661" t="inlineStr">
        <is>
          <t>đập bằng cái đập lúa, vụt, quật - đánh, đập, đánh đòn, đánh bại, quẫy, vỗ = dreschen +</t>
        </is>
      </c>
    </row>
    <row r="4662">
      <c r="A4662" t="inlineStr">
        <is>
          <t>Drescher</t>
        </is>
      </c>
      <c r="B4662" t="inlineStr"/>
      <c r="C4662" t="inlineStr"/>
      <c r="D4662" t="inlineStr">
        <is>
          <t>máy đập lúa, người đập lúa, cá nhám đuôi dài</t>
        </is>
      </c>
    </row>
    <row r="4663">
      <c r="A4663" t="inlineStr">
        <is>
          <t>Dresseur</t>
        </is>
      </c>
      <c r="B4663" t="inlineStr"/>
      <c r="C4663" t="inlineStr"/>
      <c r="D4663" t="inlineStr">
        <is>
          <t>người dạy, người huấn luyện, huấn luyện viên</t>
        </is>
      </c>
    </row>
    <row r="4664">
      <c r="A4664" t="inlineStr">
        <is>
          <t>dressieren</t>
        </is>
      </c>
      <c r="B4664" t="inlineStr"/>
      <c r="C4664" t="inlineStr"/>
      <c r="D4664" t="inlineStr">
        <is>
          <t>trích máu, luyện cho thích máu, xúi giục, kích động - giáo dục, cho ăn học, dạy, rèn luyện - đi vào, ra, tuyên bố tham dự, đâm, gia nhập, bắt đầu luyện, ghi, kết nạp, lấy vào - dạy dỗ, huấn luyện, đào tạo, tập dượt, uốn, chĩa, đi xe lửa, tập luyện tập dượt = dressieren +</t>
        </is>
      </c>
    </row>
    <row r="4665">
      <c r="A4665" t="inlineStr">
        <is>
          <t>Dressur</t>
        </is>
      </c>
      <c r="B4665" t="inlineStr"/>
      <c r="C4665" t="inlineStr"/>
      <c r="D4665" t="inlineStr">
        <is>
          <t>sự dạy dỗ, sự rèn luyện, sự đào tạo, sự tập dượt, sự uốn cây, sự chĩa súng, sự nhắm bắn</t>
        </is>
      </c>
    </row>
    <row r="4666">
      <c r="A4666" t="inlineStr">
        <is>
          <t>Drill</t>
        </is>
      </c>
      <c r="B4666" t="inlineStr"/>
      <c r="C4666" t="inlineStr"/>
      <c r="D4666" t="inlineStr">
        <is>
          <t>mũi khoan, máy khoan, ốc khoan, sự tập luyện, kỷ luật chặt chẽ, sự rèn luyện thường xuyên, luống, máy gieo và lấp hạt, khỉ mặt xanh, vải thô = Drill- +</t>
        </is>
      </c>
    </row>
    <row r="4667">
      <c r="A4667" t="inlineStr">
        <is>
          <t>Drillung</t>
        </is>
      </c>
      <c r="B4667" t="inlineStr"/>
      <c r="C4667" t="inlineStr"/>
      <c r="D4667" t="inlineStr">
        <is>
          <t>sự xe, sự vặn, sự xoắn</t>
        </is>
      </c>
    </row>
    <row r="4668">
      <c r="A4668" t="inlineStr">
        <is>
          <t>dringen</t>
        </is>
      </c>
      <c r="B4668" t="inlineStr"/>
      <c r="C4668" t="inlineStr"/>
      <c r="D4668" t="inlineStr">
        <is>
          <t>ép, nép, bóp, ấn, là, ép chặt, ghì chặt, siết chặt, ôm chặt, bóp chặt, thúc ép, thúc bách, dồn ép, thúc giục, giục giã, khẩn hoản, nài ép, nhấn mạnh, đè nặng, xúm xít, túm tụm, chen lấn - quây chặt lấy, hối hả, vội vã, tất bật, bắt, lấy, tước đoạt, trưng dụng = dringen + = dringen + = in etwas dringen + = auf etwas dringen +</t>
        </is>
      </c>
    </row>
    <row r="4669">
      <c r="A4669" t="inlineStr">
        <is>
          <t>dringend</t>
        </is>
      </c>
      <c r="B4669" t="inlineStr"/>
      <c r="C4669" t="inlineStr"/>
      <c r="D4669" t="inlineStr">
        <is>
          <t>xấu, tồi, dở, bậy, ác, nặng trầm trọng, nguy ngập, lắm rất - khóc lóc, kêu la, rõ ràng, hiển nhiên, trắng trợn - đứng đắn, nghiêm chỉnh, sốt sắng, tha thiết - - nổi lên, lồi ra, hiện ra, nổi bật lên, rõ nét, ló - cấp bách, khẩn cấp, cấp thiết, hay đòi hỏi, đòi hỏi quá đáng, hay yêu sách - ở tít đằng đầu, ở đằng cùng, xa nhất, ở tột cùng, vô cùng, tột bực, cùng cực, cực độ, khác nghiệt, quá khích, cực đoan, cuối cùng - hống hách, độc đoán, cấp nhiệt - xảy ra ngay lập tức, sắp xảy ra, khẩn trương, gấp, ngay tức khắc, lập tức, ăn ngay được, uống ngay được, inst tháng này - thúc bách, cấp thiết gấp, nài nỉ, nài ép - cần kíp, khẩn nài, năn nỉ = dringend bitten + = dringend nötig haben + = etwas dringend fordern + = jemanden dringend bitten + = sie werden dringend gebeten zu +</t>
        </is>
      </c>
    </row>
    <row r="4670">
      <c r="A4670" t="inlineStr">
        <is>
          <t>dringlich</t>
        </is>
      </c>
      <c r="B4670" t="inlineStr"/>
      <c r="C4670" t="inlineStr"/>
      <c r="D4670" t="inlineStr">
        <is>
          <t>cứ nhất định, khăng khăng, nài nỉ, nhấn đi nhấn lại, nhấn mạnh, khẳng định</t>
        </is>
      </c>
    </row>
    <row r="4671">
      <c r="A4671" t="inlineStr">
        <is>
          <t>Dringlichkeit</t>
        </is>
      </c>
      <c r="B4671" t="inlineStr"/>
      <c r="C4671" t="inlineStr"/>
      <c r="D4671" t="inlineStr">
        <is>
          <t>tính sắc nhọn, tính sắc bén, tính sắc sảo, độ kịch liệt - sự trực tiếp, sự lập tức, sự tức thì, sự gần gũi - tính hống hách, tính độc đoán, tính khẩn cấp, tính cấp thiết, tính cấp bách - sự ép, sự nén, sự bóp, sự ấn, sự đông đúc, sự chen chúc, đám đông chen chúc, đám đông xô lấn, sự thúc ép, sự hối hả, sự tất bật, cuộc hỗn chiến, cuộc loạn đả, cái ép, máy ép, máy nén bàn là - máy in orinting press), nhà máy in, thuật in, sự in, báo chí, tủ đóng vào tường, tủ đứng nhiều ngăn, sự căng hết, sự bắt lính - quyền được trước, sự ưu tiên, điều được xét trước hết - sự gấp rút, sự cần kíp, sự khẩn cấp, sự cấp bách, sự khẩn nài, sự năn nỉ</t>
        </is>
      </c>
    </row>
    <row r="4672">
      <c r="A4672" t="inlineStr">
        <is>
          <t>drinnen</t>
        </is>
      </c>
      <c r="B4672" t="inlineStr"/>
      <c r="C4672" t="inlineStr"/>
      <c r="D4672">
        <f> hier drinnen +</f>
        <v/>
      </c>
    </row>
    <row r="4673">
      <c r="A4673" t="inlineStr">
        <is>
          <t>Dritte</t>
        </is>
      </c>
      <c r="B4673" t="inlineStr"/>
      <c r="C4673" t="inlineStr"/>
      <c r="D4673" t="inlineStr">
        <is>
          <t>một phần ba, người thứ ba, vật thứ ba, ngày mồng ba, quãng ba, âm ba, một phần sáu mươi của giây = der Dritte + = der lachende Dritte +</t>
        </is>
      </c>
    </row>
    <row r="4674">
      <c r="A4674" t="inlineStr">
        <is>
          <t>Drittel</t>
        </is>
      </c>
      <c r="B4674" t="inlineStr"/>
      <c r="C4674" t="inlineStr"/>
      <c r="D4674" t="inlineStr">
        <is>
          <t>một phần ba, người thứ ba, vật thứ ba, ngày mồng ba, quãng ba, âm ba, một phần sáu mươi của giây</t>
        </is>
      </c>
    </row>
    <row r="4675">
      <c r="A4675" t="inlineStr">
        <is>
          <t>drittens</t>
        </is>
      </c>
      <c r="B4675" t="inlineStr"/>
      <c r="C4675" t="inlineStr"/>
      <c r="D4675" t="inlineStr">
        <is>
          <t>ba là</t>
        </is>
      </c>
    </row>
    <row r="4676">
      <c r="A4676" t="inlineStr">
        <is>
          <t>dritter</t>
        </is>
      </c>
      <c r="B4676" t="inlineStr"/>
      <c r="C4676" t="inlineStr"/>
      <c r="D4676" t="inlineStr">
        <is>
          <t>thứ ba</t>
        </is>
      </c>
    </row>
    <row r="4677">
      <c r="A4677" t="inlineStr">
        <is>
          <t>droben</t>
        </is>
      </c>
      <c r="B4677" t="inlineStr"/>
      <c r="C4677" t="inlineStr"/>
      <c r="D4677" t="inlineStr">
        <is>
          <t>ở trên đầu, cao hơn mặt đất, ở trên cao, ở trên trời, ở tầng trên</t>
        </is>
      </c>
    </row>
    <row r="4678">
      <c r="A4678" t="inlineStr">
        <is>
          <t>Droge</t>
        </is>
      </c>
      <c r="B4678" t="inlineStr"/>
      <c r="C4678" t="inlineStr"/>
      <c r="D4678" t="inlineStr">
        <is>
          <t>thuốc, dược phẩm, thuốc ngủ, thuốc tê mê, ma tuý, hàng ế thừa drug in the market)</t>
        </is>
      </c>
    </row>
    <row r="4679">
      <c r="A4679" t="inlineStr">
        <is>
          <t>Drogerie</t>
        </is>
      </c>
      <c r="B4679" t="inlineStr"/>
      <c r="C4679" t="inlineStr"/>
      <c r="D4679" t="inlineStr">
        <is>
          <t>hiệu thuốc, cửa hàng dược phẩm</t>
        </is>
      </c>
    </row>
    <row r="4680">
      <c r="A4680" t="inlineStr">
        <is>
          <t>drohen</t>
        </is>
      </c>
      <c r="B4680" t="inlineStr"/>
      <c r="C4680" t="inlineStr"/>
      <c r="D4680" t="inlineStr">
        <is>
          <t>sắp xảy đến, treo, treo lơ lửng, đang đe doạ, đang lơ lửng trên đầu - đe doạ = drohen +</t>
        </is>
      </c>
    </row>
    <row r="4681">
      <c r="A4681" t="inlineStr">
        <is>
          <t>drohend</t>
        </is>
      </c>
      <c r="B4681" t="inlineStr"/>
      <c r="C4681" t="inlineStr"/>
      <c r="D4681" t="inlineStr">
        <is>
          <t>sắp xảy ra, đến nơi - sắp xảy đến, xảy đến trước mắt - đe doạ, hăm doạ - báo điềm, gở, báo điềm xấu, xấu, đáng ngại - thúc bách, cấp bách, cấp thiết gấp, nài nỉ, nài ép - - dông tố, âm ấm, vang như sấm = drohend +</t>
        </is>
      </c>
    </row>
    <row r="4682">
      <c r="A4682" t="inlineStr">
        <is>
          <t>Drohne</t>
        </is>
      </c>
      <c r="B4682" t="inlineStr"/>
      <c r="C4682" t="inlineStr"/>
      <c r="D4682" t="inlineStr">
        <is>
          <t>ong mật đực, kẻ lười biếng, kẻ ăn không ngồi rồi, tiếng o o, tiếng vo ve, bài nói đều đều, người nói giọng đều đều, kèn túi, tiếng ò è, máy bay không người lái</t>
        </is>
      </c>
    </row>
    <row r="4683">
      <c r="A4683" t="inlineStr">
        <is>
          <t>Drohung</t>
        </is>
      </c>
      <c r="B4683" t="inlineStr"/>
      <c r="C4683" t="inlineStr"/>
      <c r="D4683" t="inlineStr">
        <is>
          <t>sự xoè lửa, sự nổ, sự nổi giận đùng đùng, sự xổ ra, sự tuôn ra, sự phun ra - mối đe doạ - sự đe doạ, lời đe doạ, lời hăm doạ = die leere Drohung +</t>
        </is>
      </c>
    </row>
    <row r="4684">
      <c r="A4684" t="inlineStr">
        <is>
          <t>Drohungen</t>
        </is>
      </c>
      <c r="B4684" t="inlineStr"/>
      <c r="C4684" t="inlineStr"/>
      <c r="D4684">
        <f> die versteckten Drohungen + = durch Drohungen zwingen + = leere Drohungen ausstoßen +</f>
        <v/>
      </c>
    </row>
    <row r="4685">
      <c r="A4685" t="inlineStr">
        <is>
          <t>drollig</t>
        </is>
      </c>
      <c r="B4685" t="inlineStr"/>
      <c r="C4685" t="inlineStr"/>
      <c r="D4685" t="inlineStr">
        <is>
          <t>vui, làm cho buồn cười, giải trí, tiêu khiển - khôi hài, buồn cười, như trò hề, kỳ cục, kỳ quặc, kỳ lạ - hay khôi hài, hay hài hước, hay bông lơn - trò khôi hài, trò hề, có tính chất trò hề, nực cười, lố bịch - ngồ ngộ, là lạ, khang khác - đùa bỡn, vui đùa, hài hước - đáng cười, lố lăng - lẻ, cọc cạch, thừa, dư, trên, có lẻ, vặt, lặt vặt, linh tinh, rỗi rãi, rảnh rang, bỏ trống, để không - có vẻ cổ cổ là lạ, nhìn hay hay là lạ, có duyên, xinh đẹp - lạ lùng, khả nghi, đáng ngờ, khó ở, khó chịu, chóng mặt, say rượu, giả, tình dục đồng giới</t>
        </is>
      </c>
    </row>
    <row r="4686">
      <c r="A4686" t="inlineStr">
        <is>
          <t>Drollige</t>
        </is>
      </c>
      <c r="B4686" t="inlineStr"/>
      <c r="C4686" t="inlineStr"/>
      <c r="D4686" t="inlineStr">
        <is>
          <t>tính buồn cười, tính lố lăng, tính lố bịch</t>
        </is>
      </c>
    </row>
    <row r="4687">
      <c r="A4687" t="inlineStr">
        <is>
          <t>Dromedar</t>
        </is>
      </c>
      <c r="B4687" t="inlineStr"/>
      <c r="C4687" t="inlineStr"/>
      <c r="D4687" t="inlineStr">
        <is>
          <t>lạc đà một bướu</t>
        </is>
      </c>
    </row>
    <row r="4688">
      <c r="A4688" t="inlineStr">
        <is>
          <t>Droschke</t>
        </is>
      </c>
      <c r="B4688" t="inlineStr"/>
      <c r="C4688" t="inlineStr"/>
      <c r="D4688" t="inlineStr">
        <is>
          <t>xe tắc xi, xe ngựa thuê, buồng lái, cabin - con ruồi, ruồi, ruồi giả, bệnh do ruồi, sâu bệnh, sự bay, quãng đường bay, vạt cài cúc, cánh cửa lều vải, đuôi cờ, khoảng trên đầu sân khấu, bộ phận điều chỉnh tốc độ, fly-wheel - xe độc mã</t>
        </is>
      </c>
    </row>
    <row r="4689">
      <c r="A4689" t="inlineStr">
        <is>
          <t>Droschkenkutscher</t>
        </is>
      </c>
      <c r="B4689" t="inlineStr"/>
      <c r="C4689" t="inlineStr"/>
      <c r="D4689" t="inlineStr">
        <is>
          <t>người lái tắc xi, người đánh xe ngựa - người kéo màn, người kéo phông, người đánh xe độc mã</t>
        </is>
      </c>
    </row>
    <row r="4690">
      <c r="A4690" t="inlineStr">
        <is>
          <t>Drossel</t>
        </is>
      </c>
      <c r="B4690" t="inlineStr"/>
      <c r="C4690" t="inlineStr"/>
      <c r="D4690" t="inlineStr">
        <is>
          <t>người làm lễ nhậm chức, phần cảm điện = die Drossel + = die Drossel +</t>
        </is>
      </c>
    </row>
    <row r="4691">
      <c r="A4691" t="inlineStr">
        <is>
          <t>Drosselklappe</t>
        </is>
      </c>
      <c r="B4691" t="inlineStr"/>
      <c r="C4691" t="inlineStr"/>
      <c r="D4691" t="inlineStr">
        <is>
          <t>lõi rau atisô, sự làm nghẹt, sự làm kẹt, sự tắc lại, sự làm ngột, sự làm tắt thở, chỗ thắt lại, chỗ co lại, chỗ bóp lại, cuộn cảm kháng choker), van điều tiết không khí, bướm gió</t>
        </is>
      </c>
    </row>
    <row r="4692">
      <c r="A4692" t="inlineStr">
        <is>
          <t>drosseln</t>
        </is>
      </c>
      <c r="B4692" t="inlineStr"/>
      <c r="C4692" t="inlineStr"/>
      <c r="D4692" t="inlineStr">
        <is>
          <t>cản, cản trở, chăn, ngăn chặn, kìm, kiềm chế, nén, dằn, kiểm tra, kiểm soát, kiểm lại, đánh dấu đã kiểm soát, quở trách, trách mắng, gửi, ký gửi, chiếu, ngập ngừng, do dự, dừng lại, đứng lại - làm nghẹt, làm tắc thở, làm chết ngạt, bít lại, bịt lại, nuốt, nghẹt thở, ngạt thở, tắc thở, uất, uất lên, tắc, nghẹt - hạn chế, giới hạn, thu hẹp - bóp cổ, bóp hầu, bóp nghẹt, đàn áp, trấn áp, tiết lưu = drosseln +</t>
        </is>
      </c>
    </row>
    <row r="4693">
      <c r="A4693" t="inlineStr">
        <is>
          <t>Drosselspule</t>
        </is>
      </c>
      <c r="B4693" t="inlineStr"/>
      <c r="C4693" t="inlineStr"/>
      <c r="D4693" t="inlineStr">
        <is>
          <t>lõi rau atisô, sự làm nghẹt, sự làm kẹt, sự tắc lại, sự làm ngột, sự làm tắt thở, chỗ thắt lại, chỗ co lại, chỗ bóp lại, cuộn cảm kháng choker), van điều tiết không khí, bướm gió - lò phản ứng</t>
        </is>
      </c>
    </row>
    <row r="4694">
      <c r="A4694" t="inlineStr">
        <is>
          <t>Druck</t>
        </is>
      </c>
      <c r="B4694" t="inlineStr"/>
      <c r="C4694" t="inlineStr"/>
      <c r="D4694" t="inlineStr">
        <is>
          <t>sự ép, sự nén, sự cô lại, sự cô đọng, sự giảm bớt, sự độn, sự lèn, sự đầm - 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phần chữ - sự đàn áp, sự áp bức - tính chất đàn áp, tính chất áp bức, sự ngột ngạt, sự đè nặng, sự nặng trĩu - cái vấu, cái véo, cái kẹp, cái kẹt, nhúm, cảnh o ép, sự giằn vặt, sự dày vò, lúc gay go, lúc bức thiết, sự ăn cắp, sự bắt, sự tóm cổ - sự bóp, sự ấn, sự đông đúc, sự chen chúc, đám đông chen chúc, đám đông xô lấn, sự thúc ép, sự hối hả, sự tất bật, cuộc hỗn chiến, cuộc loạn đả, cái ép, máy ép, máy nén bàn là, máy in orinting press) - nhà máy in, thuật in, sự in, báo chí, tủ đóng vào tường, tủ đứng nhiều ngăn, sự căng hết, sự bắt lính - sức ép, áp lực &amp; ), áp suất, sự ép buộc, sự thúc bách, cảnh quẩn bách, sự vội vã, sự cấp bách, sự gấp, sự khẩn cấp, ứng suất - chữ in, sự in ra, dấu in, vết, dấu, ảnh in, ảnh chụp in ra, vải hoa in - nghề ấn loát - sự vắt, sự siết, sự véo, sự ôm chặt, đám đông, sự hạn chế, sự bắt buộc, sự in dấu tiền đồng, sự ăn bớt, sự ăn chặn, sự ăn hoa hồng lậu, sự ép đối phương bỏ những quân bài quan trọng squeeze play) - sự nhấn mạnh, trọng âm, âm nhấn, sự cố gắng, sự đòi hỏi bỏ nhiều sức lự - sự đẩy mạnh, sự xô đẩy, nhát đâm, cuộc tấn công mạnh, sự đột phá, sự thọc sâu, sự công kích, sự tấn công thình lình, sức đè, sự đè gãy - kiểu mẫu, kiểu, đại diện điển hình - sự vặn, sự siết chặt - sữa chua yoke /jouk/, ách, cặp trâu bò buộc cùng ách, đòn gánh, cầu vai, lá sen, móc chung, mối ràng buộc, ách áp bức, gông xiềng = im Druck + = Druck ausüben + = in Druck gehen + = in Druck geben + = Druck ausüben auf + = im Druck erschienen + = vom Druck entlasten + = den Druck überwachen + = der autographische Druck + = einem Druck aussetzen + = auf jemanden Druck ausüben + = jemanden unter Druck setzen +</t>
        </is>
      </c>
    </row>
    <row r="4695">
      <c r="A4695" t="inlineStr">
        <is>
          <t>druckbar</t>
        </is>
      </c>
      <c r="B4695" t="inlineStr"/>
      <c r="C4695" t="inlineStr"/>
      <c r="D4695" t="inlineStr">
        <is>
          <t>không in được</t>
        </is>
      </c>
    </row>
    <row r="4696">
      <c r="A4696" t="inlineStr">
        <is>
          <t>Druckbuchstabe</t>
        </is>
      </c>
      <c r="B4696" t="inlineStr"/>
      <c r="C4696" t="inlineStr"/>
      <c r="D4696" t="inlineStr">
        <is>
          <t>chữ viết rời nhau</t>
        </is>
      </c>
    </row>
    <row r="4697">
      <c r="A4697" t="inlineStr">
        <is>
          <t>Drucken</t>
        </is>
      </c>
      <c r="B4697" t="inlineStr"/>
      <c r="C4697" t="inlineStr"/>
      <c r="D4697" t="inlineStr">
        <is>
          <t>sự in, nghề ấn loát = das Drucken +</t>
        </is>
      </c>
    </row>
    <row r="4698">
      <c r="A4698" t="inlineStr">
        <is>
          <t>drucken</t>
        </is>
      </c>
      <c r="B4698" t="inlineStr"/>
      <c r="C4698" t="inlineStr"/>
      <c r="D4698" t="inlineStr">
        <is>
          <t>in xuất bản, đăng báo, viết vào sách, in, in dấu, in vết, rửa, viết theo lối chữ in, in hoa, khắc - giậm, đóng dấu lên, in dấu lên, dán tem vào, nghiền, chứng tỏ, tỏ rõ, in vào, giậm chân = drucken lassen + = wieder drucken +</t>
        </is>
      </c>
    </row>
    <row r="4699">
      <c r="A4699" t="inlineStr">
        <is>
          <t>Drucker</t>
        </is>
      </c>
      <c r="B4699" t="inlineStr"/>
      <c r="C4699" t="inlineStr"/>
      <c r="D4699" t="inlineStr">
        <is>
          <t>thợ in, chủ nhà in, máy in, thợ in vải hoa = der serielle Drucker +</t>
        </is>
      </c>
    </row>
    <row r="4700">
      <c r="A4700" t="inlineStr">
        <is>
          <t>Druckfehler</t>
        </is>
      </c>
      <c r="B4700" t="inlineStr"/>
      <c r="C4700" t="inlineStr"/>
      <c r="D4700" t="inlineStr">
        <is>
          <t>lỗi in = der Druckfehler + = die Druckfehler +</t>
        </is>
      </c>
    </row>
    <row r="4701">
      <c r="A4701" t="inlineStr">
        <is>
          <t>Druckfehlerverzeichnis</t>
        </is>
      </c>
      <c r="B4701" t="inlineStr"/>
      <c r="C4701" t="inlineStr"/>
      <c r="D4701" t="inlineStr">
        <is>
          <t>lỗi in, lỗi viết, bản đính chính</t>
        </is>
      </c>
    </row>
    <row r="4702">
      <c r="A4702" t="inlineStr">
        <is>
          <t>Druckflasche</t>
        </is>
      </c>
      <c r="B4702" t="inlineStr"/>
      <c r="C4702" t="inlineStr"/>
      <c r="D4702" t="inlineStr">
        <is>
          <t>ống xifông, ống truyền nước, vòi truyền nước, xifông ống thở, vòi hút siphuncle)</t>
        </is>
      </c>
    </row>
    <row r="4703">
      <c r="A4703" t="inlineStr">
        <is>
          <t>Druckknopf</t>
        </is>
      </c>
      <c r="B4703" t="inlineStr"/>
      <c r="C4703" t="inlineStr"/>
      <c r="D4703">
        <f> der Druckknopf +</f>
        <v/>
      </c>
    </row>
    <row r="4704">
      <c r="A4704" t="inlineStr">
        <is>
          <t>Druckkraft</t>
        </is>
      </c>
      <c r="B4704" t="inlineStr"/>
      <c r="C4704" t="inlineStr"/>
      <c r="D4704" t="inlineStr">
        <is>
          <t>sức ép, áp lực &amp; ), áp suất, sự đè nặng, sự ép buộc, sự thúc bách, cảnh quẩn bách, sự vội vã, sự cấp bách, sự gấp, sự khẩn cấp, ứng suất</t>
        </is>
      </c>
    </row>
    <row r="4705">
      <c r="A4705" t="inlineStr">
        <is>
          <t>Druckluft</t>
        </is>
      </c>
      <c r="B4705" t="inlineStr"/>
      <c r="C4705" t="inlineStr"/>
      <c r="D4705">
        <f> durch Druckluft getrieben +</f>
        <v/>
      </c>
    </row>
    <row r="4706">
      <c r="A4706" t="inlineStr">
        <is>
          <t>Druckmesser</t>
        </is>
      </c>
      <c r="B4706" t="inlineStr"/>
      <c r="C4706" t="inlineStr"/>
      <c r="D4706" t="inlineStr">
        <is>
          <t>cái đo áp, áp kế</t>
        </is>
      </c>
    </row>
    <row r="4707">
      <c r="A4707" t="inlineStr">
        <is>
          <t>Druckplatte</t>
        </is>
      </c>
      <c r="B4707" t="inlineStr"/>
      <c r="C4707" t="inlineStr"/>
      <c r="D4707">
        <f> die galvanische Druckplatte +</f>
        <v/>
      </c>
    </row>
    <row r="4708">
      <c r="A4708" t="inlineStr">
        <is>
          <t>Drucksache</t>
        </is>
      </c>
      <c r="B4708" t="inlineStr"/>
      <c r="C4708" t="inlineStr"/>
      <c r="D4708">
        <f> die Drucksache +</f>
        <v/>
      </c>
    </row>
    <row r="4709">
      <c r="A4709" t="inlineStr">
        <is>
          <t>Druckschrift</t>
        </is>
      </c>
      <c r="B4709" t="inlineStr"/>
      <c r="C4709" t="inlineStr"/>
      <c r="D4709">
        <f> in Druckschrift schreiben +</f>
        <v/>
      </c>
    </row>
    <row r="4710">
      <c r="A4710" t="inlineStr">
        <is>
          <t>Druckstock</t>
        </is>
      </c>
      <c r="B4710" t="inlineStr"/>
      <c r="C4710" t="inlineStr"/>
      <c r="D4710"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4711">
      <c r="A4711" t="inlineStr">
        <is>
          <t>drucktechnisch</t>
        </is>
      </c>
      <c r="B4711" t="inlineStr"/>
      <c r="C4711" t="inlineStr"/>
      <c r="D4711" t="inlineStr">
        <is>
          <t>sự in máy</t>
        </is>
      </c>
    </row>
    <row r="4712">
      <c r="A4712" t="inlineStr">
        <is>
          <t>Druckvorlage</t>
        </is>
      </c>
      <c r="B4712" t="inlineStr"/>
      <c r="C4712" t="inlineStr"/>
      <c r="D4712" t="inlineStr">
        <is>
          <t>tờ in đá, tờ in thạch bản - bản viết tay, bản thảo, bản đưa in</t>
        </is>
      </c>
    </row>
    <row r="4713">
      <c r="A4713" t="inlineStr">
        <is>
          <t>drunter</t>
        </is>
      </c>
      <c r="B4713" t="inlineStr"/>
      <c r="C4713" t="inlineStr"/>
      <c r="D4713" t="inlineStr">
        <is>
          <t>hết sức lộn xộn, lung tung bừa bãi = drunter und drüber gehen + = alles geht drunter und drüber +</t>
        </is>
      </c>
    </row>
    <row r="4714">
      <c r="A4714" t="inlineStr">
        <is>
          <t>Druse</t>
        </is>
      </c>
      <c r="B4714" t="inlineStr"/>
      <c r="C4714" t="inlineStr"/>
      <c r="D4714" t="inlineStr">
        <is>
          <t>đám tinh thể, hốc đá có đám tinh thể = die Druse +</t>
        </is>
      </c>
    </row>
    <row r="4715">
      <c r="A4715" t="inlineStr">
        <is>
          <t>Dschungel</t>
        </is>
      </c>
      <c r="B4715" t="inlineStr"/>
      <c r="C4715" t="inlineStr"/>
      <c r="D4715" t="inlineStr">
        <is>
          <t>rừng nhiệt đới, khu đất hoang mọc đầy bụi rậm, mớ hỗn độn, ở rừng trong từ ghép)</t>
        </is>
      </c>
    </row>
    <row r="4716">
      <c r="A4716" t="inlineStr">
        <is>
          <t>Dschunke</t>
        </is>
      </c>
      <c r="B4716" t="inlineStr"/>
      <c r="C4716" t="inlineStr"/>
      <c r="D4716" t="inlineStr">
        <is>
          <t>ghe mành, thuyền mành, thừng châo cũ, đồ đồng nát, giấy vụn, thuỷ tinh vụn, sắt vụn..., đồ tạp nhạp bỏ đi, thịt ướp muối, tảng, cục, mảng, mô sáp, thuốc mê</t>
        </is>
      </c>
    </row>
    <row r="4717">
      <c r="A4717" t="inlineStr">
        <is>
          <t>Dualismus</t>
        </is>
      </c>
      <c r="B4717" t="inlineStr"/>
      <c r="C4717" t="inlineStr"/>
      <c r="D4717" t="inlineStr">
        <is>
          <t>thuyết nhị nguyên</t>
        </is>
      </c>
    </row>
    <row r="4718">
      <c r="A4718" t="inlineStr">
        <is>
          <t>Dualist</t>
        </is>
      </c>
      <c r="B4718" t="inlineStr"/>
      <c r="C4718" t="inlineStr"/>
      <c r="D4718" t="inlineStr">
        <is>
          <t>người theo thuyết nhị nguyên</t>
        </is>
      </c>
    </row>
    <row r="4719">
      <c r="A4719" t="inlineStr">
        <is>
          <t>dualistisch</t>
        </is>
      </c>
      <c r="B4719" t="inlineStr"/>
      <c r="C4719" t="inlineStr"/>
      <c r="D4719" t="inlineStr">
        <is>
          <t>nhị nguyên, đối ngẫu</t>
        </is>
      </c>
    </row>
    <row r="4720">
      <c r="A4720" t="inlineStr">
        <is>
          <t>ducken</t>
        </is>
      </c>
      <c r="B4720" t="inlineStr"/>
      <c r="C4720" t="inlineStr"/>
      <c r="D4720" t="inlineStr">
        <is>
          <t>đặt xuống, hạ xuống, bỏ xuống, đánh gục, đánh ngã, hạ, bắn rơi - lặn, ngụp lặn, cúi nhanh, cúi thình lình, dìm xuống nước = sich ducken + = sich ducken + = sich ducken +</t>
        </is>
      </c>
    </row>
    <row r="4721">
      <c r="A4721" t="inlineStr">
        <is>
          <t>Dudelsack</t>
        </is>
      </c>
      <c r="B4721" t="inlineStr"/>
      <c r="C4721" t="inlineStr"/>
      <c r="D4721" t="inlineStr">
        <is>
          <t>kèn túi = der Dudelsack +</t>
        </is>
      </c>
    </row>
    <row r="4722">
      <c r="A4722" t="inlineStr">
        <is>
          <t>Dudelsackpfeifer</t>
        </is>
      </c>
      <c r="B4722" t="inlineStr"/>
      <c r="C4722" t="inlineStr"/>
      <c r="D4722" t="inlineStr">
        <is>
          <t>người thổi kèn túi</t>
        </is>
      </c>
    </row>
    <row r="4723">
      <c r="A4723" t="inlineStr">
        <is>
          <t>Duell</t>
        </is>
      </c>
      <c r="B4723" t="inlineStr"/>
      <c r="C4723" t="inlineStr"/>
      <c r="D4723" t="inlineStr">
        <is>
          <t>cuộc đọ kiếm tay đôi, cuộc đọ súng tay đôi, cuộc tranh chấp tay đôi - sự gặp gỡ, sự bắt gặp, sự gặp phải, cuộc gặp gỡ, sự chạm trán, sự đọ sức, cuộc chạm trán, cuộc đọ sức, cuộc đấu</t>
        </is>
      </c>
    </row>
    <row r="4724">
      <c r="A4724" t="inlineStr">
        <is>
          <t>duellieren</t>
        </is>
      </c>
      <c r="B4724" t="inlineStr"/>
      <c r="C4724" t="inlineStr"/>
      <c r="D4724" t="inlineStr">
        <is>
          <t>đọ kiếm tay đôi, đọ súng tay đôi, tranh chấp tay đôi</t>
        </is>
      </c>
    </row>
    <row r="4725">
      <c r="A4725" t="inlineStr">
        <is>
          <t>Duft</t>
        </is>
      </c>
      <c r="B4725" t="inlineStr"/>
      <c r="C4725" t="inlineStr"/>
      <c r="D4725" t="inlineStr">
        <is>
          <t>mùi thơm, hương vị - hơi thoảng toát ra, hương toát ra, tinh hoa phát tiết ra, hiện tượng thoáng qua - vị ngon, mùi vị, hương vị phảng phất - mùi thơm phưng phức, hương thơm ngát - - mũi, mõm, khứu giác, sự đánh hơi, mùi, đầu mũi - mùi &amp;, hương thơm, hơi hướng, dấu vết, tiếng tăm, cảm tình, chất thơm, nước hoa - dầu thơm - sự làm nhớ lại, sự gợi lại - vị, nét, vẻ - mùi hơi, sự thính hơi, tài đánh hơi, khả năng phát hiện, tính nhạy cảm - sự ngửi, sự hít, mùi thối, mùi ôi</t>
        </is>
      </c>
    </row>
    <row r="4726">
      <c r="A4726" t="inlineStr">
        <is>
          <t>duften</t>
        </is>
      </c>
      <c r="B4726" t="inlineStr"/>
      <c r="C4726" t="inlineStr"/>
      <c r="D4726" t="inlineStr">
        <is>
          <t>đánh hơi, phát hiện, toả mùi thơm, toả hương, ngửi, hít hít, ướp, thấm, xức - ngửi thấy, thấy mùi, cảm thấy, đoán được, đánh hơi tìm ra, đánh hơi tìm, khám phá, có mùi, toả mùi = duften + = duften nach + = stark duften +</t>
        </is>
      </c>
    </row>
    <row r="4727">
      <c r="A4727" t="inlineStr">
        <is>
          <t>duftend</t>
        </is>
      </c>
      <c r="B4727" t="inlineStr"/>
      <c r="C4727" t="inlineStr"/>
      <c r="D4727" t="inlineStr">
        <is>
          <t>thơm tho như thức ăn của thần tiên, xứng với thần tiên, thần tiên - thơm, thơm ngát, dịu, êm dịu, làm dịu, làm khỏi, gàn dở, điên rồ - thơm phưng phức - odoriferous - thơm ngon, có hương vị, cay, mặn, phủ định sạch sẽ, thơm tho = duftend +</t>
        </is>
      </c>
    </row>
    <row r="4728">
      <c r="A4728" t="inlineStr">
        <is>
          <t>duftig</t>
        </is>
      </c>
      <c r="B4728" t="inlineStr"/>
      <c r="C4728" t="inlineStr"/>
      <c r="D4728" t="inlineStr">
        <is>
          <t>ngon, thơm ngon - mỏng nhẹ như sa</t>
        </is>
      </c>
    </row>
    <row r="4729">
      <c r="A4729" t="inlineStr">
        <is>
          <t>Duftstoff</t>
        </is>
      </c>
      <c r="B4729" t="inlineStr"/>
      <c r="C4729" t="inlineStr"/>
      <c r="D4729" t="inlineStr">
        <is>
          <t>mùi thơm, hương vị - túi nhỏ ướp nước hoa, túi bột thơm, bột thơm sachet powder) - mùi, hương thơm, dầu thơm, nước hoa, mùi hơi, sự thính hơi, tài đánh hơi, khả năng phát hiện, tính nhạy cảm</t>
        </is>
      </c>
    </row>
    <row r="4730">
      <c r="A4730" t="inlineStr">
        <is>
          <t>Dulden</t>
        </is>
      </c>
      <c r="B4730" t="inlineStr"/>
      <c r="C4730" t="inlineStr"/>
      <c r="D4730" t="inlineStr">
        <is>
          <t>sự đau đớn, sự đau khổ</t>
        </is>
      </c>
    </row>
    <row r="4731">
      <c r="A4731" t="inlineStr">
        <is>
          <t>dulden</t>
        </is>
      </c>
      <c r="B4731" t="inlineStr"/>
      <c r="C4731" t="inlineStr"/>
      <c r="D4731" t="inlineStr">
        <is>
          <t>cho phép để cho, thừa nhận, công nhận, chấp nhận, cho, cấp cho, trợ cấp, cấp phát, trừ bớt, thêm, kể đến, tính đến, chiếu cố đến, chú ý đến, cho phép, chịu được, dung thứ được - mang, cầm, vác, đội, đeo, ôm, chịu, chịu đựng, sinh, sinh sản, sinh lợi, chống đỡ, đỡ, có hiệu lực, ăn thua, rẽ, quay, hướng về, ở vào, đầu cơ giá hạ, làm cho sụt giá - - cam chịu, kéo dài, tồn tại - bị, dung thứ, đau, đau đớn, đau khổ, chịu thiệt hại, chịu tổn thất, bị xử tử - tha thứ, khoan thứ</t>
        </is>
      </c>
    </row>
    <row r="4732">
      <c r="A4732" t="inlineStr">
        <is>
          <t>duldend</t>
        </is>
      </c>
      <c r="B4732" t="inlineStr"/>
      <c r="C4732" t="inlineStr"/>
      <c r="D4732" t="inlineStr">
        <is>
          <t>lâu dài, vĩnh viễn, nhẫn nại, kiên trì, dai sức chịu đựng - bị động, thụ động, tiêu cực, không phải trả lãi</t>
        </is>
      </c>
    </row>
    <row r="4733">
      <c r="A4733" t="inlineStr">
        <is>
          <t>duldsam</t>
        </is>
      </c>
      <c r="B4733" t="inlineStr"/>
      <c r="C4733" t="inlineStr"/>
      <c r="D4733" t="inlineStr">
        <is>
          <t>lâu dài, vĩnh viễn, nhẫn nại, kiên trì, dai sức chịu đựng - trong một phạm vi rộng lớn, không bó hẹp, phóng túng, tự do - khoan dung, hay tha thứ, kiên nhẫn, chịu được</t>
        </is>
      </c>
    </row>
    <row r="4734">
      <c r="A4734" t="inlineStr">
        <is>
          <t>Duldsamkeit</t>
        </is>
      </c>
      <c r="B4734" t="inlineStr"/>
      <c r="C4734" t="inlineStr"/>
      <c r="D4734" t="inlineStr">
        <is>
          <t>lòng khoan dung, sự tha thứ, sự kiên nhẫn, sự chịu đựng, sức chịu đựng, sự chịu được thuốc - sự khoan dung</t>
        </is>
      </c>
    </row>
    <row r="4735">
      <c r="A4735" t="inlineStr">
        <is>
          <t>Duldung</t>
        </is>
      </c>
      <c r="B4735" t="inlineStr"/>
      <c r="C4735" t="inlineStr"/>
      <c r="D4735" t="inlineStr">
        <is>
          <t>sự thông đồng, sự đồng loã, sự đồng mưu, sự nhắm mắt làm ngơ, sự lờ đi, sự bao che ngầm - sự mặc nhiên đồng ý, sự mặc nhiên cho phép, sự mặc nhiên dung thứ, tính chịu đựng, sự nhẫn nhục - lòng khoan dung, sự tha thứ, sự kiên nhẫn, sự chịu đựng, sức chịu đựng, sự chịu được thuốc - sự khoan dung = die stillschweigende Duldung +</t>
        </is>
      </c>
    </row>
    <row r="4736">
      <c r="A4736" t="inlineStr">
        <is>
          <t>dumm</t>
        </is>
      </c>
      <c r="B4736" t="inlineStr">
        <is>
          <t>tính từ</t>
        </is>
      </c>
      <c r="C4736" t="inlineStr"/>
      <c r="D4736" t="inlineStr">
        <is>
          <t>đần độn, ngu ngốc, dốt nát = sich dumm stellen +: làm ra vẻ không biết mánh lới, thủ đoạn của người khác. - không khéo léo, không sáng suốt - vớ vẩn, ngớ ngẩn, tào lao = rede kein dummes Zeug! +: đừng nói vớ vẩn! - không dễ chịu, tai hại</t>
        </is>
      </c>
    </row>
    <row r="4737">
      <c r="A4737" t="inlineStr">
        <is>
          <t>Dumme</t>
        </is>
      </c>
      <c r="B4737" t="inlineStr"/>
      <c r="C4737" t="inlineStr"/>
      <c r="D4737" t="inlineStr">
        <is>
          <t>vật bị hy sinh, người bị chết vì, nạn nhân, người bị lừa, vật tế</t>
        </is>
      </c>
    </row>
    <row r="4738">
      <c r="A4738" t="inlineStr">
        <is>
          <t>Dummheit</t>
        </is>
      </c>
      <c r="B4738" t="inlineStr"/>
      <c r="C4738" t="inlineStr"/>
      <c r="D4738" t="inlineStr">
        <is>
          <t>sự chậm hiểu, sự ngu đần, sự đần độn, tính không tinh, tính mờ, tính không thính, tính nghễnh ngãng, tính vô tri vô giác, tính cùn, tính đục, tính mờ đục, tính xỉn, vẻ xám xịt - tính lờ mờ, tính không rõ rệt, tính âm ỉ, vẻ thẫn thờ, vẻ uể oải, vẻ chậm chạp, sự ứ đọng, sự trì chậm, tính đều đều buồn tẻ, chán ngắt, vẻ tẻ ngắt, vẻ tối tăm, vẻ âm u, vẻ u ám, vẻ ảm đạm - sự ngu ngốc, sự ngốc nghếch, điều ngớ ngẩn, điều ngốc nghếch - tính dại dột, tính ngu xuẩn, tính xuẩn ngốc - tính thô bạo, tính trắng trợn, tính hiển nhiên, tính thô tục, tính tục tĩu, tính thô bỉ, tính thô thiển - sự ngu dốt, sự không biết - sự cùn, sự nhụt, độ tù, sự trì độn, sự âm ỉ - tính ngờ nghệch, tính ngớ ngẩn, tính khờ dại - tính thản nhiên, tính phớt lạnh, tính lì xì - sự ngu dại, sự ngớ ngẩn, trạng thái ngẩn người, trạng thái ngây ra, trạng thái mụ đi = die riesige Dummheit +</t>
        </is>
      </c>
    </row>
    <row r="4739">
      <c r="A4739" t="inlineStr">
        <is>
          <t>Dummkopf</t>
        </is>
      </c>
      <c r="B4739" t="inlineStr"/>
      <c r="C4739" t="inlineStr"/>
      <c r="D4739"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người ngu dốt - người vụng về, người khờ dại, booby-gannet - cá bống biển, người cứng cổ, người bướng bỉnh, người đầu bò đầu bướu - khúc gỗ, tảng thịt, người ngốc nghếch, người ngu đần - cục, hòn, cục nghẽn, người ngốc nghếch đần độn - chim sâm cầm, old coot sư cụ - - con lừa, Donkey, đảng Dân chủ, donkey-engine - người bán đồ tập tàng làm giả như mới, người bán những hàng lừa bịp là hàng lậu, người bán hàng rong, tiền giả, bức tranh giả, mỏ không có than, mỏ không có quặng - người bỏ đi, người ngớ ngẩn, người xuẩn ngốc - - người tối dạ, người ngu độn - - món hoa quả nấu, người ngu xuẩn, người làm trò hề, anh hề, người bị lừa phỉnh - chàng ngốc - người ngu, người ngốc - ngỗng, ngỗng cái, thịt ngỗng, bàn là cổ ngỗng - thằng ngốc - chim giẻ cùi, anh chàng ba hoa khó chịu, anh chàng ngốc, anh chàng khờ dại - người ngờ nghệch, người dại dột, người nhu nhược - nhạn biển anu - mì dẹt - - đứa bé sài đẹn, đứa bé bụng ỏng đít eo, đứa bé ngu ngốc, người đần độn hậu đậu, đứa bé do yêu tinh đánh đổi - - anh ngốc, anh thộn, anh quỷnh - người ẻo lả - - thằng đần - người ngu mà hợm mình, người ngu mà hay lên mặt dạy đời = der Dummkopf +</t>
        </is>
      </c>
    </row>
    <row r="4740">
      <c r="A4740" t="inlineStr">
        <is>
          <t>dumpf</t>
        </is>
      </c>
      <c r="B4740" t="inlineStr"/>
      <c r="C4740" t="inlineStr"/>
      <c r="D4740"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 - chậm hiểu, tối dạ, ngu đần, đần độn, không tinh, mờ, không thính, nghễnh ngãng, vô tri vô giác, cùn, mờ đục, xám xịt, cảm thấy lờ mờ, cảm thấy không rõ rệt, âm ỉ, thẫn thờ, uể oải, chậm chạp - ứ đọng, trì chậm, bán không chạy, ế, đều đều, buồn tẻ, chán ngắt, tẻ ngắt, buồn nản, tối tăm, âm u, u ám, ảm đạm - ẩm mốc, hôi mốc, cổ lổ, hủ lậu - rỗng, trống rỗng, đói meo, hõm vào, lõm vào, trũng sâu hoắm, ốm ốm, rỗng tuếch, giả dối, không thành thật - bị mốc, lên meo, cũ kỹ, lỗi thời, không đúng mốt, không hợp thời trang, tẻ nhạt - nhụt, tù, trì độn - thiếu không khí, ngột ngạt, nghẹt, tắc, có mùi mốc, hay giận, hay dỗi, hẹp hòi, bảo thủ, cổ lỗ sĩ</t>
        </is>
      </c>
    </row>
    <row r="4741">
      <c r="A4741" t="inlineStr">
        <is>
          <t>dumpfig</t>
        </is>
      </c>
      <c r="B4741" t="inlineStr"/>
      <c r="C4741" t="inlineStr"/>
      <c r="D4741" t="inlineStr">
        <is>
          <t>ẩm ướt, ướt át, nhớp nháp khó chịu, có âm khí nặng nề</t>
        </is>
      </c>
    </row>
    <row r="4742">
      <c r="A4742" t="inlineStr">
        <is>
          <t>Dunkel</t>
        </is>
      </c>
      <c r="B4742" t="inlineStr"/>
      <c r="C4742" t="inlineStr"/>
      <c r="D4742" t="inlineStr">
        <is>
          <t>bóng tối, chỗ tối, lúc đêm tối, lúc trời tối, màu tối, sự tối tăm, sự ngu dốt, sự không biết gì - sự mờ mịt, sự tối nghĩa, sự khó hiểu, sự không có tên tuổi, tình trạng ít người biết đến - bóng, bóng tối &amp; ), số nhiều) chỗ có bóng râm, chỗ bóng mát, bóng đêm, sự chuyển dần màu, bức tranh tô màu chuyển dần, sự hơi khác nhau, sắc thái, một chút, một ít, vật vô hình - vong hồn, vong linh, tán đèn, chụp đèn, cái lưỡi trai, ) mành mành cửa sổ, hầm rượu = in Dunkel gehüllt + = in geheimnisvolles Dunkel gehüllt +</t>
        </is>
      </c>
    </row>
    <row r="4743">
      <c r="A4743" t="inlineStr">
        <is>
          <t>dunkel</t>
        </is>
      </c>
      <c r="B4743" t="inlineStr"/>
      <c r="C4743" t="inlineStr"/>
      <c r="D4743" t="inlineStr">
        <is>
          <t>khó hiểu, thâm thuý, sâu sắc - đen, mặc quần áo đen, da đen, tối, tối tăm, dơ bẩn, bẩn thỉu, đen tối, ảm đạm, buồn rầu, vô hy vọng, xấu xa, độc ác, kinh tởm, ghê tởm - đui mù, không nhìn thấy, không thấy được, mù quáng, không có lối ra, cụt, không rõ ràng, khó thấy, khó nhìn, say bí tỉ blind drunk) - tối mò, mù mịt, u ám, ngăm ngăm đen, đen huyền, thẫm sẫm, mờ mịt, mơ hồ, không minh bạch, dốt nát, ngu dốt, bí mật, kín đáo, không ai hay biết gì, không cho ai biết điều gì, chán nản - bi quan, ám muội, nham hiểm, cay độc - hơi tối, mờ mờ, hơi đen - mờ, lờ mờ, tối mờ mờ, nhìn không rõ, nghe không rõ, đục, không rõ rệt, mập mờ, xỉn, không tươi, không sáng - hay mơ màng, hay mơ mộng vẩn vơ, không thực tế, hão huyền, như trong giấc mơ, kỳ ảo, đầy những giấc mơ - minh bạch, đáng ngờ, không đáng tin cậy, không chắc chắn, còn hồ nghi, nghi ngờ, ngờ vực, do dự, lưỡng lự - mờ tối, tối màu - bí ẩn - u sầu - thần bí, huyền bí - không rõ nghĩa, tối nghĩa, không có tiếng tăm, ít người biết đến - mờ đục, không trong suốt, chắn sáng, kém thông minh, trì độn - lời sấm, thẻ bói, lời tiên tri, uyên thâm như một nhà tiên tri, bí hiểm, mang điềm - buồn bã, quá tồi, không thể sửa chữa được, không xốp, chắc, chết - có bóng râm, có bóng mát, trong bóng mát, bị che, mờ ám, khả nhi - sấm truyền, sự tiên tri thần bí - ủ rũ, buồn rười rượi - lơ đãng = dunkel +</t>
        </is>
      </c>
    </row>
    <row r="4744">
      <c r="A4744" t="inlineStr">
        <is>
          <t>dunkelfarbig</t>
        </is>
      </c>
      <c r="B4744" t="inlineStr"/>
      <c r="C4744" t="inlineStr"/>
      <c r="D4744" t="inlineStr">
        <is>
          <t>đen, mặc quần áo đen, da đen, tối, tối tăm, dơ bẩn, bẩn thỉu, đen tối, ảm đạm, buồn rầu, vô hy vọng, xấu xa, độc ác, kinh tởm, ghê tởm - đạm màu</t>
        </is>
      </c>
    </row>
    <row r="4745">
      <c r="A4745" t="inlineStr">
        <is>
          <t>Dunkelheit</t>
        </is>
      </c>
      <c r="B4745" t="inlineStr"/>
      <c r="C4745" t="inlineStr"/>
      <c r="D4745" t="inlineStr">
        <is>
          <t>tính khó hiểu, tính thâm thuý, tính sâu sắc - sự tối nghĩa, sự không rõ nghĩa, sự không rõ ràng, sự mơ hồ, sự nhập nhằng - - màu đen, sự tối tăm, bóng tối, chỗ tối, sự đen tối, sự độc ác, sự tàn ác - lúc đêm tối, lúc trời tối, màu tối, sự ngu dốt, sự không biết gì - cảnh tối tăm, màu sạm, màu đen sạm, tình trạng mơ hồ, tình trạng không rõ ràng, tình trạng không minh bạch, sự dốt nát, sự không hay biết gì, sự bí mật, sự kín đáo, sự ám muội - sự nham hiểm, sự cay độc - lúc chạng vạng, lúc tối nhá nhem - sự che khuất, thiên thực, pha tối, đợt tối, sự bị lu mờ, sự mất vẻ lộng lẫy, sự mất vẻ hào nhoáng - - cảnh u ám, cảnh ảm đạm, vẻ buồn rầu, sự u sầu - lúc sẩm tối, lúc chập tối, lúc hoàng hôn - - sự mờ mịt, sự khó hiểu, sự không có tên tuổi, tình trạng ít người biết đến - tính mờ đục, tính chắn sáng, độ chắn sáng, sự trì độn - cái mờ đục, cái không trong suốt = die tiefste Dunkelheit + = vor Einbruch der Dunkelheit + = nach Eintritt der Dunkelheit + = unter dem Schutz der Dunkelheit +</t>
        </is>
      </c>
    </row>
    <row r="4746">
      <c r="A4746" t="inlineStr">
        <is>
          <t>dunkeln</t>
        </is>
      </c>
      <c r="B4746" t="inlineStr"/>
      <c r="C4746" t="inlineStr"/>
      <c r="D4746" t="inlineStr">
        <is>
          <t>làm tối, làm u ám, làm sạm, làm thẫm, làm buồn rầu, làm buồn phiền, tối sầm lại, sạm lại, thẫm lại, buồn phiền - làm ngu đàn, làm đần dộn, làm cùn, làm mờ đi, làm mờ đục, làm xỉn, làm âm ỉ, làm đỡ nhức nhối, làm đỡ nhói, làm buồn nản, làm tối tăm, làm ảm đạm, hoá ngu đần, đần độn, cùn đi, mờ đi - mờ đục, xỉn đi, âm ỉ, đỡ nhức nhối, đỡ đau, thành u ám, thành ảm đạm</t>
        </is>
      </c>
    </row>
    <row r="4747">
      <c r="A4747" t="inlineStr">
        <is>
          <t>Dunkelwerden</t>
        </is>
      </c>
      <c r="B4747" t="inlineStr"/>
      <c r="C4747" t="inlineStr"/>
      <c r="D4747">
        <f> beim Dunkelwerden +</f>
        <v/>
      </c>
    </row>
    <row r="4748">
      <c r="A4748" t="inlineStr">
        <is>
          <t>dunstig</t>
        </is>
      </c>
      <c r="B4748" t="inlineStr"/>
      <c r="C4748" t="inlineStr"/>
      <c r="D4748" t="inlineStr">
        <is>
          <t>ẩm, ẩm thấp, ẩm ướt - có sương mù, tối tăm, lờ mờ, mơ hồ, không rõ rệt - có khói, bốc khói, nhiều khói - - mù sương, đầy sương mù, không rõ, không minh bạch, mập mờ - bốc hơi, ám khói, sặc mùi nồng nặc, sặc mùi thối - toả khói, đầy khói, đen vì khói, như khói - như hơi, đầy hơi nước - hơi nước, giống hơi nước, có tính chất của hơi nước, hư ảo - như hơi nước, mắc chứng u uất</t>
        </is>
      </c>
    </row>
    <row r="4749">
      <c r="A4749" t="inlineStr">
        <is>
          <t>Duo</t>
        </is>
      </c>
      <c r="B4749" t="inlineStr"/>
      <c r="C4749" t="inlineStr"/>
      <c r="D4749" t="inlineStr">
        <is>
          <t>bộ đôi = das Duo +</t>
        </is>
      </c>
    </row>
    <row r="4750">
      <c r="A4750" t="inlineStr">
        <is>
          <t>duodezimal</t>
        </is>
      </c>
      <c r="B4750" t="inlineStr"/>
      <c r="C4750" t="inlineStr"/>
      <c r="D4750" t="inlineStr">
        <is>
          <t>thập nhị phân, theo cơ số mười hai</t>
        </is>
      </c>
    </row>
    <row r="4751">
      <c r="A4751" t="inlineStr">
        <is>
          <t>duplex</t>
        </is>
      </c>
      <c r="B4751" t="inlineStr"/>
      <c r="C4751" t="inlineStr"/>
      <c r="D4751" t="inlineStr">
        <is>
          <t>hai, kép đôi</t>
        </is>
      </c>
    </row>
    <row r="4752">
      <c r="A4752" t="inlineStr">
        <is>
          <t>Duplex-</t>
        </is>
      </c>
      <c r="B4752" t="inlineStr"/>
      <c r="C4752" t="inlineStr"/>
      <c r="D4752" t="inlineStr">
        <is>
          <t>hai, kép đôi</t>
        </is>
      </c>
    </row>
    <row r="4753">
      <c r="A4753" t="inlineStr">
        <is>
          <t>Duplikat</t>
        </is>
      </c>
      <c r="B4753" t="inlineStr"/>
      <c r="C4753" t="inlineStr"/>
      <c r="D4753" t="inlineStr">
        <is>
          <t>bản sao, bản đối chiếu, người giống hệt, vật giống hệt, bộ phận tương ứng, tổ chức tương ứng, bên trong tương ứng, vật bổ sung, người bổ sung - cái gấp đôi, lượng gấp đôi, bản giống hệt, bản sao lục, cái giống hệt, trận đánh đôi, người đóng thay thế, bóng ma, hồn, sự chạy ngoặt thình lình, khúc ngoặt đột ngột, bước chạy đều - vật làm giống hệt, từ đồng nghĩa, biên lai cầm đồ</t>
        </is>
      </c>
    </row>
    <row r="4754">
      <c r="A4754" t="inlineStr">
        <is>
          <t>duplizieren</t>
        </is>
      </c>
      <c r="B4754" t="inlineStr"/>
      <c r="C4754" t="inlineStr"/>
      <c r="D4754" t="inlineStr">
        <is>
          <t>sao lại, sao lục, làm thành hai bản, gấp đôi, nhân đôi</t>
        </is>
      </c>
    </row>
    <row r="4755">
      <c r="A4755" t="inlineStr">
        <is>
          <t>Dur</t>
        </is>
      </c>
      <c r="B4755" t="inlineStr"/>
      <c r="C4755" t="inlineStr"/>
      <c r="D4755" t="inlineStr">
        <is>
          <t>thiếu tá, con trai đến tuổi thành niên, chuyên đề, người có địa vị cao hơn = H Dur + = A Dur + = C Dur + = G Dur +</t>
        </is>
      </c>
    </row>
    <row r="4756">
      <c r="A4756" t="inlineStr">
        <is>
          <t>durch</t>
        </is>
      </c>
      <c r="B4756" t="inlineStr"/>
      <c r="C4756" t="inlineStr"/>
      <c r="D4756" t="inlineStr">
        <is>
          <t>qua, ngang, ngang qua, bắt chéo, chéo nhau, chéo chữ thập, ở bên kia, ở phía bên kia - gần, sang một bên, ở bên, dự trữ, dành, bye - - xuyên qua, suốt, do, vì, nhờ, bởi, tại, từ đầu đến cuối, đến cùng, hết, hoàn toàn, đã nói chuyện được, đã nói xong, thẳng - through = durch + = quer durch + = durch und durch + = durch und durch naß + = durch dick und dünn +</t>
        </is>
      </c>
    </row>
    <row r="4757">
      <c r="A4757" t="inlineStr">
        <is>
          <t>durch...hindurch</t>
        </is>
      </c>
      <c r="B4757" t="inlineStr"/>
      <c r="C4757" t="inlineStr"/>
      <c r="D4757" t="inlineStr">
        <is>
          <t>từ đầu đến cuối, khắp, suốt</t>
        </is>
      </c>
    </row>
    <row r="4758">
      <c r="A4758" t="inlineStr">
        <is>
          <t>durcharbeiten</t>
        </is>
      </c>
      <c r="B4758" t="inlineStr"/>
      <c r="C4758" t="inlineStr"/>
      <c r="D4758">
        <f> sich durcharbeiten + = mühsam durcharbeiten + = sich mühsam durcharbeiten +</f>
        <v/>
      </c>
    </row>
    <row r="4759">
      <c r="A4759" t="inlineStr">
        <is>
          <t>durchaus</t>
        </is>
      </c>
      <c r="B4759" t="inlineStr"/>
      <c r="C4759" t="inlineStr"/>
      <c r="D4759" t="inlineStr">
        <is>
          <t>tuyệt đối, hoàn toàn, chuyên chế, độc đoán, vô điều kiện, nhất định, chắc chắn, tất nhiên, hoàn toàn như vậy, đúng như vậy - hầu, nhìn chung, nói chung, nhìn toàn bộ, cả thảy, tất cả - thẳng thắn, thẳng thừng, toạc móng heo, không úp mở, đích thực, rành rành, hoàn toàn hết sức, đại, thẳng đứng - toàn bộ, toàn vẹn, trọn vẹn - hầu hết, đúng là, khá, đúng, đồng ý, phải - giàu có, phong phú, đầy đủ, dồi dào, lộng lẫy, huy hoàng - = durchaus kein + = durchaus nicht + = durchaus sicher + = wir schätzen ihn durchaus + = sie mußte es durchaus haben +</t>
        </is>
      </c>
    </row>
    <row r="4760">
      <c r="A4760" t="inlineStr">
        <is>
          <t>Durchbiegung</t>
        </is>
      </c>
      <c r="B4760" t="inlineStr"/>
      <c r="C4760" t="inlineStr"/>
      <c r="D4760" t="inlineStr">
        <is>
          <t>sự lệch, sự chệch hướng, sự trẹo đi, độ lệch, sự đổi dạng, sự uốn xuống, sự võng xuống, độ uốn, độ võng - - sự lún xuống, sự cong xuống, sự chùng, sự sụt giá, sự hạ giá, sự trôi giạt về phía dưới gió</t>
        </is>
      </c>
    </row>
    <row r="4761">
      <c r="A4761" t="inlineStr">
        <is>
          <t>Durchblick</t>
        </is>
      </c>
      <c r="B4761" t="inlineStr"/>
      <c r="C4761" t="inlineStr"/>
      <c r="D4761" t="inlineStr">
        <is>
          <t>cảnh nhìn xa qua một lối hẹp, viễn cảnh, viễn tượng, triển vọng = der Durchblick +</t>
        </is>
      </c>
    </row>
    <row r="4762">
      <c r="A4762" t="inlineStr">
        <is>
          <t>durchblicken</t>
        </is>
      </c>
      <c r="B4762" t="inlineStr"/>
      <c r="C4762" t="inlineStr"/>
      <c r="D4762" t="inlineStr">
        <is>
          <t>hiểu, nắm được ý, biết, hiểu ngầm = etwas durchblicken lassen +</t>
        </is>
      </c>
    </row>
    <row r="4763">
      <c r="A4763" t="inlineStr">
        <is>
          <t>durchbohren</t>
        </is>
      </c>
      <c r="B4763" t="inlineStr"/>
      <c r="C4763" t="inlineStr"/>
      <c r="D4763" t="inlineStr">
        <is>
          <t>khoan đào, xoi, lách qua, chèn ra khỏi vòng đua, thò cổ ra, làm buồn, làm rầy, làm phiền, quấy rầy - đi vào, ra, tuyên bố tham dự, đâm, gia nhập, bắt đầu luyện, ghi, kết nạp, lấy vào - đâm qua, xiên qua, đóng cọc xiên qua, làm chết đứng, làm ngây người, rào bằng cọc, quây quanh bằng cọc - khoan, khoét, đục lỗ, đục thủng, xoi lỗ răng cưa, xoi lỗ châm kim, xuyên vào, xuyên qua - chọc, chích, xuyên, khoét lỗ, khui lỗ, xỏ lỗ, chọc thủng, xông qua, xuyên thấu, xoi mói, làm buốt thấu, làm nhức buốt, làm nhức nhối, làm nhức óc, chọc qua, chọc vào - đâm nhẹ, trang trí bằng những lỗ nhỏ, trang trí bằng những đường tua gợn sóng to pink out), trang trí, trang hoàng, nổ lốp đốp - đấm, thoi, thụi, giùi lỗ, bấm, thúc bằng giấy đầu nhọn, thúc bằng gậy - đam thủng, châm thủng, chích thủng, làm cho xì hơi, làm cho tịt ngòi, bị đâm thủng, bị chích - xiên, đâm phập vào, mọc thẳng vút lên - đâm bằng dao găm, làm cho đau đớn, chọc rỗ trước khi trát vữa, nhằm đánh vào, đau nhói như dao đâm - thọc,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giùi qua, làm cho sững sờ, làm cho chết đứng</t>
        </is>
      </c>
    </row>
    <row r="4764">
      <c r="A4764" t="inlineStr">
        <is>
          <t>Durchbohrung</t>
        </is>
      </c>
      <c r="B4764" t="inlineStr"/>
      <c r="C4764" t="inlineStr"/>
      <c r="D4764" t="inlineStr">
        <is>
          <t>sự đâm, sự giùi, sự xuyên, thủ thuật cắt cụt xuyên</t>
        </is>
      </c>
    </row>
    <row r="4765">
      <c r="A4765" t="inlineStr">
        <is>
          <t>durchbrechen</t>
        </is>
      </c>
      <c r="B4765" t="inlineStr"/>
      <c r="C4765" t="inlineStr"/>
      <c r="D4765">
        <f> durchbrechen + = durchbrechen + = durchbrechen + = durchbrechen +</f>
        <v/>
      </c>
    </row>
    <row r="4766">
      <c r="A4766" t="inlineStr">
        <is>
          <t>durchbrennen</t>
        </is>
      </c>
      <c r="B4766" t="inlineStr"/>
      <c r="C4766" t="inlineStr"/>
      <c r="D4766" t="inlineStr">
        <is>
          <t>lẫn trốn, bỏ trốn, trốn tránh pháp luật - chạy làng, trốn n = durchbrennen + = durchbrennen + = durchbrennen +</t>
        </is>
      </c>
    </row>
    <row r="4767">
      <c r="A4767" t="inlineStr">
        <is>
          <t>Durchbrenner</t>
        </is>
      </c>
      <c r="B4767" t="inlineStr"/>
      <c r="C4767" t="inlineStr"/>
      <c r="D4767" t="inlineStr">
        <is>
          <t>người dân cận đông, gió đông Địa trung hải, kẻ thua bạc chạy làng, kẻ trốn n</t>
        </is>
      </c>
    </row>
    <row r="4768">
      <c r="A4768" t="inlineStr">
        <is>
          <t>durchbringen</t>
        </is>
      </c>
      <c r="B4768" t="inlineStr"/>
      <c r="C4768" t="inlineStr"/>
      <c r="D4768">
        <f> durchbringen +</f>
        <v/>
      </c>
    </row>
    <row r="4769">
      <c r="A4769" t="inlineStr">
        <is>
          <t>durchbrochen</t>
        </is>
      </c>
      <c r="B4769" t="inlineStr"/>
      <c r="C4769" t="inlineStr"/>
      <c r="D4769">
        <f> durchbrochen +</f>
        <v/>
      </c>
    </row>
    <row r="4770">
      <c r="A4770" t="inlineStr">
        <is>
          <t>Durchbruch</t>
        </is>
      </c>
      <c r="B4770" t="inlineStr"/>
      <c r="C4770" t="inlineStr"/>
      <c r="D4770"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der Durchbruch + = der Durchbruch + = zum Durchbruch kommen + = zum Durchbruch verhelfen +</t>
        </is>
      </c>
    </row>
    <row r="4771">
      <c r="A4771" t="inlineStr">
        <is>
          <t>durchdacht</t>
        </is>
      </c>
      <c r="B4771" t="inlineStr"/>
      <c r="C4771" t="inlineStr"/>
      <c r="D4771" t="inlineStr">
        <is>
          <t>phức tạp, tỉ mỉ, kỹ lưỡng, công phu, trau chuốt, tinh vi</t>
        </is>
      </c>
    </row>
    <row r="4772">
      <c r="A4772" t="inlineStr">
        <is>
          <t>durchdrehen</t>
        </is>
      </c>
      <c r="B4772" t="inlineStr"/>
      <c r="C4772" t="inlineStr"/>
      <c r="D4772">
        <f> durchdrehen + = durchdrehen + = durchdrehen +</f>
        <v/>
      </c>
    </row>
    <row r="4773">
      <c r="A4773" t="inlineStr">
        <is>
          <t>durchdringbar</t>
        </is>
      </c>
      <c r="B4773" t="inlineStr"/>
      <c r="C4773" t="inlineStr"/>
      <c r="D4773" t="inlineStr">
        <is>
          <t>có thể vào được, có thể thâm nhập được, có thể thấm qua, có thể xuyên qua, có thể hiểu thấu được - thấm được, thấm qua được</t>
        </is>
      </c>
    </row>
    <row r="4774">
      <c r="A4774" t="inlineStr">
        <is>
          <t>Durchdringbarkeit</t>
        </is>
      </c>
      <c r="B4774" t="inlineStr"/>
      <c r="C4774" t="inlineStr"/>
      <c r="D4774" t="inlineStr">
        <is>
          <t>tính có thể thâm nhập được, tính có thể thấm qua, tính có thể xuyên qua, tính có thể hiểu thấu được = die Durchdringbarkeit +</t>
        </is>
      </c>
    </row>
    <row r="4775">
      <c r="A4775" t="inlineStr">
        <is>
          <t>Durchdringen</t>
        </is>
      </c>
      <c r="B4775" t="inlineStr"/>
      <c r="C4775" t="inlineStr"/>
      <c r="D4775" t="inlineStr">
        <is>
          <t>sự thấm, sự thấm vào, sự thấm qua</t>
        </is>
      </c>
    </row>
    <row r="4776">
      <c r="A4776" t="inlineStr">
        <is>
          <t>durchdringen</t>
        </is>
      </c>
      <c r="B4776" t="inlineStr"/>
      <c r="C4776" t="inlineStr"/>
      <c r="D4776" t="inlineStr">
        <is>
          <t>thâm nhập, lọt vào, nhìn xuyên qua, đâm thủng, xuyên qua, làm thấm nhuần, nhìn thấu, thấu suốt, hiểu thấu, xuyên đến, thấu vào, thấm vào - thấm qua, tràn ngập, toả ra, lan khắp - toả khắp, tràn ngập khắp, lan tràn khắp, thâm nhập khắp = durchdringen + = durchdringen lassen + = einander durchdringen +</t>
        </is>
      </c>
    </row>
    <row r="4777">
      <c r="A4777" t="inlineStr">
        <is>
          <t>durchdringend</t>
        </is>
      </c>
      <c r="B4777" t="inlineStr"/>
      <c r="C4777" t="inlineStr"/>
      <c r="D4777" t="inlineStr">
        <is>
          <t>sắc, bén, nhọn, rét buốt, buốt thấu xương, chói, trong và cao, buốt, nhói, dữ dội, thấm thía, sắc sảo, tinh, thính, chua cay, đay nghiến, gay gắt, mãnh liệt, thiết tha, kịch liệt, hăng hái, sôi nổi - nhiệt tình, ham mê, say mê, ham thích, tuyệt diệu, cừ khôi, xuất sắc - thấu suốt, sâu sắc, the thé - thấm vào - toả khắp, lan tràn khắp, thâm nhập khắp - nhọc sắc, xoi mói, nhức nhối, nhức óc, châm chọc - vang lên, ngân vang, thảm thiết, than van, nài nỉ - kỹ lưỡng, thấu đáo, triệt để, xuyên vào, thấu vào - lanh lảnh, điếc tai, inh tai, hay la gào, hay réo, hay nheo nhéo quấy rầy - làm rùng mình, cảm động, xúc động, hồi hộp, ly kỳ</t>
        </is>
      </c>
    </row>
    <row r="4778">
      <c r="A4778" t="inlineStr">
        <is>
          <t>Durchdringung</t>
        </is>
      </c>
      <c r="B4778" t="inlineStr"/>
      <c r="C4778" t="inlineStr"/>
      <c r="D4778" t="inlineStr">
        <is>
          <t>sự thâm nhập, sự lọt vào, sự thấm qua, sự xuyên qua, sự xuyên vào, tầm xuyên qua, sự sắc sảo, sự thấu suốt, sự sâu sắc - độ dẫn từ - sự toả khắp, sự lan tràn khắp, sự thâm nhập khắp</t>
        </is>
      </c>
    </row>
    <row r="4779">
      <c r="A4779" t="inlineStr">
        <is>
          <t>durchdrungen</t>
        </is>
      </c>
      <c r="B4779" t="inlineStr"/>
      <c r="C4779" t="inlineStr"/>
      <c r="D4779" t="inlineStr">
        <is>
          <t>đầy = durchdrungen von + = durchdrungen sein +</t>
        </is>
      </c>
    </row>
    <row r="4780">
      <c r="A4780" t="inlineStr">
        <is>
          <t>Durcheinander</t>
        </is>
      </c>
      <c r="B4780" t="inlineStr"/>
      <c r="C4780" t="inlineStr"/>
      <c r="D4780" t="inlineStr">
        <is>
          <t>thời đại hỗn nguyên, thời đại hỗn mang, sự hỗn độn, sự hỗn loạn, sự lộn xộn - sự lộn xôn, sự rối loạn, sự mơ hồ, sự mập mờ, sự rối rắm, sự lẫn lộn, sự nhầm lẫn, sự bối rối, sự ngượng ngập, sự xấu hổ, nhuộng confusion!) chết tiệt!, chết toi! - tiếng ầm ĩ, tiếng om sòm, tiếng inh tai nhức óc - sự mất trật tự, sự bừa bãi, sự náo loạn, sự khó ở - sự ồn ào huyên náo, tiếng thét xung phong hỗn loạn - jumbal, mớ lộn xộn, mớ bòng bong - sự pha trộn, sự hỗn hợp, mớ hỗn hợp, mớ hỗn độn, nhóm người hỗn tạp, bản nhạc hỗn hợp, sách tạp lục - tình trạng hỗn độn, tình trạng lộn xộn, tình trạng bừa bộn, tình trạng bẩn thỉu, nhóm người ăn chung, bữa ăn, món thịt nhừ, món xúp hổ lốn, món ăn hổ lốn - tình trạng lung tung, tình trạng rối ren &amp; ) - cảnh hỗn loạn, tình trạng hỗn loạn, cảnh hỗn độn, cảnh lộn xộn, tình trạng ngổn ngang bừa bãi - sự lúng túng, điều gây lúng túng, điều gây bối rối, tình trạng phức tạp, tình trạng rắc rối, việc phức tạp, rắc rối - ác là, bánh pa-tê, bánh nướng nhân ngọt, đồng pi, đống chữ in lộn xộn - cuộc cãi lộn, sự ồn ào - cuộn chỉ, cuộc len, đàn vịt trời đang bay, việc rắc rối như mớ bòng bong - nhà thổ the stews), ao thả cá, bể thả cá, bể nuôi trai, món thịt hầm, sự lo âu - cái ngã bất thình lình, sự sụp đổ, sự đổ nhào, sự nhào lộn, tình trạng rối tung - đòn nặng, người to lớn, vật to lớn, tình trạng rối loạn, cuộc xung đột vu v = das tolle Durcheinander + = das wilde Durcheinander + = das wirre Durcheinander + = das wüste Durcheinander + = ein wüstes Durcheinander + = in heillosem Durcheinander +</t>
        </is>
      </c>
    </row>
    <row r="4781">
      <c r="A4781" t="inlineStr">
        <is>
          <t>Durcheinanderbringen</t>
        </is>
      </c>
      <c r="B4781" t="inlineStr"/>
      <c r="C4781" t="inlineStr"/>
      <c r="D4781" t="inlineStr">
        <is>
          <t>sự kéo lê chân, sự xáo bài, lượt xáo bài, sự xáo trộn, sự ăn nói mập mờ, sự thoái thác, hành động lẩn tránh, hành động lừa dối</t>
        </is>
      </c>
    </row>
    <row r="4782">
      <c r="A4782" t="inlineStr">
        <is>
          <t>durcheinanderbringen</t>
        </is>
      </c>
      <c r="B4782" t="inlineStr"/>
      <c r="C4782" t="inlineStr"/>
      <c r="D4782" t="inlineStr">
        <is>
          <t>làm sửng sốt, làm kinh ngạc, làm điếng người - làm thất bại, làm hỏng, làm tiêu tan, làm bối rối, làm khó xử, làm ngạc nhiên, làm ngượng, làm xấu hổ, làm bẽ mặt, làm lộn xộn, làm lẫn lộn, xáo trộn lung tung, lầm, lầm lẫn - làm lung tung, xáo trộn, làm cho mơ hồ, làm cho mập mờ, làm cho tối, làm rối rắm, lẫn lộn, nhầm lẫn, dạng bị động) làm bối rối - làm mất yên tĩnh, làm náo động, quấy rầy, làm lo âu, làm xáo lộn, làm nhiễu loạn - trộn lộn xộn - làm rối, làm rối tung, làm phức tạp, rối, quấn vào nhau, vướng vào nhau, trở nên rối rắm, trở nên phức tạp, rối trí, bối rối = etwas durcheinanderbringen + = völlig durcheinanderbringen +</t>
        </is>
      </c>
    </row>
    <row r="4783">
      <c r="A4783" t="inlineStr">
        <is>
          <t>durcheinandergeraten</t>
        </is>
      </c>
      <c r="B4783" t="inlineStr"/>
      <c r="C4783" t="inlineStr"/>
      <c r="D4783" t="inlineStr">
        <is>
          <t>trộn lộn xộn, làm lộn xộn, làm lẫn lộn lung tung, lộn xộn, lẫn lộn lung tung cả</t>
        </is>
      </c>
    </row>
    <row r="4784">
      <c r="A4784" t="inlineStr">
        <is>
          <t>durcheinanderkommen</t>
        </is>
      </c>
      <c r="B4784" t="inlineStr"/>
      <c r="C4784" t="inlineStr"/>
      <c r="D4784" t="inlineStr">
        <is>
          <t>trộn lộn xộn, làm lộn xộn, làm lẫn lộn lung tung, lộn xộn, lẫn lộn lung tung cả</t>
        </is>
      </c>
    </row>
    <row r="4785">
      <c r="A4785" t="inlineStr">
        <is>
          <t>durcheinanderwerfen</t>
        </is>
      </c>
      <c r="B4785" t="inlineStr"/>
      <c r="C4785" t="inlineStr"/>
      <c r="D4785">
        <f> unordentlich durcheinanderwerfen +</f>
        <v/>
      </c>
    </row>
    <row r="4786">
      <c r="A4786" t="inlineStr">
        <is>
          <t>Durchfahren</t>
        </is>
      </c>
      <c r="B4786" t="inlineStr"/>
      <c r="C4786" t="inlineStr"/>
      <c r="D4786" t="inlineStr">
        <is>
          <t>sự đi qua, sự vượt qua, sự quá cảnh, đường, sự qua đường kinh, sự ngang qua mặt trời</t>
        </is>
      </c>
    </row>
    <row r="4787">
      <c r="A4787" t="inlineStr">
        <is>
          <t>durchfahren</t>
        </is>
      </c>
      <c r="B4787" t="inlineStr"/>
      <c r="C4787" t="inlineStr"/>
      <c r="D4787" t="inlineStr">
        <is>
          <t>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t>
        </is>
      </c>
    </row>
    <row r="4788">
      <c r="A4788" t="inlineStr">
        <is>
          <t>Durchfahrt</t>
        </is>
      </c>
      <c r="B4788" t="inlineStr">
        <is>
          <t>verb</t>
        </is>
      </c>
      <c r="C4788" t="inlineStr"/>
      <c r="D4788"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 - đường phố lớn, đường lớn - sự vượt qua, sự quá cảnh, đường, sự qua đường kinh, sự ngang qua mặt trời = Durchfahrt verboten! +</t>
        </is>
      </c>
    </row>
    <row r="4789">
      <c r="A4789" t="inlineStr">
        <is>
          <t>Durchfall</t>
        </is>
      </c>
      <c r="B4789" t="inlineStr"/>
      <c r="C4789" t="inlineStr"/>
      <c r="D4789" t="inlineStr">
        <is>
          <t>sự rơi tõm, tiếng rơi tõm, sự thất bại, chỗ ngủ = der Durchfall + = gegen Durchfall + = die Neigung zu Durchfall + = die Neigung zum Durchfall +</t>
        </is>
      </c>
    </row>
    <row r="4790">
      <c r="A4790" t="inlineStr">
        <is>
          <t>Durchfallen</t>
        </is>
      </c>
      <c r="B4790" t="inlineStr"/>
      <c r="C4790" t="inlineStr"/>
      <c r="D4790" t="inlineStr">
        <is>
          <t>sự giật, sự kéo, cái giật, cái kéo, sự nhổ, sự bức, sự hái, sự gảy, sự búng, bộ lòng, sự gan dạ, sự can trường, sự đánh trượt, sự đánh hỏng, sự thi hỏng, sự thi trượt</t>
        </is>
      </c>
    </row>
    <row r="4791">
      <c r="A4791" t="inlineStr">
        <is>
          <t>durchfallen</t>
        </is>
      </c>
      <c r="B4791" t="inlineStr"/>
      <c r="C4791" t="inlineStr"/>
      <c r="D4791">
        <f> durchfallen + = durchfallen + = durchfallen + = durchfallen lassen + = durchfallen lassen +</f>
        <v/>
      </c>
    </row>
    <row r="4792">
      <c r="A4792" t="inlineStr">
        <is>
          <t>durchfliegen</t>
        </is>
      </c>
      <c r="B4792" t="inlineStr"/>
      <c r="C4792" t="inlineStr"/>
      <c r="D4792">
        <f> durchfliegen + = durchfliegen +</f>
        <v/>
      </c>
    </row>
    <row r="4793">
      <c r="A4793" t="inlineStr">
        <is>
          <t>Durchgang</t>
        </is>
      </c>
      <c r="B4793" t="inlineStr"/>
      <c r="C4793" t="inlineStr"/>
      <c r="D4793" t="inlineStr">
        <is>
          <t>ngõ, đường đi, lối đi, ngõ hẻm, phố hẻm, lối đi có cây, đường đi có trồng cây, hành lang, bãi đánh ki, hòn bi ally) - - đường có mái vòm, dãy cuốn - lối đi giữa các hàng ghế, lối đi chéo dẫn đến các hàng ghế sau, cầu tàu, đường từ mũi tàu đến lái - 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 - sự đi qua, sự trôi qua, quyền đi qua, sự chuyển qua, chuyến đi, đoạn, sự thông qua, quan hệ giữa hai người, sự chuyện trò trao đổi giữa hai người, chuyện trò tri kỷ giữa hai người - nét lướt, sự đi ỉa - sự quay, sự xoay vòng, sự luân phiên - sự chạy, cuộc hành trình ngắn, cuộc đi tham quan ngắn, cuộc đi dạo, cuộc đi chơi, quâng đường đi, sự hoạt động, sự vận hành, thời gian vận hành, sự giảm nhanh, sự tụt nhanh, sự hạ nhanh -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đường phố lớn, đường lớn - sự vượt qua, sự quá cảnh, đường, sự qua đường kinh, sự ngang qua mặt trời = der Durchgang + = der enge Durchgang + = kein Durchgang! +</t>
        </is>
      </c>
    </row>
    <row r="4794">
      <c r="A4794" t="inlineStr">
        <is>
          <t>Durchgangsprofil</t>
        </is>
      </c>
      <c r="B4794" t="inlineStr"/>
      <c r="C4794" t="inlineStr"/>
      <c r="D4794" t="inlineStr">
        <is>
          <t>đồ cầm, vật cược, vật làm tin, găng tay ném xuống đất để thách đấu, sự thách đấu, gauge</t>
        </is>
      </c>
    </row>
    <row r="4795">
      <c r="A4795" t="inlineStr">
        <is>
          <t>Durchgangsverkehr</t>
        </is>
      </c>
      <c r="B4795" t="inlineStr"/>
      <c r="C4795" t="inlineStr"/>
      <c r="D4795" t="inlineStr">
        <is>
          <t>sự đi qua, sự vượt qua, sự quá cảnh, đường, sự qua đường kinh, sự ngang qua mặt trời = für den Durchgangsverkehr gesperrt +</t>
        </is>
      </c>
    </row>
    <row r="4796">
      <c r="A4796" t="inlineStr">
        <is>
          <t>durchgedreht</t>
        </is>
      </c>
      <c r="B4796" t="inlineStr"/>
      <c r="C4796" t="inlineStr"/>
      <c r="D4796" t="inlineStr">
        <is>
          <t>có vòng, có móc, điên rồ, láu cá, xỏ lá</t>
        </is>
      </c>
    </row>
    <row r="4797">
      <c r="A4797" t="inlineStr">
        <is>
          <t>durchgegangen</t>
        </is>
      </c>
      <c r="B4797" t="inlineStr"/>
      <c r="C4797" t="inlineStr"/>
      <c r="D4797" t="inlineStr">
        <is>
          <t>trốn tránh, chạy trốn, bỏ ngũ, lồng lên, thắng một cách dễ dàng</t>
        </is>
      </c>
    </row>
    <row r="4798">
      <c r="A4798" t="inlineStr">
        <is>
          <t>Durchgehen</t>
        </is>
      </c>
      <c r="B4798" t="inlineStr"/>
      <c r="C4798" t="inlineStr"/>
      <c r="D4798" t="inlineStr">
        <is>
          <t>sự đi qua, sự vượt qua, sự quá cảnh, đường, sự qua đường kinh, sự ngang qua mặt trời = das Durchgehen +</t>
        </is>
      </c>
    </row>
    <row r="4799">
      <c r="A4799" t="inlineStr">
        <is>
          <t>durchgehen</t>
        </is>
      </c>
      <c r="B4799" t="inlineStr"/>
      <c r="C4799" t="inlineStr"/>
      <c r="D4799" t="inlineStr">
        <is>
          <t>sàng, rây, điều tra, xem xét, đóng cửa bằng then, cài chốt, ngốn, nuốt chửng, ăn vội, chạy trốn, chạy lao đi, lồng lên, ly khai, không ủng hộ đường lối của đảng - - đi, đi lên, đi qua, đi ngang qua, trải qua, chuyển qua, truyền, trao, đưa, chuyển sang, biến thành, trở thành, đổi thành, qua đi, biến đi, mất đi, chết,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đọc kỹ, nghiên cứu, nhìn kỹ, xem xét kỹ - nằm vắt ngang, đi theo, nghiên cứu kỹ lưỡng, xét kỹ toàn bộ, chối, xoay đúng hướng, chuyển tải, sang toa, bào ngang thớ, phản đối, chống lại, làm thất bại, xoay quanh trục - đi đường tắt = durchgehen + = durchgehen durch + = etwas durchgehen lassen +</t>
        </is>
      </c>
    </row>
    <row r="4800">
      <c r="A4800" t="inlineStr">
        <is>
          <t>durchgehend</t>
        </is>
      </c>
      <c r="B4800" t="inlineStr"/>
      <c r="C4800" t="inlineStr"/>
      <c r="D4800" t="inlineStr">
        <is>
          <t>liên tục, liên tiếp, không dứt, không ngừng, tiến hành, duy trì - thẳng, ngay, lập tức, trực tiếp, đích thân, ngay thẳng, thẳng thắn, rõ ràng, không quanh co úp mở, minh bạch, rạch ròi, hoàn toàn, tuyệt đối, đi từ tây sang đông, thuận hành, không đảo - một chiều - qua, xuyên qua, suốt, do, vì, nhờ, bởi, tại, từ đầu đến cuối, đến cùng, hết, đã nói chuyện được, đã nói xong = durchgehend geöffnet +</t>
        </is>
      </c>
    </row>
    <row r="4801">
      <c r="A4801" t="inlineStr">
        <is>
          <t>durchgelegen</t>
        </is>
      </c>
      <c r="B4801" t="inlineStr"/>
      <c r="C4801" t="inlineStr"/>
      <c r="D4801" t="inlineStr">
        <is>
          <t>đau, đau đớn, tức giận, tức tối, buồn phiền, làm đau đớn, làm buồn phiền, mãnh liệt, ác liệt, gay go, ác nghiệt, nghiêm trọng</t>
        </is>
      </c>
    </row>
    <row r="4802">
      <c r="A4802" t="inlineStr">
        <is>
          <t>Durchgesiebte</t>
        </is>
      </c>
      <c r="B4802" t="inlineStr"/>
      <c r="C4802" t="inlineStr"/>
      <c r="D4802" t="inlineStr">
        <is>
          <t>phần sảy ra</t>
        </is>
      </c>
    </row>
    <row r="4803">
      <c r="A4803" t="inlineStr">
        <is>
          <t>durchgreifend</t>
        </is>
      </c>
      <c r="B4803" t="inlineStr"/>
      <c r="C4803" t="inlineStr"/>
      <c r="D4803" t="inlineStr">
        <is>
          <t>quyết định, kiên quyết, quả quyết, dứt khoát - mạnh mẽ, mãnh liệt, đầy nghị lực, đầy sinh lực, hoạt động</t>
        </is>
      </c>
    </row>
    <row r="4804">
      <c r="A4804" t="inlineStr">
        <is>
          <t>durchhalten</t>
        </is>
      </c>
      <c r="B4804" t="inlineStr"/>
      <c r="C4804" t="inlineStr"/>
      <c r="D4804" t="inlineStr">
        <is>
          <t>tồn tại, kéo dài, giữ lâu bền, để lâu, đủ cho dùng - chống lại, chống cự, chịu đựng = durchhalten + = durchhalten +</t>
        </is>
      </c>
    </row>
    <row r="4805">
      <c r="A4805" t="inlineStr">
        <is>
          <t>durchhauen</t>
        </is>
      </c>
      <c r="B4805" t="inlineStr"/>
      <c r="C4805" t="inlineStr"/>
      <c r="D4805" t="inlineStr">
        <is>
          <t>quần quật, đánh thắng, bán, quăng đi quăng lại - đánh, đập, đánh đòn, đánh bại, quẫy, vỗ</t>
        </is>
      </c>
    </row>
    <row r="4806">
      <c r="A4806" t="inlineStr">
        <is>
          <t>durchheften</t>
        </is>
      </c>
      <c r="B4806" t="inlineStr"/>
      <c r="C4806" t="inlineStr"/>
      <c r="D4806" t="inlineStr">
        <is>
          <t>trang trí bằng mào lông, điểm từng chùm, chia thành từng cụm, chần, mọc thành chùm, mọc thành cụm</t>
        </is>
      </c>
    </row>
    <row r="4807">
      <c r="A4807" t="inlineStr">
        <is>
          <t>Durchkreuzen</t>
        </is>
      </c>
      <c r="B4807" t="inlineStr"/>
      <c r="C4807" t="inlineStr"/>
      <c r="D4807" t="inlineStr">
        <is>
          <t>sự đi qua, sự vượt qua, sự cắt nhau, sự giao nhau, chỗ cắt nhau, ngã tư đường, lối đi trong hai hàng đinh, sự lai giống</t>
        </is>
      </c>
    </row>
    <row r="4808">
      <c r="A4808" t="inlineStr">
        <is>
          <t>durchkreuzen</t>
        </is>
      </c>
      <c r="B4808" t="inlineStr"/>
      <c r="C4808" t="inlineStr"/>
      <c r="D4808" t="inlineStr">
        <is>
          <t>đi chéo, đi chữ chi, đặt chéo, bắt chéo, chéo nhau - qua, đi qua, vượt, đi ngang qua, đưa đi ngang qua, gạch ngang, gạch chéo, xoá, đặt chéo nhau, gặp mặt, cham mặt, cưỡi, viết đè lên, cản trở, gây trở ngại, tạp giao, lai giống, vượt qua - gặp nhau, giao nhau, chéo ngang - làm giả, giả mạo, xuyên tạc, bóp méo, làm sai lệch, chứng minh là không có căn cứ - làm thất bại, làm hỏng, chống lại, làm cho mất tác dụng, làm cho vô hiệu quả, làm thất vọng, làm vỡ mộng - đối kháng, đối lại, đối chọi, đối lập, chống đối, phản đối, đối nhau, trái lại - ngăn trở, phá ngang, làm trở ngại - nằm vắt ngang, đi, đi theo, nghiên cứu kỹ lưỡng, xét kỹ toàn bộ, chối, xoay đúng hướng, chuyển tải, sang toa, bào ngang thớ, xoay quanh trục, đi đường tắt = durchkreuzen +</t>
        </is>
      </c>
    </row>
    <row r="4809">
      <c r="A4809" t="inlineStr">
        <is>
          <t>Durchlauf</t>
        </is>
      </c>
      <c r="B4809" t="inlineStr"/>
      <c r="C4809" t="inlineStr"/>
      <c r="D4809" t="inlineStr">
        <is>
          <t>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t>
        </is>
      </c>
    </row>
    <row r="4810">
      <c r="A4810" t="inlineStr">
        <is>
          <t>durchlaufen</t>
        </is>
      </c>
      <c r="B4810" t="inlineStr"/>
      <c r="C4810" t="inlineStr"/>
      <c r="D4810" t="inlineStr">
        <is>
          <t>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 = durchlaufen + = durchlaufen + = durchlaufen + = durchlaufen +</t>
        </is>
      </c>
    </row>
    <row r="4811">
      <c r="A4811" t="inlineStr">
        <is>
          <t>Durchlesen</t>
        </is>
      </c>
      <c r="B4811" t="inlineStr"/>
      <c r="C4811" t="inlineStr"/>
      <c r="D4811" t="inlineStr">
        <is>
          <t>sự đọc kỹ, sự nghiên cứu, sự nhìn kỹ, sự xem xét kỹ</t>
        </is>
      </c>
    </row>
    <row r="4812">
      <c r="A4812" t="inlineStr">
        <is>
          <t>durchleuchten</t>
        </is>
      </c>
      <c r="B4812" t="inlineStr"/>
      <c r="C4812" t="inlineStr"/>
      <c r="D4812" t="inlineStr">
        <is>
          <t>soi - truyền đi bằng rađiô, thông tin bằng rađiô, phát thanh bằng rađiô, đánh điện bằng rađiô</t>
        </is>
      </c>
    </row>
    <row r="4813">
      <c r="A4813" t="inlineStr">
        <is>
          <t>durchmachen</t>
        </is>
      </c>
      <c r="B4813" t="inlineStr"/>
      <c r="C4813" t="inlineStr"/>
      <c r="D4813" t="inlineStr">
        <is>
          <t>chịu đựng, cam chịu, chịu được, kéo dài, tồn tại - chịu, bị, cho phép, dung thứ, đau, đau đớn, đau khổ, chịu thiệt hại, chịu tổn thất, bị xử tử - trải qua = durchmachen +</t>
        </is>
      </c>
    </row>
    <row r="4814">
      <c r="A4814" t="inlineStr">
        <is>
          <t>Durchmesser</t>
        </is>
      </c>
      <c r="B4814" t="inlineStr"/>
      <c r="C4814" t="inlineStr"/>
      <c r="D4814" t="inlineStr">
        <is>
          <t>đường kính, số phóng to = im Durchmesser +</t>
        </is>
      </c>
    </row>
    <row r="4815">
      <c r="A4815" t="inlineStr">
        <is>
          <t>durchpausen</t>
        </is>
      </c>
      <c r="B4815" t="inlineStr"/>
      <c r="C4815" t="inlineStr"/>
      <c r="D4815" t="inlineStr">
        <is>
          <t>đóng mấu sắc, đồ lại, can, caulk - bổ nhào xuống vồ, vồ, chụp, thình lình xông vào, tấn công thình lình, đâm bổ vào, vớ ngay lấy, vồ ngay lấy, chộp ngay lấy, phết mực bồ hóng trộn dầu, rập bằng phấn than - + out) vạch, kẻ, vạch ra, chỉ ra, định ra, kẻ theo vạch, chỉ theo đường, theo vết, theo vết chân, theo, đi theo, tìm thấy dấu vết</t>
        </is>
      </c>
    </row>
    <row r="4816">
      <c r="A4816" t="inlineStr">
        <is>
          <t>durchqueren</t>
        </is>
      </c>
      <c r="B4816" t="inlineStr"/>
      <c r="C4816" t="inlineStr"/>
      <c r="D4816" t="inlineStr">
        <is>
          <t>lang thang, đưa nhìn khắp nơi, câu dòng, đi lang thang khắp, đi khắp - đi qua, đi ngang qua, vượt qua, nằm vắt ngang, đi, đi theo, nghiên cứu kỹ lưỡng, xét kỹ toàn bộ, chối, xoay đúng hướng, chuyển tải, sang toa, bào ngang thớ, phản đối, chống lại - làm thất bại, xoay quanh trục, đi đường tắt = durchqueren +</t>
        </is>
      </c>
    </row>
    <row r="4817">
      <c r="A4817" t="inlineStr">
        <is>
          <t>Durchquerung</t>
        </is>
      </c>
      <c r="B4817" t="inlineStr"/>
      <c r="C4817" t="inlineStr"/>
      <c r="D4817" t="inlineStr">
        <is>
          <t>sự đi qua, sự vượt qua, sự cắt nhau, sự giao nhau, chỗ cắt nhau, ngã tư đường, lối đi trong hai hàng đinh, sự lai giống - sự đi ngang qua, đường ngang, thanh ngang, xà ngang, đòn ngang, đường chữ chi, đường tắt, sự xoay cho đúng hướng, tường che chiến hào, sự chối, sự phản đối, sự chống lại, điều làm trở ngại - điều cản trở</t>
        </is>
      </c>
    </row>
    <row r="4818">
      <c r="A4818" t="inlineStr">
        <is>
          <t>durchrechnen</t>
        </is>
      </c>
      <c r="B4818" t="inlineStr"/>
      <c r="C4818" t="inlineStr"/>
      <c r="D4818" t="inlineStr">
        <is>
          <t>cản, cản trở, chăn, ngăn chặn, kìm, kiềm chế, nén, dằn, kiểm tra, kiểm soát, kiểm lại, đánh dấu đã kiểm soát, quở trách, trách mắng, gửi, ký gửi, chiếu, ngập ngừng, do dự, dừng lại, đứng lại</t>
        </is>
      </c>
    </row>
    <row r="4819">
      <c r="A4819" t="inlineStr">
        <is>
          <t>Durchreise</t>
        </is>
      </c>
      <c r="B4819" t="inlineStr"/>
      <c r="C4819" t="inlineStr"/>
      <c r="D4819"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 - sự qua</t>
        </is>
      </c>
    </row>
    <row r="4820">
      <c r="A4820" t="inlineStr">
        <is>
          <t>durchreisen</t>
        </is>
      </c>
      <c r="B4820" t="inlineStr"/>
      <c r="C4820" t="inlineStr"/>
      <c r="D4820" t="inlineStr">
        <is>
          <t>đi dạo trong, đi khắp, đi thanh tra, đi vòng để qui định ranh giới, đi dạo - đi, đi du lịch - đi qua, đi ngang qua, vượt qua, nằm vắt ngang, đi theo, nghiên cứu kỹ lưỡng, xét kỹ toàn bộ, chối, xoay đúng hướng, chuyển tải, sang toa, bào ngang thớ, phản đối, chống lại - làm thất bại, xoay quanh trục, đi đường tắt</t>
        </is>
      </c>
    </row>
    <row r="4821">
      <c r="A4821" t="inlineStr">
        <is>
          <t>durchreiten</t>
        </is>
      </c>
      <c r="B4821" t="inlineStr"/>
      <c r="C4821" t="inlineStr"/>
      <c r="D4821" t="inlineStr">
        <is>
          <t>đi ngựa, cưỡi ngựa, cưỡi lên, đi xe, đi xe đạp, lướt đi, trôi nổi bập bềnh, lênh đênh, thả neo, gối lên nhau, mặc cả quần áo đi ngựa mà cân, thuộc vào loại cho ngựa chạy - cưỡi, cho cưỡi lên, đè nặng, giày vò, day dứt, áp chế, lướt trên</t>
        </is>
      </c>
    </row>
    <row r="4822">
      <c r="A4822" t="inlineStr">
        <is>
          <t>durchsacken</t>
        </is>
      </c>
      <c r="B4822" t="inlineStr"/>
      <c r="C4822" t="inlineStr"/>
      <c r="D4822" t="inlineStr">
        <is>
          <t>xuống thẳng</t>
        </is>
      </c>
    </row>
    <row r="4823">
      <c r="A4823" t="inlineStr">
        <is>
          <t>Durchsatz</t>
        </is>
      </c>
      <c r="B4823" t="inlineStr"/>
      <c r="C4823" t="inlineStr"/>
      <c r="D4823" t="inlineStr">
        <is>
          <t>sự làm, sự thực hiện, sự thi hành, sự cử hành, sự hoàn thành, việc diễn, việc đóng, cuộc biểu diễn, kỳ công, thành tích, hiệu suất, đặc tính, đặc điểm bay</t>
        </is>
      </c>
    </row>
    <row r="4824">
      <c r="A4824" t="inlineStr">
        <is>
          <t>durchschalten</t>
        </is>
      </c>
      <c r="B4824" t="inlineStr"/>
      <c r="C4824" t="inlineStr"/>
      <c r="D4824" t="inlineStr">
        <is>
          <t>nối liền với nhau</t>
        </is>
      </c>
    </row>
    <row r="4825">
      <c r="A4825" t="inlineStr">
        <is>
          <t>durchschaubar</t>
        </is>
      </c>
      <c r="B4825" t="inlineStr"/>
      <c r="C4825" t="inlineStr"/>
      <c r="D4825" t="inlineStr">
        <is>
          <t>rõ ràng, rành mạch, hiển nhiên</t>
        </is>
      </c>
    </row>
    <row r="4826">
      <c r="A4826" t="inlineStr">
        <is>
          <t>durchschauern</t>
        </is>
      </c>
      <c r="B4826" t="inlineStr"/>
      <c r="C4826" t="inlineStr"/>
      <c r="D4826" t="inlineStr">
        <is>
          <t>làm rùng mình, làm run lên, làm rộn ràng, làm xúc động, làm hồi hộp, rùng mình, run lên, rộn ràng, hồi hộp, rung lên, ngân lên, rung cảm, rung động</t>
        </is>
      </c>
    </row>
    <row r="4827">
      <c r="A4827" t="inlineStr">
        <is>
          <t>Durchscheinen</t>
        </is>
      </c>
      <c r="B4827" t="inlineStr"/>
      <c r="C4827" t="inlineStr"/>
      <c r="D4827" t="inlineStr">
        <is>
          <t>sự trong mờ, tính trong mờ</t>
        </is>
      </c>
    </row>
    <row r="4828">
      <c r="A4828" t="inlineStr">
        <is>
          <t>durchscheinend</t>
        </is>
      </c>
      <c r="B4828" t="inlineStr"/>
      <c r="C4828" t="inlineStr"/>
      <c r="D4828" t="inlineStr">
        <is>
          <t>trong mờ - trong suốt, trong trẻo, trong sạch, trong sáng, rõ ràng, rõ rệt = durchscheinend +</t>
        </is>
      </c>
    </row>
    <row r="4829">
      <c r="A4829" t="inlineStr">
        <is>
          <t>Durchschlag</t>
        </is>
      </c>
      <c r="B4829" t="inlineStr"/>
      <c r="C4829" t="inlineStr"/>
      <c r="D4829" t="inlineStr">
        <is>
          <t>bản sao bằng giấy than - cái chao - bản sao, bản chép lại, sự sao lại, sự chép lại, sự bắt chước, sự phỏng theo, sự mô phỏng, bản, cuộn, số, bản thảo, bản in, đề tài để viết, kiểu, mẫu - vật giống hệt, vật làm giống hệt, từ đồng nghĩa, biên lai cầm đồ - cái lọc, máy lọc, bộ lọc, đầu lọc - - cái đột lỗ, mũi đột, mũi khoan, giùi - 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cái giần, cái sàng, cái rây, người hay ba hoa, người hay hở chuyện - dụng cụ để kéo căng</t>
        </is>
      </c>
    </row>
    <row r="4830">
      <c r="A4830" t="inlineStr">
        <is>
          <t>Durchschlagpapier</t>
        </is>
      </c>
      <c r="B4830" t="inlineStr"/>
      <c r="C4830" t="inlineStr"/>
      <c r="D4830" t="inlineStr">
        <is>
          <t>giấy mỏng, bài viết trên giấy mỏng, tiền giấy</t>
        </is>
      </c>
    </row>
    <row r="4831">
      <c r="A4831" t="inlineStr">
        <is>
          <t>Durchschlagskraft</t>
        </is>
      </c>
      <c r="B4831" t="inlineStr"/>
      <c r="C4831" t="inlineStr"/>
      <c r="D4831" t="inlineStr">
        <is>
          <t>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t>
        </is>
      </c>
    </row>
    <row r="4832">
      <c r="A4832" t="inlineStr">
        <is>
          <t>Durchschneiden</t>
        </is>
      </c>
      <c r="B4832" t="inlineStr"/>
      <c r="C4832" t="inlineStr"/>
      <c r="D4832" t="inlineStr">
        <is>
          <t>sự giao nhau, sự cắt ngang, chỗ giao nhau, chỗ cắt ngang, điểm giao, đường giao</t>
        </is>
      </c>
    </row>
    <row r="4833">
      <c r="A4833" t="inlineStr">
        <is>
          <t>durchschneiden</t>
        </is>
      </c>
      <c r="B4833" t="inlineStr"/>
      <c r="C4833" t="inlineStr"/>
      <c r="D4833" t="inlineStr">
        <is>
          <t>cắt ngang nhau, chéo nhau, cắt giao nhau</t>
        </is>
      </c>
    </row>
    <row r="4834">
      <c r="A4834" t="inlineStr">
        <is>
          <t>Durchschneidung</t>
        </is>
      </c>
      <c r="B4834" t="inlineStr"/>
      <c r="C4834" t="inlineStr"/>
      <c r="D4834" t="inlineStr">
        <is>
          <t>sự cắt, chỗ cắt, phần cắt ra, đoạn cắt ra, khu vực, tiết đoạn, mặt cắt, tiết diện, phân chi, tiểu đội, lát cắt, tầng lớp nhân dân</t>
        </is>
      </c>
    </row>
    <row r="4835">
      <c r="A4835" t="inlineStr">
        <is>
          <t>Durchschnitt</t>
        </is>
      </c>
      <c r="B4835" t="inlineStr"/>
      <c r="C4835" t="inlineStr"/>
      <c r="D4835" t="inlineStr">
        <is>
          <t>số trung bình, mức trung bình, sự ước lượng trung bình, loại trung bình, tiêu chuẩn bình thường, sự chia số thiệt hại do tai nạn - khoảng giữa, trung độ, trung gian, trung dung, giá trị trung bình, dùng như số ít) phương tiện, kế, biện pháp, cách, của, của cải, tài sản, khả năng - người trung gian, vật môi giới, sự chiết trung, bà đồng, đồng cốt, chất pha màu, hoàn cảnh, môi trường, phương tiện, dụng cụ - tốp đấu thủ bị rớt lại phía sau, nếp gấp, vết nhăn ruckle) - sự cắt, chỗ cắt, phần cắt ra, đoạn cắt ra, khu vực, tiết đoạn, mặt cắt, tiết diện, phân chi, tiểu đội, lát cắt, tầng lớp nhân dân - cờ hiệu, cờ, cánh cờ, tiêu chuẩn, chuẩn, mẫu, trình độ, mức, chất lượng trung bình, lớp học, hạng, thứ, bản vị, chân, cột, cây mọc đứng, Xtanđa = im Durchschnitt + = über Durchschnitt + = guter Durchschnitt + = über dem Durchschnitt + = der senkrechte Durchschnitt + = im Durchschnitt betragen + = den Durchschnitt berechnen von +</t>
        </is>
      </c>
    </row>
    <row r="4836">
      <c r="A4836" t="inlineStr">
        <is>
          <t>durchschnittlich</t>
        </is>
      </c>
      <c r="B4836" t="inlineStr"/>
      <c r="C4836" t="inlineStr"/>
      <c r="D4836" t="inlineStr">
        <is>
          <t>trung bình, bình thường, vừa phải, theo tiêu chuẩn thông thường - vừa, ở giữa, thấp kém, kém cỏi, tầm thường, tối tân, tiều tuỵ, tang thương, khốn khổ, hèn hạ, bần tiện, bủn xỉn, xấu hổ thầm, cừ, chiến, hắc búa - - xoàng, thường - trung - thông thường</t>
        </is>
      </c>
    </row>
    <row r="4837">
      <c r="A4837" t="inlineStr">
        <is>
          <t>Durchschnitts-</t>
        </is>
      </c>
      <c r="B4837" t="inlineStr"/>
      <c r="C4837" t="inlineStr"/>
      <c r="D4837" t="inlineStr">
        <is>
          <t>trung bình, bình thường, vừa phải, theo tiêu chuẩn thông thường - thống trị, cai trị, cầm quyền, chỉ huy, chỉ đạo, điều khiển, chiếm ưu thế, trội hơn cả, hiện hành</t>
        </is>
      </c>
    </row>
    <row r="4838">
      <c r="A4838" t="inlineStr">
        <is>
          <t>durchschreiten</t>
        </is>
      </c>
      <c r="B4838" t="inlineStr"/>
      <c r="C4838" t="inlineStr"/>
      <c r="D4838" t="inlineStr">
        <is>
          <t>ngồi giạng chân trên, đứng giạng hai chân trên, cưỡi, bắc qua, bắc ngang - đi từng bước, bước từng bước, chạy nước kiệu, bước từng bước qua, đi đi lại lại, đo bằng bước chân, dẫn tốc độ, chỉ đạo tốc độ - đi, đi bộ, đi tản bộ, hiện ra, xuất hiện, sống, ăn ở, cư xử, đi lang thang, cùng đi với, bắt đi, tập cho đi, dắt đi, dẫn đi</t>
        </is>
      </c>
    </row>
    <row r="4839">
      <c r="A4839" t="inlineStr">
        <is>
          <t>Durchschrift</t>
        </is>
      </c>
      <c r="B4839" t="inlineStr"/>
      <c r="C4839" t="inlineStr"/>
      <c r="D4839" t="inlineStr">
        <is>
          <t>bản sao bằng giấy than</t>
        </is>
      </c>
    </row>
    <row r="4840">
      <c r="A4840" t="inlineStr">
        <is>
          <t>durchschwimmen</t>
        </is>
      </c>
      <c r="B4840" t="inlineStr"/>
      <c r="C4840" t="inlineStr"/>
      <c r="D4840" t="inlineStr">
        <is>
          <t>bơi, nổi, lướt nhanh, trông như đang quay tít, trông như đang rập rình, choáng váng, trần ngập, đẫm ướt, bơi qua, bơi thi với, cho bơi</t>
        </is>
      </c>
    </row>
    <row r="4841">
      <c r="A4841" t="inlineStr">
        <is>
          <t>durchsehen</t>
        </is>
      </c>
      <c r="B4841" t="inlineStr"/>
      <c r="C4841" t="inlineStr"/>
      <c r="D4841" t="inlineStr">
        <is>
          <t>đọc kỹ, nghiên cứu, nhìn kỹ, xem xét kỹ - xem lại, xét lại, duyệt, xem xét lại, duyệt binh lại, hồi tưởng, phê bình, viết bài phê bình - đọc lại, duyệt lại, sửa, sửa đổi = durchsehen + = flüchtig durchsehen +</t>
        </is>
      </c>
    </row>
    <row r="4842">
      <c r="A4842" t="inlineStr">
        <is>
          <t>Durchseihen</t>
        </is>
      </c>
      <c r="B4842" t="inlineStr"/>
      <c r="C4842" t="inlineStr"/>
      <c r="D4842" t="inlineStr">
        <is>
          <t>sự lọc, cách lọc</t>
        </is>
      </c>
    </row>
    <row r="4843">
      <c r="A4843" t="inlineStr">
        <is>
          <t>Durchsetzung</t>
        </is>
      </c>
      <c r="B4843" t="inlineStr"/>
      <c r="C4843" t="inlineStr"/>
      <c r="D4843" t="inlineStr">
        <is>
          <t>sự thúc ép, sự ép buộc, sự bắt tôn trọng, sự bắt tuân theo, sự đem thi hành - sự rắc, sự rải</t>
        </is>
      </c>
    </row>
    <row r="4844">
      <c r="A4844" t="inlineStr">
        <is>
          <t>Durchsicht</t>
        </is>
      </c>
      <c r="B4844" t="inlineStr"/>
      <c r="C4844" t="inlineStr"/>
      <c r="D4844" t="inlineStr">
        <is>
          <t>sự khám xét kỹ, sự xem xét kỹ, sự thẩm tra, sự khảo sát, sự nghiên cứu, sự thi cử, kỳ thi - sự đọc kỹ, sự nhìn kỹ - sự xem lại, sự xét lại, cuộc duyệt binh, cuộc thao diễn, sự xem xét lại, sự duyệt binh lại, sự hồi tưởng, sự phê bình, bài phê bình, tạp chí - bản in thử lần thứ hai - sự duyệt lại, sự sửa lại = die Durchsicht + = die erneute Durchsicht + = die kritische Durchsicht + = die technische Durchsicht +</t>
        </is>
      </c>
    </row>
    <row r="4845">
      <c r="A4845" t="inlineStr">
        <is>
          <t>durchsichtig</t>
        </is>
      </c>
      <c r="B4845" t="inlineStr"/>
      <c r="C4845" t="inlineStr"/>
      <c r="D4845" t="inlineStr">
        <is>
          <t>trong mờ - màng chắn, màng ngăn, cơ hoành - trong, trong trẻo, trong suốt, trong sáng, sáng sủa, rõ ràng - sáng chói, sáng ngời - minh bạch, dễ hiểu, sáng suốt, minh mẫn, tỉnh táo, sáng - trong veo - chỉ là, đúng là, hoàn toàn, tuyệt đối, dốc đứng, thẳng đứng, mỏng dính, trông thấy da, thẳng - trong sạch, rõ rệt</t>
        </is>
      </c>
    </row>
    <row r="4846">
      <c r="A4846" t="inlineStr">
        <is>
          <t>Durchsichtigkeit</t>
        </is>
      </c>
      <c r="B4846" t="inlineStr"/>
      <c r="C4846" t="inlineStr"/>
      <c r="D4846" t="inlineStr">
        <is>
          <t>trạng thái trong trẻo, trạng thái trong suốt, trạng thái trong sáng, sự sáng sủa, sự rõ ràng - - tính trong, tính trong suốt, tính trong sáng, tính rõ ràng, tính sáng suốt - transparence, kính ảnh phim đèn chiếu, giấy bóng kinh</t>
        </is>
      </c>
    </row>
    <row r="4847">
      <c r="A4847" t="inlineStr">
        <is>
          <t>Durchsickern</t>
        </is>
      </c>
      <c r="B4847" t="inlineStr"/>
      <c r="C4847" t="inlineStr"/>
      <c r="D4847" t="inlineStr">
        <is>
          <t>sự rỉ qua, vật rỉ qua, sự xâm nhập từng tốp, sự chuyển vận từng tốp, sự thâm nhiễm - sự lọt qua, sự rỉ ra, sự rò ra, sự thoát ra, sự để lọt, sự để lộ, sự biến mất một cách phi pháp, kẽ hở, lỗ hở, vật lọt qua, vật rỉ ra - sự lọc qua, sự thấm qua, sự chiết ngâm = das langsame Durchsickern +</t>
        </is>
      </c>
    </row>
    <row r="4848">
      <c r="A4848" t="inlineStr">
        <is>
          <t>durchsickern</t>
        </is>
      </c>
      <c r="B4848" t="inlineStr"/>
      <c r="C4848" t="inlineStr"/>
      <c r="D4848" t="inlineStr">
        <is>
          <t>filter - rỉ qua, xâm nhập, thâm nhiễm - cho lọc qua, lọc lấy nước, lọc qua - lọc, chiết ngâm, pha phin, thấm qua - thấm vào, tràn ngập, toả ra, lan khắp - rỉ ra - căng, làm căng thẳng, bắt làm việc quá sức, bắt làm việc căng quá, lợi dụng quá mức, vi phạm, lạm quyền, ôm, để ráo nước, làm cong, làm méo, ra sức, rán sức, cố sức, gắng sức, cố gắng một cách ì ạch - vác ì ạch, căng ra, thẳng ra, kéo căng - ra mồ hôi, thoát hơi nước, tiết lộ ra, xảy ra, diễn ra - thấm ra = durchsickern +</t>
        </is>
      </c>
    </row>
    <row r="4849">
      <c r="A4849" t="inlineStr">
        <is>
          <t>durchsieben</t>
        </is>
      </c>
      <c r="B4849" t="inlineStr"/>
      <c r="C4849" t="inlineStr"/>
      <c r="D4849" t="inlineStr">
        <is>
          <t>che chở, che giấu, chắn, che, chuyển một cuốn tiểu thuyết, một vở kịch) thành bản phim, giần, sàng, lọc, nghiên cứu và thẩm tra lý lịch, được chiếu - rây - rắc, xem xét, chọn lọc, phân tích tính chất của, rơi lấm tấm như bột rây</t>
        </is>
      </c>
    </row>
    <row r="4850">
      <c r="A4850" t="inlineStr">
        <is>
          <t>durchsprechen</t>
        </is>
      </c>
      <c r="B4850" t="inlineStr"/>
      <c r="C4850" t="inlineStr"/>
      <c r="D4850">
        <f> gründlich durchsprechen +</f>
        <v/>
      </c>
    </row>
    <row r="4851">
      <c r="A4851" t="inlineStr">
        <is>
          <t>durchstechen</t>
        </is>
      </c>
      <c r="B4851" t="inlineStr"/>
      <c r="C4851" t="inlineStr"/>
      <c r="D4851" t="inlineStr">
        <is>
          <t>khâu, nhể, châm, lách qua, len lỏi qua, kết tinh thành kim, châm chọc, chọc tức, khích, thêm rượu mạnh - đâm nhẹ, trang trí bằng những lỗ nhỏ, trang trí bằng những đường tua gợn sóng to pink out), trang trí, trang hoàng, nổ lốp đốp - chích, chọc, cắn, rứt, đánh dấu, chấm dấu trên giấy ) chọn, chỉ định, phi ngựa, vểnh lên - đam thủng, châm thủng, chích thủng, làm cho xì hơi, làm cho tịt ngòi, bị đâm thủng, bị chích - đâm bằng dao găm, làm cho đau đớn, chọc rỗ trước khi trát vữa, nhằm đánh vào, đau nhói như dao đâm - đâm, thọc,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đâm qua, giùi qua, xuyên qua, làm cho sững sờ, làm cho chết đứng = durchstechen +</t>
        </is>
      </c>
    </row>
    <row r="4852">
      <c r="A4852" t="inlineStr">
        <is>
          <t>Durchstich</t>
        </is>
      </c>
      <c r="B4852" t="inlineStr"/>
      <c r="C4852" t="inlineStr"/>
      <c r="D4852"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sự xẻo, sự xén, sự đào, sự đục, đường hào, đường nhỏ xuyên qua rừng, đường xẻ xuyên qua núi đồi, cành giâm, bài báo cắt ra, tranh ảnh cắt ra, vỏ bào mảnh cắt ra, mẩu vải thừa - sự bớt</t>
        </is>
      </c>
    </row>
    <row r="4853">
      <c r="A4853" t="inlineStr">
        <is>
          <t>Durchstreichen</t>
        </is>
      </c>
      <c r="B4853" t="inlineStr"/>
      <c r="C4853" t="inlineStr"/>
      <c r="D4853" t="inlineStr">
        <is>
          <t>sự xoá bỏ, sự huỷ bỏ, sự bãi bỏ, lệnh ngược lại, phản lệnh, tờ in hỏng bỏ đi, kim bấm vé a pair of cancels)</t>
        </is>
      </c>
    </row>
    <row r="4854">
      <c r="A4854" t="inlineStr">
        <is>
          <t>durchstreichen</t>
        </is>
      </c>
      <c r="B4854" t="inlineStr"/>
      <c r="C4854" t="inlineStr"/>
      <c r="D4854" t="inlineStr">
        <is>
          <t>bỏ, xoá bỏ, huỷ bỏ, bãi bỏ, đóng dấu xoá bỏ, thanh toán, trả hết, khử - gạch đi, xoá đi, bỏ đi = kreuz und quer durchstreichen +</t>
        </is>
      </c>
    </row>
    <row r="4855">
      <c r="A4855" t="inlineStr">
        <is>
          <t>Durchsuchen</t>
        </is>
      </c>
      <c r="B4855" t="inlineStr"/>
      <c r="C4855" t="inlineStr"/>
      <c r="D4855" t="inlineStr">
        <is>
          <t>sự lục lọi, sự lục soát, đồ lục soát thấy, đồ lục lọi thấy, đồ linh tinh</t>
        </is>
      </c>
    </row>
    <row r="4856">
      <c r="A4856" t="inlineStr">
        <is>
          <t>durchsuchen</t>
        </is>
      </c>
      <c r="B4856" t="inlineStr"/>
      <c r="C4856" t="inlineStr"/>
      <c r="D4856" t="inlineStr">
        <is>
          <t>lục lọi, lục soát, tìm kiếm, lục ra được, tìm ra được, moi ra được, lục lung tung, lục bừa bãi - lau, chùi cọ, xối nước sục sạch bùn, tẩy, gột, sục vội sục vàng, sục tìm, đi lướt qua - nhìn để tìm, sờ để tìm, khám xét, dò, tham dò, điều tra, bắn xuyên vào tận ngách, tìm tòi, tìm cho ra = durchsuchen + = jemanden durchsuchen +</t>
        </is>
      </c>
    </row>
    <row r="4857">
      <c r="A4857" t="inlineStr">
        <is>
          <t>Durchsuchung</t>
        </is>
      </c>
      <c r="B4857" t="inlineStr"/>
      <c r="C4857" t="inlineStr"/>
      <c r="D4857" t="inlineStr">
        <is>
          <t>sự lục lọi, sự lục soát, đồ lục soát thấy, đồ lục lọi thấy, đồ linh tinh - sự nhìn để tìm, sự sờ để tìm, sự khám xét, sự điều tra, sự nghiên cứu - sự tìm kiếm - sự đi thăm, sự thăm hỏi, sự thăm viếng, sự tham quan, thời gian ở lại thăm, cuộc truyện trò thân mật, sự khám bệnh, sự thăm bệnh, sự đến khám = die Durchsuchung +</t>
        </is>
      </c>
    </row>
    <row r="4858">
      <c r="A4858" t="inlineStr">
        <is>
          <t>durchtrieben</t>
        </is>
      </c>
      <c r="B4858" t="inlineStr"/>
      <c r="C4858" t="inlineStr"/>
      <c r="D4858" t="inlineStr">
        <is>
          <t>tinh nghịch, tinh quái, hóm, láu - thực sự, hoàn toàn, hết sức, thậm đại - lắm mánh khoé, láu cá, xảo quyệt, xảo trá - gian giảo, ranh vặt, khôn vặt, xinh xắn, đáng yêu, duyên dáng, quyến rũ, khéo léo, khéo tay - loè loẹt, sặc sỡ, giả, lóng, ăn cắp ăn nẩy - quỷ quyệt, lắm mưu mẹo, tài xoay xở - hay, thành thạo - lắm thủ đoạn, mưu mẹo, xỏ lá, mánh lới, phức tạp, rắc rối</t>
        </is>
      </c>
    </row>
    <row r="4859">
      <c r="A4859" t="inlineStr">
        <is>
          <t>Durchtriebenheit</t>
        </is>
      </c>
      <c r="B4859" t="inlineStr"/>
      <c r="C4859" t="inlineStr"/>
      <c r="D4859" t="inlineStr">
        <is>
          <t>sự mánh khoé, sự láu cá, tính xảo quyệt, tính xảo trá - sự xảo quyệt, sự xảo trá, sự gian giảo, sự ranh vặt, sự khôn vặt, sự khéo léo, sự khéo tay</t>
        </is>
      </c>
    </row>
    <row r="4860">
      <c r="A4860" t="inlineStr">
        <is>
          <t>durchwandern</t>
        </is>
      </c>
      <c r="B4860" t="inlineStr"/>
      <c r="C4860" t="inlineStr"/>
      <c r="D4860" t="inlineStr">
        <is>
          <t>đi mệt nhọc, lê bước</t>
        </is>
      </c>
    </row>
    <row r="4861">
      <c r="A4861" t="inlineStr">
        <is>
          <t>durchwaten</t>
        </is>
      </c>
      <c r="B4861" t="inlineStr"/>
      <c r="C4861" t="inlineStr"/>
      <c r="D4861" t="inlineStr">
        <is>
          <t>lội qua, lội qua sông qua suối - lội, làm một cách khó nhọc, làm một cách vất vả</t>
        </is>
      </c>
    </row>
    <row r="4862">
      <c r="A4862" t="inlineStr">
        <is>
          <t>durchweg</t>
        </is>
      </c>
      <c r="B4862" t="inlineStr"/>
      <c r="C4862" t="inlineStr"/>
      <c r="D4862" t="inlineStr">
        <is>
          <t>hoàn toàn, hầu, nhìn chung, nói chung, nhìn toàn bộ, cả thảy, tất cả - đặc, chắc, phù hợp, thích hợp, kiên định, trước sau như một - từ đầu đến cuối, khắp, suốt</t>
        </is>
      </c>
    </row>
    <row r="4863">
      <c r="A4863" t="inlineStr">
        <is>
          <t>durchweicht</t>
        </is>
      </c>
      <c r="B4863" t="inlineStr"/>
      <c r="C4863" t="inlineStr"/>
      <c r="D4863" t="inlineStr">
        <is>
          <t>đẫm nước, đầy nước, ẩm, ỉu, đần độn, u mê, có vẻ đần độn, có vẻ u mê</t>
        </is>
      </c>
    </row>
    <row r="4864">
      <c r="A4864" t="inlineStr">
        <is>
          <t>durchziehen</t>
        </is>
      </c>
      <c r="B4864" t="inlineStr"/>
      <c r="C4864" t="inlineStr"/>
      <c r="D4864" t="inlineStr">
        <is>
          <t>xâu, xâu thành chuỗi, lách qua, len lỏi qua, ren - đi qua, đi ngang qua, vượt qua, nằm vắt ngang, đi, đi theo, nghiên cứu kỹ lưỡng, xét kỹ toàn bộ, chối, xoay đúng hướng, chuyển tải, sang toa, bào ngang thớ, phản đối, chống lại - làm thất bại, xoay quanh trục, đi đường tắt = etwas durchziehen lassen +</t>
        </is>
      </c>
    </row>
    <row r="4865">
      <c r="A4865" t="inlineStr">
        <is>
          <t>Durchzug</t>
        </is>
      </c>
      <c r="B4865" t="inlineStr"/>
      <c r="C4865" t="inlineStr"/>
      <c r="D4865"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 = der Durchzug +</t>
        </is>
      </c>
    </row>
    <row r="4866">
      <c r="A4866" t="inlineStr">
        <is>
          <t>durstig</t>
        </is>
      </c>
      <c r="B4866" t="inlineStr"/>
      <c r="C4866" t="inlineStr"/>
      <c r="D4866" t="inlineStr">
        <is>
          <t>khô, cạn, ráo, khô nứt, khô cổ, khát khô cả cổ, cạn sữa, hết sữa, khan, nhạt, không bơ, nguyên chất, không pha, không thêm nước ngọt, khô khan, vô vị, không thú vị, vô tình, lãnh đạm, lạnh nhạt - lạnh lùng, cứng nhắc, cụt lủn, cộc lốc, tỉnh khô, phớt lạnh, không thêm bớt, rành rành, khô cứng, sắc cạnh, sắc nét, cấm rượu, khách quan, không thành kiến, vô tư - khát, làm cho khát, khao khát</t>
        </is>
      </c>
    </row>
    <row r="4867">
      <c r="A4867" t="inlineStr">
        <is>
          <t>Dusche</t>
        </is>
      </c>
      <c r="B4867" t="inlineStr"/>
      <c r="C4867" t="inlineStr"/>
      <c r="D4867" t="inlineStr">
        <is>
          <t>người chỉ, người cho xem, người dẫn, người trưng bày, trận mưa rào, trận mưa đá, trận mưa, sự dồn dập, sự tới tấp, mưa = die Dusche + = die feine Dusche + = die kalte Dusche + = unter die Dusche gehen + = jemandem eine kalte Dusche verpassen +</t>
        </is>
      </c>
    </row>
    <row r="4868">
      <c r="A4868" t="inlineStr">
        <is>
          <t>duschen</t>
        </is>
      </c>
      <c r="B4868" t="inlineStr"/>
      <c r="C4868" t="inlineStr"/>
      <c r="D4868">
        <f> duschen +</f>
        <v/>
      </c>
    </row>
    <row r="4869">
      <c r="A4869" t="inlineStr">
        <is>
          <t>Dutzend</t>
        </is>
      </c>
      <c r="B4869" t="inlineStr"/>
      <c r="C4869" t="inlineStr"/>
      <c r="D4869" t="inlineStr">
        <is>
          <t>tá, nhiều, bộ 12 cái = ein volles Dutzend +</t>
        </is>
      </c>
    </row>
    <row r="4870">
      <c r="A4870" t="inlineStr">
        <is>
          <t>dyadisch</t>
        </is>
      </c>
      <c r="B4870" t="inlineStr"/>
      <c r="C4870" t="inlineStr"/>
      <c r="D4870" t="inlineStr">
        <is>
          <t>gồm hai</t>
        </is>
      </c>
    </row>
    <row r="4871">
      <c r="A4871" t="inlineStr">
        <is>
          <t>Dynamik</t>
        </is>
      </c>
      <c r="B4871" t="inlineStr"/>
      <c r="C4871" t="inlineStr"/>
      <c r="D4871" t="inlineStr">
        <is>
          <t>động lực học - thuyết động lực</t>
        </is>
      </c>
    </row>
    <row r="4872">
      <c r="A4872" t="inlineStr">
        <is>
          <t>dynamisch</t>
        </is>
      </c>
      <c r="B4872" t="inlineStr"/>
      <c r="C4872" t="inlineStr"/>
      <c r="D4872" t="inlineStr">
        <is>
          <t>động lực, động lực học, năng động, năng nổ, sôi nổi, chức năng</t>
        </is>
      </c>
    </row>
    <row r="4873">
      <c r="A4873" t="inlineStr">
        <is>
          <t>Dynamit</t>
        </is>
      </c>
      <c r="B4873" t="inlineStr"/>
      <c r="C4873" t="inlineStr"/>
      <c r="D4873" t="inlineStr">
        <is>
          <t>đinamit = mit Dynamit sprengen +</t>
        </is>
      </c>
    </row>
    <row r="4874">
      <c r="A4874" t="inlineStr">
        <is>
          <t>Dynamo</t>
        </is>
      </c>
      <c r="B4874" t="inlineStr"/>
      <c r="C4874" t="inlineStr"/>
      <c r="D4874" t="inlineStr">
        <is>
          <t>đinamô, máy phát điện - người sinh ra, người tạo ra, cái sinh thành, máy sinh, máy phát</t>
        </is>
      </c>
    </row>
    <row r="4875">
      <c r="A4875" t="inlineStr">
        <is>
          <t>Dynastie</t>
        </is>
      </c>
      <c r="B4875" t="inlineStr"/>
      <c r="C4875" t="inlineStr"/>
      <c r="D4875" t="inlineStr">
        <is>
          <t>triều đại, triều vua</t>
        </is>
      </c>
    </row>
    <row r="4876">
      <c r="A4876" t="inlineStr">
        <is>
          <t>dynastisch</t>
        </is>
      </c>
      <c r="B4876" t="inlineStr"/>
      <c r="C4876" t="inlineStr"/>
      <c r="D4876" t="inlineStr">
        <is>
          <t>triều đại, triều vua</t>
        </is>
      </c>
    </row>
    <row r="4877">
      <c r="A4877" t="inlineStr">
        <is>
          <t>Ebbe</t>
        </is>
      </c>
      <c r="B4877" t="inlineStr"/>
      <c r="C4877" t="inlineStr"/>
      <c r="D4877" t="inlineStr">
        <is>
          <t>triều xuống ebb-tide), thời kỳ tàn tạ, thời kỳ suy sụp - dòng ngược, sự chảy ngược, triều xuống = Flut und Ebbe + = in meiner Kasse herrscht Ebbe +</t>
        </is>
      </c>
    </row>
    <row r="4878">
      <c r="A4878" t="inlineStr">
        <is>
          <t>ebben</t>
        </is>
      </c>
      <c r="B4878" t="inlineStr"/>
      <c r="C4878" t="inlineStr"/>
      <c r="D4878" t="inlineStr">
        <is>
          <t>rút, xuống, tàn tạ, suy sụp</t>
        </is>
      </c>
    </row>
    <row r="4879">
      <c r="A4879" t="inlineStr">
        <is>
          <t>Ebenbild</t>
        </is>
      </c>
      <c r="B4879" t="inlineStr"/>
      <c r="C4879" t="inlineStr"/>
      <c r="D4879" t="inlineStr">
        <is>
          <t>hình, hình ảnh, ảnh, vật giống hệt, người giống hệt, hình tượng, tượng, thần tượng, thánh tượng, ý niệm, ý tưởng, quan niệm, tượng trưng, điển hình, hiện thân - tính chất giống, sự giống, hình thức giống, chân dung, vật giống như tạc, người giống như tạc - bức tranh, bức ảnh, bức vẽ, hình ảnh hạnh phúc tương lai, vật đẹp, cảnh đẹp, người đẹp, số nhiều) phim xi nê, cảnh ngộ, sự việc - sự trông giống, sự làm ra vẻ - vật giống, vật tương tự, những vật giống nhau = das Ebenbild + = das Ebenbild sein von + = das genaue Ebenbild von +</t>
        </is>
      </c>
    </row>
    <row r="4880">
      <c r="A4880" t="inlineStr">
        <is>
          <t>Ebene</t>
        </is>
      </c>
      <c r="B4880" t="inlineStr"/>
      <c r="C4880" t="inlineStr"/>
      <c r="D4880" t="inlineStr">
        <is>
          <t>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 - người đặt, người gài, lớp, tầng đất, địa tầng, cành chiết, mái đẻ, dải lúa bị rạp, đầm nuôi trai - ống bọt nước, ống thuỷ, mức, mực, mặt, trình độ, vị trí, cấp, mức ngang nhau - đồng bằng - cây tiêu huyền plane-tree, platan), cái bào, mặt bằng, cánh máy bay, máy bay, mặt tinh thể, đường chính = die schiefe Ebene + = die höchste Ebene + = die abstrakte Ebene + = in gleicher Ebene + = auf der gleichen Ebene + = auf internationaler Ebene + = das Gespräch auf höchster Ebene +</t>
        </is>
      </c>
    </row>
    <row r="4881">
      <c r="A4881" t="inlineStr">
        <is>
          <t>ebenfalls</t>
        </is>
      </c>
      <c r="B4881" t="inlineStr"/>
      <c r="C4881" t="inlineStr"/>
      <c r="D4881" t="inlineStr">
        <is>
          <t>cũng, cũng vậy, cũng thế, hơn nữa, ngoài ra - cúng thế, giống như cậy, còn là - quá, rất, quả như thế, hơn thế</t>
        </is>
      </c>
    </row>
    <row r="4882">
      <c r="A4882" t="inlineStr">
        <is>
          <t>Ebenheit</t>
        </is>
      </c>
      <c r="B4882" t="inlineStr"/>
      <c r="C4882" t="inlineStr"/>
      <c r="D4882" t="inlineStr">
        <is>
          <t>sự ngang bằng, sự đều đặn, tính điềm đạm, tính bình thản, tính công bằng - sự phẳng phiu, sự mượt mà, sự bình lặng, sự dễ dàng, sự trôi chảy, sự êm thấm, tính dịu dàng, tính nhịp nhàng uyển chuyển, tính hoà nhã, tính ngọt xớt, vẻ dịu dàng vờ</t>
        </is>
      </c>
    </row>
    <row r="4883">
      <c r="A4883" t="inlineStr">
        <is>
          <t>Ebenholz</t>
        </is>
      </c>
      <c r="B4883" t="inlineStr"/>
      <c r="C4883" t="inlineStr"/>
      <c r="D4883" t="inlineStr">
        <is>
          <t>gỗ mun</t>
        </is>
      </c>
    </row>
    <row r="4884">
      <c r="A4884" t="inlineStr">
        <is>
          <t>ebenso</t>
        </is>
      </c>
      <c r="B4884" t="inlineStr"/>
      <c r="C4884" t="inlineStr"/>
      <c r="D4884" t="inlineStr">
        <is>
          <t>giống, tương tự, giống nhau, như nhau, đều nhau - cũng, cũng vậy, cũng thế, hơn nữa, ngoài ra - như, là, với tư cách là, bằng, lúc khi, trong khi mà, đúng lúc mà just as), vì, bởi vì, để, cốt để, tuy rằng, dù rằng, mà, người mà, cái mà..., điều đó, cái đó, cái ấy - bằng nhau, ngang nhau, đều - cúng thế, giống như cậy, còn là - như thế, như vậy, đến như thế, dường ấy, đến như vậy, thế, chừng, khoảng, vì thế, vì vậy, vì thế cho nên, vì lẽ đó, thế là, được!, được thôi!, cứ đứng yên! cứ yên! soh) = ebenso +</t>
        </is>
      </c>
    </row>
    <row r="4885">
      <c r="A4885" t="inlineStr">
        <is>
          <t>ebensogut</t>
        </is>
      </c>
      <c r="B4885" t="inlineStr"/>
      <c r="C4885" t="inlineStr"/>
      <c r="D4885">
        <f> sie können ebensogut +</f>
        <v/>
      </c>
    </row>
    <row r="4886">
      <c r="A4886" t="inlineStr">
        <is>
          <t>ebensowenig</t>
        </is>
      </c>
      <c r="B4886" t="inlineStr"/>
      <c r="C4886" t="inlineStr"/>
      <c r="D4886">
        <f> ebensowenig wie +</f>
        <v/>
      </c>
    </row>
    <row r="4887">
      <c r="A4887" t="inlineStr">
        <is>
          <t>Eber</t>
        </is>
      </c>
      <c r="B4887" t="inlineStr"/>
      <c r="C4887" t="inlineStr"/>
      <c r="D4887" t="inlineStr">
        <is>
          <t>lợn đực, thịt lợn đực</t>
        </is>
      </c>
    </row>
    <row r="4888">
      <c r="A4888" t="inlineStr">
        <is>
          <t>Eberesche</t>
        </is>
      </c>
      <c r="B4888" t="inlineStr"/>
      <c r="C4888" t="inlineStr"/>
      <c r="D4888" t="inlineStr">
        <is>
          <t>cây thanh lương trà</t>
        </is>
      </c>
    </row>
    <row r="4889">
      <c r="A4889" t="inlineStr">
        <is>
          <t>ebnen</t>
        </is>
      </c>
      <c r="B4889" t="inlineStr"/>
      <c r="C4889" t="inlineStr"/>
      <c r="D4889" t="inlineStr">
        <is>
          <t>san bằng, làm phẳng, làm cho ngang, làm bằng, bằng, sánh được với, ngang với - dát mỏng, dát phẳng, làm bẹt ra, san phẳng, đánh ngã sóng soài, trở nên phẳng bẹt, trở nên yên tĩnh, trở nên yên lặng, dịu lại, bay hơi, bay mùi, hả - làm cho bằng nhau, làm cho bình đẳng, làm cho như nhau, chĩa, nhắm - bào, làm bằng phẳng, đi du lịch bằng máy bay, lướt xuống - làm cho nhẵn, giải quyết, dàn xếp, làm ổn thoả, che giấu, làm liếm, gọt giũa, lặng, yên lặng, dịu đi - trang trí mặt ngoài, cho nổi lên mặt nước, nổi lên mặt nước</t>
        </is>
      </c>
    </row>
    <row r="4890">
      <c r="A4890" t="inlineStr">
        <is>
          <t>Ebonit</t>
        </is>
      </c>
      <c r="B4890" t="inlineStr"/>
      <c r="C4890" t="inlineStr"/>
      <c r="D4890" t="inlineStr">
        <is>
          <t>Ebonit - cao su cứng</t>
        </is>
      </c>
    </row>
    <row r="4891">
      <c r="A4891" t="inlineStr">
        <is>
          <t>Echo</t>
        </is>
      </c>
      <c r="B4891" t="inlineStr"/>
      <c r="C4891" t="inlineStr"/>
      <c r="D4891" t="inlineStr">
        <is>
          <t>tiếng dội, tiếng vang, sự bắt chước mù quáng, người bắt chước mù quáng, người ủng hộ mù quáng, thể thơ liên hoàn, ám hiệu cho đồng bọn - sự dội lại, âm vang, tiếng vọng, tác động trở lại, hậu quả - sự trả lời, sự đáp lại, sự hưởng ứng, sự phản ứng lại, vận động phản ứng lại, responsory - sự vang, sự phản chiếu, sự phản xạ, ảnh hưởng dội lại, sự phản ứng = ein lebhaftes Echo finden +</t>
        </is>
      </c>
    </row>
    <row r="4892">
      <c r="A4892" t="inlineStr">
        <is>
          <t>Echolot</t>
        </is>
      </c>
      <c r="B4892" t="inlineStr"/>
      <c r="C4892" t="inlineStr"/>
      <c r="D4892">
        <f> das Loten mit dem Echolot +</f>
        <v/>
      </c>
    </row>
    <row r="4893">
      <c r="A4893" t="inlineStr">
        <is>
          <t>echt</t>
        </is>
      </c>
      <c r="B4893" t="inlineStr"/>
      <c r="C4893" t="inlineStr"/>
      <c r="D4893" t="inlineStr">
        <is>
          <t>thật, xác thực, đáng tin - có thiện ý, thành thật, chân thật - chắc chắn, thân, thân thiết, keo sơn, bền, không phai, nhanh, mau, trác táng, ăn chơi, phóng đãng, bền vững, chặt chẽ, sát, ngay cạnh - chính cống - lương thiện, trung thực, kiếm được một cách lương thiện, chính đáng, không giả mạo, tốt, xứng đáng, trong trắng, trinh tiết - tự nhiên, thiên nhiên, thiên tính, bẩm sinh, trời sinh, đương nhiên, tất nhiên, dĩ nhiên, không giả tạo, không màu mè, đẻ hoang, mọc tự nhiên, dại - đúng, chính xác, hoàn toàn đích đáng, ra trò, hết sức, đúng đắn, đúng mức, thích hợp, hợp thức, hợp lệ, chỉnh - trong, trong sạch, nguyên chất, tinh khiết, không lai, thuần chủng, trong sáng, thanh khiết, thuần khiết, trinh bạch, thuần tuý, hoàn toàn, chỉ là, có một nguyên âm đứng trước, tận cùng bằng một nguyên âm - không có phụ âm khác kèm theo sau - đúng tuổi, có chân giá trị - có thật, có thực chất, thực tế, quan trọng, trọng yếu, có giá trị thực sự, lớn lao, chắc nịch, vạm vỡ, giàu có, có tài sản, trường vốn, vững về mặt tài chính, bổ, có chất - thực, chân chính, thành khẩn, chân thành, trung thành, đúng chỗ - không vờ, chân thực, thành thực - thực sự - chính, ngay, chỉ, rất, lắm, hơn hết = echt + = echt + = echt +</t>
        </is>
      </c>
    </row>
    <row r="4894">
      <c r="A4894" t="inlineStr">
        <is>
          <t>Echtheit</t>
        </is>
      </c>
      <c r="B4894" t="inlineStr"/>
      <c r="C4894" t="inlineStr"/>
      <c r="D4894" t="inlineStr">
        <is>
          <t>tính đúng thật, tính xác thật - tính chất thật, tính chính cống, tính xác thực, tính thành thật, tính chân thật - tính chính trực, tính liêm chính, tính toàn bộ, tính toàn vẹn, tính nguyên, tình trạng không bị sứt mẻ, tình trạng toàn vẹn, tình trạng nguyên vẹn - tính chất gốc, tính chất nguồn gốc, tính chất căn nguyên, tính chất độc đáo, tính chất sáng tạo, cái độc đáo - sự sạch, sự trong sạch, sự tinh khiết, sự nguyên chất, sự thanh khiết, sự thuần khiết, sự trong trắng, sự trong sáng - sự thực, thực tế, thực tại, sự vật có thực, tính chất chính xác, tính chất xác thực, tính chất đúng - tính thật thà, tính ngay thật, tính chân thành, tính thành khẩn - tính lành mạnh, tính đúng đắn, tính hợp lý, sự ngon giấc, sự ra trò, tính vững chãi, tính có thể trả được = die Echtheit +</t>
        </is>
      </c>
    </row>
    <row r="4895">
      <c r="A4895" t="inlineStr">
        <is>
          <t>Eckball</t>
        </is>
      </c>
      <c r="B4895" t="inlineStr"/>
      <c r="C4895" t="inlineStr"/>
      <c r="D4895">
        <f> der Eckball + = der Eckball +</f>
        <v/>
      </c>
    </row>
    <row r="4896">
      <c r="A4896" t="inlineStr">
        <is>
          <t>Ecke</t>
        </is>
      </c>
      <c r="B4896" t="inlineStr"/>
      <c r="C4896" t="inlineStr"/>
      <c r="D4896" t="inlineStr">
        <is>
          <t>góc, góc xó, quan điểm, khía cạnh, lưỡi câu - nơi kín đáo, xó xỉnh, chỗ ẩn náu, chỗ giấu giếm, nơi, phương, sự đầu cơ, sự lũng đoạn thị trường, quả phạt gốc - lưỡi, cạnh sắc, tính sắc, bờ, gờ, cạnh, rìa, lề, đỉnh, sống, knife-edge, tình trạng nguy khốn, lúc gay go, lúc lao đao - khuỷu tay, khuỷu tay áo, khuỷu - xó, nơi ẩn náu hẻo lánh, góc thụt - góc tường, đá xây ở góc, gạch xây ở góc, cái chèn, cái chêm = die Ecke + = um die Ecke + = eine Ecke bilden + = um die Ecke gehen + = gleich um die Ecke + = um die Ecke biegen + = die Kneipe um die Ecke + = jemanden um die Ecke bringen + = lassen Sie mich an der Ecke aussteigen +</t>
        </is>
      </c>
    </row>
    <row r="4897">
      <c r="A4897" t="inlineStr">
        <is>
          <t>eckig</t>
        </is>
      </c>
      <c r="B4897" t="inlineStr"/>
      <c r="C4897" t="inlineStr"/>
      <c r="D4897" t="inlineStr">
        <is>
          <t>góc, có góc, có góc cạnh, đặt ở góc, gầy nhom, gầy giơ xương, xương xương, không mềm mỏng, cộc lốc, cứng đờ - vụng về, lúng túng, ngượng ngịu, bất tiện, khó khăn, nguy hiểm, khó xử, rầy rà, rắc rối - vụng, lóng ngóng, làm vụng, không gọn, khó coi</t>
        </is>
      </c>
    </row>
    <row r="4898">
      <c r="A4898" t="inlineStr">
        <is>
          <t>Eckigkeit</t>
        </is>
      </c>
      <c r="B4898" t="inlineStr"/>
      <c r="C4898" t="inlineStr"/>
      <c r="D4898" t="inlineStr">
        <is>
          <t>sự có góc, sự thành góc, sự gầy còm, sự giơ xương, vẻ xương xương, tính không mềm mỏng, tính cộc lốc, tính cứng đờ</t>
        </is>
      </c>
    </row>
    <row r="4899">
      <c r="A4899" t="inlineStr">
        <is>
          <t>Eckzahn</t>
        </is>
      </c>
      <c r="B4899" t="inlineStr"/>
      <c r="C4899" t="inlineStr"/>
      <c r="D4899" t="inlineStr">
        <is>
          <t>răng nanh canine tooth) - răng nanh</t>
        </is>
      </c>
    </row>
    <row r="4900">
      <c r="A4900" t="inlineStr">
        <is>
          <t>edel</t>
        </is>
      </c>
      <c r="B4900" t="inlineStr"/>
      <c r="C4900" t="inlineStr"/>
      <c r="D4900" t="inlineStr">
        <is>
          <t>to, lớn, bụng to, có mang, có chửa, quan trọng, hào hiệp, phóng khoáng, rộng lượng, huênh hoang, khoác lác, ra vẻ quan trọng, với vẻ quan trọng, huênh hoang khoác lác - trong sạch, trong trắng, minh bạch, giản dị, mộc mạc, không cầu kỳ, tao nhã, lịch sự - cao, cao cả, cao thượng, cao nhã, phấn khởi, phấn chấn, hân hoan, hoan hỉ, ngà ngà say, chếnh choáng hơi men - tốt, nguyên chất, nhỏ, mịn, thanh mảnh, sắc, khả quan, hay, giải, đường bệ, đẹp, xinh, bảnh, trong sáng, sặc sỡ, rực rỡ, loè loẹt, cầu kỳ, có ý kiến khen ngợi, có ý ca ngợi, tế nhị, tinh vi, chính xác - cao quý, hoàn toàn sung sức, khéo - khoan hồng, rộng rãi, hào phóng, thịnh soạn, màu mỡ, phong phú, thắm tươi, dậm - hiền lành, dịu dàng, hoà nhã, nhẹ nhàng, thoai thoải, dòng dõi trâm anh, gia đình quyền quý, lịch thiệp - to lớn, vĩ đại, hết sức, rất, ca cả, tuyệt hay, thật là thú vị, giỏi, thạo cừ, hiểu rõ, hiểu tường tận, thân - không hẹp hòi, không thành kiến, nhiều, rộng râi, đầy đủ, tự do - quý tộc, quý phái, huy hoàng, nguy nga, quý, đáng kính phục, đáng khâm phục, ưu tú, xuất sắc - quý giá, quý báu, kiểu cách, đài các, đẹp tuyệt, kỳ diệu, khiếp, ghê gớm, ra trò, lắm, đại..., vô cùng, khác thường... - thuần chủng, dũng cảm, hăng hái, đầy dũng khí</t>
        </is>
      </c>
    </row>
    <row r="4901">
      <c r="A4901" t="inlineStr">
        <is>
          <t>Edelmut</t>
        </is>
      </c>
      <c r="B4901" t="inlineStr"/>
      <c r="C4901" t="inlineStr"/>
      <c r="D4901" t="inlineStr">
        <is>
          <t>sự can đảm, sự gan dạ, lòng dũng cảm, hành động dũng cảm, sự chiều chuộng phụ nữ, cử chỉ lịch sự với phụ nữ, lời nói lịch sự với phụ nữ, chuyện tán tỉnh yêu đương - chuyện dâm ô - sự rộng lượng, sự khoan hồng, hành động rộng lượng, hành động khoan hồng, tính rộng rãi, tính hào phóng - vẻ đẹp, vẻ đẹp trai, sự tốt đẹp, sự hậu hĩ, lượng lớn, lượng đáng kể</t>
        </is>
      </c>
    </row>
    <row r="4902">
      <c r="A4902" t="inlineStr">
        <is>
          <t>Edelstein</t>
        </is>
      </c>
      <c r="B4902" t="inlineStr"/>
      <c r="C4902" t="inlineStr"/>
      <c r="D4902" t="inlineStr">
        <is>
          <t>viên ngọc, đá chạm, ngọc chạm, vật quý nhất, bánh bơ nhạt - ngọc đá quý, đồ châu báu, đồ nữ trang, đồ kim hoàn, chân kinh, người đáng quý, vật quý - đá, đá quý, ngọc, sỏi, hạch, hòn dái, Xtôn = der Edelstein +</t>
        </is>
      </c>
    </row>
    <row r="4903">
      <c r="A4903" t="inlineStr">
        <is>
          <t>Edelsteine</t>
        </is>
      </c>
      <c r="B4903" t="inlineStr"/>
      <c r="C4903" t="inlineStr"/>
      <c r="D4903" t="inlineStr">
        <is>
          <t>đồ châu báu, đồ nữ trang, đồ kim hoàn, nghệ thuật làm đồ kim hoàn, nghề bán đồ châu báu, nghề bán đồ kim hoàn</t>
        </is>
      </c>
    </row>
    <row r="4904">
      <c r="A4904" t="inlineStr">
        <is>
          <t>Edelsteinen</t>
        </is>
      </c>
      <c r="B4904" t="inlineStr"/>
      <c r="C4904" t="inlineStr"/>
      <c r="D4904" t="inlineStr">
        <is>
          <t>dát ngọc</t>
        </is>
      </c>
    </row>
    <row r="4905">
      <c r="A4905" t="inlineStr">
        <is>
          <t>Edelsteinschneider</t>
        </is>
      </c>
      <c r="B4905" t="inlineStr"/>
      <c r="C4905" t="inlineStr"/>
      <c r="D4905" t="inlineStr">
        <is>
          <t>thợ mài, thợ khắc ngọc, thuật mài ngọc</t>
        </is>
      </c>
    </row>
    <row r="4906">
      <c r="A4906" t="inlineStr">
        <is>
          <t>Edelwachs</t>
        </is>
      </c>
      <c r="B4906" t="inlineStr"/>
      <c r="C4906" t="inlineStr"/>
      <c r="D4906" t="inlineStr">
        <is>
          <t>Parafin</t>
        </is>
      </c>
    </row>
    <row r="4907">
      <c r="A4907" t="inlineStr">
        <is>
          <t>editieren</t>
        </is>
      </c>
      <c r="B4907" t="inlineStr"/>
      <c r="C4907" t="inlineStr"/>
      <c r="D4907" t="inlineStr">
        <is>
          <t>thu nhập và diễn giải, chọn lọc, cắt xén, thêm bớt, làm chủ bút</t>
        </is>
      </c>
    </row>
    <row r="4908">
      <c r="A4908" t="inlineStr">
        <is>
          <t>Editor</t>
        </is>
      </c>
      <c r="B4908" t="inlineStr"/>
      <c r="C4908" t="inlineStr"/>
      <c r="D4908" t="inlineStr">
        <is>
          <t>người thu thập và xuất bản, chủ bút, người phụ trách một mục riêng</t>
        </is>
      </c>
    </row>
    <row r="4909">
      <c r="A4909" t="inlineStr">
        <is>
          <t>Efeu</t>
        </is>
      </c>
      <c r="B4909" t="inlineStr"/>
      <c r="C4909" t="inlineStr"/>
      <c r="D4909" t="inlineStr">
        <is>
          <t>dây thường xuân</t>
        </is>
      </c>
    </row>
    <row r="4910">
      <c r="A4910" t="inlineStr">
        <is>
          <t>Effekt</t>
        </is>
      </c>
      <c r="B4910" t="inlineStr"/>
      <c r="C4910" t="inlineStr"/>
      <c r="D4910" t="inlineStr">
        <is>
          <t>kết quả, hiệu lực, hiệu quả, tác dụng, tác động, ảnh hưởng, ấn tượng, mục đích, ý định, của, của cải, vật dụng, hiệu ứng - sự làm, sự thực hiện, sự thi hành, sự cử hành, sự hoàn thành, việc diễn, việc đóng, cuộc biểu diễn, kỳ công, thành tích, hiệu suất, đặc tính, đặc điểm bay</t>
        </is>
      </c>
    </row>
    <row r="4911">
      <c r="A4911" t="inlineStr">
        <is>
          <t>Effektenmakler</t>
        </is>
      </c>
      <c r="B4911" t="inlineStr"/>
      <c r="C4911" t="inlineStr"/>
      <c r="D4911" t="inlineStr">
        <is>
          <t>người mua bán cổ phần chứng khoán</t>
        </is>
      </c>
    </row>
    <row r="4912">
      <c r="A4912" t="inlineStr">
        <is>
          <t>Effekthascherei</t>
        </is>
      </c>
      <c r="B4912" t="inlineStr"/>
      <c r="C4912" t="inlineStr"/>
      <c r="D4912" t="inlineStr">
        <is>
          <t>mẹo để được khen, lời nói láo cốt để được khen, lời nói khéo - thuyết duy cảm, xu hướng tìm những cái gây xúc động mạnh mẽ = aus Effekthascherei +</t>
        </is>
      </c>
    </row>
    <row r="4913">
      <c r="A4913" t="inlineStr">
        <is>
          <t>effektiv</t>
        </is>
      </c>
      <c r="B4913" t="inlineStr"/>
      <c r="C4913" t="inlineStr"/>
      <c r="D4913" t="inlineStr">
        <is>
          <t>thật sự, thật, thực tế, có thật, hiện tại, hiện thời, hiện nay - có kết quả, có hiệu lực, có tác động, có ảnh hưởng, gây ấn tượng, đủ sức khoẻ</t>
        </is>
      </c>
    </row>
    <row r="4914">
      <c r="A4914" t="inlineStr">
        <is>
          <t>effektiver</t>
        </is>
      </c>
      <c r="B4914" t="inlineStr"/>
      <c r="C4914" t="inlineStr"/>
      <c r="D4914" t="inlineStr">
        <is>
          <t>sắp xếp hợp lý hoá, tổ chức hợp lý hoá</t>
        </is>
      </c>
    </row>
    <row r="4915">
      <c r="A4915" t="inlineStr">
        <is>
          <t>effizient</t>
        </is>
      </c>
      <c r="B4915" t="inlineStr"/>
      <c r="C4915" t="inlineStr"/>
      <c r="D4915" t="inlineStr">
        <is>
          <t>có hiệu lực, có hiệu quả, có năng lực, có khả năng, có năng suất cao, có hiệu suất cao</t>
        </is>
      </c>
    </row>
    <row r="4916">
      <c r="A4916" t="inlineStr">
        <is>
          <t>Effizienz</t>
        </is>
      </c>
      <c r="B4916" t="inlineStr"/>
      <c r="C4916" t="inlineStr"/>
      <c r="D4916" t="inlineStr">
        <is>
          <t>hiệu lực, hiệu quả, năng lực, khả năng, năng suất, hiệu suất</t>
        </is>
      </c>
    </row>
    <row r="4917">
      <c r="A4917" t="inlineStr">
        <is>
          <t>egal</t>
        </is>
      </c>
      <c r="B4917" t="inlineStr"/>
      <c r="C4917" t="inlineStr"/>
      <c r="D4917" t="inlineStr">
        <is>
          <t>đồng dạng, cùng một kiểu, giống nhau, không thay đổi, không biến hoá, đều = das ist mir egal + = das ist mir ganz egal +</t>
        </is>
      </c>
    </row>
    <row r="4918">
      <c r="A4918" t="inlineStr">
        <is>
          <t>Egel</t>
        </is>
      </c>
      <c r="B4918" t="inlineStr"/>
      <c r="C4918" t="inlineStr"/>
      <c r="D4918" t="inlineStr">
        <is>
          <t>cạnh buồm, mép buồm, con đỉa, kẻ bóc lột, kẻ hút máu, thầy thuốc, thầy lang</t>
        </is>
      </c>
    </row>
    <row r="4919">
      <c r="A4919" t="inlineStr">
        <is>
          <t>Egge</t>
        </is>
      </c>
      <c r="B4919" t="inlineStr"/>
      <c r="C4919" t="inlineStr"/>
      <c r="D4919" t="inlineStr">
        <is>
          <t>cái bừa = die Egge + = die schwere Egge +</t>
        </is>
      </c>
    </row>
    <row r="4920">
      <c r="A4920" t="inlineStr">
        <is>
          <t>eggen</t>
        </is>
      </c>
      <c r="B4920" t="inlineStr"/>
      <c r="C4920" t="inlineStr"/>
      <c r="D4920" t="inlineStr">
        <is>
          <t>đập, hãm lại, phanh lại, hãm phanh - lôi kéo, kéo lê, kéo trôi đi, mò đáy, vét đáy, lắp cái cản, bừa, kéo, đi kéo lê, kéo dài, chơi quá chậm, thiếu sinh động, kề mề, trôi, không cầm chặt - làm đau đớn, làm tổn thương, rầy khổ</t>
        </is>
      </c>
    </row>
    <row r="4921">
      <c r="A4921" t="inlineStr">
        <is>
          <t>Egoismus</t>
        </is>
      </c>
      <c r="B4921" t="inlineStr"/>
      <c r="C4921" t="inlineStr"/>
      <c r="D4921" t="inlineStr">
        <is>
          <t>tính ích kỷ, tính ngoan cố, tính cố chấp, chủ nghĩa vị kỷ, thuyết vị kỷ - thuyết ta là nhất, thuyết ta là trên hết, tính tự cao tự đại</t>
        </is>
      </c>
    </row>
    <row r="4922">
      <c r="A4922" t="inlineStr">
        <is>
          <t>Egoist</t>
        </is>
      </c>
      <c r="B4922" t="inlineStr"/>
      <c r="C4922" t="inlineStr"/>
      <c r="D4922" t="inlineStr">
        <is>
          <t>người ích kỷ, người cho mình là trên hết</t>
        </is>
      </c>
    </row>
    <row r="4923">
      <c r="A4923" t="inlineStr">
        <is>
          <t>egoistisch</t>
        </is>
      </c>
      <c r="B4923" t="inlineStr"/>
      <c r="C4923" t="inlineStr"/>
      <c r="D4923" t="inlineStr">
        <is>
          <t>vị kỷ, ích kỷ</t>
        </is>
      </c>
    </row>
    <row r="4924">
      <c r="A4924" t="inlineStr">
        <is>
          <t>egozentrisch</t>
        </is>
      </c>
      <c r="B4924" t="inlineStr"/>
      <c r="C4924" t="inlineStr"/>
      <c r="D4924" t="inlineStr">
        <is>
          <t>cho mình là trọng tâm, vị trí, ích kỷ</t>
        </is>
      </c>
    </row>
    <row r="4925">
      <c r="A4925" t="inlineStr">
        <is>
          <t>Ehe</t>
        </is>
      </c>
      <c r="B4925" t="inlineStr"/>
      <c r="C4925" t="inlineStr"/>
      <c r="D4925" t="inlineStr">
        <is>
          <t>sự cưới xin, sự kết hôn, hôn nhân, lễ cưới - đời sống vợ chồng - tình trạng kết hôn = die wilde Ehe + = die Ehe brechen + = die Ehe schließen + = die morganatische Ehe + = jemandes Ehe scheiden +</t>
        </is>
      </c>
    </row>
    <row r="4926">
      <c r="A4926" t="inlineStr">
        <is>
          <t>ehe</t>
        </is>
      </c>
      <c r="B4926" t="inlineStr"/>
      <c r="C4926" t="inlineStr"/>
      <c r="D4926" t="inlineStr">
        <is>
          <t>trước, đằng trước, trước đây, ngày trước, trước mắt, trước mặt, hơn, thà... còn hơn..., trước khi, thà... chứ không</t>
        </is>
      </c>
    </row>
    <row r="4927">
      <c r="A4927" t="inlineStr">
        <is>
          <t>Ehebrecher</t>
        </is>
      </c>
      <c r="B4927" t="inlineStr"/>
      <c r="C4927" t="inlineStr"/>
      <c r="D4927" t="inlineStr">
        <is>
          <t>người đàn ông ngoại tình, người đàn ông thông dâm - người gian dâm, người thông dâm</t>
        </is>
      </c>
    </row>
    <row r="4928">
      <c r="A4928" t="inlineStr">
        <is>
          <t>Ehebrecherin</t>
        </is>
      </c>
      <c r="B4928" t="inlineStr"/>
      <c r="C4928" t="inlineStr"/>
      <c r="D4928" t="inlineStr">
        <is>
          <t>người đàn bà ngoại tình, người đàn bà thông dâm</t>
        </is>
      </c>
    </row>
    <row r="4929">
      <c r="A4929" t="inlineStr">
        <is>
          <t>ehebrecherisch</t>
        </is>
      </c>
      <c r="B4929" t="inlineStr"/>
      <c r="C4929" t="inlineStr"/>
      <c r="D4929" t="inlineStr">
        <is>
          <t>có pha, giả, giả mạo, ngoại tình, thông dâm</t>
        </is>
      </c>
    </row>
    <row r="4930">
      <c r="A4930" t="inlineStr">
        <is>
          <t>Ehebruch</t>
        </is>
      </c>
      <c r="B4930" t="inlineStr"/>
      <c r="C4930" t="inlineStr"/>
      <c r="D4930" t="inlineStr">
        <is>
          <t>tội ngoại tình, tội thông dâm - sự gian dâm, sự thông dâm - đạo đức xấu, hạnh kiểm xấu, tội thông gian, sự quản lý kém</t>
        </is>
      </c>
    </row>
    <row r="4931">
      <c r="A4931" t="inlineStr">
        <is>
          <t>Ehefrau</t>
        </is>
      </c>
      <c r="B4931" t="inlineStr"/>
      <c r="C4931" t="inlineStr"/>
      <c r="D4931" t="inlineStr">
        <is>
          <t>người cùng chung phần, người cùng canh ty, hội viên, bạn cùng phe, bạn cùng nhảy, vợ, chồng, khung lỗ - người đàn bà, bà già = der Status der Ehefrau +</t>
        </is>
      </c>
    </row>
    <row r="4932">
      <c r="A4932" t="inlineStr">
        <is>
          <t>Ehefrauen</t>
        </is>
      </c>
      <c r="B4932" t="inlineStr"/>
      <c r="C4932" t="inlineStr"/>
      <c r="D4932" t="inlineStr">
        <is>
          <t>vợ, người đàn bà, bà già</t>
        </is>
      </c>
    </row>
    <row r="4933">
      <c r="A4933" t="inlineStr">
        <is>
          <t>Ehegatte</t>
        </is>
      </c>
      <c r="B4933" t="inlineStr"/>
      <c r="C4933" t="inlineStr"/>
      <c r="D4933" t="inlineStr">
        <is>
          <t>chồng, vợ</t>
        </is>
      </c>
    </row>
    <row r="4934">
      <c r="A4934" t="inlineStr">
        <is>
          <t>ehelich</t>
        </is>
      </c>
      <c r="B4934" t="inlineStr"/>
      <c r="C4934" t="inlineStr"/>
      <c r="D4934" t="inlineStr">
        <is>
          <t>vợ chồng - hôn nhân - hợp pháp, đúng luật, chính thống - chính đáng, có lý, hợp lôgic - chồng - - có vợ, có chồng, kết hợp, hoà hợp</t>
        </is>
      </c>
    </row>
    <row r="4935">
      <c r="A4935" t="inlineStr">
        <is>
          <t>Ehelosigkeit</t>
        </is>
      </c>
      <c r="B4935" t="inlineStr"/>
      <c r="C4935" t="inlineStr"/>
      <c r="D4935" t="inlineStr">
        <is>
          <t>sự sống độc thân, sự không lập gia đình - tính duy nhất, tình trạng đơn độc, tình trạng cô đơn, tình trạng độc thân</t>
        </is>
      </c>
    </row>
    <row r="4936">
      <c r="A4936" t="inlineStr">
        <is>
          <t>ehemalig</t>
        </is>
      </c>
      <c r="B4936" t="inlineStr"/>
      <c r="C4936" t="inlineStr"/>
      <c r="D4936" t="inlineStr">
        <is>
          <t>trước, cũ, xưa, nguyên - muộn, chậm, trễ, mới rồi, gần đây - quá khứ, đã qua, dĩ vãng, qua, quá, vượt, hơn - một lúc nào đó some_time), trước kia, đã có một thời kỳ</t>
        </is>
      </c>
    </row>
    <row r="4937">
      <c r="A4937" t="inlineStr">
        <is>
          <t>ehemals</t>
        </is>
      </c>
      <c r="B4937" t="inlineStr"/>
      <c r="C4937" t="inlineStr"/>
      <c r="D4937" t="inlineStr">
        <is>
          <t>trước, đằng trước, trước đây, ngày trước, trước mắt, trước mặt, hơn, thà... còn hơn..., trước khi, thà... chứ không... - một lần, một khi, trước kia, xưa kia, đã có một thời, khi mà, ngay khi</t>
        </is>
      </c>
    </row>
    <row r="4938">
      <c r="A4938" t="inlineStr">
        <is>
          <t>Ehemann</t>
        </is>
      </c>
      <c r="B4938" t="inlineStr"/>
      <c r="C4938" t="inlineStr"/>
      <c r="D4938" t="inlineStr">
        <is>
          <t>chồng, bố cháu, ông xã hub) - người chồng, người quản lý, người trông nom, người làm ruộng - người cùng chung phần, người cùng canh ty, hội viên, bạn cùng phe, bạn cùng nhảy, vợ, khung lỗ = der junge Ehemann +</t>
        </is>
      </c>
    </row>
    <row r="4939">
      <c r="A4939" t="inlineStr">
        <is>
          <t>eher</t>
        </is>
      </c>
      <c r="B4939" t="inlineStr"/>
      <c r="C4939" t="inlineStr"/>
      <c r="D4939" t="inlineStr">
        <is>
          <t>trước, đằng trước, trước đây, ngày trước, trước mắt, trước mặt, hơn, thà... còn hơn..., trước khi, thà... chứ không... - cũ, xưa, nguyên - thà... hơn, thích... hơn, đúng hơn, hơn là, phần nào, hơi, khá, dĩ nhiên là có, có chứ</t>
        </is>
      </c>
    </row>
    <row r="4940">
      <c r="A4940" t="inlineStr">
        <is>
          <t>Ehesachen</t>
        </is>
      </c>
      <c r="B4940" t="inlineStr"/>
      <c r="C4940" t="inlineStr"/>
      <c r="D4940" t="inlineStr">
        <is>
          <t>người cầu xin, người thỉnh cầu, người kiến nghị, người đệ đơn</t>
        </is>
      </c>
    </row>
    <row r="4941">
      <c r="A4941" t="inlineStr">
        <is>
          <t>Ehescheidung</t>
        </is>
      </c>
      <c r="B4941" t="inlineStr"/>
      <c r="C4941" t="inlineStr"/>
      <c r="D4941" t="inlineStr">
        <is>
          <t>sự ly dị, sự lìa ra, sự tách ra</t>
        </is>
      </c>
    </row>
    <row r="4942">
      <c r="A4942" t="inlineStr">
        <is>
          <t>Ehestand</t>
        </is>
      </c>
      <c r="B4942" t="inlineStr"/>
      <c r="C4942" t="inlineStr"/>
      <c r="D4942" t="inlineStr">
        <is>
          <t>tình trạng vợ chồng, đời sống vợ chồng, quyền kết hôn - sự cưới xin, sự kết hôn, hôn nhân, lễ cưới - - tình trạng kết hôn</t>
        </is>
      </c>
    </row>
    <row r="4943">
      <c r="A4943" t="inlineStr">
        <is>
          <t>Ehetrennung</t>
        </is>
      </c>
      <c r="B4943" t="inlineStr"/>
      <c r="C4943" t="inlineStr"/>
      <c r="D4943" t="inlineStr">
        <is>
          <t>sự phân ly, sự chia cắt, sự chia tay, sự biệt ly, sự biệt cư, sự chia rẽ</t>
        </is>
      </c>
    </row>
    <row r="4944">
      <c r="A4944" t="inlineStr">
        <is>
          <t>ehrbar</t>
        </is>
      </c>
      <c r="B4944" t="inlineStr"/>
      <c r="C4944" t="inlineStr"/>
      <c r="D4944" t="inlineStr">
        <is>
          <t>lương thiện, trung thực, chân thật, kiếm được một cách lương thiện, chính đáng, thật, không giả mạo, tốt, xứng đáng, trong trắng, trinh tiết - đáng tôn kính, đáng kính trọng, danh dự, đáng vinh dự, ngay thẳng, chính trực, ngài, tướng công Hon - có tiếng tốt, danh giá - đáng trọng, đáng kính, đứng đắn, đoan trang, chỉnh tề, kha khá, khá lớn, đáng kể - không say rượu, điều độ, điềm tĩnh, điềm đạm, đúng mức, khiêm tốn, nhã, không loè loẹt</t>
        </is>
      </c>
    </row>
    <row r="4945">
      <c r="A4945" t="inlineStr">
        <is>
          <t>ehren</t>
        </is>
      </c>
      <c r="B4945" t="inlineStr"/>
      <c r="C4945" t="inlineStr"/>
      <c r="D4945" t="inlineStr">
        <is>
          <t>làm cho xứng, làm cho xứng đáng, làm cho có vẻ đường hoàng, làm cho có vẻ trang nghiêm, tôn, tôn lên, đề cao - tôn kính, kính trọng, ban vinh dự cho, nhận trả đúng hẹn, thực hiện đúng hẹn - sùng kính</t>
        </is>
      </c>
    </row>
    <row r="4946">
      <c r="A4946" t="inlineStr">
        <is>
          <t>Ehren-</t>
        </is>
      </c>
      <c r="B4946" t="inlineStr"/>
      <c r="C4946" t="inlineStr"/>
      <c r="D4946">
        <f> zu Ehren von + = in Ehren halten + = die letzten Ehren erweisen +</f>
        <v/>
      </c>
    </row>
    <row r="4947">
      <c r="A4947" t="inlineStr">
        <is>
          <t>ehrenamtlich</t>
        </is>
      </c>
      <c r="B4947" t="inlineStr"/>
      <c r="C4947" t="inlineStr"/>
      <c r="D4947" t="inlineStr">
        <is>
          <t>không trả, không thanh toán, không trả công, không trả lương, không trả bưu phí, không dán tem</t>
        </is>
      </c>
    </row>
    <row r="4948">
      <c r="A4948" t="inlineStr">
        <is>
          <t>ehrend</t>
        </is>
      </c>
      <c r="B4948" t="inlineStr"/>
      <c r="C4948" t="inlineStr"/>
      <c r="D4948" t="inlineStr">
        <is>
          <t>kính cẩn</t>
        </is>
      </c>
    </row>
    <row r="4949">
      <c r="A4949" t="inlineStr">
        <is>
          <t>ehrenhaft</t>
        </is>
      </c>
      <c r="B4949" t="inlineStr"/>
      <c r="C4949" t="inlineStr"/>
      <c r="D4949" t="inlineStr">
        <is>
          <t>đáng tôn kính, đáng kính trọng, danh dự, đáng vinh dự, ngay thẳng, chính trực, ngài, tướng công Hon</t>
        </is>
      </c>
    </row>
    <row r="4950">
      <c r="A4950" t="inlineStr">
        <is>
          <t>Ehrenmann</t>
        </is>
      </c>
      <c r="B4950" t="inlineStr"/>
      <c r="C4950" t="inlineStr"/>
      <c r="D4950" t="inlineStr">
        <is>
          <t>người hào hoa phong nhã, người quý phái, người thượng lưu, người đàn ông, người không cần làm việc để kiếm sống, ông, ngài, nhà vệ sinh đàn ông</t>
        </is>
      </c>
    </row>
    <row r="4951">
      <c r="A4951" t="inlineStr">
        <is>
          <t>Ehrenpreis</t>
        </is>
      </c>
      <c r="B4951" t="inlineStr"/>
      <c r="C4951" t="inlineStr"/>
      <c r="D4951" t="inlineStr">
        <is>
          <t>giải thưởng, phầm thưởng, điều mong ước, ước vọng, giải xổ số, số trúng, được giải, chiếm giải, đại hạng, cực, chiến lợi phẩm, của trời ơi, của bắt được, sự nạy, sự bẩy, đòn bẩy</t>
        </is>
      </c>
    </row>
    <row r="4952">
      <c r="A4952" t="inlineStr">
        <is>
          <t>Ehrenrechte</t>
        </is>
      </c>
      <c r="B4952" t="inlineStr"/>
      <c r="C4952" t="inlineStr"/>
      <c r="D4952" t="inlineStr">
        <is>
          <t>quyền tự do cá nhân, quyền bình đẳng cho người da đen, quyền công dân = der Verlust der bürgerlichen Ehrenrechte +</t>
        </is>
      </c>
    </row>
    <row r="4953">
      <c r="A4953" t="inlineStr">
        <is>
          <t>Ehrensache</t>
        </is>
      </c>
      <c r="B4953" t="inlineStr"/>
      <c r="C4953" t="inlineStr"/>
      <c r="D4953">
        <f> eine Ehrensache +</f>
        <v/>
      </c>
    </row>
    <row r="4954">
      <c r="A4954" t="inlineStr">
        <is>
          <t>Ehrensalut</t>
        </is>
      </c>
      <c r="B4954" t="inlineStr"/>
      <c r="C4954" t="inlineStr"/>
      <c r="D4954" t="inlineStr">
        <is>
          <t>sự chào, cách chào, lời chào</t>
        </is>
      </c>
    </row>
    <row r="4955">
      <c r="A4955" t="inlineStr">
        <is>
          <t>ehrenvoll</t>
        </is>
      </c>
      <c r="B4955" t="inlineStr"/>
      <c r="C4955" t="inlineStr"/>
      <c r="D4955" t="inlineStr">
        <is>
          <t>lương thiện, trung thực, chân thật, kiếm được một cách lương thiện, chính đáng, thật, không giả mạo, tốt, xứng đáng, trong trắng, trinh tiết - - đáng tôn kính, đáng kính trọng, danh dự, đáng vinh dự, ngay thẳng, chính trực, ngài, tướng công Hon</t>
        </is>
      </c>
    </row>
    <row r="4956">
      <c r="A4956" t="inlineStr">
        <is>
          <t>ehrenwert</t>
        </is>
      </c>
      <c r="B4956" t="inlineStr"/>
      <c r="C4956" t="inlineStr"/>
      <c r="D4956" t="inlineStr">
        <is>
          <t>lương thiện, trung thực, chân thật, kiếm được một cách lương thiện, chính đáng, thật, không giả mạo, tốt, xứng đáng, trong trắng, trinh tiết - đáng tôn kính, đáng kính trọng, danh dự, đáng vinh dự, ngay thẳng, chính trực, ngài, tướng công Hon - có phẩm giá đáng kính, đáng trọng, thích đáng, thích hợp, đáng</t>
        </is>
      </c>
    </row>
    <row r="4957">
      <c r="A4957" t="inlineStr">
        <is>
          <t>Ehrenwort</t>
        </is>
      </c>
      <c r="B4957" t="inlineStr"/>
      <c r="C4957" t="inlineStr"/>
      <c r="D4957" t="inlineStr">
        <is>
          <t>lời hứa danh dự, khẩu lệnh, tha theo lời hứa danh dự, tha có điều kiện = Ehrenwort! + = auf Ehrenwort + = auf Ehrenwort verpflichten +</t>
        </is>
      </c>
    </row>
    <row r="4958">
      <c r="A4958" t="inlineStr">
        <is>
          <t>Ehrenzeichen</t>
        </is>
      </c>
      <c r="B4958" t="inlineStr"/>
      <c r="C4958" t="inlineStr"/>
      <c r="D4958" t="inlineStr">
        <is>
          <t>sự trang hoàng, đồ trang hoàng, đồ trang trí, huân chương, huy chương - mề đay</t>
        </is>
      </c>
    </row>
    <row r="4959">
      <c r="A4959" t="inlineStr">
        <is>
          <t>ehrerbietig</t>
        </is>
      </c>
      <c r="B4959" t="inlineStr"/>
      <c r="C4959" t="inlineStr"/>
      <c r="D4959" t="inlineStr">
        <is>
          <t>tôn trọng, tôn kính, kính trọng, cung kính - biết vâng lời, biết nghe lời, biết tôn kính, biết kính trong, có ý thức chấp hành nhiệm vụ, sẵn sàng chấp hành nhiệm vụ, sẵn sàng làm bổn phận - - tỏ vẻ tôn kính, tỏ vẻ kính trọng</t>
        </is>
      </c>
    </row>
    <row r="4960">
      <c r="A4960" t="inlineStr">
        <is>
          <t>Ehrerbietung</t>
        </is>
      </c>
      <c r="B4960" t="inlineStr"/>
      <c r="C4960" t="inlineStr"/>
      <c r="D4960" t="inlineStr">
        <is>
          <t>sự chiều ý, sự chiều theo, sự tôn trọng, sự tôn kính - sự biết vâng lời, sự biết nghe lời, sự biết tôn kính, sự biết kính trọng, sự có ý thức chấp hành nhiệm vụ, sự sẵn sàng chấp hành nhiệm vụ, sự sẵn sàng làm bổn phận - sự cúi đầu, lòng tôn kính, sự tôn sùng = jemandem Ehrerbietung erweisen +</t>
        </is>
      </c>
    </row>
    <row r="4961">
      <c r="A4961" t="inlineStr">
        <is>
          <t>Ehrfurcht</t>
        </is>
      </c>
      <c r="B4961" t="inlineStr"/>
      <c r="C4961" t="inlineStr"/>
      <c r="D4961" t="inlineStr">
        <is>
          <t>ván cánh bánh xe nước, sự sợ hãi, nỗi kinh sợ - sự sợ, sự kinh sợ, sự lo ngại, sự e ngại - sự tôn trọng, sự kính trọng, lời kính thăm, sự lưu tâm, sự chú ý, mối quan hệ, mối liên quan, điểm, phương diện - sự tôn kính, lòng sùng kính, lòng kính trọng - = mit Ehrfurcht erfüllen + = von Ehrfurcht ergriffen + = mit Ehrfurcht betrachten +</t>
        </is>
      </c>
    </row>
    <row r="4962">
      <c r="A4962" t="inlineStr">
        <is>
          <t>Ehrgeiz</t>
        </is>
      </c>
      <c r="B4962" t="inlineStr"/>
      <c r="C4962" t="inlineStr"/>
      <c r="D4962" t="inlineStr">
        <is>
          <t>hoài bão, khát vọng, lòng tham, tham vọng = keinen Ehrgeiz haben +</t>
        </is>
      </c>
    </row>
    <row r="4963">
      <c r="A4963" t="inlineStr">
        <is>
          <t>ehrgeizig</t>
        </is>
      </c>
      <c r="B4963" t="inlineStr"/>
      <c r="C4963" t="inlineStr"/>
      <c r="D4963" t="inlineStr">
        <is>
          <t>có nhiều hoài bão, có nhiều khát vọng, có nhiều tham vọng - nhiều tham vọng, viển vông - bay vút lên - cao, cao ngất, cao vượt hẳn lên, mạnh mẽ, dữ tợn, hung dữ, dữ dội = nicht ehrgeizig +</t>
        </is>
      </c>
    </row>
    <row r="4964">
      <c r="A4964" t="inlineStr">
        <is>
          <t>ehrlich</t>
        </is>
      </c>
      <c r="B4964" t="inlineStr"/>
      <c r="C4964" t="inlineStr"/>
      <c r="D4964" t="inlineStr">
        <is>
          <t>thật thà, ngay thẳng, bộc trực, vô tư, không thiên vị - hợp với khuôn phép, đứng đắn, đoan trang, tề chỉnh, lịch sự, tao nhã, kha khá, tươm tất, tử tế, tốt, hiền, không nghiêm khắc - thẳng, ngay, lập tức, trực tiếp, đích thân, thẳng thắn, rõ ràng, không quanh co úp mở, minh bạch, rạch ròi, hoàn toàn, tuyệt đối, đi từ tây sang đông, thuận hành, không đảo, một chiều - thẳng thừng, toạc móng heo, không úp mở, đích thực, rành rành, hoàn toàn hết sức, đại, thẳng đứng - phải, đúng, hợp lý, công bằng, không gian lận, khá, khá tốt, đầy hứa hẹn, thuận lợi, thông đồng bén giọt, đẹp, nhiều, thừa thãi, khá lớn, có vẻ đúng, có vẻ xuôi tai, khéo, vàng hoe, trắng, trong sạch - trúng, lễ phép, vào bản sạch - chính đáng, hoàn toàn thật sự, rõ rệt - trung thành, chung thuỷ, trung nghĩa, có lương tâm, đáng tin cậy, trung thực, chính xác - trực tính, nói thẳng, quả quyết, thẳng tuột, thẳng tiến - ngay thật - lương thiện, chân thật, kiếm được một cách lương thiện, thật, không giả mạo, xứng đáng, trong trắng, trinh tiết - đáng tôn kính, đáng kính trọng, danh dự, đáng vinh dự, chính trực, ngài, tướng công Hon - ngây thơ - mở, ngỏ, mở rộng, không hạn chế, không cấm, trần, không có mui che, không gói, không bọc, trống, hở, lộ thiên, thoáng rộng, thông, không bị tắn nghẽn, công khai, ra mắt, không che giấu, ai cũng biết - cởi mở, thật tình, thưa, có lỗ hổng, có khe hở..., chưa giải quyết, chưa xong, rộng rãi, phóng khoáng, sẵn sàng tiếp thu cái mới, không thành kiến, còn bỏ trống, chưa ai đảm nhiệm, chưa ai làm... - không đóng băng, không có trong sương giá, dịu, ấm áp, mở ra cho, có thể bị, quang đãng, không có sương mù, buông - đơn giản, dễ hiểu, không viết bằng mật mã, giản dị, thường, đơn sơ, mộc mạc, chất phác, trơn, một màu, xấu, thô - tròn trặn, hoàn hảo - thành thật, chân thành, thành khẩn - đơn, đơn độc, một mình, chỉ một, cô đơn, không vợ, không chồng, ở vậy, một, dù là một, kiên định - vuông, to ngang, đẫy, ních bụng, có thứ tự, ngăn nắp, kiên quyết, dứt khoát, sòng phẳng, ngang hàng, bằng hàng, bình phương, cổ lỗ sĩ, lỗi thời, vuông vắn, thẳng góc với - ngay ngắn, đều, suốt, đúng đắn, ngay lập tức - không phức tạp, không rắc rối - thực, đúng sự thực - không vờ, chân thực, thành thực = ehrlich gesagt + = offen und ehrlich + = um ehrlich zu sein +</t>
        </is>
      </c>
    </row>
    <row r="4965">
      <c r="A4965" t="inlineStr">
        <is>
          <t>Ehrlichkeit</t>
        </is>
      </c>
      <c r="B4965" t="inlineStr"/>
      <c r="C4965" t="inlineStr"/>
      <c r="D4965" t="inlineStr">
        <is>
          <t>lòng trung thành, lòng chung thuỷ, tính trung thực, tính chính xác - sự đúng đắn, sự chính xác, độ tin, độ trung thực - tính ngay thật, tính thẳng thắn, tính bộc trực - tính lương thiện, tính chân thật, cây cải âm, cây luna - tính thành thật, tính thật thà, tính chân thành, tính thành khẩn - tính cởi mở, tính chất không phức tạp, tính chất không rắc rối - sự thật, lẽ phải, chân lý, lòng chân thật, sự lắp đúng</t>
        </is>
      </c>
    </row>
    <row r="4966">
      <c r="A4966" t="inlineStr">
        <is>
          <t>ehrlos</t>
        </is>
      </c>
      <c r="B4966" t="inlineStr"/>
      <c r="C4966" t="inlineStr"/>
      <c r="D4966" t="inlineStr">
        <is>
          <t>làm ô danh, ô nhục, nhục nhã, đáng hổ thẹn, đê tiện, hèn hạ, không biết gì là danh dự - bỉ ổi, bị tước quyền công dân</t>
        </is>
      </c>
    </row>
    <row r="4967">
      <c r="A4967" t="inlineStr">
        <is>
          <t>Ehrlosigkeit</t>
        </is>
      </c>
      <c r="B4967" t="inlineStr"/>
      <c r="C4967" t="inlineStr"/>
      <c r="D4967" t="inlineStr">
        <is>
          <t>sự mất danh dự, sự ô danh, sự ô nhục, sự nhục nhã, sự hổ thẹn, điều làm mất danh dự, điều làm ô danh, điều ô nhục, điều nhục nhã, điều hổ thẹn, sự không nhận trả đúng hạn - sự không thực hiện đúng kỳ hạn - infamousness, điều bỉ ổi, sự mất quyền công dân</t>
        </is>
      </c>
    </row>
    <row r="4968">
      <c r="A4968" t="inlineStr">
        <is>
          <t>Ei</t>
        </is>
      </c>
      <c r="B4968" t="inlineStr"/>
      <c r="C4968" t="inlineStr"/>
      <c r="D4968" t="inlineStr">
        <is>
          <t>trứng, lóng bom, mìn, ngư lôi = das Ei + = das faule Ei + = das Ei ausstoßen + = das hartgekochte Ei + = ein Ei ausblasen + = das weichgekochte Ei + = ein Ei aufschlagen + = aus dem Ei kriechen + = wie aus dem Ei gepellt + = ähnlich wie ein Ei dem anderen + = aussehen wie aus dem Ei gepellt + = jemanden wie ein rohes Ei behandeln + = sie sieht wie aus dem Ei gepellt aus + = sich gleichen wie ein Ei dem anderen +</t>
        </is>
      </c>
    </row>
    <row r="4969">
      <c r="A4969" t="inlineStr">
        <is>
          <t>Eibe</t>
        </is>
      </c>
      <c r="B4969" t="inlineStr"/>
      <c r="C4969" t="inlineStr"/>
      <c r="D4969" t="inlineStr">
        <is>
          <t>cây thuỷ tùng yew-tree), gỗ thuỷ tùng</t>
        </is>
      </c>
    </row>
    <row r="4970">
      <c r="A4970" t="inlineStr">
        <is>
          <t>Eiche</t>
        </is>
      </c>
      <c r="B4970" t="inlineStr"/>
      <c r="C4970" t="inlineStr"/>
      <c r="D4970">
        <f> die Eiche + = die junge Eiche + = die immergrüne Eiche + = die tausendjährige Eiche +</f>
        <v/>
      </c>
    </row>
    <row r="4971">
      <c r="A4971" t="inlineStr">
        <is>
          <t>Eichel</t>
        </is>
      </c>
      <c r="B4971" t="inlineStr"/>
      <c r="C4971" t="inlineStr"/>
      <c r="D4971">
        <f> die Eichel + = die Eichel +</f>
        <v/>
      </c>
    </row>
    <row r="4972">
      <c r="A4972" t="inlineStr">
        <is>
          <t>eichen</t>
        </is>
      </c>
      <c r="B4972" t="inlineStr"/>
      <c r="C4972" t="inlineStr"/>
      <c r="D4972" t="inlineStr">
        <is>
          <t>sửa lại cho đúng, điều chỉnh, lắp, chỉnh lý, làm cho thích hợp, hoà giải, dàn xếp - sắp cho thẳng hàng, sắp hàng, đứng thành hàng - thử, thí nghiệm, xét nghiệm, phân tích, thử thách giá trị, thử làm - định cỡ, xác định đường kính, kiểm tra cỡ trước khi chia độ - cầm, đặt cược, gauge - đo, đo cỡ, làm cho đúng tiêu chuẩn, làm cho đúng quy cách, đánh giá</t>
        </is>
      </c>
    </row>
    <row r="4973">
      <c r="A4973" t="inlineStr">
        <is>
          <t>Eichung</t>
        </is>
      </c>
      <c r="B4973" t="inlineStr"/>
      <c r="C4973" t="inlineStr"/>
      <c r="D4973" t="inlineStr">
        <is>
          <t>sự sửa lại cho đúng, sự điều chỉnh, sự chỉnh lý, sự hoà giải, sự dàn xếp - sự định cỡ, sự xác định đường kính, sự kiểm tra cỡ trước khi chia độ</t>
        </is>
      </c>
    </row>
    <row r="4974">
      <c r="A4974" t="inlineStr">
        <is>
          <t>Eidechse</t>
        </is>
      </c>
      <c r="B4974" t="inlineStr"/>
      <c r="C4974" t="inlineStr"/>
      <c r="D4974" t="inlineStr">
        <is>
          <t>con thằn lằn</t>
        </is>
      </c>
    </row>
    <row r="4975">
      <c r="A4975" t="inlineStr">
        <is>
          <t>Eidesformel</t>
        </is>
      </c>
      <c r="B4975" t="inlineStr"/>
      <c r="C4975" t="inlineStr"/>
      <c r="D4975" t="inlineStr">
        <is>
          <t>lời thề, lời tuyên thệ, sự khẩn nài, sự van nài</t>
        </is>
      </c>
    </row>
    <row r="4976">
      <c r="A4976" t="inlineStr">
        <is>
          <t>Eidotter</t>
        </is>
      </c>
      <c r="B4976" t="inlineStr"/>
      <c r="C4976" t="inlineStr"/>
      <c r="D4976" t="inlineStr">
        <is>
          <t>lòng đỏ trứng, noãn hoàng, mỡ lông cừu</t>
        </is>
      </c>
    </row>
    <row r="4977">
      <c r="A4977" t="inlineStr">
        <is>
          <t>Eierkuchen</t>
        </is>
      </c>
      <c r="B4977" t="inlineStr"/>
      <c r="C4977" t="inlineStr"/>
      <c r="D4977" t="inlineStr">
        <is>
          <t>nắp, vành, cánh, vạt, dái, sự đập, sự vỗ, cái phát đen đét, cái vỗ đen đét, sự xôn xao - trứng tráng = der Eierkuchen +</t>
        </is>
      </c>
    </row>
    <row r="4978">
      <c r="A4978" t="inlineStr">
        <is>
          <t>Eiern</t>
        </is>
      </c>
      <c r="B4978" t="inlineStr"/>
      <c r="C4978" t="inlineStr"/>
      <c r="D4978">
        <f> mit faulen Eiern bewerfen +</f>
        <v/>
      </c>
    </row>
    <row r="4979">
      <c r="A4979" t="inlineStr">
        <is>
          <t>Eierstock</t>
        </is>
      </c>
      <c r="B4979" t="inlineStr"/>
      <c r="C4979" t="inlineStr"/>
      <c r="D4979" t="inlineStr">
        <is>
          <t>buồng trứng, bầu</t>
        </is>
      </c>
    </row>
    <row r="4980">
      <c r="A4980" t="inlineStr">
        <is>
          <t>Eifer</t>
        </is>
      </c>
      <c r="B4980" t="inlineStr"/>
      <c r="C4980" t="inlineStr"/>
      <c r="D4980" t="inlineStr">
        <is>
          <t>sự sốt sắng, sự hoạt bát, sự nhanh nhẩu - sự ham, sự háo hức, sự hâm hở, sự thiết tha, sự say mê, tính hám - tính đứng đắn, tính nghiêm chỉnh, tính sốt sắng, tính tha thiết - sự nồng nhiệt, sự nhiệt thành, sự tha thiết, sự sôi sục - sự nóng gắt, sự nóng bỏng, sự nhiệt tình, sự hăng hái, sự sôi nổi - sự tiến lên, sự tiến về phía trước, tính chất tiến bộ, sự ngạo mạn, sự xấc xược - sự thưởng thức, sự hưởng, sự khoái trá, sự thích thú - sự vội, sự vội vàng, sự vội vã, sự nhanh chóng, sự gấp rút, sự hấp tấp, sự khinh suất, sự thiếu suy nghĩ, sự nóng nảy - hơi nóng, sức nóng, sự nóng, nhiệt, sự nóng bức, sự nóng nực, trạng thái bừng bừng, trạng thái viêm tấy, vị cay, sự nóng chảy, sự giận dữ, sự nổi nóng, sự động đực, sự cố gắng một mạch - sự làm một mạch, cuộc đấu, cuộc đua, sự nung, sự tăng cường thi hành luật pháp, sự tăng cường điều tra, sự thúc ép, sự cưỡng ép - công nghiệp, sự chăm chỉ, tính cần cù, tính siêng năng industriousness), ngành kinh doanh, nghề làm ăn - sự sắc bén, sự sắc nhọn, sự rét buốt, sự buốt thấu xương, sự chói, tính trong và cao, sự đau buốt, sự đau nhói, sự dữ dội, sự thấm thía, tính sắc sảo, sự tính, sự thính, sự chua cay - sự gay gắt, sự mãnh liệt, sự ham mê, sự ham thích - khí chất, tính khí, dũng khí, khí khái, khí phách, nhuệ khí, nhiệt tình, tính hăng hái, lòng can đảm - lòng sốt sắng, lòng hăng hái, nhiệt tâm, nhiệt huyết - = der blinde Eifer + = mit unermüdlichem Eifer + = blinder Eifer schadet nur +</t>
        </is>
      </c>
    </row>
    <row r="4981">
      <c r="A4981" t="inlineStr">
        <is>
          <t>eifern</t>
        </is>
      </c>
      <c r="B4981" t="inlineStr"/>
      <c r="C4981" t="inlineStr"/>
      <c r="D4981" t="inlineStr">
        <is>
          <t>bình, ngâm, nói hùng hồn, diễn thuyết hùng hồn, thoá mạ, lớn tiếng chửi bới</t>
        </is>
      </c>
    </row>
    <row r="4982">
      <c r="A4982" t="inlineStr">
        <is>
          <t>Eifersucht</t>
        </is>
      </c>
      <c r="B4982" t="inlineStr"/>
      <c r="C4982" t="inlineStr"/>
      <c r="D4982" t="inlineStr">
        <is>
          <t>lòng ghen tị, lòng ghen ghét, tính đố kỵ, thái độ ghen tị, thái độ ghen ghét, máu ghen, thái độ ghen tuông, sự bo bo giữ chặt, sự hết sức giữ gìn, sự cảnh giác vì ngờ vực = aus Eifersucht + = in einer Anwandlung von Eifersucht +</t>
        </is>
      </c>
    </row>
    <row r="4983">
      <c r="A4983" t="inlineStr">
        <is>
          <t>eifrig</t>
        </is>
      </c>
      <c r="B4983" t="inlineStr"/>
      <c r="C4983" t="inlineStr"/>
      <c r="D4983" t="inlineStr">
        <is>
          <t>khó khăn, gian khổ, gay go, hết sức mình, miệt mài, gắng gỏi, dốc khó trèo - ham, háo hức, hăm hở, thiết tha, hau háu, nồng, rét ngọt - đứng đắn, nghiêm chỉnh, sốt sắng, tha thiết - nóng, nóng bỏng, nồng nhiệt, nhiệt thành, sôi sục - nóng bức, cay nồng, cay bỏng, nồng nặc, còn ngửi thấy rõ, nóng nảy, sôi nổi, hăng hái, gay gắt, kịch liệt, nóng hổi, sốt dẻo, mới phát hành giấy bạc, giật gân, được mọi người hy vọng - thắng hơn cả, dễ nhận ra và khó sử dụng, thế hiệu cao, phóng xạ, dâm đãng, dê, vừa mới kiếm được một cách bất chính, vừa mới ăn cắp được, bị công an truy nã, không an toàn cho kẻ trốn tránh - giận dữ - cần cù, siêng năng - ghen tị, ghen ghét, đố kỵ, hay ghen, ghen tuông, bo bo giữ chặt, hết sức giữ gìn, tha thiết bảo vệ, cảnh giác vì ngờ vực, cẩn thận vì ngờ vực - sắc, bén, nhọn, rét buốt, buốt thấu xương, chói, trong và cao, buốt, nhói, dữ dội, thấm thía, sắc sảo, tinh, thính, chua cay, đay nghiến, mãnh liệt, nhiệt tình, ham mê, say mê, ham thích, tuyệt diệu - cừ khôi, xuất sắc - cần mẫn, chuyên cần, kiên trì - tích cực, đòi hỏi sự rán sức, căng thẳng - hắng hái, có nhiệt tâm, có nhiệt huyết</t>
        </is>
      </c>
    </row>
    <row r="4984">
      <c r="A4984" t="inlineStr">
        <is>
          <t>eigen</t>
        </is>
      </c>
      <c r="B4984" t="inlineStr"/>
      <c r="C4984" t="inlineStr"/>
      <c r="D4984" t="inlineStr">
        <is>
          <t>thích hợp, thích đáng - đặc biệt, để phân biệt - dễ chán, chóng chán, khó tính, khó chiều, cảnh vẻ, kén cá chọn canh - vốn có, cố hữu, vốn thuộc về, vốn gắn liền với - lẻ, cọc cạch, thừa, dư, trên, có lẻ, vặt, lặt vặt, linh tinh, kỳ cục, kỳ quặc, rỗi rãi, rảnh rang, bỏ trống, để không - của chính mình, của riêng mình - riêng, riêng biệt, kỳ dị, khác thường - đúng, đúng đắn, chính xác, đặt sau danh từ) thật sự, đích thực, đích thị, đích thân, bản thân, hoàn toàn, thực sự, đích đáng, ra trò, đúng mực, hợp thức, hợp lệ, chỉnh, chính, đích, đẹp trai - có màu tự nhiên - lạ lùng, khả nghi, đáng ngờ, khó ở, khó chịu, chóng mặt, say rượu, giả, tình dục đồng giới = nicht eigen + = zu eigen sein +</t>
        </is>
      </c>
    </row>
    <row r="4985">
      <c r="A4985" t="inlineStr">
        <is>
          <t>Eigenart</t>
        </is>
      </c>
      <c r="B4985" t="inlineStr"/>
      <c r="C4985" t="inlineStr"/>
      <c r="D4985" t="inlineStr">
        <is>
          <t>tính nết, tính cách, cá tính, đặc tính, đặc điểm, nét đặc sắc, chí khí, nghị lực, nhân vật, người lập dị, tên tuổi, danh tiếng, tiếng, giấy chứng nhận, chữ, nét chữ - nét, nét mặt - tính chất riêng, tính riêng biệt, tính đặc biệt, tính kỳ dị, tính khác thường, cái kỳ dị, cái khác thường, cái riêng biệt - lời giễu cợt, lời châm biếm, lời thoái thác, mưu thoái thác, lời nói nước đôi, nét chữ uốn cong, nét chữ kiểu cách, nét vẽ kiểu cách, đường xoi - mưu mẹo, thủ đoạn đánh lừa, trò gian trá, trò bịp bợm, trò chơi khăm, trò choi xỏ, trò ranh ma, trò tinh nghịch, ngón, đòn, phép, mánh khoé, mánh lới nhà nghề, trò, trò khéo, thói, tật - nước bài, phiên làm việc ở buồng lái = die geschlechtliche Eigenart +</t>
        </is>
      </c>
    </row>
    <row r="4986">
      <c r="A4986" t="inlineStr">
        <is>
          <t>eigenartig</t>
        </is>
      </c>
      <c r="B4986" t="inlineStr"/>
      <c r="C4986" t="inlineStr"/>
      <c r="D4986" t="inlineStr">
        <is>
          <t>điên dại, gàn - lẻ, cọc cạch, thừa, dư, trên, có lẻ, vặt, lặt vặt, linh tinh, kỳ cục, kỳ quặc, rỗi rãi, rảnh rang, bỏ trống, để không - riêng, riêng biệt, đặc biệt, kỳ dị, khác thường - lạ, xa lạ, không quen biết, kỳ lạ, mới, chưa quen - số phận, số mệnh, siêu tự nhiên, phi thường, khó hiểu</t>
        </is>
      </c>
    </row>
    <row r="4987">
      <c r="A4987" t="inlineStr">
        <is>
          <t>Eigengewicht</t>
        </is>
      </c>
      <c r="B4987" t="inlineStr"/>
      <c r="C4987" t="inlineStr"/>
      <c r="D4987">
        <f> das Eigengewicht + = das Eigengewicht +</f>
        <v/>
      </c>
    </row>
    <row r="4988">
      <c r="A4988" t="inlineStr">
        <is>
          <t>Eigenheit</t>
        </is>
      </c>
      <c r="B4988" t="inlineStr"/>
      <c r="C4988" t="inlineStr"/>
      <c r="D4988" t="inlineStr">
        <is>
          <t>đặc tính, khí chất, cách diễn đạt riêng, cách biểu hiện riêng, phong cách riêng, đặc ứng - tính chất riêng, tính riêng biệt, tính đặc biệt, tính kỳ dị, tính khác thường, cái kỳ dị, cái khác thường, cái riêng biệt - tính phi thường, tính lập dị, nét kỳ quặc, tính duy nhất, tính độc nhất = die verschrobene Eigenheit +</t>
        </is>
      </c>
    </row>
    <row r="4989">
      <c r="A4989" t="inlineStr">
        <is>
          <t>Eigenliebe</t>
        </is>
      </c>
      <c r="B4989" t="inlineStr"/>
      <c r="C4989" t="inlineStr"/>
      <c r="D4989" t="inlineStr">
        <is>
          <t>lòng tự ái, tính tự ái - thuyết ta là nhất, thuyết ta là trên hết, tính tự cao tự đại, tính ích kỷ - tính tự yêu mình, tính quá chú ý chăm sóc đến vẻ đẹp của mình - = die übersteigerte Eigenliebe +</t>
        </is>
      </c>
    </row>
    <row r="4990">
      <c r="A4990" t="inlineStr">
        <is>
          <t>Eigennutz</t>
        </is>
      </c>
      <c r="B4990" t="inlineStr"/>
      <c r="C4990" t="inlineStr"/>
      <c r="D4990" t="inlineStr">
        <is>
          <t>tính ích kỷ, tính ngoan cố, tính cố chấp, chủ nghĩa vị kỷ, thuyết vị kỷ - sự có lợi ích riêng, sự có liên quan, sự có dính dáng, sự có cổ phần, sự có vốn đầu tư, sự không vô tư, sự cầu lợi</t>
        </is>
      </c>
    </row>
    <row r="4991">
      <c r="A4991" t="inlineStr">
        <is>
          <t>Eigenschaft</t>
        </is>
      </c>
      <c r="B4991" t="inlineStr"/>
      <c r="C4991" t="inlineStr"/>
      <c r="D4991" t="inlineStr">
        <is>
          <t>thuộc tính, vật tượng trưng, thuộc ngữ - đặc tính, đặc điểm - quyền sở hữu, tài sản, của cải, vật sở hữu, tính chất, đồ dùng sân khấu - chất, phẩm chất, phẩm chất ưu tú, tính chất hảo hạng, nét đặc biệt, năng lực, tài năng, đức tính, tính tốt, loại, hạng, khuộc quiềm 6 lưu, tầng lớp trên, âm sắc, màu âm = in der Eigenschaft + = die angeborene Eigenschaft + = die physikalische Eigenschaft + = in dienstlicher Eigenschaft +</t>
        </is>
      </c>
    </row>
    <row r="4992">
      <c r="A4992" t="inlineStr">
        <is>
          <t>Eigenschaften</t>
        </is>
      </c>
      <c r="B4992" t="inlineStr"/>
      <c r="C4992" t="inlineStr"/>
      <c r="D4992">
        <f> die wesentlichen Eigenschaften +</f>
        <v/>
      </c>
    </row>
    <row r="4993">
      <c r="A4993" t="inlineStr">
        <is>
          <t>Eigenschaftswort</t>
        </is>
      </c>
      <c r="B4993" t="inlineStr"/>
      <c r="C4993" t="inlineStr"/>
      <c r="D4993" t="inlineStr">
        <is>
          <t>tính từ</t>
        </is>
      </c>
    </row>
    <row r="4994">
      <c r="A4994" t="inlineStr">
        <is>
          <t>Eigensinn</t>
        </is>
      </c>
      <c r="B4994" t="inlineStr"/>
      <c r="C4994" t="inlineStr"/>
      <c r="D4994" t="inlineStr">
        <is>
          <t>tính ương ngạnh, tính ngoan cố - tính bướng bỉnh, tính cứng đầu cứng cổ, tính khó bảo, sự dai dẳng, sự khó chữa - tính cáu kỉnh tính hay cáu, tính hay càu nhàu, tính hay dằn dỗi - tính ương bướng, tính ngoan cường - sự cố ý, tính ưng ngạnh = die Eigensinn + = dank deinem Eigensinn +</t>
        </is>
      </c>
    </row>
    <row r="4995">
      <c r="A4995" t="inlineStr">
        <is>
          <t>eigensinnig</t>
        </is>
      </c>
      <c r="B4995" t="inlineStr"/>
      <c r="C4995" t="inlineStr"/>
      <c r="D4995" t="inlineStr">
        <is>
          <t>bướng bỉnh cứng đầu cứng cổ, ương ngạnh - bướng bỉnh, cứng đầu cứng cổ, khó bảo, ngoan cố, dai dẳng, khó chữa - khăng khăng giữ ý kiến mình, cứng đầu, cứng cổ - khư khư giữ lấy sai lầm, ngang ngạnh, hư hỏng, hư thân mất nết, đồi truỵ, cáu kỉnh, khó tính, trái thói, éo le, tai ác, sai lầm bất công, oan, ngược lại lời chứng, ngược lại lệnh của quan toà - xác thực, rõ ràng, quả quyết, khẳng định, chắc chắn, tích cực, tuyệt đối, hoàn toàn, hết sức, , dương, chứng, ở cấp nguyên, đặt ra, do người đặt ra - thực dụng, hay dính vào chuyện người, hay chõ mõm, giáo điều, võ đoán, căn cứ vào sự thực - ương bướng, ngoan cường, không lay chuyển được, không gò theo được - hay thay đổi, bất thường - cố ý, chủ tâm, bướng</t>
        </is>
      </c>
    </row>
    <row r="4996">
      <c r="A4996" t="inlineStr">
        <is>
          <t>Eigenstaatlichkeit</t>
        </is>
      </c>
      <c r="B4996" t="inlineStr"/>
      <c r="C4996" t="inlineStr"/>
      <c r="D4996" t="inlineStr">
        <is>
          <t>quyền tối cao, chủ quyền</t>
        </is>
      </c>
    </row>
    <row r="4997">
      <c r="A4997" t="inlineStr">
        <is>
          <t>eigentlich</t>
        </is>
      </c>
      <c r="B4997" t="inlineStr"/>
      <c r="C4997" t="inlineStr"/>
      <c r="D4997" t="inlineStr">
        <is>
          <t>thực sự, quả thật, đúng, quả là, hiện tại, hiện thời, hiện nay, ngay cả đến và hơn thế - bản chất, thực chất, bên trong, ở bên trong - gốc, nguồn gốc, căn nguyên, đầu tiên, nguyên bản chính, độc đáo - chính xác, hoàn toàn đích đáng, ra trò, hết sức, đúng đắn, đúng mức, thích hợp, hợp thức, hợp lệ, chỉnh - thà... hơn, thích... hơn, đúng hơn, hơn là, phần nào, hơi, khá, dĩ nhiên là có, có chứ - thực tế, áo - hầu như, gần như - tốt, giỏi, hay, phong lưu, sung túc, hợp lý, chính đáng, phi, nhiều, kỹ, rõ, sâu sắc, tốt lành, đúng lúc, hợp thời, nên, cần, khoẻ, mạnh khoẻ, mạnh giỏi, may, may mắn, quái, lạ quá, đấy, thế đấy, thế nào, sao - thôi, thôi được, thôi nào, nào nào, thôi thế là, được, ừ, vậy, vậy thì = was willst du eigentlich? + = das gehört sich eigentlich nicht +</t>
        </is>
      </c>
    </row>
    <row r="4998">
      <c r="A4998" t="inlineStr">
        <is>
          <t>Eigentum</t>
        </is>
      </c>
      <c r="B4998" t="inlineStr"/>
      <c r="C4998" t="inlineStr"/>
      <c r="D4998" t="inlineStr">
        <is>
          <t>thái ấp, thái ấp không phải nộp thuế - của cải, đồ dùng, đồ đạc, hành lý, bà con họ hàng, những cái đó liên quan - - quyền sở hữu - tài sản, vật sở hữu, đặc tính, tính chất, đồ dùng sân khấu - giới chủ, tầng lớp chủ - chất, vật chất, thực chất, căn bản, bản chất, nội dung, đại ý, tính chất đúng, tính chất chắc, tính có giá trị, thực thể = Eigentum erwerben + = das bewegliche Eigentum + = das bewegliche Eigentum + = als Eigentum gehörig + = das unbewegliche Eigentum + = das gesellschaftliche Eigentum +</t>
        </is>
      </c>
    </row>
    <row r="4999">
      <c r="A4999" t="inlineStr">
        <is>
          <t>Eigentumsrecht</t>
        </is>
      </c>
      <c r="B4999" t="inlineStr"/>
      <c r="C4999" t="inlineStr"/>
      <c r="D4999" t="inlineStr">
        <is>
          <t>quyền sở hữu - giới chủ, tầng lớp chủ - = das Eigentumsrecht + = das Eigentumsrecht +</t>
        </is>
      </c>
    </row>
    <row r="5000">
      <c r="A5000" t="inlineStr">
        <is>
          <t>Eigentumswohnung</t>
        </is>
      </c>
      <c r="B5000" t="inlineStr"/>
      <c r="C5000" t="inlineStr"/>
      <c r="D5000" t="inlineStr">
        <is>
          <t>chế độ quản lý chung, chế độ công quản, nước công quản</t>
        </is>
      </c>
    </row>
    <row r="5001">
      <c r="A5001" t="inlineStr">
        <is>
          <t>Eigenwert</t>
        </is>
      </c>
      <c r="B5001" t="inlineStr"/>
      <c r="C5001" t="inlineStr"/>
      <c r="D5001">
        <f> der Eigenwert +</f>
        <v/>
      </c>
    </row>
    <row r="5002">
      <c r="A5002" t="inlineStr">
        <is>
          <t>Eigenwille</t>
        </is>
      </c>
      <c r="B5002" t="inlineStr"/>
      <c r="C5002" t="inlineStr"/>
      <c r="D5002" t="inlineStr">
        <is>
          <t>sự cố ý, tính bướng bỉnh, tính ưng ngạnh, tính ngoan cố</t>
        </is>
      </c>
    </row>
    <row r="5003">
      <c r="A5003" t="inlineStr">
        <is>
          <t>eigenwillig</t>
        </is>
      </c>
      <c r="B5003" t="inlineStr"/>
      <c r="C5003" t="inlineStr"/>
      <c r="D5003" t="inlineStr">
        <is>
          <t>riêng, riêng lẻ, cá nhân, độc đáo, riêng biệt, đặc biệt - bướng bỉnh, cứng đầu cứng cổ, khó bảo, ngoan cố, dai dẳng, khó chữa - gốc, nguồn gốc, căn nguyên, đầu tiên, nguyên bản chính - cố ý, chủ tâm, cứng cổ, bướng, ngang ngạnh</t>
        </is>
      </c>
    </row>
    <row r="5004">
      <c r="A5004" t="inlineStr">
        <is>
          <t>eignen</t>
        </is>
      </c>
      <c r="B5004" t="inlineStr"/>
      <c r="C5004" t="inlineStr"/>
      <c r="D5004" t="inlineStr">
        <is>
          <t>cho là, gọi là, định tính chất, định phẩm chất, làm cho có đủ tư cách, làm cho có đủ khả năng, làm cho có đủ tiêu chuẩn, chuẩn bị đầy đủ điều kiện, hạn chế, dè dặt, làm nhẹ bớt - pha nước vào, pha vào rượu, hạn định, có đủ tư cách, có đủ khả năng, có đủ tiêu chuẩn, qua kỳ thi sát hạch, qua kỳ thi tuyển lựa, tuyên thệ = sich eignen zu + = sich eignen für +</t>
        </is>
      </c>
    </row>
    <row r="5005">
      <c r="A5005" t="inlineStr">
        <is>
          <t>Eignung</t>
        </is>
      </c>
      <c r="B5005" t="inlineStr"/>
      <c r="C5005" t="inlineStr"/>
      <c r="D5005" t="inlineStr">
        <is>
          <t>tính có thể dùng được, tính có thể áp dụng được, tính có thể ứng dụng được - aptitude for khuynh hướng, năng khiếu, năng lực, khả năng - tính đủ tư cách, tính thích hợp, tính có thể chọn được - sự thích hợp, sự phù hợp, sự vừa vặn, sự xứng dáng, sự đúng, sự phải, tình trạng sung sức - sự hợp - thiên hướng, nghề, nghề nghiệp = die Eignung + = die Eignung +</t>
        </is>
      </c>
    </row>
    <row r="5006">
      <c r="A5006" t="inlineStr">
        <is>
          <t>Eiland</t>
        </is>
      </c>
      <c r="B5006" t="inlineStr"/>
      <c r="C5006" t="inlineStr"/>
      <c r="D5006" t="inlineStr">
        <is>
          <t>hòn đảo, cái đứng tách riêng, cái đứng tách biệt, miền đồng rừng giữa thảo nguyên, chỗ đứng tránh, đảo</t>
        </is>
      </c>
    </row>
    <row r="5007">
      <c r="A5007" t="inlineStr">
        <is>
          <t>Eilbote</t>
        </is>
      </c>
      <c r="B5007" t="inlineStr"/>
      <c r="C5007" t="inlineStr"/>
      <c r="D5007" t="inlineStr">
        <is>
          <t>người đưa thư, người đưa tin tức, người thông tin</t>
        </is>
      </c>
    </row>
    <row r="5008">
      <c r="A5008" t="inlineStr">
        <is>
          <t>Eilboten</t>
        </is>
      </c>
      <c r="B5008" t="inlineStr"/>
      <c r="C5008" t="inlineStr"/>
      <c r="D5008">
        <f> durch Eilboten + = durch Eilboten senden +</f>
        <v/>
      </c>
    </row>
    <row r="5009">
      <c r="A5009" t="inlineStr">
        <is>
          <t>Eileiter</t>
        </is>
      </c>
      <c r="B5009" t="inlineStr"/>
      <c r="C5009" t="inlineStr"/>
      <c r="D5009" t="inlineStr">
        <is>
          <t>vòi trứng</t>
        </is>
      </c>
    </row>
    <row r="5010">
      <c r="A5010" t="inlineStr">
        <is>
          <t>eilen</t>
        </is>
      </c>
      <c r="B5010" t="inlineStr"/>
      <c r="C5010" t="inlineStr"/>
      <c r="D5010" t="inlineStr">
        <is>
          <t>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đưa, dàn xếp xong, ký kết, làm, hoãn lại, để lại, để chậm lại, cầm cương ngựa, đánh xe - lái xe..., đi xe, chạy, bạt bóng, bị cuốn đi, bị trôi giạt, lao vào, xô vào, đập mạnh, quất mạnh, giáng cho một cú, bắn cho một phát đạn, ném cho một hòn đá to let drive at), nhằm mục đích - có ý định, có ý muốn, làm cật lực, lao vào mà làm, tập trung vật nuôi để kiểm lại - biến, lướt qua, lướt nhanh, bay nhanh - chạy vụt, lao nhanh, chửi mắng, nói nặng, hất, ném, vứt, quăng, liệng, lao, tống, hất ngã, đá hậu, vung, đưa nhìn lơ đãng, toà án, phát ra, đẩy tung - bay, đi máy bay, đáp máy bay, bay vút lên cao, bay phấp phới, tung bay, đi nhanh, chạy nhanh, rảo bước, tung, chạy vùn vụt như bay, chạy trốn, tẩu thoát, làm bay phấp phới - làm tung bay, thả, chuyên chở bằng máy bay - phi nước đại, thúc phi nước đại, + through, over) nói nhanh, đọc nhanh, tiến triển nhanh - vội, vội vàng, vội vã, hấp tấp - săn bắn, lùng, tìm kiếm, săn, lùng sục để săn đuổi, lùng sục để tìm kiếm, dùng để đi săn, bắn - thúc giục, giục làm gấp, bắt làm gấp, làm gấp, làm mau, làm vội vàng, xúc tiến nhanh, + away, along, out, into...) mang gấp đi, kéo vội đi, đưa vội đi, đẩy vội, hành động vội vàng - hành động hấp tấp, đi gấp, đi vội vàng - chuồn, lỉnh - chạy thẳng, bay thẳng, lướt, chạy theo chiều gió - chạy gấp, chạy lon ton - làm cho đi mau, tăng tốc độ, xúc tiến, đẩy mạnh, điều chỉnh tốc độ, làm cho đi theo một tốc độ nhất định, bắn mạnh, giúp thành công, đi quá tốc độ quy định - thành công, phát đạt - làm cho có đường sọc, làm cho có vệt, thành sọc, thành vệt, thành vỉa, đi nhanh như chớp = eilen + = eilen +</t>
        </is>
      </c>
    </row>
    <row r="5011">
      <c r="A5011" t="inlineStr">
        <is>
          <t>eilfertig</t>
        </is>
      </c>
      <c r="B5011" t="inlineStr"/>
      <c r="C5011" t="inlineStr"/>
      <c r="D5011" t="inlineStr">
        <is>
          <t>vội, vội vàng, vội vã, nhanh chóng, gấp rút, mau, hấp tấp, khinh suất, thiếu suy nghĩ, nóng tính, nóng nảy, dễ nổi nóng - ẩu, liều, liều lĩnh, bừa bãi, cẩu thả</t>
        </is>
      </c>
    </row>
    <row r="5012">
      <c r="A5012" t="inlineStr">
        <is>
          <t>Eilgut</t>
        </is>
      </c>
      <c r="B5012" t="inlineStr"/>
      <c r="C5012" t="inlineStr"/>
      <c r="D5012">
        <f> als Eilgut senden +</f>
        <v/>
      </c>
    </row>
    <row r="5013">
      <c r="A5013" t="inlineStr">
        <is>
          <t>eilig</t>
        </is>
      </c>
      <c r="B5013" t="inlineStr"/>
      <c r="C5013" t="inlineStr"/>
      <c r="D5013" t="inlineStr">
        <is>
          <t>nhanh, nhanh chóng, mau lẹ - vội, vội vàng, vội vã, gấp rút, mau, hấp tấp, khinh suất, thiếu suy nghĩ, nóng tính, nóng nảy, dễ nổi nóng - - thúc bách, cấp bách, cấp thiết gấp, nài nỉ, nài ép - tinh, sắc, thính, tính linh lợi, hoạt bát, nhanh trí, sáng trí, nhạy cảm, dễ, sống - - gấp, cần kíp, khẩn cấp, khẩn nài, năn nỉ</t>
        </is>
      </c>
    </row>
    <row r="5014">
      <c r="A5014" t="inlineStr">
        <is>
          <t>eiligst</t>
        </is>
      </c>
      <c r="B5014" t="inlineStr"/>
      <c r="C5014" t="inlineStr"/>
      <c r="D5014" t="inlineStr">
        <is>
          <t>cấp tốc</t>
        </is>
      </c>
    </row>
    <row r="5015">
      <c r="A5015" t="inlineStr">
        <is>
          <t>eilt</t>
        </is>
      </c>
      <c r="B5015" t="inlineStr"/>
      <c r="C5015" t="inlineStr"/>
      <c r="D5015" t="inlineStr">
        <is>
          <t>trực tiếp, lập tức, tức thì, ngay, trước mắt, gần gũi, gần nhất, sát cạnh</t>
        </is>
      </c>
    </row>
    <row r="5016">
      <c r="A5016" t="inlineStr">
        <is>
          <t>Eilzug</t>
        </is>
      </c>
      <c r="B5016" t="inlineStr"/>
      <c r="C5016" t="inlineStr"/>
      <c r="D5016" t="inlineStr">
        <is>
          <t>người đưa thư hoả tốc, công văn hoả tốc, xe lửa tốc hành, xe nhanh, hàng gửi xe lửa tốc hành, tiền gửi hoả tốc, hãng tốc hành, súng bắn nhanh</t>
        </is>
      </c>
    </row>
    <row r="5017">
      <c r="A5017" t="inlineStr">
        <is>
          <t>Eimer</t>
        </is>
      </c>
      <c r="B5017" t="inlineStr"/>
      <c r="C5017" t="inlineStr"/>
      <c r="D5017" t="inlineStr">
        <is>
          <t>thùng, xô, pittông, gầu, lỗ căm - cái thùng, cái xô = im Eimer + = im Eimer sein + = alles im Eimer +</t>
        </is>
      </c>
    </row>
    <row r="5018">
      <c r="A5018" t="inlineStr">
        <is>
          <t>ein</t>
        </is>
      </c>
      <c r="B5018" t="inlineStr"/>
      <c r="C5018" t="inlineStr"/>
      <c r="D5018" t="inlineStr">
        <is>
          <t>một, cái, con, chiếc, cuốn, người, đứa..., mỗi, mỗi một - , nếu, a - một nào đó, tuyệt không, không tí nào, bất cứ, một người nào đó, một vật nào đó, không chút gì, không đứa nào, bất cứ vật gì, bất cứ ai, chút nào, một tí nào, hoàn toàn = nur ein +</t>
        </is>
      </c>
    </row>
    <row r="5019">
      <c r="A5019" t="inlineStr">
        <is>
          <t>einander</t>
        </is>
      </c>
      <c r="B5019" t="inlineStr"/>
      <c r="C5019" t="inlineStr"/>
      <c r="D5019">
        <f> einander ablösen + = sich einander nähern + = sie schaden einander +</f>
        <v/>
      </c>
    </row>
    <row r="5020">
      <c r="A5020" t="inlineStr">
        <is>
          <t>einarbeiten</t>
        </is>
      </c>
      <c r="B5020" t="inlineStr"/>
      <c r="C5020" t="inlineStr"/>
      <c r="D5020">
        <f> sich einarbeiten + = jemanden einarbeiten +</f>
        <v/>
      </c>
    </row>
    <row r="5021">
      <c r="A5021" t="inlineStr">
        <is>
          <t>Einatmen</t>
        </is>
      </c>
      <c r="B5021" t="inlineStr"/>
      <c r="C5021" t="inlineStr"/>
      <c r="D5021" t="inlineStr">
        <is>
          <t>sự hít vào, sự thở vào, sự truyền cảm, sự cảm hứng, cảm nghĩ, ý nghĩ hay chợt có, người truyền cảm hứng, vật truyền cảm hứng, linh cảm</t>
        </is>
      </c>
    </row>
    <row r="5022">
      <c r="A5022" t="inlineStr">
        <is>
          <t>einatmen</t>
        </is>
      </c>
      <c r="B5022" t="inlineStr"/>
      <c r="C5022" t="inlineStr"/>
      <c r="D5022" t="inlineStr">
        <is>
          <t>hít, thở, thốt ra, nói lộ ra, thở ra, truyền thổi vào, biểu lộ, toát ra, tỏ ra, để cho thở, để cho lấy hơi, làm hết hơi, làm mệt đứt hơi, hô hấp, sống, hình như còn sống, thổi nhẹ - nói nhỏ, nói thì thào, nói lên - hít vào, nuốt - truyền, truyền cảm hứng cho, gây cảm hứng cho, gây, gây ra, xúi giục, thở vào, linh cảm - lấy lại hơi, lấy lại tinh thần, lấy lại can đảm, lại hy vọng</t>
        </is>
      </c>
    </row>
    <row r="5023">
      <c r="A5023" t="inlineStr">
        <is>
          <t>Einatmung</t>
        </is>
      </c>
      <c r="B5023" t="inlineStr"/>
      <c r="C5023" t="inlineStr"/>
      <c r="D5023" t="inlineStr">
        <is>
          <t>sự hít vào, sự xông, thuốc xông</t>
        </is>
      </c>
    </row>
    <row r="5024">
      <c r="A5024" t="inlineStr">
        <is>
          <t>einbalsamieren</t>
        </is>
      </c>
      <c r="B5024" t="inlineStr"/>
      <c r="C5024" t="inlineStr"/>
      <c r="D5024" t="inlineStr">
        <is>
          <t>ướp, ướp chất thơm, giữ cho khỏi bị quên, giữ trân trọng, ghi nhớ - làm héo, làm khô</t>
        </is>
      </c>
    </row>
    <row r="5025">
      <c r="A5025" t="inlineStr">
        <is>
          <t>Einbalsamierung</t>
        </is>
      </c>
      <c r="B5025" t="inlineStr"/>
      <c r="C5025" t="inlineStr"/>
      <c r="D5025" t="inlineStr">
        <is>
          <t>sự ướp, sự ướp chất thơm, sự giữ cho khỏi bị quên, sự giữ trân trọng, sự ghi nhớ</t>
        </is>
      </c>
    </row>
    <row r="5026">
      <c r="A5026" t="inlineStr">
        <is>
          <t>Einbau</t>
        </is>
      </c>
      <c r="B5026" t="inlineStr"/>
      <c r="C5026" t="inlineStr"/>
      <c r="D5026" t="inlineStr">
        <is>
          <t>cuộc họp, hội đồng, hội nghị lập pháp, hội đồng lập pháp, tiếng kèn tập hợp, sự lắp ráp, bộ phận lắp ráp - sự lồng vào, sự gài vào, sự cho vào, lần đăng bài..., bài quảng cáo, viền ren, chỗ dính, cách dính - sự đặt, sự đặt vào, lễ nhậm chức, máy móc đặt, hệ thống máy đặt, hệ thống điện đặt, số nhiều) cơ sở, đồn bốt, căn cứ - sự trèo, sự lên, sự tăng lên, giá, khung</t>
        </is>
      </c>
    </row>
    <row r="5027">
      <c r="A5027" t="inlineStr">
        <is>
          <t>einbauen</t>
        </is>
      </c>
      <c r="B5027" t="inlineStr"/>
      <c r="C5027" t="inlineStr"/>
      <c r="D5027" t="inlineStr">
        <is>
          <t>tập hợp, tụ tập, nhóm họp, sưu tập, thu thập, lắp ráp - sáp nhập, hợp nhất, kết hợp chặt chẽ, hợp thành tổ chức, hợp thành đoàn thể, kết nạp vào tổ chức, kết nạp vào đoàn thể - lồng vào, gài vào, cho vào, đăng vào - đặt, đặt vào, làm lễ nhậm chức cho - hợp thành một thể thống nhất, bổ sung thành một thể thống nhất, chỉ tổng số, chỉ giá trị trung bình của, tích phân, hợp lại thành một hệ thống thống nhất, mở rộng cho mọi người - mở rộng cho mọi chủng tộc, dành quyền bình đẳng cho, được mở rộng cho mọi người, được mở rộng cho mọi chủng tộc, hoà hợp và trở thành một bộ phận của nền văn hoá chính - leo, trèo lên, cưỡi, nâng lên, cất lên, đỡ lên, kéo lên, cho cưỡi lên, đóng khung, lắp táp, cắm vào, dựng lên, sắp đặt, dán vào, đóng vào, mang, được trang bị, cho nhảy vật nuôi, lên, trèo - bốc lên, tăng lên</t>
        </is>
      </c>
    </row>
    <row r="5028">
      <c r="A5028" t="inlineStr">
        <is>
          <t>einbegreifen</t>
        </is>
      </c>
      <c r="B5028" t="inlineStr"/>
      <c r="C5028" t="inlineStr"/>
      <c r="D5028" t="inlineStr">
        <is>
          <t>dệt lẫn, dệt xen &amp; )</t>
        </is>
      </c>
    </row>
    <row r="5029">
      <c r="A5029" t="inlineStr">
        <is>
          <t>einbehalten</t>
        </is>
      </c>
      <c r="B5029" t="inlineStr"/>
      <c r="C5029" t="inlineStr"/>
      <c r="D5029">
        <f> einbehalten +</f>
        <v/>
      </c>
    </row>
    <row r="5030">
      <c r="A5030" t="inlineStr">
        <is>
          <t>Einbehaltung</t>
        </is>
      </c>
      <c r="B5030" t="inlineStr"/>
      <c r="C5030" t="inlineStr"/>
      <c r="D5030" t="inlineStr">
        <is>
          <t>sự giữ lại, sự cầm lại, sự duy trì, sự ghi nhớ, trí nhớ, sự bí</t>
        </is>
      </c>
    </row>
    <row r="5031">
      <c r="A5031" t="inlineStr">
        <is>
          <t>einberufen</t>
        </is>
      </c>
      <c r="B5031" t="inlineStr"/>
      <c r="C5031" t="inlineStr"/>
      <c r="D5031"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gọi đến, mời đến, triệu đến, kêu gọi đầu hàng</t>
        </is>
      </c>
    </row>
    <row r="5032">
      <c r="A5032" t="inlineStr">
        <is>
          <t>Einberufung</t>
        </is>
      </c>
      <c r="B5032" t="inlineStr"/>
      <c r="C5032" t="inlineStr"/>
      <c r="D5032" t="inlineStr">
        <is>
          <t>lệnh tòng quân, lệnh nhập ngũ, số người nhập ngũ trong một đợt, sự hẹn hò với gái điếm - xu hướng, khuynh hướng, nghề nghiệp, tập thể những người cùng nghề, sự gọi, sự đến thăm - sự làm lễ nhậm chức, sự bước đầu làm quen nghề, sự giới thiệu, sự bổ nhiệm, phương pháp quy nạp, thủ tục tuyển vào quân đội, sự cảm ứng, cảm ứng = die Einberufung + = die Einberufung +</t>
        </is>
      </c>
    </row>
    <row r="5033">
      <c r="A5033" t="inlineStr">
        <is>
          <t>einbetten</t>
        </is>
      </c>
      <c r="B5033" t="inlineStr"/>
      <c r="C5033" t="inlineStr"/>
      <c r="D5033" t="inlineStr">
        <is>
          <t>xây vào, đặt vào, gắn vào, vùi vào, chôn vào, + out trồng, + down rải ổ cho ngựa nằm, đặt vào giường, cho đi ngủ, thành tầng, thành lớp, chìm ngập, bị sa lầy, đi ngủ - ấn vào, đóng vào, ghi vào, ôm lấy, bao lấy</t>
        </is>
      </c>
    </row>
    <row r="5034">
      <c r="A5034" t="inlineStr">
        <is>
          <t>Einbettung</t>
        </is>
      </c>
      <c r="B5034" t="inlineStr"/>
      <c r="C5034" t="inlineStr"/>
      <c r="D5034" t="inlineStr">
        <is>
          <t>bộ đồ giường, ổ rơm, nền, lớp dưới cùng, sự xếp thành tầng, sự xếp thành lớp</t>
        </is>
      </c>
    </row>
    <row r="5035">
      <c r="A5035" t="inlineStr">
        <is>
          <t>Einbeulung</t>
        </is>
      </c>
      <c r="B5035" t="inlineStr"/>
      <c r="C5035" t="inlineStr"/>
      <c r="D5035" t="inlineStr">
        <is>
          <t>hình rập nổi, vết lõm, vết mẻ - vết đòn, vết đánh, vết hằn ép, vết lằn nổi, đòn, cú đánh</t>
        </is>
      </c>
    </row>
    <row r="5036">
      <c r="A5036" t="inlineStr">
        <is>
          <t>einbeziehen</t>
        </is>
      </c>
      <c r="B5036" t="inlineStr"/>
      <c r="C5036" t="inlineStr"/>
      <c r="D5036" t="inlineStr">
        <is>
          <t>bao gồm, gồm có, tính đến, kể cả - hợp thành một thể thống nhất, bổ sung thành một thể thống nhất, hợp nhất, chỉ tổng số, chỉ giá trị trung bình của, tích phân, hợp lại thành một hệ thống thống nhất - mở rộng cho mọi người, mở rộng cho mọi chủng tộc, dành quyền bình đẳng cho, được mở rộng cho mọi người, được mở rộng cho mọi chủng tộc, hoà hợp và trở thành một bộ phận của nền văn hoá chính = einbeziehen +</t>
        </is>
      </c>
    </row>
    <row r="5037">
      <c r="A5037" t="inlineStr">
        <is>
          <t>Einbeziehung</t>
        </is>
      </c>
      <c r="B5037" t="inlineStr"/>
      <c r="C5037" t="inlineStr"/>
      <c r="D5037" t="inlineStr">
        <is>
          <t>sự gồm cả, sự kể vào, sự kể cả, cái gồm vào, cái kể vào, thể vùi - sự hợp lại thành một hệ thống thống nhất, sự bổ sung thành một thể thống nhất, sự hợp nhất, sự hoà hợp với môi trường, phép tích phân, sự tích phân, sự mở rộng cho mọi người - sự mở rộng cho mọi chủng tộc, sự dành quyền bình đẳng cho</t>
        </is>
      </c>
    </row>
    <row r="5038">
      <c r="A5038" t="inlineStr">
        <is>
          <t>einbiegen</t>
        </is>
      </c>
      <c r="B5038" t="inlineStr"/>
      <c r="C5038" t="inlineStr"/>
      <c r="D5038">
        <f> etwas einbiegen +</f>
        <v/>
      </c>
    </row>
    <row r="5039">
      <c r="A5039" t="inlineStr">
        <is>
          <t>einbilden</t>
        </is>
      </c>
      <c r="B5039" t="inlineStr"/>
      <c r="C5039" t="inlineStr"/>
      <c r="D5039" t="inlineStr">
        <is>
          <t>tưởng tượng, cho rằng, nghĩ rằng, mến, thích, nuôi làm cảnh, trồng làm cảnh - hình dung, tưởng rằng, đoán được = sich etwas einbilden + = sich etwas einbilden +</t>
        </is>
      </c>
    </row>
    <row r="5040">
      <c r="A5040" t="inlineStr">
        <is>
          <t>Einbildung</t>
        </is>
      </c>
      <c r="B5040" t="inlineStr"/>
      <c r="C5040" t="inlineStr"/>
      <c r="D5040" t="inlineStr">
        <is>
          <t>tính tự phụ, tính kiêu ngạo, tính tự cao tự đại, hình tượng kỳ lạ, ý nghĩ dí dỏm, lời nói dí dỏm - giấc mơ, giấc mộng, sự mơ mộng, sự mơ màng, sự mộng tưởng, điều mơ tưởng, điều mơ ước, điều kỳ ảo như trong giấc mơ - sự tưởng tượng, sự võ đoán, tính đồng bóng, ý muốn nhất thời, sở thích, thị hiếu - điều hư cấu, điều tưởng tượng, tiểu thuyết - ảo tưởng, ảo giác, ảo ảnh, sự đánh lừa, sự làm mắc lừa, vải tuyn thưa - sức tưởng tượng, trí tưởng tượng, khả năng hư cấu, khả năng sáng tạo - thuyết, học thuyết, thuyết riêng, lý thuyết, lý luận, nguyên lý = die leere Einbildung + = nur in der Einbildung bestehend +</t>
        </is>
      </c>
    </row>
    <row r="5041">
      <c r="A5041" t="inlineStr">
        <is>
          <t>Einbildungs-</t>
        </is>
      </c>
      <c r="B5041" t="inlineStr"/>
      <c r="C5041" t="inlineStr"/>
      <c r="D5041" t="inlineStr">
        <is>
          <t>có trang hoàng, có trang trí, nhiều màu, lạ lùng, vô lý, đồng bóng, tưởng tượng, để làm cảnh, để trang hoàng - không có thực, hay tưởng tượng, giàu tưởng tượng, có tài hư cấu, sáng tạo</t>
        </is>
      </c>
    </row>
    <row r="5042">
      <c r="A5042" t="inlineStr">
        <is>
          <t>Einbildungskraft</t>
        </is>
      </c>
      <c r="B5042" t="inlineStr"/>
      <c r="C5042" t="inlineStr"/>
      <c r="D5042" t="inlineStr">
        <is>
          <t>sự tưởng tượng, sự võ đoán, tính đồng bóng, ý muốn nhất thời, sở thích, thị hiếu - khả năng tưởng tượng, hình ảnh tưởng tượng, sự trang trí quái dị, hình trang trí kỳ lạ, ý nghĩ kỳ quặc, fantasia</t>
        </is>
      </c>
    </row>
    <row r="5043">
      <c r="A5043" t="inlineStr">
        <is>
          <t>einbinden</t>
        </is>
      </c>
      <c r="B5043" t="inlineStr"/>
      <c r="C5043" t="inlineStr"/>
      <c r="D5043" t="inlineStr">
        <is>
          <t>hợp thành một thể thống nhất, bổ sung thành một thể thống nhất, hợp nhất, chỉ tổng số, chỉ giá trị trung bình của, tích phân, hợp lại thành một hệ thống thống nhất - mở rộng cho mọi người, mở rộng cho mọi chủng tộc, dành quyền bình đẳng cho, được mở rộng cho mọi người, được mở rộng cho mọi chủng tộc, hoà hợp và trở thành một bộ phận của nền văn hoá chính = einbinden +</t>
        </is>
      </c>
    </row>
    <row r="5044">
      <c r="A5044" t="inlineStr">
        <is>
          <t>einblasen</t>
        </is>
      </c>
      <c r="B5044" t="inlineStr"/>
      <c r="C5044" t="inlineStr"/>
      <c r="D5044" t="inlineStr">
        <is>
          <t>xúi giục, thúc giục, thúc đẩy, nhắc, gợi ý, gợi, gây</t>
        </is>
      </c>
    </row>
    <row r="5045">
      <c r="A5045" t="inlineStr">
        <is>
          <t>einblenden</t>
        </is>
      </c>
      <c r="B5045" t="inlineStr"/>
      <c r="C5045" t="inlineStr"/>
      <c r="D5045" t="inlineStr">
        <is>
          <t>trộn lẫn, pha trộn, hợp nhau - che, phủ</t>
        </is>
      </c>
    </row>
    <row r="5046">
      <c r="A5046" t="inlineStr">
        <is>
          <t>einbleuen</t>
        </is>
      </c>
      <c r="B5046" t="inlineStr"/>
      <c r="C5046" t="inlineStr"/>
      <c r="D5046" t="inlineStr">
        <is>
          <t>quai, búa, nện, đóng, đạp mạnh, đánh bại, giáng cho những thất bại nặng nề, nhồi nhét, tọng, phê bình kịch liệt, chỉ trích kịch liệt, gõ ba lần búa tuyên bố vỡ nợ - làm bền bỉ, cố sức làm, gắng công làm, quấy rầy, quấy nhiễu</t>
        </is>
      </c>
    </row>
    <row r="5047">
      <c r="A5047" t="inlineStr">
        <is>
          <t>Einblick</t>
        </is>
      </c>
      <c r="B5047" t="inlineStr"/>
      <c r="C5047" t="inlineStr"/>
      <c r="D5047" t="inlineStr">
        <is>
          <t>sự nhìn thấu được bên trong sự vật, sự hiểu thấu được bên trong sự vật, sự hiểu biết sâu sắc, sự sáng suốt = Einblick in etwas haben + = jemanden in etwas Einblick gewähren +</t>
        </is>
      </c>
    </row>
    <row r="5048">
      <c r="A5048" t="inlineStr">
        <is>
          <t>Einbrand</t>
        </is>
      </c>
      <c r="B5048" t="inlineStr"/>
      <c r="C5048" t="inlineStr"/>
      <c r="D5048" t="inlineStr">
        <is>
          <t>sự thâm nhập, sự lọt vào, sự thấm qua, sự xuyên qua, sự xuyên vào, tầm xuyên qua, sự sắc sảo, sự thấu suốt, sự sâu sắc</t>
        </is>
      </c>
    </row>
    <row r="5049">
      <c r="A5049" t="inlineStr">
        <is>
          <t>einbrechen</t>
        </is>
      </c>
      <c r="B5049" t="inlineStr"/>
      <c r="C5049" t="inlineStr"/>
      <c r="D5049" t="inlineStr">
        <is>
          <t>ăn trộm bẻ khoá, ăn trộm đào ngạch = einbrechen + = einbrechen + = einbrechen +</t>
        </is>
      </c>
    </row>
    <row r="5050">
      <c r="A5050" t="inlineStr">
        <is>
          <t>einbrechend</t>
        </is>
      </c>
      <c r="B5050" t="inlineStr"/>
      <c r="C5050" t="inlineStr"/>
      <c r="D5050" t="inlineStr">
        <is>
          <t>xông vào, xâm nhập, nổ bùng</t>
        </is>
      </c>
    </row>
    <row r="5051">
      <c r="A5051" t="inlineStr">
        <is>
          <t>Einbrecher</t>
        </is>
      </c>
      <c r="B5051" t="inlineStr"/>
      <c r="C5051" t="inlineStr"/>
      <c r="D5051" t="inlineStr">
        <is>
          <t>kẻ trộm đêm, kẻ trộm bẻ khoá, kẻ trộm đào ngạch - thợ mở ổ khoá, kẻ nạy ổ khoá, cái nạy ổ khoá</t>
        </is>
      </c>
    </row>
    <row r="5052">
      <c r="A5052" t="inlineStr">
        <is>
          <t>Einbrennen</t>
        </is>
      </c>
      <c r="B5052" t="inlineStr"/>
      <c r="C5052" t="inlineStr"/>
      <c r="D5052" t="inlineStr">
        <is>
          <t>sự nướng, sự nung, mẻ</t>
        </is>
      </c>
    </row>
    <row r="5053">
      <c r="A5053" t="inlineStr">
        <is>
          <t>einbrennen</t>
        </is>
      </c>
      <c r="B5053" t="inlineStr"/>
      <c r="C5053" t="inlineStr"/>
      <c r="D5053" t="inlineStr">
        <is>
          <t>u, tôi, thấu, tôi luyện, rèn luyện - đóng nhãn, đóng dấu bằng sắt nung, đốt bằng sắt nung, làm nhục, làm ô danh, khắc sâu, gọi là, quy là</t>
        </is>
      </c>
    </row>
    <row r="5054">
      <c r="A5054" t="inlineStr">
        <is>
          <t>einbringen</t>
        </is>
      </c>
      <c r="B5054" t="inlineStr"/>
      <c r="C5054" t="inlineStr"/>
      <c r="D5054" t="inlineStr">
        <is>
          <t>gặt hái, thu hoạch &amp; ), thu vén, dành dụm - gặt về, hái về, tập hợp, tụ họp = einbringen + = einbringen + = einbringen + = einbringen + = netto einbringen +</t>
        </is>
      </c>
    </row>
    <row r="5055">
      <c r="A5055" t="inlineStr">
        <is>
          <t>Einbruch</t>
        </is>
      </c>
      <c r="B5055" t="inlineStr"/>
      <c r="C5055" t="inlineStr"/>
      <c r="D5055" t="inlineStr">
        <is>
          <t>ăn trộm đêm, ăn trộm bẻ khoá, ăn trộm đào ngạch - sự xông vào, sự xâm nhập, sự nổ bùng, sự tăng vọt</t>
        </is>
      </c>
    </row>
    <row r="5056">
      <c r="A5056" t="inlineStr">
        <is>
          <t>eindecken</t>
        </is>
      </c>
      <c r="B5056" t="inlineStr"/>
      <c r="C5056" t="inlineStr"/>
      <c r="D5056" t="inlineStr">
        <is>
          <t>lợp, làm mái che cho, cho trú ngụ, cho ở - lợp ngói, lát đá, lát gạch vuông, bắt phải giữ bí mật = sich eindecken + = sich eindecken + = sich eindecken mit +</t>
        </is>
      </c>
    </row>
    <row r="5057">
      <c r="A5057" t="inlineStr">
        <is>
          <t>Eindecker</t>
        </is>
      </c>
      <c r="B5057" t="inlineStr"/>
      <c r="C5057" t="inlineStr"/>
      <c r="D5057" t="inlineStr">
        <is>
          <t>máy bay một lớp cánh</t>
        </is>
      </c>
    </row>
    <row r="5058">
      <c r="A5058" t="inlineStr">
        <is>
          <t>eindeutig</t>
        </is>
      </c>
      <c r="B5058" t="inlineStr"/>
      <c r="C5058" t="inlineStr"/>
      <c r="D5058" t="inlineStr">
        <is>
          <t>xác đinh, định rõ, rõ ràng, hạn định - vuông, to ngang, đẫy, ních bụng, có thứ tự, ngăn nắp, kiên quyết, dứt khoát, không úp mở, thẳng thắn, thật thà, sòng phẳng, ngang hàng, bằng hàng, bình phương, cổ lỗ sĩ, lỗi thời, vuông vắn - thẳng góc với, trúng - không mơ hồ, không nhập nhằng nước đôi - không thể giải thích hai cách, không thể lập lờ nước đôi, rõ rệt</t>
        </is>
      </c>
    </row>
    <row r="5059">
      <c r="A5059" t="inlineStr">
        <is>
          <t>Eindringen</t>
        </is>
      </c>
      <c r="B5059" t="inlineStr"/>
      <c r="C5059" t="inlineStr"/>
      <c r="D5059" t="inlineStr">
        <is>
          <t>sự rỉ qua, vật rỉ qua, sự xâm nhập từng tốp, sự chuyển vận từng tốp, sự thâm nhiễm - sự ấn bừa, sự tống ấn, sự đưa bừa, sự bị ấn bừa, sự bị đưa bừa, sự xâm phạm, sự xâm nhập, sự bắt người khác phải chịu đựng mình, thế xâm nhập - sự xâm lược, sự xâm chiếm, sự xâm lấn, sự lan tràn, sự tràn ngập - sự xông vào, sự nổ bùng, sự tăng vọt - sự thâm nhập, sự lọt vào, sự thấm qua, sự xuyên qua, sự xuyên vào, tầm xuyên qua, sự sắc sảo, sự thấu suốt, sự sâu sắc - sự thấm, sự thấm vào = das allmähliche Eindringen +</t>
        </is>
      </c>
    </row>
    <row r="5060">
      <c r="A5060" t="inlineStr">
        <is>
          <t>eindringen</t>
        </is>
      </c>
      <c r="B5060" t="inlineStr"/>
      <c r="C5060" t="inlineStr"/>
      <c r="D5060" t="inlineStr">
        <is>
          <t>xâm lược, xâm chiếm, xâm lấn, xâm phạm, tràn lan, toả khắp - xông vào, xâm nhập, nổ bùng, tăng vọt = eindringen + = eindringen + = eindringen + = eindringen + = eindringen in + = gewaltsam eindringen +</t>
        </is>
      </c>
    </row>
    <row r="5061">
      <c r="A5061" t="inlineStr">
        <is>
          <t>eindringlich</t>
        </is>
      </c>
      <c r="B5061" t="inlineStr"/>
      <c r="C5061" t="inlineStr"/>
      <c r="D5061" t="inlineStr">
        <is>
          <t>bắng sức mạnh, bằng vũ lực, sinh động, đầy sức thuyết phục - cứ nhất định, khăng khăng, nài nỉ, nhấn đi nhấn lại, nhấn mạnh, khẳng định - thúc bách, cấp bách, cấp thiết gấp, nài ép - gấp, cần kíp, khẩn cấp, khẩn nài, năn nỉ = jemanden eindringlich bitten + = jemandem eindringlich vorstellen +</t>
        </is>
      </c>
    </row>
    <row r="5062">
      <c r="A5062" t="inlineStr">
        <is>
          <t>Eindringling</t>
        </is>
      </c>
      <c r="B5062" t="inlineStr"/>
      <c r="C5062" t="inlineStr"/>
      <c r="D5062" t="inlineStr">
        <is>
          <t>người xâm phạm quyền lợi người khác, người dính mũi vào chuyện người khác, con buôn không có môn bài - người vào bừa, người không mời mà đến, người xâm phạm, người xâm nhập, máy bay xâm phạm, người bắt người khác phải chịu đựng mình - kẻ xâm lược, kẻ xâm chiếm, kẻ xâm lấn, kẻ xâm phạm - người bạ việc gì cũng xen vào, người lăng xăng quấy rầy - người chiếm đoạt, người cướp ngôi</t>
        </is>
      </c>
    </row>
    <row r="5063">
      <c r="A5063" t="inlineStr">
        <is>
          <t>Eindringtiefe</t>
        </is>
      </c>
      <c r="B5063" t="inlineStr"/>
      <c r="C5063" t="inlineStr"/>
      <c r="D5063" t="inlineStr">
        <is>
          <t>sự thâm nhập, sự lọt vào, sự thấm qua, sự xuyên qua, sự xuyên vào, tầm xuyên qua, sự sắc sảo, sự thấu suốt, sự sâu sắc</t>
        </is>
      </c>
    </row>
    <row r="5064">
      <c r="A5064" t="inlineStr">
        <is>
          <t>eindrucksvoll</t>
        </is>
      </c>
      <c r="B5064" t="inlineStr"/>
      <c r="C5064" t="inlineStr"/>
      <c r="D5064" t="inlineStr">
        <is>
          <t>đẹp, hay, tốt, tốt đẹp - chỉ huy, điều khiển, oai vệ, uy nghi, cao, nhìn được rộng ra xa - có kết quả, có hiệu lực, có tác động, có ảnh hưởng, gây ấn tượng, đủ sức khoẻ, có thật, thật sự - bắng sức mạnh, bằng vũ lực, sinh động, đầy sức thuyết phục - rất quan trọng, rất lớn, hùng vĩ, trang nghiêm, huy hoàng, cao quý, cao thượng, trang trọng, bệ vệ, vĩ đại, cừ khôi, xuất chúng, lỗi lạc, ưu tú, tuyệt, chính, lơn, tổng quát - gây ấn tượng mạnh mẽ, oai nghiêm, đường bệ - gây ấn tượng sâu sắc, gây xúc động, gợi cảm, nguy nga - đẹp mắt, ngoạn mục, làm cho công chúng để ý, thu hút sự chú ý của mọi người - nổi bật, đập vào mắt - mạnh, có hiệu quả, đích đáng, đanh thép</t>
        </is>
      </c>
    </row>
    <row r="5065">
      <c r="A5065" t="inlineStr">
        <is>
          <t>eine</t>
        </is>
      </c>
      <c r="B5065" t="inlineStr"/>
      <c r="C5065" t="inlineStr"/>
      <c r="D5065" t="inlineStr">
        <is>
          <t>nếu, a</t>
        </is>
      </c>
    </row>
    <row r="5066">
      <c r="A5066" t="inlineStr">
        <is>
          <t>einebnen</t>
        </is>
      </c>
      <c r="B5066" t="inlineStr"/>
      <c r="C5066" t="inlineStr"/>
      <c r="D5066" t="inlineStr">
        <is>
          <t>san phẳng, san bằng, làm cho bằng nhau, làm cho bình đẳng, làm cho như nhau, chĩa, nhắm</t>
        </is>
      </c>
    </row>
    <row r="5067">
      <c r="A5067" t="inlineStr">
        <is>
          <t>Einehe</t>
        </is>
      </c>
      <c r="B5067" t="inlineStr"/>
      <c r="C5067" t="inlineStr"/>
      <c r="D5067" t="inlineStr">
        <is>
          <t>chế độ một vợ một chồng</t>
        </is>
      </c>
    </row>
    <row r="5068">
      <c r="A5068" t="inlineStr">
        <is>
          <t>einengen</t>
        </is>
      </c>
      <c r="B5068" t="inlineStr"/>
      <c r="C5068" t="inlineStr"/>
      <c r="D5068" t="inlineStr">
        <is>
          <t>giam giữ, giam hãm, giam cầm, nhốt giữ lại, hạn chế, tiếp giáp với, giáp giới với - thắt lại, siết lại, bóp lại, làm co khít lại, làm thui chột, làm cằn cỗi - rào lại, bao quanh, bao bọc, bao vây, ngăn cách, rào đón, làm hàng rào, sửa hàng rào, sửa giậu, tránh không trả lời thẳng, tìm lời thoái thác, tránh không tự thắt buộc mình - đánh bao vây - bỏ tù, tống giam, o bế - thu hẹp, làm hẹp lại, co lại, rút lại, thành hẹp hòi</t>
        </is>
      </c>
    </row>
    <row r="5069">
      <c r="A5069" t="inlineStr">
        <is>
          <t>einer</t>
        </is>
      </c>
      <c r="B5069" t="inlineStr"/>
      <c r="C5069" t="inlineStr"/>
      <c r="D5069" t="inlineStr">
        <is>
          <t>khác, nữa, thêm... nữa, giống hệt, y như, chẳng khác gì, đúng là, người khác, cái khác, người kia, cái kia, người cùng loại, vật cùng loại, người hệt như, vật hệt như - một, một nào đó, tuyệt không, không tí nào, bất cứ, một người nào đó, một vật nào đó, không chút gì, không đứa nào, bất cứ vật gì, bất cứ ai, chút nào, một tí nào, hoàn toàn = einer + = noch einer + = nicht einer + = manch einer + = so gut wie nur einer +</t>
        </is>
      </c>
    </row>
    <row r="5070">
      <c r="A5070" t="inlineStr">
        <is>
          <t>Einerlei</t>
        </is>
      </c>
      <c r="B5070" t="inlineStr"/>
      <c r="C5070" t="inlineStr"/>
      <c r="D5070" t="inlineStr">
        <is>
          <t>giọng đều đều - trạng thái đều đều, sự đơn điệu, sự buồn tẻ</t>
        </is>
      </c>
    </row>
    <row r="5071">
      <c r="A5071" t="inlineStr">
        <is>
          <t>einfach</t>
        </is>
      </c>
      <c r="B5071" t="inlineStr"/>
      <c r="C5071" t="inlineStr"/>
      <c r="D5071" t="inlineStr">
        <is>
          <t>thoải mái, thanh thản, không lo lắng, thanh thoát, ung dung, dễ, dễ dàng, dễ dãi, dễ tính, dễ thuyết phục, ít người mua, ế ẩm, easily - thông, trôi chảy, sãn sàng, nhanh nhảu, hiền lành - hết sức rõ ràng, ngu ngốc đến đâu cũng hiểu được, hết sức dễ dùng, ngu ngốc đến đâu cũng dùng được - căn cơ, tiết kiệm, thanh đạm - giản dị, chất phác, không màu mè, không khách sáo, không kiểu cách, xấu, vô duyên, thô kệch - công bằng, xứng đáng, đích đáng, thích đáng, chính đáng, chính nghĩa, hợp lẽ phải, đúng, đúng đắn, có căn cứ, chính, vừa đúng, vừa đủ, vừa kịp, vừa mới, chỉ, hoàn toàn, thật đúng là, một chút - một tí, thử xem - tự nhiên, thiên nhiên, thiên tính, bẩm sinh, trời sinh, đương nhiên, tất nhiên, dĩ nhiên, không giả tạo, đẻ hoang, mọc tự nhiên, dại - rõ ràng, rõ rệt, đơn giản, dễ hiểu, không viết bằng mật mã, thường, đơn sơ, mộc mạc, ngay thẳng, thẳng thắn, trơn, một màu, thô - nguyên thuỷ, ban sơ, thô sơ, cổ xưa, gốc - đơn, xuềnh xoàng, bình dị, hồn nhiên, dễ làm, tuyệt đối là, chỉ là, không khác gì, nghèo hèn, nhỏ mọn, không đáng kể, ngu dại, dốt nát, thiếu kinh nghiệm - thường là - đơn độc, một mình, chỉ một, cô đơn, không vợ, không chồng, ở vậy, một, dù là một, chân thật, thành thật, kiên định - cởi mở, không phức tạp, không rắc rối - thật, không gi mạo, không pha, đn gin, không tinh vi, gin dị, ngay thật, ngây th, không gian trá, không xo quyệt = einfach + = ich mußte einfach lachen +</t>
        </is>
      </c>
    </row>
    <row r="5072">
      <c r="A5072" t="inlineStr">
        <is>
          <t>Einfachheit</t>
        </is>
      </c>
      <c r="B5072" t="inlineStr"/>
      <c r="C5072" t="inlineStr"/>
      <c r="D5072" t="inlineStr">
        <is>
          <t>sự rõ ràng, sự giản dị, sự mộc mạc, sự chất phác, sự thẳng thắn, tính không quanh co, tính không úp mở, vẻ xấu xí - tính mộc mạc, tính quê mùa, tính chất phác, tính thô kệch - tính đơn giản, tính xuềnh xoàng, tính hồn nhiên, tính dễ hiểu, tính dễ làm, tính ngu dại, tính ngốc nghếch, tính ngu xuẩn = der Einfachheit halber +</t>
        </is>
      </c>
    </row>
    <row r="5073">
      <c r="A5073" t="inlineStr">
        <is>
          <t>einfahren</t>
        </is>
      </c>
      <c r="B5073" t="inlineStr"/>
      <c r="C5073" t="inlineStr"/>
      <c r="D5073">
        <f> einfahren + = einfahren + = einfahren + = einfahren +</f>
        <v/>
      </c>
    </row>
    <row r="5074">
      <c r="A5074" t="inlineStr">
        <is>
          <t>Einfahrt</t>
        </is>
      </c>
      <c r="B5074" t="inlineStr"/>
      <c r="C5074" t="inlineStr"/>
      <c r="D5074" t="inlineStr">
        <is>
          <t>eo biển, lòng sông, lòng suối, kênh mương, lạch, ống dẫn, đường, nguồn, kênh, đường xoi, máng, rãnh - sự đi vào, sự ra, sự nhậm, quyền vào, quyền gia nhập, tiền vào, tiền gia nhập entrance_fee), cổng vào, lối vào - lối đi vào, cổng đi vào, sự tiếp nhận, sự ghi vào, mục, mục từ, danh sách người thi đấu, sự ghi tên người thi đấu - cổng vào &amp; ) = die Einfahrt +</t>
        </is>
      </c>
    </row>
    <row r="5075">
      <c r="A5075" t="inlineStr">
        <is>
          <t>Einfahrtssignal</t>
        </is>
      </c>
      <c r="B5075" t="inlineStr"/>
      <c r="C5075" t="inlineStr"/>
      <c r="D5075">
        <f> das Einfahrtssignal +</f>
        <v/>
      </c>
    </row>
    <row r="5076">
      <c r="A5076" t="inlineStr">
        <is>
          <t>Einfall</t>
        </is>
      </c>
      <c r="B5076" t="inlineStr"/>
      <c r="C5076" t="inlineStr"/>
      <c r="D5076" t="inlineStr">
        <is>
          <t>tính tự phụ, tính kiêu ngạo, tính tự cao tự đại, hình tượng kỳ lạ, ý nghĩ dí dỏm, lời nói dí dỏm - sự xuống, sự hạ thấp xuống, sự dốc xuống, con đường dốc, nguồn gốc, dòng dõi, thế hệ, đời, sự truyền lại, sự để lại, cuộc tấn công bất ngờ, cuộc đột kích, sự sa sút, sự suy sụp - sự xuống dốc - phương sách, phương kế, chước mưu, vật sáng chế ra, thiết bị, dụng cụ, máy móc, hình vẽ, hình trang trí, hình tương trưng, châm ngôn, đề từ - sự tưởng tượng, sự võ đoán, tính đồng bóng, ý muốn nhất thời, sở thích, thị hiếu - khả năng tưởng tượng, hình ảnh tưởng tượng, sự trang trí quái dị, hình trang trí kỳ lạ, ý nghĩ kỳ quặc, fantasia - tính hay thay đổi, quái vật, điều kỳ dị - quan niệm, tư tưởng, ý tưởng, ý nghĩ, ý kiến, ý niệm, khái niệm, sự hiểu biết qua, sự hình dung, điều tưởng tượng, ý định, kế hoạch hành động, ý đồ, mẫu mực lý tưởng, ý niệm của lý trí - đối tượng trực tiếp của nhận thức - sự xâm lược, sự xâm chiếm, sự xâm lấn, sự xâm phạm, sự lan tràn, sự tràn ngập - - lời giễu cợt, lời châm biếm, lời thoái thác, mưu thoái thác, lời nói nước đôi, nét chữ uốn cong, nét chữ kiểu cách, nét vẽ kiểu cách, đường xoi = der Einfall + = der Einfall + = der Einfall + = der Einfall + = der gute Einfall + = der witzige Einfall + = der spritzige Einfall + = der närrische Einfall + = der verrückte Einfall + = der plötzliche Einfall + = der feindliche Einfall + = der mutwillige Einfall + = der feindliche Einfall + = der wunderliche Einfall + = der räuberische Einfall + = der geistreiche Einfall + = ein komischer Einfall + = ich kam auf den Einfall + = wie denkst Du jetzt über deinen Einfall? +</t>
        </is>
      </c>
    </row>
    <row r="5077">
      <c r="A5077" t="inlineStr">
        <is>
          <t>Einfallen</t>
        </is>
      </c>
      <c r="B5077" t="inlineStr"/>
      <c r="C5077" t="inlineStr"/>
      <c r="D5077"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 - giấy lót</t>
        </is>
      </c>
    </row>
    <row r="5078">
      <c r="A5078" t="inlineStr">
        <is>
          <t>einfallend</t>
        </is>
      </c>
      <c r="B5078" t="inlineStr"/>
      <c r="C5078" t="inlineStr"/>
      <c r="D5078" t="inlineStr">
        <is>
          <t>vốn có, vốn gắn liền với, vốn liên quan với, tới, phụ thuộc vào, gắn liền với</t>
        </is>
      </c>
    </row>
    <row r="5079">
      <c r="A5079" t="inlineStr">
        <is>
          <t>einfallslos</t>
        </is>
      </c>
      <c r="B5079" t="inlineStr"/>
      <c r="C5079" t="inlineStr"/>
      <c r="D5079" t="inlineStr">
        <is>
          <t>không giàu óc tưởng tượng, thiếu sáng kiến, tính không sáng tạo</t>
        </is>
      </c>
    </row>
    <row r="5080">
      <c r="A5080" t="inlineStr">
        <is>
          <t>einfallsreich</t>
        </is>
      </c>
      <c r="B5080" t="inlineStr"/>
      <c r="C5080" t="inlineStr"/>
      <c r="D5080" t="inlineStr">
        <is>
          <t>tưởng tượng, không có thực, hay tưởng tượng, giàu tưởng tượng, có tài hư cấu, sáng tạo - có thai, có mang thai, có chửa, giàu trí tưởng tượng, giàu trí sáng tạo, dồi dào tư tưởng ý tứ, có kết quả phong phú, có tầm quan trọng lơn, hàm súc, giàu ý</t>
        </is>
      </c>
    </row>
    <row r="5081">
      <c r="A5081" t="inlineStr">
        <is>
          <t>Einfallstelle</t>
        </is>
      </c>
      <c r="B5081" t="inlineStr"/>
      <c r="C5081" t="inlineStr"/>
      <c r="D5081" t="inlineStr">
        <is>
          <t>thùng rửa bát, chậu rửa bát, ) vũng nước bẩn, vũng lầy, ổ, đầm lầy, khe kéo phông</t>
        </is>
      </c>
    </row>
    <row r="5082">
      <c r="A5082" t="inlineStr">
        <is>
          <t>Einfalt</t>
        </is>
      </c>
      <c r="B5082" t="inlineStr"/>
      <c r="C5082" t="inlineStr"/>
      <c r="D5082" t="inlineStr">
        <is>
          <t>tính ngây thơ, tính chất phác, tính ngờ nghệch, tính khờ khạo, lời nói ngây thơ, lời nói khờ khạo - tính ngớ ngẩn, tính khờ dại - tính chân thật, tính hồn nhiên - tính đơn giản, tính mộc mạc, tính xuềnh xoàng, tính dễ hiểu, tính dễ làm, tính ngu dại, tính ngốc nghếch, tính ngu xuẩn - tính mềm dẻo, tính dịu dàng, tính nhu nhược, tính uỷ mị, tính ẻo lả, sự khờ khạo</t>
        </is>
      </c>
    </row>
    <row r="5083">
      <c r="A5083" t="inlineStr">
        <is>
          <t>Einfaltspinsel</t>
        </is>
      </c>
      <c r="B5083" t="inlineStr"/>
      <c r="C5083" t="inlineStr"/>
      <c r="D5083" t="inlineStr">
        <is>
          <t>chim cu cu, chàng ngốc - 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 - ca, chén vại, chén, mồm, miệng, mặt, ảnh căn cước, thằng ngốc, thằng khờ, anh chàng cả tin, học sinh chăm học, học sinh học gạo - người ngốc nghếch, người khờ dại - người ngờ nghệch, người ngu xuẩn, người dại dột, người nhu nhược - người ngớ ngẩn, người xuẩn ngốc, cái đầu, mì dẹt - người đần độn - chim bồ câu, người dễ bị lừa - - người ngu dại, người dốt nát, cây thuốc, thuốc lá - anh ngốc, anh thộn, anh quỷnh - cái thìa, vật hình thìa, anh chàng quỷnh, anh nhân tình say như điếu đổ - thằng đần - người nông thôn, người quê mùa</t>
        </is>
      </c>
    </row>
    <row r="5084">
      <c r="A5084" t="inlineStr">
        <is>
          <t>einfangen</t>
        </is>
      </c>
      <c r="B5084" t="inlineStr"/>
      <c r="C5084" t="inlineStr"/>
      <c r="D5084" t="inlineStr">
        <is>
          <t>bắt lấy, nắm lấy, tóm lấy, chộp lấy, đánh được, câu được, bắt kịp, theo kịp, đuổi kịp, mắc, bị nhiễm, hiểu được, nắm được, nhận ra, bắt gặp, bắt được quả tang, chợt gặp - chợt thấy, mắc vào, vướng, móc, kẹp, chặn đứng, nén, giữ, thu hút, lôi cuốn, đánh, giáng, bắt lửa, đóng băng, ăn khớp, vừa, bấu, víu lấy, níu lấy - bắt bằng lưới, đánh lưới, thả lưới, giăng lưới, bủa lưới &amp; ), đánh bẫy, che phủ bằng lưới, đan, đan lưới, được lãi thực - chiếm đoạt, cướp lấy, tóm bắt, nắm vững, hiểu thấu, cho chiếm hữu seise), tịch thu, tịch biên, buộc dây, bị kẹt, kẹt chặt = einfangen +</t>
        </is>
      </c>
    </row>
    <row r="5085">
      <c r="A5085" t="inlineStr">
        <is>
          <t>einfarbig</t>
        </is>
      </c>
      <c r="B5085" t="inlineStr"/>
      <c r="C5085" t="inlineStr"/>
      <c r="D5085" t="inlineStr">
        <is>
          <t>đơn sắc, một màu monochrome) - rõ ràng, rõ rệt, đơn giản, dễ hiểu, không viết bằng mật mã, giản dị, thường, đơn sơ, mộc mạc, chất phác, ngay thẳng, thẳng thắn, trơn, một màu, xấu, thô - đồng màu, cùng màu, cùng loại</t>
        </is>
      </c>
    </row>
    <row r="5086">
      <c r="A5086" t="inlineStr">
        <is>
          <t>einfassen</t>
        </is>
      </c>
      <c r="B5086" t="inlineStr"/>
      <c r="C5086" t="inlineStr"/>
      <c r="D5086" t="inlineStr">
        <is>
          <t>trói, buộc, bỏ lại, ký hợp đồng học nghề, ràng buộc, chấp nhận, thừa nhận, làm táo bón, băng bó, đánh đai nẹp, đóng, tết quanh, kết lại với nhau, kết thành khối rắn - kẹt, táo bón - viền, tiếp, giáp với, gần như, giống như - mài sắc, giũa sắt, làm bờ cho, làm gờ cho, làm cạnh cho, xen vào, len vào, dịch dần vào, đi né lên, lách lên - vây quanh, rào quanh, bỏ kèm theo, gửi kèm theo, đóng vào hộp, đóng vào thùng, nhốt vào..., bao gồm, chứa đựng - đương đầu, đối phó, đứng trước mặt, ở trước mặt, lật, nhìn về, hướng về, quay về, đối diện, đặt ) ở giữa hai cầu thủ của hai bên, ra lệnh quay, viền màu, bọc, phủ, tráng, hồ, quay - nhạo báng, chế nhạo, chế giễu, giễu cợt, đeo, thắt, buộc quanh mình, quấn quanh, đóng đai quanh, bao bọc, cho - bao vây, bao quanh, e hèm, đằng hắng, hắng giọng - vạch, kẻ thành dòng, làm nhăn, làm cho có ngấn, làm cho có vạch, sắp thành hàng dàn hàng, sắp hàng, đứng thành hàng ngũ, lót, làm đầy, nhồi, nhét, đi tơ - leo, trèo lên, cưỡi, nâng lên, cất lên, đỡ lên, kéo lên, cho cưỡi lên, đóng khung, lắp táp, cắm vào, dựng lên, đặt, sắp đặt, dán vào, đóng vào, mang, được trang bị, cho nhảy vật nuôi, lên - trèo, bốc lên, tăng lên - vây bọc, viền xung quanh, cạp, làm vành - đi dọc theo, đi quanh, đi ở bờ rìa, ở dọc theo - sắp xếp, thu dọn, sắp đặt cho ngăn nắp thứ tự, sửa, gạt, cời, cắt, hớt, tỉa, xén, bào, đẽo ..., tô điểm, trang sức, trang điểm, cân bằng trọng tải, xoay theo hướng gió, mắng mỏ, sửa cho một trận - lựa chiều, nước đôi không đứng hẳn về phía bên nào, tìm cách chiếu lòng cả đôi bên - khâu diềm, quất, vụt weal) = einfassen + = einfassen + = einfassen + = neu einfassen +</t>
        </is>
      </c>
    </row>
    <row r="5087">
      <c r="A5087" t="inlineStr">
        <is>
          <t>Einfassung</t>
        </is>
      </c>
      <c r="B5087" t="inlineStr"/>
      <c r="C5087" t="inlineStr"/>
      <c r="D5087" t="inlineStr">
        <is>
          <t>sự liên kết, sự ghép lại, sự gắn lại, sự trói lại, sự buộc lại, sự bó lại, sự đóng sách, bìa sách, đường viền - bờ, mép, vỉa, lề, biên giới, vùng biên giới giữa Anh và Ê-cốt, biên giới của văn minh, luống chạy quanh vườn - sự viền, sự làm bờ, sự làm gờ, viền, gờ - sự rào lại, hàng rào vây quanh, đất có rào vây quanh, tài liệu gửi kèm - hàng rào, thuật đánh kiếm, tài tranh luận, lá chắn, nơi oa trữ của ăn cắp, người oa trữ của ăn cắp, bức tường thành - lá, nền, vật làm nền, người làm tôn người khác lên, cái làm tôn cái khác lên, trang trí hình lá, đường chạy, sự đánh bại, sự đánh lui - cấu trúc, cơ cấu, hệ thống, thứ tự, trạng thái, khung, sườn, thân hình, tầm vóc, ảnh, lồng kính, khung rửa quặng - sự trèo, sự lên, sự tăng lên, giá - sự ngăn nắp, sự gọn gàng, trạng thái sẵn sàng, y phục, cách ăn mặc, sự xoay theo đúng hướng gió</t>
        </is>
      </c>
    </row>
    <row r="5088">
      <c r="A5088" t="inlineStr">
        <is>
          <t>einfinden</t>
        </is>
      </c>
      <c r="B5088" t="inlineStr"/>
      <c r="C5088" t="inlineStr"/>
      <c r="D5088" t="inlineStr">
        <is>
          <t>tập họp, tập trung</t>
        </is>
      </c>
    </row>
    <row r="5089">
      <c r="A5089" t="inlineStr">
        <is>
          <t>einflechten</t>
        </is>
      </c>
      <c r="B5089" t="inlineStr"/>
      <c r="C5089" t="inlineStr"/>
      <c r="D5089" t="inlineStr">
        <is>
          <t>dệt, đan, kết lại, thêu dệt, bày ra, đi len lỏi, đi quanh co, lắc lư, đua đưa, bay tránh</t>
        </is>
      </c>
    </row>
    <row r="5090">
      <c r="A5090" t="inlineStr">
        <is>
          <t>einfliegen</t>
        </is>
      </c>
      <c r="B5090" t="inlineStr"/>
      <c r="C5090" t="inlineStr"/>
      <c r="D5090" t="inlineStr">
        <is>
          <t>thử thách, thử, kiểm tra, thử bằng thuốc thử, phân tích</t>
        </is>
      </c>
    </row>
    <row r="5091">
      <c r="A5091" t="inlineStr">
        <is>
          <t>Einfrieren</t>
        </is>
      </c>
      <c r="B5091" t="inlineStr"/>
      <c r="C5091" t="inlineStr"/>
      <c r="D5091" t="inlineStr">
        <is>
          <t>sự đông vì lạnh, sự giá lạnh, tình trạng đông vì lạnh, tiết đông giá, sự ổn định, sự hạn định</t>
        </is>
      </c>
    </row>
    <row r="5092">
      <c r="A5092" t="inlineStr">
        <is>
          <t>einfrieren</t>
        </is>
      </c>
      <c r="B5092" t="inlineStr"/>
      <c r="C5092" t="inlineStr"/>
      <c r="D5092" t="inlineStr">
        <is>
          <t>đóng băng, đông lại, lạnh cứng, thấy lạnh, thấy giá, thấy ớn lạnh, thấy ghê ghê, làm đóng băng, làm đông, làm lạnh cứng, ướp lạnh, làm ớn lạnh, làm lạnh nhạt - làm tê liệt, ngăn cản, cản trở, ổn định, hạn định</t>
        </is>
      </c>
    </row>
    <row r="5093">
      <c r="A5093" t="inlineStr">
        <is>
          <t>Einfuhr</t>
        </is>
      </c>
      <c r="B5093" t="inlineStr"/>
      <c r="C5093" t="inlineStr"/>
      <c r="D5093" t="inlineStr">
        <is>
          <t>sự nhập, sự nhập khẩu, số nhiều) hàng nhập, hàng nhập khẩu, ý nghĩa, nội dung, tầm quan trọng - hàng nhập</t>
        </is>
      </c>
    </row>
    <row r="5094">
      <c r="A5094" t="inlineStr">
        <is>
          <t>Einfuhrartikel</t>
        </is>
      </c>
      <c r="B5094" t="inlineStr"/>
      <c r="C5094" t="inlineStr"/>
      <c r="D5094" t="inlineStr">
        <is>
          <t>sự nhập, sự nhập khẩu, số nhiều) hàng nhập, hàng nhập khẩu, ý nghĩa, nội dung, tầm quan trọng</t>
        </is>
      </c>
    </row>
    <row r="5095">
      <c r="A5095" t="inlineStr">
        <is>
          <t>Eingabe</t>
        </is>
      </c>
      <c r="B5095" t="inlineStr"/>
      <c r="C5095" t="inlineStr"/>
      <c r="D5095"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ăn, sự cho ăn, cỏ, đồng cỏ, suất lúa mạch, suất cỏ khô, bữa ăn, bữa chén, chất liệu, sự cung cấp, đạn, băng đạn - cái cho vào, lực truyền vào, dòng điện truyền vào, tài liệu viết bằng ký hiệu, sự cung cấp tài liệu, số tiền cúng - đài kỷ niệm, tượng kỷ niệm, vật kỷ niệm, bản ghi chép, bản ghi niên đại, thông điệp, đơn thỉnh nguyện, bản kiến nghị - sự cầu xin, sự thỉnh cầu, đơn thỉnh cầu, kiến nghị, đơn - sự bày ra, sự phô ra, sự trình ra, sự trình diễn, sự giới thiệu, sự đưa vào yết kiến, sự đưa vào bệ kiến, sự biếu, sự tặng, quà biếu, đồ tặng - sự trình, sự đệ trình, sự phục tùng, sự quy phục, ý kiến trình toà = eine Eingabe machen +</t>
        </is>
      </c>
    </row>
    <row r="5096">
      <c r="A5096" t="inlineStr">
        <is>
          <t>Eingang</t>
        </is>
      </c>
      <c r="B5096" t="inlineStr"/>
      <c r="C5096" t="inlineStr"/>
      <c r="D5096" t="inlineStr">
        <is>
          <t>sự đi vào, sự ra, sự nhậm, quyền vào, quyền gia nhập, tiền vào, tiền gia nhập entrance_fee), cổng vào, lối vào - lối đi vào, cổng đi vào, sự tiếp nhận, sự ghi vào, mục, mục từ, danh sách người thi đấu, sự ghi tên người thi đấu - vịnh nhỏ, lạch, vật khảm, vật dát, vật lắp vào, vật lồng vào - cái cho vào, lực truyền vào, dòng điện truyền vào, tài liệu viết bằng ký hiệu, sự cung cấp tài liệu, số tiền cúng - công thức, đơn thuốc, sự nhận được, số nhiều), sự thu, số thu, giấy biên nhận, biên lai - ngưỡng cửa, bước đầu, ngưỡng = nach Eingang + = nach Eingang von +</t>
        </is>
      </c>
    </row>
    <row r="5097">
      <c r="A5097" t="inlineStr">
        <is>
          <t>Eingangshalle</t>
        </is>
      </c>
      <c r="B5097" t="inlineStr"/>
      <c r="C5097" t="inlineStr"/>
      <c r="D5097" t="inlineStr">
        <is>
          <t>tầng dưới cùng</t>
        </is>
      </c>
    </row>
    <row r="5098">
      <c r="A5098" t="inlineStr">
        <is>
          <t>Eingangsleistung</t>
        </is>
      </c>
      <c r="B5098" t="inlineStr"/>
      <c r="C5098" t="inlineStr"/>
      <c r="D5098" t="inlineStr">
        <is>
          <t>cái cho vào, lực truyền vào, dòng điện truyền vào, tài liệu viết bằng ký hiệu, sự cung cấp tài liệu, số tiền cúng</t>
        </is>
      </c>
    </row>
    <row r="5099">
      <c r="A5099" t="inlineStr">
        <is>
          <t>eingebaut</t>
        </is>
      </c>
      <c r="B5099" t="inlineStr"/>
      <c r="C5099" t="inlineStr"/>
      <c r="D5099" t="inlineStr">
        <is>
          <t>gắn liền = fest eingebaut +</t>
        </is>
      </c>
    </row>
    <row r="5100">
      <c r="A5100" t="inlineStr">
        <is>
          <t>Eingeben</t>
        </is>
      </c>
      <c r="B5100" t="inlineStr"/>
      <c r="C5100" t="inlineStr"/>
      <c r="D5100" t="inlineStr">
        <is>
          <t>sự trông nom, sự quản lý, sự cai quản, sự cai trị, chính phủ, chính quyền, sự thi hành, việc áp dụng, sự cho uống, sự làm lễ, sự cho ai, sự phân phối, sự phân phát, sự quản lý tài sản</t>
        </is>
      </c>
    </row>
    <row r="5101">
      <c r="A5101" t="inlineStr">
        <is>
          <t>eingeben</t>
        </is>
      </c>
      <c r="B5101" t="inlineStr"/>
      <c r="C5101" t="inlineStr"/>
      <c r="D5101" t="inlineStr">
        <is>
          <t>truyền, truyền cảm hứng cho, gây cảm hứng cho, gây, gây ra, xúi giục, hít vào, thở vào, linh cảm = eingeben + = eingeben + = eingeben +</t>
        </is>
      </c>
    </row>
    <row r="5102">
      <c r="A5102" t="inlineStr">
        <is>
          <t>eingebettet</t>
        </is>
      </c>
      <c r="B5102" t="inlineStr"/>
      <c r="C5102" t="inlineStr"/>
      <c r="D5102" t="inlineStr">
        <is>
          <t>ăn sâu, thâm căn cố đế</t>
        </is>
      </c>
    </row>
    <row r="5103">
      <c r="A5103" t="inlineStr">
        <is>
          <t>eingeboren</t>
        </is>
      </c>
      <c r="B5103" t="inlineStr"/>
      <c r="C5103" t="inlineStr"/>
      <c r="D5103" t="inlineStr">
        <is>
          <t>nơi sinh, tự nhiên, bẩm sinh, địa phương, thổ dân</t>
        </is>
      </c>
    </row>
    <row r="5104">
      <c r="A5104" t="inlineStr">
        <is>
          <t>Eingeborene</t>
        </is>
      </c>
      <c r="B5104" t="inlineStr"/>
      <c r="C5104" t="inlineStr"/>
      <c r="D5104" t="inlineStr">
        <is>
          <t>người sinh ở, người quê quán ở, người địa phương, thổ dân, loài địa phương, loài nguyên sản, thổ sản, sò nuôi</t>
        </is>
      </c>
    </row>
    <row r="5105">
      <c r="A5105" t="inlineStr">
        <is>
          <t>Eingebung</t>
        </is>
      </c>
      <c r="B5105" t="inlineStr"/>
      <c r="C5105" t="inlineStr"/>
      <c r="D5105" t="inlineStr">
        <is>
          <t>sự hít vào, sự thở vào, sự truyền cảm, sự cảm hứng, cảm nghĩ, ý nghĩ hay chợt có, người truyền cảm hứng, vật truyền cảm hứng, linh cảm - trực giác, sự hiểu biết qua trực giác, khả năng trực giác, điều trực giác - sự xúi giục, sự thúc giục, sự thúc đẩy, sự nhắc</t>
        </is>
      </c>
    </row>
    <row r="5106">
      <c r="A5106" t="inlineStr">
        <is>
          <t>eingedenk</t>
        </is>
      </c>
      <c r="B5106" t="inlineStr"/>
      <c r="C5106" t="inlineStr"/>
      <c r="D5106">
        <f> eingedenk sein +</f>
        <v/>
      </c>
    </row>
    <row r="5107">
      <c r="A5107" t="inlineStr">
        <is>
          <t>eingeengt</t>
        </is>
      </c>
      <c r="B5107" t="inlineStr"/>
      <c r="C5107" t="inlineStr"/>
      <c r="D5107" t="inlineStr">
        <is>
          <t>sắp đi, đi, đi hướng về</t>
        </is>
      </c>
    </row>
    <row r="5108">
      <c r="A5108" t="inlineStr">
        <is>
          <t>eingefallen</t>
        </is>
      </c>
      <c r="B5108" t="inlineStr"/>
      <c r="C5108" t="inlineStr"/>
      <c r="D5108" t="inlineStr">
        <is>
          <t>co lại, teo lại, quắt lại, tóp đi = eingefallen +</t>
        </is>
      </c>
    </row>
    <row r="5109">
      <c r="A5109" t="inlineStr">
        <is>
          <t>eingefleischt</t>
        </is>
      </c>
      <c r="B5109" t="inlineStr"/>
      <c r="C5109" t="inlineStr"/>
      <c r="D5109" t="inlineStr">
        <is>
          <t>ăn sâu, thâm căn cố đế, thành cố tật, kinh niên - - cụ thể bằng xương, bằng thịt, hiện thân, hồng tươi, màu thịt tươi - - lâu năm</t>
        </is>
      </c>
    </row>
    <row r="5110">
      <c r="A5110" t="inlineStr">
        <is>
          <t>eingegeben</t>
        </is>
      </c>
      <c r="B5110" t="inlineStr"/>
      <c r="C5110" t="inlineStr"/>
      <c r="D5110" t="inlineStr">
        <is>
          <t>đầy cảm hứng, do người khác mớm cho, người khác xúi giục, do người có thế lực mớm cho, hít vào, thở vào</t>
        </is>
      </c>
    </row>
    <row r="5111">
      <c r="A5111" t="inlineStr">
        <is>
          <t>eingehen</t>
        </is>
      </c>
      <c r="B5111" t="inlineStr"/>
      <c r="C5111" t="inlineStr"/>
      <c r="D5111" t="inlineStr">
        <is>
          <t>trả lời, đáp lại, thưa, biện bác, chịu trách nhiệm, đảm bảo, bảo lãnh, xứng với, đúng với, đáp ứng, thành công có kết quả = eingehen + = eingehen + = eingehen + = eingehen + = auf etwas eingehen + = auf etwas näher eingehen +</t>
        </is>
      </c>
    </row>
    <row r="5112">
      <c r="A5112" t="inlineStr">
        <is>
          <t>eingehend</t>
        </is>
      </c>
      <c r="B5112" t="inlineStr"/>
      <c r="C5112" t="inlineStr"/>
      <c r="D5112" t="inlineStr">
        <is>
          <t>nhỏ, vụn vặt, kỹ lưỡng, chi ly, cặn kẽ, tỉ mỉ = eingehend prüfen + = sich mit etwas eingehend befassen +</t>
        </is>
      </c>
    </row>
    <row r="5113">
      <c r="A5113" t="inlineStr">
        <is>
          <t>eingelassen</t>
        </is>
      </c>
      <c r="B5113" t="inlineStr"/>
      <c r="C5113" t="inlineStr"/>
      <c r="D5113">
        <f> tief eingelassen +</f>
        <v/>
      </c>
    </row>
    <row r="5114">
      <c r="A5114" t="inlineStr">
        <is>
          <t>Eingemachte</t>
        </is>
      </c>
      <c r="B5114" t="inlineStr"/>
      <c r="C5114" t="inlineStr"/>
      <c r="D5114" t="inlineStr">
        <is>
          <t>mứt quả - sự pha chế, quả đóng hộp, mứt, kẹo, áo quần may sẵn - khu vực cấm săn, khu vực cấm câu cá, kính phòng bụi, kính bảo hộ lao động</t>
        </is>
      </c>
    </row>
    <row r="5115">
      <c r="A5115" t="inlineStr">
        <is>
          <t>eingenommen</t>
        </is>
      </c>
      <c r="B5115" t="inlineStr"/>
      <c r="C5115" t="inlineStr"/>
      <c r="D5115">
        <f> eingenommen sein + = eingenommen sein + = von sich eingenommen sein +</f>
        <v/>
      </c>
    </row>
    <row r="5116">
      <c r="A5116" t="inlineStr">
        <is>
          <t>eingerichtet</t>
        </is>
      </c>
      <c r="B5116" t="inlineStr"/>
      <c r="C5116" t="inlineStr"/>
      <c r="D5116" t="inlineStr">
        <is>
          <t>không thích nghi, kém thích nghi = nicht eingerichtet +</t>
        </is>
      </c>
    </row>
    <row r="5117">
      <c r="A5117" t="inlineStr">
        <is>
          <t>eingerostet</t>
        </is>
      </c>
      <c r="B5117" t="inlineStr"/>
      <c r="C5117" t="inlineStr"/>
      <c r="D5117" t="inlineStr">
        <is>
          <t>gỉ, han, bạc thành màu gỉ sắt, lỗi thời, lạc hậu, cổ, cùn, khàn, giận dữ, cau có, bực tức, ôi</t>
        </is>
      </c>
    </row>
    <row r="5118">
      <c r="A5118" t="inlineStr">
        <is>
          <t>eingeschaltet</t>
        </is>
      </c>
      <c r="B5118" t="inlineStr"/>
      <c r="C5118" t="inlineStr"/>
      <c r="D5118" t="inlineStr">
        <is>
          <t>tích cực, hoạt động, nhanh nhẹn, linh lợi, thiết thực, thực sự, có hiệu lực, công hiệu, chủ động, tại ngũ, phóng xạ, hoá hoạt động - xen vào giữa, nhuận - tiếp, tiếp tục, tiếp diễn, tiến lên, đang, đang có, đang hoạt động, vào, về bên trái - đặt trong ngoặc đơn, chen vào giữa</t>
        </is>
      </c>
    </row>
    <row r="5119">
      <c r="A5119" t="inlineStr">
        <is>
          <t>eingeschlossen</t>
        </is>
      </c>
      <c r="B5119" t="inlineStr"/>
      <c r="C5119" t="inlineStr"/>
      <c r="D5119"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ngấm, ngấm ngầm, ẩn tàng, hoàn toàn tuyệt đối = alles eingeschlossen +</t>
        </is>
      </c>
    </row>
    <row r="5120">
      <c r="A5120" t="inlineStr">
        <is>
          <t>eingeschnappt</t>
        </is>
      </c>
      <c r="B5120" t="inlineStr"/>
      <c r="C5120" t="inlineStr"/>
      <c r="D5120" t="inlineStr">
        <is>
          <t>chéo nhau, vắt ngang, bực mình, cáu, gắt, đối, trái ngược, ngược lại, lai, lai giống, bất lương, man trá, kiếm được bằng những thủ đoạn bất lương - cáu kỉnh, phát cáu, càu nhàu, dằn dỗi - cáu giận, bực dọc = eingeschnappt sein +</t>
        </is>
      </c>
    </row>
    <row r="5121">
      <c r="A5121" t="inlineStr">
        <is>
          <t>eingeschrieben</t>
        </is>
      </c>
      <c r="B5121" t="inlineStr"/>
      <c r="C5121" t="inlineStr"/>
      <c r="D5121" t="inlineStr">
        <is>
          <t>đã đăng ký, bảo đảm = nicht eingeschrieben +</t>
        </is>
      </c>
    </row>
    <row r="5122">
      <c r="A5122" t="inlineStr">
        <is>
          <t>eingesperrt</t>
        </is>
      </c>
      <c r="B5122" t="inlineStr"/>
      <c r="C5122" t="inlineStr"/>
      <c r="D5122" t="inlineStr">
        <is>
          <t>sống ẩn dật, xa lánh xã hội</t>
        </is>
      </c>
    </row>
    <row r="5123">
      <c r="A5123" t="inlineStr">
        <is>
          <t>eingestehen</t>
        </is>
      </c>
      <c r="B5123" t="inlineStr"/>
      <c r="C5123" t="inlineStr"/>
      <c r="D5123" t="inlineStr">
        <is>
          <t>nhận vào, cho vào, kết nạp, cho hưởng, chứa được, nhận được, có đủ chỗ cho, nhận, thừa nhận, thú nhận, nạp, có chỗ cho, có - thú tội, xưng tội, nghe xưng tội = eingestehen + = alles eingestehen + = etwas offen eingestehen +</t>
        </is>
      </c>
    </row>
    <row r="5124">
      <c r="A5124" t="inlineStr">
        <is>
          <t>eingestellt</t>
        </is>
      </c>
      <c r="B5124" t="inlineStr"/>
      <c r="C5124" t="inlineStr"/>
      <c r="D5124">
        <f> unscharf eingestellt +</f>
        <v/>
      </c>
    </row>
    <row r="5125">
      <c r="A5125" t="inlineStr">
        <is>
          <t>eingetragen</t>
        </is>
      </c>
      <c r="B5125" t="inlineStr"/>
      <c r="C5125" t="inlineStr"/>
      <c r="D5125" t="inlineStr">
        <is>
          <t>không vào sổ, không đăng ký</t>
        </is>
      </c>
    </row>
    <row r="5126">
      <c r="A5126" t="inlineStr">
        <is>
          <t>Eingeweide</t>
        </is>
      </c>
      <c r="B5126" t="inlineStr"/>
      <c r="C5126" t="inlineStr"/>
      <c r="D5126" t="inlineStr">
        <is>
          <t>phần ở trong, ruột = die Eingeweide + = die Eingeweide +</t>
        </is>
      </c>
    </row>
    <row r="5127">
      <c r="A5127" t="inlineStr">
        <is>
          <t>eingeweiht</t>
        </is>
      </c>
      <c r="B5127" t="inlineStr"/>
      <c r="C5127" t="inlineStr"/>
      <c r="D5127" t="inlineStr">
        <is>
          <t>giỏi, thạo, tinh thông, lão luyện - đã được vỡ lòng, đã được khai tâm, đã được bắt đầu làm quen với, đã được làm lễ kết nạp, đã được thụ giáo = eingeweiht + = eingeweiht sein + = nicht eingeweiht +</t>
        </is>
      </c>
    </row>
    <row r="5128">
      <c r="A5128" t="inlineStr">
        <is>
          <t>Eingeweihte</t>
        </is>
      </c>
      <c r="B5128" t="inlineStr"/>
      <c r="C5128" t="inlineStr"/>
      <c r="D5128" t="inlineStr">
        <is>
          <t>người giỏi, người tinh thông, người thông thạo, người lão luyện, nhà luyện đan thông thạo, nhà giả kim lão luyện - người đã được vỡ lòng, người đã được khai tâm, người được bắt đầu làm quen với một bộ môn, người đã được làm lễ kết nạp, người đã được thụ giáo - người ở trong, người của nội bộ, người nắm được tình hình nội bộ, người trong cuộc, người được hưởng một đặc quyền - đảng, tiệc, buổi liên hoan, những người cùng đi, toán, đội, nhóm, bên, người tham gia, người tham dự = für Eingeweihte bestimmt +</t>
        </is>
      </c>
    </row>
    <row r="5129">
      <c r="A5129" t="inlineStr">
        <is>
          <t>eingewirkt</t>
        </is>
      </c>
      <c r="B5129" t="inlineStr"/>
      <c r="C5129" t="inlineStr"/>
      <c r="D5129" t="inlineStr">
        <is>
          <t>xen lẫn, dát vào, trang trí</t>
        </is>
      </c>
    </row>
    <row r="5130">
      <c r="A5130" t="inlineStr">
        <is>
          <t>Eingezogene</t>
        </is>
      </c>
      <c r="B5130" t="inlineStr"/>
      <c r="C5130" t="inlineStr"/>
      <c r="D5130" t="inlineStr">
        <is>
          <t>lính quân dịch</t>
        </is>
      </c>
    </row>
    <row r="5131">
      <c r="A5131" t="inlineStr">
        <is>
          <t>Eingliederung</t>
        </is>
      </c>
      <c r="B5131" t="inlineStr"/>
      <c r="C5131" t="inlineStr"/>
      <c r="D5131" t="inlineStr">
        <is>
          <t>sự sáp nhập, sự hợp nhất, sự hợp thành tổ chức, sự hợp thành đoàn thể, đoàn thể, liên đoàn - sự hợp lại thành một hệ thống thống nhất, sự bổ sung thành một thể thống nhất, sự hoà hợp với môi trường, phép tích phân, sự tích phân, sự mở rộng cho mọi người - sự mở rộng cho mọi chủng tộc, sự dành quyền bình đẳng cho</t>
        </is>
      </c>
    </row>
    <row r="5132">
      <c r="A5132" t="inlineStr">
        <is>
          <t>eingraben</t>
        </is>
      </c>
      <c r="B5132" t="inlineStr"/>
      <c r="C5132" t="inlineStr"/>
      <c r="D5132" t="inlineStr">
        <is>
          <t>chôn, chôn cất, mai táng, chôn vùi, che đi, phủ đi, giấu đi, quên đi</t>
        </is>
      </c>
    </row>
    <row r="5133">
      <c r="A5133" t="inlineStr">
        <is>
          <t>eingravieren</t>
        </is>
      </c>
      <c r="B5133" t="inlineStr"/>
      <c r="C5133" t="inlineStr"/>
      <c r="D5133"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 = eingravieren +</t>
        </is>
      </c>
    </row>
    <row r="5134">
      <c r="A5134" t="inlineStr">
        <is>
          <t>Eingreifen</t>
        </is>
      </c>
      <c r="B5134" t="inlineStr"/>
      <c r="C5134" t="inlineStr"/>
      <c r="D5134" t="inlineStr">
        <is>
          <t>sự cắn, sự ngoạm, miếng cắn, vết cắn, sự châm, sự đốt, nốt đốt, miếng, thức ăn, sự đau nhức, sự nhức nhối của vết thương, sự cắn câu, sự bám chắt, sự ăn sâu, vị cay tê, sự châm biếm, sự chua cay - cỏ cho vật nuôi - sự đặt vào giữa, sự đặt, vật đặt vào, vật chướng ngại...), vật chướng ngại, sự can, sự can thiệp, sự làm trung gian hoà giải, sự ngắt lời, sự xen lời, lời xen vào, thuyết phản đối</t>
        </is>
      </c>
    </row>
    <row r="5135">
      <c r="A5135" t="inlineStr">
        <is>
          <t>eingreifen</t>
        </is>
      </c>
      <c r="B5135" t="inlineStr"/>
      <c r="C5135" t="inlineStr"/>
      <c r="D5135" t="inlineStr">
        <is>
          <t>gây trở ngại, quấy rầy, can thiệp, xen vào, dính vào, giao thoa, nhiễu, đá chân nọ vào chân kia, chặn trái phép, cản đối phương cho đồng đội dắt bóng lên, chạm vào nhau - đụng vào nhau, đối lập với nhau, xin được quyền ưu tiên đăng ký một phát minh - ở giữa, xảy ra ở giữa = eingreifen + = eingreifen +</t>
        </is>
      </c>
    </row>
    <row r="5136">
      <c r="A5136" t="inlineStr">
        <is>
          <t>eingrenzen</t>
        </is>
      </c>
      <c r="B5136" t="inlineStr"/>
      <c r="C5136" t="inlineStr"/>
      <c r="D5136" t="inlineStr">
        <is>
          <t>định nghĩa, định rõ, vạch rõ, xác định đặc điểm, chỉ rõ tính chất - giới hạn, định ranh giới, quy định, phạm vi - cô lập, cách ly, cách, tách ra - hạn chế, làm giới hạn cho</t>
        </is>
      </c>
    </row>
    <row r="5137">
      <c r="A5137" t="inlineStr">
        <is>
          <t>Eingriff</t>
        </is>
      </c>
      <c r="B5137" t="inlineStr"/>
      <c r="C5137" t="inlineStr"/>
      <c r="D5137" t="inlineStr">
        <is>
          <t>sự xâm lấn, sự xâm phạm, cái lấy được bằng xâm lấn - sự hứa hẹn, sự ước hẹn, sự cam kết, sự ràng buộc, sự hứa hôn, sự hứa gặp, sự thuê mướn, sự tuyển mộ, công việc làm, sự gài, sự giao chiến, cuộc đánh nhau - sự gây trở ngại, sự quấy rầy, điều gây trở ngại, sự can thiệp, sự xen vào, sự dính vào, sự giao thoa, sự nhiễu, sự đá chân nọ vào chân kia, sự chặn trái phép, sự cản đối phương cho đồng đội dắt bóng lên - sự phạt việc chặn trái phép, sự chạm vào nhau, sự đụng vào nhau, sự đối lập với nhau - - mắc lưới, mạng lưới, cạm, bẫy = der Eingriff + = der Eingriff + = in Eingriff stehen + = der unbefugte Eingriff + = an jemandem einen Eingriff vornehmen +</t>
        </is>
      </c>
    </row>
    <row r="5138">
      <c r="A5138" t="inlineStr">
        <is>
          <t>einhaken</t>
        </is>
      </c>
      <c r="B5138" t="inlineStr"/>
      <c r="C5138" t="inlineStr"/>
      <c r="D5138" t="inlineStr">
        <is>
          <t>cài, gài, móc, ôm chặt, nắm chặt, siết chặt = einhaken + = sich einhaken bei +</t>
        </is>
      </c>
    </row>
    <row r="5139">
      <c r="A5139" t="inlineStr">
        <is>
          <t>Einhalt</t>
        </is>
      </c>
      <c r="B5139" t="inlineStr"/>
      <c r="C5139" t="inlineStr"/>
      <c r="D5139" t="inlineStr">
        <is>
          <t>bắt giữ, làm ngừng lại, chặn lại, ngăn lại, hãm lại, lôi cuốn, hoãn thi hành = Einhalt gebieten + = einer Sache Einhalt gebieten +</t>
        </is>
      </c>
    </row>
    <row r="5140">
      <c r="A5140" t="inlineStr">
        <is>
          <t>Einhalten</t>
        </is>
      </c>
      <c r="B5140" t="inlineStr"/>
      <c r="C5140" t="inlineStr"/>
      <c r="D5140" t="inlineStr">
        <is>
          <t>sự tuân theo, sự tuân thủ, sự làm lễ, lễ kỷ niệm, sự cung kính, sự kính trọng, sự tôn kính observancy)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t>
        </is>
      </c>
    </row>
    <row r="5141">
      <c r="A5141" t="inlineStr">
        <is>
          <t>einhalten</t>
        </is>
      </c>
      <c r="B5141" t="inlineStr"/>
      <c r="C5141" t="inlineStr"/>
      <c r="D5141" t="inlineStr">
        <is>
          <t>tồn tại, kéo dài, tôn trọng, giữ, tuân theo, chịu theo, trung thành với, ở, ngụ tại, chờ, chờ đợi, chịu đựng, chịu, chống đỡ được - đi theo sau, theo nghề, làm nghề, đi theo một con đường, đi theo, đi hầu, theo, theo đuổi, nghe kịp, hiểu kịp, tiếp theo, kế theo, theo dõi, sinh ra, xảy đến - quan sát, nhận xét, tiến hành, cử hành, làm, chú ý giữ = einhalten +</t>
        </is>
      </c>
    </row>
    <row r="5142">
      <c r="A5142" t="inlineStr">
        <is>
          <t>einheften</t>
        </is>
      </c>
      <c r="B5142" t="inlineStr"/>
      <c r="C5142" t="inlineStr"/>
      <c r="D5142" t="inlineStr">
        <is>
          <t>giũa, gọt giũa, sắp xếp, sắp đặt, đệ trình đưa ra, đưa, cho đi thành hàng, đi thành hàng</t>
        </is>
      </c>
    </row>
    <row r="5143">
      <c r="A5143" t="inlineStr">
        <is>
          <t>einhegen</t>
        </is>
      </c>
      <c r="B5143" t="inlineStr"/>
      <c r="C5143" t="inlineStr"/>
      <c r="D5143" t="inlineStr">
        <is>
          <t>khoanh vùng thành công viên, bố trí vào bãi, đỗ ở bãi</t>
        </is>
      </c>
    </row>
    <row r="5144">
      <c r="A5144" t="inlineStr">
        <is>
          <t>einheimisch</t>
        </is>
      </c>
      <c r="B5144" t="inlineStr"/>
      <c r="C5144" t="inlineStr"/>
      <c r="D5144" t="inlineStr">
        <is>
          <t>thổ dân, thổ sản, đặc sản, ban sơ, nguyên thuỷ, cổ sơ - gia đình, việc nhà, nội trợ, nuôi trong nhà, trong nước trong nước, nội, thích ở nhà, thích đời sống gia đình, chỉ quanh quẩn ở nhà, chỉ ru rú xó nhà - đặc hữu, địa phương - bản xứ - ở trong, nội bộ, trong nước, nội tâm, tâm hồn, từ trong thâm tâm, chủ quan, bản chất, nội tại, dùng trong - - bộ phận, cục bộ, quỹ tích - nơi sinh, tự nhiên, bẩm sinh - mẹ đẻ, viết bằng tiếng mẹ đẻ, viết bằng tiếng địa phương</t>
        </is>
      </c>
    </row>
    <row r="5145">
      <c r="A5145" t="inlineStr">
        <is>
          <t>Einheit</t>
        </is>
      </c>
      <c r="B5145" t="inlineStr"/>
      <c r="C5145" t="inlineStr"/>
      <c r="D5145" t="inlineStr">
        <is>
          <t>phương sách, phương kế, chước mưu, vật sáng chế ra, thiết bị, dụng cụ, máy móc, hình vẽ, hình trang trí, hình tương trưng, châm ngôn, đề từ - tính chất duy nhất, tính chất độc nhất, tính chất thống nhất, tính chất tổng thể, tính chất hoà hợp, tính chất không thay đổi - một, một cái, đơn vị - tính đơn nhất, tính thuần nhất, tính duy nhất, tính đồng nhất, sự thống nhất, sự đoàn kết, sự hoà hợp, sự hoà thuận = die Einheit + = die Einheit + = eine Einheit bilden + = die hydraulische Einheit + = die Internationale Einheit + = der Tag der Deutschen Einheit +</t>
        </is>
      </c>
    </row>
    <row r="5146">
      <c r="A5146" t="inlineStr">
        <is>
          <t>Einheiten</t>
        </is>
      </c>
      <c r="B5146" t="inlineStr"/>
      <c r="C5146" t="inlineStr"/>
      <c r="D5146" t="inlineStr">
        <is>
          <t>đôi, nhị nguyên, nhị phân = gegen feindliche Einheiten gerichtet +</t>
        </is>
      </c>
    </row>
    <row r="5147">
      <c r="A5147" t="inlineStr">
        <is>
          <t>einheitlich</t>
        </is>
      </c>
      <c r="B5147" t="inlineStr"/>
      <c r="C5147" t="inlineStr"/>
      <c r="D5147" t="inlineStr">
        <is>
          <t>dính liền, cố kết, mạch lạc, chặt chẽ - có dự tính, có bàn tính, có phối hợp, soạn cho hoà nhạc - đặc, chắc, phù hợp, thích hợp, kiên định, trước sau như một - đồng nhất, đồng đều, thuần nhất - đồng dạng, cùng một kiểu, giống nhau, không thay đổi, không biến hoá, đều - hợp, liên liên kết, đoàn kết, hoà hợp = nicht einheitlich +</t>
        </is>
      </c>
    </row>
    <row r="5148">
      <c r="A5148" t="inlineStr">
        <is>
          <t>Einheitlichkeit</t>
        </is>
      </c>
      <c r="B5148" t="inlineStr"/>
      <c r="C5148" t="inlineStr"/>
      <c r="D5148" t="inlineStr">
        <is>
          <t>tính đồng nhất, tình đồng đều, tính thuần nhất - tính giống nhau, tính đồng dạng, tính chất không thay đổi, tính đều đều, tính đơn điệu - tính đơn nhất, tính duy nhất, sự thống nhất, sự đoàn kết, sự hoà hợp, sự hoà thuận, đơn vị</t>
        </is>
      </c>
    </row>
    <row r="5149">
      <c r="A5149" t="inlineStr">
        <is>
          <t>Einheits-</t>
        </is>
      </c>
      <c r="B5149" t="inlineStr"/>
      <c r="C5149" t="inlineStr"/>
      <c r="D5149" t="inlineStr">
        <is>
          <t>đồng dạng, cùng một kiểu, giống nhau, không thay đổi, không biến hoá, đều</t>
        </is>
      </c>
    </row>
    <row r="5150">
      <c r="A5150" t="inlineStr">
        <is>
          <t>einhellig</t>
        </is>
      </c>
      <c r="B5150" t="inlineStr"/>
      <c r="C5150" t="inlineStr"/>
      <c r="D5150" t="inlineStr">
        <is>
          <t>nhất trí</t>
        </is>
      </c>
    </row>
    <row r="5151">
      <c r="A5151" t="inlineStr">
        <is>
          <t>einherschreiten</t>
        </is>
      </c>
      <c r="B5151" t="inlineStr"/>
      <c r="C5151" t="inlineStr"/>
      <c r="D5151" t="inlineStr">
        <is>
          <t>chạy bằng buồm, chạy bằng máy, đi thuyền buồm, đi tàu, nhổ neo, xuống tàu, bay lượn, liêng, đi lướt qua, trôi qua, đi một cách oai vệ nói về đàn bà...), đi trên, chạy trên, điều khiển - lái - lướt nhanh, vút nhanh, đi một cách đường bệ, trải ra, chạy, lướt, vuốt, quét, vét, chèo bằng chèo dài</t>
        </is>
      </c>
    </row>
    <row r="5152">
      <c r="A5152" t="inlineStr">
        <is>
          <t>einherstolzieren</t>
        </is>
      </c>
      <c r="B5152" t="inlineStr"/>
      <c r="C5152" t="inlineStr"/>
      <c r="D5152" t="inlineStr">
        <is>
          <t>tập họp để duyệt binh, cho diễu hành, cho diễu binh, phô trương, diễu hành qua, tuần hành qua, diễu hành, tuần hành</t>
        </is>
      </c>
    </row>
    <row r="5153">
      <c r="A5153" t="inlineStr">
        <is>
          <t>einholen</t>
        </is>
      </c>
      <c r="B5153" t="inlineStr"/>
      <c r="C5153" t="inlineStr"/>
      <c r="D5153" t="inlineStr">
        <is>
          <t>mua, trã bằng giá, đạt được, được, mua chuộc, đút lót, hối lộ - bắt kịp, vượt, xảy đến bất thình lình cho = einholen + = einholen + = einholen gehen + = jemanden einholen +</t>
        </is>
      </c>
    </row>
    <row r="5154">
      <c r="A5154" t="inlineStr">
        <is>
          <t>Einhorn</t>
        </is>
      </c>
      <c r="B5154" t="inlineStr"/>
      <c r="C5154" t="inlineStr"/>
      <c r="D5154" t="inlineStr">
        <is>
          <t>con kỳ lân, kỳ lân biển unicorn-fish, unicorn-whale, sea-unicorn)</t>
        </is>
      </c>
    </row>
    <row r="5155">
      <c r="A5155" t="inlineStr">
        <is>
          <t>einig</t>
        </is>
      </c>
      <c r="B5155" t="inlineStr"/>
      <c r="C5155" t="inlineStr"/>
      <c r="D5155" t="inlineStr">
        <is>
          <t>hợp, liên liên kết, đoàn kết, hoà hợp = einig sein + = einig sein + = sich einig sein + = sich nicht einig sein +</t>
        </is>
      </c>
    </row>
    <row r="5156">
      <c r="A5156" t="inlineStr">
        <is>
          <t>einige</t>
        </is>
      </c>
      <c r="B5156" t="inlineStr"/>
      <c r="C5156" t="inlineStr"/>
      <c r="D5156" t="inlineStr">
        <is>
          <t>một, một nào đó, tuyệt không, không tí nào, bất cứ, một người nào đó, một vật nào đó, không chút gì, không đứa nào, bất cứ vật gì, bất cứ ai, chút nào, một tí nào, hoàn toàn - ít vải, một vài, một ít - vài, riêng, cá nhân, khác nhau - nào đó, dăm ba, khá nhiều, đáng kể, đúng là, ra trò, đến một chừng mực nào đó, một tí, hơi, khoảng chừng = einige von ihnen +</t>
        </is>
      </c>
    </row>
    <row r="5157">
      <c r="A5157" t="inlineStr">
        <is>
          <t>einigen</t>
        </is>
      </c>
      <c r="B5157" t="inlineStr"/>
      <c r="C5157" t="inlineStr"/>
      <c r="D5157" t="inlineStr">
        <is>
          <t>thống nhất, hợp nhất - nối, hợp làm một, kết lại, liên kết, liên hiệp, đoàn kết, kết thân, kết hôn, hoà hợp = sich einigen + = sich einigen + = sich einigen + = sich einigen auf + = sich gütlich einigen +</t>
        </is>
      </c>
    </row>
    <row r="5158">
      <c r="A5158" t="inlineStr">
        <is>
          <t>Einigkeit</t>
        </is>
      </c>
      <c r="B5158" t="inlineStr"/>
      <c r="C5158" t="inlineStr"/>
      <c r="D5158" t="inlineStr">
        <is>
          <t>hiệp định, hiệp nghị, hợp đồng, giao kèo, sự bằng lòng, sự tán thành, sự đồng ý, sự thoả thuận, sự phù hợp, sự hoà hợp, sự hợp - sự hoà thuận, thoả ước, hiệp ước, sự tương hợp, hoà âm - sự hài hoà, sự cân đối - tính đơn nhất, tính thuần nhất, tính duy nhất, tính đồng nhất, sự thống nhất, sự đoàn kết, đơn vị = Einigkeit macht stark +</t>
        </is>
      </c>
    </row>
    <row r="5159">
      <c r="A5159" t="inlineStr">
        <is>
          <t>einimpfen</t>
        </is>
      </c>
      <c r="B5159" t="inlineStr"/>
      <c r="C5159" t="inlineStr"/>
      <c r="D5159" t="inlineStr">
        <is>
          <t>đóng sâu vào, cắm chặt vào, ghi khắc, in sâu, gây, làm nhiễm, trồng, cấy dưới da - gieo, cắm, đóng chặt xuống, động từ phân thân to plant oneself đứng, thả, di đến ở... đưa đến ở..., thiết lập, thành lập, đặt, gài lại làm tay trong, gài, bắn, giáng, ném, đâm... - bỏ rơi, chôn, giấu, oa trữ, bỏ vào mỏ, tính = einimpfen + = einimpfen + = jemandem einimpfen +</t>
        </is>
      </c>
    </row>
    <row r="5160">
      <c r="A5160" t="inlineStr">
        <is>
          <t>einkapseln</t>
        </is>
      </c>
      <c r="B5160" t="inlineStr"/>
      <c r="C5160" t="inlineStr"/>
      <c r="D5160">
        <f> sich einkapseln +</f>
        <v/>
      </c>
    </row>
    <row r="5161">
      <c r="A5161" t="inlineStr">
        <is>
          <t>einkassieren</t>
        </is>
      </c>
      <c r="B5161" t="inlineStr"/>
      <c r="C5161" t="inlineStr"/>
      <c r="D5161" t="inlineStr">
        <is>
          <t>trả tiền mặt, lĩnh tiền mặt - tập hợp lại, đến lấy, đi lấy, thu lượm, thu thập, góp nhặt, sưu tầm, tập trung, suy ra, rút ra, tập hợp, tụ hợp lại, dồn lại, ứ lại, đọng lại - lĩnh, thu, đổi lấy tiền mặt - bỏ vào túi, đút túi, xoáy, ăn cắp, cam chịu, nuốt, thọc vào túi hứng bi, chèn, cản</t>
        </is>
      </c>
    </row>
    <row r="5162">
      <c r="A5162" t="inlineStr">
        <is>
          <t>Einkauf</t>
        </is>
      </c>
      <c r="B5162" t="inlineStr"/>
      <c r="C5162" t="inlineStr"/>
      <c r="D5162" t="inlineStr">
        <is>
          <t>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 - sự đi mua hàng = der Zentrale Einkauf +</t>
        </is>
      </c>
    </row>
    <row r="5163">
      <c r="A5163" t="inlineStr">
        <is>
          <t>Einkaufen</t>
        </is>
      </c>
      <c r="B5163" t="inlineStr"/>
      <c r="C5163" t="inlineStr"/>
      <c r="D5163" t="inlineStr">
        <is>
          <t>sự đi mua hàng</t>
        </is>
      </c>
    </row>
    <row r="5164">
      <c r="A5164" t="inlineStr">
        <is>
          <t>Einkaufspreis</t>
        </is>
      </c>
      <c r="B5164" t="inlineStr"/>
      <c r="C5164" t="inlineStr"/>
      <c r="D5164" t="inlineStr">
        <is>
          <t>giá mua</t>
        </is>
      </c>
    </row>
    <row r="5165">
      <c r="A5165" t="inlineStr">
        <is>
          <t>Einkaufszentrum</t>
        </is>
      </c>
      <c r="B5165" t="inlineStr"/>
      <c r="C5165" t="inlineStr"/>
      <c r="D5165" t="inlineStr">
        <is>
          <t>quảng trường, nơi họp chợ</t>
        </is>
      </c>
    </row>
    <row r="5166">
      <c r="A5166" t="inlineStr">
        <is>
          <t>einkehren</t>
        </is>
      </c>
      <c r="B5166" t="inlineStr"/>
      <c r="C5166" t="inlineStr"/>
      <c r="D5166">
        <f> unterwegs einkehren +</f>
        <v/>
      </c>
    </row>
    <row r="5167">
      <c r="A5167" t="inlineStr">
        <is>
          <t>einkellern</t>
        </is>
      </c>
      <c r="B5167" t="inlineStr"/>
      <c r="C5167" t="inlineStr"/>
      <c r="D5167" t="inlineStr">
        <is>
          <t>cất vào hầm</t>
        </is>
      </c>
    </row>
    <row r="5168">
      <c r="A5168" t="inlineStr">
        <is>
          <t>einkerben</t>
        </is>
      </c>
      <c r="B5168" t="inlineStr"/>
      <c r="C5168" t="inlineStr"/>
      <c r="D5168" t="inlineStr">
        <is>
          <t>đánh thuế hàng hoá, đánh thuế môn bài, bắt trả quá mức, cắt, cắt xén, cắt bớt, cắt lọc - đốn, đẽo, chém, chặt mạnh, đá vào ống chân, ho khan, làm thành nhàm, thuê, cưỡi, cưỡi ngựa, dùng ngựa thuê, đánh xe ngựa thuê - rạch, khắc chạm - làm thành vết lõm, khắc khía răng cưa, làm mẻ, in lõm xuống, rập, sắp chữ thụt vào, lõm xuống, làm bản sao, chia ra làm đôi theo đường răng cưa chữ chi, viết đơn đặt - ra lệnh sung công - lắc nhẹ, xóc nhẹ, đẩy nhẹ, hích bằng cùi tay, nhắc lại, gợi lại, đi lắc lư, bước đi khó khăn, bước đi thong thả, tiến hành, tiến triển, tiếp tục, chạy nước kiệu chậm, đi, lên đường - khía hình V, đánh dấu để ghi nhớ - ghi điểm thắng, đạt được, gạch, khắc, khía, ghi sổ nợ, đánh dấu nợ, ghi, lợi thế, ăn may, soạn cho dàn nhạc, phối dàn nhạc, chỉ trích kịch liệt, đả kích - vạch, làm bị thương nhẹ, chèn lại - khứa, cúp nhẹ</t>
        </is>
      </c>
    </row>
    <row r="5169">
      <c r="A5169" t="inlineStr">
        <is>
          <t>einkerkern</t>
        </is>
      </c>
      <c r="B5169" t="inlineStr"/>
      <c r="C5169" t="inlineStr"/>
      <c r="D5169" t="inlineStr">
        <is>
          <t>nhốt vào ngục tối, giam vào hầm tù - bỏ tù, tống giam, giam cầm, giam hãm, o bế</t>
        </is>
      </c>
    </row>
    <row r="5170">
      <c r="A5170" t="inlineStr">
        <is>
          <t>Einkerkerung</t>
        </is>
      </c>
      <c r="B5170" t="inlineStr"/>
      <c r="C5170" t="inlineStr"/>
      <c r="D5170" t="inlineStr">
        <is>
          <t>sự bỏ tù, sự tống giam, sự giam cầm, sự giam hãm, sự o bế - sự bị nghẹt</t>
        </is>
      </c>
    </row>
    <row r="5171">
      <c r="A5171" t="inlineStr">
        <is>
          <t>einklagbar</t>
        </is>
      </c>
      <c r="B5171" t="inlineStr"/>
      <c r="C5171" t="inlineStr"/>
      <c r="D5171" t="inlineStr">
        <is>
          <t>có thể kiện</t>
        </is>
      </c>
    </row>
    <row r="5172">
      <c r="A5172" t="inlineStr">
        <is>
          <t>einklammern</t>
        </is>
      </c>
      <c r="B5172" t="inlineStr"/>
      <c r="C5172" t="inlineStr"/>
      <c r="D5172" t="inlineStr">
        <is>
          <t>gộp lại trong dấu ngoặc, đặt trong dấu ngoặc, xếp đồng hạng, bắn hai phát đạn trên và dưới để quan trắc - làm cho co gân, làm cho bị chuột rút, cản trở, câu thúc, làm khó, kẹp bằng thanh kẹp, kẹp bằng bàn kẹp - đặt trong ngoặc đơn</t>
        </is>
      </c>
    </row>
    <row r="5173">
      <c r="A5173" t="inlineStr">
        <is>
          <t>Einklang</t>
        </is>
      </c>
      <c r="B5173" t="inlineStr"/>
      <c r="C5173" t="inlineStr"/>
      <c r="D5173" t="inlineStr">
        <is>
          <t>sự hoà hợp, sự hoà thuận, thoả ước, hiệp ước, sự tương hợp, hoà âm - sự hài hoà, sự cân đối - sự giữ, sự giữ gìn, sự bảo quản, sự coi giữ, sự trông nom, sự bảo vệ, sự tuân theo, sự giữ sổ sách, sự quản lý, sự tổ chức, sự phù hợp, sự thích ứng, sự ăn ý, sự ăn khớp - sự hoà giải, sự giảng hoà, sự điều hoà, sự làm cho nhất trí - trạng thái đồng âm, trạng thái nhất trí, trạng thái hoà hợp = in Einklang + = in Einklang bringen + = nicht im Einklang mit + = in Einklang stehen mit + = nicht in Einklang stehen mit +</t>
        </is>
      </c>
    </row>
    <row r="5174">
      <c r="A5174" t="inlineStr">
        <is>
          <t>einkleiden</t>
        </is>
      </c>
      <c r="B5174" t="inlineStr"/>
      <c r="C5174" t="inlineStr"/>
      <c r="D5174" t="inlineStr">
        <is>
          <t>mặc quần áo cho, phủ, che phủ</t>
        </is>
      </c>
    </row>
    <row r="5175">
      <c r="A5175" t="inlineStr">
        <is>
          <t>einkochen</t>
        </is>
      </c>
      <c r="B5175" t="inlineStr"/>
      <c r="C5175" t="inlineStr"/>
      <c r="D5175" t="inlineStr">
        <is>
          <t>giữ, giữ gìn, bảo quản, bảo tồn, duy trì, giữ để lâu, giữ cho khỏi phân huỷ, dành riêng</t>
        </is>
      </c>
    </row>
    <row r="5176">
      <c r="A5176" t="inlineStr">
        <is>
          <t>einkreisen</t>
        </is>
      </c>
      <c r="B5176" t="inlineStr"/>
      <c r="C5176" t="inlineStr"/>
      <c r="D5176" t="inlineStr">
        <is>
          <t>đi chung quanh, xoay quanh, vây quanh, quay lộn, lượn tròn, lượn quanh, được chuyền quanh - bao quanh, bao vây, đi vòng quanh, chạy vòng quanh, ôm - đeo nhẫn cho, đeo vòng cho, xỏ vòng mũi cho, đánh đai, chạy quanh vòng để dồn vào, cắt thành khoanh, lượn vòng bay lên, rung, reo, kêu keng keng, rung vang, ngân vang - vang lên, văng vẳng, nghe có vẻ, ù lên, kêu o o, kêu vo vo, rung chuông gọi, rung chuông báo hiệu, làm kêu leng keng, gõ xem thật hay gỉa, gieo xem thật hay giả</t>
        </is>
      </c>
    </row>
    <row r="5177">
      <c r="A5177" t="inlineStr">
        <is>
          <t>einladend</t>
        </is>
      </c>
      <c r="B5177" t="inlineStr"/>
      <c r="C5177" t="inlineStr"/>
      <c r="D5177" t="inlineStr">
        <is>
          <t>để mời - mời mọc, lôi cuốn, hấp dẫn</t>
        </is>
      </c>
    </row>
    <row r="5178">
      <c r="A5178" t="inlineStr">
        <is>
          <t>Einladungs-</t>
        </is>
      </c>
      <c r="B5178" t="inlineStr"/>
      <c r="C5178" t="inlineStr"/>
      <c r="D5178" t="inlineStr">
        <is>
          <t>để mời</t>
        </is>
      </c>
    </row>
    <row r="5179">
      <c r="A5179" t="inlineStr">
        <is>
          <t>Einlage</t>
        </is>
      </c>
      <c r="B5179" t="inlineStr"/>
      <c r="C5179" t="inlineStr"/>
      <c r="D5179" t="inlineStr">
        <is>
          <t>vật gửi, tiền gửi, tiền ký quỹ, tiền đặc cọc, chất lắng, vật lắng, khoáng sản, mỏ - sự đổ đầy, sự tràn đầy, sự bơm, sự lấp đầy, sự đắp đầy, sự hàn, sự bổ nhiệm, sự choán, sự chiếm hết, món thịt nhồi - garnishing, nét hoa mỹ - trang rời, bản đồ lồng, cái may ghép, sự may ghép, sự dát, sự chảy vào - lá cây, lá, tờ, tấm đôi = die Einlage + = die Einlage + = die Einlage + = die Einlage + = die Einlage +</t>
        </is>
      </c>
    </row>
    <row r="5180">
      <c r="A5180" t="inlineStr">
        <is>
          <t>Einlagerung</t>
        </is>
      </c>
      <c r="B5180" t="inlineStr"/>
      <c r="C5180" t="inlineStr"/>
      <c r="D5180" t="inlineStr">
        <is>
          <t>sự xếp vào kho, kho, khu vực kho, thuế kho, sự tích luỹ</t>
        </is>
      </c>
    </row>
    <row r="5181">
      <c r="A5181" t="inlineStr">
        <is>
          <t>einlassen</t>
        </is>
      </c>
      <c r="B5181" t="inlineStr"/>
      <c r="C5181" t="inlineStr"/>
      <c r="D5181" t="inlineStr">
        <is>
          <t>nhận vào, cho vào, kết nạp, cho hưởng, chứa được, nhận được, có đủ chỗ cho, nhận, thừa nhận, thú nhận, nạp, có chỗ cho, có - khoét loe miệng, đóng vào lỗ khoét loe miệng, bắt vào lỗ khoét loe miệng = sich einlassen + = sich einlassen + = sich einlassen in +</t>
        </is>
      </c>
    </row>
    <row r="5182">
      <c r="A5182" t="inlineStr">
        <is>
          <t>Einlauf</t>
        </is>
      </c>
      <c r="B5182" t="inlineStr"/>
      <c r="C5182" t="inlineStr"/>
      <c r="D5182" t="inlineStr">
        <is>
          <t>sự kết thúc, sự kết liễu, phần cuối, phần kết thúc, đoạn kết thúc, sự sang sửa, cuối cùng, sự hoàn thiện, tích chất kỹ, tính chất trau chuốt = der Einlauf +</t>
        </is>
      </c>
    </row>
    <row r="5183">
      <c r="A5183" t="inlineStr">
        <is>
          <t>einlaufen</t>
        </is>
      </c>
      <c r="B5183" t="inlineStr"/>
      <c r="C5183" t="inlineStr"/>
      <c r="D5183">
        <f> einlaufen + = sich einlaufen +</f>
        <v/>
      </c>
    </row>
    <row r="5184">
      <c r="A5184" t="inlineStr">
        <is>
          <t>einlaufend</t>
        </is>
      </c>
      <c r="B5184" t="inlineStr"/>
      <c r="C5184" t="inlineStr"/>
      <c r="D5184" t="inlineStr">
        <is>
          <t>không thể co lại, không thể rút ngắn lại</t>
        </is>
      </c>
    </row>
    <row r="5185">
      <c r="A5185" t="inlineStr">
        <is>
          <t>Einlegearbeit</t>
        </is>
      </c>
      <c r="B5185" t="inlineStr"/>
      <c r="C5185" t="inlineStr"/>
      <c r="D5185" t="inlineStr">
        <is>
          <t>nghệ thuật khảm, đồ khảm - đồ dát = die farbige Einlegearbeit +</t>
        </is>
      </c>
    </row>
    <row r="5186">
      <c r="A5186" t="inlineStr">
        <is>
          <t>Einlegeboden</t>
        </is>
      </c>
      <c r="B5186" t="inlineStr"/>
      <c r="C5186" t="inlineStr"/>
      <c r="D5186" t="inlineStr">
        <is>
          <t>giá sách, ngăn sách, cái xích đông, đá ngầm, bãi cạn, thềm lục địa</t>
        </is>
      </c>
    </row>
    <row r="5187">
      <c r="A5187" t="inlineStr">
        <is>
          <t>einlegen</t>
        </is>
      </c>
      <c r="B5187" t="inlineStr"/>
      <c r="C5187" t="inlineStr"/>
      <c r="D5187" t="inlineStr">
        <is>
          <t>khám, dát, lắp vào - lồng vào, gài vào, cho vào, đăng vào - chất, chở, nhét, nhồi, tống vào, nạp đạn) súng), lắp phim, chồng chất, bắt phải chịu, bắt phải gánh vác, bắt phải đảm nhận..., đổ chì vào, làm cho nặng thêm, bốc hàng, bốc vác, khuân vác - nạp đạn - giầm, xát muối giấm vào - bỏ vào hũ, trồng vào chậu, chọc vào túi lưới, bỏ vào túi, nắm giữ, chiếm lấy, vớ, "bỏ túi", rút ngắn, thâu tóm, bắn chết bằng một phát bắn gần, bắn, bắn gần = einlegen + = einlegen + = einlegen + = einlegen + = einlegen + = einlegen + = einlegen +</t>
        </is>
      </c>
    </row>
    <row r="5188">
      <c r="A5188" t="inlineStr">
        <is>
          <t>einleiten</t>
        </is>
      </c>
      <c r="B5188" t="inlineStr"/>
      <c r="C5188" t="inlineStr"/>
      <c r="D5188" t="inlineStr">
        <is>
          <t>bắt đầu, mở đầu, khởi đầu, bắt đầu nói - tấn phong, khai mạc, khánh thành, cho thi hành - thành lập, lập nên, mở, tiến hành, bổ nhiệm - giới thiệu, bước đầu làm quen cho, khai tâm cho, vỡ lòng cho - thổ lộ, nhìn thấy, trông thấy, mở cửa, mở ra, trông ra, huồm poảy khyếm bắt đầu nói, nở, trông thấy rõ - mào đầu, giáo đầu, dùng làm mở đầu cho, giới thiệu bằng màn mở đầu, giới thiệu bằng khúc mở đầu, báo trước, làm mở đầu cho, dạo đầu - chạy, giật mình, rời ra, long ra, làm bắt đầu, khiến phải, ra hiệu xuất phát, khởi động, khêu, gây, nêu ra, làm tách ra, làm rời ra, làm long ra, giúp đỡ, nâng đỡ, đuổi ra khỏi hang - startle = einleiten + = einleiten + = einleiten +</t>
        </is>
      </c>
    </row>
    <row r="5189">
      <c r="A5189" t="inlineStr">
        <is>
          <t>einleitend</t>
        </is>
      </c>
      <c r="B5189" t="inlineStr"/>
      <c r="C5189" t="inlineStr"/>
      <c r="D5189" t="inlineStr">
        <is>
          <t>bắt đầu, khởi đầu - để giới thiệu, mở đầu - khai mạc - báo trước, mào đầu - lời tựa, lời nói đầu, lời mở đầu - sơ bộ, dự bị</t>
        </is>
      </c>
    </row>
    <row r="5190">
      <c r="A5190" t="inlineStr">
        <is>
          <t>Einleitung</t>
        </is>
      </c>
      <c r="B5190" t="inlineStr"/>
      <c r="C5190" t="inlineStr"/>
      <c r="D5190" t="inlineStr">
        <is>
          <t>sự bắt đầu, sự khởi đầu, sự khởi xướng, sự vỡ lòng, sự khai tâm, sự bắt đầu làm quen với, sự chính thức làm lễ kết nạp, lễ kết nạp - sự giới thiệu, lời giới thiệu, sự đưa vào, sự đưa ra nghị viện, sự bước đầu làm quen cho, lời mở đầu, lời tựa, đoạn mở đầu, khúc mở đầu, nhạc mở đầu - khe hở, lỗ, sự mở, sự khai mạc, phần đầu, những nước đi đầu, cơ hội, dịp tốt, hoàn cảnh thuận lợi, việc chưa có người làm, chức vị chưa có người giao, chân khuyết, chỗ rừng thưa - sự cắt mạch - sự đàm phán, sự thương lượng, số nhiều) lời đề nghị, khúc mở màn - lời nói đầu - - = die Einleitung + = die Einleitung +</t>
        </is>
      </c>
    </row>
    <row r="5191">
      <c r="A5191" t="inlineStr">
        <is>
          <t>Einleitungs-</t>
        </is>
      </c>
      <c r="B5191" t="inlineStr"/>
      <c r="C5191" t="inlineStr"/>
      <c r="D5191" t="inlineStr">
        <is>
          <t>để giới thiệu, mở đầu</t>
        </is>
      </c>
    </row>
    <row r="5192">
      <c r="A5192" t="inlineStr">
        <is>
          <t>einlesen</t>
        </is>
      </c>
      <c r="B5192" t="inlineStr"/>
      <c r="C5192" t="inlineStr"/>
      <c r="D5192">
        <f> sich in etwas einlesen +</f>
        <v/>
      </c>
    </row>
    <row r="5193">
      <c r="A5193" t="inlineStr">
        <is>
          <t>einleuchtend</t>
        </is>
      </c>
      <c r="B5193" t="inlineStr"/>
      <c r="C5193" t="inlineStr"/>
      <c r="D5193" t="inlineStr">
        <is>
          <t>trong, trong trẻo, trong sạch, sáng sủa, dễ hiểu, thông trống, không có trở ngại, thoát khỏi, giũ sạch, trang trải hết, trọn vẹn, toàn bộ, đủ, tròn, trọn, chắc, chắc chắn, rõ ràng, hoàn toàn - hẳn, tách ra, ra rời, xa ra, ở xa - có thể tô màu, chỉ đúng bề ngoài, có thể tin được, có lý, có lẽ thật, giả mạo, đánh lừa - hiển nhiên, rõ rệt - sáng, sáng chói, chói lọi, rực rỡ, minh xác, quang minh, soi sáng vấn đề - rành mạch - có vẻ hợp lý, có vẻ đúng, nói có vẻ ngay thẳng, nói có vẻ đáng tin cậy</t>
        </is>
      </c>
    </row>
    <row r="5194">
      <c r="A5194" t="inlineStr">
        <is>
          <t>einliefern</t>
        </is>
      </c>
      <c r="B5194" t="inlineStr"/>
      <c r="C5194" t="inlineStr"/>
      <c r="D5194" t="inlineStr">
        <is>
          <t>cứu, cứu khỏi, giải thoát, phân phát, phân phối, giao, đọc, phát biểu, giãi bày, bày tỏ, giáng, ném, phóng, bắn ra, mở, có công suất là, cung cấp cho, dỡ, tháo</t>
        </is>
      </c>
    </row>
    <row r="5195">
      <c r="A5195" t="inlineStr">
        <is>
          <t>Einlieferung</t>
        </is>
      </c>
      <c r="B5195" t="inlineStr"/>
      <c r="C5195" t="inlineStr"/>
      <c r="D5195" t="inlineStr">
        <is>
          <t>sự giao phó, sự uỷ thác, sự bỏ tù, sự tống giam, sự chuyển cho một tiểu ban, lời hứa, lời cam kết, điều ràng buộc - sự phân phát, sự phân phối, sự giao hàng, cách nói, sự đọc, sự bày tỏ, sự phát biểu, sự sinh đẻ, sự ném, sự phóng, sự bắn, sự mở, sự ban ra, sự truyền ra, sự nhượng bộ, sự đầu hàng - sự chuyển nhượng, công suất = die Einlieferung + = die Einlieferung +</t>
        </is>
      </c>
    </row>
    <row r="5196">
      <c r="A5196" t="inlineStr">
        <is>
          <t>einmachen</t>
        </is>
      </c>
      <c r="B5196" t="inlineStr"/>
      <c r="C5196" t="inlineStr"/>
      <c r="D5196" t="inlineStr">
        <is>
          <t>đóng hộp, ghi vào băng ghi âm, thu vào đĩa, đuổi ra khỏi trường, đuổi ra, thải ra, chấm dứt, chặn lại, ngăn lại, bỏ tù, bắt giam, có thể, có khả năng, được phép, biết</t>
        </is>
      </c>
    </row>
    <row r="5197">
      <c r="A5197" t="inlineStr">
        <is>
          <t>einmal</t>
        </is>
      </c>
      <c r="B5197" t="inlineStr"/>
      <c r="C5197" t="inlineStr"/>
      <c r="D5197" t="inlineStr">
        <is>
          <t>trước đây, thuở xưa - một lần, một khi, trước kia, xưa kia, đã có một thời, khi mà, ngay khi = auf einmal + = erst einmal + = noch einmal + = nicht einmal + = wieder einmal + = später einmal + = es war einmal + = noch einmal tun + = alles auf einmal + = noch einmal so viel + = nehmen wir einmal an + = da du nun einmal da bist + = wie es nun einmal so ist + = alles ging noch einmal glatt ab + = bin ich erst einmal dort oben, werde ich ... +</t>
        </is>
      </c>
    </row>
    <row r="5198">
      <c r="A5198" t="inlineStr">
        <is>
          <t>einmalig</t>
        </is>
      </c>
      <c r="B5198" t="inlineStr"/>
      <c r="C5198" t="inlineStr"/>
      <c r="D5198" t="inlineStr">
        <is>
          <t>đơn, đơn độc, một mình, chỉ một, cô đơn, không vợ, không chồng, ở vậy, một, dù là một, chân thật, thành thật, kiên định - ở số ít, cá nhân, đặc biệt, kỳ dị, phi thường, lập di, duy nhất, độc nhất - chỉ có một, đơn nhất, vô song, kỳ cục, lạ đời, dị thường - chưa ai địch nổi, chưa có gì địch nổi, chưa ai sánh kịp, chưa có gì sánh kịp, lẻ đôi, lẻ bộ</t>
        </is>
      </c>
    </row>
    <row r="5199">
      <c r="A5199" t="inlineStr">
        <is>
          <t>Einmarsch</t>
        </is>
      </c>
      <c r="B5199" t="inlineStr"/>
      <c r="C5199" t="inlineStr"/>
      <c r="D5199" t="inlineStr">
        <is>
          <t>sự đi vào, sự ra, lối đi vào, cổng đi vào, sự tiếp nhận, sự ghi vào, mục, mục từ, danh sách người thi đấu, sự ghi tên người thi đấu</t>
        </is>
      </c>
    </row>
    <row r="5200">
      <c r="A5200" t="inlineStr">
        <is>
          <t>Einnahme</t>
        </is>
      </c>
      <c r="B5200" t="inlineStr"/>
      <c r="C5200" t="inlineStr"/>
      <c r="D5200" t="inlineStr">
        <is>
          <t>nước thịt, nước xốt, món lời dễ kiếm - sự cuốc, sự đào, sự khoét, sự hái, sự mổ, sự nhặt, sự nhổ, sự mở, sự cạy, sự móc túi, sự ăn cắp, sự chọn lựa, đồ nhặt mót được, đồ thừa, vụn thừa, bổng lộc, đồ thừa hưởng, tiền đãi ngoài - tiền diêm thuốc - công thức, đơn thuốc, sự nhận được, số nhiều), sự thu, số thu, giấy biên nhận, biên lai - sự cầm, sự lấy, sự chiếm lấy, tiền thu = die Einnahme + = die Einnahme +</t>
        </is>
      </c>
    </row>
    <row r="5201">
      <c r="A5201" t="inlineStr">
        <is>
          <t>einnehmen</t>
        </is>
      </c>
      <c r="B5201" t="inlineStr"/>
      <c r="C5201" t="inlineStr"/>
      <c r="D5201" t="inlineStr">
        <is>
          <t>nhận làm con nuôi, nhận làm bố mẹ nuôi, theo, làm theo, chọn, chấp nhận và thực hiện - đổ, động tính từ quá khứ) đẩy vào hoàn cảnh khó khăn - mê hoặc, làm mê mệt, nô dịch hoá - chiếm, chiếm giữ, chiếm đóng, giữ, choán, chiếm cứ, ở, bận rộn với - cầm, nắm, bắt, lấy, lấy đi, lấy ra, rút ra, trích ra, mang, mang theo, đem, đem theo, đưa, dẫn, dắt, đi, thuê, mướn, mua, ăn, uống, dùng, ghi, chép, chụp, làm, thực hiện, thi hành, lợi dụng, bị, mắc - nhiễm, coi như, cho là, xem như, lấy làm, hiểu là, cảm thấy, đòi hỏi, cần có, yêu cầu, phải, chịu, chịu đựng, tiếp, nhận, được, đoạt, thu được, chứa được, đựng, mua thường xuyên, mua dài hạn, quyến rũ, hấp dẫn - lôi cuốn, vượt qua, đi tới, nhảy vào, trốn tránh ở, bén, ngấm, có hiệu lực, ăn ảnh, thành công, được ưa thích = einnehmen + = einnehmen + = einnehmen + = einnehmen + = einnehmen + = wieder einnehmen + = im voraus einnehmen + = jemanden für sich einnehmen +</t>
        </is>
      </c>
    </row>
    <row r="5202">
      <c r="A5202" t="inlineStr">
        <is>
          <t>einnehmend</t>
        </is>
      </c>
      <c r="B5202" t="inlineStr"/>
      <c r="C5202" t="inlineStr"/>
      <c r="D5202" t="inlineStr">
        <is>
          <t>làm say đắm, quyến rũ - lôi kéo, hấp dẫn, duyên dáng - bóng gió, ám chỉ, nói ngầm, nói xa gần, khéo luồn lọt - làm cho dễ có ý thiên, dễ gây cảm tình, dễ thương - cám dỗ, hay lây, dễ nhiễm, dễ quen - được cuộc, thắng cuộc, quyết định, dứt khoát, lôi cuốn</t>
        </is>
      </c>
    </row>
    <row r="5203">
      <c r="A5203" t="inlineStr">
        <is>
          <t>Einnehmer</t>
        </is>
      </c>
      <c r="B5203" t="inlineStr"/>
      <c r="C5203" t="inlineStr"/>
      <c r="D5203" t="inlineStr">
        <is>
          <t>người nhận, người lĩnh, người quản lý tài sản, người chứa chấp đồ trộm cắp, bình chứa, thùng chứa, bể chứa, máy thu, ống nghe = der Einnehmer + = der Einnehmer +</t>
        </is>
      </c>
    </row>
    <row r="5204">
      <c r="A5204" t="inlineStr">
        <is>
          <t>einnisten</t>
        </is>
      </c>
      <c r="B5204" t="inlineStr"/>
      <c r="C5204" t="inlineStr"/>
      <c r="D5204" t="inlineStr">
        <is>
          <t>nép mình, náu mình, rúc vào, làm tổ, làm ổ, ấp ủ, ôm chặt, ghì chặt, nép, náu = sich bei jemandem einnisten +</t>
        </is>
      </c>
    </row>
    <row r="5205">
      <c r="A5205" t="inlineStr">
        <is>
          <t>einordnen</t>
        </is>
      </c>
      <c r="B5205" t="inlineStr"/>
      <c r="C5205" t="inlineStr"/>
      <c r="D5205" t="inlineStr">
        <is>
          <t>giũa, gọt giũa, sắp xếp, sắp đặt, đệ trình đưa ra, đưa, cho đi thành hàng, đi thành hàng - để, đặt, cứ làm, đưa vào làm, đặt vào, đầu tư, đưa cho, giao cho, xếp hạng, bán, nhớ, đánh giá, ghi bằng cú đặt bóng sút - sắp xếp thành hàng ngũ, xếp vào loại, xếp vào hàng, ở cấp cao hơn, được xếp vào loại, đứng vào hàng, có địa vị, diễu hành - tổ chức thành trung đoàn, tổ chức thành từng đoàn - xếp vào, gộp vào = sich einordnen + = sich einordnen + = etwas einordnen +</t>
        </is>
      </c>
    </row>
    <row r="5206">
      <c r="A5206" t="inlineStr">
        <is>
          <t>Einordnung</t>
        </is>
      </c>
      <c r="B5206" t="inlineStr"/>
      <c r="C5206" t="inlineStr"/>
      <c r="D5206" t="inlineStr">
        <is>
          <t>sự phân loại - sự hợp lại thành một hệ thống thống nhất, sự bổ sung thành một thể thống nhất, sự hợp nhất, sự hoà hợp với môi trường, phép tích phân, sự tích phân, sự mở rộng cho mọi người - sự mở rộng cho mọi chủng tộc, sự dành quyền bình đẳng cho</t>
        </is>
      </c>
    </row>
    <row r="5207">
      <c r="A5207" t="inlineStr">
        <is>
          <t>einpferchen</t>
        </is>
      </c>
      <c r="B5207" t="inlineStr"/>
      <c r="C5207" t="inlineStr"/>
      <c r="D5207" t="inlineStr">
        <is>
          <t>để vào giữa, kẹp vào giữa, xen vào giữa</t>
        </is>
      </c>
    </row>
    <row r="5208">
      <c r="A5208" t="inlineStr">
        <is>
          <t>einpflanzen</t>
        </is>
      </c>
      <c r="B5208" t="inlineStr"/>
      <c r="C5208" t="inlineStr"/>
      <c r="D5208" t="inlineStr">
        <is>
          <t>đóng sâu vào, cắm chặt vào, ghi khắc, in sâu, gây, làm nhiễm, trồng, cấy dưới da - truyền dẫn cho, làm cho thấm nhuần dần, nhỏ giọt - gieo, cắm, đóng chặt xuống, động từ phân thân to plant oneself đứng, thả, di đến ở... đưa đến ở..., thiết lập, thành lập, đặt, gài lại làm tay trong, gài, bắn, giáng, ném, đâm... - bỏ rơi, chôn, giấu, oa trữ, bỏ vào mỏ, tính - làm bén rễ, làm bắt rễ, làm ăn sâu vào, làm cắm chặt vào, nhổ bật rễ, trừ tận gốc, làm tiệt nọc, bén rễ, ăn sâu vào &amp; ), rootle, tích cực ủng hộ, reo hò cổ vũ = einpflanzen +</t>
        </is>
      </c>
    </row>
    <row r="5209">
      <c r="A5209" t="inlineStr">
        <is>
          <t>Einpflanzung</t>
        </is>
      </c>
      <c r="B5209" t="inlineStr"/>
      <c r="C5209" t="inlineStr"/>
      <c r="D5209" t="inlineStr">
        <is>
          <t>sự đóng sâu vào, sự cắm chặt vào, sự ghi nhớ, sự ghi khắc, sự trồng, sự cấy dưới da</t>
        </is>
      </c>
    </row>
    <row r="5210">
      <c r="A5210" t="inlineStr">
        <is>
          <t>einplanen</t>
        </is>
      </c>
      <c r="B5210" t="inlineStr"/>
      <c r="C5210" t="inlineStr"/>
      <c r="D5210" t="inlineStr">
        <is>
          <t>vẻ bản đồ của, vẽ sơ đồ của, làm dàn bài, làm dàn ý, đặt kế hoạch, trù tính, dự tính, dự kiến = etwas einplanen +</t>
        </is>
      </c>
    </row>
    <row r="5211">
      <c r="A5211" t="inlineStr">
        <is>
          <t>einquartieren</t>
        </is>
      </c>
      <c r="B5211" t="inlineStr"/>
      <c r="C5211" t="inlineStr"/>
      <c r="D5211" t="inlineStr">
        <is>
          <t>chia thành tổng, chia đóng từng khu vực có dân cư - cho ở, cho trọ, chứa trọ là nơi ở cho, chứa đựng, gửi, đưa, trao, đệ đơn kiện, bắn vào, đặt vào, giáng, tìm ra, tìm thấy, đè rạp, ở, cư trú, trọ, tạm trú, nằm - cắt đều làm bốn, chia tư, phanh thây, đóng, chạy khắp, lùng sục khắp = einquartieren +</t>
        </is>
      </c>
    </row>
    <row r="5212">
      <c r="A5212" t="inlineStr">
        <is>
          <t>Einrahmen</t>
        </is>
      </c>
      <c r="B5212" t="inlineStr"/>
      <c r="C5212" t="inlineStr"/>
      <c r="D5212" t="inlineStr">
        <is>
          <t>sự trèo, sự lên, sự tăng lên, giá, khung</t>
        </is>
      </c>
    </row>
    <row r="5213">
      <c r="A5213" t="inlineStr">
        <is>
          <t>einrahmen</t>
        </is>
      </c>
      <c r="B5213" t="inlineStr"/>
      <c r="C5213" t="inlineStr"/>
      <c r="D5213" t="inlineStr">
        <is>
          <t>dàn xếp, bố trí, bố cục, dựng lên, điều chỉnh, làm cho hợp, lắp, chắp, hư cấu, tưởng tượng, nghĩ ra, trình bày, phát âm, đặt vào khung, lên khung, dựng khung, đầy triển vọng to frame well) - leo, trèo lên, cưỡi, nâng lên, cất lên, đỡ lên, kéo lên, cho cưỡi lên, đóng khung, lắp táp, cắm vào, đặt, sắp đặt, dán vào, đóng vào, mang, được trang bị, cho nhảy vật nuôi, lên, trèo, bốc lên - tăng lên</t>
        </is>
      </c>
    </row>
    <row r="5214">
      <c r="A5214" t="inlineStr">
        <is>
          <t>einrammen</t>
        </is>
      </c>
      <c r="B5214" t="inlineStr"/>
      <c r="C5214" t="inlineStr"/>
      <c r="D5214"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t>
        </is>
      </c>
    </row>
    <row r="5215">
      <c r="A5215" t="inlineStr">
        <is>
          <t>einrasten</t>
        </is>
      </c>
      <c r="B5215" t="inlineStr"/>
      <c r="C5215" t="inlineStr"/>
      <c r="D5215" t="inlineStr">
        <is>
          <t>bắt lấy, nắm lấy, tóm lấy, chộp lấy, đánh được, câu được, bắt kịp, theo kịp, đuổi kịp, mắc, bị nhiễm, hiểu được, nắm được, nhận ra, bắt gặp, bắt được quả tang, chợt gặp - chợt thấy, mắc vào, vướng, móc, kẹp, chặn đứng, nén, giữ, thu hút, lôi cuốn, đánh, giáng, bắt lửa, đóng băng, ăn khớp, vừa, bấu, víu lấy, níu lấy - lồng vào, gài vào, cho vào, đăng vào = einrasten +</t>
        </is>
      </c>
    </row>
    <row r="5216">
      <c r="A5216" t="inlineStr">
        <is>
          <t>einreden</t>
        </is>
      </c>
      <c r="B5216" t="inlineStr"/>
      <c r="C5216" t="inlineStr"/>
      <c r="D5216">
        <f> auf jemanden einreden + = jemandem etwas einreden +</f>
        <v/>
      </c>
    </row>
    <row r="5217">
      <c r="A5217" t="inlineStr">
        <is>
          <t>Einreibemittel</t>
        </is>
      </c>
      <c r="B5217" t="inlineStr"/>
      <c r="C5217" t="inlineStr"/>
      <c r="D5217" t="inlineStr">
        <is>
          <t>bóp, dầu xoa = das Einreibemittel +</t>
        </is>
      </c>
    </row>
    <row r="5218">
      <c r="A5218" t="inlineStr">
        <is>
          <t>einreiben</t>
        </is>
      </c>
      <c r="B5218" t="inlineStr"/>
      <c r="C5218" t="inlineStr"/>
      <c r="D5218">
        <f> einreiben + = einreiben +</f>
        <v/>
      </c>
    </row>
    <row r="5219">
      <c r="A5219" t="inlineStr">
        <is>
          <t>einreichen</t>
        </is>
      </c>
      <c r="B5219" t="inlineStr"/>
      <c r="C5219" t="inlineStr"/>
      <c r="D5219" t="inlineStr">
        <is>
          <t>cứu, cứu khỏi, giải thoát, phân phát, phân phối, giao, đọc, phát biểu, giãi bày, bày tỏ, giáng, ném, phóng, bắn ra, mở, có công suất là, cung cấp cho, dỡ, tháo... - to submit oneself to... chịu phục tùng..., đệ trình, đưa ra ý kiến là, chịu, cam chịu, quy phục, trịnh trọng trình bày = einreichen + = einreichen + = einreichen + = einreichen +</t>
        </is>
      </c>
    </row>
    <row r="5220">
      <c r="A5220" t="inlineStr">
        <is>
          <t>einreihig</t>
        </is>
      </c>
      <c r="B5220" t="inlineStr"/>
      <c r="C5220" t="inlineStr"/>
      <c r="D5220" t="inlineStr">
        <is>
          <t>một hàng khuy = einreihig +</t>
        </is>
      </c>
    </row>
    <row r="5221">
      <c r="A5221" t="inlineStr">
        <is>
          <t>Einrenken</t>
        </is>
      </c>
      <c r="B5221" t="inlineStr"/>
      <c r="C5221" t="inlineStr"/>
      <c r="D5221" t="inlineStr">
        <is>
          <t>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t>
        </is>
      </c>
    </row>
    <row r="5222">
      <c r="A5222" t="inlineStr">
        <is>
          <t>Einrichten</t>
        </is>
      </c>
      <c r="B5222" t="inlineStr"/>
      <c r="C5222" t="inlineStr"/>
      <c r="D5222" t="inlineStr">
        <is>
          <t>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t>
        </is>
      </c>
    </row>
    <row r="5223">
      <c r="A5223" t="inlineStr">
        <is>
          <t>einrichten</t>
        </is>
      </c>
      <c r="B5223" t="inlineStr"/>
      <c r="C5223" t="inlineStr"/>
      <c r="D5223" t="inlineStr">
        <is>
          <t>sắp xếp, sắp đặt, sửa soạn, thu xếp, chuẩn bị, dàn xếp, hoà giải, cải biên, soạn lại, chỉnh hợp, lắp ráp, sắp xếp thành hàng ngũ chỉnh tề, đồng ý, thoả thuận, đứng thành hàng ngũ chỉnh tề - làm xây dựng, đặt, vẽ, dựng - bó trí, làm cho có ý định, làm cho có khuynh hướng, làm cho có tâm trạng, làm cho có ý muốn, quyết định, dùng, tuỳ ý sử dụng, quyết định số phận xử lý, giải quyết, vứt bỏ - khử đi, bác bỏ, đánh bại, ăn gấp, uống gấp, bán, bán chạy, nhường lại, chuyển nhượng - tiết kiệm, sử dụng tối đa, sử dụng tốt nhất, giảm chi - nghĩ ra, bày ra, vạch ra, bố trí, làm kỹ sư, làm công trình sư - lập, thành lập, thiết lập, kiến lập, chứng minh, xác minh, đem vào, đưa vào, chính thức hoá, củng cố, làm vững chắc - bố cục, dựng lên, điều chỉnh, làm cho hợp, lắp, chắp, hư cấu, tưởng tượng, trình bày, phát âm, đặt vào khung, lên khung, dựng khung, đầy triển vọng to frame well) - cung cấp, trang bị đồ đạc cho - lập nên, mở, tiến hành, bổ nhiệm - xác định đúng vị trí, xác định đúng chỗ, phát hiện vị trí, đặt vào một vị trí, đặt vị trí - quản lý, trông nom, chế ngự, kiềm chế, điều khiển, sai khiến, dạy dỗ, dạy bảo, thoát khỏi, gỡ khỏi, xoay xở được, giải quyết được, sử dụng, đạt kết quả, đạt mục đích, xoay sở được - tìm được cách - bắt đầu, khai mạc, thổ lộ, nhìn thấy, trông thấy, mở cửa, mở ra, trông ra, huồm poảy khyếm bắt đầu nói, nở, trông thấy rõ - tổ chức, cấu tạo, lập thành nghiệp đoàn, đưa vào nghiệp đoàn, thành tổ chức, thành lập nghiệp đoàn, gia nhập nghiệp đoàn - sửa soạn sắm sửa, dự bị, soạn, chuẩn bị cho, rèn cặp cho, điều chế, pha chế, làm, dọn, nấu, chuẩn bị tư tưởng cho, sắm sửa - sửa lại cho đúng, quy định, chỉnh lý, chỉnh đốn, điều hoà = sich einrichten + = sich häuslich einrichten +</t>
        </is>
      </c>
    </row>
    <row r="5224">
      <c r="A5224" t="inlineStr">
        <is>
          <t>Einrichtung</t>
        </is>
      </c>
      <c r="B5224" t="inlineStr"/>
      <c r="C5224" t="inlineStr"/>
      <c r="D5224" t="inlineStr">
        <is>
          <t>sự sửa lại cho đúng, sự điều chỉnh, sự chỉnh lý, sự hoà giải, sự dàn xếp - được bổ nhiệm, chức vụ được bổ nhiệm, sự hẹn gặp, giấy mời, giấy triệu tập, chiếu chỉ, sắc lệnh, đồ đạc, đồ trang bị, đồ thiết bị, tiền lương, lương bổng - sự sắp xếp, sự sắp đặt, cái được sắp xếp, cái được sắp đặt, số nhiều) sự thu xếp, sự chuẩn bị, sự cải biên, sự soạn lại, bản cải tiến, bản soạn lại, sự chỉnh hợp, sự lắp ráp - hiến pháp, thể tạng, thể chất, tính tình, tính khí, sự thiết lập, sự thành lập, sự tạo thành, sự tổ chức - sự phân phát, sự phân phối, mệnh trời, hệ thống tôn giáo, chế độ tôn giáo, sự miễn trừ, sự tha cho, sự có thể bỏ qua, sự có thể đừng được, sự không cần đến - cách sắp xếp, cách bố trí, số nhiều) kế hoạch, cách bố trí lực lượng, sự dùng, sự tuỳ ý sử dụng, khuynh hướng, thiên hướng, ý định, tâm tính, sự bán, sự chuyển nhượng, sự nhượng lại - sự kiến lập, sự đặt, sự chứng minh, sự xác minh, sự đem vào, sự đưa vào, sự chính thức hoá, tổ chức, cơ sở, số người hầu, quân số, lực lượng - nét đặc biệt, điểm đặc trưng, nét mặt, bài đặc biệt, tranh biếm hoạ đặc biệt, tiết mục chủ chốt - trang bị, cái chèn, lanhgô, yên cương - sự đặt vào, lễ nhậm chức, máy móc đặt, hệ thống máy đặt, hệ thống điện đặt, số nhiều) cơ sở, đồn bốt, căn cứ - sự lập, sự mở, cơ quan, trụ sở cơ quan, thể chế, người quen thuộc, người nổi danh, tổ chức quen thuộc, tổ chức nổi danh, tổ chức hội - sự cấu tạo - quần áo giày mũ..., bộ đồ nghề, sự trang bị đầy đủ, tổ, đội, đơn vị, hãnh kinh doanh - kiểu mẫu, gương mẫu, mẫu hàng, mẫu, mô hình, kiểu, mẫu vẽ, đường hướng dẫn hạ cánh, sơ đồ ném bom, sơ đồ bắn phá = die Einrichtung + = die Einrichtung + = die bequeme Einrichtung + = die zentrale Einrichtung + = die stehende Einrichtung + = die technische Einrichtung + = die kulturelle Einrichtung + = die öffentliche Einrichtung + = die gastronomische Einrichtung +</t>
        </is>
      </c>
    </row>
    <row r="5225">
      <c r="A5225" t="inlineStr">
        <is>
          <t>Einrichtungen</t>
        </is>
      </c>
      <c r="B5225" t="inlineStr"/>
      <c r="C5225" t="inlineStr"/>
      <c r="D5225">
        <f> die medizinischen Einrichtungen +</f>
        <v/>
      </c>
    </row>
    <row r="5226">
      <c r="A5226" t="inlineStr">
        <is>
          <t>einrosten</t>
        </is>
      </c>
      <c r="B5226" t="inlineStr"/>
      <c r="C5226" t="inlineStr"/>
      <c r="D5226" t="inlineStr">
        <is>
          <t>gỉ, làm gỉ</t>
        </is>
      </c>
    </row>
    <row r="5227">
      <c r="A5227" t="inlineStr">
        <is>
          <t>Eins</t>
        </is>
      </c>
      <c r="B5227" t="inlineStr"/>
      <c r="C5227" t="inlineStr"/>
      <c r="D5227" t="inlineStr">
        <is>
          <t>một, một giờ, cú đấm, một người nào đó, người ta, ai = die Eins + = die Zahl Eins + = die Nummer Eins +</t>
        </is>
      </c>
    </row>
    <row r="5228">
      <c r="A5228" t="inlineStr">
        <is>
          <t>eins</t>
        </is>
      </c>
      <c r="B5228" t="inlineStr"/>
      <c r="C5228" t="inlineStr"/>
      <c r="D5228" t="inlineStr">
        <is>
          <t>một, như thế không thay đổi = zehn zu eins +</t>
        </is>
      </c>
    </row>
    <row r="5229">
      <c r="A5229" t="inlineStr">
        <is>
          <t>einsacken</t>
        </is>
      </c>
      <c r="B5229" t="inlineStr"/>
      <c r="C5229" t="inlineStr"/>
      <c r="D5229" t="inlineStr">
        <is>
          <t>đóng vào bao tải, thải, cách chức, đánh bại, thắng, cướp phá, cướp bóc, cướp giật</t>
        </is>
      </c>
    </row>
    <row r="5230">
      <c r="A5230" t="inlineStr">
        <is>
          <t>einsalben</t>
        </is>
      </c>
      <c r="B5230" t="inlineStr"/>
      <c r="C5230" t="inlineStr"/>
      <c r="D5230" t="inlineStr">
        <is>
          <t>xoa thuốc mỡ, bôi đen, đánh dấu, làm dịu, xoa dịu, an ủi, hoà giải, giữ gìn bảo vệ, giải quyết, làm tan, cứu khỏi đắm, cứu khỏi bị cháy, phỉnh</t>
        </is>
      </c>
    </row>
    <row r="5231">
      <c r="A5231" t="inlineStr">
        <is>
          <t>einsalzen</t>
        </is>
      </c>
      <c r="B5231" t="inlineStr"/>
      <c r="C5231" t="inlineStr"/>
      <c r="D5231" t="inlineStr">
        <is>
          <t>muối bằng muối hột, muối, viên thành hạt nhỏ, nuôi bằng ngô = einsalzen und räuchern +</t>
        </is>
      </c>
    </row>
    <row r="5232">
      <c r="A5232" t="inlineStr">
        <is>
          <t>einsam</t>
        </is>
      </c>
      <c r="B5232" t="inlineStr"/>
      <c r="C5232" t="inlineStr"/>
      <c r="D5232" t="inlineStr">
        <is>
          <t>một mình, trơ trọi, cô độc, đơn độc, riêng, chỉ có - không người ở, hoang vắng, trống trải, vắng vẻ, hiu quạnh, bị ruồng bỏ, bị bỏ mặc, bị bỏ rơi - bị tàn phá, tan hoang, đổ nát, tiêu điều, lẻ loi, bơ vơ, đau buồn, buồn phiền, sầu não - đau khổ, tuyệt vọng, đìu hiu, bị mất, bị tước mất, đáng thương, có vẻ khổ ải - bị bỏ, goá bụa - cô đơn - - đơn, chỉ một, không vợ, không chồng, ở vậy, một, dù là một, chân thật, thành thật, kiên định - = einsam +</t>
        </is>
      </c>
    </row>
    <row r="5233">
      <c r="A5233" t="inlineStr">
        <is>
          <t>Einsamkeit</t>
        </is>
      </c>
      <c r="B5233" t="inlineStr"/>
      <c r="C5233" t="inlineStr"/>
      <c r="D5233" t="inlineStr">
        <is>
          <t>sự tàn phá, sự làm tan hoang, cảnh tan hoang, cảnh hoang tàn, cảnh tiêu điều, cảnh hiu quạnh, tình trạng lẻ loi, tình trạng cô độc, nỗi buồn phiền, nỗi u sầu, sự phiền muộn - sự vắng vẻ, sự hiu quạnh, cảnh cô đơn, sự cô độc - tính kín đáo, sự giữ bí mật, sự giấu giếm, sự bí mật - tính duy nhất, tình trạng đơn độc, tình trạng cô đơn, tình trạng độc thân - sự cô đơn - nơi vắng vẻ, nơi tĩnh mịch</t>
        </is>
      </c>
    </row>
    <row r="5234">
      <c r="A5234" t="inlineStr">
        <is>
          <t>einsammeln</t>
        </is>
      </c>
      <c r="B5234" t="inlineStr"/>
      <c r="C5234" t="inlineStr"/>
      <c r="D5234" t="inlineStr">
        <is>
          <t>tập hợp lại, đến lấy, đi lấy, thu lượm, thu thập, góp nhặt, sưu tầm, tập trung, suy ra, rút ra, tập hợp, tụ hợp lại, dồn lại, ứ lại, đọng lại - gặt về, hái về, tụ họp</t>
        </is>
      </c>
    </row>
    <row r="5235">
      <c r="A5235" t="inlineStr">
        <is>
          <t>einsatzbereit</t>
        </is>
      </c>
      <c r="B5235" t="inlineStr"/>
      <c r="C5235" t="inlineStr"/>
      <c r="D5235">
        <f> einsatzbereit + = sich einsatzbereit halten +</f>
        <v/>
      </c>
    </row>
    <row r="5236">
      <c r="A5236" t="inlineStr">
        <is>
          <t>Einsaugen</t>
        </is>
      </c>
      <c r="B5236" t="inlineStr"/>
      <c r="C5236" t="inlineStr"/>
      <c r="D5236" t="inlineStr">
        <is>
          <t>sự hít vào, sự thở vào, sự truyền cảm, sự cảm hứng, cảm nghĩ, ý nghĩ hay chợt có, người truyền cảm hứng, vật truyền cảm hứng, linh cảm</t>
        </is>
      </c>
    </row>
    <row r="5237">
      <c r="A5237" t="inlineStr">
        <is>
          <t>einsaugend</t>
        </is>
      </c>
      <c r="B5237" t="inlineStr"/>
      <c r="C5237" t="inlineStr"/>
      <c r="D5237" t="inlineStr">
        <is>
          <t>hút nước, thấm hút</t>
        </is>
      </c>
    </row>
    <row r="5238">
      <c r="A5238" t="inlineStr">
        <is>
          <t>einschalten</t>
        </is>
      </c>
      <c r="B5238" t="inlineStr"/>
      <c r="C5238" t="inlineStr"/>
      <c r="D5238" t="inlineStr">
        <is>
          <t>hoạt hoá, làm hoạt động, làm phóng xạ, xây dựng và trang bị - lồng vào, gài vào, cho vào, đăng vào - xen vào giữa, thêm vào lịch - tự ý thêm từ vào, tự ý thêm vào một văn kiện..., nội suy, tự ý thêm từ vào một văn kiện - đặt trong ngoặc đơn - + up) bít lại bằng nút, nút lại, thoi, thụi, đấm, cho ăn đạn, cho ăn kẹo đồng, nhai nhải mâi để cố phổ biến, rán sức, cần cù, học gạo, "cày" ) - bắt đầu, chạy, giật mình, rời ra, long ra, làm bắt đầu, khiến phải, ra hiệu xuất phát, mở, khởi động, khêu, gây, nêu ra, làm tách ra, làm rời ra, làm long ra, giúp đỡ, nâng đỡ, đuổi ra khỏi hang - startle = einschalten + = sich einschalten +</t>
        </is>
      </c>
    </row>
    <row r="5239">
      <c r="A5239" t="inlineStr">
        <is>
          <t>Einschaltung</t>
        </is>
      </c>
      <c r="B5239" t="inlineStr"/>
      <c r="C5239" t="inlineStr"/>
      <c r="D5239" t="inlineStr">
        <is>
          <t>sự hoạt hoá, sự làm phóng xạ - sự xen vào giữa, cái xen vào - sự tự ý thêm từ, từ tự ý thêm từ, đoạn tự ý thêm từ, phép nội suy - sự xen vào, sự can thiệp - ) dấu ngoặc đơn, từ trong dấu ngoặc, câu trong dấu ngoặc, sự việc xen vào giữa khoảng cách, thời gian nghỉ tạm = die Einschaltung +</t>
        </is>
      </c>
    </row>
    <row r="5240">
      <c r="A5240" t="inlineStr">
        <is>
          <t>Einschaltungszeichen</t>
        </is>
      </c>
      <c r="B5240" t="inlineStr"/>
      <c r="C5240" t="inlineStr"/>
      <c r="D5240" t="inlineStr">
        <is>
          <t>dấu sót</t>
        </is>
      </c>
    </row>
    <row r="5241">
      <c r="A5241" t="inlineStr">
        <is>
          <t>einschenken</t>
        </is>
      </c>
      <c r="B5241" t="inlineStr"/>
      <c r="C5241" t="inlineStr"/>
      <c r="D5241" t="inlineStr">
        <is>
          <t>làm đầy, chứa đầy, đổ đầy, đắp đầy, rót đầy, nhồi, lấp kín, hàn, bổ nhiệm, thế vào, điền vào, chiếm, choán hết, giữ, làm thoả thích, làm thoả mãn, đáp ứng, thực hiện, làm căng, đầy, tràn đầy - phồng căng - rót, đổ, giội, trút, thổ lộ, bộc lộ, trút ra, chảy tràn, + down) mưa như trút</t>
        </is>
      </c>
    </row>
    <row r="5242">
      <c r="A5242" t="inlineStr">
        <is>
          <t>einschieben</t>
        </is>
      </c>
      <c r="B5242" t="inlineStr"/>
      <c r="C5242" t="inlineStr"/>
      <c r="D5242" t="inlineStr">
        <is>
          <t>lén lút đưa vào, gian lận lồng vào, gán cho ai, đánh tráo - lồng vào, gài vào, cho vào, đăng vào - xen vào giữa, thêm vào lịch - tự ý thêm từ vào, tự ý thêm vào một văn kiện..., nội suy, tự ý thêm từ vào một văn kiện = jemanden einschieben +</t>
        </is>
      </c>
    </row>
    <row r="5243">
      <c r="A5243" t="inlineStr">
        <is>
          <t>Einschiebsel</t>
        </is>
      </c>
      <c r="B5243" t="inlineStr"/>
      <c r="C5243" t="inlineStr"/>
      <c r="D5243" t="inlineStr">
        <is>
          <t>sự lồng vào, sự gài vào, sự cho vào, lần đăng bài..., bài quảng cáo, viền ren, chỗ dính, cách dính</t>
        </is>
      </c>
    </row>
    <row r="5244">
      <c r="A5244" t="inlineStr">
        <is>
          <t>Einschienenbahn</t>
        </is>
      </c>
      <c r="B5244" t="inlineStr"/>
      <c r="C5244" t="inlineStr"/>
      <c r="D5244" t="inlineStr">
        <is>
          <t>đường một ray</t>
        </is>
      </c>
    </row>
    <row r="5245">
      <c r="A5245" t="inlineStr">
        <is>
          <t>einschiffen</t>
        </is>
      </c>
      <c r="B5245" t="inlineStr"/>
      <c r="C5245" t="inlineStr"/>
      <c r="D5245" t="inlineStr">
        <is>
          <t>cho lên tàu imbark), lên tàu, lao vào, dấn mình vào, bắt tay vào imbark) = sich einschiffen + = wieder einschiffen +</t>
        </is>
      </c>
    </row>
    <row r="5246">
      <c r="A5246" t="inlineStr">
        <is>
          <t>Einschiffung</t>
        </is>
      </c>
      <c r="B5246" t="inlineStr"/>
      <c r="C5246" t="inlineStr"/>
      <c r="D5246" t="inlineStr">
        <is>
          <t>sự cho lên tàu</t>
        </is>
      </c>
    </row>
    <row r="5247">
      <c r="A5247" t="inlineStr">
        <is>
          <t>einschlafen</t>
        </is>
      </c>
      <c r="B5247" t="inlineStr"/>
      <c r="C5247" t="inlineStr"/>
      <c r="D5247">
        <f> einschlafen +</f>
        <v/>
      </c>
    </row>
    <row r="5248">
      <c r="A5248" t="inlineStr">
        <is>
          <t>Einschlag</t>
        </is>
      </c>
      <c r="B5248" t="inlineStr"/>
      <c r="C5248" t="inlineStr"/>
      <c r="D5248" t="inlineStr">
        <is>
          <t>sự bao, sự bao bọc, sự bao phủ, vỏ bao, vỏ bọc, màng bao, màng bọc - sự sờ, sự mó, sự đụng, sự chạm, xúc giác, nét, ngón, bút pháp, văn phong, một chút, một ít, sự tiếp xúc, sự giao thiệp, quan hệ, sự dính líu, sự dính dáng, đường biên, lối bấm phím, phép thăm bệnh bằng cách sờ - sự thử thách, sự thử, đá thử - sợi khổ = der Einschlag + = der Einschlag + = der Einschlag + = der Einschlag +</t>
        </is>
      </c>
    </row>
    <row r="5249">
      <c r="A5249" t="inlineStr">
        <is>
          <t>einschlagen</t>
        </is>
      </c>
      <c r="B5249" t="inlineStr"/>
      <c r="C5249" t="inlineStr"/>
      <c r="D5249" t="inlineStr">
        <is>
          <t>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đi vào, ra, tuyên bố tham dự, đâm, gia nhập, bắt đầu luyện, ghi, kết nạp, lấy vào - bao, bọc, tiến hành bao vây - quét hắc ín, gắn bằng hắc ín, cắm, dựng, cắm chặt, đóng chặt xuống, bày bán hàng ở chợ, lát đá, ném, liệng, tung, hất, liệng vào đích, kể, lấy, diễn đạt bằng một phong cách riêng - cắm lều, cắm trại, dựng trại, lao vào, lao xuống, chồm lên chồm xuống = einschlagen + = einschlagen + = einschlagen + = einschlagen + = einschlagen + = einschlagen + = einschlagen + = einschlagen + = einschlagen + = nach rechts einschlagen +</t>
        </is>
      </c>
    </row>
    <row r="5250">
      <c r="A5250" t="inlineStr">
        <is>
          <t>einschlummern</t>
        </is>
      </c>
      <c r="B5250" t="inlineStr"/>
      <c r="C5250" t="inlineStr"/>
      <c r="D5250">
        <f> einschlummern +</f>
        <v/>
      </c>
    </row>
    <row r="5251">
      <c r="A5251" t="inlineStr">
        <is>
          <t>einschmeicheln</t>
        </is>
      </c>
      <c r="B5251" t="inlineStr"/>
      <c r="C5251" t="inlineStr"/>
      <c r="D5251">
        <f> sich einschmeicheln + = sich bei jemanden einschmeicheln +</f>
        <v/>
      </c>
    </row>
    <row r="5252">
      <c r="A5252" t="inlineStr">
        <is>
          <t>einschmelzen</t>
        </is>
      </c>
      <c r="B5252" t="inlineStr"/>
      <c r="C5252" t="inlineStr"/>
      <c r="D5252">
        <f> einschmelzen + = einschmelzen +</f>
        <v/>
      </c>
    </row>
    <row r="5253">
      <c r="A5253" t="inlineStr">
        <is>
          <t>einschneiden</t>
        </is>
      </c>
      <c r="B5253" t="inlineStr"/>
      <c r="C5253" t="inlineStr"/>
      <c r="D5253"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rạch một vết cắt dài và sâu - rạch, khắc chạm - nấc, khía, làm mẻ, cắt gân đuôi, bắt kịp, chộp, bắt quả tang, tóm đúng, đoán trúng, gieo trúng số to, ăn cắp, xoáy, chặn ngang, giao phối - khứa, cúp nhẹ = einschneiden + = tief einschneiden +</t>
        </is>
      </c>
    </row>
    <row r="5254">
      <c r="A5254" t="inlineStr">
        <is>
          <t>einschneidend</t>
        </is>
      </c>
      <c r="B5254" t="inlineStr"/>
      <c r="C5254" t="inlineStr"/>
      <c r="D5254" t="inlineStr">
        <is>
          <t>tác động mạnh mẽ, quyết liệt, xổ mạnh, tẩy mạnh - sắc bén, nhọn, sắc sảo, sâu sắc, thấm thía, chua cay - nghiêm khắc, khắt khe, chặt chẽ, nghiêm ngặt, khắc nghiệt, khắc khổ, chính xác - đúng, nghiêm chỉnh, hoàn toàn, thật sự - đánh thép, mạnh mẽ, rõ ràng, sắc nét, sắc</t>
        </is>
      </c>
    </row>
    <row r="5255">
      <c r="A5255" t="inlineStr">
        <is>
          <t>Einschnitt</t>
        </is>
      </c>
      <c r="B5255" t="inlineStr"/>
      <c r="C5255" t="inlineStr"/>
      <c r="D5255" t="inlineStr">
        <is>
          <t>ngọn lửa, ánh sáng chói, màu sắc rực rỡ, sự rực rỡ, sự lừng lẫy &amp; ), sự bột phát, cơn bột phát, địa ngục - sự ngắt giọng, điểm ngắt giọng - 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sự xẻo, sự xén, sự đào, sự đục, đường hào, đường nhỏ xuyên qua rừng, đường xẻ xuyên qua núi đồi, cành giâm, bài báo cắt ra, tranh ảnh cắt ra, vỏ bào mảnh cắt ra, mẩu vải thừa - sự bớt - hình rập nổi, vết lõm, vết mẻ - vết thương dài và sâu, vết cắt dài và sâu, vết cắt, vết khắc, vết rạch - sự rạch, đường rạch, sự khắc, sự chạm, vết chạm, tính sắc bén, tính nhạy bén - khía răng cưa, chỗ lõm, chỗ lún, chỗ lồi lõm, chỗ thụt vào, giao kèo, lệnh, sung công, đơn đặt hàng - sự làm lõm vào, sự khía răng cưa, sự làm mẻ, dấu chặt đẽo, sắp chữ thụt vào - khía, rạch, vết cưa, đầu cưa, đầu chặt - lỗ mộng - - nấc - vết khía hình V, hẽm núi, khe núi, mức, mức độ - sổ điểm, sổ bán thắng, đường vạch, dấu ghi nợ, bản dàn bè, hai mươi, hàng hai chục, nhiều, lý do, căn cứ, điều may, hành động chơi trội, lời nói áp đảo, những sự thực, những thực tế của hoàn cảnh - những thực tế của cuộc sống - nhân dân Ê-cốt, tiếng Ê-cốt, rượu mạnh Ê-cốt, rượu uytky Ê-cốt, đường kẻ, cái chèn bánh xe - khe hở, kẻ hở - vết khía, vết khứa, cú đánh cúp</t>
        </is>
      </c>
    </row>
    <row r="5256">
      <c r="A5256" t="inlineStr">
        <is>
          <t>Einschreiben</t>
        </is>
      </c>
      <c r="B5256" t="inlineStr"/>
      <c r="C5256" t="inlineStr"/>
      <c r="D5256">
        <f> per Einschreiben +</f>
        <v/>
      </c>
    </row>
    <row r="5257">
      <c r="A5257" t="inlineStr">
        <is>
          <t>einschreiben</t>
        </is>
      </c>
      <c r="B5257" t="inlineStr"/>
      <c r="C5257" t="inlineStr"/>
      <c r="D5257" t="inlineStr">
        <is>
          <t>tuyển, tranh thủ, giành được, tòng quân, đi làm nghĩa vụ quân sự, binh nhì EM) - kết nạp vào, ghi tên cho vào, ghi vào - đi vào, ra, tuyên bố tham dự, đâm, gia nhập, bắt đầu luyện, ghi, kết nạp, lấy vào = einschreiben + = sich einschreiben + = einschreiben lassen +</t>
        </is>
      </c>
    </row>
    <row r="5258">
      <c r="A5258" t="inlineStr">
        <is>
          <t>Einschreibung</t>
        </is>
      </c>
      <c r="B5258" t="inlineStr"/>
      <c r="C5258" t="inlineStr"/>
      <c r="D5258" t="inlineStr">
        <is>
          <t>sự tuyển, sự kết nạp, sự ghi tên cho vào, sự ghi vào - nơi đăng ký, co quan đăng ký, sự đăng ký, sự vào sổ, sổ sách, sổ đăng ký</t>
        </is>
      </c>
    </row>
    <row r="5259">
      <c r="A5259" t="inlineStr">
        <is>
          <t>einschreiten</t>
        </is>
      </c>
      <c r="B5259" t="inlineStr"/>
      <c r="C5259" t="inlineStr"/>
      <c r="D5259" t="inlineStr">
        <is>
          <t>gây trở ngại, quấy rầy, can thiệp, xen vào, dính vào, giao thoa, nhiễu, đá chân nọ vào chân kia, chặn trái phép, cản đối phương cho đồng đội dắt bóng lên, chạm vào nhau - đụng vào nhau, đối lập với nhau, xin được quyền ưu tiên đăng ký một phát minh - ở giữa, xảy ra ở giữa = einschreiten +</t>
        </is>
      </c>
    </row>
    <row r="5260">
      <c r="A5260" t="inlineStr">
        <is>
          <t>einschrumpfen</t>
        </is>
      </c>
      <c r="B5260" t="inlineStr"/>
      <c r="C5260" t="inlineStr"/>
      <c r="D5260" t="inlineStr">
        <is>
          <t>co lại, rút lại, ngắn lại, co vào, rút vào, lùi lại, lùi bước, chùn lại, làm co</t>
        </is>
      </c>
    </row>
    <row r="5261">
      <c r="A5261" t="inlineStr">
        <is>
          <t>Einschub</t>
        </is>
      </c>
      <c r="B5261" t="inlineStr"/>
      <c r="C5261" t="inlineStr"/>
      <c r="D5261" t="inlineStr">
        <is>
          <t>sự tự ý thêm từ, từ tự ý thêm từ, đoạn tự ý thêm từ, phép nội suy = der Einschub +</t>
        </is>
      </c>
    </row>
    <row r="5262">
      <c r="A5262" t="inlineStr">
        <is>
          <t>einschwenken</t>
        </is>
      </c>
      <c r="B5262" t="inlineStr"/>
      <c r="C5262" t="inlineStr"/>
      <c r="D5262" t="inlineStr">
        <is>
          <t>đu đưa, lúc lắc, đánh đu, treo lủng lẳng, đi nhún nhảy, ngoặt, mắc, vung vẩy, lắc, quay ngoắt, phổ thành nhạc xuynh, lái theo chiều lợi</t>
        </is>
      </c>
    </row>
    <row r="5263">
      <c r="A5263" t="inlineStr">
        <is>
          <t>Einsehen</t>
        </is>
      </c>
      <c r="B5263" t="inlineStr"/>
      <c r="C5263" t="inlineStr"/>
      <c r="D5263" t="inlineStr">
        <is>
          <t>sự hiểu biết, sự am hiểu, óc thông minh, óc suy xét, trí tuệ, quan niệm, sự thoả thuận, sự thông cảm, sự hiểu nhau, điều kiện, chân, cẳng, giày, dép = ein Einsehen haben +</t>
        </is>
      </c>
    </row>
    <row r="5264">
      <c r="A5264" t="inlineStr">
        <is>
          <t>einsehen</t>
        </is>
      </c>
      <c r="B5264" t="inlineStr"/>
      <c r="C5264" t="inlineStr"/>
      <c r="D5264" t="inlineStr">
        <is>
          <t>giải quyết, phân xử, quyết định, lựa chọn, quyết định chọn - khám phá ra, tìm ra, phát hiện ra, nhận ra, để lộ ra, bộc lộ ra, phơi bày ra - khám xét, xem xét, thẩm tra, khảo sát, nghiên cứu, hỏi thi, sát hạch, thẩm vấn, + into) thẩm tra - hiểu, nhận thức, lĩnh hội, thấy, trông thấy, nghe thấy, cảm thấy, ngửi thấy - nhìn thấy, xem, quan sát, đọc, hiểu rõ, trải qua, từng trải, đã qua, gặp, thăm, đến hỏi ý kiến, tiếp, tưởng tượng, mường tượng, chịu, thừa nhận, bằng lòng, tiễn, đưa, giúp đỡ, quan niệm - cho là, chăm lo, lo liệu, đảm đương, phụ trách, bảo đảm, điều tra, kỹ lưỡng, suy nghĩ, xem lại, đắt, cân, cứ đứng nhìn, trông thấy mà để mặc = einsehen +</t>
        </is>
      </c>
    </row>
    <row r="5265">
      <c r="A5265" t="inlineStr">
        <is>
          <t>einseifen</t>
        </is>
      </c>
      <c r="B5265" t="inlineStr"/>
      <c r="C5265" t="inlineStr"/>
      <c r="D5265" t="inlineStr">
        <is>
          <t>bịp, lừa bịp - xoa xà phòng, xát xà phòng, làm cho sủi bọt, đánh quật, sùi bọt, có bọt, đổ mồ hôi - vò xà phòng, giặt bằng xà phòng = jemanden einseifen +</t>
        </is>
      </c>
    </row>
    <row r="5266">
      <c r="A5266" t="inlineStr">
        <is>
          <t>einseitig</t>
        </is>
      </c>
      <c r="B5266" t="inlineStr"/>
      <c r="C5266" t="inlineStr"/>
      <c r="D5266" t="inlineStr">
        <is>
          <t>bộ phận, cục bộ, thiên vị, không công bằng, mê thích - ở về một phía, một bên, đơn phương = einseitig + = einseitig glatt +</t>
        </is>
      </c>
    </row>
    <row r="5267">
      <c r="A5267" t="inlineStr">
        <is>
          <t>Einsender</t>
        </is>
      </c>
      <c r="B5267" t="inlineStr"/>
      <c r="C5267" t="inlineStr"/>
      <c r="D5267" t="inlineStr">
        <is>
          <t>người gửi, máy điện báo</t>
        </is>
      </c>
    </row>
    <row r="5268">
      <c r="A5268" t="inlineStr">
        <is>
          <t>Einsendung</t>
        </is>
      </c>
      <c r="B5268" t="inlineStr"/>
      <c r="C5268" t="inlineStr"/>
      <c r="D5268" t="inlineStr">
        <is>
          <t>sự đóng góp, sự góp phần, phần đóng góp, phần gánh vác, vật đóng góp, bài báo, đảm phụ quốc phòng</t>
        </is>
      </c>
    </row>
    <row r="5269">
      <c r="A5269" t="inlineStr">
        <is>
          <t>Einsenkung</t>
        </is>
      </c>
      <c r="B5269" t="inlineStr"/>
      <c r="C5269" t="inlineStr"/>
      <c r="D5269"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5270">
      <c r="A5270" t="inlineStr">
        <is>
          <t>Einser</t>
        </is>
      </c>
      <c r="B5270" t="inlineStr"/>
      <c r="C5270" t="inlineStr"/>
      <c r="D5270" t="inlineStr">
        <is>
          <t>một, một giờ, cú đấm, một người nào đó, người ta, ai</t>
        </is>
      </c>
    </row>
    <row r="5271">
      <c r="A5271" t="inlineStr">
        <is>
          <t>einsetzbar</t>
        </is>
      </c>
      <c r="B5271" t="inlineStr"/>
      <c r="C5271" t="inlineStr"/>
      <c r="D5271" t="inlineStr">
        <is>
          <t>có thể dùng được, có thể áp dụng được, có thể ứng dụng được, xứng, thích hợp</t>
        </is>
      </c>
    </row>
    <row r="5272">
      <c r="A5272" t="inlineStr">
        <is>
          <t>Einsetzen</t>
        </is>
      </c>
      <c r="B5272" t="inlineStr"/>
      <c r="C5272" t="inlineStr"/>
      <c r="D5272" t="inlineStr">
        <is>
          <t>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t>
        </is>
      </c>
    </row>
    <row r="5273">
      <c r="A5273" t="inlineStr">
        <is>
          <t>Einsicht</t>
        </is>
      </c>
      <c r="B5273" t="inlineStr"/>
      <c r="C5273" t="inlineStr"/>
      <c r="D5273" t="inlineStr">
        <is>
          <t>lối vào, cửa vào, đường vào, sự đến gần, sự cho vào, sự lui tới, quyền đến gần, quyền lui tới, sự dâng lên, cơn, sự thêm vào, sự tăng lên - sự hiểu, sự lĩnh hội, sự nhận thức, sự bao gồm, sự bao hàm - sự nhận thức rõ, sự sâu sắc, sự sáng suốt - sự khám xét kỹ, sự xem xét kỹ, sự thẩm tra, sự khảo sát, sự nghiên cứu, sự thi cử, kỳ thi - sự nhìn thấu được bên trong sự vật, sự hiểu thấu được bên trong sự vật, sự hiểu biết sâu sắc - sự kiểm tra, sự thanh tra, sự duyệt - sự đúng đắn, sự chí lý, sự khôn ngoan, sự thận trọng - lý do, lẽ, lý trí, lý tính, lẽ phải, lý, sự vừa phải - sự hiểu biết, sự am hiểu, óc thông minh, óc suy xét, trí tuệ, quan niệm, sự thoả thuận, sự thông cảm, sự hiểu nhau, điều kiện, chân, cẳng, giày, dép - tính khôn ngoan, sự từng tri, sự lịch duyệt, kiến thức, học thức, sự thông thái = zur Einsicht + = Einsicht haben + = in etwas Einsicht nehmen + = zu der Einsicht kommen, daß +</t>
        </is>
      </c>
    </row>
    <row r="5274">
      <c r="A5274" t="inlineStr">
        <is>
          <t>einsichtig</t>
        </is>
      </c>
      <c r="B5274" t="inlineStr"/>
      <c r="C5274" t="inlineStr"/>
      <c r="D5274" t="inlineStr">
        <is>
          <t>sâu sắc, sáng suốt - triết học, theo triết học, hợp với triết học, giỏi triết học, dành cho việc nghiên cứu triết học, bình thảnh, khôn ngoan, thông thái - có lý, hợp lý, biết lẽ phải, biết điều, vừa phải, phải chăng, có lý trí, biết suy luận, biết suy nghĩ - có thể cảm giác được, có thể cảm thấy được, dễ nhận thấy, có cảm giác, cảm thấy, có ý thức, biết phải trái, đúng đắn, nhạy, dễ cảm động, nhạy cảm - hiểu biết, thông minh, sáng ý, mau hiểu</t>
        </is>
      </c>
    </row>
    <row r="5275">
      <c r="A5275" t="inlineStr">
        <is>
          <t>einsichtslos</t>
        </is>
      </c>
      <c r="B5275" t="inlineStr"/>
      <c r="C5275" t="inlineStr"/>
      <c r="D5275" t="inlineStr">
        <is>
          <t>không biết nhận ra, không biết phân biệt</t>
        </is>
      </c>
    </row>
    <row r="5276">
      <c r="A5276" t="inlineStr">
        <is>
          <t>Einsiedler</t>
        </is>
      </c>
      <c r="B5276" t="inlineStr"/>
      <c r="C5276" t="inlineStr"/>
      <c r="D5276" t="inlineStr">
        <is>
          <t>ẩn sĩ - nhà ẩn dật, nhà tu khổ hạnh - người sống ẩn dật - người ở ẩn - người ở hang, thú ở hang, con tinh tinh, con simpanzê = der religiöse Einsiedler +</t>
        </is>
      </c>
    </row>
    <row r="5277">
      <c r="A5277" t="inlineStr">
        <is>
          <t>einsilbig</t>
        </is>
      </c>
      <c r="B5277" t="inlineStr"/>
      <c r="C5277" t="inlineStr"/>
      <c r="D5277" t="inlineStr">
        <is>
          <t>ít nói, lầm lì = einsilbig +</t>
        </is>
      </c>
    </row>
    <row r="5278">
      <c r="A5278" t="inlineStr">
        <is>
          <t>einsinken</t>
        </is>
      </c>
      <c r="B5278" t="inlineStr"/>
      <c r="C5278" t="inlineStr"/>
      <c r="D5278" t="inlineStr">
        <is>
          <t>nhúng, ngâm, nhận chìm, dìm xuống, ngâm để đánh sạch, nhúng vào để nhuộm, nhúng bấc vào mở nóng để làm, tắm cho bằng nước diệt trùng..., đong, hạ xuống một thoáng, hạ xuống xong bị kéo ngay lên - nhận, dìm, hạ, ngụp, hụp, lặn, chìm xuống, nghiêng đi, nhào xuống, mắc nợ, dốc xuống, cho tay vào, cho thìa vào, xem lướt qua, điều tra, tìm tòi, tìm hiểu - 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t>
        </is>
      </c>
    </row>
    <row r="5279">
      <c r="A5279" t="inlineStr">
        <is>
          <t>einsortieren</t>
        </is>
      </c>
      <c r="B5279" t="inlineStr"/>
      <c r="C5279" t="inlineStr"/>
      <c r="D5279" t="inlineStr">
        <is>
          <t>giũa, gọt giũa, sắp xếp, sắp đặt, đệ trình đưa ra, đưa, cho đi thành hàng, đi thành hàng</t>
        </is>
      </c>
    </row>
    <row r="5280">
      <c r="A5280" t="inlineStr">
        <is>
          <t>einspannen</t>
        </is>
      </c>
      <c r="B5280" t="inlineStr"/>
      <c r="C5280" t="inlineStr"/>
      <c r="D5280" t="inlineStr">
        <is>
          <t>cục cục, tặc lưỡi, chặc lưỡi, đặt vào bàn cặp, đặt vào ngàm, day day, vỗ nhẹ, lắc nhẹ, ném, liệng, quăng, vứt - chất thành đống, xếp thành đống, cặp, chặt lại, kẹp chặt lại, giữ chặt lại, kiểm soát chặt chẽ hơn, tăng cường - đóng yên cương, khai thác để sản xuất điện = einspannen + = einspannen + = jemanden einspannen +</t>
        </is>
      </c>
    </row>
    <row r="5281">
      <c r="A5281" t="inlineStr">
        <is>
          <t>Einsparung</t>
        </is>
      </c>
      <c r="B5281" t="inlineStr"/>
      <c r="C5281" t="inlineStr"/>
      <c r="D5281" t="inlineStr">
        <is>
          <t>sự quản lý kinh tế, nền kinh tế, tổ chức kinh tế, sự tiết kiệm, phương pháp tiết kiệm, cơ cấu tổ chức - tiền tiết kiệm</t>
        </is>
      </c>
    </row>
    <row r="5282">
      <c r="A5282" t="inlineStr">
        <is>
          <t>einspeicheln</t>
        </is>
      </c>
      <c r="B5282" t="inlineStr"/>
      <c r="C5282" t="inlineStr"/>
      <c r="D5282" t="inlineStr">
        <is>
          <t>thấm nước bọt</t>
        </is>
      </c>
    </row>
    <row r="5283">
      <c r="A5283" t="inlineStr">
        <is>
          <t>einspeisen</t>
        </is>
      </c>
      <c r="B5283" t="inlineStr"/>
      <c r="C5283" t="inlineStr"/>
      <c r="D5283" t="inlineStr">
        <is>
          <t>tiêm, tiêm thuốc, xen vào câu chuyện, xen vào một cách vũ đoán, xen một cách lạc lõng = einspeisen +</t>
        </is>
      </c>
    </row>
    <row r="5284">
      <c r="A5284" t="inlineStr">
        <is>
          <t>einsperren</t>
        </is>
      </c>
      <c r="B5284" t="inlineStr"/>
      <c r="C5284" t="inlineStr"/>
      <c r="D5284" t="inlineStr">
        <is>
          <t>nhốt vào lồng, nhốt vào cũi, giam giữ - giam hãm, giam cầm, nhốt giữ lại, hạn chế, tiếp giáp với, giáp giới với - nhốt gà vào lồng, + up, in) giam, nhốt lại - cho vào ràn, dồn thành luỹ, nắm lấy, tóm lấy - nhốt chặt, giam kín, làm máng ăn, quay, cóp, ăn cắp căn, làm giàn gỗ - cho vào lồng - bỏ tù, tống giam - cầm tù, xây vào trong tường, chôn vào trong tường, vây tường xung quanh - o bế - - giam lại - ngăn trở, cản trở, ngăn giữ, kiếm chế, nén, dằn lại, cầm giữ, giam = einsperren + = einsperren +</t>
        </is>
      </c>
    </row>
    <row r="5285">
      <c r="A5285" t="inlineStr">
        <is>
          <t>einspielen</t>
        </is>
      </c>
      <c r="B5285" t="inlineStr"/>
      <c r="C5285" t="inlineStr"/>
      <c r="D5285" t="inlineStr">
        <is>
          <t>thực hành, đem thực hành, làm, hành, tập, tập luyện, rèn luyện, âm mưu, mưu đồ, làm nghề, hành nghề, lợi dụng, bịp, lừa bịp - ghi, ghi chép, thu, chỉ, hót khẽ = einspielen + = einspielen + = sich einspielen +</t>
        </is>
      </c>
    </row>
    <row r="5286">
      <c r="A5286" t="inlineStr">
        <is>
          <t>einspritzen</t>
        </is>
      </c>
      <c r="B5286" t="inlineStr"/>
      <c r="C5286" t="inlineStr"/>
      <c r="D5286" t="inlineStr">
        <is>
          <t>tiêm, tiêm thuốc, xen vào câu chuyện, xen vào một cách vũ đoán, xen một cách lạc lõng - thụt</t>
        </is>
      </c>
    </row>
    <row r="5287">
      <c r="A5287" t="inlineStr">
        <is>
          <t>Einspritzventil</t>
        </is>
      </c>
      <c r="B5287" t="inlineStr"/>
      <c r="C5287" t="inlineStr"/>
      <c r="D5287" t="inlineStr">
        <is>
          <t>người tiêm, cái để tiêm, máy phun, vòi phun</t>
        </is>
      </c>
    </row>
    <row r="5288">
      <c r="A5288" t="inlineStr">
        <is>
          <t>Einspruchsrecht</t>
        </is>
      </c>
      <c r="B5288" t="inlineStr"/>
      <c r="C5288" t="inlineStr"/>
      <c r="D5288" t="inlineStr">
        <is>
          <t>quyền phủ quyết, sự phủ quyết, sự bác bỏ, sự nghiêm cấm</t>
        </is>
      </c>
    </row>
    <row r="5289">
      <c r="A5289" t="inlineStr">
        <is>
          <t>einspurig</t>
        </is>
      </c>
      <c r="B5289" t="inlineStr"/>
      <c r="C5289" t="inlineStr"/>
      <c r="D5289">
        <f> einspurig +</f>
        <v/>
      </c>
    </row>
    <row r="5290">
      <c r="A5290" t="inlineStr">
        <is>
          <t>einstallen</t>
        </is>
      </c>
      <c r="B5290" t="inlineStr"/>
      <c r="C5290" t="inlineStr"/>
      <c r="D5290" t="inlineStr">
        <is>
          <t>nhốt vào chuồng để vỗ béo, ngăn thành nhiều ngăn, bị nhốt trong ngăn chuồng, sa lầy, ngừng chạy, chết, tròng trành, tránh, né, nói lảng, ngăn cản, ngăn trở, trì hoãn, + off) dùng mẹo lảng tránh để trì hoãn - dùng mẹo lảng tránh để thoát khỏi</t>
        </is>
      </c>
    </row>
    <row r="5291">
      <c r="A5291" t="inlineStr">
        <is>
          <t>einstechen</t>
        </is>
      </c>
      <c r="B5291" t="inlineStr"/>
      <c r="C5291" t="inlineStr"/>
      <c r="D5291" t="inlineStr">
        <is>
          <t>đâm, chọc, chích, xuyên, khoét lỗ, khui lỗ, xỏ lỗ, chọc thủng, xông qua, xuyên qua, xuyên thấu, xoi mói, làm buốt thấu, làm nhức buốt, làm nhức nhối, làm nhức óc, chọc qua, xuyên vào - chọc vào - châm, cắn, rứt, đánh dấu, chấm dấu trên giấy ) chọn, chỉ định, phi ngựa, vểnh lên</t>
        </is>
      </c>
    </row>
    <row r="5292">
      <c r="A5292" t="inlineStr">
        <is>
          <t>einstecken</t>
        </is>
      </c>
      <c r="B5292" t="inlineStr"/>
      <c r="C5292" t="inlineStr"/>
      <c r="D5292" t="inlineStr">
        <is>
          <t>bỏ vào túi, đút túi, xoáy, ăn cắp, cam chịu, nuốt, thọc vào túi hứng bi, chèn, cản - cho vào túi, bỏ túi, đãi tiền diêm thuốc, cho tiền, làm thõng xuống như túi, thõng xuống như túi - đẩy, ấn mạnh, tống, thọc, nhét, giúi cái gì vào tay ai, bắt phải theo, bắt nhận, xô đẩy, đẩy mạnh, chui, len, đâm một nhát = einstecken +</t>
        </is>
      </c>
    </row>
    <row r="5293">
      <c r="A5293" t="inlineStr">
        <is>
          <t>einsteigen</t>
        </is>
      </c>
      <c r="B5293" t="inlineStr"/>
      <c r="C5293" t="inlineStr"/>
      <c r="D5293" t="inlineStr">
        <is>
          <t>lót ván, lát ván, đóng bìa cứng, ăn cơm tháng, ăn cơm trọ, cho ăn cơm trọ, nấu cơm tháng cho, lên tàu, đáp tàu, xông vào tấn công, nhảy sang tàu, chạy vát, khám sức khoẻ = einsteigen + = einsteigen! +</t>
        </is>
      </c>
    </row>
    <row r="5294">
      <c r="A5294" t="inlineStr">
        <is>
          <t>einstellbar</t>
        </is>
      </c>
      <c r="B5294" t="inlineStr"/>
      <c r="C5294" t="inlineStr"/>
      <c r="D5294" t="inlineStr">
        <is>
          <t>có thể điều chỉnh được, có thể làm cho thích hợp, có thể hoà giải được, có thể giàn xếp được</t>
        </is>
      </c>
    </row>
    <row r="5295">
      <c r="A5295" t="inlineStr">
        <is>
          <t>einstellen</t>
        </is>
      </c>
      <c r="B5295" t="inlineStr"/>
      <c r="C5295" t="inlineStr"/>
      <c r="D5295" t="inlineStr">
        <is>
          <t>sửa lại cho đúng, điều chỉnh, lắp, chỉnh lý, làm cho thích hợp, hoà giải, dàn xếp - ngừng đình chỉ, gián đoạn, bỏ, thôi không mua, thôi - dùng, thuê - hẹn, hứa hẹn, ước hẹn, cam kết, đính ước, hứa hôn, giữ trước, lấy mà cam kết, thu hút, giành được, làm cho mát mẻ, động tính từ quá khứ) mắc bận, giao chiến, đánh nhau với, gài - gắn vào tường, ghép, làm, tiến hành, khớp - đi vào, ra, tuyên bố tham dự, đâm, gia nhập, bắt đầu luyện, ghi, kết nạp, lấy vào - bào chữa, biện hộ, chứng minh là đúng, sắp chữ cho đúng hàng đúng chỗ - rời, buông, ngừng, nghỉ, rời đi, bỏ đi, trả lại, đáp lại, báo đền lại, trả sạch, thanh toán hết, cư xử, xử sự, to quit onself on thanh toán hết, giũ sạch được, thoát khỏi được - sắp đặt, quy định, chỉnh đốn, điều hoà - đổi chỗ, dời chỗ, di chuyển, thay, + off) trút bỏ, trút lên, dùng mưu mẹo, dùng mưu kế, xoay xở, xoay xở để kiếm sống, nó quanh co, nói lập lờ, nói nước đôi, sang, thay quần áo = einstellen + = einstellen + = einstellen + = einstellen + = einstellen + = einstellen + = einstellen + = einstellen + = einstellen + = einstellen + = einstellen + = neu einstellen + = sich einstellen + = wieder einstellen + = richtig einstellen + = unscharf einstellen + = jemanden einstellen + = sich auf jemanden einstellen +</t>
        </is>
      </c>
    </row>
    <row r="5296">
      <c r="A5296" t="inlineStr">
        <is>
          <t>Einstellung</t>
        </is>
      </c>
      <c r="B5296" t="inlineStr"/>
      <c r="C5296" t="inlineStr"/>
      <c r="D5296" t="inlineStr">
        <is>
          <t>sự sửa lại cho đúng, sự điều chỉnh, sự chỉnh lý, sự hoà giải, sự dàn xếp - sự sắp thẳng hàng, sự sắp hàng - thái độ, quan điểm, tư thế, điệu bộ, dáng dấp - sự dừng, sự ngừng, sự đình, sự chấm dứt - sự dùng, sự thuê làm, sự làm công, việc làm - sự hứa hẹn, sự ước hẹn, sự cam kết, sự ràng buộc, sự hứa hôn, sự hứa gặp, sự thuê mướn, sự tuyển mộ, công việc làm, sự gài, sự giao chiến, cuộc đánh nhau - sự tuyển quân, sự tòng quân, thời gian tòng quân, sự tranh thủ, sự giành được - sự bào chữa, sự biện hộ, sự chứng minh là đúng, lý lẽ bào chữa, sự sắp chữ cho đúng hàng đúng chỗ - dáng người thẳng, dáng đi thẳng, cơ cấu, bố trí, rượu mạnh pha xôđa và đá, cuộc đấu biết trước ai thắng ai thua, cuộc đấu ăn chắc, việc làm ngon xơi - 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 - thể đứng, lập trường - dây néo, sự trở lại, sự lưu lại, sự đình lại, sự hoãn lại, sự ngăn cản, sự trở ngại, sự chịu đựng, khả năng chịu đựng, sự bền bỉ, sự dẻo dai, chỗ nương tựa, cái chống đỡ, corset - sự ngừng lại, sự đình chỉ, sự tắc, sự nghẽn = die Einstellung + = die Einstellung + = die Einstellung + = die Einstellung + = die genaue Einstellung + = Leute gleicher Einstellung + = die grundsätzliche Einstellung +</t>
        </is>
      </c>
    </row>
    <row r="5297">
      <c r="A5297" t="inlineStr">
        <is>
          <t>Einstieg</t>
        </is>
      </c>
      <c r="B5297" t="inlineStr"/>
      <c r="C5297" t="inlineStr"/>
      <c r="D5297" t="inlineStr">
        <is>
          <t>sự đi vào, sự ra, sự nhậm, quyền vào, quyền gia nhập, tiền vào, tiền gia nhập entrance_fee), cổng vào, lối vào - lối đi vào, cổng đi vào, sự tiếp nhận, sự ghi vào, mục, mục từ, danh sách người thi đấu, sự ghi tên người thi đấu</t>
        </is>
      </c>
    </row>
    <row r="5298">
      <c r="A5298" t="inlineStr">
        <is>
          <t>einstig</t>
        </is>
      </c>
      <c r="B5298" t="inlineStr"/>
      <c r="C5298" t="inlineStr"/>
      <c r="D5298" t="inlineStr">
        <is>
          <t>trước, cũ, xưa, nguyên</t>
        </is>
      </c>
    </row>
    <row r="5299">
      <c r="A5299" t="inlineStr">
        <is>
          <t>einstimmen</t>
        </is>
      </c>
      <c r="B5299" t="inlineStr"/>
      <c r="C5299" t="inlineStr"/>
      <c r="D5299">
        <f> einstimmen + = sich auf etwas einstimmen +</f>
        <v/>
      </c>
    </row>
    <row r="5300">
      <c r="A5300" t="inlineStr">
        <is>
          <t>einstimmig</t>
        </is>
      </c>
      <c r="B5300" t="inlineStr"/>
      <c r="C5300" t="inlineStr"/>
      <c r="D5300" t="inlineStr">
        <is>
          <t>hợp với, phù hợp với, hoà âm - rắn, đặc, vững chắc, rắn chắc, chắc nịch, chắc chắn, có cơ sở, có thể tin cậy được, thật sự, thuần nhất, thống nhất, khối, có ba chiều, lập thể, rất tốt, cừ, chiến, nhất trí - = einstimmig +</t>
        </is>
      </c>
    </row>
    <row r="5301">
      <c r="A5301" t="inlineStr">
        <is>
          <t>einstreuen</t>
        </is>
      </c>
      <c r="B5301" t="inlineStr"/>
      <c r="C5301" t="inlineStr"/>
      <c r="D5301" t="inlineStr">
        <is>
          <t>rắc, rải = einstreuen +</t>
        </is>
      </c>
    </row>
    <row r="5302">
      <c r="A5302" t="inlineStr">
        <is>
          <t>einstufen</t>
        </is>
      </c>
      <c r="B5302" t="inlineStr"/>
      <c r="C5302" t="inlineStr"/>
      <c r="D5302" t="inlineStr">
        <is>
          <t>phân loại - chia độ, tăng dần dần, sắp xếp theo mức độ, cô đặc dần, cấp bằng tốt nghiệp đại học, được cấp bằng tốt nghiệp đại học, tốt nghiệp đại học, chuyển dần dần thành - tự bồi dưỡng để đạt tiêu chuẩn, tự bồi dưỡng để đủ tư cách - sắp xếp thành hàng ngũ, xếp vào loại, xếp vào hàng, ở cấp cao hơn, được xếp vào loại, đứng vào hàng, có địa vị, diễu hành - đánh gia, ước lượng, ước tính, định giá, coi, xem như, đánh thuế, định giá để đánh thuế, xếp loại, sắp hạng, được coi như, được xem như, được xếp loại, mắng mỏ, xỉ vả, mắng nhiếc tàn tệ - ret</t>
        </is>
      </c>
    </row>
    <row r="5303">
      <c r="A5303" t="inlineStr">
        <is>
          <t>Einstufung</t>
        </is>
      </c>
      <c r="B5303" t="inlineStr"/>
      <c r="C5303" t="inlineStr"/>
      <c r="D5303" t="inlineStr">
        <is>
          <t>sự phân loại - sự đánh giá, mức thuế, việc xếp loại, loại, cấp bậc, cương vị, chuyên môn, thuỷ thủ, điểm số, thứ bậc, công suất, hiệu suất, sự xỉ vả, sự mắng nhiếc tàn tệ</t>
        </is>
      </c>
    </row>
    <row r="5304">
      <c r="A5304" t="inlineStr">
        <is>
          <t>Einsturz</t>
        </is>
      </c>
      <c r="B5304" t="inlineStr"/>
      <c r="C5304" t="inlineStr"/>
      <c r="D5304" t="inlineStr">
        <is>
          <t>vải thô, tiếng đổ vỡ loảng xoảng, tiếng va chạm loảng xoảng, tiếng đổ sầm, tiếng nổ, sự rơi, sự đâm sầm vào, sự phá sản, sự sụp đổ</t>
        </is>
      </c>
    </row>
    <row r="5305">
      <c r="A5305" t="inlineStr">
        <is>
          <t>einstweilig</t>
        </is>
      </c>
      <c r="B5305" t="inlineStr"/>
      <c r="C5305" t="inlineStr"/>
      <c r="D5305" t="inlineStr">
        <is>
          <t>quá độ, tạm quyền, lâm thời, trong lúc đó - tạm, tạm thời - đề ra điều kiện, với điều kiện, có điều kiện, dự phòng, trữ sẵn - nhất thời</t>
        </is>
      </c>
    </row>
    <row r="5306">
      <c r="A5306" t="inlineStr">
        <is>
          <t>Eintagsfliege</t>
        </is>
      </c>
      <c r="B5306" t="inlineStr"/>
      <c r="C5306" t="inlineStr"/>
      <c r="D5306" t="inlineStr">
        <is>
          <t>con phù du, vật chóng tàn, số nhiều của ephemeron</t>
        </is>
      </c>
    </row>
    <row r="5307">
      <c r="A5307" t="inlineStr">
        <is>
          <t>Eintauchen</t>
        </is>
      </c>
      <c r="B5307" t="inlineStr"/>
      <c r="C5307" t="inlineStr"/>
      <c r="D5307"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 - sự nhận chìm, sự ngâm nước, sự ngâm mình vào nước để rửa tội, sự đắm chìm vào, sự ngập vào, sự mải mê vào, sự chìm bóng - sự lao mình xuống, cái nhảy đâm đầu xuống, bước liều, sự lao vào - món giầm muối, thịt giầm muối, sự ngâm, sự giầm, anh chàng nghiện rượu, sự bay vụt lên, sự sà xuống, sự đâm bổ xuống</t>
        </is>
      </c>
    </row>
    <row r="5308">
      <c r="A5308" t="inlineStr">
        <is>
          <t>eintauchen</t>
        </is>
      </c>
      <c r="B5308" t="inlineStr"/>
      <c r="C5308" t="inlineStr"/>
      <c r="D5308" t="inlineStr">
        <is>
          <t>nhảy lao đầu xuống, lặn, đâm bổ xuống, bổ nhào xuống, lặn xuống thình lình, chìm xuống thình lình, vụt lao biến đi, vụt biến mất, thọc tay vào, chìm đắm vào, mải mê vào, đi sâu vào - cho uống no nê, bắt uống thuốc, tọng thuốc cho, ngâm, làm ướt sũng, làm ướt sạch - nhúng, nhận chìm, ngâm vào nước để rửa tội, chôn vào, chôn vùi, mắc vào, đắm chìm vào, ngập vào - thọc, đâm sâu vào, đâm ngập vào, đẩy vào, làm chìm ngập vào, chôn sâu, chôn ngập, lao mình xuống, nhảy đâm đầu xuống, lao vào, lao lên, lao xuống, lao tới, chúi tới, cờ bạc liều - máu mê cờ bạc, mang công mắc n - chấm vào nước, nhứng vào nước, thả vào nước, thấm nước, ướt sũng - giầm muối, giầm, rảy, làm say tuý luý, đẫm nước, sũng nước, say tuý luý, sà xuống - ngâm vào nước, bị ngâm = eintauchen +</t>
        </is>
      </c>
    </row>
    <row r="5309">
      <c r="A5309" t="inlineStr">
        <is>
          <t>eintauschen</t>
        </is>
      </c>
      <c r="B5309" t="inlineStr"/>
      <c r="C5309" t="inlineStr"/>
      <c r="D5309" t="inlineStr">
        <is>
          <t>vấy, nhuộm, nhúng, thấm nhuần, nhiễm đầy = eintauschen + = eintauschen +</t>
        </is>
      </c>
    </row>
    <row r="5310">
      <c r="A5310" t="inlineStr">
        <is>
          <t>einteilen</t>
        </is>
      </c>
      <c r="B5310" t="inlineStr"/>
      <c r="C5310" t="inlineStr"/>
      <c r="D5310" t="inlineStr">
        <is>
          <t>sắp xếp, sắp đặt, sửa soạn, thu xếp, chuẩn bị, dàn xếp, hoà giải, cải biên, soạn lại, chỉnh hợp, lắp ráp, sắp xếp thành hàng ngũ chỉnh tề, đồng ý, thoả thuận, đứng thành hàng ngũ chỉnh tề - phân loại - sắp, xếp, lựa, chia loại, phân hạng, sửa thoai thoải, tăng lên, + up) lai cải tạo, đánh nhạt dần, thay đổi dần dần, sắp xếp theo mức độ tăng - chia độ, tăng dần dần, sắp xếp theo mức độ, cô đặc dần, cấp bằng tốt nghiệp đại học, được cấp bằng tốt nghiệp đại học, tốt nghiệp đại học, chuyển dần dần thành - tự bồi dưỡng để đạt tiêu chuẩn, tự bồi dưỡng để đủ tư cách - hợp thành nhóm, tập hợp lại, phân phối theo nhóm, tạo nên sự hoà hợp màu sắc - chia thành từng phần, chia làm đôi, rẽ ra, tách ra, tách làm đôi, phân phối, chia phần, đứt, chia tay, từ biệt, ra đi, chết, bỏ, lìa bỏ - + out) chia thành từng phần, chia ra, chia phần cho, cho của hồi môn - tổ chức thành trung đoàn, tổ chức thành từng đoàn = einteilen + = einteilen +</t>
        </is>
      </c>
    </row>
    <row r="5311">
      <c r="A5311" t="inlineStr">
        <is>
          <t>Einteilung</t>
        </is>
      </c>
      <c r="B5311" t="inlineStr"/>
      <c r="C5311" t="inlineStr"/>
      <c r="D5311"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sự phân loại - cách sắp xếp, cách bố trí, số nhiều) kế hoạch, cách bố trí lực lượng, sự dùng, sự tuỳ ý sử dụng, khuynh hướng, thiên hướng, ý định, tính tình, tâm tính, tính khí, sự bán - sự chuyển nhượng, sự nhượng lại, mệnh trời - sự phân bổ, sự phân phối, sự phân phát, sự rắc, sự rải, sự xếp loại, bỏ chữ - 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 - sự chia độ, sự tăng dần dần, sự sắp xếp theo mức độ, sự cô đặc dần, sự cấp bằng tốt nghiệp, sự tốt nghiệp, lễ trao bằng tốt nghiệp - sự tổ chức thành trung đoàn, sự tổ chức thành từng đoàn - vảy, vảy bắc, vật hình vảy, lớp gỉ, cáu cặn, bựa, cái đĩa cân, cái cân a pair of scales), hệ thống có chia độ, sự sắp xếp theo trình độ, thang âm, gam, số tỷ lệ, thước tỷ lệ, tỷ lệ - quy mô, phạm vi - bộ, tập hợp, ván, xéc, bọn, đám, đoàn, lũ, giới, cành chiết, cành giăm, quả mới đậu, chiều tà, lúc mặt trời lặn, chiều hướng, hình thể, dáng dấp, kiểu cách, lớp vữa ngoài, cột gỗ chống hâm, lứa trứng - tảng đá, máy, nhóm máy, thiết bị, cảnh dựng, máy thu thanh radio set wireless set), máy truyền hình television set)</t>
        </is>
      </c>
    </row>
    <row r="5312">
      <c r="A5312" t="inlineStr">
        <is>
          <t>Eintopf</t>
        </is>
      </c>
      <c r="B5312" t="inlineStr"/>
      <c r="C5312" t="inlineStr"/>
      <c r="D5312" t="inlineStr">
        <is>
          <t>món ăn hổ lốn, mớ hỗn độn, mớ linh tinh, khúc hổ lốn</t>
        </is>
      </c>
    </row>
    <row r="5313">
      <c r="A5313" t="inlineStr">
        <is>
          <t>Eintracht</t>
        </is>
      </c>
      <c r="B5313" t="inlineStr"/>
      <c r="C5313" t="inlineStr"/>
      <c r="D5313" t="inlineStr">
        <is>
          <t>hiệp định, hiệp nghị, hợp đồng, giao kèo, sự bằng lòng, sự tán thành, sự đồng ý, sự thoả thuận, sự phù hợp, sự hoà hợp, sự hợp - sự hoà thuận, thoả ước, hiệp ước, sự tương hợp, hoà âm - sự hài hoà, sự cân đối - sự hợp nhất, sự kết hợp, sự liên kết, liên minh, liên hiệp, sự nhất trí, sự cộng đồng, sự đoàn kết, hiệp hội, đồng minh, liên bang, sự kết hôn, hôn nhân, nhà tế bần, câu lạc bộ và hội tranh luận - trụ sở của hội tranh luận, thùng lắng bia, vải sợi pha lanh, vải sợi pha tơ, Răcco, ống nối</t>
        </is>
      </c>
    </row>
    <row r="5314">
      <c r="A5314" t="inlineStr">
        <is>
          <t>Eintrag</t>
        </is>
      </c>
      <c r="B5314" t="inlineStr"/>
      <c r="C5314" t="inlineStr"/>
      <c r="D5314" t="inlineStr">
        <is>
          <t>sự đi vào, sự ra, lối đi vào, cổng đi vào, sự tiếp nhận, sự ghi vào, mục, mục từ, danh sách người thi đấu, sự ghi tên người thi đấu - cái cho vào, lực truyền vào, dòng điện truyền vào, tài liệu viết bằng ký hiệu, sự cung cấp tài liệu, số tiền cúng - câu viết, câu khắc, câu ghi, câu đề tặng, sự xuất dưới hình thức cổ phần - khoản, món, tiết mục, tin tức, món tin</t>
        </is>
      </c>
    </row>
    <row r="5315">
      <c r="A5315" t="inlineStr">
        <is>
          <t>eintragen</t>
        </is>
      </c>
      <c r="B5315" t="inlineStr"/>
      <c r="C5315" t="inlineStr"/>
      <c r="D5315" t="inlineStr">
        <is>
          <t>viết vào vở, ghi vào vở, ghi tên, ghi địa chỉ, giữ trước, mua về trước), lấy vé - ghi vào lịch, ghi vào danh sách, sắp xếp theo trình tự thời gian - chặt thành từng khúc, ghi vào sổ nhật ký hàng hải, đi được, ghi vào sổ phạt, phạt - ghi, ghi chép, thu, chỉ, hót khẽ - ghi vào sổ, vào sổ, ghi trong tâm trí, gửi bảo đảm, lột tả, biểu lộ, cân xứng, làm cho cân xứng - sản xuất, sản ra, mang lại, sinh lợi, chịu thua, chịu nhường, giao, chuyển giao, đầu hàng, quy phục, hàng phục, khuất phục, chịu lép, nhường, cong, oằn = eintragen + = eintragen + = eintragen + = neu eintragen + = sich eintragen lassen +</t>
        </is>
      </c>
    </row>
    <row r="5316">
      <c r="A5316" t="inlineStr">
        <is>
          <t>Eintragung</t>
        </is>
      </c>
      <c r="B5316" t="inlineStr"/>
      <c r="C5316" t="inlineStr"/>
      <c r="D5316" t="inlineStr">
        <is>
          <t>sự tuyển, sự kết nạp, sự ghi tên cho vào, sự ghi vào - sự đi vào, sự ra, lối đi vào, cổng đi vào, sự tiếp nhận, mục, mục từ, danh sách người thi đấu, sự ghi tên người thi đấu - câu viết, câu khắc, câu ghi, câu đề tặng, sự xuất dưới hình thức cổ phần - sự lồng vào, sự gài vào, sự cho vào, lần đăng bài..., bài quảng cáo, viền ren, chỗ dính, cách dính - sự đăng ký, sự vào sổ, sự gửi bảo đảm = die nachträgliche Eintragung +</t>
        </is>
      </c>
    </row>
    <row r="5317">
      <c r="A5317" t="inlineStr">
        <is>
          <t>Eintreffen</t>
        </is>
      </c>
      <c r="B5317" t="inlineStr"/>
      <c r="C5317" t="inlineStr"/>
      <c r="D5317" t="inlineStr">
        <is>
          <t>sự đến, sự tới nơi, người mới đến, vật mới đến, chuyến hàng mới đến, đùa đứa bé mới sinh - sự vào, thu nhập, doanh thu, lợi tức</t>
        </is>
      </c>
    </row>
    <row r="5318">
      <c r="A5318" t="inlineStr">
        <is>
          <t>eintreffen</t>
        </is>
      </c>
      <c r="B5318" t="inlineStr"/>
      <c r="C5318" t="inlineStr"/>
      <c r="D5318" t="inlineStr">
        <is>
          <t>xảy đến, xảy ra, ngẫu nhiên xảy ra, tình cờ xảy ra, tình cờ, ngẫu nhiên, tình cờ gặp, ngẫu nhiên gặp, ngẫu nhiên thấy - chìa ra, đưa ra, với tay, với lấy, đến, tới, đi đến, có thể thấu tới, có thể ảnh hưởng đến, trải ra tới, chạy dài tới = eintreffen +</t>
        </is>
      </c>
    </row>
    <row r="5319">
      <c r="A5319" t="inlineStr">
        <is>
          <t>eintreiben</t>
        </is>
      </c>
      <c r="B5319" t="inlineStr"/>
      <c r="C5319" t="inlineStr"/>
      <c r="D5319" t="inlineStr">
        <is>
          <t>tống, bắt phải nộp, bắt phải đóng, bóp nặn, đòi hỏi, đòi khăng khăng, đòi hỏi cấp bách = eintreiben + = eintreiben +</t>
        </is>
      </c>
    </row>
    <row r="5320">
      <c r="A5320" t="inlineStr">
        <is>
          <t>Eintreibung</t>
        </is>
      </c>
      <c r="B5320" t="inlineStr"/>
      <c r="C5320" t="inlineStr"/>
      <c r="D5320" t="inlineStr">
        <is>
          <t>sự tập họp, sự tụ họp, sự thu, sự lượm, sự góp nhặt, sự sưu tầm, tập sưu tầm, sự quyên góp, kỳ thi học kỳ - sự tống, số tiền tống, số tiền đòi hỏi, sự đòi hỏi không hợp pháp, sự đòi hỏi quá quắt, sự sách nhiễu, sự bóp nặn, sưu cao thuế nặng = die Eintreibung +</t>
        </is>
      </c>
    </row>
    <row r="5321">
      <c r="A5321" t="inlineStr">
        <is>
          <t>Eintreten</t>
        </is>
      </c>
      <c r="B5321" t="inlineStr"/>
      <c r="C5321" t="inlineStr"/>
      <c r="D5321" t="inlineStr">
        <is>
          <t>nhiệm vụ luật sư, lời biện hộ của luật sư, sự bào chữa, sự ủng hộ tích cực - sự rơi vào, sự tác động vào, sự rơi, sự tới, phạm vi ảnh hưởng, phạm vi tác động, tỷ lệ mắc phải = das unvermutete Eintreten +</t>
        </is>
      </c>
    </row>
    <row r="5322">
      <c r="A5322" t="inlineStr">
        <is>
          <t>eintreten</t>
        </is>
      </c>
      <c r="B5322" t="inlineStr"/>
      <c r="C5322" t="inlineStr"/>
      <c r="D5322" t="inlineStr">
        <is>
          <t>nối lại, chắp, ghép, buộc, nối liền, thắt chặt, hợp nhất, kết hợp, liên hiệp, kết giao, kết thân, gia nhập, nhập vào, vào, tiếp với, gặp, đổ vào, đi theo, đến với, đến gặp, cùng tham gia, trở về - trở lại, nối lại với nhau, thắt chặt lại với nhau, kết hợp lại với nhau, liên hiệp với nhau, kết thân với nhau, gặp nhau, nối tiếp nhau, tham gia, tham dự, xen vào, giáp với nhau, tiếp giáp với nhau - nhập ngũ join up) - xảy ra, xảy đên, nảy ra, xuất hiện, tìm thấy = eintreten + = eintreten + = eintreten in + = eintreten für + = für etwas eintreten + = plötzlich eintreten + = für jemanden eintreten +</t>
        </is>
      </c>
    </row>
    <row r="5323">
      <c r="A5323" t="inlineStr">
        <is>
          <t>Eintritt</t>
        </is>
      </c>
      <c r="B5323" t="inlineStr">
        <is>
          <t>verb</t>
        </is>
      </c>
      <c r="C5323" t="inlineStr"/>
      <c r="D5323" t="inlineStr">
        <is>
          <t>sự nhận vào, sự thu nạp vào, sự kết nạp, sự cho vào cửa, sự cho vào, tiền vào cửa, tiền nhập học, sự nhận, sự thú nhận, nạp - sự để cho vào, sự thu nạp, lối đi vào, sự dẫn nạp, độ dẫn nạp - phần đầu, lúc bắt đầu, lúc khởi đầu, căn nguyên, nguyên do - sự đi vào, sự ra, sự nhậm, quyền vào, quyền gia nhập, tiền vào, tiền gia nhập entrance_fee), cổng vào, lối vào - cổng đi vào, sự tiếp nhận, sự ghi vào, mục, mục từ, danh sách người thi đấu, sự ghi tên người thi đấu - sự vào, sự đến, thu nhập, doanh thu, lợi tức - - sự tấn công, sự công kích = Eintritt frei! + = Eintritt verboten! +</t>
        </is>
      </c>
    </row>
    <row r="5324">
      <c r="A5324" t="inlineStr">
        <is>
          <t>Eintrittsgeld</t>
        </is>
      </c>
      <c r="B5324" t="inlineStr"/>
      <c r="C5324" t="inlineStr"/>
      <c r="D5324" t="inlineStr">
        <is>
          <t>sự nhận vào, sự thu nạp vào, sự kết nạp, sự cho vào cửa, sự cho vào, tiền vào cửa, tiền nhập học, sự nhận, sự thú nhận, nạp - tiền vào, tiền gia nhập entrance) - tiền thù lao, tiền thưởng, tiền nguyệt liễm, học phí, gia sản, lânh địa, thái ấp = das Eintrittsgeld +</t>
        </is>
      </c>
    </row>
    <row r="5325">
      <c r="A5325" t="inlineStr">
        <is>
          <t>Eintrittskarte</t>
        </is>
      </c>
      <c r="B5325" t="inlineStr"/>
      <c r="C5325" t="inlineStr"/>
      <c r="D5325" t="inlineStr">
        <is>
          <t>vé, giấy, bông, phiếu, nhãn ghi giá, nhãn ghi đặc điểm, thẻ, biển, danh sách ứng cử, cái đúng điệu</t>
        </is>
      </c>
    </row>
    <row r="5326">
      <c r="A5326" t="inlineStr">
        <is>
          <t>eintunken</t>
        </is>
      </c>
      <c r="B5326" t="inlineStr"/>
      <c r="C5326" t="inlineStr"/>
      <c r="D5326" t="inlineStr">
        <is>
          <t>nhúng - chấm vào nước, nhứng vào nước, thả vào nước, thấm nước, ướt sũng</t>
        </is>
      </c>
    </row>
    <row r="5327">
      <c r="A5327" t="inlineStr">
        <is>
          <t>einverleiben</t>
        </is>
      </c>
      <c r="B5327" t="inlineStr"/>
      <c r="C5327" t="inlineStr"/>
      <c r="D5327" t="inlineStr">
        <is>
          <t>tiêu hoá &amp; ), đồng hoá, so sánh với, được tiêu hoá, tiêu hoá, được đồng hoá - là hiện thân của, biểu hiện, gồm, kể cả = einverleiben + = einverleiben +</t>
        </is>
      </c>
    </row>
    <row r="5328">
      <c r="A5328" t="inlineStr">
        <is>
          <t>Einvernehmen</t>
        </is>
      </c>
      <c r="B5328" t="inlineStr"/>
      <c r="C5328" t="inlineStr"/>
      <c r="D5328" t="inlineStr">
        <is>
          <t>hiệp định, hiệp nghị, hợp đồng, giao kèo, sự bằng lòng, sự tán thành, sự đồng ý, sự thoả thuận, sự phù hợp, sự hoà hợp, sự hợp - sự ưng thuận, sự tán thành) - sự hiểu biết, sự am hiểu, óc thông minh, óc suy xét, trí tuệ, quan niệm, sự thông cảm, sự hiểu nhau, điều kiện, chân, cẳng, giày, dép = das gute Einvernehmen + = ins Einvernehmen bringen + = in beiderseitigem Einvernehmen + = in gutem Einvernehmen mit jemandem stehen +</t>
        </is>
      </c>
    </row>
    <row r="5329">
      <c r="A5329" t="inlineStr">
        <is>
          <t>einverstanden</t>
        </is>
      </c>
      <c r="B5329" t="inlineStr"/>
      <c r="C5329" t="inlineStr"/>
      <c r="D5329" t="inlineStr">
        <is>
          <t>dễ chịu, dễ thương, vừa ý, thú, khoái, vui lòng, sẵn sàng, tán thành, sẵn sàng đồng ý, agreeable to hợp với, thích hợp với - bằng lòng, muốn, quyết tâm, có thiện ý, hay giúp đỡ, sẵn lòng, tự nguyện = einverstanden! + = einverstanden sein + = sich mit etwas einverstanden erklären + = nur die wenigsten waren damit einverstanden +</t>
        </is>
      </c>
    </row>
    <row r="5330">
      <c r="A5330" t="inlineStr">
        <is>
          <t>Einwand</t>
        </is>
      </c>
      <c r="B5330" t="inlineStr"/>
      <c r="C5330" t="inlineStr"/>
      <c r="D5330" t="inlineStr">
        <is>
          <t>sự trừ ra, sự loại ra, cái trừ ra, cái loại ra, ngoại lệ, sự phản đối - sự công kích, sự bài bác, đặt thành vấn đề nghi ngờ, nghi vấn = der Einwand +</t>
        </is>
      </c>
    </row>
    <row r="5331">
      <c r="A5331" t="inlineStr">
        <is>
          <t>Einwanderer</t>
        </is>
      </c>
      <c r="B5331" t="inlineStr"/>
      <c r="C5331" t="inlineStr"/>
      <c r="D5331" t="inlineStr">
        <is>
          <t>dân nhập cư - người Anh di cư sang Uc, người Anh di cư sang Tân tây lan</t>
        </is>
      </c>
    </row>
    <row r="5332">
      <c r="A5332" t="inlineStr">
        <is>
          <t>einwandern</t>
        </is>
      </c>
      <c r="B5332" t="inlineStr"/>
      <c r="C5332" t="inlineStr"/>
      <c r="D5332" t="inlineStr">
        <is>
          <t>nhập cư, cho nhập cư</t>
        </is>
      </c>
    </row>
    <row r="5333">
      <c r="A5333" t="inlineStr">
        <is>
          <t>einwandernd</t>
        </is>
      </c>
      <c r="B5333" t="inlineStr"/>
      <c r="C5333" t="inlineStr"/>
      <c r="D5333" t="inlineStr">
        <is>
          <t>nhập cư</t>
        </is>
      </c>
    </row>
    <row r="5334">
      <c r="A5334" t="inlineStr">
        <is>
          <t>Einwanderung</t>
        </is>
      </c>
      <c r="B5334" t="inlineStr"/>
      <c r="C5334" t="inlineStr"/>
      <c r="D5334" t="inlineStr">
        <is>
          <t>sự nhập cư, tổng số người nhập cư</t>
        </is>
      </c>
    </row>
    <row r="5335">
      <c r="A5335" t="inlineStr">
        <is>
          <t>Einweichen</t>
        </is>
      </c>
      <c r="B5335" t="inlineStr"/>
      <c r="C5335" t="inlineStr"/>
      <c r="D5335" t="inlineStr">
        <is>
          <t>sự pha, chất để pha, nước pha, nước sắc, sự truyền, sự truyền cho, sự tiêm truyền, sự tiêm - sự ngâm, sự giầm, sự hành xác - sự thấm nước, sự nhúng nước, nước để ngâm, nước để nhúng, bữa chè chén, người nghiện rượu nặng, tình trạng bị đem cầm cố, cú đấm điếng người - dốc, chỗ dốc, sườn dốc, nước ngâm</t>
        </is>
      </c>
    </row>
    <row r="5336">
      <c r="A5336" t="inlineStr">
        <is>
          <t>einweichen</t>
        </is>
      </c>
      <c r="B5336" t="inlineStr"/>
      <c r="C5336" t="inlineStr"/>
      <c r="D5336" t="inlineStr">
        <is>
          <t>cho uống no nê, bắt uống thuốc, tọng thuốc cho, ngâm, làm ướt sũng, làm ướt sạch - rót, đổ, pha, truyền, ngấm - thoa mỡ, bôi mỡ, nhúng vào nước, trộn vào nước, đánh chén - giầm, hành xác - nhúng, làm ướt đẫm, bòn tiền, rút tiền, cưa nặng, giã nặng, lấy giá cắt cổ, uống lu bù, giáng cho một đòn, thấm, say be bét, chè chén lu bù - của seethe, làm đẫm nước, làm u mê, làm đần độn, thấm đẫm nước - ngâm vào nước, bị ngâm</t>
        </is>
      </c>
    </row>
    <row r="5337">
      <c r="A5337" t="inlineStr">
        <is>
          <t>einweihen</t>
        </is>
      </c>
      <c r="B5337" t="inlineStr"/>
      <c r="C5337" t="inlineStr"/>
      <c r="D5337" t="inlineStr">
        <is>
          <t>cống hiến, hiến dâng, dành cho, đề tặng, khánh thành, khai mạc - mở hàng, tặng quà năm mới, mở đầu, mua mở hàng, thử lần đầu tiên, dùng lần đầu tiên - tấn phong, cho thi hành - bắt đầu, khởi đầu, đề xướng, vỡ lòng, khai tâm, bắt đầu làm quen cho, làm lễ kết nạp, làm lễ thụ giáo cho - mở, thổ lộ, nhìn thấy, trông thấy, mở cửa, mở ra, trông ra, huồm poảy khyếm bắt đầu nói, nở, trông thấy rõ = einweihen + = einweihen in +</t>
        </is>
      </c>
    </row>
    <row r="5338">
      <c r="A5338" t="inlineStr">
        <is>
          <t>Einweihung</t>
        </is>
      </c>
      <c r="B5338" t="inlineStr"/>
      <c r="C5338" t="inlineStr"/>
      <c r="D5338" t="inlineStr">
        <is>
          <t>lễ tấn phong, lễ nhậm chức, lễ khai mạc, sự khánh thành, sự mở đầu = die Einweihung +</t>
        </is>
      </c>
    </row>
    <row r="5339">
      <c r="A5339" t="inlineStr">
        <is>
          <t>einweisen</t>
        </is>
      </c>
      <c r="B5339" t="inlineStr"/>
      <c r="C5339" t="inlineStr"/>
      <c r="D5339" t="inlineStr">
        <is>
          <t>gửi, viết để gửi cho, viết cho, nói với, nói để nhắn, hướng nhắm, chỉ đường, hướng dẫn, chỉ đạo, chi phối, điều khiển, chỉ huy, cai quản, ra lệnh, chỉ thị, bảo - đặt, đặt vào, làm lễ nhậm chức cho - chỉ dẫn, chỉ thị cho, dạy, đào tạo, truyền kiến thức cho, cung cấp tin tức cho, cung cấp tài liệu cho, cho hay, cho biết = einweisen + = feierlich einweisen +</t>
        </is>
      </c>
    </row>
    <row r="5340">
      <c r="A5340" t="inlineStr">
        <is>
          <t>Einweisung</t>
        </is>
      </c>
      <c r="B5340" t="inlineStr"/>
      <c r="C5340" t="inlineStr"/>
      <c r="D5340" t="inlineStr">
        <is>
          <t>sự đặt, sự đặt vào, lễ nhậm chức, máy móc đặt, hệ thống máy đặt, hệ thống điện đặt, số nhiều) cơ sở, đồn bốt, căn cứ - sự dạy, kiến thức truyền cho, tài liệu cung cấp cho, chỉ thị, lời chỉ dẫn = die Einweisung +</t>
        </is>
      </c>
    </row>
    <row r="5341">
      <c r="A5341" t="inlineStr">
        <is>
          <t>Einwendung</t>
        </is>
      </c>
      <c r="B5341" t="inlineStr"/>
      <c r="C5341" t="inlineStr"/>
      <c r="D5341" t="inlineStr">
        <is>
          <t>trừ ra, ngoài ra, cái "nhưng mà", điều phản đối, điều trái lại - sự ngần ngại, sự do dự, sự lưỡng lự, sự chần chừ, sự có ý kiến phản đối - sự phản đối, sự chống đối, sự bất bình, sự không thích, sự khó chịu, điều bị phản đối, lý do phản đối - sự khuyên can, sự can gián, sự phản kháng</t>
        </is>
      </c>
    </row>
    <row r="5342">
      <c r="A5342" t="inlineStr">
        <is>
          <t>Einwendungen</t>
        </is>
      </c>
      <c r="B5342" t="inlineStr"/>
      <c r="C5342" t="inlineStr"/>
      <c r="D5342" t="inlineStr">
        <is>
          <t>chứng tỏ, chỉ rõ, tranh cãi, tranh luận, cãi lẽ, lấy lý lẽ để bảo vệ, tìm lý lẽ để chứng minh, thuyết phục, rút ra kết luận, dùng lý lẽ, cãi lý - ngần ngại, do dự, lưỡng lự, chần chừ, có ý kiến phản đối = Einwendungen machen + = Einwendungen erheben +</t>
        </is>
      </c>
    </row>
    <row r="5343">
      <c r="A5343" t="inlineStr">
        <is>
          <t>einwerfen</t>
        </is>
      </c>
      <c r="B5343" t="inlineStr"/>
      <c r="C5343" t="inlineStr"/>
      <c r="D5343" t="inlineStr">
        <is>
          <t>làm gãy, bẻ gãy, làm đứt, làm vỡ, đập vỡ, cắt, ngắt, làm gián đoạn, ngừng phá, xua tan, làm tan tác, phạm, phạm vi, xâm phạm, truyền đạt, báo, làm suy sụp, làm nhụt, làm mất hết - ngăn đỡ, làm yếu đi, làm nhẹ đi, làm cho thuần thục, tập luyện, đập tan, đàn áp, trấn áp, sửa chữa, mở, mở tung ra, cạy tung ra, gãy, đứt, vỡ, chạy tán loạn, tan tác, ló ra, hé ra, hiện ra, thoát khỏi - sổ ra, ) buông ra, suy nhược, yếu đi, suy sụp, sa sút, phá sản, thay đổi, vỡ tiếng, nức nở, nghẹn ngào, đột nhiên làm, phá lên, cắt đứt quan hệ, tuyệt giao, phá mà vào, phá mà ra, xông vào nhà - phá cửa vào nhà, bẻ khoá vào nhà - bỗng xen vào, nhận xét, xen vào - đặt vào giữa, đặt, can thiệp, xen, xen vào giữa những vật khác, can thiệp vào giữa hai phía tranh chấp, làm trung gian hoà giải, ngắt lời, xen vào một câu chuyện - xé, xé toạc ra, bóc toạc ra, tạch thủng, chẻ, xẻ dọc, dỡ ngói, gợi lại, khơi lại, rách ra, toạc ra, nứt toạc ra, chạy hết tốc lực = einwerfen + = einwerfen + = einwerfen +</t>
        </is>
      </c>
    </row>
    <row r="5344">
      <c r="A5344" t="inlineStr">
        <is>
          <t>einwertig</t>
        </is>
      </c>
      <c r="B5344" t="inlineStr"/>
      <c r="C5344" t="inlineStr"/>
      <c r="D5344" t="inlineStr">
        <is>
          <t>có hoá trị một</t>
        </is>
      </c>
    </row>
    <row r="5345">
      <c r="A5345" t="inlineStr">
        <is>
          <t>einwickeln</t>
        </is>
      </c>
      <c r="B5345" t="inlineStr"/>
      <c r="C5345" t="inlineStr"/>
      <c r="D5345" t="inlineStr">
        <is>
          <t>bao, bọc, phủ, tiến hành bao vây - quây cho súc vật, cho vào bâi rào, quây vào bãi rào, gấp, gập, vén, xắn, khoanh, bọc kỹ, bao phủ, ôm, ãm, gập lại, gấp nếp lại - gồm, bao hàm, làm cho mắc míu, làm liên luỵ, làm dính líu, làm dính dáng, dạng bị động) thu hút tâm trí của, để hết tâm trí vào, đòi hỏi phải, cần phải, kéo theo, cuộn vào - quấn lại - băng, quần băng, quần tã lót = einwickeln + = jemanden einwickeln +</t>
        </is>
      </c>
    </row>
    <row r="5346">
      <c r="A5346" t="inlineStr">
        <is>
          <t>einwilligen</t>
        </is>
      </c>
      <c r="B5346" t="inlineStr"/>
      <c r="C5346" t="inlineStr"/>
      <c r="D5346" t="inlineStr">
        <is>
          <t>bằng lòng, ưng thuận, đồng ý, bằng lòng ngầm, mặc nhận = einwilligen +</t>
        </is>
      </c>
    </row>
    <row r="5347">
      <c r="A5347" t="inlineStr">
        <is>
          <t>Einwilligung</t>
        </is>
      </c>
      <c r="B5347" t="inlineStr"/>
      <c r="C5347" t="inlineStr"/>
      <c r="D5347" t="inlineStr">
        <is>
          <t>sự bằng lòng, sự ưng thuận, sự đồng ý, sự bằng lòng ngầm, sự mặc nhận, sự phục tùng - sự dính chặt vào, sự bám chặt vào, sự tham gia, sự gia nhập, sự trung thành với, sự giữ vững, sự tán đồng - hiệp định, hiệp nghị, hợp đồng, giao kèo, sự tán thành, sự thoả thuận, sự phù hợp, sự hoà hợp, sự hợp - sự chấp thuận, sự phê chuẩn - sự chiều theo, sự làm đúng theo, sự phục tùng đê tiện, sự khúm núm - sự cho phép, sự được phép nghỉ, sự cáo từ, sự cáo biệt - sự mặc nhiên đồng ý, sự mặc nhiên cho phép, sự mặc nhiên dung thứ, tính chịu đựng, sự nhẫn nhục = die Einwilligung +</t>
        </is>
      </c>
    </row>
    <row r="5348">
      <c r="A5348" t="inlineStr">
        <is>
          <t>einwirken</t>
        </is>
      </c>
      <c r="B5348" t="inlineStr"/>
      <c r="C5348" t="inlineStr"/>
      <c r="D5348">
        <f> einwirken + = einwirken auf + = einwirken auf + = einwirken lassen +</f>
        <v/>
      </c>
    </row>
    <row r="5349">
      <c r="A5349" t="inlineStr">
        <is>
          <t>Einwirkung</t>
        </is>
      </c>
      <c r="B5349" t="inlineStr"/>
      <c r="C5349" t="inlineStr"/>
      <c r="D5349" t="inlineStr">
        <is>
          <t>sự làm ảnh hưởng đến, sự làm tác động đến, tình cảm, cảm xúc, + towards, for) lòng yêu thương, sự yêu mến, thiện ý, bệnh tật, bệnh hoạn, affection towards khuynh hướng - thiện ý về, tính chất, thuộc tính, trạng thái cơ thể, lối sống - kết quả, hiệu lực, hiệu quả, tác dụng, tác động, ảnh hưởng, ấn tượng, mục đích, ý định, của, của cải, vật dụng, hiệu ứng - sự va chạm, sự chạm mạnh, sức va chạm - sự đụng chạm, sự tác động, sự ảnh hưởng, sự chạm đến, sự vi phạm = die Einwirkung +</t>
        </is>
      </c>
    </row>
    <row r="5350">
      <c r="A5350" t="inlineStr">
        <is>
          <t>Einwohner</t>
        </is>
      </c>
      <c r="B5350" t="inlineStr"/>
      <c r="C5350" t="inlineStr"/>
      <c r="D5350" t="inlineStr">
        <is>
          <t>người ở, người cư trú, người Ca-na-dda gốc Pháp - dân cư</t>
        </is>
      </c>
    </row>
    <row r="5351">
      <c r="A5351" t="inlineStr">
        <is>
          <t>Einzahl</t>
        </is>
      </c>
      <c r="B5351" t="inlineStr"/>
      <c r="C5351" t="inlineStr"/>
      <c r="D5351" t="inlineStr">
        <is>
          <t>số ít, từ ở số ít</t>
        </is>
      </c>
    </row>
    <row r="5352">
      <c r="A5352" t="inlineStr">
        <is>
          <t>einzahlen</t>
        </is>
      </c>
      <c r="B5352" t="inlineStr"/>
      <c r="C5352" t="inlineStr"/>
      <c r="D5352" t="inlineStr">
        <is>
          <t>gửi, gửi ở ngân hàng, gửi ký quỹ, đặt cọc, làm lắng đọng, đặt, đẻ = neu einzahlen +</t>
        </is>
      </c>
    </row>
    <row r="5353">
      <c r="A5353" t="inlineStr">
        <is>
          <t>Einzahler</t>
        </is>
      </c>
      <c r="B5353" t="inlineStr"/>
      <c r="C5353" t="inlineStr"/>
      <c r="D5353" t="inlineStr">
        <is>
          <t>người gửi đồ vật, người gửi tiền, máy làn lắng</t>
        </is>
      </c>
    </row>
    <row r="5354">
      <c r="A5354" t="inlineStr">
        <is>
          <t>Einzahlung</t>
        </is>
      </c>
      <c r="B5354" t="inlineStr"/>
      <c r="C5354" t="inlineStr"/>
      <c r="D5354" t="inlineStr">
        <is>
          <t>vật gửi, tiền gửi, tiền ký quỹ, tiền đặc cọc, chất lắng, vật lắng, khoáng sản, mỏ - sự ở trọ, sự tạm trú, sự cho ở trọ, sự cho tạm trú, sự gửi tiền, số tiền gửi, sự đệ đơn, công sự giữ tạm, vị trí vững chắc, cặn, vật lắng xuống đáy - sự trả tiền, sự nộp tiền, số tiền trả, việc trả công, việc thưởng phạt</t>
        </is>
      </c>
    </row>
    <row r="5355">
      <c r="A5355" t="inlineStr">
        <is>
          <t>Einzahlungsschein</t>
        </is>
      </c>
      <c r="B5355" t="inlineStr"/>
      <c r="C5355" t="inlineStr"/>
      <c r="D5355">
        <f> der Einzahlungsschein +</f>
        <v/>
      </c>
    </row>
    <row r="5356">
      <c r="A5356" t="inlineStr">
        <is>
          <t>einzeichnen</t>
        </is>
      </c>
      <c r="B5356" t="inlineStr"/>
      <c r="C5356" t="inlineStr"/>
      <c r="D5356" t="inlineStr">
        <is>
          <t>ghi vào sổ, vào sổ, ghi trong tâm trí, gửi bảo đảm, chỉ, ghi, lột tả, biểu lộ, cân xứng, làm cho cân xứng</t>
        </is>
      </c>
    </row>
    <row r="5357">
      <c r="A5357" t="inlineStr">
        <is>
          <t>Einzel-</t>
        </is>
      </c>
      <c r="B5357" t="inlineStr"/>
      <c r="C5357" t="inlineStr"/>
      <c r="D5357" t="inlineStr">
        <is>
          <t>riêng, riêng lẻ, cá nhân, độc đáo, riêng biệt, đặc biệt</t>
        </is>
      </c>
    </row>
    <row r="5358">
      <c r="A5358" t="inlineStr">
        <is>
          <t>Einzelaufnahme</t>
        </is>
      </c>
      <c r="B5358" t="inlineStr"/>
      <c r="C5358" t="inlineStr"/>
      <c r="D5358" t="inlineStr">
        <is>
          <t>sự yên lặng, sự yên tĩnh, sự tĩnh mịch, bức ảnh chụp, bức tranh tĩnh vật, máy cất, máy cất rượu</t>
        </is>
      </c>
    </row>
    <row r="5359">
      <c r="A5359" t="inlineStr">
        <is>
          <t>Einzelhandel</t>
        </is>
      </c>
      <c r="B5359" t="inlineStr"/>
      <c r="C5359" t="inlineStr"/>
      <c r="D5359" t="inlineStr">
        <is>
          <t>sự bán lẻ</t>
        </is>
      </c>
    </row>
    <row r="5360">
      <c r="A5360" t="inlineStr">
        <is>
          <t>Einzelheit</t>
        </is>
      </c>
      <c r="B5360" t="inlineStr"/>
      <c r="C5360" t="inlineStr"/>
      <c r="D5360" t="inlineStr">
        <is>
          <t>chi tiết, tiểu tiết, điều tỉ mỉ, điều vụn vặt, phân đội, chi đội, sự trao nhật lệnh - khoản, món, tiết mục, tin tức, món tin - đặc biệt đặc thù, bản tường thuật chi tiết</t>
        </is>
      </c>
    </row>
    <row r="5361">
      <c r="A5361" t="inlineStr">
        <is>
          <t>Einzelheiten</t>
        </is>
      </c>
      <c r="B5361" t="inlineStr"/>
      <c r="C5361" t="inlineStr"/>
      <c r="D5361" t="inlineStr">
        <is>
          <t>số nhiều của datum, dùng như số ít) số liệu, dữ kiện, tài liệu, cứ liệu = in allen Einzelheiten + = die modischen Einzelheiten + = die kleinsten Einzelheiten + = bis in alle Einzelheiten + = die technischen Einzelheiten + = auf Einzelheiten eingehen + = in den kleinsten Einzelheiten + = sich in Einzelheiten verlieren +</t>
        </is>
      </c>
    </row>
    <row r="5362">
      <c r="A5362" t="inlineStr">
        <is>
          <t>Einzelkampf</t>
        </is>
      </c>
      <c r="B5362" t="inlineStr"/>
      <c r="C5362" t="inlineStr"/>
      <c r="D5362">
        <f> der Einzelkampf +</f>
        <v/>
      </c>
    </row>
    <row r="5363">
      <c r="A5363" t="inlineStr">
        <is>
          <t>Einzelkarte</t>
        </is>
      </c>
      <c r="B5363" t="inlineStr"/>
      <c r="C5363" t="inlineStr"/>
      <c r="D5363" t="inlineStr">
        <is>
          <t>vật duy nhất, vật đơn, con một, con bài độc nhất</t>
        </is>
      </c>
    </row>
    <row r="5364">
      <c r="A5364" t="inlineStr">
        <is>
          <t>einzellig</t>
        </is>
      </c>
      <c r="B5364" t="inlineStr"/>
      <c r="C5364" t="inlineStr"/>
      <c r="D5364" t="inlineStr">
        <is>
          <t>đơn bào</t>
        </is>
      </c>
    </row>
    <row r="5365">
      <c r="A5365" t="inlineStr">
        <is>
          <t>einzeln</t>
        </is>
      </c>
      <c r="B5365" t="inlineStr"/>
      <c r="C5365" t="inlineStr"/>
      <c r="D5365" t="inlineStr">
        <is>
          <t>về một bên, qua một bên, riêng ra, xa ra, apart from ngoài... ra - rời ra, tách ra, đứng riêng ra, không lệ thuộc, vô tư, không thiên kiến, khách quan - riêng biệt, riêng rẽ, rời rạc, trừu tượng - riêng, khác biệt, dễ nhận, dễ thấy, rõ ràng, rõ rệt, dứt khoát, nhất định - riêng lẻ, cá nhân, độc đáo, đặc biệt - lẻ, cọc cạch, thừa, dư, trên, có lẻ, vặt, lặt vặt, linh tinh, kỳ cục, kỳ quặc, rỗi rãi, rảnh rang, bỏ trống, để không - - đặc thù, cá biệt, tường tận, tỉ mỉ, chi tiết, kỹ lưỡng, cặn kẽ, câu nệ đến từng chi tiết, khó tính, khảnh, cảnh vẻ - vài, khác nhau - riêng của từng phần, riêng của từng người - đơn, đơn độc, một mình, chỉ một, cô đơn, không vợ, không chồng, ở vậy, một, dù là một, chân thật, thành thật, kiên định - đơn thương độc mã, từng người một, từng cái một - ở số ít, kỳ dị, phi thường, lập di, duy nhất, độc nhất</t>
        </is>
      </c>
    </row>
    <row r="5366">
      <c r="A5366" t="inlineStr">
        <is>
          <t>Einzelne</t>
        </is>
      </c>
      <c r="B5366" t="inlineStr"/>
      <c r="C5366" t="inlineStr"/>
      <c r="D5366" t="inlineStr">
        <is>
          <t>đặc biệt hoá, đặc thù hoá, lần lượt nêu tên, tường thuật tỉ mỉ, đi sâu vào chi tiết</t>
        </is>
      </c>
    </row>
    <row r="5367">
      <c r="A5367" t="inlineStr">
        <is>
          <t>einzelne</t>
        </is>
      </c>
      <c r="B5367" t="inlineStr"/>
      <c r="C5367" t="inlineStr"/>
      <c r="D5367" t="inlineStr">
        <is>
          <t>nào đó, một ít, một vài, dăm ba, khá nhiều, đáng kể, đúng là, ra trò, đến một chừng mực nào đó, một tí, hơi, khoảng chừng = jeder einzelne + = ins einzelne gehen +</t>
        </is>
      </c>
    </row>
    <row r="5368">
      <c r="A5368" t="inlineStr">
        <is>
          <t>einzelnen</t>
        </is>
      </c>
      <c r="B5368" t="inlineStr"/>
      <c r="C5368" t="inlineStr"/>
      <c r="D5368" t="inlineStr">
        <is>
          <t>không chỉ rõ, không nói rõ</t>
        </is>
      </c>
    </row>
    <row r="5369">
      <c r="A5369" t="inlineStr">
        <is>
          <t>Einzelstall</t>
        </is>
      </c>
      <c r="B5369" t="inlineStr"/>
      <c r="C5369" t="inlineStr"/>
      <c r="D5369"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t>
        </is>
      </c>
    </row>
    <row r="5370">
      <c r="A5370" t="inlineStr">
        <is>
          <t>Einzelwertberichtigung</t>
        </is>
      </c>
      <c r="B5370" t="inlineStr"/>
      <c r="C5370" t="inlineStr"/>
      <c r="D5370" t="inlineStr">
        <is>
          <t>+ for, against) sự chuẩn bị, sự dự phòng, sự trữ sẵn, đồ dự phòng, đồ trữ sẵn, lương thực cung cấp, thực phẩm dự trữ, thức ăn thức uống, điều khoản</t>
        </is>
      </c>
    </row>
    <row r="5371">
      <c r="A5371" t="inlineStr">
        <is>
          <t>Einzelzelle</t>
        </is>
      </c>
      <c r="B5371" t="inlineStr"/>
      <c r="C5371" t="inlineStr"/>
      <c r="D5371">
        <f> die Einzelzelle +</f>
        <v/>
      </c>
    </row>
    <row r="5372">
      <c r="A5372" t="inlineStr">
        <is>
          <t>einziehbar</t>
        </is>
      </c>
      <c r="B5372" t="inlineStr"/>
      <c r="C5372" t="inlineStr"/>
      <c r="D5372" t="inlineStr">
        <is>
          <t>có thể lấy lại, có thể giành lại, có thể tìm lại, có thể bù lại, có thể đòi, có thể thu về, có thể cứu chữa - có thể rụt vào, có thể co vào, có thể rút lại, có thể huỷ bỏ, có thể chối - co rút</t>
        </is>
      </c>
    </row>
    <row r="5373">
      <c r="A5373" t="inlineStr">
        <is>
          <t>Einziehen</t>
        </is>
      </c>
      <c r="B5373" t="inlineStr"/>
      <c r="C5373" t="inlineStr"/>
      <c r="D5373" t="inlineStr">
        <is>
          <t>sự thu, tiền thuế thu được, sự tuyển quân, số quân tuyển được, sự toàn dân vũ trang tham gia chiến đấu levy en masse)</t>
        </is>
      </c>
    </row>
    <row r="5374">
      <c r="A5374" t="inlineStr">
        <is>
          <t>einziehen</t>
        </is>
      </c>
      <c r="B5374" t="inlineStr"/>
      <c r="C5374" t="inlineStr"/>
      <c r="D5374" t="inlineStr">
        <is>
          <t>tập hợp lại, đến lấy, đi lấy, thu lượm, thu thập, góp nhặt, sưu tầm, tập trung, suy ra, rút ra, tập hợp, tụ hợp lại, dồn lại, ứ lại, đọng lại - tịch thu, sung công - chuyển giao, được chuyển giao - rụt vào, thụt vào, co vào, rút lại, rút lui, huỷ bỏ, chối, không nhận, nuốt, rút lui ý kiến, nuốt lời, phản cung - gấp nếp, gấp lên, đút vào, nhét vào, bỏ vào, thu vào, rúc vào, chui vào = einziehen + = einziehen + = einziehen + = einziehen + = einziehen + = einziehen + = einziehen +</t>
        </is>
      </c>
    </row>
    <row r="5375">
      <c r="A5375" t="inlineStr">
        <is>
          <t>einzig</t>
        </is>
      </c>
      <c r="B5375" t="inlineStr">
        <is>
          <t>tính từ</t>
        </is>
      </c>
      <c r="C5375" t="inlineStr"/>
      <c r="D5375" t="inlineStr">
        <is>
          <t>duy nhất, độc nhất, cô độc. - đơn nhất, vô song</t>
        </is>
      </c>
    </row>
    <row r="5376">
      <c r="A5376" t="inlineStr">
        <is>
          <t>einzigartig</t>
        </is>
      </c>
      <c r="B5376" t="inlineStr"/>
      <c r="C5376" t="inlineStr"/>
      <c r="D5376" t="inlineStr">
        <is>
          <t>không thể bắt chước được - có một không hai, vô song - đáng chú ý, xuất sắc, phi thường, đặc biệt, rõ rệt - ở số ít, một mình, cá nhân, kỳ dị, lập di, duy nhất, độc nhất - chỉ có một, đơn nhất, kỳ cục, lạ đời, dị thường - chưa ai địch nổi, chưa có gì địch nổi, chưa ai sánh kịp, chưa có gì sánh kịp, lẻ đôi, lẻ bộ</t>
        </is>
      </c>
    </row>
    <row r="5377">
      <c r="A5377" t="inlineStr">
        <is>
          <t>Einzigartigkeit</t>
        </is>
      </c>
      <c r="B5377" t="inlineStr"/>
      <c r="C5377" t="inlineStr"/>
      <c r="D5377" t="inlineStr">
        <is>
          <t>tính đặc biệt, tính kỳ dị, tính phi thường, cái kỳ dị, tính lập dị, nét kỳ quặc, tính duy nhất, tính độc nhất</t>
        </is>
      </c>
    </row>
    <row r="5378">
      <c r="A5378" t="inlineStr">
        <is>
          <t>Eis</t>
        </is>
      </c>
      <c r="B5378" t="inlineStr"/>
      <c r="C5378" t="inlineStr"/>
      <c r="D5378" t="inlineStr">
        <is>
          <t>băng nước đá, kem, kim cương, thái độ trịnh trọng lạnh lùng, tiền đấm mõm cho cảnh sát, tiền đút lót cho chủ rạp hát = das Eis + = das offene Eis + = auf Eis legen + = das unsichere Eis + = trägt das Eis? + = mit Eis kühlen + = mit Eis bedecken + = eine Portion Eis + = du bewegst dich auf dünnem Eis +</t>
        </is>
      </c>
    </row>
    <row r="5379">
      <c r="A5379" t="inlineStr">
        <is>
          <t>Eisbahn</t>
        </is>
      </c>
      <c r="B5379" t="inlineStr"/>
      <c r="C5379" t="inlineStr"/>
      <c r="D5379">
        <f> die künstliche Eisbahn + = die künstlichen Eisbahn +</f>
        <v/>
      </c>
    </row>
    <row r="5380">
      <c r="A5380" t="inlineStr">
        <is>
          <t>Eisberg</t>
        </is>
      </c>
      <c r="B5380" t="inlineStr"/>
      <c r="C5380" t="inlineStr"/>
      <c r="D5380" t="inlineStr">
        <is>
          <t>người hay càu nhàu, núi băng nhỏ, bình đựng bia, xe ngựa bốn bánh - núi băng trôi</t>
        </is>
      </c>
    </row>
    <row r="5381">
      <c r="A5381" t="inlineStr">
        <is>
          <t>Eisen</t>
        </is>
      </c>
      <c r="B5381" t="inlineStr"/>
      <c r="C5381" t="inlineStr"/>
      <c r="D5381" t="inlineStr">
        <is>
          <t>sắt, chất sắc, đồ sắt, đồ dùng bằng sắt, bàn là, số nhiều) xiềng, bàn đạp, cái giá, súng lục = Eisen + = ein heißes Eisen + = die Zaunspitze aus Eisen + = zum alten Eisen werfen + = jemanden zum alten Eisen werfen +</t>
        </is>
      </c>
    </row>
    <row r="5382">
      <c r="A5382" t="inlineStr">
        <is>
          <t>Eisenbahn</t>
        </is>
      </c>
      <c r="B5382" t="inlineStr"/>
      <c r="C5382" t="inlineStr"/>
      <c r="D5382" t="inlineStr">
        <is>
          <t>đường sắt, đường xe lửa - đường ray = mit der Eisenbahn + = in der Eisenbahn fahren +</t>
        </is>
      </c>
    </row>
    <row r="5383">
      <c r="A5383" t="inlineStr">
        <is>
          <t>Eisenbahner</t>
        </is>
      </c>
      <c r="B5383" t="inlineStr"/>
      <c r="C5383" t="inlineStr"/>
      <c r="D5383" t="inlineStr">
        <is>
          <t>nhân viên đường sắt, chủ công ty đường sắt</t>
        </is>
      </c>
    </row>
    <row r="5384">
      <c r="A5384" t="inlineStr">
        <is>
          <t>Eisenbahngleis</t>
        </is>
      </c>
      <c r="B5384" t="inlineStr"/>
      <c r="C5384" t="inlineStr"/>
      <c r="D5384" t="inlineStr">
        <is>
          <t>dấu, vết, số nhiều) dấu chân, vết chân, đường, đường đi, đường hẻm, đường ray, bánh xích</t>
        </is>
      </c>
    </row>
    <row r="5385">
      <c r="A5385" t="inlineStr">
        <is>
          <t>Eisenbahnklasse</t>
        </is>
      </c>
      <c r="B5385" t="inlineStr"/>
      <c r="C5385" t="inlineStr"/>
      <c r="D5385" t="inlineStr">
        <is>
          <t>người về nhì, người thứ hai, vật thứ hai, viên phó, người phụ tá võ sĩ, người săn sóc võ sĩ, hàng thứ phẩm, giây, giây lát, một chốc, một lúc</t>
        </is>
      </c>
    </row>
    <row r="5386">
      <c r="A5386" t="inlineStr">
        <is>
          <t>Eisenbahnnetz</t>
        </is>
      </c>
      <c r="B5386" t="inlineStr"/>
      <c r="C5386" t="inlineStr"/>
      <c r="D5386" t="inlineStr">
        <is>
          <t>đường sắt, đường xe lửa, đường ray</t>
        </is>
      </c>
    </row>
    <row r="5387">
      <c r="A5387" t="inlineStr">
        <is>
          <t>Eisenbahnstation</t>
        </is>
      </c>
      <c r="B5387" t="inlineStr"/>
      <c r="C5387" t="inlineStr"/>
      <c r="D5387" t="inlineStr">
        <is>
          <t>trạm, điểm, đồn, đài, ty, nhà ga, đồn binh, điểm gốc, khoảng cách tiêu chuẩn, chỗ nuôi cừu, địa vị, chức, sự ăn kiêng, hoàn cảnh, môi trường, sự đứng lại, tình trạng đứng lại</t>
        </is>
      </c>
    </row>
    <row r="5388">
      <c r="A5388" t="inlineStr">
        <is>
          <t>Eisenbahnwagen</t>
        </is>
      </c>
      <c r="B5388" t="inlineStr"/>
      <c r="C5388" t="inlineStr"/>
      <c r="D5388" t="inlineStr">
        <is>
          <t>xe ô tô, xe, toa, giỏ khí cầu, buồng thang máy, xa - xe ngựa, toa hành khách, sự chuyên chở hàng hoá, cước chuyên chở hàng hoá, bộ phận quay, sườn xe, xe chở pháo gun carriage), dáng, dáng đi, sự thông qua, sự điều khiển, sự quản lý - sự thi hành, sự thực hiện - xe ngựa bốn bánh bốn ngựa), xe buýt chạy đường dài, người kèm học, thầy dạy tư, huấn luyện viên = die verglasten Aussichtsplätze auf Eisenbahnwagen +</t>
        </is>
      </c>
    </row>
    <row r="5389">
      <c r="A5389" t="inlineStr">
        <is>
          <t>eisenhaltig</t>
        </is>
      </c>
      <c r="B5389" t="inlineStr"/>
      <c r="C5389" t="inlineStr"/>
      <c r="D5389" t="inlineStr">
        <is>
          <t>có chất sắt - có chứa sắt, sắt - có chứa gỉ sắt, có màu gỉ sắt, có nàu nâu đ - giống thép, giống gang</t>
        </is>
      </c>
    </row>
    <row r="5390">
      <c r="A5390" t="inlineStr">
        <is>
          <t>eisenhart</t>
        </is>
      </c>
      <c r="B5390" t="inlineStr"/>
      <c r="C5390" t="inlineStr"/>
      <c r="D5390" t="inlineStr">
        <is>
          <t>có chứa sắt, sắt</t>
        </is>
      </c>
    </row>
    <row r="5391">
      <c r="A5391" t="inlineStr">
        <is>
          <t>Eisenhut</t>
        </is>
      </c>
      <c r="B5391" t="inlineStr"/>
      <c r="C5391" t="inlineStr"/>
      <c r="D5391" t="inlineStr">
        <is>
          <t>cây phụ tử</t>
        </is>
      </c>
    </row>
    <row r="5392">
      <c r="A5392" t="inlineStr">
        <is>
          <t>Eisenwaren</t>
        </is>
      </c>
      <c r="B5392" t="inlineStr"/>
      <c r="C5392" t="inlineStr"/>
      <c r="D5392" t="inlineStr">
        <is>
          <t>đồ ngũ kim, vũ khí</t>
        </is>
      </c>
    </row>
    <row r="5393">
      <c r="A5393" t="inlineStr">
        <is>
          <t>Eisenwerk</t>
        </is>
      </c>
      <c r="B5393" t="inlineStr"/>
      <c r="C5393" t="inlineStr"/>
      <c r="D5393" t="inlineStr">
        <is>
          <t>xưởng đúc gang, xưởng làm đồ sắt</t>
        </is>
      </c>
    </row>
    <row r="5394">
      <c r="A5394" t="inlineStr">
        <is>
          <t>eisern</t>
        </is>
      </c>
      <c r="B5394" t="inlineStr"/>
      <c r="C5394" t="inlineStr"/>
      <c r="D5394" t="inlineStr">
        <is>
          <t>không uốn được, không bẻ cong được, cứng, cứng rắn, không lay chuyển, không nhân nhượng, không thay đổi được, bất di bất dịch - bằng sắt, cứng cỏi, sắt đá, nhẫn tâm - bọc sắt - bền, vững, chắc chắn, kiên cố, khoẻ, tráng kiện, mạnh, tốt, giỏi, có khả năng, đặc, nặng, rõ ràng, đanh thép, rõ rệt, kiên quyết, nặng nề, to và rắn rỏi, sôi nổi, nồng nhiệt, hăng hái, nhiệt tình - có mùi, hôi, thối, sinh động, mạnh mẻ, khúc chiết, không theo quy tắc</t>
        </is>
      </c>
    </row>
    <row r="5395">
      <c r="A5395" t="inlineStr">
        <is>
          <t>eisfrei</t>
        </is>
      </c>
      <c r="B5395" t="inlineStr"/>
      <c r="C5395" t="inlineStr"/>
      <c r="D5395" t="inlineStr">
        <is>
          <t>mở, ngỏ, mở rộng, không hạn chế, không cấm, trần, không có mui che, không gói, không bọc, trống, hở, lộ thiên, thoáng rộng, thông, không bị tắn nghẽn, công khai, rõ ràng, ra mắt, không che giấu - ai cũng biết, cởi mở, thật tình, thưa, có lỗ hổng, có khe hở..., chưa giải quyết, chưa xong, rộng rãi, phóng khoáng, sẵn sàng tiếp thu cái mới, không thành kiến, còn bỏ trống, chưa ai đảm nhiệm - chưa ai làm..., không đóng băng, không có trong sương giá, dịu, ấm áp, mở ra cho, có thể bị, quang đãng, không có sương mù, buông</t>
        </is>
      </c>
    </row>
    <row r="5396">
      <c r="A5396" t="inlineStr">
        <is>
          <t>eisig</t>
        </is>
      </c>
      <c r="B5396" t="inlineStr"/>
      <c r="C5396" t="inlineStr"/>
      <c r="D5396" t="inlineStr">
        <is>
          <t>lạnh, lạnh lẽo, giá lạnh, ớn lạnh, rùng mình, lạnh lùng, lạnh nhạt - băng giá, rét lắm, xa cách - giá rét, phủ đầy sương giá, lânh đạm - nước đá, thời kỳ sông băng, lạnh buốt, ảm đạm, băng - đóng băng, phủ băng, có băng</t>
        </is>
      </c>
    </row>
    <row r="5397">
      <c r="A5397" t="inlineStr">
        <is>
          <t>eiskalt</t>
        </is>
      </c>
      <c r="B5397" t="inlineStr"/>
      <c r="C5397" t="inlineStr"/>
      <c r="D5397" t="inlineStr">
        <is>
          <t>rét buốt, giá lạnh, lạnh lùng, nhạt nhẽo, thờ ơ - đóng băng, phủ băng, có băng, băng giá, lạnh lẽo, lânh đạm = eiskalt sein +</t>
        </is>
      </c>
    </row>
    <row r="5398">
      <c r="A5398" t="inlineStr">
        <is>
          <t>Eisscholle</t>
        </is>
      </c>
      <c r="B5398" t="inlineStr"/>
      <c r="C5398" t="inlineStr"/>
      <c r="D5398" t="inlineStr">
        <is>
          <t>tảng băng nổi</t>
        </is>
      </c>
    </row>
    <row r="5399">
      <c r="A5399" t="inlineStr">
        <is>
          <t>Eisschrank</t>
        </is>
      </c>
      <c r="B5399" t="inlineStr"/>
      <c r="C5399" t="inlineStr"/>
      <c r="D5399" t="inlineStr">
        <is>
          <t>tủ ướp lạnh, phòng ướp lạnh</t>
        </is>
      </c>
    </row>
    <row r="5400">
      <c r="A5400" t="inlineStr">
        <is>
          <t>Eisvogel</t>
        </is>
      </c>
      <c r="B5400" t="inlineStr"/>
      <c r="C5400" t="inlineStr"/>
      <c r="D5400" t="inlineStr">
        <is>
          <t>chim thanh bình, chim trả - chim bói cá = der australische Eisvogel +</t>
        </is>
      </c>
    </row>
    <row r="5401">
      <c r="A5401" t="inlineStr">
        <is>
          <t>Eiszapfen</t>
        </is>
      </c>
      <c r="B5401" t="inlineStr"/>
      <c r="C5401" t="inlineStr"/>
      <c r="D5401" t="inlineStr">
        <is>
          <t>cột băng, trụ băng</t>
        </is>
      </c>
    </row>
    <row r="5402">
      <c r="A5402" t="inlineStr">
        <is>
          <t>Eiszeit</t>
        </is>
      </c>
      <c r="B5402" t="inlineStr"/>
      <c r="C5402" t="inlineStr"/>
      <c r="D5402">
        <f> die Eiszeit +</f>
        <v/>
      </c>
    </row>
    <row r="5403">
      <c r="A5403" t="inlineStr">
        <is>
          <t>eitel</t>
        </is>
      </c>
      <c r="B5403" t="inlineStr"/>
      <c r="C5403" t="inlineStr"/>
      <c r="D5403" t="inlineStr">
        <is>
          <t>tự phụ, kiêu ngạo, tự cao tự đại - trống, rỗng, trống không, không, không có đồ đạc, không có người ở, rỗng tuếch, không có nội dung, vô nghĩa, hão, suông, đói bụng - vô ích, không có hiệu quả, không đáng kể, phù phiếm - ngồi rồi, không làm việc gì, không làm ăn gì cả, ăn không ngồi rồi, lười nhác, không có công ăn việc làm, thất nghiệp, để không, không chạy, vô hiệu quả, không tác dụng, không đi đến đâu - không đâu, không căn cứ, vẩn vơ, vu vơ - vô hiệu, không có kết quả, hão huyền, tự đắc</t>
        </is>
      </c>
    </row>
    <row r="5404">
      <c r="A5404" t="inlineStr">
        <is>
          <t>Eitelkeit</t>
        </is>
      </c>
      <c r="B5404" t="inlineStr"/>
      <c r="C5404" t="inlineStr"/>
      <c r="D5404" t="inlineStr">
        <is>
          <t>tính tự phụ, tính kiêu ngạo, tính tự cao tự đại, hình tượng kỳ lạ, ý nghĩ dí dỏm, lời nói dí dỏm - sự đầy hơi, tính huênh hoang rỗng tuếch - tính hư ảo, cái hư ảo, chuyện phù hoa, hư danh, tính kiêu căng, lòng tự cao tự đại, sự hợm mình, vanity_bag, bàn trang điểm</t>
        </is>
      </c>
    </row>
    <row r="5405">
      <c r="A5405" t="inlineStr">
        <is>
          <t>Eiter</t>
        </is>
      </c>
      <c r="B5405" t="inlineStr"/>
      <c r="C5405" t="inlineStr"/>
      <c r="D5405" t="inlineStr">
        <is>
          <t>chất, vật chất, đề, chủ đề, nội dung, vật, vật phẩm, việc, chuyện, điều, sự kiện, vấn đề, việc quan trọng, chuyện quan trọng, số ước lượng, khoảng độ, lý do, nguyên nhân, cớ, lẽ, cơ hội, mủ</t>
        </is>
      </c>
    </row>
    <row r="5406">
      <c r="A5406" t="inlineStr">
        <is>
          <t>Eitern</t>
        </is>
      </c>
      <c r="B5406" t="inlineStr"/>
      <c r="C5406" t="inlineStr"/>
      <c r="D5406" t="inlineStr">
        <is>
          <t>làm mưng mủ, làm thối, mưng mủ, rữa ra, thối rữa, day dứt, trở nên cay độc</t>
        </is>
      </c>
    </row>
    <row r="5407">
      <c r="A5407" t="inlineStr">
        <is>
          <t>eitern</t>
        </is>
      </c>
      <c r="B5407" t="inlineStr"/>
      <c r="C5407" t="inlineStr"/>
      <c r="D5407" t="inlineStr">
        <is>
          <t>dỡ, dỡ hàng, nổ, phóng, bắn, đuổi ra, thải hồi, tha, thả, cho ra, cho về, giải tán, giải ngũ, tuôn ra, tháo ra, tiết ra, bốc ra, đổ ra, chảy ra, trả hết, thanh toán, làm xong, hoàn thành, làm phai - tẩy, phục quyền, tháo điện, huỷ bỏ - viêm, sưng tấy, giày vò, day dứt, làm đau đớn, làm khổ sở - làm loét, làm khổ não, loét ra = eitern + = eitern +</t>
        </is>
      </c>
    </row>
    <row r="5408">
      <c r="A5408" t="inlineStr">
        <is>
          <t>eiternd</t>
        </is>
      </c>
      <c r="B5408" t="inlineStr"/>
      <c r="C5408" t="inlineStr"/>
      <c r="D5408" t="inlineStr">
        <is>
          <t>làm mưng mủ - gây loét - loét</t>
        </is>
      </c>
    </row>
    <row r="5409">
      <c r="A5409" t="inlineStr">
        <is>
          <t>Eiterung</t>
        </is>
      </c>
      <c r="B5409" t="inlineStr"/>
      <c r="C5409" t="inlineStr"/>
      <c r="D5409" t="inlineStr">
        <is>
          <t>sự mưng mủ - sự loét, sự biến thành ung nhọt</t>
        </is>
      </c>
    </row>
    <row r="5410">
      <c r="A5410" t="inlineStr">
        <is>
          <t>eitrig</t>
        </is>
      </c>
      <c r="B5410" t="inlineStr"/>
      <c r="C5410" t="inlineStr"/>
      <c r="D5410" t="inlineStr">
        <is>
          <t>làm mưng mủ - loét</t>
        </is>
      </c>
    </row>
    <row r="5411">
      <c r="A5411" t="inlineStr">
        <is>
          <t>Ekel</t>
        </is>
      </c>
      <c r="B5411" t="inlineStr"/>
      <c r="C5411" t="inlineStr"/>
      <c r="D5411" t="inlineStr">
        <is>
          <t>sự không thích, sự không ưa, sự ghê tởm, sự chán ghét - sự buồn nôn, sự lộn mửa, sự kinh tởm, sự tởm - tính hay buồn nôn, sự khó tính, sự khe khắt, sự quá cẩn thận, sự quá câu nệ - sự ăn uống nhiều quá, sự ngấy = der Ekel + = das Ekel + = Ekel empfinden vor +</t>
        </is>
      </c>
    </row>
    <row r="5412">
      <c r="A5412" t="inlineStr">
        <is>
          <t>ekelerregend</t>
        </is>
      </c>
      <c r="B5412" t="inlineStr"/>
      <c r="C5412" t="inlineStr"/>
      <c r="D5412" t="inlineStr">
        <is>
          <t>hơi mặn, mằn mặn - thối tha, kinh tởm - tanh tưởi, làm nôn mửa, tởm, gớm, gớm guốc, đáng ghê - độc hại cho sức khoẻ, hôi thối, khó chịu - hay ốm, có vẻ ốm yếu, đau yếu, gầy yếu, xanh, xanh xao, độc, tanh, làm buồn nôn, uỷ mị, ẻo lả, ốm yếu - nhạt nhẽo, vô vị, không ngon, ghê tởm</t>
        </is>
      </c>
    </row>
    <row r="5413">
      <c r="A5413" t="inlineStr">
        <is>
          <t>ekelhaft</t>
        </is>
      </c>
      <c r="B5413" t="inlineStr"/>
      <c r="C5413" t="inlineStr"/>
      <c r="D5413" t="inlineStr">
        <is>
          <t>làm ghê tởm, làm kinh tởm - hôi hám, hôi thối, bẩn thỉu, cáu bẩn, ươn, xấu, đáng ghét, tồi, thô tục, tục tĩu, thô lỗ, gớm, tởm, kinh tởm, nhiễm độc, nhiều rêu, nhiều hà, tắc nghẽn, rối, trái luật, gian lận, ngược, nhiều lỗi, gian trá - quá đáng, thái quá, đê tiện, ngấy tởm - ghê tởm, làm cho người ta không ưa - - dơ dáy, làm buồn nôn, xấu xa, ô trọc, dâm ô, khó chịu, làm bực mình, cáu kỉnh, giận dữ, ác, hiểm - tanh tưởi, làm nôn mửa, gớm guốc, đáng ghê - xúc phạm, làm mất lòng, làm nhục, sỉ nhục, chướng tai gai mắt, tấn công, công kích - bệnh dịch, nguy hại như bệnh dịch, độc hại - mục, mục nát, thối, thối rữa, đồi bại, sa đoạ, vô giá trị, bất tài, mắc bệnh sán gan - làm lợm giọng, làm chán nản, làm thất vọng - hèn hạ, đê hèn, kém, không có giá trị, thật là xấu</t>
        </is>
      </c>
    </row>
    <row r="5414">
      <c r="A5414" t="inlineStr">
        <is>
          <t>ekeln</t>
        </is>
      </c>
      <c r="B5414" t="inlineStr"/>
      <c r="C5414" t="inlineStr"/>
      <c r="D5414" t="inlineStr">
        <is>
          <t>làm ghê tởm, làm kinh tởm, làm chán ghét, làm ghét cay ghét đắng, làm phẫn nộ, làm căm phẫn = sich ekeln +</t>
        </is>
      </c>
    </row>
    <row r="5415">
      <c r="A5415" t="inlineStr">
        <is>
          <t>eklig</t>
        </is>
      </c>
      <c r="B5415" t="inlineStr"/>
      <c r="C5415" t="inlineStr"/>
      <c r="D5415" t="inlineStr">
        <is>
          <t>kinh khủng, kinh khiếp, dễ sợ, khó chịu, quá lắm, lởm chởm - bẩn thỉu, dơ dáy, kinh tởm, làm buồn nôn, tục tĩu, thô tục, xấu xa, ô trọc, dâm ô, xấu, làm bực mình, cáu kỉnh, giận dữ, ác, hiểm</t>
        </is>
      </c>
    </row>
    <row r="5416">
      <c r="A5416" t="inlineStr">
        <is>
          <t>Eklipse</t>
        </is>
      </c>
      <c r="B5416" t="inlineStr"/>
      <c r="C5416" t="inlineStr"/>
      <c r="D5416" t="inlineStr">
        <is>
          <t>sự che khuất, thiên thực, pha tối, đợt tối, sự bị lu mờ, sự mất vẻ lộng lẫy, sự mất vẻ hào nhoáng</t>
        </is>
      </c>
    </row>
    <row r="5417">
      <c r="A5417" t="inlineStr">
        <is>
          <t>Ekliptik</t>
        </is>
      </c>
      <c r="B5417" t="inlineStr"/>
      <c r="C5417" t="inlineStr"/>
      <c r="D5417" t="inlineStr">
        <is>
          <t>đường hoàng đạo</t>
        </is>
      </c>
    </row>
    <row r="5418">
      <c r="A5418" t="inlineStr">
        <is>
          <t>Ekstase</t>
        </is>
      </c>
      <c r="B5418" t="inlineStr"/>
      <c r="C5418" t="inlineStr"/>
      <c r="D5418" t="inlineStr">
        <is>
          <t>trạng thái mê ly, trạng thái ngây ngất, trạng thái thi tứ dạt dào, trạng thái xuất thần, trạng thái nhập định - sự điên cuồng, sự mê loạn = in Ekstase geraten + = in Ekstase bringen +</t>
        </is>
      </c>
    </row>
    <row r="5419">
      <c r="A5419" t="inlineStr">
        <is>
          <t>ekstatisch</t>
        </is>
      </c>
      <c r="B5419" t="inlineStr"/>
      <c r="C5419" t="inlineStr"/>
      <c r="D5419" t="inlineStr">
        <is>
          <t>thơ tán tụng, thơ đitian, bài ca thần rượu - ở trạng thái mê ly, làm mê ly, dễ bị làm mê ly, ngây ngất, xuất thần, nhập định, dễ xuất thần</t>
        </is>
      </c>
    </row>
    <row r="5420">
      <c r="A5420" t="inlineStr">
        <is>
          <t>Ekzem</t>
        </is>
      </c>
      <c r="B5420" t="inlineStr"/>
      <c r="C5420" t="inlineStr"/>
      <c r="D5420" t="inlineStr">
        <is>
          <t>Eczêma chàm</t>
        </is>
      </c>
    </row>
    <row r="5421">
      <c r="A5421" t="inlineStr">
        <is>
          <t>Elan</t>
        </is>
      </c>
      <c r="B5421" t="inlineStr"/>
      <c r="C5421" t="inlineStr"/>
      <c r="D5421" t="inlineStr">
        <is>
          <t>sự gợi tình, sức mạnh, sự cường tráng, nghị lực - tinh thần hăng hái, tinh thần dũng cảm, dũng khí - tinh thần, linh hồn, tâm hồn, thần linh, thần thánh, quỷ thần, lòng can đảm, sự hăng hái, nhiệt tình, khí thế, thái độ tinh thần, điều kiện tinh thần, ảnh hưởng tinh thần, xu hướng tinh thần - nghĩa đúng, trụ cột, bộ óc, số nhiều) rượu mạnh, cồn thuốc - mãnh lực, sự cao hứng - sức mãnh liệt, sức hăng hái, sự mạnh mẽ, khí lực - sức sống</t>
        </is>
      </c>
    </row>
    <row r="5422">
      <c r="A5422" t="inlineStr">
        <is>
          <t>elastisch</t>
        </is>
      </c>
      <c r="B5422" t="inlineStr"/>
      <c r="C5422" t="inlineStr"/>
      <c r="D5422" t="inlineStr">
        <is>
          <t>co giãn &amp; ), đàn hồi, mềm dẻo, nhún nhảy, bồng bột, bốc đồng - dẻo, mền dẻo, dễ uốn, dễ sai khiến, dễ thuyết phục, dễ uốn nắn, linh động, linh hoạt - bật nảy, co giân, sôi nổi, không hay chán nản, không hay nản lòng, có khả năng phục hồi nhanh sức mạnh, có sức bật - co dãn - căng, co giãn - = elastisch springen + = sich elastisch bewegen +</t>
        </is>
      </c>
    </row>
    <row r="5423">
      <c r="A5423" t="inlineStr">
        <is>
          <t>Elch</t>
        </is>
      </c>
      <c r="B5423" t="inlineStr"/>
      <c r="C5423" t="inlineStr"/>
      <c r="D5423" t="inlineStr">
        <is>
          <t>nai anxet, nai sừng tấm - nai sừng tấm Bắc m</t>
        </is>
      </c>
    </row>
    <row r="5424">
      <c r="A5424" t="inlineStr">
        <is>
          <t>Elefant</t>
        </is>
      </c>
      <c r="B5424" t="inlineStr"/>
      <c r="C5424" t="inlineStr"/>
      <c r="D5424" t="inlineStr">
        <is>
          <t>con voi, khổ giấy 70 cm x 57, 5 cm, đảng Cộng hoà, sắt vòm = der bösartige, ungesellige Elefant +</t>
        </is>
      </c>
    </row>
    <row r="5425">
      <c r="A5425" t="inlineStr">
        <is>
          <t>elegant</t>
        </is>
      </c>
      <c r="B5425" t="inlineStr"/>
      <c r="C5425" t="inlineStr"/>
      <c r="D5425" t="inlineStr">
        <is>
          <t>ngon, chọn lọc, thanh nhã, xinh xắn, dễ thương, khó tính, khảnh ăn, kén ăn, chải chuốt cầu kỳ, thích sang trọng, thích hoa mỹ - chó, chó má, thích chó - thanh lịch, tao nhã, nhã, cùi lách hạng nhất, chiến, cừ - đúng mốt, hợp thời trang, lịch sự, sang trọng - tốt, nguyên chất, nhỏ, mịn, thanh mảnh, sắc, khả quan, hay, giải, lớn, đường bệ, đẹp, xinh, bảnh, trong sáng, sặc sỡ, rực rỡ, loè loẹt, cầu kỳ, có ý kiến khen ngợi, có ý ca ngợi, tế nhị, tinh vi, chính xác - cao thượng, cao quý, hoàn toàn sung sức, khéo - lễ độ, nhã nhặn - vui nhộn, vui vẻ, hoạt bát, thong dong, khoái chí, có vẻ tự mãn - diện sộp - bóng, láng - - mạnh, ác liệt, mau lẹ, nhanh, khéo léo, khôn khéo, nhanh trí, tinh ranh, láu, đẹp sang, diện, bảnh bao, duyên dáng - kiểu cách - sang = sehr elegant + = nicht elegant +</t>
        </is>
      </c>
    </row>
    <row r="5426">
      <c r="A5426" t="inlineStr">
        <is>
          <t>Eleganz</t>
        </is>
      </c>
      <c r="B5426" t="inlineStr"/>
      <c r="C5426" t="inlineStr"/>
      <c r="D5426" t="inlineStr">
        <is>
          <t>sự thoáng gió, sự ở trên cao lộng gió, sự nhẹ nhàng, sự uyển chuyển, sự thảnh thơi, sự thoải mái, sự ung dung, sự hời hợt, sự thiếu nghiêm túc - sự sang trọng, sự lịch sự - lối hành văn thanh nhã - vị ngon lành, vẻ thanh nhã, vẻ xinh xắn, sự khó tính, sự kém ăn, vẻ chải chuốt cầu kỳ, tính thích sang trọng - tính thanh lịch, tính tao nhã, tính nhã - sự vui nhộn, sự vui vẻ, sự hoạt bát, thái độ thong dong, vẻ khoái chí, vẻ tự mãn - sự mạnh, sự ác liệt, sự mau lẹ, sự khéo léo, sự tài tình, sự tinh ranh, sự láu, vẻ sang trọng, vẻ lịch sự, vẻ bảnh bao, vẻ duyên dáng = der Mangel an Eleganz +</t>
        </is>
      </c>
    </row>
    <row r="5427">
      <c r="A5427" t="inlineStr">
        <is>
          <t>Elektriker</t>
        </is>
      </c>
      <c r="B5427" t="inlineStr"/>
      <c r="C5427" t="inlineStr"/>
      <c r="D5427" t="inlineStr">
        <is>
          <t>thợ lắp điện, thợ điện</t>
        </is>
      </c>
    </row>
    <row r="5428">
      <c r="A5428" t="inlineStr">
        <is>
          <t>elektrisch</t>
        </is>
      </c>
      <c r="B5428" t="inlineStr"/>
      <c r="C5428" t="inlineStr"/>
      <c r="D5428" t="inlineStr">
        <is>
          <t>điện, có điện, phát điện, làm náo động, làm sôi nổi - = elektrisch geladen + = elektrisch schweißen +</t>
        </is>
      </c>
    </row>
    <row r="5429">
      <c r="A5429" t="inlineStr">
        <is>
          <t>elektrisieren</t>
        </is>
      </c>
      <c r="B5429" t="inlineStr"/>
      <c r="C5429" t="inlineStr"/>
      <c r="D5429" t="inlineStr">
        <is>
          <t>cho nhiễm điện, cho điện giật, điện khí hoá, làm giật nảy người, kích thích</t>
        </is>
      </c>
    </row>
    <row r="5430">
      <c r="A5430" t="inlineStr">
        <is>
          <t>elektrisiert</t>
        </is>
      </c>
      <c r="B5430" t="inlineStr"/>
      <c r="C5430" t="inlineStr"/>
      <c r="D5430" t="inlineStr">
        <is>
          <t>điện = wie elektrisiert +</t>
        </is>
      </c>
    </row>
    <row r="5431">
      <c r="A5431" t="inlineStr">
        <is>
          <t>Elektrisierung</t>
        </is>
      </c>
      <c r="B5431" t="inlineStr"/>
      <c r="C5431" t="inlineStr"/>
      <c r="D5431" t="inlineStr">
        <is>
          <t>sự nhiễm điện, sự cho điện giật, sự điện khí hoá</t>
        </is>
      </c>
    </row>
    <row r="5432">
      <c r="A5432" t="inlineStr">
        <is>
          <t>Elektro-</t>
        </is>
      </c>
      <c r="B5432" t="inlineStr"/>
      <c r="C5432" t="inlineStr"/>
      <c r="D5432" t="inlineStr">
        <is>
          <t>điện</t>
        </is>
      </c>
    </row>
    <row r="5433">
      <c r="A5433" t="inlineStr">
        <is>
          <t>Elektrode</t>
        </is>
      </c>
      <c r="B5433" t="inlineStr"/>
      <c r="C5433" t="inlineStr"/>
      <c r="D5433" t="inlineStr">
        <is>
          <t>cực, cực điện</t>
        </is>
      </c>
    </row>
    <row r="5434">
      <c r="A5434" t="inlineStr">
        <is>
          <t>Elektrodynamik</t>
        </is>
      </c>
      <c r="B5434" t="inlineStr"/>
      <c r="C5434" t="inlineStr"/>
      <c r="D5434" t="inlineStr">
        <is>
          <t>điện động lực, môn động lực điện</t>
        </is>
      </c>
    </row>
    <row r="5435">
      <c r="A5435" t="inlineStr">
        <is>
          <t>Elektrolyse</t>
        </is>
      </c>
      <c r="B5435" t="inlineStr"/>
      <c r="C5435" t="inlineStr"/>
      <c r="D5435" t="inlineStr">
        <is>
          <t>sự điện phân, hiện tượng điện phân</t>
        </is>
      </c>
    </row>
    <row r="5436">
      <c r="A5436" t="inlineStr">
        <is>
          <t>Elektrolyt</t>
        </is>
      </c>
      <c r="B5436" t="inlineStr"/>
      <c r="C5436" t="inlineStr"/>
      <c r="D5436" t="inlineStr">
        <is>
          <t>chất điện phân</t>
        </is>
      </c>
    </row>
    <row r="5437">
      <c r="A5437" t="inlineStr">
        <is>
          <t>elektrolytisch</t>
        </is>
      </c>
      <c r="B5437" t="inlineStr"/>
      <c r="C5437" t="inlineStr"/>
      <c r="D5437" t="inlineStr">
        <is>
          <t>điện phân</t>
        </is>
      </c>
    </row>
    <row r="5438">
      <c r="A5438" t="inlineStr">
        <is>
          <t>Elektromagnet</t>
        </is>
      </c>
      <c r="B5438" t="inlineStr"/>
      <c r="C5438" t="inlineStr"/>
      <c r="D5438" t="inlineStr">
        <is>
          <t>nam châm điện - Sôlênôit</t>
        </is>
      </c>
    </row>
    <row r="5439">
      <c r="A5439" t="inlineStr">
        <is>
          <t>elektromagnetisch</t>
        </is>
      </c>
      <c r="B5439" t="inlineStr"/>
      <c r="C5439" t="inlineStr"/>
      <c r="D5439" t="inlineStr">
        <is>
          <t>điện tử</t>
        </is>
      </c>
    </row>
    <row r="5440">
      <c r="A5440" t="inlineStr">
        <is>
          <t>Elektromagnetismus</t>
        </is>
      </c>
      <c r="B5440" t="inlineStr"/>
      <c r="C5440" t="inlineStr"/>
      <c r="D5440" t="inlineStr">
        <is>
          <t>hiện tượng điện tử, điện tử học</t>
        </is>
      </c>
    </row>
    <row r="5441">
      <c r="A5441" t="inlineStr">
        <is>
          <t>Elektromechanik</t>
        </is>
      </c>
      <c r="B5441" t="inlineStr"/>
      <c r="C5441" t="inlineStr"/>
      <c r="D5441" t="inlineStr">
        <is>
          <t>điện cơ học, môn cơ điện học</t>
        </is>
      </c>
    </row>
    <row r="5442">
      <c r="A5442" t="inlineStr">
        <is>
          <t>Elektromechaniker</t>
        </is>
      </c>
      <c r="B5442" t="inlineStr"/>
      <c r="C5442" t="inlineStr"/>
      <c r="D5442" t="inlineStr">
        <is>
          <t>thợ lắp điện, thợ điện</t>
        </is>
      </c>
    </row>
    <row r="5443">
      <c r="A5443" t="inlineStr">
        <is>
          <t>Elektromotor</t>
        </is>
      </c>
      <c r="B5443" t="inlineStr"/>
      <c r="C5443" t="inlineStr"/>
      <c r="D5443" t="inlineStr">
        <is>
          <t>động cơ điện, mô tơ điện</t>
        </is>
      </c>
    </row>
    <row r="5444">
      <c r="A5444" t="inlineStr">
        <is>
          <t>elektromotorisch</t>
        </is>
      </c>
      <c r="B5444" t="inlineStr"/>
      <c r="C5444" t="inlineStr"/>
      <c r="D5444" t="inlineStr">
        <is>
          <t>điện động</t>
        </is>
      </c>
    </row>
    <row r="5445">
      <c r="A5445" t="inlineStr">
        <is>
          <t>Elektron</t>
        </is>
      </c>
      <c r="B5445" t="inlineStr"/>
      <c r="C5445" t="inlineStr"/>
      <c r="D5445" t="inlineStr">
        <is>
          <t>Electron, điện tử = das positive Elektron +</t>
        </is>
      </c>
    </row>
    <row r="5446">
      <c r="A5446" t="inlineStr">
        <is>
          <t>Elektronik</t>
        </is>
      </c>
      <c r="B5446" t="inlineStr"/>
      <c r="C5446" t="inlineStr"/>
      <c r="D5446" t="inlineStr">
        <is>
          <t>điện tử học</t>
        </is>
      </c>
    </row>
    <row r="5447">
      <c r="A5447" t="inlineStr">
        <is>
          <t>elektronisch</t>
        </is>
      </c>
      <c r="B5447" t="inlineStr"/>
      <c r="C5447" t="inlineStr"/>
      <c r="D5447" t="inlineStr">
        <is>
          <t>điện tử = elektronisch gesteuert + = elektronisch auslöschen +</t>
        </is>
      </c>
    </row>
    <row r="5448">
      <c r="A5448" t="inlineStr">
        <is>
          <t>Elektrophorese</t>
        </is>
      </c>
      <c r="B5448" t="inlineStr"/>
      <c r="C5448" t="inlineStr"/>
      <c r="D5448" t="inlineStr">
        <is>
          <t>hiện tượng điện chuyển</t>
        </is>
      </c>
    </row>
    <row r="5449">
      <c r="A5449" t="inlineStr">
        <is>
          <t>Elektrostatik</t>
        </is>
      </c>
      <c r="B5449" t="inlineStr"/>
      <c r="C5449" t="inlineStr"/>
      <c r="D5449" t="inlineStr">
        <is>
          <t>tính điện học</t>
        </is>
      </c>
    </row>
    <row r="5450">
      <c r="A5450" t="inlineStr">
        <is>
          <t>elektrostatisch</t>
        </is>
      </c>
      <c r="B5450" t="inlineStr"/>
      <c r="C5450" t="inlineStr"/>
      <c r="D5450" t="inlineStr">
        <is>
          <t>tĩnh, tĩnh học</t>
        </is>
      </c>
    </row>
    <row r="5451">
      <c r="A5451" t="inlineStr">
        <is>
          <t>elementar</t>
        </is>
      </c>
      <c r="B5451" t="inlineStr"/>
      <c r="C5451" t="inlineStr"/>
      <c r="D5451" t="inlineStr">
        <is>
          <t>bốn nguyên tố, sức mạnh thiên nhiên, siêu phàm như sức mạnh thiên nhiên, nguyên tố, hợp thành, cốt yếu, cơ bản - - cơ sở, chủ yếu, gốc - sơ bộ, sơ đẳng, bước đầu, mới phôi thai, thô sơ</t>
        </is>
      </c>
    </row>
    <row r="5452">
      <c r="A5452" t="inlineStr">
        <is>
          <t>Elementar-</t>
        </is>
      </c>
      <c r="B5452" t="inlineStr"/>
      <c r="C5452" t="inlineStr"/>
      <c r="D5452" t="inlineStr">
        <is>
          <t>bốn nguyên tố, sức mạnh thiên nhiên, siêu phàm như sức mạnh thiên nhiên, nguyên tố, hợp thành, cốt yếu, cơ bản</t>
        </is>
      </c>
    </row>
    <row r="5453">
      <c r="A5453" t="inlineStr">
        <is>
          <t>Elemente</t>
        </is>
      </c>
      <c r="B5453" t="inlineStr"/>
      <c r="C5453" t="inlineStr"/>
      <c r="D5453">
        <f> leere Elemente einfügen +</f>
        <v/>
      </c>
    </row>
    <row r="5454">
      <c r="A5454" t="inlineStr">
        <is>
          <t>elend</t>
        </is>
      </c>
      <c r="B5454" t="inlineStr"/>
      <c r="C5454" t="inlineStr"/>
      <c r="D5454" t="inlineStr">
        <is>
          <t>hèn hạ, thấp hèn, đê tiện, đáng khinh, khốn khổ, khốn nạn - tai hại, gây thiệt hại, gây tai hoạ - đáng thương, đáng trách, tồi, xấu - đau khổ, tuyệt vọng, bị bỏ rơi, trơ trọi, cô độc, đìu hiu, hoang vắng, bị mất, bị tước mất, có vẻ khổ ải - cực khổ, khổ sở, cùng khổ, tồi tàn, nghèo nàn - nghèo, bần cùng, kém, yếu, thô thiển, tội nghiệp, tầm thường, không đáng kể, hèn nhát - nghèo nàn &amp; ) - buồn rầu, buồn bã, quá tồi, không thể sửa chữa được, không xốp, chắc, chết - buồn phiền, âu sầu, ảo não, đau đớn - thối tha, hôi hám, không ai chịu được - không có hạnh phúc, không may, rủi, bất hạnh, không tốt, không hay - thiểu não, đáng buồn, thống khổ, đầy tai ương - đáng chê, thảm hại, quá tệ</t>
        </is>
      </c>
    </row>
    <row r="5455">
      <c r="A5455" t="inlineStr">
        <is>
          <t>Elendsviertel</t>
        </is>
      </c>
      <c r="B5455" t="inlineStr"/>
      <c r="C5455" t="inlineStr"/>
      <c r="D5455" t="inlineStr">
        <is>
          <t>khu nhà lụp xụp tồi tàn, những người ở khu nhà lụp xụp tồi tàn</t>
        </is>
      </c>
    </row>
    <row r="5456">
      <c r="A5456" t="inlineStr">
        <is>
          <t>Elf</t>
        </is>
      </c>
      <c r="B5456" t="inlineStr"/>
      <c r="C5456" t="inlineStr"/>
      <c r="D5456" t="inlineStr">
        <is>
          <t>yêu tinh, kẻ tinh nghịch, người lùn, người bé tí hon - tiên - cỗ, đội, tổ = die Elf +</t>
        </is>
      </c>
    </row>
    <row r="5457">
      <c r="A5457" t="inlineStr">
        <is>
          <t>elf</t>
        </is>
      </c>
      <c r="B5457" t="inlineStr"/>
      <c r="C5457" t="inlineStr"/>
      <c r="D5457" t="inlineStr">
        <is>
          <t>mười một</t>
        </is>
      </c>
    </row>
    <row r="5458">
      <c r="A5458" t="inlineStr">
        <is>
          <t>Elfe</t>
        </is>
      </c>
      <c r="B5458" t="inlineStr"/>
      <c r="C5458" t="inlineStr"/>
      <c r="D5458" t="inlineStr">
        <is>
          <t>yêu tinh, kẻ tinh nghịch, người lùn, người bé tí hon - cảnh tiên, thiên thai, các nàng tiên - tiên, nàng tiên, người đồng dâm nam</t>
        </is>
      </c>
    </row>
    <row r="5459">
      <c r="A5459" t="inlineStr">
        <is>
          <t>elfenartig</t>
        </is>
      </c>
      <c r="B5459" t="inlineStr"/>
      <c r="C5459" t="inlineStr"/>
      <c r="D5459" t="inlineStr">
        <is>
          <t>yêu tinh, tinh nghịch</t>
        </is>
      </c>
    </row>
    <row r="5460">
      <c r="A5460" t="inlineStr">
        <is>
          <t>Elfenbein</t>
        </is>
      </c>
      <c r="B5460" t="inlineStr"/>
      <c r="C5460" t="inlineStr"/>
      <c r="D5460" t="inlineStr">
        <is>
          <t>xương, chất xương, chất ngà, chất ngà răng, chất sừng cá voi, đồ bằng xương, con súc sắc, quân cờ..., số nhiều hài cốt, bộ xương, thân thể, cái gây tranh chấp, cái gây bất hoà, đồng đô-la - ngà, màu ngà, đồ bằng ngà, số nhiều, răng, phím đàn pianô, quả bi-a</t>
        </is>
      </c>
    </row>
    <row r="5461">
      <c r="A5461" t="inlineStr">
        <is>
          <t>elfisch</t>
        </is>
      </c>
      <c r="B5461" t="inlineStr"/>
      <c r="C5461" t="inlineStr"/>
      <c r="D5461" t="inlineStr">
        <is>
          <t>yêu tinh, tinh nghịch</t>
        </is>
      </c>
    </row>
    <row r="5462">
      <c r="A5462" t="inlineStr">
        <is>
          <t>elfte</t>
        </is>
      </c>
      <c r="B5462" t="inlineStr"/>
      <c r="C5462" t="inlineStr"/>
      <c r="D5462" t="inlineStr">
        <is>
          <t>thứ mười một</t>
        </is>
      </c>
    </row>
    <row r="5463">
      <c r="A5463" t="inlineStr">
        <is>
          <t>eliminieren</t>
        </is>
      </c>
      <c r="B5463" t="inlineStr"/>
      <c r="C5463" t="inlineStr"/>
      <c r="D5463" t="inlineStr">
        <is>
          <t>loại ra, loại trừ, bài tiết, lờ đi, khử, rút ra</t>
        </is>
      </c>
    </row>
    <row r="5464">
      <c r="A5464" t="inlineStr">
        <is>
          <t>Elision</t>
        </is>
      </c>
      <c r="B5464" t="inlineStr"/>
      <c r="C5464" t="inlineStr"/>
      <c r="D5464" t="inlineStr">
        <is>
          <t>sự đọc lược, sự đọc nuốt</t>
        </is>
      </c>
    </row>
    <row r="5465">
      <c r="A5465" t="inlineStr">
        <is>
          <t>Elite</t>
        </is>
      </c>
      <c r="B5465" t="inlineStr"/>
      <c r="C5465" t="inlineStr"/>
      <c r="D5465" t="inlineStr">
        <is>
          <t>sự lựa, sự chọn, sự lựa chọn, quyền chọn, khả năng lựa chọn, người được chọn, vật được chọn, các thứ để chọn, tinh hoa, phần tử ưu tú - kem, tinh tuý, phần tốt nhất, phần hay nhất, màu kem - sự chọn lọc, sự chọn lựa, cái được chọn, phần chọn lọc, phần tinh hoa, cuốc chim, dụng cụ nhọn</t>
        </is>
      </c>
    </row>
    <row r="5466">
      <c r="A5466" t="inlineStr">
        <is>
          <t>Ellbogen</t>
        </is>
      </c>
      <c r="B5466" t="inlineStr"/>
      <c r="C5466" t="inlineStr"/>
      <c r="D5466" t="inlineStr">
        <is>
          <t>khuỷu tay, khuỷu tay áo, góc, khuỷu</t>
        </is>
      </c>
    </row>
    <row r="5467">
      <c r="A5467" t="inlineStr">
        <is>
          <t>Elle</t>
        </is>
      </c>
      <c r="B5467" t="inlineStr"/>
      <c r="C5467" t="inlineStr"/>
      <c r="D5467" t="inlineStr">
        <is>
          <t>En, chái, hồi = die Elle +</t>
        </is>
      </c>
    </row>
    <row r="5468">
      <c r="A5468" t="inlineStr">
        <is>
          <t>Ellenbogen</t>
        </is>
      </c>
      <c r="B5468" t="inlineStr"/>
      <c r="C5468" t="inlineStr"/>
      <c r="D5468" t="inlineStr">
        <is>
          <t>khuỷu tay, khuỷu tay áo, góc, khuỷu = der Stoß mit dem Ellenbogen +</t>
        </is>
      </c>
    </row>
    <row r="5469">
      <c r="A5469" t="inlineStr">
        <is>
          <t>Ellipse</t>
        </is>
      </c>
      <c r="B5469" t="inlineStr"/>
      <c r="C5469" t="inlineStr"/>
      <c r="D5469" t="inlineStr">
        <is>
          <t>Elip, ellipsis = die Ellipse +</t>
        </is>
      </c>
    </row>
    <row r="5470">
      <c r="A5470" t="inlineStr">
        <is>
          <t>Ellipsoid</t>
        </is>
      </c>
      <c r="B5470" t="inlineStr"/>
      <c r="C5470" t="inlineStr"/>
      <c r="D5470" t="inlineStr">
        <is>
          <t>Elipxoit</t>
        </is>
      </c>
    </row>
    <row r="5471">
      <c r="A5471" t="inlineStr">
        <is>
          <t>elliptisch</t>
        </is>
      </c>
      <c r="B5471" t="inlineStr"/>
      <c r="C5471" t="inlineStr"/>
      <c r="D5471" t="inlineStr">
        <is>
          <t>Eliptic - elliptic, tĩnh lược</t>
        </is>
      </c>
    </row>
    <row r="5472">
      <c r="A5472" t="inlineStr">
        <is>
          <t>eloquent</t>
        </is>
      </c>
      <c r="B5472" t="inlineStr"/>
      <c r="C5472" t="inlineStr"/>
      <c r="D5472" t="inlineStr">
        <is>
          <t>hùng biện, hùng hồn</t>
        </is>
      </c>
    </row>
    <row r="5473">
      <c r="A5473" t="inlineStr">
        <is>
          <t>Elster</t>
        </is>
      </c>
      <c r="B5473" t="inlineStr"/>
      <c r="C5473" t="inlineStr"/>
      <c r="D5473" t="inlineStr">
        <is>
          <t>đồng nửa xu, của magneto = die Elster +</t>
        </is>
      </c>
    </row>
    <row r="5474">
      <c r="A5474" t="inlineStr">
        <is>
          <t>elterlich</t>
        </is>
      </c>
      <c r="B5474" t="inlineStr"/>
      <c r="C5474" t="inlineStr"/>
      <c r="D5474" t="inlineStr">
        <is>
          <t>cha mẹ</t>
        </is>
      </c>
    </row>
    <row r="5475">
      <c r="A5475" t="inlineStr">
        <is>
          <t>Eltern</t>
        </is>
      </c>
      <c r="B5475" t="inlineStr"/>
      <c r="C5475" t="inlineStr"/>
      <c r="D5475">
        <f> Eltern- +</f>
        <v/>
      </c>
    </row>
    <row r="5476">
      <c r="A5476" t="inlineStr">
        <is>
          <t>Elternteil</t>
        </is>
      </c>
      <c r="B5476" t="inlineStr"/>
      <c r="C5476" t="inlineStr"/>
      <c r="D5476" t="inlineStr">
        <is>
          <t>cha, mẹ, cha mẹ, ông cha, tổ tiên, nguồn gốc</t>
        </is>
      </c>
    </row>
    <row r="5477">
      <c r="A5477" t="inlineStr">
        <is>
          <t>Emaille</t>
        </is>
      </c>
      <c r="B5477" t="inlineStr"/>
      <c r="C5477" t="inlineStr"/>
      <c r="D5477" t="inlineStr">
        <is>
          <t>men, lớp men, bức vẽ trên men, lớp men ngoài, màu bề ngoài</t>
        </is>
      </c>
    </row>
    <row r="5478">
      <c r="A5478" t="inlineStr">
        <is>
          <t>emaillieren</t>
        </is>
      </c>
      <c r="B5478" t="inlineStr"/>
      <c r="C5478" t="inlineStr"/>
      <c r="D5478" t="inlineStr">
        <is>
          <t>tráng men, phủ men, vẽ lên men, tô nhiều màu</t>
        </is>
      </c>
    </row>
    <row r="5479">
      <c r="A5479" t="inlineStr">
        <is>
          <t>Emanzipation</t>
        </is>
      </c>
      <c r="B5479" t="inlineStr"/>
      <c r="C5479" t="inlineStr"/>
      <c r="D5479" t="inlineStr">
        <is>
          <t>sự giải phóng</t>
        </is>
      </c>
    </row>
    <row r="5480">
      <c r="A5480" t="inlineStr">
        <is>
          <t>Emanzipations-</t>
        </is>
      </c>
      <c r="B5480" t="inlineStr"/>
      <c r="C5480" t="inlineStr"/>
      <c r="D5480" t="inlineStr">
        <is>
          <t>để giải phóng</t>
        </is>
      </c>
    </row>
    <row r="5481">
      <c r="A5481" t="inlineStr">
        <is>
          <t>emanzipieren</t>
        </is>
      </c>
      <c r="B5481" t="inlineStr"/>
      <c r="C5481" t="inlineStr"/>
      <c r="D5481" t="inlineStr">
        <is>
          <t>giải phóng = sich emanzipieren +</t>
        </is>
      </c>
    </row>
    <row r="5482">
      <c r="A5482" t="inlineStr">
        <is>
          <t>Embargo</t>
        </is>
      </c>
      <c r="B5482" t="inlineStr"/>
      <c r="C5482" t="inlineStr"/>
      <c r="D5482" t="inlineStr">
        <is>
          <t>cấm vận, sung công</t>
        </is>
      </c>
    </row>
    <row r="5483">
      <c r="A5483" t="inlineStr">
        <is>
          <t>Embolie</t>
        </is>
      </c>
      <c r="B5483" t="inlineStr"/>
      <c r="C5483" t="inlineStr"/>
      <c r="D5483" t="inlineStr">
        <is>
          <t>sự tắc mạch</t>
        </is>
      </c>
    </row>
    <row r="5484">
      <c r="A5484" t="inlineStr">
        <is>
          <t>Embryologie</t>
        </is>
      </c>
      <c r="B5484" t="inlineStr"/>
      <c r="C5484" t="inlineStr"/>
      <c r="D5484" t="inlineStr">
        <is>
          <t>khoa phôi thai, phôi học</t>
        </is>
      </c>
    </row>
    <row r="5485">
      <c r="A5485" t="inlineStr">
        <is>
          <t>Emergenz</t>
        </is>
      </c>
      <c r="B5485" t="inlineStr"/>
      <c r="C5485" t="inlineStr"/>
      <c r="D5485" t="inlineStr">
        <is>
          <t>sự nổi lên, sự hiện ra, sự lòi ra, sự nổi bật lên, sự rõ nét lên, sự nảy ra, sự thoát khỏi</t>
        </is>
      </c>
    </row>
    <row r="5486">
      <c r="A5486" t="inlineStr">
        <is>
          <t>Empfang</t>
        </is>
      </c>
      <c r="B5486" t="inlineStr"/>
      <c r="C5486" t="inlineStr"/>
      <c r="D5486" t="inlineStr">
        <is>
          <t>buổi chiêu đâi, đám khách, buổi tiếp khách khi vừa ngủ dậy, con đê - công thức, đơn thuốc, sự nhận được, số nhiều), sự thu, số thu, giấy biên nhận, biên lai - sự nhận, sự thu nhận, sự lĩnh, sự tiếp nhận, sự kết nạp, sự đón tiếp, tiệc chiêu đãi, phép thu, sự tiếp thu = der Empfang + = bei Empfang + = in Empfang nehmen + = einen Empfang geben + = einen Empfang vorbereiten + = jemandem einen herzlichen Empfang bereiten +</t>
        </is>
      </c>
    </row>
    <row r="5487">
      <c r="A5487" t="inlineStr">
        <is>
          <t>empfangen</t>
        </is>
      </c>
      <c r="B5487" t="inlineStr"/>
      <c r="C5487" t="inlineStr"/>
      <c r="D5487" t="inlineStr">
        <is>
          <t>nhận, chấp nhận, chấp thuận, thừa nhận, đảm nhận, chịu trách nhiệm về, nhận thanh toán - 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làm cho, khiến cho, sai ai, bảo ai, nhờ ai, to have got có, phải, sinh, đẻ, tìm hộ, mua hộ, xoay hộ - cung cấp, đến, tới, đạt đến, trở nên, trở thành, thành ra, đi đến chỗ, bắt đầu, cút đi, chuồn - ký nhận số tiền đã trả, đóng dấu nhận thực "đã trả" - đón tiếp ân cần, hoan nghênh = empfangen + = empfangen + = empfangen + = empfangen +</t>
        </is>
      </c>
    </row>
    <row r="5488">
      <c r="A5488" t="inlineStr">
        <is>
          <t>Empfangsbereich</t>
        </is>
      </c>
      <c r="B5488" t="inlineStr"/>
      <c r="C5488" t="inlineStr"/>
      <c r="D5488">
        <f> der Empfangsbereich +</f>
        <v/>
      </c>
    </row>
    <row r="5489">
      <c r="A5489" t="inlineStr">
        <is>
          <t>empfangsbereit</t>
        </is>
      </c>
      <c r="B5489" t="inlineStr"/>
      <c r="C5489" t="inlineStr"/>
      <c r="D5489" t="inlineStr">
        <is>
          <t>receptive</t>
        </is>
      </c>
    </row>
    <row r="5490">
      <c r="A5490" t="inlineStr">
        <is>
          <t>Empfangschef</t>
        </is>
      </c>
      <c r="B5490" t="inlineStr"/>
      <c r="C5490" t="inlineStr"/>
      <c r="D5490" t="inlineStr">
        <is>
          <t>người tiếp khách</t>
        </is>
      </c>
    </row>
    <row r="5491">
      <c r="A5491" t="inlineStr">
        <is>
          <t>Empfangstag</t>
        </is>
      </c>
      <c r="B5491" t="inlineStr"/>
      <c r="C5491" t="inlineStr"/>
      <c r="D5491" t="inlineStr">
        <is>
          <t>ban ngày, ngày, ngày lễ, ngày kỷ niệm, thời kỳ, thời đại, thời buổi, thời, thời kỳ hoạt động, thời kỳ phồn vinh, thời kỳ thanh xuân, đời người, ngày thi đấu, ngày giao chiến, sự chiến thắng - sự thắng lợi, mặt ngoài, vỉa nằm sát mặt đất</t>
        </is>
      </c>
    </row>
    <row r="5492">
      <c r="A5492" t="inlineStr">
        <is>
          <t>empfehlend</t>
        </is>
      </c>
      <c r="B5492" t="inlineStr"/>
      <c r="C5492" t="inlineStr"/>
      <c r="D5492" t="inlineStr">
        <is>
          <t>khen ngợi, ca ngợi, tán dương, tuyên dương, giới thiệu, tiến cử - để giới thiệu, để tiến cử</t>
        </is>
      </c>
    </row>
    <row r="5493">
      <c r="A5493" t="inlineStr">
        <is>
          <t>empfehlenswert</t>
        </is>
      </c>
      <c r="B5493" t="inlineStr"/>
      <c r="C5493" t="inlineStr"/>
      <c r="D5493" t="inlineStr">
        <is>
          <t>đáng mến, có giá trị, có thể giới thiệu, có thể tiến cử - tốt, giỏi, hay, phong lưu, sung túc, hợp lý, chính đáng, phi, đúng, nhiều, kỹ, rõ, sâu sắc, tốt lành, đúng lúc, hợp thời, nên, cần, khoẻ, mạnh khoẻ, mạnh giỏi, may, may mắn, quái, lạ quá, đấy, thế đấy, thế nào - sao, thôi, thôi được, thôi nào, nào nào, thôi thế là, được, ừ, vậy, vậy thì</t>
        </is>
      </c>
    </row>
    <row r="5494">
      <c r="A5494" t="inlineStr">
        <is>
          <t>Empfehlung</t>
        </is>
      </c>
      <c r="B5494" t="inlineStr"/>
      <c r="C5494" t="inlineStr"/>
      <c r="D5494" t="inlineStr">
        <is>
          <t>sự khen ngợi, sự ca ngợi, sự tán dương, sự tuyên dương, sự giới thiệu, sự tiến cử - lời giới thiệu, sự đưa vào, sự đưa ra nghị viện, sự bước đầu làm quen cho, sự khai tâm, sự vỡ lòng, lời mở đầu, lời tựa, đoạn mở đầu, khúc mở đầu, nhạc mở đầu - làm cho người ta mến, đức tính làm cho có cảm tưởng tốt, sự khuyên nhủ, sự dặn bảo, sự gửi gắm, sự phó thác - sự chuyển đến để xem xét, sự giao cho giải quyết, thẩm quyền giải quyết, sự hỏi ý kiến, sự xem, sự tham khảo, sự ám chỉ, sự nói đến, sự nhắc đến, sự liên quan, sự quan hệ - sự dính dáng tới, sự chứng nhận, người giới thiệu, người chứng nhận, dấu chỉ dẫn đoạn tham khảo = auf Ihre Empfehlung +</t>
        </is>
      </c>
    </row>
    <row r="5495">
      <c r="A5495" t="inlineStr">
        <is>
          <t>Empfehlungs-</t>
        </is>
      </c>
      <c r="B5495" t="inlineStr"/>
      <c r="C5495" t="inlineStr"/>
      <c r="D5495" t="inlineStr">
        <is>
          <t>khen ngợi, ca ngợi, tán dương, tuyên dương, giới thiệu, tiến cử - để giới thiệu, để tiến cử</t>
        </is>
      </c>
    </row>
    <row r="5496">
      <c r="A5496" t="inlineStr">
        <is>
          <t>Empfehlungsschreiben</t>
        </is>
      </c>
      <c r="B5496" t="inlineStr"/>
      <c r="C5496" t="inlineStr"/>
      <c r="D5496" t="inlineStr">
        <is>
          <t>giấy uỷ nhiệm, thư uỷ nhiệm, quốc thư</t>
        </is>
      </c>
    </row>
    <row r="5497">
      <c r="A5497" t="inlineStr">
        <is>
          <t>Empfinden</t>
        </is>
      </c>
      <c r="B5497" t="inlineStr"/>
      <c r="C5497" t="inlineStr"/>
      <c r="D5497" t="inlineStr">
        <is>
          <t>sự hiểu biết, ý thức</t>
        </is>
      </c>
    </row>
    <row r="5498">
      <c r="A5498" t="inlineStr">
        <is>
          <t>empfinden</t>
        </is>
      </c>
      <c r="B5498" t="inlineStr"/>
      <c r="C5498" t="inlineStr"/>
      <c r="D5498" t="inlineStr">
        <is>
          <t>thấy, cảm thấy, có cảm giác, có cảm tưởng, hiểu = empfinden +</t>
        </is>
      </c>
    </row>
    <row r="5499">
      <c r="A5499" t="inlineStr">
        <is>
          <t>empfindend</t>
        </is>
      </c>
      <c r="B5499" t="inlineStr"/>
      <c r="C5499" t="inlineStr"/>
      <c r="D5499" t="inlineStr">
        <is>
          <t>có cảm giác, có tri giác</t>
        </is>
      </c>
    </row>
    <row r="5500">
      <c r="A5500" t="inlineStr">
        <is>
          <t>empfindlich</t>
        </is>
      </c>
      <c r="B5500" t="inlineStr"/>
      <c r="C5500" t="inlineStr"/>
      <c r="D5500" t="inlineStr">
        <is>
          <t>có thể bị hư hại, có thể bị hư hỏng - 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thanh, thấm thía, tuyệt, sắc, tinh - dễ cáu, cáu kỉnh, dễ bị kích thích, dễ cảm ứng - cau có, hay tức, hay dằn dỗi - phẫn uất, oán giận, phật ý, bực bội - có thể cảm giác được, có thể cảm thấy được, dễ nhận thấy, có cảm giác, cảm thấy, có ý thức, biết lẽ phải, biết phải trái, khôn ngoan, hợp lý, đúng đắn, dễ cảm động - hay buồn nôn, khó tính, khe khắt, quá cẩn thận, quá câu nệ - mềm, non, dịu, mỏng mảnh, yếu ớt, dễ cảm, dễ xúc động, dịu dàng, êm ái, mềm mỏng, dễ thương, âu yếm, tinh vị, khó nghĩ, kỹ lưỡng, cẩn thận, thận trọng, giữ gìn, rụt rè, câu nệ - hay hờn giận, hay giận dỗi, hay cáu kỉnh, hay gắt, dễ bị động lòng, dễ bị phật ý - có máu buồn, đụng đến là cười, khó giải quyết, không vững, tròng trành - dễ động lòng - có thể bị tổn thương, có thể bị tấn công, công kích được, có chỗ yếu, có nhược điểm = empfindlich + = empfindlich + = empfindlich + = empfindlich + = empfindlich sein + = empfindlich machen + = jemanden empfindlich treffen +</t>
        </is>
      </c>
    </row>
    <row r="5501">
      <c r="A5501" t="inlineStr">
        <is>
          <t>Empfindlichkeit</t>
        </is>
      </c>
      <c r="B5501" t="inlineStr"/>
      <c r="C5501" t="inlineStr"/>
      <c r="D5501" t="inlineStr">
        <is>
          <t>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tính dễ cáu, tính cáu kỉnh, tính dễ bị kích thích, tính cảm ứng - tính cáu kỉnh tính hay cáu, tính hay càu nhàu, tính hay dằn dỗi - tính cau có, tính hay bực tức - sự phẫn uất, sự oán giận, sự phật ý, sự bực bội - tri giác, cảm giác, tính đa cảm, tính dễ cảm, sự nhạy cảm, sự nhạy, độ nhạy - tính dễ cảm xúc - sự đau đớn, sự nhức nhối, nỗi thống khổ, nỗi đau lòng, sự buồn phiền - tính hay buồn nôn, sự khó tính, sự khe khắt, sự quá cẩn thận, sự quá câu nệ - tính chất mềm, tính chất non, sự mỏng mảnh, sự yếu ớt, sự mềm yếu, sự dịu hiền, sự thương mến âu yếm, sự chăm sóc, sự ân cần, tính kỹ lưỡng, tính cẩn thận, tính thận trọng - tính giữ gìn - tính hay hờn giận, tính hay giận dỗi, tính hay gắt, tính dễ bị động lòng, tính dễ bị phật ý - tính dễ động lòng - tính chất có thể bị tổn thương, tính chất có thể bị tấn công, tính chất có thể công kích được &amp; ) = die Empfindlichkeit + = die Empfindlichkeit +</t>
        </is>
      </c>
    </row>
    <row r="5502">
      <c r="A5502" t="inlineStr">
        <is>
          <t>Empfindsamkeit</t>
        </is>
      </c>
      <c r="B5502" t="inlineStr"/>
      <c r="C5502" t="inlineStr"/>
      <c r="D5502" t="inlineStr">
        <is>
          <t>sự đa cảm, sự kêu gọi tình cảm, sự đánh đổ tình cảm - tri giác, cảm giác, tính đa cảm, tính dễ cảm, sự nhạy cảm, sự nhạy, độ nhạy - tính dễ cảm xúc, tính nhạy cảm, tính nhạy - tình, tình cảm, cảm nghĩ, ý kiến, tính chất truyền cảm, cảm tính, sự thương cảm, tính uỷ mị, câu nói chúc tụng xã giao, ẩn ý, ngụ ý - - tính giàu tình cảm, sự biểu lộ tình cảm uỷ mị</t>
        </is>
      </c>
    </row>
    <row r="5503">
      <c r="A5503" t="inlineStr">
        <is>
          <t>Empfindung</t>
        </is>
      </c>
      <c r="B5503" t="inlineStr"/>
      <c r="C5503" t="inlineStr"/>
      <c r="D5503" t="inlineStr">
        <is>
          <t>sự sờ mó, xúc giác, cảm giác, cảm giác đặc biệt - sự bắt mạch, sự cảm thấy, cảm tưởng, sự cảm động, sự xúc động, sự thông cảm, cảm tình, cảm nghĩ, ý kiến, cảm xúc, sức truyền cảm, sự nhạy cảm, lòng tự ái - sự nhận thức, tri giác, sự thu - sự xúc động mạnh, sự làm quần chúng xúc động mạnh, tin giật gân - giác quan, ý thức, khả năng phán đoán, khả năng thưởng thức, sự khôn ngoan, sự thông minh, nghĩa, ý nghĩa, tình cảm chung, hướng, chiều - khả năng cảm giác, khả năng tri giác</t>
        </is>
      </c>
    </row>
    <row r="5504">
      <c r="A5504" t="inlineStr">
        <is>
          <t>Empfindungs-</t>
        </is>
      </c>
      <c r="B5504" t="inlineStr"/>
      <c r="C5504" t="inlineStr"/>
      <c r="D5504" t="inlineStr">
        <is>
          <t>bộ máy cảm giác, cảm giác, giác quan</t>
        </is>
      </c>
    </row>
    <row r="5505">
      <c r="A5505" t="inlineStr">
        <is>
          <t>empfindungslos</t>
        </is>
      </c>
      <c r="B5505" t="inlineStr"/>
      <c r="C5505" t="inlineStr"/>
      <c r="D5505" t="inlineStr">
        <is>
          <t>tê, tê cóng, tê liệt, chết lặng đi = empfindungslos +</t>
        </is>
      </c>
    </row>
    <row r="5506">
      <c r="A5506" t="inlineStr">
        <is>
          <t>Empiriker</t>
        </is>
      </c>
      <c r="B5506" t="inlineStr"/>
      <c r="C5506" t="inlineStr"/>
      <c r="D5506" t="inlineStr">
        <is>
          <t>người theo chủ nghĩa kinh nghiệm = der Empiriker +</t>
        </is>
      </c>
    </row>
    <row r="5507">
      <c r="A5507" t="inlineStr">
        <is>
          <t>empirisch</t>
        </is>
      </c>
      <c r="B5507" t="inlineStr"/>
      <c r="C5507" t="inlineStr"/>
      <c r="D5507" t="inlineStr">
        <is>
          <t>theo lối kinh nghiệm - kinh nghiệm chủ nghĩa</t>
        </is>
      </c>
    </row>
    <row r="5508">
      <c r="A5508" t="inlineStr">
        <is>
          <t>Empirismus</t>
        </is>
      </c>
      <c r="B5508" t="inlineStr"/>
      <c r="C5508" t="inlineStr"/>
      <c r="D5508" t="inlineStr">
        <is>
          <t>chủ nghĩa kinh nghiệm</t>
        </is>
      </c>
    </row>
    <row r="5509">
      <c r="A5509" t="inlineStr">
        <is>
          <t>Empore</t>
        </is>
      </c>
      <c r="B5509" t="inlineStr"/>
      <c r="C5509" t="inlineStr"/>
      <c r="D5509" t="inlineStr">
        <is>
          <t>phòng trưng bày tranh tượng, nhà cầu, hành lang, phòng dài, ban công, chuồng gà, khán giả chuồng gà, chỗ dành cho ban đồng ca, lô dành cho nhà báo, cái giữ thông phong đèn - đường hầm - gác xép, giảng đàn, chuồng bồ câu, đành bồ câu, cú đánh võng lên = die Empore +</t>
        </is>
      </c>
    </row>
    <row r="5510">
      <c r="A5510" t="inlineStr">
        <is>
          <t>Emporheben</t>
        </is>
      </c>
      <c r="B5510" t="inlineStr"/>
      <c r="C5510" t="inlineStr"/>
      <c r="D5510" t="inlineStr">
        <is>
          <t>sự nâng lên, sự đưa lên, sự giương lên, sự ngẩng lên, sự ngước lên, sự nâng cao, góc nâng, độ cao, mặt, mặt chiếu, tính cao cả, tính cao thượng, tính cao nhã</t>
        </is>
      </c>
    </row>
    <row r="5511">
      <c r="A5511" t="inlineStr">
        <is>
          <t>emporheben</t>
        </is>
      </c>
      <c r="B5511" t="inlineStr"/>
      <c r="C5511" t="inlineStr"/>
      <c r="D5511" t="inlineStr">
        <is>
          <t>dâng lên, nâng lên, dấy lên, làm thay đổi đột ngột, nổi lên, nổi dậy = emporheben +</t>
        </is>
      </c>
    </row>
    <row r="5512">
      <c r="A5512" t="inlineStr">
        <is>
          <t>emporragend</t>
        </is>
      </c>
      <c r="B5512" t="inlineStr"/>
      <c r="C5512" t="inlineStr"/>
      <c r="D5512" t="inlineStr">
        <is>
          <t>át, trội, có ưu thế hơn, có ảnh hưởng lớn, chi phối, thống trị, vượt cao hơn cả, bao quát, âm át</t>
        </is>
      </c>
    </row>
    <row r="5513">
      <c r="A5513" t="inlineStr">
        <is>
          <t>Emporschnellen</t>
        </is>
      </c>
      <c r="B5513" t="inlineStr"/>
      <c r="C5513" t="inlineStr"/>
      <c r="D5513" t="inlineStr">
        <is>
          <t>sự nhảy, bước nhảy, sự giật mình, cái giật mình, mê sảng rượu, sự tăng đột ngột, sự thay đổi đột ngột, sự chuyển đột ngột, chỗ hẫng, chỗ hổng, chỗ trống, vật chướng ngại phải nhảy qua - nước cờ ăn quân, dòng ghi trang tiếp theo</t>
        </is>
      </c>
    </row>
    <row r="5514">
      <c r="A5514" t="inlineStr">
        <is>
          <t>emporschwingen</t>
        </is>
      </c>
      <c r="B5514" t="inlineStr"/>
      <c r="C5514" t="inlineStr"/>
      <c r="D5514" t="inlineStr">
        <is>
          <t>dậy, trở dậy, đứng dậy, đứng lên, mọc, lên, lên cao, bốc lên, leo lên, trèo lên, dâng lên, nổi lên, tiến lên, thành đạt, vượt lên trên, nổi dậy, phẫn nộ, phát tức, ghê tởm - lộn mửa, bắt nguồn từ, do bởi, có khả năng đối phó, có thể đáp ứng với, bế mạc, làm nổi lên, làm hiện lên, trông thấy nổi lên, trông thấy hiện lên</t>
        </is>
      </c>
    </row>
    <row r="5515">
      <c r="A5515" t="inlineStr">
        <is>
          <t>emporsteigen</t>
        </is>
      </c>
      <c r="B5515" t="inlineStr"/>
      <c r="C5515" t="inlineStr"/>
      <c r="D5515" t="inlineStr">
        <is>
          <t>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 = emporsteigen +</t>
        </is>
      </c>
    </row>
    <row r="5516">
      <c r="A5516" t="inlineStr">
        <is>
          <t>emporstreben</t>
        </is>
      </c>
      <c r="B5516" t="inlineStr"/>
      <c r="C5516" t="inlineStr"/>
      <c r="D5516" t="inlineStr">
        <is>
          <t>thiết tha, mong mỏi, khao khát, lên, dâng lên, bay lên</t>
        </is>
      </c>
    </row>
    <row r="5517">
      <c r="A5517" t="inlineStr">
        <is>
          <t>emsig</t>
        </is>
      </c>
      <c r="B5517" t="inlineStr"/>
      <c r="C5517" t="inlineStr"/>
      <c r="D5517" t="inlineStr">
        <is>
          <t>tích cực, hoạt động, nhanh nhẹn, linh lợi, thiết thực, thực sự, có hiệu lực, công hiệu, chủ động, tại ngũ, phóng xạ, hoá hoạt động - khó khăn, gian khổ, gay go, hết sức mình, miệt mài, gắng gỏi, dốc khó trèo - siêng năng, chuyên cần - bận rộn, bận, có lắm việc, náo nhiệt, đông đúc, đang bận, đang có người dùng, lăng xăng, hay dính vào việc của người khác, hay gây sự bất hoà - cần cù - đứng đắn, nghiêm chỉnh, sốt sắng, tha thiết - - chịu khó, cẩn thận - cần mẫn, kiên trì</t>
        </is>
      </c>
    </row>
    <row r="5518">
      <c r="A5518" t="inlineStr">
        <is>
          <t>Emsigkeit</t>
        </is>
      </c>
      <c r="B5518" t="inlineStr"/>
      <c r="C5518" t="inlineStr"/>
      <c r="D5518" t="inlineStr">
        <is>
          <t>sự tích cực, sự hoạt động, sự nhanh nhẹn, sự linh lợi, hoạt động, phạm vi hoạt động, tính hoạt động, độ hoạt động, tính phóng xạ, độ phóng xạ - tính siêng năng, tính chuyên cần, sự chăm sóc ân cần, sự luôn luôn chiều chuộng vồn vã - - công nghiệp, sự chăm chỉ, tính cần cù, tính siêng năng industriousness), ngành kinh doanh, nghề làm ăn - tính cần mẫn, tính kiên trì</t>
        </is>
      </c>
    </row>
    <row r="5519">
      <c r="A5519" t="inlineStr">
        <is>
          <t>Emulator</t>
        </is>
      </c>
      <c r="B5519" t="inlineStr"/>
      <c r="C5519" t="inlineStr"/>
      <c r="D5519" t="inlineStr">
        <is>
          <t>người thi đua, đối thủ</t>
        </is>
      </c>
    </row>
    <row r="5520">
      <c r="A5520" t="inlineStr">
        <is>
          <t>emulgieren</t>
        </is>
      </c>
      <c r="B5520" t="inlineStr"/>
      <c r="C5520" t="inlineStr"/>
      <c r="D5520" t="inlineStr">
        <is>
          <t>chuyển thành thể sữa</t>
        </is>
      </c>
    </row>
    <row r="5521">
      <c r="A5521" t="inlineStr">
        <is>
          <t>End-</t>
        </is>
      </c>
      <c r="B5521" t="inlineStr"/>
      <c r="C5521" t="inlineStr"/>
      <c r="D5521" t="inlineStr">
        <is>
          <t>ở tít đằng đầu, ở đằng cùng, xa nhất, ở tột cùng, vô cùng, tột bực, cùng cực, cực độ, khác nghiệt, quá khích, cực đoan, cuối cùng - cuối, chót, tận cùng, vạch giới hạn, định giới hạn, ba tháng một lần, theo từng quý</t>
        </is>
      </c>
    </row>
    <row r="5522">
      <c r="A5522" t="inlineStr">
        <is>
          <t>Endbahnhof</t>
        </is>
      </c>
      <c r="B5522" t="inlineStr"/>
      <c r="C5522" t="inlineStr"/>
      <c r="D5522" t="inlineStr">
        <is>
          <t>đầu cuối, phần chót, ga cuối cùng, cực, đầu, đuôi từ, từ vĩ</t>
        </is>
      </c>
    </row>
    <row r="5523">
      <c r="A5523" t="inlineStr">
        <is>
          <t>Enden</t>
        </is>
      </c>
      <c r="B5523" t="inlineStr"/>
      <c r="C5523" t="inlineStr"/>
      <c r="D5523" t="inlineStr">
        <is>
          <t>ở mọi nơi, khắp nơi, khắp chốn = an den Enden zusammenfügen +</t>
        </is>
      </c>
    </row>
    <row r="5524">
      <c r="A5524" t="inlineStr">
        <is>
          <t>enden</t>
        </is>
      </c>
      <c r="B5524" t="inlineStr"/>
      <c r="C5524" t="inlineStr"/>
      <c r="D5524" t="inlineStr">
        <is>
          <t>dừng, ngừng, ngớt, thôi, hết, tạnh - đóng, khép, làm khít lại, dồn lại gần, làm sát lại nhau, kết thúc, chấm dứt, làm xong - kết liễu, diệt, đi đến chỗ, đưa đến kết quả là - hoàn thành, dùng hết, ăn hết, ăn sạch, sang sửa lần cuối cùng, hoàn chỉnh sự giáo dục của, giết chết, cho đi đời, làm mệt nhoài, làm cho không còn giá trị gì nữa - vạch giới hạn, định giới hạn, xong, kết cục, tận cùng bằng = enden + = enden + = remis enden +</t>
        </is>
      </c>
    </row>
    <row r="5525">
      <c r="A5525" t="inlineStr">
        <is>
          <t>Endergebnis</t>
        </is>
      </c>
      <c r="B5525" t="inlineStr"/>
      <c r="C5525" t="inlineStr"/>
      <c r="D5525">
        <f> im Endergebnis +</f>
        <v/>
      </c>
    </row>
    <row r="5526">
      <c r="A5526" t="inlineStr">
        <is>
          <t>Endes</t>
        </is>
      </c>
      <c r="B5526" t="inlineStr"/>
      <c r="C5526" t="inlineStr"/>
      <c r="D5526" t="inlineStr">
        <is>
          <t>ngộ xảy ra, có thể xảy ra, sẽ được dẫn tới, là kết quả của, cuối cùng</t>
        </is>
      </c>
    </row>
    <row r="5527">
      <c r="A5527" t="inlineStr">
        <is>
          <t>Endivie</t>
        </is>
      </c>
      <c r="B5527" t="inlineStr"/>
      <c r="C5527" t="inlineStr"/>
      <c r="D5527" t="inlineStr">
        <is>
          <t>rau diếp quăn</t>
        </is>
      </c>
    </row>
    <row r="5528">
      <c r="A5528" t="inlineStr">
        <is>
          <t>endlich</t>
        </is>
      </c>
      <c r="B5528" t="inlineStr"/>
      <c r="C5528" t="inlineStr"/>
      <c r="D5528" t="inlineStr">
        <is>
          <t>ngộ xảy ra, có thể xảy ra, sẽ được dẫn tới, là kết quả của, cuối cùng - sau cùng, dứt khoát - có hạn, có chừng, hạn chế, có ngôi - sau rốt - = hör endlich auf! +</t>
        </is>
      </c>
    </row>
    <row r="5529">
      <c r="A5529" t="inlineStr">
        <is>
          <t>Endlichkeit</t>
        </is>
      </c>
      <c r="B5529" t="inlineStr"/>
      <c r="C5529" t="inlineStr"/>
      <c r="D5529" t="inlineStr">
        <is>
          <t>sự có hạn, tính có hạn, cái có hạn</t>
        </is>
      </c>
    </row>
    <row r="5530">
      <c r="A5530" t="inlineStr">
        <is>
          <t>endlos</t>
        </is>
      </c>
      <c r="B5530" t="inlineStr"/>
      <c r="C5530" t="inlineStr"/>
      <c r="D5530" t="inlineStr">
        <is>
          <t>không đề ngày tháng, bất tận, bất diệt, có quá không xác định được thời đại, cũ quá không nhớ được ngày tháng - vô tận, vĩnh viễn, không bao giờ hết, không ngừng, liên tục - không bờ bến, vô vàn không đếm được, hằng hà sa số, vô hạn - không cùng, không bao giờ kết thúc, dài dòng, tràng giang đại hải - không dứt, không hết, trường cửu, thường kỳ, thường xuyên</t>
        </is>
      </c>
    </row>
    <row r="5531">
      <c r="A5531" t="inlineStr">
        <is>
          <t>Endlosigkeit</t>
        </is>
      </c>
      <c r="B5531" t="inlineStr"/>
      <c r="C5531" t="inlineStr"/>
      <c r="D5531" t="inlineStr">
        <is>
          <t>tính không ngừng, tính không ngớt, tính không dứt - tính vô tận, tính vĩnh viễn, tính liên tục - infinitude, vô cực, vô tận</t>
        </is>
      </c>
    </row>
    <row r="5532">
      <c r="A5532" t="inlineStr">
        <is>
          <t>endogen</t>
        </is>
      </c>
      <c r="B5532" t="inlineStr"/>
      <c r="C5532" t="inlineStr"/>
      <c r="D5532" t="inlineStr">
        <is>
          <t>sinh trong, nội sinh</t>
        </is>
      </c>
    </row>
    <row r="5533">
      <c r="A5533" t="inlineStr">
        <is>
          <t>Endoskopie</t>
        </is>
      </c>
      <c r="B5533" t="inlineStr"/>
      <c r="C5533" t="inlineStr"/>
      <c r="D5533" t="inlineStr">
        <is>
          <t>phép soi trong</t>
        </is>
      </c>
    </row>
    <row r="5534">
      <c r="A5534" t="inlineStr">
        <is>
          <t>Endpunkt</t>
        </is>
      </c>
      <c r="B5534" t="inlineStr"/>
      <c r="C5534" t="inlineStr"/>
      <c r="D5534" t="inlineStr">
        <is>
          <t>ga cuối cùng, bến cuối cùng, mục đích cuối cùng, điểm cuối cùng</t>
        </is>
      </c>
    </row>
    <row r="5535">
      <c r="A5535" t="inlineStr">
        <is>
          <t>Endsilbe</t>
        </is>
      </c>
      <c r="B5535" t="inlineStr"/>
      <c r="C5535" t="inlineStr"/>
      <c r="D5535" t="inlineStr">
        <is>
          <t>đầu cuối, phần chót, ga cuối cùng, cực, đầu, đuôi từ, từ vĩ</t>
        </is>
      </c>
    </row>
    <row r="5536">
      <c r="A5536" t="inlineStr">
        <is>
          <t>Endspielteilnehmer</t>
        </is>
      </c>
      <c r="B5536" t="inlineStr"/>
      <c r="C5536" t="inlineStr"/>
      <c r="D5536" t="inlineStr">
        <is>
          <t>người vào chung kết</t>
        </is>
      </c>
    </row>
    <row r="5537">
      <c r="A5537" t="inlineStr">
        <is>
          <t>Endspurt</t>
        </is>
      </c>
      <c r="B5537" t="inlineStr"/>
      <c r="C5537" t="inlineStr"/>
      <c r="D5537" t="inlineStr">
        <is>
          <t>sự kết thúc, sự kết liễu, phần cuối, phần kết thúc, đoạn kết thúc, sự sang sửa, cuối cùng, sự hoàn thiện, tích chất kỹ, tính chất trau chuốt - sự chạy nhanh, sự chạy nước rút, nước rút</t>
        </is>
      </c>
    </row>
    <row r="5538">
      <c r="A5538" t="inlineStr">
        <is>
          <t>Endstation</t>
        </is>
      </c>
      <c r="B5538" t="inlineStr"/>
      <c r="C5538" t="inlineStr"/>
      <c r="D5538" t="inlineStr">
        <is>
          <t>ga cuối cùng, bến cuối cùng, mục đích cuối cùng, điểm cuối cùng</t>
        </is>
      </c>
    </row>
    <row r="5539">
      <c r="A5539" t="inlineStr">
        <is>
          <t>Endstelle</t>
        </is>
      </c>
      <c r="B5539" t="inlineStr"/>
      <c r="C5539" t="inlineStr"/>
      <c r="D5539" t="inlineStr">
        <is>
          <t>ga cuối cùng, bến cuối cùng, mục đích cuối cùng, điểm cuối cùng</t>
        </is>
      </c>
    </row>
    <row r="5540">
      <c r="A5540" t="inlineStr">
        <is>
          <t>Endsumme</t>
        </is>
      </c>
      <c r="B5540" t="inlineStr"/>
      <c r="C5540" t="inlineStr"/>
      <c r="D5540" t="inlineStr">
        <is>
          <t>bá tước earl), sự đếm, sự tính, tổng số, điểm trong lời buộc tội, sự hoãn họp count-out) - toàn bộ</t>
        </is>
      </c>
    </row>
    <row r="5541">
      <c r="A5541" t="inlineStr">
        <is>
          <t>Endung</t>
        </is>
      </c>
      <c r="B5541" t="inlineStr"/>
      <c r="C5541" t="inlineStr"/>
      <c r="D5541" t="inlineStr">
        <is>
          <t>sự làm xong, sự kết thúc, sự hoàn thành, sự chấm dứt, giới hạn, phần kết thúc, phần kết luận, phần đuôi từ, từ vĩ</t>
        </is>
      </c>
    </row>
    <row r="5542">
      <c r="A5542" t="inlineStr">
        <is>
          <t>Endwert</t>
        </is>
      </c>
      <c r="B5542" t="inlineStr"/>
      <c r="C5542" t="inlineStr"/>
      <c r="D5542">
        <f> der Endwert +</f>
        <v/>
      </c>
    </row>
    <row r="5543">
      <c r="A5543" t="inlineStr">
        <is>
          <t>Endwort</t>
        </is>
      </c>
      <c r="B5543" t="inlineStr"/>
      <c r="C5543" t="inlineStr"/>
      <c r="D5543" t="inlineStr">
        <is>
          <t>đầu cuối, phần chót, ga cuối cùng, cực, đầu, đuôi từ, từ vĩ</t>
        </is>
      </c>
    </row>
    <row r="5544">
      <c r="A5544" t="inlineStr">
        <is>
          <t>Energie</t>
        </is>
      </c>
      <c r="B5544" t="inlineStr"/>
      <c r="C5544" t="inlineStr"/>
      <c r="D5544"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sinh lực, sự hoạt động tích cực, khả năng tiềm tàng, năng lực tiềm tàng, sức lực, năng lượng - tính diễn cảm, sức diễn cảm - cây gừng, củ gừng, sự hăng hái, sự hào hứng, dũng khí, màu hoe - trôn chai, cái đá, cú đá, cái đá hậu, sự giật, tay đá bóng, cầu thủ, hơi sức, sức bật, sực chống lại, lý do phản kháng, lý do phản đối, sự phản kháng, sự phản đối, sự thích thú, sự thú vị - trò vui, trò nhộn, sự việc thay đổi bất ngờ, việc bất ngờ - sự gợi tình, sức mạnh, sự cường tráng - khả năng, tài năng, năng lực, sức, lực, quyền, chính quyền, quyền hạn, quyền lực, quyền thế, thế lực, uy quyền, người quyền thế, người cầm quyền, cơ quan có quyền lực, trời, thánh thần - cường quốc, công suất, năng suất, luỹ thừa, số phóng to, số lượng lớn, nhiều - cú đấm, cú thoi, cú thụi, đà, cái giùi, máy giùi, kìm bấm, cái nhổ đinh, cái đóng đinh, máy khoan, máy rập dấu, máy đột rập, rượu pân, bát rượu pân, tiệc rượu pân, ngựa thồ mập lùn Suffork punch) - vật béo lùn, vật to lùn, Pân - sự xô, sự đẩy, cú đẩy, sự thúc đẩy, sự giúp sức, sức đẩy lên, sức đỡ lên, cừ thọc đẩy, cú húc, sự rắn sức, sự gắng công, cuộc tấn công mânh liệt, cuộc đánh thúc vào, tính dám làm - tính chủ động, tính hăng hái xốc tới, tính kiên quyết làm bằng được, lúc gay go, lúc nguy ngập, lúc cấp bách, bọn, sự đuổi ra, sự thải ra - cát, bãi cát, lớp cát, bờ biển, tính kiên định, sức chịu đựng, lòng can đảm, màu cát - linh hồn, tâm hồn, tâm trí, cột trụ, vĩ nhân, hồn, sức sống, sức truyền cảm, người, dân - tinh thần, thần linh, thần thánh, quỷ thần, nhiệt tình, khí thế, thái độ tinh thần, điều kiện tinh thần, ảnh hưởng tinh thần, xu hướng tinh thần, nghĩa đúng, trụ cột, bộ óc, số nhiều) rượu mạnh - cồn thuốc - hơi nước, sức cố gắng - sức mãnh liệt, sức hăng hái, sự mạnh mẽ, khí lực - = mit Energie füllen + = die potentielle Energie + = es fehlt ihm an Energie + = mit Energie geladen sein +</t>
        </is>
      </c>
    </row>
    <row r="5545">
      <c r="A5545" t="inlineStr">
        <is>
          <t>energielos</t>
        </is>
      </c>
      <c r="B5545" t="inlineStr"/>
      <c r="C5545" t="inlineStr"/>
      <c r="D5545" t="inlineStr">
        <is>
          <t>không có ruột, không có tuỷ sống, yếu đuối, bạc nhược, không có nghị lực = energielos sein +</t>
        </is>
      </c>
    </row>
    <row r="5546">
      <c r="A5546" t="inlineStr">
        <is>
          <t>energisch</t>
        </is>
      </c>
      <c r="B5546" t="inlineStr"/>
      <c r="C5546" t="inlineStr"/>
      <c r="D5546" t="inlineStr">
        <is>
          <t>tích cực, hoạt động, nhanh nhẹn, linh lợi, thiết thực, thực sự, có hiệu lực, công hiệu, chủ động, tại ngũ, phóng xạ, hoá hoạt động - nhanh, nhanh nhẩu, lanh lợi, phát đạt, nổi bọt lóng lánh, sủi bọt, trong lành, mát mẻ, lồng lộng - mạnh mẽ, mãnh liệt, đầy nghị lực, đầy sinh lực - sống, thực, đang cháy đỏ, chưa nổ, chưa cháy, đang quay, có dòng điện chạy qua, tại chỗ, trong lúc sự việc xảy ra, đầy khí lực, nóng hổi, có tính chất thời sự - đầy tinh thần, sinh động, linh hoạt, hăng say, dũng cảm, anh dũng, có tinh thần - hăm hở, đòi hỏi sự rán sức, căng thẳng - bền, vững, chắc chắn, kiên cố, khoẻ, tráng kiện, mạnh, tốt, giỏi, có khả năng, đặc, nặng, rõ ràng, đanh thép, rõ rệt, kiên quyết, nặng nề, to và rắn rỏi, sôi nổi, nồng nhiệt, hăng hái, nhiệt tình - có mùi, hôi, thối, mạnh mẻ, khúc chiết, không theo quy tắc - mạnh khoẻ, cường tráng = energisch machen + = energisch handeln +</t>
        </is>
      </c>
    </row>
    <row r="5547">
      <c r="A5547" t="inlineStr">
        <is>
          <t>eng</t>
        </is>
      </c>
      <c r="B5547" t="inlineStr"/>
      <c r="C5547" t="inlineStr"/>
      <c r="D5547"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có hạn, hạn định - hẹp, chật hẹp, eo hẹp, hẹp hòi, nhỏ nhen - nhỏ hẹp, tồi tàn, nhỏ mọn, tầm thường - ít, thiếu, không đủ, nhỏ - lén, lẩn, uốn khúc, lượn vòng, uyển chuyển - không thấm, không rỉ, bó sát, căng, căng thẳng, khó khăn, khan hiếm, keo cú, biển lận, say bí tỉ, say sưa, khít khao = zu eng +</t>
        </is>
      </c>
    </row>
    <row r="5548">
      <c r="A5548" t="inlineStr">
        <is>
          <t>engagieren</t>
        </is>
      </c>
      <c r="B5548" t="inlineStr"/>
      <c r="C5548" t="inlineStr"/>
      <c r="D5548" t="inlineStr">
        <is>
          <t>hẹn, hứa hẹn, ước hẹn, cam kết, đính ước, hứa hôn, thuê, giữ trước, lấy mà cam kết, thu hút, giành được, làm cho mát mẻ, động tính từ quá khứ) mắc bận, giao chiến, đánh nhau với - gài, gắn vào tường, ghép, làm, tiến hành, khớp = sich engagieren +</t>
        </is>
      </c>
    </row>
    <row r="5549">
      <c r="A5549" t="inlineStr">
        <is>
          <t>Engel</t>
        </is>
      </c>
      <c r="B5549" t="inlineStr"/>
      <c r="C5549" t="inlineStr"/>
      <c r="D5549" t="inlineStr">
        <is>
          <t>thiên thần, thiên sứ, người phúc hậu, người hiền lành, người đáng yêu, người ngây thơ trong trắng, người xuất vốn cho kẻ khác, tiền cổ bằng vàng angel noble)</t>
        </is>
      </c>
    </row>
    <row r="5550">
      <c r="A5550" t="inlineStr">
        <is>
          <t>engelhaft</t>
        </is>
      </c>
      <c r="B5550" t="inlineStr"/>
      <c r="C5550" t="inlineStr"/>
      <c r="D5550" t="inlineStr">
        <is>
          <t>thiên thần, giống thiên thần, siêu nhân - có vẻ dịu dàng hiên hậu, có mắt tròn trĩnh</t>
        </is>
      </c>
    </row>
    <row r="5551">
      <c r="A5551" t="inlineStr">
        <is>
          <t>Engelsgeduld</t>
        </is>
      </c>
      <c r="B5551" t="inlineStr"/>
      <c r="C5551" t="inlineStr"/>
      <c r="D5551">
        <f> eine Engelsgeduld +</f>
        <v/>
      </c>
    </row>
    <row r="5552">
      <c r="A5552" t="inlineStr">
        <is>
          <t>engherzig</t>
        </is>
      </c>
      <c r="B5552" t="inlineStr"/>
      <c r="C5552" t="inlineStr"/>
      <c r="D5552" t="inlineStr">
        <is>
          <t>hẹp hòi, không phóng khoáng, không có văn hoá, không có học thức, tầm thường, bần tiện - hòn đảo, có tính chất một hòn đảo, người ở đảo, giống người ở đảo, không hiểu biết gì về các nước khác, không thiết hiểu biết về các nước khác, thiển cận - hẹp, chật hẹp, eo hẹp, nhỏ nhen, kỹ lưỡng, tỉ mỉ - nhỏ mọn, lặt vặt, vụn vặt, đê tiện, nhỏ, bậc dưới, tiểu, hạ - tiểu nhân, ti tiện</t>
        </is>
      </c>
    </row>
    <row r="5553">
      <c r="A5553" t="inlineStr">
        <is>
          <t>England</t>
        </is>
      </c>
      <c r="B5553" t="inlineStr"/>
      <c r="C5553" t="inlineStr"/>
      <c r="D5553" t="inlineStr">
        <is>
          <t>đường vuông góc, đường trực giao, vị trí thẳng đứng, dây dọi, thước vuông góc, tiệc ăn đứng</t>
        </is>
      </c>
    </row>
    <row r="5554">
      <c r="A5554" t="inlineStr">
        <is>
          <t>englisch</t>
        </is>
      </c>
      <c r="B5554" t="inlineStr"/>
      <c r="C5554" t="inlineStr"/>
      <c r="D5554">
        <f> auf englisch + = auf gut englisch +</f>
        <v/>
      </c>
    </row>
    <row r="5555">
      <c r="A5555" t="inlineStr">
        <is>
          <t>Englische</t>
        </is>
      </c>
      <c r="B5555" t="inlineStr"/>
      <c r="C5555" t="inlineStr"/>
      <c r="D5555" t="inlineStr">
        <is>
          <t>dịch ra tiếng Anh, Anh hoá</t>
        </is>
      </c>
    </row>
    <row r="5556">
      <c r="A5556" t="inlineStr">
        <is>
          <t>Englischrot</t>
        </is>
      </c>
      <c r="B5556" t="inlineStr"/>
      <c r="C5556" t="inlineStr"/>
      <c r="D5556" t="inlineStr">
        <is>
          <t>phấn hồng, sáp môi, bột sắt oxyt, nhà cách mạng</t>
        </is>
      </c>
    </row>
    <row r="5557">
      <c r="A5557" t="inlineStr">
        <is>
          <t>engstirnig</t>
        </is>
      </c>
      <c r="B5557" t="inlineStr"/>
      <c r="C5557" t="inlineStr"/>
      <c r="D5557" t="inlineStr">
        <is>
          <t>tin mù quáng - khó đọc, chật hẹp, tù túng, không được tự do, gò bó không thanh thoát, không phóng túng - hẹp hòi, không phóng khoáng, không có văn hoá, không có học thức, tầm thường, bần tiện - nhỏ nhen - xã, giáo khu, có tính chất địa phương, hạn chế trong phạm vi địa phương nhỏ hẹp - mắt mờ, mù dở, chậm hiểu, đần độn</t>
        </is>
      </c>
    </row>
    <row r="5558">
      <c r="A5558" t="inlineStr">
        <is>
          <t>Engstirnigkeit</t>
        </is>
      </c>
      <c r="B5558" t="inlineStr"/>
      <c r="C5558" t="inlineStr"/>
      <c r="D5558" t="inlineStr">
        <is>
          <t>sự tin mù quáng - sự nhỏ bé, tính nhỏ nhen, tính nhỏ mọn, tính tầm thường, tính hẹp hòi, tính ti tiện</t>
        </is>
      </c>
    </row>
    <row r="5559">
      <c r="A5559" t="inlineStr">
        <is>
          <t>Enkel</t>
        </is>
      </c>
      <c r="B5559" t="inlineStr"/>
      <c r="C5559" t="inlineStr"/>
      <c r="D5559" t="inlineStr">
        <is>
          <t>cháu trai</t>
        </is>
      </c>
    </row>
    <row r="5560">
      <c r="A5560" t="inlineStr">
        <is>
          <t>Enkelin</t>
        </is>
      </c>
      <c r="B5560" t="inlineStr"/>
      <c r="C5560" t="inlineStr"/>
      <c r="D5560" t="inlineStr">
        <is>
          <t>cháu gái</t>
        </is>
      </c>
    </row>
    <row r="5561">
      <c r="A5561" t="inlineStr">
        <is>
          <t>Enkelkind</t>
        </is>
      </c>
      <c r="B5561" t="inlineStr"/>
      <c r="C5561" t="inlineStr"/>
      <c r="D5561" t="inlineStr">
        <is>
          <t>cháu</t>
        </is>
      </c>
    </row>
    <row r="5562">
      <c r="A5562" t="inlineStr">
        <is>
          <t>Enklave</t>
        </is>
      </c>
      <c r="B5562" t="inlineStr"/>
      <c r="C5562" t="inlineStr"/>
      <c r="D5562" t="inlineStr">
        <is>
          <t>vùng đất lọt vào giữa</t>
        </is>
      </c>
    </row>
    <row r="5563">
      <c r="A5563" t="inlineStr">
        <is>
          <t>enorm</t>
        </is>
      </c>
      <c r="B5563" t="inlineStr"/>
      <c r="C5563" t="inlineStr"/>
      <c r="D5563" t="inlineStr">
        <is>
          <t>to lớn, đồ sộ, khổng lồ - mênh mông, bao la, rộng lớn, rất tốt, rất cừ, chiến lắm - phi thường, kỳ lạ, lớn lao - lạ lùng, kỳ diệu, vô cùng to lớn - hết mức, quá chừng - vang như sấm, to, mạnh, dữ dội, ghê gớm, cực kỳ, nạt nộ, rất, vô cùng, hết sức - kinh khủng, khủng khiếp - to lớn khác thường, kỳ quái, khác thường</t>
        </is>
      </c>
    </row>
    <row r="5564">
      <c r="A5564" t="inlineStr">
        <is>
          <t>Ensemble</t>
        </is>
      </c>
      <c r="B5564" t="inlineStr"/>
      <c r="C5564" t="inlineStr"/>
      <c r="D5564" t="inlineStr">
        <is>
          <t>toàn bộ, ấn tượng chung, khúc đồng diễn, đồng diễn, đoàn hát múa, bộ quần áo</t>
        </is>
      </c>
    </row>
    <row r="5565">
      <c r="A5565" t="inlineStr">
        <is>
          <t>entarten</t>
        </is>
      </c>
      <c r="B5565" t="inlineStr"/>
      <c r="C5565" t="inlineStr"/>
      <c r="D5565" t="inlineStr">
        <is>
          <t>thoái hoá - giáng chức, hạ tầng công tác, lột lon, làm mất danh giá, làm mất thanh thể, làm giảm giá trị, làm thành đê hèn, làm thành hèn hạ, làm giảm sút, làm suy biến, làm thoái hoá - làm rã ra, làm mủn ra, làm phai, làm nhạt đi, suy biến, rã ra, hoãn dự kỳ thi danh dự lại một năm - làm hư hỏng, làm cho xấu hơn, hư hỏng đi, giảm giá trị, thành sa đoạ, trở nên xấu hơn</t>
        </is>
      </c>
    </row>
    <row r="5566">
      <c r="A5566" t="inlineStr">
        <is>
          <t>entartet</t>
        </is>
      </c>
      <c r="B5566" t="inlineStr"/>
      <c r="C5566" t="inlineStr"/>
      <c r="D5566" t="inlineStr">
        <is>
          <t>thoái hoá, suy đồi</t>
        </is>
      </c>
    </row>
    <row r="5567">
      <c r="A5567" t="inlineStr">
        <is>
          <t>Entartung</t>
        </is>
      </c>
      <c r="B5567" t="inlineStr"/>
      <c r="C5567" t="inlineStr"/>
      <c r="D5567" t="inlineStr">
        <is>
          <t>sự thoái hoá, sự suy đồi - tình trạng thoái hoá = die Entartung +</t>
        </is>
      </c>
    </row>
    <row r="5568">
      <c r="A5568" t="inlineStr">
        <is>
          <t>entbehrlich</t>
        </is>
      </c>
      <c r="B5568" t="inlineStr"/>
      <c r="C5568" t="inlineStr"/>
      <c r="D5568" t="inlineStr">
        <is>
          <t>có thể miễn trừ, có thể tha cho, có thể bỏ qua, có thể đừng được, không cần thiết - thừa</t>
        </is>
      </c>
    </row>
    <row r="5569">
      <c r="A5569" t="inlineStr">
        <is>
          <t>entbinden</t>
        </is>
      </c>
      <c r="B5569" t="inlineStr"/>
      <c r="C5569" t="inlineStr"/>
      <c r="D5569" t="inlineStr">
        <is>
          <t>miễn cho, giải tội cho = entbinden + = entbinden + = entbinden +</t>
        </is>
      </c>
    </row>
    <row r="5570">
      <c r="A5570" t="inlineStr">
        <is>
          <t>Entbindung</t>
        </is>
      </c>
      <c r="B5570" t="inlineStr"/>
      <c r="C5570" t="inlineStr"/>
      <c r="D5570" t="inlineStr">
        <is>
          <t>sự sinh đẻ, sự ra đời, ngày thành lập, dòng dõi - - sự giam, sự giam hãm, sự hạn chế, sự ở cữ, sự đẻ - sự phân phát, sự phân phối, sự giao hàng, cách nói, sự đọc, sự bày tỏ, sự phát biểu, sự ném, sự phóng, sự bắn, sự mở, sự ban ra, sự truyền ra, sự nhượng bộ, sự đầu hàng, sự chuyển nhượng - công suất = die Entbindung +</t>
        </is>
      </c>
    </row>
    <row r="5571">
      <c r="A5571" t="inlineStr">
        <is>
          <t>Entbindungsheim</t>
        </is>
      </c>
      <c r="B5571" t="inlineStr"/>
      <c r="C5571" t="inlineStr"/>
      <c r="D5571" t="inlineStr">
        <is>
          <t>nhà hộ sinh</t>
        </is>
      </c>
    </row>
    <row r="5572">
      <c r="A5572" t="inlineStr">
        <is>
          <t>Entdecken</t>
        </is>
      </c>
      <c r="B5572" t="inlineStr"/>
      <c r="C5572" t="inlineStr"/>
      <c r="D5572" t="inlineStr">
        <is>
          <t>sự dò ra, sự tìm ra, sự khám phá ra, sự phát hiện ra, sự nhận thấy, sự nhận ra, sự tách sóng</t>
        </is>
      </c>
    </row>
    <row r="5573">
      <c r="A5573" t="inlineStr">
        <is>
          <t>entdecken</t>
        </is>
      </c>
      <c r="B5573" t="inlineStr"/>
      <c r="C5573" t="inlineStr"/>
      <c r="D5573" t="inlineStr">
        <is>
          <t>nhận ra, nhìn thấy, phát hiện thấy - dò ra, tìm ra, khám phá ra, phát hiện ra, nhận thấy, tách sóng - để lộ ra, bộc lộ ra, phơi bày ra - trông thấy - thấy, tìm thấy, bắt được, nhận, nhận được, được, xét thấy, thấy có, tới, đạt tới, trúng, cung cấp, xác minh và tuyên bố - phát minh, sáng chế, hư cấu, sáng tác, bịa đặt - để lộ, tỏ ra, biểu lộ, bộc lộ, tiết lộ, phát giác, khám phá - làm đốm, làm lốm đốm, làm bẩn, làm nhơ, làm ô, chấm trước, phát hiện, đặt vào chỗ, đặt vào vị trí, chấp, dễ bị ố, dễ bị đốm = wieder entdecken +</t>
        </is>
      </c>
    </row>
    <row r="5574">
      <c r="A5574" t="inlineStr">
        <is>
          <t>Entdecker</t>
        </is>
      </c>
      <c r="B5574" t="inlineStr"/>
      <c r="C5574" t="inlineStr"/>
      <c r="D5574" t="inlineStr">
        <is>
          <t>người dò ra, người tìm ra, người khám phá ra, người phát hiện ra, máy dò, bộ tách sóng</t>
        </is>
      </c>
    </row>
    <row r="5575">
      <c r="A5575" t="inlineStr">
        <is>
          <t>Entdeckung</t>
        </is>
      </c>
      <c r="B5575" t="inlineStr"/>
      <c r="C5575" t="inlineStr"/>
      <c r="D5575" t="inlineStr">
        <is>
          <t>sự dò ra, sự tìm ra, sự khám phá ra, sự phát hiện ra, sự nhận thấy, sự nhận ra, sự tách sóng - sự mở ra, sự vạch trần ra, sự để lộ ra, cái bị vạch trần ra, cái bị để lộ ra - điều khám phá ra, điều tìm ra, điều phát hiện ra, phát minh, nút mở, nút gỡ - sự tìm thấy, vật tìm thấy - sự khám phá, sự phát hiện, sự phát minh, điều khám phá, tài liệu phát hiện, vật bắt được, sự tuyên án, đồ nghề và nguyên liệu của thợ thủ công - sự để lộ, sự tiết lộ, sự phát giác, sự soi rạng, thiên khải, sách khải huyền</t>
        </is>
      </c>
    </row>
    <row r="5576">
      <c r="A5576" t="inlineStr">
        <is>
          <t>Entdeckungsreise</t>
        </is>
      </c>
      <c r="B5576" t="inlineStr"/>
      <c r="C5576" t="inlineStr"/>
      <c r="D5576" t="inlineStr">
        <is>
          <t>cuộc viễn chinh, đội viễn chinh, cuộc thám hiểm, đoàn thám hiểm, cuộc hành trình, cuộc đi, đoàn người đi, tính chóng vánh, tính mau lẹ, tính khẩn trương</t>
        </is>
      </c>
    </row>
    <row r="5577">
      <c r="A5577" t="inlineStr">
        <is>
          <t>Ente</t>
        </is>
      </c>
      <c r="B5577" t="inlineStr"/>
      <c r="C5577" t="inlineStr"/>
      <c r="D5577" t="inlineStr">
        <is>
          <t>tin vịt - trò đánh lừa, trò chơi khăm, trò chơi xỏ, tin vịt báo chí = die Ente +</t>
        </is>
      </c>
    </row>
    <row r="5578">
      <c r="A5578" t="inlineStr">
        <is>
          <t>entehren</t>
        </is>
      </c>
      <c r="B5578" t="inlineStr"/>
      <c r="C5578" t="inlineStr"/>
      <c r="D5578" t="inlineStr">
        <is>
          <t>làm rụng hoa, ngắt hết hoa, phá trinh, cưỡng dâm - ghét bỏ, ruồng bỏ, không sủng ái, giáng chức, cách chức, làm ô nhục, làm nhục nhã, làm hổ thẹn - làm mất danh dự, làm ô danh, làm nhục, làm mất trinh tiết, không nhận trả đúng hạn, không thực hiện đúng kỳ hạn - to prostitute oneself làm đĩ, mãi dâm, bán rẻ</t>
        </is>
      </c>
    </row>
    <row r="5579">
      <c r="A5579" t="inlineStr">
        <is>
          <t>entehrend</t>
        </is>
      </c>
      <c r="B5579" t="inlineStr"/>
      <c r="C5579" t="inlineStr"/>
      <c r="D5579" t="inlineStr">
        <is>
          <t>ô nhục, nhục nhã, hổ thẹn - làm ô danh, đáng hổ thẹn, đê tiện, hèn hạ, không biết gì là danh dự - xấu xa, đáng khinh - bỉ ổi, bị tước quyền công dân</t>
        </is>
      </c>
    </row>
    <row r="5580">
      <c r="A5580" t="inlineStr">
        <is>
          <t>enteignen</t>
        </is>
      </c>
      <c r="B5580" t="inlineStr"/>
      <c r="C5580" t="inlineStr"/>
      <c r="D5580" t="inlineStr">
        <is>
          <t>+ of) truất quyền sở hữ, tước quyền chiếm hữu, trục ra khỏi, đuổi ra khỏi, giải thoát, diệt trừ - đuổi, trục xuất, hất cẳng, tước = enteignen + = enteignen +</t>
        </is>
      </c>
    </row>
    <row r="5581">
      <c r="A5581" t="inlineStr">
        <is>
          <t>Enteignung</t>
        </is>
      </c>
      <c r="B5581" t="inlineStr"/>
      <c r="C5581" t="inlineStr"/>
      <c r="D5581" t="inlineStr">
        <is>
          <t>sự làm cho giận, sự làm cho ghét, sự làm cho xa lánh, sự xa lìa, sự ghét bỏ, sự chán ghét, mối bất hoà, sự chuyển nhượng, bệnh tinh thần mental alienation) - sự tước quyền sở hữu, sự tước quyền chiếm hữu, sự trục ra khỏi, sự đuổi ra khỏi, sự giải thoát, sự diệt trừ - sự tước, sự chiếm đoạt, sự sung công - sự trục xuất, sự đuổi, sự hất cẳng, kẻ đuổi, kẻ trục xuất, kẻ hất cẳng</t>
        </is>
      </c>
    </row>
    <row r="5582">
      <c r="A5582" t="inlineStr">
        <is>
          <t>Enteisungsanlage</t>
        </is>
      </c>
      <c r="B5582" t="inlineStr"/>
      <c r="C5582" t="inlineStr"/>
      <c r="D5582" t="inlineStr">
        <is>
          <t>thiết bị phòng băng, chất phòng băng</t>
        </is>
      </c>
    </row>
    <row r="5583">
      <c r="A5583" t="inlineStr">
        <is>
          <t>enterben</t>
        </is>
      </c>
      <c r="B5583" t="inlineStr"/>
      <c r="C5583" t="inlineStr"/>
      <c r="D5583" t="inlineStr">
        <is>
          <t>từ bỏ, thoái vị, từ ngôi - tước quyền thừa kế</t>
        </is>
      </c>
    </row>
    <row r="5584">
      <c r="A5584" t="inlineStr">
        <is>
          <t>Enterbung</t>
        </is>
      </c>
      <c r="B5584" t="inlineStr"/>
      <c r="C5584" t="inlineStr"/>
      <c r="D5584" t="inlineStr">
        <is>
          <t>sự tước quyền thừa kế</t>
        </is>
      </c>
    </row>
    <row r="5585">
      <c r="A5585" t="inlineStr">
        <is>
          <t>Enterich</t>
        </is>
      </c>
      <c r="B5585" t="inlineStr"/>
      <c r="C5585" t="inlineStr"/>
      <c r="D5585" t="inlineStr">
        <is>
          <t>phù du mồi câu, vịt đực</t>
        </is>
      </c>
    </row>
    <row r="5586">
      <c r="A5586" t="inlineStr">
        <is>
          <t>Entermesser</t>
        </is>
      </c>
      <c r="B5586" t="inlineStr"/>
      <c r="C5586" t="inlineStr"/>
      <c r="D5586" t="inlineStr">
        <is>
          <t>thanh đoản kiếm</t>
        </is>
      </c>
    </row>
    <row r="5587">
      <c r="A5587" t="inlineStr">
        <is>
          <t>entfachen</t>
        </is>
      </c>
      <c r="B5587" t="inlineStr"/>
      <c r="C5587" t="inlineStr"/>
      <c r="D5587" t="inlineStr">
        <is>
          <t>quạt, thổi bùng, xúi giục, trải qua theo hình quạt, thổi hiu hiu, xoè ra như hình quạt</t>
        </is>
      </c>
    </row>
    <row r="5588">
      <c r="A5588" t="inlineStr">
        <is>
          <t>entfallen</t>
        </is>
      </c>
      <c r="B5588" t="inlineStr"/>
      <c r="C5588" t="inlineStr"/>
      <c r="D5588" t="inlineStr">
        <is>
          <t>trốn thoát, tránh thoát, thoát khỏi, vô tình buột ra khỏi, thốt ra khỏi, thoát, thoát ra = auf jemanden entfallen +</t>
        </is>
      </c>
    </row>
    <row r="5589">
      <c r="A5589" t="inlineStr">
        <is>
          <t>entfalten</t>
        </is>
      </c>
      <c r="B5589" t="inlineStr"/>
      <c r="C5589" t="inlineStr"/>
      <c r="D5589" t="inlineStr">
        <is>
          <t>trình bày, bày tỏ, thuyết minh, phát triển, mở mang, mở rộng, khuếch trương, làm cho phát đạt, khai thác, nhiễm, tiêm nhiễm, ngày càng bộc lộ rõ, ngày càng phát huy, rửa, triển khai - mở, khai triển, tỏ rõ ra, bộc lộ ra, biểu lộ ra, nảy nở, tiến triển, hiện - bày ra, phô bày, trưng bày, phô trương, khoe khoang, để lộ ra, bày tỏ ra, sắp nổi bật - mở ra &amp; ), rút ra, suy ra, luận ra, lấy ra, tạo ra, hư cấu, phát ra, làm tiến triển, làm tiến hoá, tiến hoá - bắt đầu, khai mạc, thổ lộ, nhìn thấy, trông thấy, mở cửa, mở ra, trông ra, huồm poảy khyếm bắt đầu nói, nở, trông thấy rõ - trải ra, để lộ, bộc lộ, lộ ra - giương ra, phất = sich entfalten + = sich entfalten + = sich entfalten + = sich entfalten zu + = dabei kann ich mich nicht recht entfalten +</t>
        </is>
      </c>
    </row>
    <row r="5590">
      <c r="A5590" t="inlineStr">
        <is>
          <t>Entfaltung</t>
        </is>
      </c>
      <c r="B5590" t="inlineStr"/>
      <c r="C5590" t="inlineStr"/>
      <c r="D5590" t="inlineStr">
        <is>
          <t>sự trình bày, sự bày tỏ, sự thuyết minh, sự phát triển, sự mở mang, sự mở rộng, sự khuếch trương, sự phát đạt, sự tiến triển, việc rửa ảnh, sự hiện, sự triển khai, sự mở - sự khai triển, sự việc diễn biến - sự bày ra, sự phô bày, sự trưng bày, sự phô trương, sự khoe khoang, sự biểu lộ, sự để lộ ra, sự sắp chữ nổi bật - sự tiến hoá, sự mở ra, sự nở ra, sự phát ra, sự quay lượn, sự khai căn, sự thay đổi thế trận - sự mở ra &amp; ), sự rút ra, sự suy ra, sự luận ra, sự lấy ra, sự tạo ra, sự hư cấu = zur Entfaltung kommen +</t>
        </is>
      </c>
    </row>
    <row r="5591">
      <c r="A5591" t="inlineStr">
        <is>
          <t>entfernen</t>
        </is>
      </c>
      <c r="B5591" t="inlineStr"/>
      <c r="C5591" t="inlineStr"/>
      <c r="D5591" t="inlineStr">
        <is>
          <t>loại ra, loại trừ, bài tiết, lờ đi, khử, rút ra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entfernen + = entfernen + = sich entfernen + = sich entfernen + = sich entfernen +</t>
        </is>
      </c>
    </row>
    <row r="5592">
      <c r="A5592" t="inlineStr">
        <is>
          <t>entfesseln</t>
        </is>
      </c>
      <c r="B5592" t="inlineStr"/>
      <c r="C5592" t="inlineStr"/>
      <c r="D5592">
        <f> entfesseln +</f>
        <v/>
      </c>
    </row>
    <row r="5593">
      <c r="A5593" t="inlineStr">
        <is>
          <t>entfetten</t>
        </is>
      </c>
      <c r="B5593" t="inlineStr"/>
      <c r="C5593" t="inlineStr"/>
      <c r="D5593" t="inlineStr">
        <is>
          <t>tẩy nhờn = entfetten +</t>
        </is>
      </c>
    </row>
    <row r="5594">
      <c r="A5594" t="inlineStr">
        <is>
          <t>entfettet</t>
        </is>
      </c>
      <c r="B5594" t="inlineStr"/>
      <c r="C5594" t="inlineStr"/>
      <c r="D5594" t="inlineStr">
        <is>
          <t>bị lấy hết mỡ, bị khử mỡ</t>
        </is>
      </c>
    </row>
    <row r="5595">
      <c r="A5595" t="inlineStr">
        <is>
          <t>entflammen</t>
        </is>
      </c>
      <c r="B5595" t="inlineStr"/>
      <c r="C5595" t="inlineStr"/>
      <c r="D5595" t="inlineStr">
        <is>
          <t>cho nhiễm điện, cho điện giật, điện khí hoá, làm giật nảy người, kích thích - quạt, thổi bùng, xúi giục, trải qua theo hình quạt, thổi hiu hiu, xoè ra như hình quạt - đốt cháy, đốt, làm nổ, bắn, làm đỏ, nung, sấy, khử trùng, thải, đuổi, sa thải, khuyến khích, làm phấn khởi, bắt lửa, cháy, bốc cháy, nóng lên, rực đỏ, nổ, nổ súng, chạy - + away, forth, out, up) cháy, cháy bùng, bùng lên, bừng lên, nổ ra, phừng phừng, ra bằng lửa, hơ lửa - châm lửa vào, khích động mạnh, làm nóng bừng, làm đỏ bừng, làm viêm, làm sưng tấy, bị khích động mạnh, nóng bừng, đỏ bừng, viêm, sưng tấy - nhen, nhóm, làm ánh lên, làm rực lên, làm ngời lên, nhen lên, khơi, gợi, gây, khích động, ánh lên, rực lên, ngời lên, bị khích động, bừng bừng - khua, khuấy động, đánh thức, làm thức tỉnh, khêu gợi, khuấy, chọc tức, làm nổi giận, kéo mạnh, ra sức kéo, + up) thức tỉnh, tỉnh dây, thức tỉnh, muối = entflammen +</t>
        </is>
      </c>
    </row>
    <row r="5596">
      <c r="A5596" t="inlineStr">
        <is>
          <t>entfliehen</t>
        </is>
      </c>
      <c r="B5596" t="inlineStr"/>
      <c r="C5596" t="inlineStr"/>
      <c r="D5596" t="inlineStr">
        <is>
          <t>trốn thoát, tránh thoát, thoát khỏi, vô tình buột ra khỏi, thốt ra khỏi, thoát, thoát ra = entfliehen +</t>
        </is>
      </c>
    </row>
    <row r="5597">
      <c r="A5597" t="inlineStr">
        <is>
          <t>entfremden</t>
        </is>
      </c>
      <c r="B5597" t="inlineStr"/>
      <c r="C5597" t="inlineStr"/>
      <c r="D5597" t="inlineStr">
        <is>
          <t>làm cho xa lạ, làm cho ghẻ lạnh, ly gián, làm cho xa rời = entfremden +</t>
        </is>
      </c>
    </row>
    <row r="5598">
      <c r="A5598" t="inlineStr">
        <is>
          <t>Entfremdung</t>
        </is>
      </c>
      <c r="B5598" t="inlineStr"/>
      <c r="C5598" t="inlineStr"/>
      <c r="D5598" t="inlineStr">
        <is>
          <t>sự làm cho giận, sự làm cho ghét, sự làm cho xa lánh, sự xa lìa, sự ghét bỏ, sự chán ghét, mối bất hoà, sự chuyển nhượng, bệnh tinh thần mental alienation) = die Entfremdung +</t>
        </is>
      </c>
    </row>
    <row r="5599">
      <c r="A5599" t="inlineStr">
        <is>
          <t>entgasen</t>
        </is>
      </c>
      <c r="B5599" t="inlineStr"/>
      <c r="C5599" t="inlineStr"/>
      <c r="D5599" t="inlineStr">
        <is>
          <t>khử khí, khử hơi độc</t>
        </is>
      </c>
    </row>
    <row r="5600">
      <c r="A5600" t="inlineStr">
        <is>
          <t>entgegen</t>
        </is>
      </c>
      <c r="B5600" t="inlineStr"/>
      <c r="C5600" t="inlineStr"/>
      <c r="D5600" t="inlineStr">
        <is>
          <t>chống lại, ngược lại, phản đối, tương phản với, dựa vào, tỳ vào, áp vào, đập vào, phòng, đề phòng, phòng xa, over against) đối diện với = direkt entgegen +</t>
        </is>
      </c>
    </row>
    <row r="5601">
      <c r="A5601" t="inlineStr">
        <is>
          <t>entgegenarbeiten</t>
        </is>
      </c>
      <c r="B5601" t="inlineStr"/>
      <c r="C5601" t="inlineStr"/>
      <c r="D5601" t="inlineStr">
        <is>
          <t>chống lại, kháng cự lại, trung hoà, làm mất tác dụng - dùng phản kế để chống lại - tác động trở lại, ảnh hưởng trở lại, phản ứng lại, phản ứng, đối phó lại, phản công, đánh trả lại lại, sụt, hạ = jemandem entgegenarbeiten +</t>
        </is>
      </c>
    </row>
    <row r="5602">
      <c r="A5602" t="inlineStr">
        <is>
          <t>entgegenbringen</t>
        </is>
      </c>
      <c r="B5602" t="inlineStr"/>
      <c r="C5602" t="inlineStr"/>
      <c r="D5602" t="inlineStr">
        <is>
          <t>cho, ban, cấp, thừa nhận, công nhận, cho là, nhượng - biếu, tặng, dâng, hiến, cúng, tiến, xung phong, tỏ ý muốn, để lộ ý muốn, đưa ra bán, bày ra bán, giơ ra, chìa ra, đưa ra mời, đưa ra đề nghị, dạm, hỏi, ướm, xảy ra, xảy đến, xuất hiện = entgegenbringen +</t>
        </is>
      </c>
    </row>
    <row r="5603">
      <c r="A5603" t="inlineStr">
        <is>
          <t>entgegengehen</t>
        </is>
      </c>
      <c r="B5603" t="inlineStr"/>
      <c r="C5603" t="inlineStr"/>
      <c r="D5603" t="inlineStr">
        <is>
          <t>gặp, gặp gỡ, đi đón, xin giới thiệu, làm quen, vấp phải, đương đầu, đáp ứng, thoả mãn, làm vừa lòng, nhận, tiếp nhận, chịu đựng, cam chịu, thanh toán, gặp nhau, tụ họp, họp, nối nhau - tiếp vào nhau, gắn vào nhau = jemandem entgegengehen +</t>
        </is>
      </c>
    </row>
    <row r="5604">
      <c r="A5604" t="inlineStr">
        <is>
          <t>entgegengesetzt</t>
        </is>
      </c>
      <c r="B5604" t="inlineStr"/>
      <c r="C5604" t="inlineStr"/>
      <c r="D5604" t="inlineStr">
        <is>
          <t>đối cực, hoàn toàn đối lập, hoàn toàn tương phản - trái ngược, nghịch, trái thói, bướng bỉnh, ngang ngược, khó bảo, trái với, trái ngược với - đối lập, chống lại, trái lại, ngược lại, sao để đối chiếu - chéo nhau, vắt ngang, bực mình, cáu, gắt, đối, lai, lai giống, bất lương, man trá, kiếm được bằng những thủ đoạn bất lương - ngược, nghịch đảo - phản đối - đối nhau, ngược nhau, trước mặt, đối diện - địa cực, ở địa cực, có cực, cực, hoàn toàn đối nhau, hoàn toàn trái ngược nhau - đảo = genau entgegengesetzt + = gerade entgegengesetzt + = entgegengesetzt wirken +</t>
        </is>
      </c>
    </row>
    <row r="5605">
      <c r="A5605" t="inlineStr">
        <is>
          <t>Entgegenkommen</t>
        </is>
      </c>
      <c r="B5605" t="inlineStr"/>
      <c r="C5605" t="inlineStr"/>
      <c r="D5605" t="inlineStr">
        <is>
          <t>tính đễ dãi, tính hay chiều ý người khác, tính ân cần - sự tử tế, sự ân cần, lòng tốt, điều tử tế, điều tốt, sự thân ái - sự bằng lòng, sự vui lòng, sự sẵn sàng, sự sốt sắng, sự tự nguyện, thiện ý = Entgegenkommen zeigen +</t>
        </is>
      </c>
    </row>
    <row r="5606">
      <c r="A5606" t="inlineStr">
        <is>
          <t>entgegenkommen</t>
        </is>
      </c>
      <c r="B5606" t="inlineStr"/>
      <c r="C5606" t="inlineStr"/>
      <c r="D5606" t="inlineStr">
        <is>
          <t>gặp, gặp gỡ, đi đón, xin giới thiệu, làm quen, vấp phải, đương đầu, đáp ứng, thoả mãn, làm vừa lòng, nhận, tiếp nhận, chịu đựng, cam chịu, thanh toán, gặp nhau, tụ họp, họp, nối nhau - tiếp vào nhau, gắn vào nhau = entgegenkommen + = jemandem entgegenkommen +</t>
        </is>
      </c>
    </row>
    <row r="5607">
      <c r="A5607" t="inlineStr">
        <is>
          <t>entgegenkommend</t>
        </is>
      </c>
      <c r="B5607" t="inlineStr"/>
      <c r="C5607" t="inlineStr"/>
      <c r="D5607" t="inlineStr">
        <is>
          <t>dễ dãi, dễ tính, xuề xoà, hay giúp đỡ, sẵn lòng giúp đỡ, hay làm ơn - làm can đảm, làm mạnh dạn, khuyến khích, cổ vũ, động viên, giúp đỡ, ủng hộ - hay giúp người, sốt sắng - gần đến, sắp đến, đang đến = nicht entgegenkommend +</t>
        </is>
      </c>
    </row>
    <row r="5608">
      <c r="A5608" t="inlineStr">
        <is>
          <t>entgegennehmen</t>
        </is>
      </c>
      <c r="B5608" t="inlineStr"/>
      <c r="C5608" t="inlineStr"/>
      <c r="D5608" t="inlineStr">
        <is>
          <t>nhận, chấp nhận, chấp thuận, thừa nhận, đảm nhận, chịu trách nhiệm về, nhận thanh toán - lĩnh, thu, tiếp, tiếp đón, tiếp đãi, kết nạp, tiếp thu, tiếp nhận, chứa chấp, chứa đựng, đỡ, chịu, bị, được, tin, công nhận là đúng, đón, tiếp khách, nhận quà, lĩnh tiền, lĩnh lương, thu tiền = entgegennehmen +</t>
        </is>
      </c>
    </row>
    <row r="5609">
      <c r="A5609" t="inlineStr">
        <is>
          <t>entgegensehen</t>
        </is>
      </c>
      <c r="B5609" t="inlineStr"/>
      <c r="C5609" t="inlineStr"/>
      <c r="D5609" t="inlineStr">
        <is>
          <t>mặt giáp mặt với, đối diện với, đứng trước, chạm trán, đương đầu với, đối chất, đối chiếu - mong chờ, chờ đợi, ngóng chờ, trông mong, nghĩ rằng, chắc rằng, cho rằng</t>
        </is>
      </c>
    </row>
    <row r="5610">
      <c r="A5610" t="inlineStr">
        <is>
          <t>entgegensetzen</t>
        </is>
      </c>
      <c r="B5610" t="inlineStr"/>
      <c r="C5610" t="inlineStr"/>
      <c r="D5610" t="inlineStr">
        <is>
          <t>làm tương phản, làm trái ngược, đối chiếu để làm nổi bật những điểm khác nhau, tương phản nhau, trái ngược hẳn - đối kháng, đối lại, đối chọi, đối lập, chống đối, phản đối, đối nhau, trái lại</t>
        </is>
      </c>
    </row>
    <row r="5611">
      <c r="A5611" t="inlineStr">
        <is>
          <t>entgegenstehend</t>
        </is>
      </c>
      <c r="B5611" t="inlineStr"/>
      <c r="C5611" t="inlineStr"/>
      <c r="D5611" t="inlineStr">
        <is>
          <t>phản đối, đối lập, chống lại</t>
        </is>
      </c>
    </row>
    <row r="5612">
      <c r="A5612" t="inlineStr">
        <is>
          <t>entgegentreten</t>
        </is>
      </c>
      <c r="B5612" t="inlineStr"/>
      <c r="C5612" t="inlineStr"/>
      <c r="D5612" t="inlineStr">
        <is>
          <t>đương đầu với, chống cư - gặp thình lình, bắt gặp, chạm trán, đọ sức với, đấu với - đương đầu, đối phó, đứng trước mặt, ở trước mặt, lật, nhìn về, hướng về, quay về, đối diện, đặt ) ở giữa hai cầu thủ của hai bên, ra lệnh quay, viền màu, bọc, phủ, tráng, hồ, quay - gặp, gặp gỡ, đi đón, xin giới thiệu, làm quen, vấp phải, đáp ứng, thoả mãn, làm vừa lòng, nhận, tiếp nhận, chịu đựng, cam chịu, thanh toán, gặp nhau, tụ họp, họp, nối nhau, tiếp vào nhau - gắn vào nhau - đối kháng, đối lại, đối chọi, đối lập, chống đối, phản đối, đối nhau, trái lại = entgegentreten + = jemandem entgegentreten +</t>
        </is>
      </c>
    </row>
    <row r="5613">
      <c r="A5613" t="inlineStr">
        <is>
          <t>entgegenwirken</t>
        </is>
      </c>
      <c r="B5613" t="inlineStr"/>
      <c r="C5613" t="inlineStr"/>
      <c r="D5613" t="inlineStr">
        <is>
          <t>chống lại, kháng cự lại, trung hoà, làm mất tác dụng = entgegenwirken +</t>
        </is>
      </c>
    </row>
    <row r="5614">
      <c r="A5614" t="inlineStr">
        <is>
          <t>entgegenwirkend</t>
        </is>
      </c>
      <c r="B5614" t="inlineStr"/>
      <c r="C5614" t="inlineStr"/>
      <c r="D5614" t="inlineStr">
        <is>
          <t>trái ngược, nghịch, đối lập, đối kháng, tương phản</t>
        </is>
      </c>
    </row>
    <row r="5615">
      <c r="A5615" t="inlineStr">
        <is>
          <t>Entgegnung</t>
        </is>
      </c>
      <c r="B5615" t="inlineStr"/>
      <c r="C5615" t="inlineStr"/>
      <c r="D5615" t="inlineStr">
        <is>
          <t>sự trả miếng, sự trả đũa, sự vặn lại, sự đập lại, sự bắt bẻ lại, sự câi lại, sự đối đáp lại, lời vặn lại, lời đập lại, lời câi lại, lời đối đáp lại, bình cổ cong</t>
        </is>
      </c>
    </row>
    <row r="5616">
      <c r="A5616" t="inlineStr">
        <is>
          <t>entgehen</t>
        </is>
      </c>
      <c r="B5616" t="inlineStr"/>
      <c r="C5616" t="inlineStr"/>
      <c r="D5616" t="inlineStr">
        <is>
          <t>tránh, né, lảng tránh, trốn tránh, vượt quá - trốn thoát, tránh thoát, thoát khỏi, vô tình buột ra khỏi, thốt ra khỏi, thoát, thoát ra - tránh khỏi, lẩn tránh, lẩn trốn = sich entgehen lassen + = sich etwas entgehen lassen +</t>
        </is>
      </c>
    </row>
    <row r="5617">
      <c r="A5617" t="inlineStr">
        <is>
          <t>entgeistert</t>
        </is>
      </c>
      <c r="B5617" t="inlineStr"/>
      <c r="C5617" t="inlineStr"/>
      <c r="D5617" t="inlineStr">
        <is>
          <t>kinh ngạc, kinh hãi, kinh hoàng, thất kinh - bị sét đánh, sửng sốt</t>
        </is>
      </c>
    </row>
    <row r="5618">
      <c r="A5618" t="inlineStr">
        <is>
          <t>Entgelt</t>
        </is>
      </c>
      <c r="B5618" t="inlineStr"/>
      <c r="C5618" t="inlineStr"/>
      <c r="D5618" t="inlineStr">
        <is>
          <t>sự thuê, sự cho thuê, sự mướn, tiền thuê, tiền trả công, tiền thưởng - sự thưởng, sự thưởng phạt, sự đền bù, sự bồi thường, sự báo đáp, sự báo đền, sự đền ơn, sự chuộc lỗi, sự đền tội - sự trả công, sự đền đáp, tiền thù lao = ohne Entgelt + = gegen Entgelt +</t>
        </is>
      </c>
    </row>
    <row r="5619">
      <c r="A5619" t="inlineStr">
        <is>
          <t>entgiften</t>
        </is>
      </c>
      <c r="B5619" t="inlineStr"/>
      <c r="C5619" t="inlineStr"/>
      <c r="D5619" t="inlineStr">
        <is>
          <t>khử nhiễm, làm sạch - giải độc</t>
        </is>
      </c>
    </row>
    <row r="5620">
      <c r="A5620" t="inlineStr">
        <is>
          <t>Entgleisen</t>
        </is>
      </c>
      <c r="B5620" t="inlineStr"/>
      <c r="C5620" t="inlineStr"/>
      <c r="D5620" t="inlineStr">
        <is>
          <t>làm trật bánh, trật bánh</t>
        </is>
      </c>
    </row>
    <row r="5621">
      <c r="A5621" t="inlineStr">
        <is>
          <t>entgleisen</t>
        </is>
      </c>
      <c r="B5621" t="inlineStr"/>
      <c r="C5621" t="inlineStr"/>
      <c r="D5621" t="inlineStr">
        <is>
          <t>làm trật bánh, trật bánh</t>
        </is>
      </c>
    </row>
    <row r="5622">
      <c r="A5622" t="inlineStr">
        <is>
          <t>Entgleisung</t>
        </is>
      </c>
      <c r="B5622" t="inlineStr"/>
      <c r="C5622" t="inlineStr"/>
      <c r="D5622" t="inlineStr">
        <is>
          <t>sự trật bánh - sự lầm lẫn, sự sai sót, sự sa ngâ, sự suy đồi, sự truỵ lạc, khoảng, quãng, lát, hồi, sự mất hiệu lực, sự mất quyền lợi, sự giảm độ nhiệt, sự giảm áp suất, dòng chảy nhẹ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5623">
      <c r="A5623" t="inlineStr">
        <is>
          <t>entgraten</t>
        </is>
      </c>
      <c r="B5623" t="inlineStr"/>
      <c r="C5623" t="inlineStr"/>
      <c r="D5623" t="inlineStr">
        <is>
          <t>phát âm r trong cổ, nói nghe khó, nói không rõ</t>
        </is>
      </c>
    </row>
    <row r="5624">
      <c r="A5624" t="inlineStr">
        <is>
          <t>enthaaren</t>
        </is>
      </c>
      <c r="B5624" t="inlineStr"/>
      <c r="C5624" t="inlineStr"/>
      <c r="D5624" t="inlineStr">
        <is>
          <t>làm rụng tóc, làm rụng lông, nhổ tóc, vặt lông - nghiến thành hột nhỏ, làm nổi hột, sơn già vân, nhuộm màu bền, thuộc thành da sần, cạo sạch lông, kết thành hạt</t>
        </is>
      </c>
    </row>
    <row r="5625">
      <c r="A5625" t="inlineStr">
        <is>
          <t>enthaarend</t>
        </is>
      </c>
      <c r="B5625" t="inlineStr"/>
      <c r="C5625" t="inlineStr"/>
      <c r="D5625" t="inlineStr">
        <is>
          <t>làm rụng lông</t>
        </is>
      </c>
    </row>
    <row r="5626">
      <c r="A5626" t="inlineStr">
        <is>
          <t>Enthaarung</t>
        </is>
      </c>
      <c r="B5626" t="inlineStr"/>
      <c r="C5626" t="inlineStr"/>
      <c r="D5626" t="inlineStr">
        <is>
          <t>sự làm rụng tóc, sự làm rụng lông, sự nhổ tóc, sự vặt lông</t>
        </is>
      </c>
    </row>
    <row r="5627">
      <c r="A5627" t="inlineStr">
        <is>
          <t>Enthaarungsmittel</t>
        </is>
      </c>
      <c r="B5627" t="inlineStr"/>
      <c r="C5627" t="inlineStr"/>
      <c r="D5627" t="inlineStr">
        <is>
          <t>thuốc làm rụng lông</t>
        </is>
      </c>
    </row>
    <row r="5628">
      <c r="A5628" t="inlineStr">
        <is>
          <t>enthalten</t>
        </is>
      </c>
      <c r="B5628" t="inlineStr"/>
      <c r="C5628" t="inlineStr"/>
      <c r="D5628" t="inlineStr">
        <is>
          <t>hiểu, lĩnh hội, nhận thức thấu đáo, bao gồm, bao hàm - chứa đựng, gồm có, nén lại, dằn lại, kìm lại, kiềm chế, chận lại, ngăn lại, cản lại, có thể chia hết cho - che, phủ, bao phủ, bao trùm, bao bọc, mặc quần áo, đội mũ, che chở, bảo vệ, yểm hộ, khống chế, kiểm soát, giấu, che giấu, che đậy, gồm, trải ra, đi được, đủ để bù đắp lại được, đủ để trả - nhằm, chĩa vào, ấp, nhảy, theo dõi để điện tin tức về nhà báo, bảo hiểm - là hiện thân của, biểu hiện, kể cả - vây quanh, rào quanh, bỏ kèm theo, gửi kèm theo, đóng vào hộp, đóng vào thùng, nhốt vào... - cầm, nắm, giữ, nắm giữ, giữ vững, ở, chứa, giam giữ, nén, nín, bắt phải giữ lời hứa, choán, xâm chiếm, thu hút, lôi cuốn, có ý nghĩ là, cho là, xem là, coi là, tin rằng, quyết định là - tổ chức, tiến hành, nói, đúng, theo, theo đuổi, tiếp tục đi theo, giữ chắc &amp; ), tiếp tục, kéo dài, còn mãi, cứ vẫn, có giá trị, có hiệu lực, có thể áp dụng to hold good, to hold true), phủ định + with) tán thành - hold! đứng lại, dừng lại, đợi một tí! - - tính đến - sáp nhập, hợp nhất, kết hợp chặt chẽ, hợp thành tổ chức, hợp thành đoàn thể, kết nạp vào tổ chức, kết nạp vào đoàn thể - làm cho mắc míu, làm liên luỵ, làm dính líu, làm dính dáng, dạng bị động) thu hút tâm trí của, để hết tâm trí vào, đòi hỏi phải, cần phải, kéo theo, cuộn vào, quấn lại = sich enthalten +</t>
        </is>
      </c>
    </row>
    <row r="5629">
      <c r="A5629" t="inlineStr">
        <is>
          <t>enthaltend</t>
        </is>
      </c>
      <c r="B5629" t="inlineStr"/>
      <c r="C5629" t="inlineStr"/>
      <c r="D5629" t="inlineStr">
        <is>
          <t>hệ mười, thập phân</t>
        </is>
      </c>
    </row>
    <row r="5630">
      <c r="A5630" t="inlineStr">
        <is>
          <t>enthaltsam</t>
        </is>
      </c>
      <c r="B5630" t="inlineStr"/>
      <c r="C5630" t="inlineStr"/>
      <c r="D5630" t="inlineStr">
        <is>
          <t>tiết chế, có điều độ, sơ sài, đạm bạc - ăn uống điều độ, kiêng khem - khổ hạnh - tiết độ, điều độ, trinh bạch, trinh tiết - vừa phải, phải chăng, có mức độ, ôn hoà, không quá khích - chống uống rượu bài rượu, toàn bộ, toàn thể, đầy đủ - có chừng mực, đắn đo, giữ gìn</t>
        </is>
      </c>
    </row>
    <row r="5631">
      <c r="A5631" t="inlineStr">
        <is>
          <t>Enthaltsamkeit</t>
        </is>
      </c>
      <c r="B5631" t="inlineStr"/>
      <c r="C5631" t="inlineStr"/>
      <c r="D5631" t="inlineStr">
        <is>
          <t>sự kiêng, sự kiêng khem, sự tiết chế, sự kiêng rượu, sự ăn chay, sự nhịn ăn - sự nghiêm khắc, sự khắt khe, sự chặt chẽ, sự mộc mạc, sự chân phương, sự khắc khổ, sự khổ hạnh, sự giản dị khắc khổ, vị chát - - sự tiết dục, sự trinh bạch, sự trinh tiết - sự ngăn giữ, sự kiềm chế, sự hạn chế, sự gò bó, sự câu thúc, sự gian giữ, sự dè dặt, sự giữ gìn, sự thận trọng, sự kín đáo, sự giản dị, sự có chừng mực, sự không quá đáng, sự tự chủ được - sự tự kiềm chế được = die Enthaltsamkeit +</t>
        </is>
      </c>
    </row>
    <row r="5632">
      <c r="A5632" t="inlineStr">
        <is>
          <t>Enthaltung</t>
        </is>
      </c>
      <c r="B5632" t="inlineStr"/>
      <c r="C5632" t="inlineStr"/>
      <c r="D5632" t="inlineStr">
        <is>
          <t>sự kiêng, sự không tham gia bỏ phiếu - sự kiêng khem, sự tiết chế, sự kiêng rượu, sự ăn chay, sự nhịn ăn</t>
        </is>
      </c>
    </row>
    <row r="5633">
      <c r="A5633" t="inlineStr">
        <is>
          <t>enthaupten</t>
        </is>
      </c>
      <c r="B5633" t="inlineStr"/>
      <c r="C5633" t="inlineStr"/>
      <c r="D5633" t="inlineStr">
        <is>
          <t>chặt đầu, chém đầu - xử trảm</t>
        </is>
      </c>
    </row>
    <row r="5634">
      <c r="A5634" t="inlineStr">
        <is>
          <t>Enthauptung</t>
        </is>
      </c>
      <c r="B5634" t="inlineStr"/>
      <c r="C5634" t="inlineStr"/>
      <c r="D563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sự chém đầu, sự chặt đầu, sự xử trảm</t>
        </is>
      </c>
    </row>
    <row r="5635">
      <c r="A5635" t="inlineStr">
        <is>
          <t>entheben</t>
        </is>
      </c>
      <c r="B5635" t="inlineStr"/>
      <c r="C5635" t="inlineStr"/>
      <c r="D5635" t="inlineStr">
        <is>
          <t>làm an tâm, làm yên lòng, làm dịu, làm khuây khoả, an ủi, làm nhẹ bớt, giảm bớt, giúp đỡ, cứu giúp, cứu trợ, giải vây, đổi, khai thông, làm cho vui lên, làm cho đỡ đều đều tử nhạt - làm cho đỡ căng thẳng, đắp nổi, nêu bật lên, làm nổi bật lên = entheben + = entheben +</t>
        </is>
      </c>
    </row>
    <row r="5636">
      <c r="A5636" t="inlineStr">
        <is>
          <t>entheiligen</t>
        </is>
      </c>
      <c r="B5636" t="inlineStr"/>
      <c r="C5636" t="inlineStr"/>
      <c r="D5636" t="inlineStr">
        <is>
          <t>làm mất tính thiêng liêng, dùng vào việc phàm tục, mạo phạm, báng bổ, dâng cho tà ma quỷ dữ</t>
        </is>
      </c>
    </row>
    <row r="5637">
      <c r="A5637" t="inlineStr">
        <is>
          <t>Enthusiasmus</t>
        </is>
      </c>
      <c r="B5637" t="inlineStr"/>
      <c r="C5637" t="inlineStr"/>
      <c r="D5637" t="inlineStr">
        <is>
          <t>sự hăng hái, sự nhiệt tình</t>
        </is>
      </c>
    </row>
    <row r="5638">
      <c r="A5638" t="inlineStr">
        <is>
          <t>Enthusiast</t>
        </is>
      </c>
      <c r="B5638" t="inlineStr"/>
      <c r="C5638" t="inlineStr"/>
      <c r="D5638" t="inlineStr">
        <is>
          <t>người hăng hái, người có nhiệt tình, người say mê</t>
        </is>
      </c>
    </row>
    <row r="5639">
      <c r="A5639" t="inlineStr">
        <is>
          <t>enthusiastisch</t>
        </is>
      </c>
      <c r="B5639" t="inlineStr"/>
      <c r="C5639" t="inlineStr"/>
      <c r="D5639" t="inlineStr">
        <is>
          <t>hăng hái, nhiệt tình, say mê</t>
        </is>
      </c>
    </row>
    <row r="5640">
      <c r="A5640" t="inlineStr">
        <is>
          <t>entkalken</t>
        </is>
      </c>
      <c r="B5640" t="inlineStr"/>
      <c r="C5640" t="inlineStr"/>
      <c r="D5640" t="inlineStr">
        <is>
          <t>làm mất canxi</t>
        </is>
      </c>
    </row>
    <row r="5641">
      <c r="A5641" t="inlineStr">
        <is>
          <t>Entkalkung</t>
        </is>
      </c>
      <c r="B5641" t="inlineStr"/>
      <c r="C5641" t="inlineStr"/>
      <c r="D5641" t="inlineStr">
        <is>
          <t>sự làm mất canxi, sự mất canxi</t>
        </is>
      </c>
    </row>
    <row r="5642">
      <c r="A5642" t="inlineStr">
        <is>
          <t>entkeimen</t>
        </is>
      </c>
      <c r="B5642" t="inlineStr"/>
      <c r="C5642" t="inlineStr"/>
      <c r="D5642" t="inlineStr">
        <is>
          <t>diệt khuẩn theo phương pháp Pa-xtơ, tiêm chủng phòng chữa bệnh dại - làm tiệt trùng, khử trùng, làm cho cằn cỗi, làm mất khả năng sinh đẻ = entkeimen +</t>
        </is>
      </c>
    </row>
    <row r="5643">
      <c r="A5643" t="inlineStr">
        <is>
          <t>entkernen</t>
        </is>
      </c>
      <c r="B5643" t="inlineStr"/>
      <c r="C5643" t="inlineStr"/>
      <c r="D5643" t="inlineStr">
        <is>
          <t>lấy lõi ra, lấy nhân ra - kết thành hạt, sinh hạt, rắc hạt, gieo giống, lấy hạt, tỉa lấy hạt, lựa chọn những đấu thủ hạt giống, coi là đấu thủ hạt giống = entkernen +</t>
        </is>
      </c>
    </row>
    <row r="5644">
      <c r="A5644" t="inlineStr">
        <is>
          <t>Entkommen</t>
        </is>
      </c>
      <c r="B5644" t="inlineStr"/>
      <c r="C5644" t="inlineStr"/>
      <c r="D5644" t="inlineStr">
        <is>
          <t>lối thoát ra, cái hồi, sự thoát - sự tránh, sự lảng tránh, sự lẩn tránh, sự thoái thác, kẻ lẩn tránh, mẹo thoái thác - sự chạy trốn, sự trốn thoát, sự mở máy chạy</t>
        </is>
      </c>
    </row>
    <row r="5645">
      <c r="A5645" t="inlineStr">
        <is>
          <t>entkommen</t>
        </is>
      </c>
      <c r="B5645" t="inlineStr"/>
      <c r="C5645" t="inlineStr"/>
      <c r="D5645">
        <f> entkommen +</f>
        <v/>
      </c>
    </row>
    <row r="5646">
      <c r="A5646" t="inlineStr">
        <is>
          <t>Entkopplung</t>
        </is>
      </c>
      <c r="B5646" t="inlineStr"/>
      <c r="C5646" t="inlineStr"/>
      <c r="D5646" t="inlineStr">
        <is>
          <t>sự cô lập, sự cách ly, sự cách, sự tách ra</t>
        </is>
      </c>
    </row>
    <row r="5647">
      <c r="A5647" t="inlineStr">
        <is>
          <t>Entkorken</t>
        </is>
      </c>
      <c r="B5647" t="inlineStr"/>
      <c r="C5647" t="inlineStr"/>
      <c r="D5647" t="inlineStr">
        <is>
          <t>sự đóng nút chai, sự mở nút chai, tiền mở nút</t>
        </is>
      </c>
    </row>
    <row r="5648">
      <c r="A5648" t="inlineStr">
        <is>
          <t>entkorken</t>
        </is>
      </c>
      <c r="B5648" t="inlineStr"/>
      <c r="C5648" t="inlineStr"/>
      <c r="D5648" t="inlineStr">
        <is>
          <t>mở nút, tháo nút</t>
        </is>
      </c>
    </row>
    <row r="5649">
      <c r="A5649" t="inlineStr">
        <is>
          <t>Entladen</t>
        </is>
      </c>
      <c r="B5649" t="inlineStr"/>
      <c r="C5649" t="inlineStr"/>
      <c r="D5649"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t>
        </is>
      </c>
    </row>
    <row r="5650">
      <c r="A5650" t="inlineStr">
        <is>
          <t>entladen</t>
        </is>
      </c>
      <c r="B5650" t="inlineStr"/>
      <c r="C5650" t="inlineStr"/>
      <c r="D5650" t="inlineStr">
        <is>
          <t>dỡ, dỡ hàng, nổ, phóng, bắn, đuổi ra, thải hồi, tha, thả, cho ra, cho về, giải tán, giải ngũ, tuôn ra, tháo ra, tiết ra, bốc ra, đổ ra, chảy ra, trả hết, thanh toán, làm xong, hoàn thành, làm phai - tẩy, phục quyền, tháo điện, huỷ bỏ - đổ thành đống, vứt bỏ, gạt bỏ, đổ ầm xuống, ném phịch xuống, đánh gục, đánh ngã, bán hạ giá ra thị trường nước ngoài, đưa ra nước ngoài, đổ rác, ngã phịch xuống, rơi phịch xuống - ném, vứt, quăng, quẳng, liệng, lao, vật ngã, ném vào, mang vào, đưa vào, làm cho rơi vào, bỗng đẩy vào, lột, thay, đẻ, xe, nắn hình, trau, chơi súc sắc - cất gánh nặng, tháo đạn ra, bán tống hết, làm cho khuây, an ủi, thổ lộ - mở lỗ thông, làm cho thông hơi, làm cho hả, trút, ngoi lên để thở = entladen + = entladen + = entladen + = entladen + = sich entladen + = sich entladen + = nicht entladen +</t>
        </is>
      </c>
    </row>
    <row r="5651">
      <c r="A5651" t="inlineStr">
        <is>
          <t>Entlader</t>
        </is>
      </c>
      <c r="B5651" t="inlineStr"/>
      <c r="C5651" t="inlineStr"/>
      <c r="D5651" t="inlineStr">
        <is>
          <t>người bốc dỡ, người tha, người thả, máy phóng điện cái nổ</t>
        </is>
      </c>
    </row>
    <row r="5652">
      <c r="A5652" t="inlineStr">
        <is>
          <t>Entladung</t>
        </is>
      </c>
      <c r="B5652" t="inlineStr"/>
      <c r="C5652" t="inlineStr"/>
      <c r="D5652" t="inlineStr">
        <is>
          <t>sự nổ, sự nổ bùng, tiếng nổ, sự phát triển ồ ạt và nhanh chóng = die Entladung +</t>
        </is>
      </c>
    </row>
    <row r="5653">
      <c r="A5653" t="inlineStr">
        <is>
          <t>entlang</t>
        </is>
      </c>
      <c r="B5653" t="inlineStr"/>
      <c r="C5653" t="inlineStr"/>
      <c r="D5653" t="inlineStr">
        <is>
          <t>theo chiều dài, suốt theo, tiến lên, về phía trước, dọc theo, theo - 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t>
        </is>
      </c>
    </row>
    <row r="5654">
      <c r="A5654" t="inlineStr">
        <is>
          <t>entlangfahren</t>
        </is>
      </c>
      <c r="B5654" t="inlineStr"/>
      <c r="C5654" t="inlineStr"/>
      <c r="D5654" t="inlineStr">
        <is>
          <t>sắp hàng, sắp xếp có thứ tự, xếp loại, đứng về phía, đi khắp, đi dọc theo, bắn để tính tầm xa, cùng một dãy với, nằm dọc theo, lên xuông giữa hai mức, được thấy trong một vùng - được xếp vào loại, bắn xa được</t>
        </is>
      </c>
    </row>
    <row r="5655">
      <c r="A5655" t="inlineStr">
        <is>
          <t>entlarven</t>
        </is>
      </c>
      <c r="B5655" t="inlineStr"/>
      <c r="C5655" t="inlineStr"/>
      <c r="D5655" t="inlineStr">
        <is>
          <t>bóc trần, vạch trần, lật tẩy, hạ bệ, làm mất - dò ra, tìm ra, khám phá ra, phát hiện ra, nhận thấy, nhận ra, tách sóng - phơi ra, phơi bày ra, phô ra, phơi trần, bộc lộ, bày ra để bán, trưng bày, đặt vào, đặt vào tình thế dễ bị, xoay về, vứt bỏ ra ngoài đường, phơi sang - vạch mặt, lột mặt nạ, tự lột mặt nạ, lộ chân tướng</t>
        </is>
      </c>
    </row>
    <row r="5656">
      <c r="A5656" t="inlineStr">
        <is>
          <t>entlassen</t>
        </is>
      </c>
      <c r="B5656" t="inlineStr"/>
      <c r="C5656" t="inlineStr"/>
      <c r="D5656" t="inlineStr">
        <is>
          <t>quăng, ném, liệng, thả, đánh gục, đánh ngã, thắng được, lột, tuộc, mất, bỏ, thay, đẻ non, rụng, đúc, nấu chảy, đổ khuôn, cộng lại, gộp lại, tính, phân đóng vai, thải, loại ra, đưa - giải tán, tán loạn - chui, dập, loại bỏ, vứt bỏ, đuổi ra, thải hồi - dỡ, dỡ hàng, nổ, phóng, bắn, tha, cho ra, cho về, giải ngũ, tuôn ra, tháo ra, tiết ra, bốc ra, đổ ra, chảy ra, trả hết, thanh toán, làm xong, hoàn thành, làm phai, tẩy, phục quyền, tháo điện - huỷ bỏ - cho đi, sa thải, gạt bỏ, xua đuổi, bàn luận qua loa, nêu lên qua loa, đánh đi, bỏ không xét, bác - đổi chỗ, dời chỗ, chuyển chỗ, thải ra, cách chức, chiếm chỗ, hất ra khỏi chỗ, thay thế - đốt cháy, đốt, làm nổ, làm đỏ, nung, sấy, khử trùng, đuổi, kích thích, khuyến khích, làm phấn khởi, bắt lửa, cháy, bốc cháy, nóng lên, rực đỏ, nổ súng, chạy - làm nhẹ, làm bớt, làm thoát khỏi, phóng thích, miễn, giải thoát, phát hành, đăng, đưa ra bán, nhường, nhượng, cắt dòng, nhả khớp, tách ra, cắt mạch, cắt, mở, cho giải ngũ, cho phục viên - làm bay ra, làm thoát ra - rời bỏ, đi ra, rút về, lui về, đi ngủ to retire to bed), thôi việc, về hưu, rút lui, thể bỏ cuộc, cho về hưu, cho rút lui, không cho lưu hành - đóng vào bao tải, đánh bại, thắng, cướp phá, cướp bóc, cướp giật = entlassen + = entlassen werden + = bedingt entlassen + = jemanden entlassen + = fristlos entlassen + = als invalid entlassen +</t>
        </is>
      </c>
    </row>
    <row r="5657">
      <c r="A5657" t="inlineStr">
        <is>
          <t>Entlassung</t>
        </is>
      </c>
      <c r="B5657" t="inlineStr"/>
      <c r="C5657" t="inlineStr"/>
      <c r="D5657" t="inlineStr">
        <is>
          <t>sự đày, sự trục xuất, sự xua đuổi - sự từ chối, sự gạt bỏ, sự tống khứ, sự tán tỉnh khó chịu - tiếng cục cục, tiếng tặc lưỡi, tiếng chặc lưỡi, mâm cặp, bàn cặp, ngàm, đồ ăn, thức ăn, sự day day, sự lắc nhẹ, sự ném, sự liệng, sự quăng, sứ đuổi ra, sự thải ra, sự bỏ rơi, trò chơi đáo lỗ - 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sự cho đi, sự đuổi đi, sự sa thải, sự bàn luận qua loa, sự nêu lên qua loa, sự đánh đi, sự bỏ không xét, sự bác - sự đốt cháy, sự nung gạch, sự đốt lò, sự giật mình, sự bắn, cuộc bắn, chất đốt - nạn khủng hoảng rơi rụng = die Entlassung + = die Entlassung + = die plötzliche Entlassung +</t>
        </is>
      </c>
    </row>
    <row r="5658">
      <c r="A5658" t="inlineStr">
        <is>
          <t>Entlassungszeugnis</t>
        </is>
      </c>
      <c r="B5658" t="inlineStr"/>
      <c r="C5658" t="inlineStr"/>
      <c r="D5658" t="inlineStr">
        <is>
          <t>văn kiện chính thức, văn thư công, bằng, bằng cấp, văn bằng, chứng chỉ, giấy khen, bằng khen</t>
        </is>
      </c>
    </row>
    <row r="5659">
      <c r="A5659" t="inlineStr">
        <is>
          <t>entlasten</t>
        </is>
      </c>
      <c r="B5659" t="inlineStr"/>
      <c r="C5659" t="inlineStr"/>
      <c r="D5659" t="inlineStr">
        <is>
          <t>dỡ, dỡ hàng, nổ, phóng, bắn, đuổi ra, thải hồi, tha, thả, cho ra, cho về, giải tán, giải ngũ, tuôn ra, tháo ra, tiết ra, bốc ra, đổ ra, chảy ra, trả hết, thanh toán, làm xong, hoàn thành, làm phai - tẩy, phục quyền, tháo điện, huỷ bỏ - miễn cho, giải tội cho - phóng thích, giải phóng, trả tự do, gỡ ra khỏi, giải thoát, mở thông - nới, làm chùng, duỗi, thả lỏng, làm chận lại, chậm lại, làm giảm bớt, làm dịu bớt, làm bớt quyết liệt, trở nên uể oải, trở nên phất phơ, trở nên chểnh mảnh, giảm bớt, đình trệ - dịu đi, bớt quyết liệt - cất gánh nặng, làm cho nhẹ bớt, bày tỏ nỗi lòng, bộc lộ tâm tư = entlasten + = entlasten +</t>
        </is>
      </c>
    </row>
    <row r="5660">
      <c r="A5660" t="inlineStr">
        <is>
          <t>entlastend</t>
        </is>
      </c>
      <c r="B5660" t="inlineStr"/>
      <c r="C5660" t="inlineStr"/>
      <c r="D5660" t="inlineStr">
        <is>
          <t>để miễn, để giải tội</t>
        </is>
      </c>
    </row>
    <row r="5661">
      <c r="A5661" t="inlineStr">
        <is>
          <t>Entlastung</t>
        </is>
      </c>
      <c r="B5661" t="inlineStr"/>
      <c r="C5661" t="inlineStr"/>
      <c r="D5661" t="inlineStr">
        <is>
          <t>sự giảm nhẹ, sự bớt đi, sự làm khuây, sự cứu tế, sự trợ cấp, sự cứu viện, sự giải vây, sự thay phiên, sự đổi gác, sự đền bù, sự bồi thường, sự sửa lại, sự uốn nắn, cái làm cho vui lên - cái làm cho đỡ đều đều tẻ nhạt, cái làm cho đỡ căng thẳng, relievo, sự nổi bật lên, địa hình</t>
        </is>
      </c>
    </row>
    <row r="5662">
      <c r="A5662" t="inlineStr">
        <is>
          <t>entlaufen</t>
        </is>
      </c>
      <c r="B5662" t="inlineStr"/>
      <c r="C5662" t="inlineStr"/>
      <c r="D5662">
        <f> entlaufen +</f>
        <v/>
      </c>
    </row>
    <row r="5663">
      <c r="A5663" t="inlineStr">
        <is>
          <t>entlausen</t>
        </is>
      </c>
      <c r="B5663" t="inlineStr"/>
      <c r="C5663" t="inlineStr"/>
      <c r="D5663" t="inlineStr">
        <is>
          <t>bắt rận, bắt chấy, khử rận, gỡ mìn, gỡ bẫy mìn = sich entlausen +</t>
        </is>
      </c>
    </row>
    <row r="5664">
      <c r="A5664" t="inlineStr">
        <is>
          <t>entleeren</t>
        </is>
      </c>
      <c r="B5664" t="inlineStr"/>
      <c r="C5664" t="inlineStr"/>
      <c r="D5664" t="inlineStr">
        <is>
          <t>gạn, lọc, làm trong &amp; ), thải ra, sửa chữa, chừa, giũ sạch, ỉa ra - tháo hết ra, rút hết ra, xả hết ra, làm rỗng không, làm suy yếu, làm kiệt, làm tan máu, làm tiêu dịch - dỡ, dỡ hàng, nổ, phóng, bắn, đuổi ra, thải hồi, tha, thả, cho ra, cho về, giải tán, giải ngũ, tuôn ra, tháo ra, tiết ra, bốc ra, đổ ra, chảy ra, trả hết, thanh toán, làm xong, hoàn thành, làm phai - tẩy, phục quyền, tháo điện, huỷ bỏ - đổ, dốc, làm cạn, uống cạn, trút, chuyên, chảy vào - rút khỏi, sơ tán, tản cư, chuyển khỏi mặt trận, tháo, làm khỏi tắc, làm bài tiết, thục rửa, làm chân không, rút lui, bài tiết - làm cho mất hiệu lực, làm cho mất giá trị, lìa bỏ, rời bỏ = entleeren +</t>
        </is>
      </c>
    </row>
    <row r="5665">
      <c r="A5665" t="inlineStr">
        <is>
          <t>Entleerung</t>
        </is>
      </c>
      <c r="B5665" t="inlineStr"/>
      <c r="C5665" t="inlineStr"/>
      <c r="D5665" t="inlineStr">
        <is>
          <t>sự tháo hết ra, sự rút hết ra, sự xả hết ra, sự làm rỗng không, sự làm suy yếu, sự làm kiệt, sự tản máu, sự tiêu dịch - sự dốc sạch, sự vét sạch, sự làm cạn, cặn, cặn bã &amp; ) - sự rút khỏi, sự sơ tán, sự tản cư, sự chuyển khỏi mặt trận, sự tháo, sự làm khỏi tắc, sự bài tiết, sự thục, sự rửa, sự làm chân không, sự rút lui - sự hút, sự hút hết, sự rút khí, sự dốc hết, sự dùng hết, tình trạng mệt lử, tình trạng kiệt sức, tình trạng kiệt quệ, tình trạng bạc màu, phép vét kiệt, phép khử liên tiếp - sự bàn hết khía cạnh, sự nghiên cứu hết mọi mặt - sự cắt bổng lộc, sự cắt tiền thu nhập, sự làm cho mất hiệu lực, sự làm cho mất giá trị</t>
        </is>
      </c>
    </row>
    <row r="5666">
      <c r="A5666" t="inlineStr">
        <is>
          <t>entlegen</t>
        </is>
      </c>
      <c r="B5666" t="inlineStr"/>
      <c r="C5666" t="inlineStr"/>
      <c r="D5666" t="inlineStr">
        <is>
          <t>xa, cách, xa cách, có thái độ cách biệt, có thái độ xa cách, không thân mật, lạnh nhạt - ở xa, ở ngoài rìa, xa trung tâm, xa xôi hẻo lánh - xa xôi, xa xăm, cách biệt, hẻo lánh, tí chút, chút đỉnh, hơi, mơ hồ thoang thoáng</t>
        </is>
      </c>
    </row>
    <row r="5667">
      <c r="A5667" t="inlineStr">
        <is>
          <t>Entlegenheit</t>
        </is>
      </c>
      <c r="B5667" t="inlineStr"/>
      <c r="C5667" t="inlineStr"/>
      <c r="D5667" t="inlineStr">
        <is>
          <t>sự xa xôi, sự xa cách, sự cách biệt, mức độ xa, sự thoang thoáng, sự hơi</t>
        </is>
      </c>
    </row>
    <row r="5668">
      <c r="A5668" t="inlineStr">
        <is>
          <t>entleihen</t>
        </is>
      </c>
      <c r="B5668" t="inlineStr"/>
      <c r="C5668" t="inlineStr"/>
      <c r="D5668" t="inlineStr">
        <is>
          <t>vay, mượn, theo</t>
        </is>
      </c>
    </row>
    <row r="5669">
      <c r="A5669" t="inlineStr">
        <is>
          <t>Entleiher</t>
        </is>
      </c>
      <c r="B5669" t="inlineStr"/>
      <c r="C5669" t="inlineStr"/>
      <c r="D5669" t="inlineStr">
        <is>
          <t>người đi vay, người đi mượn</t>
        </is>
      </c>
    </row>
    <row r="5670">
      <c r="A5670" t="inlineStr">
        <is>
          <t>entlocken</t>
        </is>
      </c>
      <c r="B5670" t="inlineStr"/>
      <c r="C5670" t="inlineStr"/>
      <c r="D5670" t="inlineStr">
        <is>
          <t>khêu ra, gợi ra, moi, suy ra, luận ra = entlocken +</t>
        </is>
      </c>
    </row>
    <row r="5671">
      <c r="A5671" t="inlineStr">
        <is>
          <t>Entlohnung</t>
        </is>
      </c>
      <c r="B5671" t="inlineStr"/>
      <c r="C5671" t="inlineStr"/>
      <c r="D5671" t="inlineStr">
        <is>
          <t>sự trả tiền, sự nộp tiền, số tiền trả, việc trả công, việc thưởng phạt - sự thưởng, sự trả công, sự đền đáp, tiền thù lao</t>
        </is>
      </c>
    </row>
    <row r="5672">
      <c r="A5672" t="inlineStr">
        <is>
          <t>entmagnetisieren</t>
        </is>
      </c>
      <c r="B5672" t="inlineStr"/>
      <c r="C5672" t="inlineStr"/>
      <c r="D5672" t="inlineStr">
        <is>
          <t>giải từ - khử trừ</t>
        </is>
      </c>
    </row>
    <row r="5673">
      <c r="A5673" t="inlineStr">
        <is>
          <t>Entmagnetisierung</t>
        </is>
      </c>
      <c r="B5673" t="inlineStr"/>
      <c r="C5673" t="inlineStr"/>
      <c r="D5673" t="inlineStr">
        <is>
          <t>sự khử trừ</t>
        </is>
      </c>
    </row>
    <row r="5674">
      <c r="A5674" t="inlineStr">
        <is>
          <t>entmannen</t>
        </is>
      </c>
      <c r="B5674" t="inlineStr"/>
      <c r="C5674" t="inlineStr"/>
      <c r="D5674" t="inlineStr">
        <is>
          <t>thiến, cắt xén đoạn dở, cắt xén đoạn thừa - hoạn, cắt xén, làm yếu ớt, làm nhu nhược, làm nghèo - làm cho yếu đuối, làm cho mềm yếu, làm cho nhu nhược, làm nản lòng, làm thoái chí, làm mất can đảm, làm mất nhuệ khí, lấy người đi, bớt người làm</t>
        </is>
      </c>
    </row>
    <row r="5675">
      <c r="A5675" t="inlineStr">
        <is>
          <t>entmenschlichen</t>
        </is>
      </c>
      <c r="B5675" t="inlineStr"/>
      <c r="C5675" t="inlineStr"/>
      <c r="D5675" t="inlineStr">
        <is>
          <t>làm mất tính người, làm thành hung ác dã man, làm thành vô nhân đạo</t>
        </is>
      </c>
    </row>
    <row r="5676">
      <c r="A5676" t="inlineStr">
        <is>
          <t>entmilitarisieren</t>
        </is>
      </c>
      <c r="B5676" t="inlineStr"/>
      <c r="C5676" t="inlineStr"/>
      <c r="D5676" t="inlineStr">
        <is>
          <t>triệt quân, phi quân sự hoá</t>
        </is>
      </c>
    </row>
    <row r="5677">
      <c r="A5677" t="inlineStr">
        <is>
          <t>Entmilitarisierung</t>
        </is>
      </c>
      <c r="B5677" t="inlineStr"/>
      <c r="C5677" t="inlineStr"/>
      <c r="D5677" t="inlineStr">
        <is>
          <t>sự triệt quân, sự phi quân sự hoá</t>
        </is>
      </c>
    </row>
    <row r="5678">
      <c r="A5678" t="inlineStr">
        <is>
          <t>entmutigend</t>
        </is>
      </c>
      <c r="B5678" t="inlineStr"/>
      <c r="C5678" t="inlineStr"/>
      <c r="D5678" t="inlineStr">
        <is>
          <t>lạnh, lạnh lẽo, nguội, phớt lạnh, lạnh lùng, lạnh nhạt, hờ hững, không nhiệt tình, làm chán nản, làm thất vọng, nhạt nhẽo, không có gì thú vị, yếu, khó ngửi thấy, mát</t>
        </is>
      </c>
    </row>
    <row r="5679">
      <c r="A5679" t="inlineStr">
        <is>
          <t>Entmutigung</t>
        </is>
      </c>
      <c r="B5679" t="inlineStr"/>
      <c r="C5679" t="inlineStr"/>
      <c r="D5679" t="inlineStr">
        <is>
          <t>sự làm mất hết can đảm, sự làm chán nản, sự làm ngã lòng, sự làm nản lòng, sự mất hết can đảm, sự chán nản, sự ngã lòng, sự nản lòng, sự can ngăn - sự làm mất nhuệ khí, sự làm mất can đảm, sự mất hết nhuệ khí</t>
        </is>
      </c>
    </row>
    <row r="5680">
      <c r="A5680" t="inlineStr">
        <is>
          <t>entnehmen</t>
        </is>
      </c>
      <c r="B5680" t="inlineStr"/>
      <c r="C5680" t="inlineStr"/>
      <c r="D5680" t="inlineStr">
        <is>
          <t>trừu tượng hoá, làm đãng trí, rút ra, chiết ra, tách ra, lấy trộm, ăn cắp, tóm tắt, trích yếu - rút, rút khỏi, rút lui, rút lại, sự huỷ bỏ, sự thu hồi, kéo, rút quân, ra = entnehmen + = entnehmen + = entnehmen +</t>
        </is>
      </c>
    </row>
    <row r="5681">
      <c r="A5681" t="inlineStr">
        <is>
          <t>entnervt</t>
        </is>
      </c>
      <c r="B5681" t="inlineStr"/>
      <c r="C5681" t="inlineStr"/>
      <c r="D5681" t="inlineStr">
        <is>
          <t>yếu ớt - không có sợi, không có thớ</t>
        </is>
      </c>
    </row>
    <row r="5682">
      <c r="A5682" t="inlineStr">
        <is>
          <t>entpacken</t>
        </is>
      </c>
      <c r="B5682" t="inlineStr"/>
      <c r="C5682" t="inlineStr"/>
      <c r="D5682">
        <f> entpacken +</f>
        <v/>
      </c>
    </row>
    <row r="5683">
      <c r="A5683" t="inlineStr">
        <is>
          <t>entriegeln</t>
        </is>
      </c>
      <c r="B5683" t="inlineStr"/>
      <c r="C5683" t="inlineStr"/>
      <c r="D5683" t="inlineStr">
        <is>
          <t>mở chốt - mở, mở khoá, để lộ, tiết lộ</t>
        </is>
      </c>
    </row>
    <row r="5684">
      <c r="A5684" t="inlineStr">
        <is>
          <t>Entropie</t>
        </is>
      </c>
      <c r="B5684" t="inlineStr"/>
      <c r="C5684" t="inlineStr"/>
      <c r="D5684" t="inlineStr">
        <is>
          <t>entrôpi</t>
        </is>
      </c>
    </row>
    <row r="5685">
      <c r="A5685" t="inlineStr">
        <is>
          <t>entsagend</t>
        </is>
      </c>
      <c r="B5685" t="inlineStr"/>
      <c r="C5685" t="inlineStr"/>
      <c r="D5685" t="inlineStr">
        <is>
          <t>có ý từ bỏ, không nhận</t>
        </is>
      </c>
    </row>
    <row r="5686">
      <c r="A5686" t="inlineStr">
        <is>
          <t>Entsagung</t>
        </is>
      </c>
      <c r="B5686" t="inlineStr"/>
      <c r="C5686" t="inlineStr"/>
      <c r="D5686" t="inlineStr">
        <is>
          <t>sự tuyên bố bỏ, sự thề bỏ, sự thề bỏ đạo, sự bội đạo - sự bỏ, sự từ bỏ, sự từ chối không nhận, sự quên mình, sự hy sinh, sự xả thân self abnegation) - sự không thừa nhận - sự không nhận, giấy từ bỏ</t>
        </is>
      </c>
    </row>
    <row r="5687">
      <c r="A5687" t="inlineStr">
        <is>
          <t>Entsatz</t>
        </is>
      </c>
      <c r="B5687" t="inlineStr"/>
      <c r="C5687" t="inlineStr"/>
      <c r="D5687" t="inlineStr">
        <is>
          <t>sự giảm nhẹ, sự bớt đi, sự làm khuây, sự cứu tế, sự trợ cấp, sự cứu viện, sự giải vây, sự thay phiên, sự đổi gác, sự đền bù, sự bồi thường, sự sửa lại, sự uốn nắn, cái làm cho vui lên - cái làm cho đỡ đều đều tẻ nhạt, cái làm cho đỡ căng thẳng, relievo, sự nổi bật lên, địa hình</t>
        </is>
      </c>
    </row>
    <row r="5688">
      <c r="A5688" t="inlineStr">
        <is>
          <t>entscheiden</t>
        </is>
      </c>
      <c r="B5688" t="inlineStr"/>
      <c r="C5688" t="inlineStr"/>
      <c r="D5688" t="inlineStr">
        <is>
          <t>xử, xét xử, phân xử, kết án, tuyên án, cấp cho, ban cho - làm trọng tài phân xử - đập bẹt, đóng gập, buộc vào vòng neo, giải quyết, thanh toán, ký kết, xác nhận, làm cho không bác lại được, bị đóng gập đầu lại, bị ghì chặt, bị siết chặt, ôm sát người mà đánh - kết thúc, chấm dứt, bế mạc, kết luận, quyết định, dàn xếp, thu xếp - định, xác định, định rõ, định đoạt, làm cho quyết định, làm cho có quyết tâm thôi thúc, làm mãn hạn, quyết tâm, kiên quyết, mãn hạn, hết hạn - xét, xét đoán, phán đoán, đánh giá, xét thấy, cho rằng, thấy rằng, phê bình, chỉ trích, làm quan toà, làm người phân xử, làm trọng tài - cai trị, trị vì, thống trị, chỉ huy, điều khiển, kiềm chế, chế ngự, dạng bị động) chỉ dẫn, hướng dẫn, khuyên bảo, ra lệnh, kẻ bằng thước, cầm quyền, thể hiện - tỏ ý chí, có quyết chí, buộc, bắt buộc, để lại bằng chức thư, muốn, thuận, bằng lòng, thường vẫn, nếu, giá mà, ước rằng, phi, tất nhiên, ắt là, hẳn là, chắc là, nhất định sẽ, sẽ, có thể = entscheiden + = entscheiden + = sich entscheiden + = sich entscheiden + = vorher entscheiden + = im voraus entscheiden + = entscheiden zugunsten von + = sich nicht entscheiden können +</t>
        </is>
      </c>
    </row>
    <row r="5689">
      <c r="A5689" t="inlineStr">
        <is>
          <t>entscheidend</t>
        </is>
      </c>
      <c r="B5689" t="inlineStr"/>
      <c r="C5689" t="inlineStr"/>
      <c r="D5689" t="inlineStr">
        <is>
          <t>cuối cùng, để kết thúc, để kết luận, xác định, quyết định, thuyết phục được - phê bình, phê phán, hay chỉ trích, hay chê bai, có ý kiến chống lại, khó tính, khó chiều, nguy cấp, nguy ngập, nguy kịch, tới hạn - cốt yếu, chủ yếu, hình chữ thập - kiên quyết, quả quyết, dứt khoát - số mệnh, tiền định, số đã định trước, tiên đoán, có những hậu quả quan trọng, gây tai hoạ, gây chết chóc - sau chót, sau rốt, vừa qua, qua, trước, gần đây nhất, mới nhất, vô cùng, cực kỳ, rất mực, tột bực, rốt cùng, không thích hợp nhất, không thích nhất, không muốn nhất, sau cùng, lần cuối - cưỡng bách, nhất quyết, tối cần, thiết yếu, giáo điều, độc đoán, độc tài, võ đoán - trụ, ngõng, chốt, làm trụ, làm ngõng, làm chốt, then chốt, mấu chốt, chủ chốt = entscheidend geschlagen +</t>
        </is>
      </c>
    </row>
    <row r="5690">
      <c r="A5690" t="inlineStr">
        <is>
          <t>Entscheidende</t>
        </is>
      </c>
      <c r="B5690" t="inlineStr"/>
      <c r="C5690" t="inlineStr"/>
      <c r="D5690" t="inlineStr">
        <is>
          <t>tính chất để kết thúc, tính chất để kết luận, tính chất xác định, tính chất quyết định, tính thuyết phục được</t>
        </is>
      </c>
    </row>
    <row r="5691">
      <c r="A5691" t="inlineStr">
        <is>
          <t>Entscheidung</t>
        </is>
      </c>
      <c r="B5691" t="inlineStr"/>
      <c r="C5691" t="inlineStr"/>
      <c r="D5691" t="inlineStr">
        <is>
          <t>sự xét xử, sự tuyên án, quyết định của quan toà - sự phân xử, sự làm trọng tài phân xử - 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sự đóng gập đầu, sự ghì chặt, sự siết chặt, múi dây buộc vào vòng neo, thế ôm sát người mà đánh - sự kết thúc, sự chấm dứt, phần cuối, sự kết luận, phần kết luận, sự quyết định, sự giải quyết, sự dàn xếp, sự thu xếp, sự ký kết - sự xác định, sự định rõ, tính quả quyết, quyết tâm, quyết nghị, sự phán quyết, sự cương máu, sự xung huyết, sự hết hạn, sự mãn hạn - quyết định của toà, phán quyết, án, sự trừng phạt, sự trừng trị, điều bất hạnh, sự phê bình, sự chỉ trích, ý kiến, cách nhìn, sự đánh giá, óc phán đoán, sức phán đoán, óc suy xét - lương tri - sự cai trị, sự trị vì, sự thống trị, sự chỉ huy, sự điều khiển, sự kẻ = die Entscheidung + = die Entscheidung + = die Entscheidung geben + = bis zur Entscheidung + = zur Entscheidung bringen + = eine sichere Entscheidung + = eine Entscheidung treffen + = eine Entscheidung anfechten + = zu einer Entscheidung gelangen + = wir überlassen es deiner Entscheidung + = Es hängt alles von Ihrer Entscheidung ab. + = jemanden mit einer Entscheidung überfallen +</t>
        </is>
      </c>
    </row>
    <row r="5692">
      <c r="A5692" t="inlineStr">
        <is>
          <t>Entscheidungs-</t>
        </is>
      </c>
      <c r="B5692" t="inlineStr"/>
      <c r="C5692" t="inlineStr"/>
      <c r="D5692" t="inlineStr">
        <is>
          <t>quyết định, kiên quyết, quả quyết, dứt khoát</t>
        </is>
      </c>
    </row>
    <row r="5693">
      <c r="A5693" t="inlineStr">
        <is>
          <t>Entscheidungsspiel</t>
        </is>
      </c>
      <c r="B5693" t="inlineStr"/>
      <c r="C5693" t="inlineStr"/>
      <c r="D5693" t="inlineStr">
        <is>
          <t>dây buộc, dây cột, dây trói, dây giày, ca vát, nơ, nút, bím tóc, thanh nối, tà vẹt đường ray, mối ràng buộc, quan hệ, sự ràng buộc, sự hạn chế, sự nang phiếu, sự ngang điểm, dấu nối = das Entscheidungsspiel +</t>
        </is>
      </c>
    </row>
    <row r="5694">
      <c r="A5694" t="inlineStr">
        <is>
          <t>entschieden</t>
        </is>
      </c>
      <c r="B5694" t="inlineStr"/>
      <c r="C5694" t="inlineStr"/>
      <c r="D5694" t="inlineStr">
        <is>
          <t>đã được giải quyết, đã được phân xử, đã được quyết định, kiên quyết, không do dự, dứt khoát, rõ rệt, không cãi được - rõ ràng - quyết định, quả quyết - xác đinh, định rõ, hạn định - xác định, đã quyết định - đã được xác định, đã được định rõ, nhất định, nhất quyết - chắc, rắn chắc, vững chắc, bền vững, nhất định không thay đổi, mạnh mẽ, vững vàng, không chùn bước, trung thành, trung kiên, vững - cưỡng bách, tối cần, thiết yếu, giáo điều, độc đoán, độc tài, võ đoán - - không nhượng bộ, không thoả hiệp, cương quyết</t>
        </is>
      </c>
    </row>
    <row r="5695">
      <c r="A5695" t="inlineStr">
        <is>
          <t>entschlafen</t>
        </is>
      </c>
      <c r="B5695" t="inlineStr"/>
      <c r="C5695" t="inlineStr"/>
      <c r="D5695" t="inlineStr">
        <is>
          <t>chết, mất, từ trần, băng hà, tịch, hy sinh, mất đi, tắt đi, tàn lụi, không còn nữa, bị quên đi, se lại đau đớn, chết lặng đi</t>
        </is>
      </c>
    </row>
    <row r="5696">
      <c r="A5696" t="inlineStr">
        <is>
          <t>entschlossen</t>
        </is>
      </c>
      <c r="B5696" t="inlineStr"/>
      <c r="C5696" t="inlineStr"/>
      <c r="D5696" t="inlineStr">
        <is>
          <t>kiên quyết, dứt khoát, rõ ràng, không cãi được - quyết định, quả quyết - xác định, định rõ, đã quyết định - đã được xác định, đã được định rõ, nhất định, nhất quyết - chắc, rắn chắc, vững chắc, bền vững, nhất định không thay đổi, mạnh mẽ, vững vàng, không chùn bước, trung thành, trung kiên, vững - bằng, phẳng, bẹt, hoàn toàn, thẳng, thẳng thừng - như gà chọi, dũng cảm, anh dũng, gan dạ, có nghị lực, bị bại liệt, què, thọt - dũng mãnh, táo bạo, can trường - quyết, cương quyết - quyết tâm - chắc chắn, ổn định, chín chắn, điềm tĩnh, không sôi nổi, đã giải quyết rồi, đã thanh toán rồi, đã định cư, đã có gia đình, đã có nơi có chốn, đã ổn định cuộc sống, bị chiếm làm thuộc địa - đã lắng, bị lắng - vạm vỡ, lực lưỡng, can đảm, khiên quyết = entschlossen sein + = zu allem entschlossen sein +</t>
        </is>
      </c>
    </row>
    <row r="5697">
      <c r="A5697" t="inlineStr">
        <is>
          <t>Entschlossenheit</t>
        </is>
      </c>
      <c r="B5697" t="inlineStr"/>
      <c r="C5697" t="inlineStr"/>
      <c r="D5697" t="inlineStr">
        <is>
          <t>sự giải quyết, sự phân xử, sự phán quyết, sự quyết định, quyết nghị, tính kiên quyết, tính quả quyết - sự xác định, sự định rõ, quyết tâm, sự cương máu, sự xung huyết, sự hết hạn, sự mãn hạn - sự vững chắc, sự kiên quyết - nghị quyết, sự cương quyết, sự quyết tâm, quyết định, ý định kiên quyết, sự dung giải, sự phân tích, sự chuyển, sự tiêu độc, sự tiêu tan, sự chuyển sang thuận tai, sự thay thế hai âm tiết ngắn bằng một âm tiết dài - cách giải, sự giải</t>
        </is>
      </c>
    </row>
    <row r="5698">
      <c r="A5698" t="inlineStr">
        <is>
          <t>entschuldbar</t>
        </is>
      </c>
      <c r="B5698" t="inlineStr"/>
      <c r="C5698" t="inlineStr"/>
      <c r="D5698" t="inlineStr">
        <is>
          <t>có thể bào chữa được, có thể chứng minh là đúng, hợp pháp, hợp lý, chính đáng - tha thứ được - có thể tha thứ được, bỏ qua được</t>
        </is>
      </c>
    </row>
    <row r="5699">
      <c r="A5699" t="inlineStr">
        <is>
          <t>entschuldigen</t>
        </is>
      </c>
      <c r="B5699" t="inlineStr"/>
      <c r="C5699" t="inlineStr"/>
      <c r="D5699" t="inlineStr">
        <is>
          <t>xin lỗi, tạ lỗi - tha, tha thứ, bỏ qua, chuộc - giải tội, bào chữa, tuyên bố vô tội - tha lỗi, thứ lỗi, miễn thứ, lượng thứ, bỏ quá đi cho, cố làm giảm lỗi của, cố làm giảm trách nhiệm của, giải tội cho, là cớ để bào chữa cho, miễn cho, tha cho - giảm nhẹ, giảm nhẹ tội, làm yếu, làm suy nhược - xá tội = sich entschuldigen + = sich entschuldigen + = sich entschuldigen + = das läßt sich nicht entschuldigen + = es läßt sich nicht entschuldigen +</t>
        </is>
      </c>
    </row>
    <row r="5700">
      <c r="A5700" t="inlineStr">
        <is>
          <t>entschwinden</t>
        </is>
      </c>
      <c r="B5700" t="inlineStr"/>
      <c r="C5700" t="inlineStr"/>
      <c r="D5700" t="inlineStr">
        <is>
          <t>biến đi, biến mất - lùi lại, lùi xa dần, rút xuống, rút đi, rút lui, hớt ra sáu, sụt giá, giảm sút = entschwinden + = entschwinden +</t>
        </is>
      </c>
    </row>
    <row r="5701">
      <c r="A5701" t="inlineStr">
        <is>
          <t>Entsetzen</t>
        </is>
      </c>
      <c r="B5701" t="inlineStr"/>
      <c r="C5701" t="inlineStr"/>
      <c r="D5701" t="inlineStr">
        <is>
          <t>sự mất tinh thần, sự mất hết can đảm - sự hoảng sợ, người xấu xí kinh khủng, quỷ dạ xoa, người ăn mặc xấu xí, vật xấu xí kinh khủng - sự khiếp, sự ghê rợn, điều kinh khủng, cảnh khủng khiếp, sự ghét độc địa, sự ghê tởm, sự rùng mình, cơn rùng mình, sự sợ hãi, trạng thái ủ rũ buồn nản - sự kinh hãi, sự khiếp sợ, vật làm khiếp sợ, người làm khiếp sợ, mối kinh hãi, nỗi khiếp sợ, sự khủng bố = voller Entsetzen + = von Entsetzen gepackt + = von Entsetzen gepackt sein +</t>
        </is>
      </c>
    </row>
    <row r="5702">
      <c r="A5702" t="inlineStr">
        <is>
          <t>entsetzen</t>
        </is>
      </c>
      <c r="B5702" t="inlineStr"/>
      <c r="C5702" t="inlineStr"/>
      <c r="D5702" t="inlineStr">
        <is>
          <t>làm kinh hoảng, làm kinh sợ, làm thất kinh - làm hoảng sợ, làm sợ - làm khiếp sợ, làm kinh khiếp, làm kinh tởm, làm khó chịu - làm chướng tai gai mắt, làm căm phẫn, làm đau buồn, cho điện giật, gây sốc, chạm mạnh, va mạnh, xếp thành đống - làm kinh hãi = entsetzen + = entsetzen + = sich entsetzen +</t>
        </is>
      </c>
    </row>
    <row r="5703">
      <c r="A5703" t="inlineStr">
        <is>
          <t>entsetzlich</t>
        </is>
      </c>
      <c r="B5703" t="inlineStr"/>
      <c r="C5703" t="inlineStr"/>
      <c r="D5703" t="inlineStr">
        <is>
          <t>làm kinh hoảng, làm kinh sợ, làm kinh hãi, làm thất kinh, kinh khủng - hung bạo, tàn ác, tàn bạo, rất xấu, tồi tệ - làm đau đớn, hành hạ, dằn vặt, rầy khổ - hung ác, có tội ác, ghê tởm - ghê sợ, khủng khiếp, xấu kinh khủng, to kinh khủng - ghê khiếp, tái mét, nhợt nhạt như xác chết, rùng rợn, trông phát khiếp, nhợt nhạt như người chết - - cực kỳ tàn ác - gớm guốc - kinh khiếp, kinh tởm, xấu xa, đáng ghét, hết sức khó chịu, quá lắm - - chướng, khó coi, làm căm phẫn, làm kinh tởm, làm sửng sốt - dễ sợ, ghê gớm, quá chừng, thậm tệ = sich entsetzlich fürchten +</t>
        </is>
      </c>
    </row>
    <row r="5704">
      <c r="A5704" t="inlineStr">
        <is>
          <t>Entsetzlichkeit</t>
        </is>
      </c>
      <c r="B5704" t="inlineStr"/>
      <c r="C5704" t="inlineStr"/>
      <c r="D5704" t="inlineStr">
        <is>
          <t>sự khủng khiếp, sự kinh khiếp, sự kinh tởm, sự xấu xa, tính đáng ghét, tính hết sức khó chịu, tính quá quắc</t>
        </is>
      </c>
    </row>
    <row r="5705">
      <c r="A5705" t="inlineStr">
        <is>
          <t>entsetzt</t>
        </is>
      </c>
      <c r="B5705" t="inlineStr"/>
      <c r="C5705" t="inlineStr"/>
      <c r="D5705" t="inlineStr">
        <is>
          <t>kinh ngạc, kinh hãi, kinh hoàng, thất kinh = entsetzt sein +</t>
        </is>
      </c>
    </row>
    <row r="5706">
      <c r="A5706" t="inlineStr">
        <is>
          <t>entsiegeln</t>
        </is>
      </c>
      <c r="B5706" t="inlineStr"/>
      <c r="C5706" t="inlineStr"/>
      <c r="D5706" t="inlineStr">
        <is>
          <t>mở, bóc &amp; )</t>
        </is>
      </c>
    </row>
    <row r="5707">
      <c r="A5707" t="inlineStr">
        <is>
          <t>entsinnen</t>
        </is>
      </c>
      <c r="B5707" t="inlineStr"/>
      <c r="C5707" t="inlineStr"/>
      <c r="D5707">
        <f> sich nicht mehr entsinnen + = soweit ich mich entsinnen kann +</f>
        <v/>
      </c>
    </row>
    <row r="5708">
      <c r="A5708" t="inlineStr">
        <is>
          <t>Entsorgung</t>
        </is>
      </c>
      <c r="B5708" t="inlineStr"/>
      <c r="C5708" t="inlineStr"/>
      <c r="D5708" t="inlineStr">
        <is>
          <t>sự sắp đặt, sự sắp xếp, sự bố trí, cách sắp xếp, cách bố trí, sự vứt bỏ đi, sự bán tống đi, sự bán, sự chuyển nhượng, sự nhượng lại, sự tuỳ ý sử dụng - sự đổ thành đống, sự vứt bỏ, gạt bỏ, Đumpinh, sự bán hạ hàng ế thừa ra thị trường nước ngoài</t>
        </is>
      </c>
    </row>
    <row r="5709">
      <c r="A5709" t="inlineStr">
        <is>
          <t>entspannen</t>
        </is>
      </c>
      <c r="B5709" t="inlineStr"/>
      <c r="C5709" t="inlineStr"/>
      <c r="D5709" t="inlineStr">
        <is>
          <t>bớt sức ép, giảm sức ép - nới lỏng, lơi ra, làm dịu đi, làm chùng, làm bớt căng thẳng, làm giãn ra, làm cho dễ chịu, giải, giảm nhẹ, làm yếu đi, làm suy nhược, làm nhuận, lỏng ra, chùng ra, giân ra, giảm bớt - nguôi đi, bớt căng thẳng, dịu đi, giải trí, nghỉ ngơi - nới, duỗi, thả lỏng, làm chận lại, chậm lại, làm giảm bớt, làm dịu bớt, làm bớt quyết liệt, trở nên uể oải, trở nên phất phơ, trở nên chểnh mảnh, đình trệ, bớt quyết liệt - kéo thẳng, vuốt thẳng, tháo ra, , nới ra, làm cho đỡ căng thẳng, tháo, thẳng ra, duỗi ra, thấy đỡ căng thẳng, có thái độ dễ dãi vui vẽ, có thái độ không cứng nhắc = entspannen + = sich entspannen + = unfähig zu entspannen +</t>
        </is>
      </c>
    </row>
    <row r="5710">
      <c r="A5710" t="inlineStr">
        <is>
          <t>Entspannung</t>
        </is>
      </c>
      <c r="B5710" t="inlineStr"/>
      <c r="C5710" t="inlineStr"/>
      <c r="D5710" t="inlineStr">
        <is>
          <t>sự tẩy nhẹ, sự hồi hộp phấn chấn - sự nới lỏng, sự lơi ra, sự giân ra, sự dịu đi, sự bớt căng thẳng, sự giảm nhẹ, sự nghỉ ngơi, sự giải trí, sự hồi phục - sự nghỉ, sự yên tĩnh, giấc ngủ, sự phối hợp hài hoà, dáng ung dung, thư thái, dáng khoan thai đĩnh đạc = die Entspannung +</t>
        </is>
      </c>
    </row>
    <row r="5711">
      <c r="A5711" t="inlineStr">
        <is>
          <t>entsprechen</t>
        </is>
      </c>
      <c r="B5711" t="inlineStr"/>
      <c r="C5711" t="inlineStr"/>
      <c r="D5711" t="inlineStr">
        <is>
          <t>đồng ý, tán thành, bằng lòng, thoả thuận, hoà thuận, hợp với, phù hợp với, thích hợp với, hợp, cân bằng - trả lời, đáp lại, thưa, biện bác, chịu trách nhiệm, đảm bảo, bảo lãnh, xứng với, đúng với, đáp ứng, thành công có kết quả - tuân theo, chiếu theo, đồng ý làm theo - làm cho hợp với, làm cho phù hợp với, làm cho thích hợp với, to conform oneself to thích nghi với, thích ứng với, theo, làm theo, y theo - xứng, tương ứng, phù hợp, tương đương, đối nhau, giao thiệp bằng thư từ, trao đổi thư từ - bằng, ngang, sánh kịp, bì kịp - thực hiện, hoàn thành, làm trọn, thi hành, đủ - đối chọi, địch được, sánh được, đối được, làm cho hợp, làm cho phù hợp, gả, cho lấy - gặp, gặp gỡ, đi đón, xin giới thiệu, làm quen, vấp phải, đương đầu, thoả mãn, làm vừa lòng, nhận, tiếp nhận, chịu đựng, cam chịu, thanh toán, gặp nhau, tụ họp, họp, nối nhau - tiếp vào nhau, gắn vào nhau - đặt song song với, tìm tương đương với, so sánh, song song với, tương đương với, ngang với, giống với, mắc song song = entsprechen + = genau entsprechen +</t>
        </is>
      </c>
    </row>
    <row r="5712">
      <c r="A5712" t="inlineStr">
        <is>
          <t>entsprechend</t>
        </is>
      </c>
      <c r="B5712" t="inlineStr"/>
      <c r="C5712" t="inlineStr"/>
      <c r="D5712" t="inlineStr">
        <is>
          <t>+ with) thích hợp, phù hợp, hoà hợp với, theo đúng với - do đó, vì vậy, cho nên, cho phù hợp, according as - đủ, đầy đủ, tương xứng, xứng đáng, thích hợp, thích đáng, thoả đáng - sắp đặt lấy tính giống nhau làm tiêu chuẩn, tương tự, giống nhau, theo phép loại suy, cùng chức - - - hợp với, phù hợp với, thích hợp với, đúng với, theo đúng, dễ bảo, ngoan ngoãn - cùng tính tình, cùng tính chất, hợp nhau, ăn ý nhau, thông cảm nhau, tương đắc - tương quan, tương liên - xứng với, tương ứng với, - tương ứng, trao đổi thư từ, thông tin - ngang, bằng, ngang sức, đủ sức, đủ khả năng, đáp ứng được, bình đẳng - song song, tương đương, giống với, ngang hàng - đúng chỗ, đi thẳng vào - có kiên quan, cân xứng với, cân đối vơi, tuỳ theo, quan hệ, tương đối - miêu tả, biểu hiện, tiêu biểu, tượng trưng, đại diện, đại nghị, biểu diễn - riêng từng người, riêng từng cái - hợp = entsprechend + = genau entsprechend +</t>
        </is>
      </c>
    </row>
    <row r="5713">
      <c r="A5713" t="inlineStr">
        <is>
          <t>Entsprechung</t>
        </is>
      </c>
      <c r="B5713" t="inlineStr"/>
      <c r="C5713" t="inlineStr"/>
      <c r="D5713" t="inlineStr">
        <is>
          <t>sự tương tự, sự giống nhau, phép loại suy, sự cùng chức - sự xứng nhau, sự tương ứng, sự phù hợp, thư từ, quan hệ thư từ - bản sao, bản đối chiếu, người giống hệt, vật giống hệt, bộ phận tương ứng, tổ chức tương ứng, bên trong tương ứng, vật bổ sung, người bổ sung - vật tương đương, từ tương đương, đương lượng - sự song song, tính song song, sự tương đương, tính tương đương, cách đổi, lối song song, quan hệ song song</t>
        </is>
      </c>
    </row>
    <row r="5714">
      <c r="A5714" t="inlineStr">
        <is>
          <t>entspringen</t>
        </is>
      </c>
      <c r="B5714" t="inlineStr"/>
      <c r="C5714" t="inlineStr"/>
      <c r="D5714" t="inlineStr">
        <is>
          <t>làm đầu, làm chóp, hớt ngọn, chặt ngọn to head down), để ở đầu, ghi ở đầu, đứng đầu, chỉ huy, lânh đạo, đi đầu, dẫn đầu, đương đầu với, đối chọi với, vượt, thắng hơn, đi vòng phía đầu nguồn - đánh đầu, đội đầu, đóng đầy thùng, hướng, kết thành bắp, kết thành cụm đầu, mưng chín, tiến về, hướng về, đi về - 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 = entspringen + = entspringen +</t>
        </is>
      </c>
    </row>
    <row r="5715">
      <c r="A5715" t="inlineStr">
        <is>
          <t>entstammen</t>
        </is>
      </c>
      <c r="B5715" t="inlineStr"/>
      <c r="C5715" t="inlineStr"/>
      <c r="D5715">
        <f> entstammen von +</f>
        <v/>
      </c>
    </row>
    <row r="5716">
      <c r="A5716" t="inlineStr">
        <is>
          <t>Entstehen</t>
        </is>
      </c>
      <c r="B5716" t="inlineStr"/>
      <c r="C5716" t="inlineStr"/>
      <c r="D5716">
        <f> im Entstehen begriffen +</f>
        <v/>
      </c>
    </row>
    <row r="5717">
      <c r="A5717" t="inlineStr">
        <is>
          <t>entstehen</t>
        </is>
      </c>
      <c r="B5717" t="inlineStr"/>
      <c r="C5717" t="inlineStr"/>
      <c r="D5717" t="inlineStr">
        <is>
          <t>đổ dồn về, sinh ra, do... mà ra, dồn lại, tích luỹ lại - 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 = entstehen + = entstehen + = entstehen + = entstehen + = entstehen + = plötzlich entstehen +</t>
        </is>
      </c>
    </row>
    <row r="5718">
      <c r="A5718" t="inlineStr">
        <is>
          <t>entstehend</t>
        </is>
      </c>
      <c r="B5718" t="inlineStr"/>
      <c r="C5718" t="inlineStr"/>
      <c r="D5718" t="inlineStr">
        <is>
          <t>mới sinh, mới mọc = äußerlich entstehend +</t>
        </is>
      </c>
    </row>
    <row r="5719">
      <c r="A5719" t="inlineStr">
        <is>
          <t>Entstehung</t>
        </is>
      </c>
      <c r="B5719" t="inlineStr"/>
      <c r="C5719" t="inlineStr"/>
      <c r="D5719" t="inlineStr">
        <is>
          <t>sự dồn lại, sự tích lại, số lượng dồn lại, số lượng tích lại - sự sinh đẻ, sự ra đời, ngày thành lập, dòng dõi - sự trình bày, sự bày tỏ, sự thuyết minh, sự phát triển, sự mở mang, sự mở rộng, sự khuếch trương, sự phát đạt, sự tiến triển, việc rửa ảnh, sự hiện, sự triển khai, sự mở - sự khai triển, sự việc diễn biến - sự hình thành, sự tạo thành, sự lập nên, hệ thống tổ chức, cơ cấu, sự bố trí quân sự, sự dàn quân, đội hình, thành hệ, sự cấu tạo - gốc, nguồn gốc, căn nguyên, khởi nguyên - sự lên, sự đưa lên, sự kéo lên, sự dâng, lên, sự tăng lên, sự tăng lương, sự thăng, sự tiến lên, sự nổi lên để đớp mồi, sự trèo lên, sự leo lên, đường dốc, chỗ dốc, gò cao, chiều cao đứng thẳng - độ cao, nguyên do, sự gây ra</t>
        </is>
      </c>
    </row>
    <row r="5720">
      <c r="A5720" t="inlineStr">
        <is>
          <t>entstellen</t>
        </is>
      </c>
      <c r="B5720" t="inlineStr"/>
      <c r="C5720" t="inlineStr"/>
      <c r="D5720" t="inlineStr">
        <is>
          <t>xây thoải chân, đập, liên hồi, đập vỡ, nã pháo vào, hành hạ, ngược đãi, đánh đập, bóp méo, làm vẹt, làm mòn, đập liên hồi, đạp - làm hư, làm hỏng, làm xấu, làm nhơ nhuốc, làm ô uế - tô màu, tô điểm, tô vẽ, đổi màu, ngả màu, ửng đỏ, đỏ bừng - làm xấu đi, làm mất vẻ đẹp, làm mất uy tín, làm mất mặt, làm mất thể diện, xoá đi - làm cho không nhận ra được - làm cho méo mó, làm biến dạng - làm bẩn màu, làm bạc màu, bị đổi màu, bị bẩn màu, bị bạc màu - làm méo mó, làm xấu xí mặt mày - vặn vẹo, xuyên tạc - làm giả, giả mạo, làm sai lệch, chứng minh là không có căn cứ - - cắt xén, vô tình bóp méo, vô tình xuyên tạc, trích một cách xuyên tạc, chọn ra, lựa ra - phỉ báng, bôi nhọ, đưa ra lời phỉ báng, đưa ra bài văn phỉ báng, đưa ra tranh vẽ phỉ báng - cán là, xé, cắt xơ ra, làm nham nhở, làm sứt sẹo, làm mất hay, đọc sai, đọc trệch - làm hại - nhại lại - dùng sai, làm sai, hiểu sai, làm hư hỏng, đưa vào con đường sai, làm lầm đường lạc lối - tàn phá, cướp phá, cướp bóc - - làm cong, làm oằn, làm vênh, kéo, bồi đất phù sa, làm sai lạc, làm thiên lệch, làm sa đoạ, làm suy đốn, cong, oằn, vênh, được kéo = entstellen + = entstellen +</t>
        </is>
      </c>
    </row>
    <row r="5721">
      <c r="A5721" t="inlineStr">
        <is>
          <t>entstellt</t>
        </is>
      </c>
      <c r="B5721" t="inlineStr"/>
      <c r="C5721" t="inlineStr"/>
      <c r="D5721" t="inlineStr">
        <is>
          <t>không cắt xén, không xuyên tạc, không trích chọn một cách xuyên tạc</t>
        </is>
      </c>
    </row>
    <row r="5722">
      <c r="A5722" t="inlineStr">
        <is>
          <t>Entstellung</t>
        </is>
      </c>
      <c r="B5722" t="inlineStr"/>
      <c r="C5722" t="inlineStr"/>
      <c r="D5722" t="inlineStr">
        <is>
          <t>sự làm xấu đi, sự làm mất thể diện, sự làm mất uy tín, sự làm mất mặt, sự xoá đi - sự làm cho méo mó, sự làm biến dạng, sự méo mó, sự biến dạng, biến dạng - sự làm méo mó, sự làm xấu xí mặt mày, hình dạng kỳ quái, hình dạng xấu xí gớm guốc, tật xấu xí gớm guốc - sự vặn vẹo, sự bóp méo, sự xuyên tạc, tình trạng không rõ và không chính xác - sự trình bày sai, sự miêu tả sai - sự dùng sai, sự làm sai, sự hiểu sai, sự hư hỏng, sự lầm đường, sự đồi truỵ, sự đồi bại</t>
        </is>
      </c>
    </row>
    <row r="5723">
      <c r="A5723" t="inlineStr">
        <is>
          <t>entstengeln</t>
        </is>
      </c>
      <c r="B5723" t="inlineStr"/>
      <c r="C5723" t="inlineStr"/>
      <c r="D5723" t="inlineStr">
        <is>
          <t>tước cọng, làm cuống cho, phát sinh, bắt nguồn, xuất phát từ, đắp đập ngăn, ngăn cản, ngăn trở, chặn, đi ngược, đánh lui, đẩy lui</t>
        </is>
      </c>
    </row>
    <row r="5724">
      <c r="A5724" t="inlineStr">
        <is>
          <t>entthronen</t>
        </is>
      </c>
      <c r="B5724" t="inlineStr"/>
      <c r="C5724" t="inlineStr"/>
      <c r="D5724" t="inlineStr">
        <is>
          <t>phế truất, hạ bệ, cung khai, cung cấp bằng chứng - phế, truất ngôi, truất, hạ</t>
        </is>
      </c>
    </row>
    <row r="5725">
      <c r="A5725" t="inlineStr">
        <is>
          <t>entwaffnen</t>
        </is>
      </c>
      <c r="B5725" t="inlineStr"/>
      <c r="C5725" t="inlineStr"/>
      <c r="D5725" t="inlineStr">
        <is>
          <t>lột vũ khí, tước vũ khí, đánh bật gươm, đánh bật kiếm, tháo dỡ hết vũ khí, tước hết khả năng tác hại, làm mất hết giận, làm nguôi giận, làm hết bực tức, làm tiêu tan sự nghi ngờ - giảm quân bị, giải trừ quân bị</t>
        </is>
      </c>
    </row>
    <row r="5726">
      <c r="A5726" t="inlineStr">
        <is>
          <t>entweder</t>
        </is>
      </c>
      <c r="B5726" t="inlineStr"/>
      <c r="C5726" t="inlineStr"/>
      <c r="D5726" t="inlineStr">
        <is>
          <t>mỗi, một, cả hai, hoặc, cũng phải thế = entweder oder + = entweder ... oder +</t>
        </is>
      </c>
    </row>
    <row r="5727">
      <c r="A5727" t="inlineStr">
        <is>
          <t>Entweichen</t>
        </is>
      </c>
      <c r="B5727" t="inlineStr"/>
      <c r="C5727" t="inlineStr"/>
      <c r="D5727" t="inlineStr">
        <is>
          <t>sự trốn thoát, phương tiện để trốn thoát, con đường thoát, lối thoát, sự thoát ly thực tế, phương tiện để thoát ly thực tế, sự thoát, cây trồng mọc tự nhiên</t>
        </is>
      </c>
    </row>
    <row r="5728">
      <c r="A5728" t="inlineStr">
        <is>
          <t>entweichen</t>
        </is>
      </c>
      <c r="B5728" t="inlineStr"/>
      <c r="C5728" t="inlineStr"/>
      <c r="D5728" t="inlineStr">
        <is>
          <t>hút, rút, làm kiệt quệ, làm rỗng, làm cạn, dốc hết, dùng hết, bàn hết khía cạnh, nghiên cứu hết mọi mặt - lọt qua, rỉ ra, rò ra, thoát ra, để rỉ qua, để rò, lọt ra, lộ ra, để lọt ra, để lộ ra - = entweichen +</t>
        </is>
      </c>
    </row>
    <row r="5729">
      <c r="A5729" t="inlineStr">
        <is>
          <t>entweihen</t>
        </is>
      </c>
      <c r="B5729" t="inlineStr"/>
      <c r="C5729" t="inlineStr"/>
      <c r="D5729" t="inlineStr">
        <is>
          <t>đi thành hàng dọc, làm nhơ bẩn, làm vẩn đục, làm ô uế &amp; ), phá trinh, hãm hiếp, cưỡng dâm, làm mất tính chất thiêng liêng - làm mất tính thiêng liêng, dùng vào việc phàm tục, mạo phạm, báng bổ, dâng cho tà ma quỷ dữ - làm ô uế, làm mất thiêng liêng, làm hư hỏng, làm sa đoạ - coi thường, xúc phạm = entweihen +</t>
        </is>
      </c>
    </row>
    <row r="5730">
      <c r="A5730" t="inlineStr">
        <is>
          <t>Entweihung</t>
        </is>
      </c>
      <c r="B5730" t="inlineStr"/>
      <c r="C5730" t="inlineStr"/>
      <c r="D5730" t="inlineStr">
        <is>
          <t>sự mạo phạm, sự báng bổ, sự xúc phạm, sự dâng cho tà ma quỷ dữ - sự làm ô uế, sự làm mất thiêng liêng, sự làm nhơ bẩn, sự làm hư hỏng, sự làm sa đoạ - sự coi thường</t>
        </is>
      </c>
    </row>
    <row r="5731">
      <c r="A5731" t="inlineStr">
        <is>
          <t>entwenden</t>
        </is>
      </c>
      <c r="B5731" t="inlineStr"/>
      <c r="C5731" t="inlineStr"/>
      <c r="D5731" t="inlineStr">
        <is>
          <t>trừu tượng hoá, làm đãng trí, rút ra, chiết ra, tách ra, lấy trộm, ăn cắp, tóm tắt, trích yếu - xoáy, móc túi - ăn trộm - lấy bất thình lình, làm vụng trộm, khéo chiếm được, lẻn, đi lén</t>
        </is>
      </c>
    </row>
    <row r="5732">
      <c r="A5732" t="inlineStr">
        <is>
          <t>Entwerfen</t>
        </is>
      </c>
      <c r="B5732" t="inlineStr"/>
      <c r="C5732" t="inlineStr"/>
      <c r="D5732" t="inlineStr">
        <is>
          <t>sự phác hoạ, sự vẽ kiểu, sự thiết kế, sự trình bày</t>
        </is>
      </c>
    </row>
    <row r="5733">
      <c r="A5733" t="inlineStr">
        <is>
          <t>entwerfen</t>
        </is>
      </c>
      <c r="B5733" t="inlineStr"/>
      <c r="C5733" t="inlineStr"/>
      <c r="D5733" t="inlineStr">
        <is>
          <t>thiết kế, lên kế hoạch - vẽ hải đồ, ghi vào hải đồ, vẽ đồ thị, lập biểu đồ - soạn, sáng tác, làm, dạng bị động) gồm có, bao gồm, bình tĩnh lại, trấn tĩnh, chuẩn bị tư thế đĩnh đạc, giải quyết, dàn xếp, dẹp được, sắp chữ - tạo, tạo nên, tạo ra, tạo thành, sáng tạo, gây ra, phong tước, đóng lần đầu tiên, làm rối lên, làn nhắng lên, hối hả chạy ngược chạy xuôi - phác hoạ, vẽ phác, vẽ kiểu, làm đồ án, làm đề cương, phác thảo cách trình bày, có ý định, định, dự kiến, trù tính, có y đồ, có mưu đồ, chỉ định, để cho, dành cho, làm nghề vẽ kiểu - làm nghề xây dựng đồ án - nghĩ ra, đặt, sáng chế, phát minh, bày mưu, bày kế, âm mưu, mưu đồ, để lại - phác thảo, dự thảo, bắt quân dịch, thực hiện chế độ quân dịch đối với, lấy ra, rút ra, vạch cỡ - - làm thành, nặn thành, huấn luyện, rèn luyện, đào tạo, tổ chức, thiết lập, thành lập, phát thành tiếng, phát âm rõ, hình thành, gây, tạo được, nhiễm, cấu tạo, xếp thành, ghép, thành hình - được tạo thành, xếp thành hàng - bố trí, bố cục, dựng lên, điều chỉnh, làm cho hợp, lắp, chắp, hư cấu, tưởng tượng, trình bày, phát âm, đặt vào khung, lên khung, dựng khung, đầy triển vọng to frame well) - chế tạo, sắp đặt, xếp đặt, dọn, thu dọn, sửa soạn, chuẩn bị, kiếm được, thu, thực hiện, thi hành, khiến cho, làm cho, bắt, bắt buộc, phong, bổ nhiệm, lập, tôn, ước lượng, đánh giá - định giá, kết luận, đến, tới, trông thấy, hoàn thành, đạt được, làm được, đi được, thành, là, bằng, trở thành, trở nên, nghĩ, hiểu, đi, tiến, lên, xuống, ra ý, ra vẻ - làm mẫu, nặn kiểu, làm mô hình, đắp khuôn, làm theo, làm gương, bắt chước, làm nghề mặc quần áo làm nẫu, mặc làm mẫu - vẽ đường nét bên ngoài, vạch hình dáng bên ngoài, thảo những nét chính, phác ra những nét chính - viết bằng bút chì, vẽ bằng bút chì, kẻ bằng bút chì, tô bằng bút chì, ghi bằng bút chì, ghi vào sổ đánh cá, dạng bị động đánh bóng nhẹ bằng những đường vòng tròn đồng tâm hoặc song song) - vẻ bản đồ của, vẽ sơ đồ của, làm dàn bài, làm dàn ý, đặt kế hoạch, dự tính - vẽ sơ đồ, vẽ biểu đồ, dựng đồ án, đánh dấu trên cơ sở, đánh dấu trên đồ án, mưu tính - sửa soạn sắm sửa, dự bị, chuẩn bị cho, rèn cặp cho, điều chế, pha chế, nấu, chuẩn bị tư tưởng cho, sắm sửa - vạch kế hoạch, có kế hoạch thực hiện - - + out) vạch, kẻ, vạch ra, chỉ ra, định ra, kẻ theo vạch, chỉ theo đường, theo vết, theo vết chân, theo, đi theo, tìm thấy dấu vết = entwerfen + = entwerfen + = neu entwerfen + = flüchtig entwerfen + = im groben entwerfen +</t>
        </is>
      </c>
    </row>
    <row r="5734">
      <c r="A5734" t="inlineStr">
        <is>
          <t>entwerten</t>
        </is>
      </c>
      <c r="B5734" t="inlineStr"/>
      <c r="C5734" t="inlineStr"/>
      <c r="D5734" t="inlineStr">
        <is>
          <t>bỏ, xoá bỏ, huỷ bỏ, bãi bỏ, đóng dấu xoá bỏ, thanh toán, trả hết, khử - làm xấu đi, làm mất vẻ đẹp, làm mất uy tín, làm mất mặt, làm mất thể diện, xoá đi - - làm sụt giá, làm giảm giá, gièm pha, nói xấu, làm giảm giá trị, chê bai, coi khinh, đánh giá thấp, sụt giá, giảm giá trị - xoá, tẩy, gạch đi, xoá sạch, phá sạch, làm tiêu ma = entwerten +</t>
        </is>
      </c>
    </row>
    <row r="5735">
      <c r="A5735" t="inlineStr">
        <is>
          <t>entwertet</t>
        </is>
      </c>
      <c r="B5735" t="inlineStr"/>
      <c r="C5735" t="inlineStr"/>
      <c r="D5735" t="inlineStr">
        <is>
          <t>chưa bị huỷ bỏ, chưa bị bãi bỏ, chưa đóng dấu, chưa bỏ, chưa tẩy</t>
        </is>
      </c>
    </row>
    <row r="5736">
      <c r="A5736" t="inlineStr">
        <is>
          <t>Entwertung</t>
        </is>
      </c>
      <c r="B5736" t="inlineStr"/>
      <c r="C5736" t="inlineStr"/>
      <c r="D5736" t="inlineStr">
        <is>
          <t>sự bỏ, sự huỷ bỏ, sự xoá bỏ, sự bãi bỏ, dấu xoá bỏ, sự khử, sự ước lược - - sự sụt giá, sự giảm giá, sự gièm pha, sự nói xấu, sự làm giảm giá trị, sự chê bai, sự coi khinh, sự đánh giá thấp = die Entwertung +</t>
        </is>
      </c>
    </row>
    <row r="5737">
      <c r="A5737" t="inlineStr">
        <is>
          <t>entwickeln</t>
        </is>
      </c>
      <c r="B5737" t="inlineStr"/>
      <c r="C5737" t="inlineStr"/>
      <c r="D5737" t="inlineStr">
        <is>
          <t>rút ra &amp; ), chiết ra - thảo tỉ mỉ, thảo kỹ lưỡng, sửa soạn công phu, làm công phu, trau chuốt, dựng lên, chế tạo ra, sản ra, nói thêm, cho thêm chi tiết, trở thành tỉ mỉ, trở thành tinh vi - dựng đứng thẳng, đặt đứng thẳng, dựng nên, xây dựng &amp; ), làm cương lên, ghép, lắp ráp, dựng, cương lên - - mở ra &amp; ), rút ra, suy ra, luận ra, lấy ra, tạo ra, hư cấu, phát ra, làm tiến triển, làm tiến hoá, tiến triển, tiến hoá - phát triển, giảng, giải nghĩa, giải thích - nảy mầm, nảy ra, nảy sinh ra, làm mọc mộng, làm nảy mầm, sinh ra, đẻ ra - làm mẫu, nặn kiểu, vẽ kiểu, làm mô hình, đắp khuôn, làm theo, làm gương, bắt chước, làm nghề mặc quần áo làm nẫu, mặc làm mẫu - dạy, dạy dỗ, rèn luyện, huấn luyện, đào tạo, tập dượt, uốn, chĩa, đi xe lửa, tập luyện tập dượt - mở ra, trải ra, bày tỏ, để lộ, bộc lộ, lộ ra, bày ra = entwickeln + = entwickeln + = neu entwickeln + = sich entwickeln + = sich entwickeln + = wieder entwickeln + = sich entwickeln zu +</t>
        </is>
      </c>
    </row>
    <row r="5738">
      <c r="A5738" t="inlineStr">
        <is>
          <t>entwickelt</t>
        </is>
      </c>
      <c r="B5738" t="inlineStr"/>
      <c r="C5738" t="inlineStr"/>
      <c r="D5738" t="inlineStr">
        <is>
          <t>chín, thành thực, trưởng thành, cẩn thận, chín chắn, kỹ càng, đến kỳ hạn phải thanh toán, mân kỳ = noch nicht voll entwickelt +</t>
        </is>
      </c>
    </row>
    <row r="5739">
      <c r="A5739" t="inlineStr">
        <is>
          <t>Entwickler</t>
        </is>
      </c>
      <c r="B5739" t="inlineStr"/>
      <c r="C5739" t="inlineStr"/>
      <c r="D5739" t="inlineStr">
        <is>
          <t>người rửa ảnh, thuốc rửa ảnh - kỹ sư, công trình sư, kỹ sư xây dựng civil engineer), công binh, người thiết kế và xây dựng công sự, người phụ trách máy, người lái đầu máy xe lửa, người nghĩ ra, người bày ra - người vạch ra, người bố trí = der Entwickler +</t>
        </is>
      </c>
    </row>
    <row r="5740">
      <c r="A5740" t="inlineStr">
        <is>
          <t>Entwicklung</t>
        </is>
      </c>
      <c r="B5740" t="inlineStr"/>
      <c r="C5740" t="inlineStr"/>
      <c r="D5740" t="inlineStr">
        <is>
          <t>sự cày cấy, sự trồng trọt, sự dạy dỗ, sự mở mang, sự giáo hoá, sự trau dồi, sự tu dưỡng, sự nuôi dưỡng, sự bồi dưỡng - sự trình bày, sự bày tỏ, sự thuyết minh, sự phát triển, sự mở rộng, sự khuếch trương, sự phát đạt, sự tiến triển, việc rửa ảnh, sự hiện, sự triển khai, sự mở, sự khai triển - sự việc diễn biến - sự làm rời ra, sự cởi ra, sự tháo ra, sự thả ra, sự thoát khỏi, sự ràng buộc, tác phong thoải mái tự nhiên, sự từ hôn, sự thoát ra, sự tách ra, sự gỡ đường kiếm - sự thảo tỉ mỉ, sự thảo kỹ lưỡng, sự sửa soạn công phu, sự làm công phu, sự dựng lên, sự chế tạo, sự sản ra - sự tiến hoá, sự mở ra, sự nở ra, sự phát ra, sự quay lượn, sự khai căn, sự thay đổi thế trận - sự lớn mạnh, sự tăng tiến, sự tăng lên, sự sinh trưởng, vụ mùa màng, cái đang sinh trưởng, khối đã mọc, khối u, u - sự chuyển động, sự vận động, sự cử động, sự hoạt động, động tác, cử động, hoạt động, hành động, sự di chuyển, phong trào, cuộc vận động, bộ phận hoạt động, tình cảm, mối cảm kích - mối xúc động, phần, sự biến động, sự đi ngoài, sự ra ỉa - quá trình, sự tiến hành, phương pháp, cách thức, việc tố tụng, trát đòi, lệnh gọi của toà án, u lồi, bướu, phép in ximili, phép in ảnh chấm = in der Entwicklung + = die abnorme Entwicklung + = die Entwicklung geht dahin + = die planmäßige Entwicklung + = Forschung und Entwicklung + = die unvollkommene Entwicklung + = die architektonische Entwicklung + = die zukunftsträchtige Entwicklung +</t>
        </is>
      </c>
    </row>
    <row r="5741">
      <c r="A5741" t="inlineStr">
        <is>
          <t>Entwicklungs-</t>
        </is>
      </c>
      <c r="B5741" t="inlineStr"/>
      <c r="C5741" t="inlineStr"/>
      <c r="D5741" t="inlineStr">
        <is>
          <t>phát triển, nảy nở, tiến triển - sự tiến triển, sự tiến hoá - thuyết tiến hoá, sự quay lượn - thanh thiếu niên, có tính chất thanh thiếu niên, hợp với thanh thiếu niên - tinh dịch, hạt giống, sự sinh sản, có thể sinh sản được</t>
        </is>
      </c>
    </row>
    <row r="5742">
      <c r="A5742" t="inlineStr">
        <is>
          <t>Entwicklungsgeschichte</t>
        </is>
      </c>
      <c r="B5742" t="inlineStr"/>
      <c r="C5742" t="inlineStr"/>
      <c r="D5742" t="inlineStr">
        <is>
          <t>thuyết phát sinh sinh vật - sự phát sinh loài</t>
        </is>
      </c>
    </row>
    <row r="5743">
      <c r="A5743" t="inlineStr">
        <is>
          <t>Entwicklungslehre</t>
        </is>
      </c>
      <c r="B5743" t="inlineStr"/>
      <c r="C5743" t="inlineStr"/>
      <c r="D5743" t="inlineStr">
        <is>
          <t>người theo thuyết tiến hoá, nhà tiến hoá</t>
        </is>
      </c>
    </row>
    <row r="5744">
      <c r="A5744" t="inlineStr">
        <is>
          <t>Entwicklungsphase</t>
        </is>
      </c>
      <c r="B5744" t="inlineStr"/>
      <c r="C5744" t="inlineStr"/>
      <c r="D5744" t="inlineStr">
        <is>
          <t>sân vận động, đường đua, Xtađiom, giai đoạn, thời kỳ, thời kỳ gian biến thái</t>
        </is>
      </c>
    </row>
    <row r="5745">
      <c r="A5745" t="inlineStr">
        <is>
          <t>Entwicklungsstufe</t>
        </is>
      </c>
      <c r="B5745" t="inlineStr"/>
      <c r="C5745" t="inlineStr"/>
      <c r="D5745" t="inlineStr">
        <is>
          <t>tuần, giai thoại, thời kỳ, phương diện, mặt, pha - bệ, dài, giàn, bàn soi, sân khấu, nghề kịch, kịch, vũ đài, phạm vi hoạt động, khung cảnh hoạt động, giai đoạn, đoạn đường, quãng đường, trạm, tầng, cấp, stagecoach, xe buýt</t>
        </is>
      </c>
    </row>
    <row r="5746">
      <c r="A5746" t="inlineStr">
        <is>
          <t>entwirren</t>
        </is>
      </c>
      <c r="B5746" t="inlineStr"/>
      <c r="C5746" t="inlineStr"/>
      <c r="D5746" t="inlineStr">
        <is>
          <t>gỡ, gỡ rối, làm thoát khỏi cảnh rối rắm lúng túng, được gỡ rối, thoát khỏi cảnh rối rắm lúng túng - làm cho thẳng, sắp xếp cho ngăn nắp, thẳng ra - tháo, duỗi thẳng ra - tháo ra, gỡ mối, làm cho ra manh mối, làm sáng tỏ, sổ sợi x ra - gỡ rối &amp; ) - rút chỉ, thoát khỏi, tìm ra manh mối - li - li ra</t>
        </is>
      </c>
    </row>
    <row r="5747">
      <c r="A5747" t="inlineStr">
        <is>
          <t>entwischen</t>
        </is>
      </c>
      <c r="B5747" t="inlineStr"/>
      <c r="C5747" t="inlineStr"/>
      <c r="D5747" t="inlineStr">
        <is>
          <t>thả, đẻ non, đút nhanh, đút gọn, đút lén, giúi nhanh, nhét nhanh, nhét gọn, thoát, tuột ra khỏi, trượt, tuột, trôi qua, chạy qua, lẻn, lủi, lẩn, lỏn, lỡ lầm, mắc lỗi</t>
        </is>
      </c>
    </row>
    <row r="5748">
      <c r="A5748" t="inlineStr">
        <is>
          <t>Entwurf</t>
        </is>
      </c>
      <c r="B5748" t="inlineStr"/>
      <c r="C5748" t="inlineStr"/>
      <c r="D5748" t="inlineStr">
        <is>
          <t>cái kéo liềm, cái kích, mỏ, đầu mũi neo, mũi biển hẹp, tờ quảng cáo, yết thị, hoá đơn, luật dự thảo, dự luật, giấy bạc, hối phiếu bill of exchange), sự thưa kiện, đơn kiện - - quan niệm, nhận thức, khái niệm, sự thai nghén trong óc, sự hình thành trong óc, sự thụ thai - sự mô tả, sự phác hoạ, hình mô tả, hình phác hoạ - 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phương sách, phương kế, chước mưu, vật sáng chế ra, thiết bị, dụng cụ, máy móc, hình vẽ, hình trang trí, hình tương trưng, châm ngôn, đề từ - cặn, nước vo gạo, nước rửa bát, bã lúa mạch , bản phác hoạ, sơ đồ thiết kế, bản dự thảo một đạo luật...), chế độ quân dịch, sự lấy ra, sự rút ra, hối phiếu, phân đội - biệt phái, phân đội tăng cường, gió lò, sự kéo, sự vạch cỡ, cỡ vạch - sự kéo lưới, mẻ lưới, sự uống một hơi, hơi, hớp, ngụm, cơn, chầu, sự lấy ở thùng ra, lượng lấy ở thùng ra, liều thuốc nước, lượng nước rẽ, lượng xả nước, tầm nước, gió lùa, sự thông gió - cờ đam, phân đội biệt phái, phân đội tăng cường draft), bản dự thảo draft) - sự kẻ - nét ngoài, đường nét, hình dáng, hình bóng, nét phác, nét đại cương, sự vạch ra những nét chính, đặc điểm chính, nguyên tắc chung - sơ đồ, bản đồ thành phố, bản đồ, mặt phẳng, dàn bài, dàn ý, cách tiến hành, cách làm - đề án, dự án, công trình, công cuộc lớn - sự sắp xếp theo hệ thống, sự phối hợp, âm mưu, lược đồ, giản đồ - bộ xương, bộ khung, bộ gọng, nhân, lõi, khung, nòng cốt, sườn, người gầy da bọc xương - bức vẽ phác, bức phác hoạ, bản tóm tắt, vở ca kịch ngắn, bản nhạc nhịp đơn = der rohe Entwurf + = der computerunterstützte Entwurf +</t>
        </is>
      </c>
    </row>
    <row r="5749">
      <c r="A5749" t="inlineStr">
        <is>
          <t>entwurzeln</t>
        </is>
      </c>
      <c r="B5749" t="inlineStr"/>
      <c r="C5749" t="inlineStr"/>
      <c r="D5749" t="inlineStr">
        <is>
          <t>nhổ rễ, làm bật rễ, trừ tiệt - trục ra khỏi, đuổi ra khỏi - - nhổ bật rễ - nhổ</t>
        </is>
      </c>
    </row>
    <row r="5750">
      <c r="A5750" t="inlineStr">
        <is>
          <t>entzerren</t>
        </is>
      </c>
      <c r="B5750" t="inlineStr"/>
      <c r="C5750" t="inlineStr"/>
      <c r="D5750">
        <f> entzerren + = entzerren +</f>
        <v/>
      </c>
    </row>
    <row r="5751">
      <c r="A5751" t="inlineStr">
        <is>
          <t>Entzerrer</t>
        </is>
      </c>
      <c r="B5751" t="inlineStr"/>
      <c r="C5751" t="inlineStr"/>
      <c r="D5751" t="inlineStr">
        <is>
          <t>người làm cho bằng nhau, người làm cho ngang nhau, đòn cân bằng, bộ cân bằng</t>
        </is>
      </c>
    </row>
    <row r="5752">
      <c r="A5752" t="inlineStr">
        <is>
          <t>Entzerrung</t>
        </is>
      </c>
      <c r="B5752" t="inlineStr"/>
      <c r="C5752" t="inlineStr"/>
      <c r="D5752" t="inlineStr">
        <is>
          <t>sự làm bằng nhau, sự làm ngang nhau, sự gỡ hoà = die Entzerrung +</t>
        </is>
      </c>
    </row>
    <row r="5753">
      <c r="A5753" t="inlineStr">
        <is>
          <t>entziehen</t>
        </is>
      </c>
      <c r="B5753" t="inlineStr"/>
      <c r="C5753" t="inlineStr"/>
      <c r="D5753" t="inlineStr">
        <is>
          <t>bắt cóc, cuỗm đi, lừa đem đi, rẽ ra, giạng ra - cởi quần áo, lột quần áo, tước bỏ, tước đoạt, trừ bỏ, gạt bỏ - rút, rút khỏi, rút lui, rút lại, sự huỷ bỏ, sự thu hồi, kéo, rút quân, ra, rút ra = entziehen + = sich entziehen +</t>
        </is>
      </c>
    </row>
    <row r="5754">
      <c r="A5754" t="inlineStr">
        <is>
          <t>entzifferbar</t>
        </is>
      </c>
      <c r="B5754" t="inlineStr"/>
      <c r="C5754" t="inlineStr"/>
      <c r="D5754" t="inlineStr">
        <is>
          <t>có thể đọc ra được, có thể giải đoán ra được</t>
        </is>
      </c>
    </row>
    <row r="5755">
      <c r="A5755" t="inlineStr">
        <is>
          <t>entziffern</t>
        </is>
      </c>
      <c r="B5755" t="inlineStr"/>
      <c r="C5755" t="inlineStr"/>
      <c r="D5755" t="inlineStr">
        <is>
          <t>giải, đọc, giải đoán - - + out) vạch, kẻ, vạch ra, chỉ ra, định ra, kẻ theo vạch, chỉ theo đường, theo vết, theo vết chân, theo, đi theo, tìm thấy dấu vết</t>
        </is>
      </c>
    </row>
    <row r="5756">
      <c r="A5756" t="inlineStr">
        <is>
          <t>Entzifferung</t>
        </is>
      </c>
      <c r="B5756" t="inlineStr"/>
      <c r="C5756" t="inlineStr"/>
      <c r="D5756" t="inlineStr">
        <is>
          <t>sự giải, sự đọc, sự giải đoán</t>
        </is>
      </c>
    </row>
    <row r="5757">
      <c r="A5757" t="inlineStr">
        <is>
          <t>entzwei</t>
        </is>
      </c>
      <c r="B5757" t="inlineStr"/>
      <c r="C5757" t="inlineStr"/>
      <c r="D5757" t="inlineStr">
        <is>
          <t>riêng ra, xa ra, cách xa nhau, rời ra, rời ra từng mảnh - bị gãy, bị vỡ, vụn, đứt quãng, chập chờn, thất thường, nhấp nhô, gập ghềnh, suy nhược, ốm yếu, quỵ, tuyệt vọng, đau khổ, nói sai, không được tôn trọng, không được thực hiện</t>
        </is>
      </c>
    </row>
    <row r="5758">
      <c r="A5758" t="inlineStr">
        <is>
          <t>entzweigehen</t>
        </is>
      </c>
      <c r="B5758" t="inlineStr"/>
      <c r="C5758" t="inlineStr"/>
      <c r="D5758" t="inlineStr">
        <is>
          <t>làm vỡ, làm gãy, làm tan vỡ, làm tiêu tan, làm đảo lộn, vỡ, gãy, tan vỡ, tiêu tan</t>
        </is>
      </c>
    </row>
    <row r="5759">
      <c r="A5759" t="inlineStr">
        <is>
          <t>Enzian</t>
        </is>
      </c>
      <c r="B5759" t="inlineStr"/>
      <c r="C5759" t="inlineStr"/>
      <c r="D5759" t="inlineStr">
        <is>
          <t>cây long đởm = der gelbe Enzian +</t>
        </is>
      </c>
    </row>
    <row r="5760">
      <c r="A5760" t="inlineStr">
        <is>
          <t>enzyklisch</t>
        </is>
      </c>
      <c r="B5760" t="inlineStr"/>
      <c r="C5760" t="inlineStr"/>
      <c r="D5760" t="inlineStr">
        <is>
          <t>để phổ biến rộng rãi</t>
        </is>
      </c>
    </row>
    <row r="5761">
      <c r="A5761" t="inlineStr">
        <is>
          <t>Enzym</t>
        </is>
      </c>
      <c r="B5761" t="inlineStr"/>
      <c r="C5761" t="inlineStr"/>
      <c r="D5761" t="inlineStr">
        <is>
          <t>Enzim</t>
        </is>
      </c>
    </row>
    <row r="5762">
      <c r="A5762" t="inlineStr">
        <is>
          <t>Epidemie</t>
        </is>
      </c>
      <c r="B5762" t="inlineStr"/>
      <c r="C5762" t="inlineStr"/>
      <c r="D5762" t="inlineStr">
        <is>
          <t>bệnh dịch &amp; )</t>
        </is>
      </c>
    </row>
    <row r="5763">
      <c r="A5763" t="inlineStr">
        <is>
          <t>epidemisch</t>
        </is>
      </c>
      <c r="B5763" t="inlineStr"/>
      <c r="C5763" t="inlineStr"/>
      <c r="D5763" t="inlineStr">
        <is>
          <t>dịch</t>
        </is>
      </c>
    </row>
    <row r="5764">
      <c r="A5764" t="inlineStr">
        <is>
          <t>Epidermis</t>
        </is>
      </c>
      <c r="B5764" t="inlineStr"/>
      <c r="C5764" t="inlineStr"/>
      <c r="D5764" t="inlineStr">
        <is>
          <t>biểu bì</t>
        </is>
      </c>
    </row>
    <row r="5765">
      <c r="A5765" t="inlineStr">
        <is>
          <t>epidermisch</t>
        </is>
      </c>
      <c r="B5765" t="inlineStr"/>
      <c r="C5765" t="inlineStr"/>
      <c r="D5765" t="inlineStr">
        <is>
          <t>biểu bì</t>
        </is>
      </c>
    </row>
    <row r="5766">
      <c r="A5766" t="inlineStr">
        <is>
          <t>Epigrammatiker</t>
        </is>
      </c>
      <c r="B5766" t="inlineStr"/>
      <c r="C5766" t="inlineStr"/>
      <c r="D5766" t="inlineStr">
        <is>
          <t>nhà thơ trào phúng</t>
        </is>
      </c>
    </row>
    <row r="5767">
      <c r="A5767" t="inlineStr">
        <is>
          <t>epigrammatisch</t>
        </is>
      </c>
      <c r="B5767" t="inlineStr"/>
      <c r="C5767" t="inlineStr"/>
      <c r="D5767" t="inlineStr">
        <is>
          <t>thơ trào phúng, dí dỏm, trào phúng</t>
        </is>
      </c>
    </row>
    <row r="5768">
      <c r="A5768" t="inlineStr">
        <is>
          <t>Epilepsie</t>
        </is>
      </c>
      <c r="B5768" t="inlineStr"/>
      <c r="C5768" t="inlineStr"/>
      <c r="D5768" t="inlineStr">
        <is>
          <t>động kinh</t>
        </is>
      </c>
    </row>
    <row r="5769">
      <c r="A5769" t="inlineStr">
        <is>
          <t>Epilog</t>
        </is>
      </c>
      <c r="B5769" t="inlineStr"/>
      <c r="C5769" t="inlineStr"/>
      <c r="D5769" t="inlineStr">
        <is>
          <t>lời bạt - phần kết, lễ kết</t>
        </is>
      </c>
    </row>
    <row r="5770">
      <c r="A5770" t="inlineStr">
        <is>
          <t>episch</t>
        </is>
      </c>
      <c r="B5770" t="inlineStr"/>
      <c r="C5770" t="inlineStr"/>
      <c r="D5770" t="inlineStr">
        <is>
          <t>có tính chất anh hùng ca, có tính chất sử thi, có thể viết thành anh hùng ca, có thể viết thành sử thi</t>
        </is>
      </c>
    </row>
    <row r="5771">
      <c r="A5771" t="inlineStr">
        <is>
          <t>Episode</t>
        </is>
      </c>
      <c r="B5771" t="inlineStr"/>
      <c r="C5771" t="inlineStr"/>
      <c r="D5771" t="inlineStr">
        <is>
          <t>phần giữa, đoạn, hồi, tình tiết</t>
        </is>
      </c>
    </row>
    <row r="5772">
      <c r="A5772" t="inlineStr">
        <is>
          <t>episodisch</t>
        </is>
      </c>
      <c r="B5772" t="inlineStr"/>
      <c r="C5772" t="inlineStr"/>
      <c r="D5772" t="inlineStr">
        <is>
          <t>đoạn, hồi, tình tiết, chia ra từng đoạn, chia ra từng hồi</t>
        </is>
      </c>
    </row>
    <row r="5773">
      <c r="A5773" t="inlineStr">
        <is>
          <t>Epithel</t>
        </is>
      </c>
      <c r="B5773" t="inlineStr"/>
      <c r="C5773" t="inlineStr"/>
      <c r="D5773" t="inlineStr">
        <is>
          <t>biểu mô = Epithel- +</t>
        </is>
      </c>
    </row>
    <row r="5774">
      <c r="A5774" t="inlineStr">
        <is>
          <t>Epoche</t>
        </is>
      </c>
      <c r="B5774" t="inlineStr"/>
      <c r="C5774" t="inlineStr"/>
      <c r="D5774" t="inlineStr">
        <is>
          <t>sự bắt đầu của một kỷ nguyên - thời đại, kỷ nguyên, đại - kỷ, kỳ, thời kỳ, giai đoạn, thời gian, thời nay, tiết, số nhiều) kỳ hành kinh, , chu kỳ, câu nhiều đoạn, chấm câu, dấu chấm câu, lời nói văn hoa bóng bảy</t>
        </is>
      </c>
    </row>
    <row r="5775">
      <c r="A5775" t="inlineStr">
        <is>
          <t>Epsilon</t>
        </is>
      </c>
      <c r="B5775" t="inlineStr"/>
      <c r="C5775" t="inlineStr"/>
      <c r="D5775" t="inlineStr">
        <is>
          <t>Epxilon</t>
        </is>
      </c>
    </row>
    <row r="5776">
      <c r="A5776" t="inlineStr">
        <is>
          <t>erachten</t>
        </is>
      </c>
      <c r="B5776" t="inlineStr"/>
      <c r="C5776" t="inlineStr"/>
      <c r="D5776" t="inlineStr">
        <is>
          <t>tưởng rằng, nghĩ rằng, cho rằng, thấy rằng - nghĩ, suy nghĩ, ngẫm nghĩ, tưởng, tưởng tượng, nghĩ được, nghĩ là, cho là, coi như, nghĩ ra, thấy, hiểu, nghĩ đến, nhớ, trông mong, luôn luôn nghĩ, lo nghĩ, lo lắng - nuôi những ý nghĩ, nuôi những tư tưởng = etwas für nötig erachten +</t>
        </is>
      </c>
    </row>
    <row r="5777">
      <c r="A5777" t="inlineStr">
        <is>
          <t>erarbeiten</t>
        </is>
      </c>
      <c r="B5777" t="inlineStr"/>
      <c r="C5777" t="inlineStr"/>
      <c r="D5777" t="inlineStr">
        <is>
          <t>thảo tỉ mỉ, thảo kỹ lưỡng, sửa soạn công phu, làm công phu, trau chuốt, dựng lên, chế tạo ra, sản ra, nói thêm, cho thêm chi tiết, trở thành tỉ mỉ, trở thành tinh vi = mühsam erarbeiten +</t>
        </is>
      </c>
    </row>
    <row r="5778">
      <c r="A5778" t="inlineStr">
        <is>
          <t>erarbeitet</t>
        </is>
      </c>
      <c r="B5778" t="inlineStr"/>
      <c r="C5778" t="inlineStr"/>
      <c r="D5778" t="inlineStr">
        <is>
          <t>không kiếm mà có</t>
        </is>
      </c>
    </row>
    <row r="5779">
      <c r="A5779" t="inlineStr">
        <is>
          <t>erbarmungslos</t>
        </is>
      </c>
      <c r="B5779" t="inlineStr"/>
      <c r="C5779" t="inlineStr"/>
      <c r="D5779" t="inlineStr">
        <is>
          <t>nhẫn tâm, tàn nhẫn - không thương xót</t>
        </is>
      </c>
    </row>
    <row r="5780">
      <c r="A5780" t="inlineStr">
        <is>
          <t>Erbauer</t>
        </is>
      </c>
      <c r="B5780" t="inlineStr"/>
      <c r="C5780" t="inlineStr"/>
      <c r="D5780" t="inlineStr">
        <is>
          <t>kiến trúc sư, người làm ra, người xây dựng, người sáng tạo - chủ thầu - người dựng, người làm đứng thẳng, vật làm đứng thẳng, cơ cương erector muscle), thợ lắp ráp</t>
        </is>
      </c>
    </row>
    <row r="5781">
      <c r="A5781" t="inlineStr">
        <is>
          <t>erbaut</t>
        </is>
      </c>
      <c r="B5781" t="inlineStr"/>
      <c r="C5781" t="inlineStr"/>
      <c r="D5781" t="inlineStr">
        <is>
          <t>hăng hái, nhiệt tình, say mê</t>
        </is>
      </c>
    </row>
    <row r="5782">
      <c r="A5782" t="inlineStr">
        <is>
          <t>Erbe</t>
        </is>
      </c>
      <c r="B5782" t="inlineStr"/>
      <c r="C5782" t="inlineStr"/>
      <c r="D5782" t="inlineStr">
        <is>
          <t>người thừa kế, người thừa tự, người thừa hưởng, người kế tục - - = das Erbe + = das Nationale Erbe + = der gesetzliche Erbe + = der rechtmäßige Erbe + = als Erbe fallen an + = das unveräußerliche Erbe +</t>
        </is>
      </c>
    </row>
    <row r="5783">
      <c r="A5783" t="inlineStr">
        <is>
          <t>erben</t>
        </is>
      </c>
      <c r="B5783" t="inlineStr"/>
      <c r="C5783" t="inlineStr"/>
      <c r="D5783" t="inlineStr">
        <is>
          <t>hưởng, thừa hưởng, thừa kế, là người thừa kế</t>
        </is>
      </c>
    </row>
    <row r="5784">
      <c r="A5784" t="inlineStr">
        <is>
          <t>erbetteln</t>
        </is>
      </c>
      <c r="B5784" t="inlineStr"/>
      <c r="C5784" t="inlineStr"/>
      <c r="D5784" t="inlineStr">
        <is>
          <t>đi lang thang ăn xin, xin xỏ</t>
        </is>
      </c>
    </row>
    <row r="5785">
      <c r="A5785" t="inlineStr">
        <is>
          <t>erbeuten</t>
        </is>
      </c>
      <c r="B5785" t="inlineStr"/>
      <c r="C5785" t="inlineStr"/>
      <c r="D5785" t="inlineStr">
        <is>
          <t>bắt giữ, bắt, đoạt được, lấy được, chiếm được, giành được, thu hút - cướp bóc, cướp phá</t>
        </is>
      </c>
    </row>
    <row r="5786">
      <c r="A5786" t="inlineStr">
        <is>
          <t>Erbeuter</t>
        </is>
      </c>
      <c r="B5786" t="inlineStr"/>
      <c r="C5786" t="inlineStr"/>
      <c r="D5786" t="inlineStr">
        <is>
          <t>người bắt giam, tàu săn bắt</t>
        </is>
      </c>
    </row>
    <row r="5787">
      <c r="A5787" t="inlineStr">
        <is>
          <t>Erbfaktor</t>
        </is>
      </c>
      <c r="B5787" t="inlineStr"/>
      <c r="C5787" t="inlineStr"/>
      <c r="D5787" t="inlineStr">
        <is>
          <t>Gen</t>
        </is>
      </c>
    </row>
    <row r="5788">
      <c r="A5788" t="inlineStr">
        <is>
          <t>Erbfolge</t>
        </is>
      </c>
      <c r="B5788" t="inlineStr"/>
      <c r="C5788" t="inlineStr"/>
      <c r="D5788">
        <f> die bestimmte Erbfolge +</f>
        <v/>
      </c>
    </row>
    <row r="5789">
      <c r="A5789" t="inlineStr">
        <is>
          <t>Erbgut</t>
        </is>
      </c>
      <c r="B5789" t="inlineStr"/>
      <c r="C5789" t="inlineStr"/>
      <c r="D5789">
        <f> das väterliche Erbgut +</f>
        <v/>
      </c>
    </row>
    <row r="5790">
      <c r="A5790" t="inlineStr">
        <is>
          <t>erbieten</t>
        </is>
      </c>
      <c r="B5790" t="inlineStr"/>
      <c r="C5790" t="inlineStr"/>
      <c r="D5790" t="inlineStr">
        <is>
          <t>tình nguyện, tự nguyện xung phong, xung phong tòng quân, tình nguyện tòng quân, xung phong làm, tự động đưa ra = sich erbieten +</t>
        </is>
      </c>
    </row>
    <row r="5791">
      <c r="A5791" t="inlineStr">
        <is>
          <t>Erbin</t>
        </is>
      </c>
      <c r="B5791" t="inlineStr"/>
      <c r="C5791" t="inlineStr"/>
      <c r="D5791" t="inlineStr">
        <is>
          <t>người thừa kế - người đàn bà thừa kế inheritrix) - người đàn bà thừa kế inheritress)</t>
        </is>
      </c>
    </row>
    <row r="5792">
      <c r="A5792" t="inlineStr">
        <is>
          <t>erbitten</t>
        </is>
      </c>
      <c r="B5792" t="inlineStr"/>
      <c r="C5792" t="inlineStr"/>
      <c r="D5792" t="inlineStr">
        <is>
          <t>khẩn nài, khẩn khoản, nài xin</t>
        </is>
      </c>
    </row>
    <row r="5793">
      <c r="A5793" t="inlineStr">
        <is>
          <t>erbittern</t>
        </is>
      </c>
      <c r="B5793" t="inlineStr"/>
      <c r="C5793" t="inlineStr"/>
      <c r="D5793" t="inlineStr">
        <is>
          <t>làm đắng, làm cay đắng, làm chua xót, làm đau lòng, làm quyết liệt, làm gay gắt, làm sâu sắc, làm bực tức - làm trầm trọng hơn, làm cáu tiết, làm giận điên lên, khích</t>
        </is>
      </c>
    </row>
    <row r="5794">
      <c r="A5794" t="inlineStr">
        <is>
          <t>erbittert</t>
        </is>
      </c>
      <c r="B5794" t="inlineStr"/>
      <c r="C5794" t="inlineStr"/>
      <c r="D5794" t="inlineStr">
        <is>
          <t>đắng, cay đắng, chua xót, đau đớn, đau khổ, thảm thiết, chua cay, gay gắt, ác liệt, quyết liệt, rét buốt - hung dữ, dữ tợn, hung tợn, dữ dội, mãnh liệt, sôi sục, hết sức khó chịu, hết sức ghê tởm, xấu hổ vô cùng - chết, có chết, nguy đến tính mạng, tử, lớn, trọng đại, ghê gớm, cực, dài lê thê, dài dằng dặc và buồn tẻ - mạnh mẽ, hung bạo, kịch liệt, quá khích, quá đáng</t>
        </is>
      </c>
    </row>
    <row r="5795">
      <c r="A5795" t="inlineStr">
        <is>
          <t>Erbitterung</t>
        </is>
      </c>
      <c r="B5795" t="inlineStr"/>
      <c r="C5795" t="inlineStr"/>
      <c r="D5795" t="inlineStr">
        <is>
          <t>sự làm đắng, sự làm cay đắng, sự làm chua xót, sự làm đau lòng, sự làm quyết liệt, sự làm gay gắt, sự làm sâu sắc, sự làm bực tức - sự làm tăng, sự làm trầm trọng, sự làm cáu tiết, sự làm tức giận - sự làm trầm trọng hơn, sự làm giận điên lên, sự khích - mật, túi mật, chất đắng, vị đắng, nỗi cay đắng, mối hiềm oán, sự trơ tráo, sự láo xược, mụn cây, vú lá, vết sầy da, chỗ trượt da, chỗ trơ trụi, sự xúc phạm, sự chạm - sự làm phát cáu, sự chọc tức, tình trạng bị làm phát cáu, tình trạng bị chọc tức, sự kích thích, sự làm tấy lên, sự làm rát</t>
        </is>
      </c>
    </row>
    <row r="5796">
      <c r="A5796" t="inlineStr">
        <is>
          <t>erblassen</t>
        </is>
      </c>
      <c r="B5796" t="inlineStr"/>
      <c r="C5796" t="inlineStr"/>
      <c r="D5796" t="inlineStr">
        <is>
          <t>làm trắng, làm bạc đi, làm tái nhợt, tái nhợt đi - tẩy trắng, chuội - làm rào bao quanh, quây rào, làm tái đi, làm nhợt nhạt, làm xanh xám, tái đi, nhợt nhạt, xanh xám, lu mờ đi - làm bạc, sn trắng, quét vôi trắng, mạ thiếc, hoá trắng, trắng ra, tái, trắng bệch ra</t>
        </is>
      </c>
    </row>
    <row r="5797">
      <c r="A5797" t="inlineStr">
        <is>
          <t>Erblasser</t>
        </is>
      </c>
      <c r="B5797" t="inlineStr"/>
      <c r="C5797" t="inlineStr"/>
      <c r="D5797" t="inlineStr">
        <is>
          <t>người làm di chúc - người làm chúc thư, người để di chúc lại</t>
        </is>
      </c>
    </row>
    <row r="5798">
      <c r="A5798" t="inlineStr">
        <is>
          <t>Erblasserin</t>
        </is>
      </c>
      <c r="B5798" t="inlineStr"/>
      <c r="C5798" t="inlineStr"/>
      <c r="D5798" t="inlineStr">
        <is>
          <t>người đàn bà làm di chúc</t>
        </is>
      </c>
    </row>
    <row r="5799">
      <c r="A5799" t="inlineStr">
        <is>
          <t>erbleichen</t>
        </is>
      </c>
      <c r="B5799" t="inlineStr"/>
      <c r="C5799" t="inlineStr"/>
      <c r="D5799" t="inlineStr">
        <is>
          <t>làm trắng, làm bạc, sn trắng, quét vôi trắng, mạ thiếc, hoá trắng, trắng ra, tái, tái nhợt đi, trắng bệch ra</t>
        </is>
      </c>
    </row>
    <row r="5800">
      <c r="A5800" t="inlineStr">
        <is>
          <t>erblich</t>
        </is>
      </c>
      <c r="B5800" t="inlineStr"/>
      <c r="C5800" t="inlineStr"/>
      <c r="D5800" t="inlineStr">
        <is>
          <t>di truyền, cha truyền con nối - có thể di truyền, có thể cha truyền con nối, có thể thừa hưởng, có thể kế thừa - có thể thừa kế</t>
        </is>
      </c>
    </row>
    <row r="5801">
      <c r="A5801" t="inlineStr">
        <is>
          <t>Erblichkeit</t>
        </is>
      </c>
      <c r="B5801" t="inlineStr"/>
      <c r="C5801" t="inlineStr"/>
      <c r="D5801" t="inlineStr">
        <is>
          <t>tính di truyền, sự di truyền - tính có thể thừa hưởng, tính có thể thừa kế</t>
        </is>
      </c>
    </row>
    <row r="5802">
      <c r="A5802" t="inlineStr">
        <is>
          <t>erblicken</t>
        </is>
      </c>
      <c r="B5802" t="inlineStr"/>
      <c r="C5802" t="inlineStr"/>
      <c r="D5802" t="inlineStr">
        <is>
          <t>nhìn ngắm, thấy, trông thấy - nhìn thấy, quan sát, chiêm nghiệm, trắc nghiệm, ngắm, lắp máy ngắm</t>
        </is>
      </c>
    </row>
    <row r="5803">
      <c r="A5803" t="inlineStr">
        <is>
          <t>erblindet</t>
        </is>
      </c>
      <c r="B5803" t="inlineStr"/>
      <c r="C5803" t="inlineStr"/>
      <c r="D5803" t="inlineStr">
        <is>
          <t>đui mù, không nhìn thấy, không thấy được, mù quáng, không có lối ra, cụt, không rõ ràng, khó thấy, khó nhìn, say bí tỉ blind drunk)</t>
        </is>
      </c>
    </row>
    <row r="5804">
      <c r="A5804" t="inlineStr">
        <is>
          <t>Erblindung</t>
        </is>
      </c>
      <c r="B5804" t="inlineStr"/>
      <c r="C5804" t="inlineStr"/>
      <c r="D5804" t="inlineStr">
        <is>
          <t>sự đui mù, sự mù quáng</t>
        </is>
      </c>
    </row>
    <row r="5805">
      <c r="A5805" t="inlineStr">
        <is>
          <t>Erbrechen</t>
        </is>
      </c>
      <c r="B5805" t="inlineStr"/>
      <c r="C5805" t="inlineStr"/>
      <c r="D5805" t="inlineStr">
        <is>
          <t>sự nôn mửa - sự ựa ra, sự mửa ra, sự nôn ra, sự thổ ra, sự phun ngược trở lại, sự chảy vọt trở lại - - sự đau yếu, bệnh hoạn, bệnh, sự buồn nôn - chất nôn mửa ra, thuốc mửa, chất làm nôn mửa - sự nôn oẹ, sự mửa = Erbrechen bewirkend + = Erbrechen hervorrufend +</t>
        </is>
      </c>
    </row>
    <row r="5806">
      <c r="A5806" t="inlineStr">
        <is>
          <t>erbrechen</t>
        </is>
      </c>
      <c r="B5806" t="inlineStr"/>
      <c r="C5806" t="inlineStr"/>
      <c r="D5806" t="inlineStr">
        <is>
          <t>buồn nôn, lộn mửa, tởm, kinh tởm, ghê, chán, làm buồn nôn, làm lộn mửa, làm kinh tởm - nôn mửa - ựa ra, mửa ra, nôn ra, thổ ra, phun ngược trở lại, chảy vọt trở lại - làm cho mất hiệu lực, làm cho mất giá trị, bài tiết, lìa bỏ, rời bỏ = erbrechen + = erbrechen + = sich erbrechen + = sich erbrechen +</t>
        </is>
      </c>
    </row>
    <row r="5807">
      <c r="A5807" t="inlineStr">
        <is>
          <t>erbringen</t>
        </is>
      </c>
      <c r="B5807" t="inlineStr"/>
      <c r="C5807" t="inlineStr"/>
      <c r="D5807" t="inlineStr">
        <is>
          <t>viện, viện dẫn</t>
        </is>
      </c>
    </row>
    <row r="5808">
      <c r="A5808" t="inlineStr">
        <is>
          <t>Erbschaft</t>
        </is>
      </c>
      <c r="B5808" t="inlineStr"/>
      <c r="C5808" t="inlineStr"/>
      <c r="D5808" t="inlineStr">
        <is>
          <t>sự thừa kế, tài sản kế thừa, di sản - tư cách thừa kế, quyền thừa kế - của thừa kế, gia tài - - sự kế tiếp, sự liên tiếp, sự nối ngôi, sự kế vị, quyền kế vị, sự ăn thừa tự, tràng, dãy, chuỗi = eine Erbschaft machen + = eine Erbschaft antreten +</t>
        </is>
      </c>
    </row>
    <row r="5809">
      <c r="A5809" t="inlineStr">
        <is>
          <t>Erbse</t>
        </is>
      </c>
      <c r="B5809" t="inlineStr"/>
      <c r="C5809" t="inlineStr"/>
      <c r="D5809" t="inlineStr">
        <is>
          <t>đậu Hà-lan, đậu</t>
        </is>
      </c>
    </row>
    <row r="5810">
      <c r="A5810" t="inlineStr">
        <is>
          <t>Erbsen</t>
        </is>
      </c>
      <c r="B5810" t="inlineStr"/>
      <c r="C5810" t="inlineStr"/>
      <c r="D5810" t="inlineStr">
        <is>
          <t>đậu Hà-lan, đậu = die getrockneten halben Erbsen +</t>
        </is>
      </c>
    </row>
    <row r="5811">
      <c r="A5811" t="inlineStr">
        <is>
          <t>Erbteil</t>
        </is>
      </c>
      <c r="B5811" t="inlineStr"/>
      <c r="C5811" t="inlineStr"/>
      <c r="D5811" t="inlineStr">
        <is>
          <t>sự thừa kế, của thừa kế, gia tài, di sản</t>
        </is>
      </c>
    </row>
    <row r="5812">
      <c r="A5812" t="inlineStr">
        <is>
          <t>Erdball</t>
        </is>
      </c>
      <c r="B5812" t="inlineStr"/>
      <c r="C5812" t="inlineStr"/>
      <c r="D5812" t="inlineStr">
        <is>
          <t>buổi khiêu vũ, quả cầu, hình cầu, quả bóng, quả ban, đạn, cuộn, búi, viên, chuyện nhăng nhít, chuyện nhảm nhí, chuyện vô lý - địa cầu, trái đất, thế giới, cầu mắt, chao đèn hình cầu, bầu nuôi cá vàng</t>
        </is>
      </c>
    </row>
    <row r="5813">
      <c r="A5813" t="inlineStr">
        <is>
          <t>Erdbeben</t>
        </is>
      </c>
      <c r="B5813" t="inlineStr"/>
      <c r="C5813" t="inlineStr"/>
      <c r="D5813" t="inlineStr">
        <is>
          <t>sự biến động, sự chấn động, sự rối loạn, sự rung chuyển, cơn cười thắt ruột, chứng co giật - sự động đất - người hay run sợ, người nhút nhát, chuông điện</t>
        </is>
      </c>
    </row>
    <row r="5814">
      <c r="A5814" t="inlineStr">
        <is>
          <t>Erdbebenanzeiger</t>
        </is>
      </c>
      <c r="B5814" t="inlineStr"/>
      <c r="C5814" t="inlineStr"/>
      <c r="D5814" t="inlineStr">
        <is>
          <t>máy ghi địa chấn</t>
        </is>
      </c>
    </row>
    <row r="5815">
      <c r="A5815" t="inlineStr">
        <is>
          <t>Erdbebenherd</t>
        </is>
      </c>
      <c r="B5815" t="inlineStr"/>
      <c r="C5815" t="inlineStr"/>
      <c r="D5815" t="inlineStr">
        <is>
          <t>tâm động đất epicentrum) - epicentre</t>
        </is>
      </c>
    </row>
    <row r="5816">
      <c r="A5816" t="inlineStr">
        <is>
          <t>Erdbebenkunde</t>
        </is>
      </c>
      <c r="B5816" t="inlineStr"/>
      <c r="C5816" t="inlineStr"/>
      <c r="D5816" t="inlineStr">
        <is>
          <t>địa chấn học</t>
        </is>
      </c>
    </row>
    <row r="5817">
      <c r="A5817" t="inlineStr">
        <is>
          <t>Erdbeere</t>
        </is>
      </c>
      <c r="B5817" t="inlineStr"/>
      <c r="C5817" t="inlineStr"/>
      <c r="D5817" t="inlineStr">
        <is>
          <t>quả dâu tây, cây dâu tây</t>
        </is>
      </c>
    </row>
    <row r="5818">
      <c r="A5818" t="inlineStr">
        <is>
          <t>Erdboden</t>
        </is>
      </c>
      <c r="B5818" t="inlineStr"/>
      <c r="C5818" t="inlineStr"/>
      <c r="D5818" t="inlineStr">
        <is>
          <t>đất, đất liền, mặt đất, quả đất, hang, trần gian, cõi tục - bâi đất, khu đất, ruộng đất, đất đai vườn tược, vị trí, khoảng cách, đáy, nền, cặn bã, số nhiều) lý lẽ, lý do, căn cứ, cớ, sự tiếp đất - vết bẩn, vết nhơ, sự làm nhơ bẩn, rác rưởi = dem Erdboden gleichmachen + = eine Stadt dem Erdboden gleichmachen +</t>
        </is>
      </c>
    </row>
    <row r="5819">
      <c r="A5819" t="inlineStr">
        <is>
          <t>Erde</t>
        </is>
      </c>
      <c r="B5819" t="inlineStr"/>
      <c r="C5819" t="inlineStr"/>
      <c r="D5819" t="inlineStr">
        <is>
          <t>boong tàu, sàn tàu, tầng trên, tầng nóc, đất, mặt đất, cỗ bài - đồ bẩn thỉu, đồ dơ bẩn, đồ dơ dáy, bùn nhão, ghét, vật rác rưởi, vật vô giá trị, lời nói tục tĩu, lời thô bỉ, lời thô tục - đất liền, quả đất, hang, trần gian, cõi tục - bâi đất, khu đất, ruộng đất, đất đai vườn tược, vị trí, khoảng cách, đáy, nền, cặn bã, số nhiều) lý lẽ, lý do, căn cứ, cớ, sự tiếp đất - vết bẩn, vết nhơ, sự làm nhơ bẩn, rác rưởi - thế giới, hoàn cầu, địa cầu, vũ trụ, vạn vật, thế gian, trần tục, cõi trần gian, thiên hạ, nhân loại, mọi người, cuộc đời, việc đời, xã hội, cuộc sống xã hội, giới, nhiều, một số lớn a world of) = die Erde + = auf der Erde + = die lockere Erde + = die Erde umlaufen + = zu ebener Erde + = unter der Erde + = zur Erde fallen + = mit Erde umgeben + = in die Erde legen + = mit Erde bedecken + = alle Völker der Erde + = wie Pilze aus der Erde schießen +</t>
        </is>
      </c>
    </row>
    <row r="5820">
      <c r="A5820" t="inlineStr">
        <is>
          <t>Erden</t>
        </is>
      </c>
      <c r="B5820" t="inlineStr"/>
      <c r="C5820" t="inlineStr"/>
      <c r="D5820">
        <f> auf Erden +</f>
        <v/>
      </c>
    </row>
    <row r="5821">
      <c r="A5821" t="inlineStr">
        <is>
          <t>erden</t>
        </is>
      </c>
      <c r="B5821" t="inlineStr"/>
      <c r="C5821" t="inlineStr"/>
      <c r="D5821" t="inlineStr">
        <is>
          <t>vun, lấp đất, đuổi vào hang, chạy vào hang, điện đặt dây đất, nối với đất - dựa vào, căn cứ vào, đặt vào, truyền thụ những kiến thức vững vàng, đặt nền, đặt xuống đất, làm cho mắc cạn, làm cho không cất cánh, bắn rơi, làm rơi xuống đất, tiếp đất - mắc cạn, hạ cánh = erden +</t>
        </is>
      </c>
    </row>
    <row r="5822">
      <c r="A5822" t="inlineStr">
        <is>
          <t>erdenklich</t>
        </is>
      </c>
      <c r="B5822" t="inlineStr"/>
      <c r="C5822" t="inlineStr"/>
      <c r="D5822" t="inlineStr">
        <is>
          <t>có thể hiểu được, có thể nhận thức được, có thể tưởng tượng được - có thể nghĩ ra, có thể tìm ra, có thể sáng chế, có thể phát minh, có thể để lại - - có thể, có thể được, có thể làm được, có thể xảy ra, có thể chơi được, có thể chịu đựng được</t>
        </is>
      </c>
    </row>
    <row r="5823">
      <c r="A5823" t="inlineStr">
        <is>
          <t>Erdgeist</t>
        </is>
      </c>
      <c r="B5823" t="inlineStr"/>
      <c r="C5823" t="inlineStr"/>
      <c r="D5823" t="inlineStr">
        <is>
          <t>châm ngôn, thần lùn giữ của</t>
        </is>
      </c>
    </row>
    <row r="5824">
      <c r="A5824" t="inlineStr">
        <is>
          <t>Erdhalbkugel</t>
        </is>
      </c>
      <c r="B5824" t="inlineStr"/>
      <c r="C5824" t="inlineStr"/>
      <c r="D5824" t="inlineStr">
        <is>
          <t>bàn cầu</t>
        </is>
      </c>
    </row>
    <row r="5825">
      <c r="A5825" t="inlineStr">
        <is>
          <t>erdichten</t>
        </is>
      </c>
      <c r="B5825" t="inlineStr"/>
      <c r="C5825" t="inlineStr"/>
      <c r="D5825" t="inlineStr">
        <is>
          <t>bịa đặt, làm giả, làm, chế tạo, sản xuất, xây dựng - rèn, giả mạo, bịa, làm nghề rèn, phạm tội giả mạo, tiến lên - phát minh, sáng chế, hư cấu, sáng tác - thêu dệt, nói ngoa, cường điệu - cắt bằng quân bài chủ, chơi bài chủ</t>
        </is>
      </c>
    </row>
    <row r="5826">
      <c r="A5826" t="inlineStr">
        <is>
          <t>erdichtet</t>
        </is>
      </c>
      <c r="B5826" t="inlineStr"/>
      <c r="C5826" t="inlineStr"/>
      <c r="D5826" t="inlineStr">
        <is>
          <t>được kể trong ngụ ngôn, truyền thuyết, hoang đường, hư cấu, bịa đặt - tưởng tượng - không có thực, giả</t>
        </is>
      </c>
    </row>
    <row r="5827">
      <c r="A5827" t="inlineStr">
        <is>
          <t>erdig</t>
        </is>
      </c>
      <c r="B5827" t="inlineStr"/>
      <c r="C5827" t="inlineStr"/>
      <c r="D5827" t="inlineStr">
        <is>
          <t>như đất, bằng đất, trần tục, phàm tục</t>
        </is>
      </c>
    </row>
    <row r="5828">
      <c r="A5828" t="inlineStr">
        <is>
          <t>Erdinneren</t>
        </is>
      </c>
      <c r="B5828" t="inlineStr"/>
      <c r="C5828" t="inlineStr"/>
      <c r="D5828" t="inlineStr">
        <is>
          <t>sinh trong, nội sinh</t>
        </is>
      </c>
    </row>
    <row r="5829">
      <c r="A5829" t="inlineStr">
        <is>
          <t>Erdkunde</t>
        </is>
      </c>
      <c r="B5829" t="inlineStr"/>
      <c r="C5829" t="inlineStr"/>
      <c r="D5829" t="inlineStr">
        <is>
          <t>khoa địa lý, địa lý học</t>
        </is>
      </c>
    </row>
    <row r="5830">
      <c r="A5830" t="inlineStr">
        <is>
          <t>erdolchen</t>
        </is>
      </c>
      <c r="B5830" t="inlineStr"/>
      <c r="C5830" t="inlineStr"/>
      <c r="D5830" t="inlineStr">
        <is>
          <t>đâm bằng dao găm, làm cho đau đớn, chọc rỗ trước khi trát vữa, nhằm đánh vào, đau nhói như dao đâm</t>
        </is>
      </c>
    </row>
    <row r="5831">
      <c r="A5831" t="inlineStr">
        <is>
          <t>erdreisten</t>
        </is>
      </c>
      <c r="B5831" t="inlineStr"/>
      <c r="C5831" t="inlineStr"/>
      <c r="D5831" t="inlineStr">
        <is>
          <t>dám, dám đương đầu với, thách - cho là, coi như là, cầm bằng là, đoán chừng, đánh bạo, mạo muội, may, lợi dung, lạm dụng, tự phụ, quá tự tin - liều, mạo hiểm</t>
        </is>
      </c>
    </row>
    <row r="5832">
      <c r="A5832" t="inlineStr">
        <is>
          <t>erdrosseln</t>
        </is>
      </c>
      <c r="B5832" t="inlineStr"/>
      <c r="C5832" t="inlineStr"/>
      <c r="D5832" t="inlineStr">
        <is>
          <t>bóp cổ, bóp họng, làm nghẹt, bóp nghẹt, nén, đàn áp - bóp hầu, trấn áp, tiết lưu</t>
        </is>
      </c>
    </row>
    <row r="5833">
      <c r="A5833" t="inlineStr">
        <is>
          <t>Erdrutsch</t>
        </is>
      </c>
      <c r="B5833" t="inlineStr"/>
      <c r="C5833" t="inlineStr"/>
      <c r="D5833" t="inlineStr">
        <is>
          <t>sự lở đất, sự thắng phiếu lớn, thắng lợi long trời lở đất, long trời lở đất chỉ dùng trong tuyển cử) - - sự trượt, đường trượt trên tuyết, mặt nghiêng, ván trượt, khe trượt, bộ phận trượt, bản kính mang vật, bản kính dương, luyến ngắt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5834">
      <c r="A5834" t="inlineStr">
        <is>
          <t>Erdschatten</t>
        </is>
      </c>
      <c r="B5834" t="inlineStr"/>
      <c r="C5834" t="inlineStr"/>
      <c r="D5834" t="inlineStr">
        <is>
          <t>bóng</t>
        </is>
      </c>
    </row>
    <row r="5835">
      <c r="A5835" t="inlineStr">
        <is>
          <t>Erdschichten</t>
        </is>
      </c>
      <c r="B5835" t="inlineStr"/>
      <c r="C5835" t="inlineStr"/>
      <c r="D5835" t="inlineStr">
        <is>
          <t>sự phù hợp, sách dẫn, mục lục</t>
        </is>
      </c>
    </row>
    <row r="5836">
      <c r="A5836" t="inlineStr">
        <is>
          <t>Erdteil</t>
        </is>
      </c>
      <c r="B5836" t="inlineStr"/>
      <c r="C5836" t="inlineStr"/>
      <c r="D5836" t="inlineStr">
        <is>
          <t>lục địa, đại lục</t>
        </is>
      </c>
    </row>
    <row r="5837">
      <c r="A5837" t="inlineStr">
        <is>
          <t>Erdulden</t>
        </is>
      </c>
      <c r="B5837" t="inlineStr"/>
      <c r="C5837" t="inlineStr"/>
      <c r="D5837" t="inlineStr">
        <is>
          <t>sự mang, sự chịu đựng, sự sinh nở, sự sinh đẻ, phương diện, mặt, sự liên quan, mối quan hệ, ý nghĩa, nghĩa, cái giá, cái trụ, cái đệm, cuxinê, quân... vị trí phương hướng, hình vẽ và chữ đề</t>
        </is>
      </c>
    </row>
    <row r="5838">
      <c r="A5838" t="inlineStr">
        <is>
          <t>erdulden</t>
        </is>
      </c>
      <c r="B5838" t="inlineStr"/>
      <c r="C5838" t="inlineStr"/>
      <c r="D5838" t="inlineStr">
        <is>
          <t>mang, cầm, vác, đội, đeo, ôm, chịu, chịu đựng, sinh, sinh sản, sinh lợi, chống đỡ, đỡ, có hiệu lực, ăn thua, rẽ, quay, hướng về, ở vào, đầu cơ giá hạ, làm cho sụt giá - cam chịu, chịu được, kéo dài, tồn tại - đứng, có, ở, cao, đứng vững, bền, có giá trị, đọng lại, tù hãm, giữ vững quan điểm, giữ vững lập trường, đồng ý, thoả thuận, ra ứng cử, bắt đứng, đặt, để, dựng, giữ vững, thết - đãi - bị, cho phép, dung thứ, đau, đau đớn, đau khổ, chịu thiệt hại, chịu tổn thất, bị xử tử - trải qua</t>
        </is>
      </c>
    </row>
    <row r="5839">
      <c r="A5839" t="inlineStr">
        <is>
          <t>Erdwall</t>
        </is>
      </c>
      <c r="B5839" t="inlineStr"/>
      <c r="C5839" t="inlineStr"/>
      <c r="D5839" t="inlineStr">
        <is>
          <t>đê, gờ, ụ, bờ, đống, bãi ngầm, sự nghiêng cánh, sự nghiêng sang một bên, bờ miệng giếng, bờ miệng hầm, nhà ngân hàng, vốn nhà cái, chỗ ngồi, dãy mái chèo, bàn phím, bàn thợ - mô, gò, đồi, núi nhỏ</t>
        </is>
      </c>
    </row>
    <row r="5840">
      <c r="A5840" t="inlineStr">
        <is>
          <t>Erdwerk</t>
        </is>
      </c>
      <c r="B5840" t="inlineStr"/>
      <c r="C5840" t="inlineStr"/>
      <c r="D5840" t="inlineStr">
        <is>
          <t>công việc đào đắp, công sự đào đắp bằng đất</t>
        </is>
      </c>
    </row>
    <row r="5841">
      <c r="A5841" t="inlineStr">
        <is>
          <t>ereifern</t>
        </is>
      </c>
      <c r="B5841" t="inlineStr"/>
      <c r="C5841" t="inlineStr"/>
      <c r="D5841" t="inlineStr">
        <is>
          <t>chà xát, xoa, làm trầy, làm phồng, cọ cho xơ ra, làm tức mình, làm bực dọc, chọc tức, trêu tức, chà xát cọ, trầy, phồng lên, xơ ra, bực mình, cáu tiết, phát cáu, nổi giận = sich ereifern +</t>
        </is>
      </c>
    </row>
    <row r="5842">
      <c r="A5842" t="inlineStr">
        <is>
          <t>ereignen</t>
        </is>
      </c>
      <c r="B5842" t="inlineStr"/>
      <c r="C5842" t="inlineStr"/>
      <c r="D5842" t="inlineStr">
        <is>
          <t>xảy đến, xảy ra = sich ereignen +</t>
        </is>
      </c>
    </row>
    <row r="5843">
      <c r="A5843" t="inlineStr">
        <is>
          <t>Ereignis</t>
        </is>
      </c>
      <c r="B5843" t="inlineStr"/>
      <c r="C5843" t="inlineStr"/>
      <c r="D5843" t="inlineStr">
        <is>
          <t>việc, công việc, việc làm, sự vụ, chuyện tình, chuyện yêu đương, chuyện vấn đề, việc buôn bán, việc giao thiệp, cái, thứ, vật, đồ, món, chuyện, trận đánh nhỏ - hoàn cảnh, trường hợp, tình huống, sự kiện, sự việc, chi tiết, nghi thức, nghi lễ - sự kiện quan trọng, cuộc đấu, cuộc thi, khả năng có thể xảy ra, kết quả, hậu quả - sự việc xảy ra, chuyện xảy ra, biến cố - việc xảy ra, việc bất ngờ xảy ra, việc tình cờ xảy ra, việc xô xát, việc rắc rối, đoạn, tình tiết, việc phụ, việc có liên quan, vụ ném bom thành ph - dịp, cơ hội, duyên cớ, lý do trực tiếp, lý do ngẫu nhiên, công chuyện = das freudige Ereignis + = das tragische Ereignis + = das zukünftige Ereignis + = das wunderbare Ereignis + = nach diesem Ereignis + = das unerwartete Ereignis + = das sensationelle Ereignis + = das Ereignis hat sich mir tief eingeprägt + = das ein Jahr ums andere stattfindende Ereignis +</t>
        </is>
      </c>
    </row>
    <row r="5844">
      <c r="A5844" t="inlineStr">
        <is>
          <t>Ereignisberichtes</t>
        </is>
      </c>
      <c r="B5844" t="inlineStr"/>
      <c r="C5844" t="inlineStr"/>
      <c r="D5844" t="inlineStr">
        <is>
          <t>việc đốn gỗ</t>
        </is>
      </c>
    </row>
    <row r="5845">
      <c r="A5845" t="inlineStr">
        <is>
          <t>ereignislos</t>
        </is>
      </c>
      <c r="B5845" t="inlineStr"/>
      <c r="C5845" t="inlineStr"/>
      <c r="D5845" t="inlineStr">
        <is>
          <t>để trống, để trắng, trống rỗng, ngây ra, không có thần, không nạp chì, giả, bối rối, lúng túng, hoàn toàn tuyệt đối, không vần - không có chuyện gì xảy ra, không có biến cố, yên ổn</t>
        </is>
      </c>
    </row>
    <row r="5846">
      <c r="A5846" t="inlineStr">
        <is>
          <t>ereignisreich</t>
        </is>
      </c>
      <c r="B5846" t="inlineStr"/>
      <c r="C5846" t="inlineStr"/>
      <c r="D5846" t="inlineStr">
        <is>
          <t>có nhiều sự kiện quan trọng, có kết quả quan trọng</t>
        </is>
      </c>
    </row>
    <row r="5847">
      <c r="A5847" t="inlineStr">
        <is>
          <t>ererbt</t>
        </is>
      </c>
      <c r="B5847" t="inlineStr"/>
      <c r="C5847" t="inlineStr"/>
      <c r="D5847" t="inlineStr">
        <is>
          <t>gia sản, di sản, tài sản của nhà thờ</t>
        </is>
      </c>
    </row>
    <row r="5848">
      <c r="A5848" t="inlineStr">
        <is>
          <t>Ererbte</t>
        </is>
      </c>
      <c r="B5848" t="inlineStr"/>
      <c r="C5848" t="inlineStr"/>
      <c r="D5848" t="inlineStr">
        <is>
          <t>tài sản kế thừa, gia tài, di sản</t>
        </is>
      </c>
    </row>
    <row r="5849">
      <c r="A5849" t="inlineStr">
        <is>
          <t>erfahren</t>
        </is>
      </c>
      <c r="B5849" t="inlineStr"/>
      <c r="C5849" t="inlineStr"/>
      <c r="D5849" t="inlineStr">
        <is>
          <t>xám, hoa râm, xanh xao, nhợt nhạt, xanh mét, u ám, ảm đạm, buồn bã, rầu rĩ, có kinh, già giặn, đầy kinh nghiệm - - hay chữ, có học thức, thông thái, uyên bác, của các nhà học giả, đòi hỏi học vấn - già, có kinh nghiệm, lão luyện, lên... tuổi, thọ, cũ, nát, rách, cổ, thân mến, xưa, ngày xưa - hoàn hảo, hoàn toàn, thành thạo, hoàn thành, đủ, đúng - thực hành, thực tế, thực tiễn, thực dụng, có ích, có ích lợi thực tế, thiết thực, đang thực hành, đang làm, đang hành nghề, trên thực tế - thực hành nhiều - khéo léo, lành nghề - tinh vi, phức tạp, rắc rối, khôn ra, thạo đời ra, giả, giả mạo, pha, không nguyên chất - chịu đựng, cam chịu, chịu được, kéo dài, tồn tại - trải qua, kinh qua, nếm mùi, học được, tìm ra được - biết, hiểu biết, nhận biết, phân biệt được, quen biết, + of) biết, biết tin, biết rõ về, đã biết mùi, đã trải qua, đã ăn nằm với - học, học tập, nghiên cứu, nghe thất, được nghe, được biết, guộc duỵu âm phâng nội động từ - chịu, bị, cho phép, dung thứ, đau, đau đớn, đau khổ, chịu thiệt hại, chịu tổn thất, bị xử tử - giỏi, sành - kỳ cựu, cựu chiến binh = erfahren + = erfahren + = erfahren + = erfahren sein in + = sie hat erfahren + = er wird es bald erfahren +</t>
        </is>
      </c>
    </row>
    <row r="5850">
      <c r="A5850" t="inlineStr">
        <is>
          <t>Erfahrenheit</t>
        </is>
      </c>
      <c r="B5850" t="inlineStr"/>
      <c r="C5850" t="inlineStr"/>
      <c r="D5850" t="inlineStr">
        <is>
          <t>sự thành thạo, sự tinh thông, sự lão luyện, tài chuyên môn, sự hiểu biết về kỹ thuật</t>
        </is>
      </c>
    </row>
    <row r="5851">
      <c r="A5851" t="inlineStr">
        <is>
          <t>Erfassen</t>
        </is>
      </c>
      <c r="B5851" t="inlineStr"/>
      <c r="C5851" t="inlineStr"/>
      <c r="D5851" t="inlineStr">
        <is>
          <t>sự sợ, sự e sợ, sự hiểu, sự lĩnh hội, sự tiếp thu, sự nắm được, sự bắt, sự nắm lấy, sự tóm lấy - vùng được gộp vào, số lượng được gôm ào, sự theo dõi để điện tin tức về = das geistige Erfassen +</t>
        </is>
      </c>
    </row>
    <row r="5852">
      <c r="A5852" t="inlineStr">
        <is>
          <t>erfassen</t>
        </is>
      </c>
      <c r="B5852" t="inlineStr"/>
      <c r="C5852" t="inlineStr"/>
      <c r="D5852" t="inlineStr">
        <is>
          <t>bắt, tóm, nắm lấy, hiểu rõ, thấy rõ, cảm thấy rõ, sợ, e sợ - bắt giữ, đoạt được, lấy được, chiếm được, giành được, thu hút - hiểu, lĩnh hội, nhận thức thấu đáo, bao gồm, bao hàm - ôm, ôm chặt, ghì chặt, đi theo, gồm, bao quát, gây áp lực - tập hợp, tụ họp lại, hái, lượm, thu thập, lấy, lấy lại, chun, nhăn, nắm được, kết luận, suy ra, tập hợp lại, kéo đến, to ra, phóng đại, tăng lên, mưng mủ - nắm, chắc, túm chặt, hiểu thấu, chộp lấy, giật lấy, cố nắm lấy - thực hiện, thực hành, nhận thức rõ, tả đúng như thật, hình dung đúng như thật, bán được, thu được - ghi, ghi chép, thu, chỉ, hót khẽ - ghi vào sổ, vào sổ, ghi trong tâm trí, gửi bảo đảm, lột tả, biểu lộ, cân xứng, làm cho cân xứng - chiếm đoạt, cướp lấy, tóm bắt, nắm vững, cho chiếm hữu seise), tịch thu, tịch biên, buộc dây, bị kẹt, kẹt chặt - nắm được ý, biết, hiểu ngầm</t>
        </is>
      </c>
    </row>
    <row r="5853">
      <c r="A5853" t="inlineStr">
        <is>
          <t>Erfassung</t>
        </is>
      </c>
      <c r="B5853" t="inlineStr"/>
      <c r="C5853" t="inlineStr"/>
      <c r="D5853" t="inlineStr">
        <is>
          <t>sự được, sự giành được, sự thu được, sự đạt được, sự kiếm được, cái giành được, cái thu nhận được - sự tụ họ, cuộc hội họp, sự hái, sự gặt, sự thu nhặt, sự dồn lại, sự lấy lại, sự mưng mủ - sự đăng ký, sự vào sổ, sự gửi bảo đảm - sự hiểu biết, sự am hiểu, óc thông minh, óc suy xét, trí tuệ, quan niệm, sự thoả thuận, sự thông cảm, sự hiểu nhau, điều kiện, chân, cẳng, giày, dép</t>
        </is>
      </c>
    </row>
    <row r="5854">
      <c r="A5854" t="inlineStr">
        <is>
          <t>Erfinden</t>
        </is>
      </c>
      <c r="B5854" t="inlineStr"/>
      <c r="C5854" t="inlineStr"/>
      <c r="D5854" t="inlineStr">
        <is>
          <t>sự bịa đặt, chuyện bịa đặt, sự làm giả, sự chế tạo, sự sản xuất, cách chế tạo</t>
        </is>
      </c>
    </row>
    <row r="5855">
      <c r="A5855" t="inlineStr">
        <is>
          <t>erfinden</t>
        </is>
      </c>
      <c r="B5855" t="inlineStr"/>
      <c r="C5855" t="inlineStr"/>
      <c r="D5855" t="inlineStr">
        <is>
          <t>nghĩ ra, sáng chế ra, trù tính, trù liệu, tính toán, bày đặt, xếp đặt, xoay xở, lo liệu, bày mưu tính kế - đặt, sáng chế, phát minh, bày mưu, bày kế, âm mưu, mưu đồ, để lại - ứng khẩu, làm tuỳ ứng - bịa đặt, làm giả, làm, chế tạo, sản xuất, xây dựng - dàn xếp, bố trí, bố cục, dựng lên, điều chỉnh, làm cho hợp, lắp, chắp, hư cấu, tưởng tượng, trình bày, phát âm, đặt vào khung, lên khung, dựng khung, đầy triển vọng to frame well) - sáng tác - = erfinden + = erfinden + = erfinden + = erfinden +</t>
        </is>
      </c>
    </row>
    <row r="5856">
      <c r="A5856" t="inlineStr">
        <is>
          <t>Erfinder</t>
        </is>
      </c>
      <c r="B5856" t="inlineStr"/>
      <c r="C5856" t="inlineStr"/>
      <c r="D5856" t="inlineStr">
        <is>
          <t>người sáng chế, người phát minh - người khám phá ra, người tìm ra, người phát hiện ra - người sáng tạo - người khởi đầu, người khởi thuỷ, người tạo thành - người đặt kế hoạch, người đặt đề án, người đề xướng thành lập các tổ chức đầu cơ, máy chiếu, đèn pha, súng phóng</t>
        </is>
      </c>
    </row>
    <row r="5857">
      <c r="A5857" t="inlineStr">
        <is>
          <t>erfinderisch</t>
        </is>
      </c>
      <c r="B5857" t="inlineStr"/>
      <c r="C5857" t="inlineStr"/>
      <c r="D5857" t="inlineStr">
        <is>
          <t>thơ khéo léo, tinh vi, phức tạp, rối rắm, như trận đồ bát quái - tưởng tượng, không có thực, hay tưởng tượng, giàu tưởng tượng, có tài hư cấu, sáng tạo - khéo léo, tài tình, mưu trí - có tài phát minh, có tài sáng chế, có óc sáng tạo, đầy sáng tạo, để phát minh, để sáng chế, để sáng tạo, sự phát minh, sự sáng chế, sự sáng tạo - khởi đầu, khởi thuỷ, phát sinh, tạo thành = nicht erfinderisch +</t>
        </is>
      </c>
    </row>
    <row r="5858">
      <c r="A5858" t="inlineStr">
        <is>
          <t>Erfindung</t>
        </is>
      </c>
      <c r="B5858" t="inlineStr"/>
      <c r="C5858" t="inlineStr"/>
      <c r="D5858" t="inlineStr">
        <is>
          <t>máy kỳ cục, dụng cụ thay thế tạm thời, mẹo để thay thế tạm thời - sáng kiến, cái sáng chế ra, bộ phận sáng chế ra, sự khéo léo kỹ xảo, sự trù tính, sự trù liệu, sự bày đặt, sự xếp đặt, mưu mẹo, thủ đoạn, cách, phương pháp - sự khám phá ra, sự tìm ra, sự phát hiện ra, điều khám phá ra, điều tìm ra, điều phát hiện ra, phát minh, sự để lộ ra, nút mở, nút gỡ - động tác chạy lắt léo, động tác di chuyển lắt léo, động tác né tránh, động tác lách, sự lẫn tránh, thuật, ngon, mẹo, khoé, mánh lới, sáng kiến tài tình, sáng chế tài tình, sự rung chuông lạc điệu - sự bịa đặt, chuyện bịa đặt, sự làm giả, sự chế tạo, sự sản xuất, cách chế tạo - điều hư cấu, điều tưởng tượng, tiểu thuyết - sự phát minh, sự sáng chế, vật phát minh, vật sáng chế, tài phát minh, tài sáng chế, óc sáng tạo, sự sáng tác, vật sáng tác, chuyện đặt - thần thoại, chuyện hoang đường, vật hoang đường, chuyện tưởng tượng, vật tưởng tượng</t>
        </is>
      </c>
    </row>
    <row r="5859">
      <c r="A5859" t="inlineStr">
        <is>
          <t>Erfindungs-</t>
        </is>
      </c>
      <c r="B5859" t="inlineStr"/>
      <c r="C5859" t="inlineStr"/>
      <c r="D5859" t="inlineStr">
        <is>
          <t>có trang hoàng, có trang trí, nhiều màu, lạ lùng, vô lý, đồng bóng, tưởng tượng, để làm cảnh, để trang hoàng</t>
        </is>
      </c>
    </row>
    <row r="5860">
      <c r="A5860" t="inlineStr">
        <is>
          <t>erflehen</t>
        </is>
      </c>
      <c r="B5860" t="inlineStr"/>
      <c r="C5860" t="inlineStr"/>
      <c r="D5860" t="inlineStr">
        <is>
          <t>cầu khẩn, khẩn nài, van xin - gọi cho hiện lên, viện dẫn chứng - năn nỉ, khẩn khoản</t>
        </is>
      </c>
    </row>
    <row r="5861">
      <c r="A5861" t="inlineStr">
        <is>
          <t>Erfolg</t>
        </is>
      </c>
      <c r="B5861" t="inlineStr">
        <is>
          <t>verb</t>
        </is>
      </c>
      <c r="C5861" t="inlineStr"/>
      <c r="D5861" t="inlineStr">
        <is>
          <t>sự may rủi, sự tình cờ, sự có thể, sự có khả năng, khả năng có thể, cơ hội, số phận - kết quả, hiệu lực, hiệu quả, tác dụng, tác động, ảnh hưởng, ấn tượng, mục đích, ý định, của, của cải, vật dụng, hiệu ứng - hồn ma, vong hồn, mánh khoé, mưu mẹo, sự gắng sức, đoạn đường phải chạy - đòn, cú đánh trúng, việc thành công, việc đạt kết quả, việc may mắn, + at) lời chỉ trích cay độc, nhận xét gay gắt - hậu quả, kết luận lôgic - sự thịnh vượng, sự phát đạt, sự phồn vinh, sự thành công - cú, cú đánh, đột quỵ, sự cố gắng, nước bài, nước đi, "cú", "miếng", "đòn", sự thành công lớn, lối bơi, kiểu bơi, nét, tiếng chuông đồng hồ, tiếng đập của trái tim, người đứng lái làm chịch stroke oar ) - cái vuốt ve, sự vuốt ve - sự thắng lợi, người thành công, người thành đạt, thí sinh trúng tuyển = Erfolg haben + = Viel Erfolg! + = Erfolg haben + = mit gutem Erfolg + = Erfolg haben mit + = der glänzende Erfolg + = Erfolg versprechen + = von Erfolg gekrönt + = vom Erfolg berauscht + = der denkbar größte Erfolg + = einen Erfolg verbuchen + = der durchschlagende Erfolg + = Aussicht auf Erfolg haben + = er war zum Erfolg bestimmt + = er möchte gern Erfolg haben + = Er wird bestimmt Erfolg haben. +</t>
        </is>
      </c>
    </row>
    <row r="5862">
      <c r="A5862" t="inlineStr">
        <is>
          <t>erfolgen</t>
        </is>
      </c>
      <c r="B5862" t="inlineStr"/>
      <c r="C5862" t="inlineStr"/>
      <c r="D5862" t="inlineStr">
        <is>
          <t>xảy ra, xảy đên, nảy ra, xuất hiện, tìm thấy</t>
        </is>
      </c>
    </row>
    <row r="5863">
      <c r="A5863" t="inlineStr">
        <is>
          <t>Erfolges</t>
        </is>
      </c>
      <c r="B5863" t="inlineStr"/>
      <c r="C5863" t="inlineStr"/>
      <c r="D5863" t="inlineStr">
        <is>
          <t>thời cực thịnh, thời hoàng kim, thời sung sức nhất, thời đang độ, tuổi thanh xuân</t>
        </is>
      </c>
    </row>
    <row r="5864">
      <c r="A5864" t="inlineStr">
        <is>
          <t>erfolglos</t>
        </is>
      </c>
      <c r="B5864" t="inlineStr"/>
      <c r="C5864" t="inlineStr"/>
      <c r="D5864" t="inlineStr">
        <is>
          <t>đẻ non, non yếu, chết non chết yểu, sớm thất bại, không phát triển đầy đủ - không có hiệu quả, vô tích sự, không làm được trò trống gì, không gây được ấn tượng, không tác động - không đem lại kết quả mong nuốn, không đem lại kết quả quyết định, không ăn thua, vô ích, bất lực - không thể đem lại kết quả mong nuốn, không công hiệu - thiếu khả năng, không có khả năng, bất tài - không may, rủi ro, đen đủi - không thành công, không thắng lợi, thất bại, hỏng - vô hiệu, không có kết quả, hão, hão huyền, rỗng, rỗng tuếch, phù phiếm, tự phụ, tự đắc</t>
        </is>
      </c>
    </row>
    <row r="5865">
      <c r="A5865" t="inlineStr">
        <is>
          <t>Erfolglosigkeit</t>
        </is>
      </c>
      <c r="B5865" t="inlineStr"/>
      <c r="C5865" t="inlineStr"/>
      <c r="D5865" t="inlineStr">
        <is>
          <t>sự không thể đem lại kết quả mong nuốn, sự không có hiệu quả, sự không công hiệu - sự thiếu khả năng, sự không có khả năng, sự bất tài, điều chứng tỏ thiếu khả năng, điều chứng tỏ không có khả năng</t>
        </is>
      </c>
    </row>
    <row r="5866">
      <c r="A5866" t="inlineStr">
        <is>
          <t>erfolgreich</t>
        </is>
      </c>
      <c r="B5866" t="inlineStr"/>
      <c r="C5866" t="inlineStr"/>
      <c r="D5866" t="inlineStr">
        <is>
          <t>có kết quả, có hiệu lực, có tác động, có ảnh hưởng, gây ấn tượng, đủ sức khoẻ, có thật, thật sự - đỏ, gặp may, may mắn, gặp vận may, hạnh phúc, đem lại may mắn, đem lại kết quả tốt, mang điềm lành, may mà đúng, may mà được - cây cọ, giống cây cọ, nhiều cây cọ, chiến thắng, huy hoàng, quang vinh, rực rỡ - thịnh vượng, phát đạt, phồn vinh, thành công, thuận, thuận lợi - thắng lợi, thành đạt - thuận buồm xuôi gió, thông đồng bén giọt - vui mừng, hân hoan, hoan hỉ, đắc thắng</t>
        </is>
      </c>
    </row>
    <row r="5867">
      <c r="A5867" t="inlineStr">
        <is>
          <t>erforderlich</t>
        </is>
      </c>
      <c r="B5867" t="inlineStr"/>
      <c r="C5867" t="inlineStr"/>
      <c r="D5867" t="inlineStr">
        <is>
          <t>cần, cần thiết, thiết yếu, tất nhiên, tất yếu - = erforderlich + = erforderlich sein + = vorher erforderlich + = dringend erforderlich + = gleichzeitig erforderlich +</t>
        </is>
      </c>
    </row>
    <row r="5868">
      <c r="A5868" t="inlineStr">
        <is>
          <t>erfordern</t>
        </is>
      </c>
      <c r="B5868" t="inlineStr"/>
      <c r="C5868" t="inlineStr"/>
      <c r="D5868" t="inlineStr">
        <is>
          <t>hô "đứng lại", thách, thách thức, không thừa nhận, đòi hỏi, yêu cầu - cần, cần phải, hỏi, hỏi gặng - cho kế thừa theo thứ tự, bắt phải, gây ra, đưa đến - đòi hỏi phải, cần phải có - cần đến = erfordern +</t>
        </is>
      </c>
    </row>
    <row r="5869">
      <c r="A5869" t="inlineStr">
        <is>
          <t>Erfordernis</t>
        </is>
      </c>
      <c r="B5869" t="inlineStr"/>
      <c r="C5869" t="inlineStr"/>
      <c r="D5869" t="inlineStr">
        <is>
          <t>điều ao ước, điều khao khát, việc cầu chưa được - những thứ cần dùng, tiền cần thiết, việc cần thiết, nhà xí - nhu cầu, sự đòi hỏi, điều kiện tất yếu, điều kiện cần thiết - sự thiếu, sự không có, sự khuyết, sự cần, sự cần thiết, số nhiều) nhu cầu, những cái cần thiết, cảnh túng thiếu, cảnh nghèo = das Erfordernis + = das dringende Erfordernis +</t>
        </is>
      </c>
    </row>
    <row r="5870">
      <c r="A5870" t="inlineStr">
        <is>
          <t>Erfordernisse</t>
        </is>
      </c>
      <c r="B5870" t="inlineStr"/>
      <c r="C5870" t="inlineStr"/>
      <c r="D5870" t="inlineStr">
        <is>
          <t>điều ao ước, điều khao khát, việc cầu chưa được</t>
        </is>
      </c>
    </row>
    <row r="5871">
      <c r="A5871" t="inlineStr">
        <is>
          <t>erforschen</t>
        </is>
      </c>
      <c r="B5871" t="inlineStr"/>
      <c r="C5871" t="inlineStr"/>
      <c r="D5871" t="inlineStr">
        <is>
          <t>khám xét, xem xét, thẩm tra, khảo sát, nghiên cứu, hỏi thi, sát hạch, thẩm vấn, + into) thẩm tra - thăm dò, thám hiểm, thông dò, khảo sát tỉ mỉ - đo chiều sâu bằng sải, tìm hiểu, ôm - điều tra nghiên cứu - thâm nhập, lọt vào, nhìn xuyên qua, đâm thủng, xuyên qua, làm thấm nhuần, nhìn thấu, thấu suốt, hiểu thấu, xuyên đến, thấu vào, thấm vào - đâm, chọc, chích, xuyên, khoét lỗ, khui lỗ, xỏ lỗ, chọc thủng, xông qua, xuyên thấu, xoi mói, làm buốt thấu, làm nhức buốt, làm nhức nhối, làm nhức óc, chọc qua, xuyên vào, chọc vào - học, chăm lo, chăm chú, cố gắng, tìm cách, suy nghĩ</t>
        </is>
      </c>
    </row>
    <row r="5872">
      <c r="A5872" t="inlineStr">
        <is>
          <t>erforschend</t>
        </is>
      </c>
      <c r="B5872" t="inlineStr"/>
      <c r="C5872" t="inlineStr"/>
      <c r="D5872" t="inlineStr">
        <is>
          <t>để thăm dò, để thám hiểm - điều tra nghiên cứu</t>
        </is>
      </c>
    </row>
    <row r="5873">
      <c r="A5873" t="inlineStr">
        <is>
          <t>Erforscher</t>
        </is>
      </c>
      <c r="B5873" t="inlineStr"/>
      <c r="C5873" t="inlineStr"/>
      <c r="D5873" t="inlineStr">
        <is>
          <t>người thăm dò, người thám hiểm, cái thông dò - người sàng, người rây, máy sàng, máy rây</t>
        </is>
      </c>
    </row>
    <row r="5874">
      <c r="A5874" t="inlineStr">
        <is>
          <t>Erforschung</t>
        </is>
      </c>
      <c r="B5874" t="inlineStr"/>
      <c r="C5874" t="inlineStr"/>
      <c r="D5874" t="inlineStr">
        <is>
          <t>sự khám xét kỹ, sự xem xét kỹ, sự thẩm tra, sự khảo sát, sự nghiên cứu, sự thi cử, kỳ thi - sự thăm dò, sự thám hiểm, sự thông dò, sự khảo sát tỉ mỉ - sự điều tra nghiên cứu - sự học tập, đối tượng nghiên cứu, sự chăm chú, sự chú ý, sự suy nghĩ lung, sự trầm tư mặc tưởng brown study), phòng làm việc, phòng học, văn phòng, hình nghiên cứu, bài tập - người học vở</t>
        </is>
      </c>
    </row>
    <row r="5875">
      <c r="A5875" t="inlineStr">
        <is>
          <t>erfreuen</t>
        </is>
      </c>
      <c r="B5875" t="inlineStr"/>
      <c r="C5875" t="inlineStr"/>
      <c r="D5875" t="inlineStr">
        <is>
          <t>dỗ dành, an ủi, khuyên giải, làm khuây khoả - làm vui thích, làm vui sướng, gây khoái cảm, làm say mê, thích thú, ham thích - tìm về, đem về, làm chảy máu, làm trào ra, bán được, làm xúc động, mua vui, làm bực mình, làm phát cáu, quyến rũ, làm mê hoặc, thở ra, lấy, đấm thụi, thoi - làm vui lòng, làm sung sướng, làm vui mừng, làm vui vẻ - trả tiền thù lao, thưởng, làm hài lòng, làm vừa lòng, hối lộ, đút lót - làm vừa ý, làm thích, làm vui, thích, muốn - ) đâi tiệc, thết đâi, đãi rất hậu, làm thích thú, làm khoái trá, chè chén thoả thích, hưởng cho kỳ thoả, thưởng thức một cách khoái trá, lấy làm khoái trá = erfreuen + = sich erfreuen + = sich erfreuen an +</t>
        </is>
      </c>
    </row>
    <row r="5876">
      <c r="A5876" t="inlineStr">
        <is>
          <t>erfreulich</t>
        </is>
      </c>
      <c r="B5876" t="inlineStr"/>
      <c r="C5876" t="inlineStr"/>
      <c r="D5876" t="inlineStr">
        <is>
          <t>dễ chịu, dễ thương, vừa ý, thú, khoái, vui lòng, sẵn sàng, tán thành, sẵn sàng đồng ý, agreeable to hợp với, thích hợp với - ngon lành, thú vị, khoái trá - thích thú - sung sướng, vui mừng, vui vẻ - làm hài lòng, làm vừa lòng - hân hoan, vui sướng, mang lại niềm vui, đáng mừng - - làm thích ý, đẹp hay, vui, êm đềm, dịu dàng, hay vui đùa, hay pha trò, hay khôi hài = erfreulich + = erfreulich +</t>
        </is>
      </c>
    </row>
    <row r="5877">
      <c r="A5877" t="inlineStr">
        <is>
          <t>erfrischen</t>
        </is>
      </c>
      <c r="B5877" t="inlineStr"/>
      <c r="C5877" t="inlineStr"/>
      <c r="D5877" t="inlineStr">
        <is>
          <t>làm mát, làm nguội, trở mát, nguội đi, làm giảm, nguôi đi - làm giải khuây - làm cho tỉnh lại, làm cho khoẻ khoắn, làm cho khoan khoái, làm cho tươi tỉnh lại, làm nhớ lại, nhắc nhớ lại, khều, nạp lại, làm mát mẻ, ăn uống nghỉ ngơi cho khoẻ lại - giải khát = sich erfrischen +</t>
        </is>
      </c>
    </row>
    <row r="5878">
      <c r="A5878" t="inlineStr">
        <is>
          <t>erfrischend</t>
        </is>
      </c>
      <c r="B5878" t="inlineStr"/>
      <c r="C5878" t="inlineStr"/>
      <c r="D5878" t="inlineStr">
        <is>
          <t>làm cường tráng, làm khoẻ mạnh - giải trí, tiêu khiển - làm cho khoẻ khoắn, làm cho khoan khoái, làm cho tươi tỉnh</t>
        </is>
      </c>
    </row>
    <row r="5879">
      <c r="A5879" t="inlineStr">
        <is>
          <t>Erfrischung</t>
        </is>
      </c>
      <c r="B5879" t="inlineStr"/>
      <c r="C5879" t="inlineStr"/>
      <c r="D5879" t="inlineStr">
        <is>
          <t>bữa ăn lót dạ, bữa ăn nhẹ, sự giải khát - tiền trả thêm, điều nhắc nhở, đồ giải khát, để nhắc nhở lại, để bồi dưỡng lại, ôn luyện lại - sự nghỉ ngơi, sự tĩnh dưỡng, sự làm cho khoẻ khoắn, sự làm cho khoan khoái, điều làm cho khoẻ khoắn, điều làm cho tươi tỉnh lại, các món ăn uống, các món ăn và các loại giải khát</t>
        </is>
      </c>
    </row>
    <row r="5880">
      <c r="A5880" t="inlineStr">
        <is>
          <t>Erfrischungsraum</t>
        </is>
      </c>
      <c r="B5880" t="inlineStr"/>
      <c r="C5880" t="inlineStr"/>
      <c r="D5880" t="inlineStr">
        <is>
          <t>phòng ăn uống, phòng giải khát</t>
        </is>
      </c>
    </row>
    <row r="5881">
      <c r="A5881" t="inlineStr">
        <is>
          <t>erfroren</t>
        </is>
      </c>
      <c r="B5881" t="inlineStr"/>
      <c r="C5881" t="inlineStr"/>
      <c r="D5881">
        <f> halb erfroren +</f>
        <v/>
      </c>
    </row>
    <row r="5882">
      <c r="A5882" t="inlineStr">
        <is>
          <t>erfunden</t>
        </is>
      </c>
      <c r="B5882" t="inlineStr"/>
      <c r="C5882" t="inlineStr"/>
      <c r="D5882" t="inlineStr">
        <is>
          <t>hư cấu, tưởng tượng, không có thực, giả</t>
        </is>
      </c>
    </row>
    <row r="5883">
      <c r="A5883" t="inlineStr">
        <is>
          <t>ergattern</t>
        </is>
      </c>
      <c r="B5883" t="inlineStr"/>
      <c r="C5883" t="inlineStr"/>
      <c r="D5883" t="inlineStr">
        <is>
          <t>đạt bằng thủ đoạn mánh khoé</t>
        </is>
      </c>
    </row>
    <row r="5884">
      <c r="A5884" t="inlineStr">
        <is>
          <t>Ergebenheit</t>
        </is>
      </c>
      <c r="B5884" t="inlineStr"/>
      <c r="C5884" t="inlineStr"/>
      <c r="D5884" t="inlineStr">
        <is>
          <t>tính rất mực yêu vợ, tình trạng bị vợ xỏ mũi</t>
        </is>
      </c>
    </row>
    <row r="5885">
      <c r="A5885" t="inlineStr">
        <is>
          <t>Ergebnis</t>
        </is>
      </c>
      <c r="B5885" t="inlineStr"/>
      <c r="C5885" t="inlineStr"/>
      <c r="D5885" t="inlineStr">
        <is>
          <t>sự kết thúc, sự chấm dứt, phần cuối, sự kết luận, phần kết luận, sự quyết định, sự giải quyết, sự dàn xếp, sự thu xếp, sự ký kết - hậu quả, kết quả, hệ quả, tầm quan trọng, tính trọng đại - hệ luận, kết quả tất yếu - bá tước earl), sự đếm, sự tính, tổng số, điểm trong lời buộc tội, sự hoãn họp count-out) - hiệu lực, hiệu quả, tác dụng, tác động, ảnh hưởng, ấn tượng, mục đích, ý định, của, của cải, vật dụng, hiệu ứng - sự việc, sự kiện, sự kiện quan trọng, cuộc đấu, cuộc thi, trường hợp, khả năng có thể xảy ra - quả, trái cây, thành quả, thu hoạch, lợi tức, con cái - sự phát ra, sự phát hành, sự đưa ra, số báo, số lượng cho ra, vấn đề, vấn đề chín muồi, sản phẩm, số lượng phát một lần, lần in, dòng dõi, sự đi ra, sự chảy ra, sự bốc ra, sự thoát ra - lòi ra, lối thoát, cửa sông, cái chảy ra, cái thoát ra, sự chảy máu, sự chảy mủ, vết rạch cho chảy mủ - con, con cháu, con đẻ - kết luận lôgic - sản vật, vật phẩm, tích - đáp số - sự nối tiếp, sự liên tiếp, sự liên tục, cảnh, phỏng chuỗi, khúc xêcăng, sự phối hợp, bài ca xêcăng, chuỗi quân bài cùng hoa, dãy - tổng, số tiền, nội dung tổng quát, bài toán số học - sự làm xong, sự hoàn thành, giới hạn, phần kết thúc, phần đuôi từ, từ vĩ - the upshot kết qu, kết qu cuối cùng, kết luận = das Ergebnis + = das Ergebnis + = das Ergebnis + = als Ergebnis + = als Ergebnis von + = das Ergebnis ermitteln + = zu keinem Ergebnis führen +</t>
        </is>
      </c>
    </row>
    <row r="5886">
      <c r="A5886" t="inlineStr">
        <is>
          <t>ergebnislos</t>
        </is>
      </c>
      <c r="B5886" t="inlineStr"/>
      <c r="C5886" t="inlineStr"/>
      <c r="D5886">
        <f> ergebnislos verlaufen +</f>
        <v/>
      </c>
    </row>
    <row r="5887">
      <c r="A5887" t="inlineStr">
        <is>
          <t>Ergebung</t>
        </is>
      </c>
      <c r="B5887" t="inlineStr"/>
      <c r="C5887" t="inlineStr"/>
      <c r="D5887" t="inlineStr">
        <is>
          <t>sự bằng lòng, sự ưng thuận, sự đồng ý, sự bằng lòng ngầm, sự mặc nhận, sự phục tùng - sự đầu hàng, sự giao lại, sự dâng, sự nộp = die Ergebung +</t>
        </is>
      </c>
    </row>
    <row r="5888">
      <c r="A5888" t="inlineStr">
        <is>
          <t>ergehen</t>
        </is>
      </c>
      <c r="B5888" t="inlineStr"/>
      <c r="C5888" t="inlineStr"/>
      <c r="D5888">
        <f> sich in etwas ergehen +</f>
        <v/>
      </c>
    </row>
    <row r="5889">
      <c r="A5889" t="inlineStr">
        <is>
          <t>ergiebig</t>
        </is>
      </c>
      <c r="B5889" t="inlineStr"/>
      <c r="C5889" t="inlineStr"/>
      <c r="D5889" t="inlineStr">
        <is>
          <t>ra nhiều quả, có nhiều quả, sai quả, tốt, màu mỡ, sinh sản nhiều, có kết quả, thành công, có lợi, mang lợi - có thể trả, phải trả - sung túc, phong phú, dồi dào - sản xuất, sinh sản, sinh sôi, sản xuất nhiều - giàu, giàu có, sum sê, đẹp đẽ, tráng lệ, lộng lẫy, đắt tiền, quý giá, bổ, ngậy, béo, đậm đà, ngon, nồng, thắm, ấm áp, trầm, thơm ngát, đượm, rất hay, rất vui, rất buồn cười, không chê được</t>
        </is>
      </c>
    </row>
    <row r="5890">
      <c r="A5890" t="inlineStr">
        <is>
          <t>Ergiebigkeit</t>
        </is>
      </c>
      <c r="B5890" t="inlineStr"/>
      <c r="C5890" t="inlineStr"/>
      <c r="D5890" t="inlineStr">
        <is>
          <t>sức sản xuất, năng suất, hiệu suất</t>
        </is>
      </c>
    </row>
    <row r="5891">
      <c r="A5891" t="inlineStr">
        <is>
          <t>ergraut</t>
        </is>
      </c>
      <c r="B5891" t="inlineStr"/>
      <c r="C5891" t="inlineStr"/>
      <c r="D5891" t="inlineStr">
        <is>
          <t>bạc, hoa râm, cổ, cổ kính, đáng kính, có lông tơ trắng = ergraut +</t>
        </is>
      </c>
    </row>
    <row r="5892">
      <c r="A5892" t="inlineStr">
        <is>
          <t>Ergreifen</t>
        </is>
      </c>
      <c r="B5892" t="inlineStr"/>
      <c r="C5892" t="inlineStr"/>
      <c r="D5892" t="inlineStr">
        <is>
          <t>sự nắm chặt, sự cầm chặt, sự kẹp chặt, ách kìm kẹp, nanh vuốt, sự áp bức, chứng đau bụng quặn, báng, chuôi, cán, dây cột thuyền, lời kêu ca, lời phàn nàn - sự chiếm lấy, sự chiếm đoạt, sự cướp lấy, sự nắm lấy, sự tóm, sự bắt, sự tịch thu, sự tịch biên, sự buộc dây, sự kẹt</t>
        </is>
      </c>
    </row>
    <row r="5893">
      <c r="A5893" t="inlineStr">
        <is>
          <t>ergreifen</t>
        </is>
      </c>
      <c r="B5893" t="inlineStr"/>
      <c r="C5893" t="inlineStr"/>
      <c r="D5893"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giật, chộp, bắt lấy, bám chặt, nắm chặt, giữ chặt - móc bằng móc sắt, túm lấy, níu lấy, vật, vật lộn - - chuyển, di chuyển, chuyển dịch, xê dịch, đổi chỗ, dời chỗ, lắc, lay, khuấy, quấy, làm chuyển động, nhấc, làm nhuận, kích thích, kích động, gây ra, làm cho, xúi giục, gợi, làm mũi lòng, gợi mối thương cảm - đề nghị, chuyển động, cử động, động đậy, cựa quậy, lay động, đi, hành động, hoạt động = ergreifen + = ergreifen + = jemanden ergreifen +</t>
        </is>
      </c>
    </row>
    <row r="5894">
      <c r="A5894" t="inlineStr">
        <is>
          <t>ergreifend</t>
        </is>
      </c>
      <c r="B5894" t="inlineStr"/>
      <c r="C5894" t="inlineStr"/>
      <c r="D5894" t="inlineStr">
        <is>
          <t>làm xúc động, làm cảm động, làm mủi lòng - gây ấn tượng sâu sắc, gây xúc động, gợi cảm, hùng vĩ, nguy nga, oai vệ, uy nghi - động, hoạt động, cảm động, gợi mối thương tâm - lâm ly, thống thiết - cay, chua cay, buốt nhói, cồn cào, sâu sắc, thấm thía, thương tâm - về, đối với</t>
        </is>
      </c>
    </row>
    <row r="5895">
      <c r="A5895" t="inlineStr">
        <is>
          <t>Ergreifung</t>
        </is>
      </c>
      <c r="B5895" t="inlineStr"/>
      <c r="C5895" t="inlineStr"/>
      <c r="D5895" t="inlineStr">
        <is>
          <t>sự sợ, sự e sợ, sự hiểu, sự lĩnh hội, sự tiếp thu, sự nắm được, sự bắt, sự nắm lấy, sự tóm lấy - sự bắt giữ, sự bị bắt, sự đoạt được, sự giành được, người bị bắt, vật bị bắt - sự chiếm lấy, sự chiếm đoạt, sự cướp lấy, sự tóm, sự kẹt, sự cho chiếm hữu, sự tịch thu, sự tịch biên, sự bị ngập máu, sự lên cơn</t>
        </is>
      </c>
    </row>
    <row r="5896">
      <c r="A5896" t="inlineStr">
        <is>
          <t>ergriffen</t>
        </is>
      </c>
      <c r="B5896" t="inlineStr"/>
      <c r="C5896" t="inlineStr"/>
      <c r="D5896" t="inlineStr">
        <is>
          <t>có ý, xúc động, bị mắc, bị nhiễm, giả tạo, điệu bộ, màu mè, không tự nhiên - - bối rối, điên điên, gàn gàn, hâm hâm = ergriffen + = ergriffen werden + = ergriffen werden + = tief ergriffen sein +</t>
        </is>
      </c>
    </row>
    <row r="5897">
      <c r="A5897" t="inlineStr">
        <is>
          <t>Ergriffenheit</t>
        </is>
      </c>
      <c r="B5897" t="inlineStr"/>
      <c r="C5897" t="inlineStr"/>
      <c r="D5897" t="inlineStr">
        <is>
          <t>sự cảm động, sự xúc động, sự xúc cảm, mối xúc động, mối xúc cảm - tính chất cảm động, cảm xúc cao, cảm hứng chủ đạo, thể văn thống thiết</t>
        </is>
      </c>
    </row>
    <row r="5898">
      <c r="A5898" t="inlineStr">
        <is>
          <t>erhaben</t>
        </is>
      </c>
      <c r="B5898" t="inlineStr"/>
      <c r="C5898" t="inlineStr"/>
      <c r="D5898" t="inlineStr">
        <is>
          <t>uy nghi, oai nghiêm, oai vệ, oai phong, đáng kính trọng - lồi - phấn chấn, phấn khởi, hân hoan, hoan hỉ, tự hào, hãnh diện - - cao, cao cả, cao thượng, cao nhã, ngà ngà say, chếnh choáng hơi men - nổi tiếng, xuất sắc, cao độ - rất quan trọng, rất lớn, hùng vĩ, trang nghiêm, huy hoàng, cao quý, trang trọng, bệ vệ, vĩ đại, cừ khôi, xuất chúng, lỗi lạc, ưu tú, tuyệt, hay, đẹp, chính, lơn, tổng quát - có tiếng, lừng lẫy, rạng rỡ, vinh quang - cao ngất, kiêu căng, kiêu kỳ, kiêu ngạo - siêu phàm, tuyệt vời, cao siêu, nông, không sâu = über etwas erhaben sein +</t>
        </is>
      </c>
    </row>
    <row r="5899">
      <c r="A5899" t="inlineStr">
        <is>
          <t>Erhabenheit</t>
        </is>
      </c>
      <c r="B5899" t="inlineStr"/>
      <c r="C5899" t="inlineStr"/>
      <c r="D5899" t="inlineStr">
        <is>
          <t>tính lồi, độ lồi - chân giá trị, phẩm giá, phẩm cách, lòng tự trọng, chức tước cao, chức vị cao, thái độ chững chạc, thái độ đường hoàng, vẻ nghiêm trang - sự nâng lên, sự đưa lên, sự giương lên, sự ngẩng lên, sự ngước lên, sự nâng cao, góc nâng, độ cao, mặt, mặt chiếu, tính cao cả, tính cao thượng, tính cao nhã - mô đất, sự nổi tiếng, địa vị cao trọng, đức giáo chủ - vẻ hùng vĩ, vẻ trang nghiêm, vẻ huy hoàng, sự cao quý, sự cao thượng, sự vĩ đại, sự lớn lao, điệu bộ oai vệ, lối sống vương giả, uy quyền, quyền thế - sự to lớn, sự cao cả, tính lớn lao, tính vĩ đại, tính quan trọng, tính trọng đại - mức cao, hoàng thân, hoàng tử, công chúa, điện hạ - tiếng tăm, sự lừng lẫy, sự rạng rỡ, sự quang vinh - bề cao, chiều cao, tính kiêu căng, tính kiêu kỳ, tính kiêu ngạo, tính cao quý - tính hùng vĩ, tính uy nghi, tính siêu phàm - tính siêu việt, tính hơn hẳn, sự siêu nghiệm</t>
        </is>
      </c>
    </row>
    <row r="5900">
      <c r="A5900" t="inlineStr">
        <is>
          <t>erhaltbar</t>
        </is>
      </c>
      <c r="B5900" t="inlineStr"/>
      <c r="C5900" t="inlineStr"/>
      <c r="D5900" t="inlineStr">
        <is>
          <t>có thể giữ, có thể gìn giữ, có thể bảo quản, có thể bảo tồn, có thể duy trì</t>
        </is>
      </c>
    </row>
    <row r="5901">
      <c r="A5901" t="inlineStr">
        <is>
          <t>erhalten</t>
        </is>
      </c>
      <c r="B5901" t="inlineStr"/>
      <c r="C5901" t="inlineStr"/>
      <c r="D5901">
        <f> erhalten + = erhalten + = erhalten + = zu erhalten + = gut erhalten + = erhalten bleiben + = aufrecht erhalten + = gut erhalten sein + = jemanden erhalten +</f>
        <v/>
      </c>
    </row>
    <row r="5902">
      <c r="A5902" t="inlineStr">
        <is>
          <t>erhaltend</t>
        </is>
      </c>
      <c r="B5902" t="inlineStr"/>
      <c r="C5902" t="inlineStr"/>
      <c r="D5902" t="inlineStr">
        <is>
          <t>giữ lại, cầm lại, dai, lâu</t>
        </is>
      </c>
    </row>
    <row r="5903">
      <c r="A5903" t="inlineStr">
        <is>
          <t>Erhalter</t>
        </is>
      </c>
      <c r="B5903" t="inlineStr"/>
      <c r="C5903" t="inlineStr"/>
      <c r="D5903" t="inlineStr">
        <is>
          <t>người giữ gìn, người bảo vệ, người bảo quản, chuyên viên bảo quản - người phải cưu mang - cái trụ, cái chống, cái đỡ, người ủng hộ, người tán thành, người giữ vững, người duy trì, người giữ vững tinh thần, người xác nhận</t>
        </is>
      </c>
    </row>
    <row r="5904">
      <c r="A5904" t="inlineStr">
        <is>
          <t>Erhaltung</t>
        </is>
      </c>
      <c r="B5904" t="inlineStr"/>
      <c r="C5904" t="inlineStr"/>
      <c r="D5904" t="inlineStr">
        <is>
          <t>điều kiện, hoàn cảnh, tình cảnh, tình thế, địa vị, thân phận, trạng thái, tình trạng, mệnh đề điều kiện, kỳ thi vớt - sự giữ gìn, sự duy trì, sự bảo tồn, sự bảo toàn - sự nuôi dưỡng, sự nhận làm con nuôi, thân phận con nuôi, tục thuê vú nuôi - sự giữ, sự bảo vệ, sự bảo quản, sự nuôi, sự cưu mang - sự gìn giữ, sự giữ để lâu, sự giữ cho khỏi phân hu - sự giữ lại, sự cầm lại, sự ghi nhớ, trí nhớ, sự bí - sự ủng hộ, người ủng hộ, người nhờ cậy, nơi nương tựa, cột trụ, nguồn sinh sống, vật chống, cột chống - sự bo dưỡng, sự sửa sang, phí tổn bo dưỡng, phí tổn sửa sang = die Erhaltung +</t>
        </is>
      </c>
    </row>
    <row r="5905">
      <c r="A5905" t="inlineStr">
        <is>
          <t>erheben</t>
        </is>
      </c>
      <c r="B5905" t="inlineStr"/>
      <c r="C5905" t="inlineStr"/>
      <c r="D5905" t="inlineStr">
        <is>
          <t>làm phấn chấn, làm phấn khởi, làm hân hoan, làm tự hào, làm hãnh diện - làm cho bằng phẳng, làm cho đều, làm cho ngang bằng, xua cho bay lên, vỗ cánh bay hốt hoảng, vụt bay đi, phun ra, toé ra, đâm chồi nẩy lộc, hừng sáng, ánh lên, đỏ bừng, ửng hồng - giội nước cho sạch, xối nước, làm ngập nước, làm tràn nước, làm đâm chồi nẩy lộc, làm hừng sáng, làm ánh lên, làm đỏ bừng, kích thích - dâng lên, nâng lên, dấy lên, làm thay đổi đột ngột, nổi lên, nổi dậy = erheben + = erheben + = erheben + = erheben + = erheben + = erheben + = sich erheben + = sich erheben + = sich wieder erheben +</t>
        </is>
      </c>
    </row>
    <row r="5906">
      <c r="A5906" t="inlineStr">
        <is>
          <t>erhebend</t>
        </is>
      </c>
      <c r="B5906" t="inlineStr"/>
      <c r="C5906" t="inlineStr"/>
      <c r="D5906" t="inlineStr">
        <is>
          <t>hùng vĩ, uy nghi, siêu phàm, tuyệt vời, cao cả, cao siêu, cao thượng, nông, không sâu = sich erhebend +</t>
        </is>
      </c>
    </row>
    <row r="5907">
      <c r="A5907" t="inlineStr">
        <is>
          <t>erheblich</t>
        </is>
      </c>
      <c r="B5907" t="inlineStr"/>
      <c r="C5907" t="inlineStr"/>
      <c r="D5907" t="inlineStr">
        <is>
          <t>sắc, sắc bén, sắc sảo, nhạy, tinh, thính, buốt, gay gắc, kịch liệt, sâu sắc, cấp, nhọn, cao, the thé, có dấu sắc - đáng kể, to tát, lớn, có vai vế, có thế lực quan trọng - quan trọng, trọng đại, trọng yếu, hệ trọng, có quyền thế, có thế lực, self-importance - thích đang, thích hợp, xác đáng</t>
        </is>
      </c>
    </row>
    <row r="5908">
      <c r="A5908" t="inlineStr">
        <is>
          <t>Erhebung</t>
        </is>
      </c>
      <c r="B5908" t="inlineStr"/>
      <c r="C5908" t="inlineStr"/>
      <c r="D5908" t="inlineStr">
        <is>
          <t>sự nâng lên, sự đưa lên, sự giương lên, sự ngẩng lên, sự ngước lên, sự nâng cao, góc nâng, độ cao, mặt, mặt chiếu, tính cao cả, tính cao thượng, tính cao nhã - mô đất, sự nổi tiếng, địa vị cao trọng, đức giáo chủ - sự làm thành quý tộc, sự làm cho cao cả, sự làm cho cao quý, sự làm cho cao thượng - sự đề cao, sự đưa lên địa vị cao, sự tâng bốc, sự tán tụng, sự tán dương, sự hớn hở, sự phớn phở, quyền cao chức trọng, sự làm đậm, sự làm thẫm - sự điều tra, sự thẩm tra, sự thẩm vấn, sự hỏi, câu hỏi - cuộc nổi dậy, cuộc khởi nghĩa, cuộc nổi loạn, sự ghê tởm - sự đỡ lên, sự nhấc lên, sự đắp cao lên, yếu tố kích thích, nh hưởng thúc đẩy, phay nghịch - sự thức dậy, sự đứng dậy, sự lên cao, sự mọc lên, sự nổi dậy = die Erhebung + = die Erhebung + = warzenartige Erhebung +</t>
        </is>
      </c>
    </row>
    <row r="5909">
      <c r="A5909" t="inlineStr">
        <is>
          <t>erheitern</t>
        </is>
      </c>
      <c r="B5909" t="inlineStr"/>
      <c r="C5909" t="inlineStr"/>
      <c r="D5909" t="inlineStr">
        <is>
          <t>làm hoạt động, làm sôi nổi, làm phấn chấn, chấn hưng, làm hưng thịnh, làm tươi sáng, làm vui vẻ, làm sinh động - làm hồ hởi - làm giải khuây</t>
        </is>
      </c>
    </row>
    <row r="5910">
      <c r="A5910" t="inlineStr">
        <is>
          <t>erheiternd</t>
        </is>
      </c>
      <c r="B5910" t="inlineStr"/>
      <c r="C5910" t="inlineStr"/>
      <c r="D5910" t="inlineStr">
        <is>
          <t>làm vui vẻ, làm hồ hởi - giải trí, tiêu khiển</t>
        </is>
      </c>
    </row>
    <row r="5911">
      <c r="A5911" t="inlineStr">
        <is>
          <t>Erheiterung</t>
        </is>
      </c>
      <c r="B5911" t="inlineStr"/>
      <c r="C5911" t="inlineStr"/>
      <c r="D5911" t="inlineStr">
        <is>
          <t>sự vui vẻ, sự vui nhộn</t>
        </is>
      </c>
    </row>
    <row r="5912">
      <c r="A5912" t="inlineStr">
        <is>
          <t>erhellen</t>
        </is>
      </c>
      <c r="B5912" t="inlineStr"/>
      <c r="C5912" t="inlineStr"/>
      <c r="D5912" t="inlineStr">
        <is>
          <t>làm sáng sủa, làm tươi sáng, làm rạng rỡ, làm tươi tỉnh, làm sung sướng, làm vui tươi, đánh bóng, bừng lên, hửng lên, rạng lên, sáng lên, vui tươi lên, tươi tỉnh lên - làm sáng tỏ, giải thích - mở mắt cho, động tính từ quá khứ) giải thoát cho khỏi sự ngu dốt, giải thoát cho khỏi sự mê tín..., soi sáng, rọi đèn - soi sáng &amp; ), làm sáng ngời, cho ánh sáng rọi vào, chiếu rọi - chiếu sáng, rọi sáng, sáng loé, chớp, làm nhẹ đi, làm nhẹ bớt, an ủi, làm cho đỡ đau đớn, làm cho bớt ưu phiền, nhẹ đi, bớt đau đớn, bớt ưu phiền - chiếc sáng, toả sáng, sáng, bóng, giỏi, cừ, trội</t>
        </is>
      </c>
    </row>
    <row r="5913">
      <c r="A5913" t="inlineStr">
        <is>
          <t>erhitzen</t>
        </is>
      </c>
      <c r="B5913" t="inlineStr"/>
      <c r="C5913" t="inlineStr"/>
      <c r="D5913" t="inlineStr">
        <is>
          <t>đốt nóng, nung nóng, làm nóng, làm bừng bừng, làm nổi giận, làm nổi nóng, kích thích, kích động, làm sôi nổi lên, nung, nóng lên, trở nên nóng, nổi nóng, nổi giận, sôi nổi lên - làm cẩu thả, làm ẩu, làm hỏng, đánh hỏng, đánh hụt, đánh trượt, bắt trượt, hâm nóng và pha chế, ngẫm nghĩ, nghiền ngẫm, suy đi nghĩ lại, nghĩ tới nghĩ lui = sich erhitzen +</t>
        </is>
      </c>
    </row>
    <row r="5914">
      <c r="A5914" t="inlineStr">
        <is>
          <t>erhitzend</t>
        </is>
      </c>
      <c r="B5914" t="inlineStr"/>
      <c r="C5914" t="inlineStr"/>
      <c r="D5914" t="inlineStr">
        <is>
          <t>làm ấm, làm nóng</t>
        </is>
      </c>
    </row>
    <row r="5915">
      <c r="A5915" t="inlineStr">
        <is>
          <t>Erhitzer</t>
        </is>
      </c>
      <c r="B5915" t="inlineStr"/>
      <c r="C5915" t="inlineStr"/>
      <c r="D5915" t="inlineStr">
        <is>
          <t>người đun, nồi cất, nối chưng, nồi đun, nồi nấu, supze, nồi hơi, rau ăn luộc được, nồi nước nóng, đầu máy xe lửa</t>
        </is>
      </c>
    </row>
    <row r="5916">
      <c r="A5916" t="inlineStr">
        <is>
          <t>erhitzt</t>
        </is>
      </c>
      <c r="B5916" t="inlineStr"/>
      <c r="C5916" t="inlineStr"/>
      <c r="D5916" t="inlineStr">
        <is>
          <t>được đốt nóng, được đun nóng, giận dữ, nóng nảy, sôi nổi - nóng, nóng bức, cay nồng, cay bỏng, nồng nặc, còn ngửi thấy rõ, hăng hái, gay gắt, kịch liệt, nóng hổi, sốt dẻo, mới phát hành giấy bạc, giật gân, được mọi người hy vọng, thắng hơn cả - dễ nhận ra và khó sử dụng, thế hiệu cao, phóng xạ, dâm đãng, dê, vừa mới kiếm được một cách bất chính, vừa mới ăn cắp được, bị công an truy nã, không an toàn cho kẻ trốn tránh</t>
        </is>
      </c>
    </row>
    <row r="5917">
      <c r="A5917" t="inlineStr">
        <is>
          <t>erhoffen</t>
        </is>
      </c>
      <c r="B5917" t="inlineStr"/>
      <c r="C5917" t="inlineStr"/>
      <c r="D5917" t="inlineStr">
        <is>
          <t>hy vọng</t>
        </is>
      </c>
    </row>
    <row r="5918">
      <c r="A5918" t="inlineStr">
        <is>
          <t>erholen</t>
        </is>
      </c>
      <c r="B5918" t="inlineStr"/>
      <c r="C5918" t="inlineStr"/>
      <c r="D5918" t="inlineStr">
        <is>
          <t>lười biếng, sống vô công rỗi nghề, ăn không ngồi rồi = sich erholen + = sich erholen + = sich erholen + = sich erholen von +</t>
        </is>
      </c>
    </row>
    <row r="5919">
      <c r="A5919" t="inlineStr">
        <is>
          <t>erholsam</t>
        </is>
      </c>
      <c r="B5919" t="inlineStr"/>
      <c r="C5919" t="inlineStr"/>
      <c r="D5919" t="inlineStr">
        <is>
          <t>làm chùng, làm yếu đi, làm giảm đi, làm bớt căng thẳng</t>
        </is>
      </c>
    </row>
    <row r="5920">
      <c r="A5920" t="inlineStr">
        <is>
          <t>Erholung</t>
        </is>
      </c>
      <c r="B5920" t="inlineStr"/>
      <c r="C5920" t="inlineStr"/>
      <c r="D5920" t="inlineStr">
        <is>
          <t>sự lại sức, sự hồi phục, thời kỳ dưỡng bệnh - sự làm sao lãng, sự làm lãng đi, sự làm đứt quãng, sự lãng trí, sự đãng trí, điều xao lãng, sự giải trí, sự tiêu khiển, trò giải trí, trò tiêu khiển, sự bối rối, sự rối trí - sự điên cuồng, sự mất trí, sự quẫn trí - sự tập hợp lại, sự lấy lại sức, đường bóng qua lại nhanh, đại hội, mít tinh lớn - sự lấy lại được, sự tìm lại được, sự đòi lại được, sự bình phục, sự khỏi bệnh, sự khôi phục lại, sự phục hồi lại, miếng thủ thế lại, sự lấy lại thăng bằng - sự giải lao, giờ chơi, giờ nghỉ, giờ giải lao - sự tuyển mộ, sự tuyển thêm, sự lấy thêm - sự lấy lại, sự thu hồi - sự nới lỏng, sự lơi ra, sự giân ra, sự dịu đi, sự bớt căng thẳng, sự giảm nhẹ, sự nghỉ ngơi - phương sách, phương kế, thủ đoạn, cách xoay xở, chỗ trông mong vào, tài nguyên, tiềm lực kinh tế và quân sự, tài xoay sở, tài tháo vát, tài vặt = die Erholung +</t>
        </is>
      </c>
    </row>
    <row r="5921">
      <c r="A5921" t="inlineStr">
        <is>
          <t>Erholungspause</t>
        </is>
      </c>
      <c r="B5921" t="inlineStr"/>
      <c r="C5921" t="inlineStr"/>
      <c r="D5921"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5922">
      <c r="A5922" t="inlineStr">
        <is>
          <t>Erholungsurlaub</t>
        </is>
      </c>
      <c r="B5922" t="inlineStr"/>
      <c r="C5922" t="inlineStr"/>
      <c r="D5922" t="inlineStr">
        <is>
          <t>ngày lễ, ngày nghỉ, kỳ nghỉ - sự bỏ trống, sự bỏ không, sự bỏ, sự thôi, kỳ nghỉ hè, kỳ nghỉ lễ, thời gian nghỉ việc, kỳ hưu thẩm</t>
        </is>
      </c>
    </row>
    <row r="5923">
      <c r="A5923" t="inlineStr">
        <is>
          <t>erinnere</t>
        </is>
      </c>
      <c r="B5923" t="inlineStr"/>
      <c r="C5923" t="inlineStr"/>
      <c r="D5923">
        <f> wenn ich mich recht erinnere +</f>
        <v/>
      </c>
    </row>
    <row r="5924">
      <c r="A5924" t="inlineStr">
        <is>
          <t>erinnerlich</t>
        </is>
      </c>
      <c r="B5924" t="inlineStr"/>
      <c r="C5924" t="inlineStr"/>
      <c r="D5924" t="inlineStr">
        <is>
          <t>đáng ghi nhớ, không quên được = es ist mir nicht mehr erinnerlich +</t>
        </is>
      </c>
    </row>
    <row r="5925">
      <c r="A5925" t="inlineStr">
        <is>
          <t>erinnern</t>
        </is>
      </c>
      <c r="B5925" t="inlineStr"/>
      <c r="C5925" t="inlineStr"/>
      <c r="D5925" t="inlineStr">
        <is>
          <t>nói bóng gió, ám chỉ = erinnern + = erinnern + = erinnern an + = sich erinnern + = sich erinnern an + = jemanden an etwas erinnern + = soweit ich mich erinnern kann +</t>
        </is>
      </c>
    </row>
    <row r="5926">
      <c r="A5926" t="inlineStr">
        <is>
          <t>erinnernd</t>
        </is>
      </c>
      <c r="B5926" t="inlineStr"/>
      <c r="C5926" t="inlineStr"/>
      <c r="D5926" t="inlineStr">
        <is>
          <t>để kỷ niệm, để tưởng niệm - nhắc lại, nhớ lại = erinnernd an + = sich erinnernd +</t>
        </is>
      </c>
    </row>
    <row r="5927">
      <c r="A5927" t="inlineStr">
        <is>
          <t>Erinnerung</t>
        </is>
      </c>
      <c r="B5927" t="inlineStr"/>
      <c r="C5927" t="inlineStr"/>
      <c r="D5927" t="inlineStr">
        <is>
          <t>sự nhớ, trí nhớ, ký ức, kỷ niệm, sự tưởng nhớ - tâm, tâm trí, tinh thần, trí, trí tuệ, trí óc, sự chú ý, sự chủ tâm, sự lưu ý, ý kiến, ý nghĩ, ý định - sự nhớ lại, sự hồi tưởng lại, hồi ức, số nhiều) những kỷ niệm, những điều nhớ lại, hồi ký - sự hồi tưởng, món quà lưu niệm, lời chúc, lời hỏi thăm - nét phảng phất làm nhớ lại, tập ký sự, nét phảng phất - retrospect = zur Erinnerung an + = die undeutliche Erinnerung + = in der Erinnerung lebend + = noch frisch in Erinnerung + = sich etwas in Erinnerung rufen +</t>
        </is>
      </c>
    </row>
    <row r="5928">
      <c r="A5928" t="inlineStr">
        <is>
          <t>Erinnerungen</t>
        </is>
      </c>
      <c r="B5928" t="inlineStr"/>
      <c r="C5928" t="inlineStr"/>
      <c r="D5928">
        <f> die dunklen Erinnerungen + = in Erinnerungen schwelgen + = er schreibt seine Erinnerungen +</f>
        <v/>
      </c>
    </row>
    <row r="5929">
      <c r="A5929" t="inlineStr">
        <is>
          <t>Erinnerungs-</t>
        </is>
      </c>
      <c r="B5929" t="inlineStr"/>
      <c r="C5929" t="inlineStr"/>
      <c r="D5929" t="inlineStr">
        <is>
          <t>để kỷ niệm, để tưởng niệm</t>
        </is>
      </c>
    </row>
    <row r="5930">
      <c r="A5930" t="inlineStr">
        <is>
          <t>erkaufen</t>
        </is>
      </c>
      <c r="B5930" t="inlineStr"/>
      <c r="C5930" t="inlineStr"/>
      <c r="D5930" t="inlineStr">
        <is>
          <t>mua, trã bằng giá, đạt được, được, mua chuộc, đút lót, hối lộ = etwas teuer erkaufen +</t>
        </is>
      </c>
    </row>
    <row r="5931">
      <c r="A5931" t="inlineStr">
        <is>
          <t>erkennbar</t>
        </is>
      </c>
      <c r="B5931" t="inlineStr"/>
      <c r="C5931" t="inlineStr"/>
      <c r="D5931" t="inlineStr">
        <is>
          <t>có thể nhận thức được, thuộc phạm vi toà án, thuộc thẩm quyền toà án - có thể nhận thức rõ, có thể thấy rõ - có thể làm thành đồng nhất, có thể coi như nhau, có thể nhận ra, có thể nhận biết - có thể công nhận, có thể thừa nhận - trong suốt, trong trẻo, trong sạch, trong sáng, rõ ràng, rõ rệt = nicht erkennbar +</t>
        </is>
      </c>
    </row>
    <row r="5932">
      <c r="A5932" t="inlineStr">
        <is>
          <t>Erkennbarkeit</t>
        </is>
      </c>
      <c r="B5932" t="inlineStr"/>
      <c r="C5932" t="inlineStr"/>
      <c r="D5932" t="inlineStr">
        <is>
          <t>tính có thể nhận thức thấy, tính có thể cảm giác thấy</t>
        </is>
      </c>
    </row>
    <row r="5933">
      <c r="A5933" t="inlineStr">
        <is>
          <t>Erkennen</t>
        </is>
      </c>
      <c r="B5933" t="inlineStr"/>
      <c r="C5933" t="inlineStr"/>
      <c r="D5933" t="inlineStr">
        <is>
          <t>nhận thức, trí thức hiểu biết - sự nhận thức rõ, sự sâu sắc, sự sáng suốt</t>
        </is>
      </c>
    </row>
    <row r="5934">
      <c r="A5934" t="inlineStr">
        <is>
          <t>erkennen</t>
        </is>
      </c>
      <c r="B5934" t="inlineStr"/>
      <c r="C5934" t="inlineStr"/>
      <c r="D5934" t="inlineStr">
        <is>
          <t>dò ra, tìm ra, khám phá ra, phát hiện ra, nhận thấy, nhận ra, tách sóng - nhận thức, thấy rõ, phân biệt - thấy, tìm thấy, bắt được, nhận, nhận được, được, xét thấy, thấy có, tới, đạt tới, trúng, cung cấp, xác minh và tuyên bố - đồng nhất hoá, coi như nhau, làm cho nhận ra, nhận biết, nhận diện, nhận dạng, đồng nhất với, đồng cảm với - biết, hiểu biết, phân biệt được, quen biết, + of) biết, biết tin, biết rõ về, đã biết mùi, đã trải qua, đã ăn nằm với - thâm nhập, lọt vào, nhìn xuyên qua, đâm thủng, xuyên qua, làm thấm nhuần, nhìn thấu, thấu suốt, hiểu thấu, xuyên đến, thấu vào, thấm vào - hiểu, lĩnh hội, trông thấy, nghe thấy, cảm thấy, ngửi thấy - thực hiện, thực hành, hiểu rõ, nhận thức rõ, tả đúng như thật, hình dung đúng như thật, bán được, thu được - nhìn thấy, xem, quan sát, xem xét, đọc, trải qua, từng trải, đã qua, gặp, thăm, đến hỏi ý kiến, tiếp, tưởng tượng, mường tượng, chịu, thừa nhận, bằng lòng, tiễn, đưa, giúp đỡ, quan niệm - cho là, chăm lo, lo liệu, đảm đương, phụ trách, bảo đảm, điều tra, nghiên cứu, kỹ lưỡng, suy nghĩ, xem lại, đắt, cân, cứ đứng nhìn, trông thấy mà để mặc - nắm được ý, hiểu ngầm = erkennen + = erkennen + = intuitiv erkennen + = zu erkennen geben + = sich zu erkennen geben +</t>
        </is>
      </c>
    </row>
    <row r="5935">
      <c r="A5935" t="inlineStr">
        <is>
          <t>erkenntlich</t>
        </is>
      </c>
      <c r="B5935" t="inlineStr"/>
      <c r="C5935" t="inlineStr"/>
      <c r="D5935">
        <f> sich erkenntlich zeigen +</f>
        <v/>
      </c>
    </row>
    <row r="5936">
      <c r="A5936" t="inlineStr">
        <is>
          <t>Erkenntlichkeit</t>
        </is>
      </c>
      <c r="B5936" t="inlineStr"/>
      <c r="C5936" t="inlineStr"/>
      <c r="D5936" t="inlineStr">
        <is>
          <t>sự nhận, sự công nhận, sự thừa nhận, vật đền đáp, vật tạ ơn, sự đền đáp, sự báo cho biết đã nhận được</t>
        </is>
      </c>
    </row>
    <row r="5937">
      <c r="A5937" t="inlineStr">
        <is>
          <t>Erkenntnis</t>
        </is>
      </c>
      <c r="B5937" t="inlineStr"/>
      <c r="C5937" t="inlineStr"/>
      <c r="D5937" t="inlineStr">
        <is>
          <t>nhận thức, trí thức hiểu biết - sự hiểu biết, sự nhận thức, thẩm quyền, dấu hiệu phân biệt, phạm vi quan sát - sự biết, sự nhận biết, sự nhận ra, sự quen biết, tri thức, kiến thức, học thức, tin, tin tức - tri giác, sự thu - sự thực hiện, sự thực hành, sự thấy rõ, sự hiểu rõ, sự nhận thức rõ, sự bán - sự công nhận, sự thừa nhận = zur Erkenntnis kommen +</t>
        </is>
      </c>
    </row>
    <row r="5938">
      <c r="A5938" t="inlineStr">
        <is>
          <t>Erkennung</t>
        </is>
      </c>
      <c r="B5938" t="inlineStr"/>
      <c r="C5938" t="inlineStr"/>
      <c r="D5938" t="inlineStr">
        <is>
          <t>sự dò ra, sự tìm ra, sự khám phá ra, sự phát hiện ra, sự nhận thấy, sự nhận ra, sự tách sóng - sự đồng nhất hoá, sự làm thành đồng nhất, sự nhận biết sự nhận diện, sự nhận dạng, nét để nhận ra, nét để nhận biết, nét để nhận diện, nét để nhận dạng, sự nhận diện ra - sự gắn bó chặt chẽ với, sự gia nhập, sự dự vào - sự công nhận, sự thừa nhận</t>
        </is>
      </c>
    </row>
    <row r="5939">
      <c r="A5939" t="inlineStr">
        <is>
          <t>Erkennungsmarke</t>
        </is>
      </c>
      <c r="B5939" t="inlineStr"/>
      <c r="C5939" t="inlineStr"/>
      <c r="D5939" t="inlineStr">
        <is>
          <t>thẻ căn cước - phù hiệu cá nhân</t>
        </is>
      </c>
    </row>
    <row r="5940">
      <c r="A5940" t="inlineStr">
        <is>
          <t>Erkennungszeichen</t>
        </is>
      </c>
      <c r="B5940" t="inlineStr"/>
      <c r="C5940" t="inlineStr"/>
      <c r="D5940">
        <f> das Erkennungszeichen +</f>
        <v/>
      </c>
    </row>
    <row r="5941">
      <c r="A5941" t="inlineStr">
        <is>
          <t>Erker</t>
        </is>
      </c>
      <c r="B5941" t="inlineStr"/>
      <c r="C5941" t="inlineStr"/>
      <c r="D5941" t="inlineStr">
        <is>
          <t>ngựa hồng, vịnh, gian, ô, phần nhà xây lồi ra ngoài, nhịp, chỗ tránh nhau, cây nguyệt quế, vòng nguyệt quế, tiếng chó sủa - cửa sổ lồi oriel window)</t>
        </is>
      </c>
    </row>
    <row r="5942">
      <c r="A5942" t="inlineStr">
        <is>
          <t>erklettern</t>
        </is>
      </c>
      <c r="B5942" t="inlineStr"/>
      <c r="C5942" t="inlineStr"/>
      <c r="D5942" t="inlineStr">
        <is>
          <t>lên, thăng, dốc lên, cao lên, cất cao lên, ngược, trèo lên - leo, trèo, leo trèo, lên cao, leo lên tới, trèo lên tới - đánh vảy, lột vảy, cạo lớp gỉ, cạo cáu, cạo bựa, tróc vảy, sầy vảy, cân, cân được, cân nặng, vẽ theo tỷ lệ, có cùng tỷ lệ, có thể so được với nhau</t>
        </is>
      </c>
    </row>
    <row r="5943">
      <c r="A5943" t="inlineStr">
        <is>
          <t>erklingen</t>
        </is>
      </c>
      <c r="B5943" t="inlineStr"/>
      <c r="C5943" t="inlineStr"/>
      <c r="D5943" t="inlineStr">
        <is>
          <t>đánh, rung, gõ, nói lặp đi lặp lại một cách máy móc, kêu vang, xen vào, phụ hoạ theo, phù hợp, khớp với, cùng vần với - làm kêu vang, làm kêu lanh lảnh, kêu vang rền, kêu lanh lảnh - đeo nhẫn cho, đeo vòng cho, xỏ vòng mũi cho, đánh đai, bao vây, vây quanh, chạy quanh vòng để dồn vào, cắt thành khoanh, lượn vòng bay lên, chạy vòng quanh - reo, kêu keng keng, rung vang, ngân vang, vang lên, văng vẳng, nghe có vẻ, ù lên, kêu o o, kêu vo vo, rung chuông gọi, rung chuông báo hiệu, làm kêu leng keng, gõ xem thật hay gỉa, gieo xem thật hay giả - kêu, vang tiếng, nghe như, làm cho kêu, thổi, gõ để kiểm tra, gõ để nghe bệnh, đọc, báo, báo hiệu, dò, dò bằng ống thông, thăm dò, lặn xuống đáy = hell erklingen +</t>
        </is>
      </c>
    </row>
    <row r="5944">
      <c r="A5944" t="inlineStr">
        <is>
          <t>erkranken</t>
        </is>
      </c>
      <c r="B5944" t="inlineStr"/>
      <c r="C5944" t="inlineStr"/>
      <c r="D5944" t="inlineStr">
        <is>
          <t>cảm thấy ốm, có triệu chứng ốm, cảm tháy buồn nôn, kinh, tởm, ghê tởm, thấy mệt mỏi, thấy chán nản, thất vọng</t>
        </is>
      </c>
    </row>
    <row r="5945">
      <c r="A5945" t="inlineStr">
        <is>
          <t>erkrankt</t>
        </is>
      </c>
      <c r="B5945" t="inlineStr"/>
      <c r="C5945" t="inlineStr"/>
      <c r="D5945" t="inlineStr">
        <is>
          <t>ốm, đau, ốm yếu, khó ở, thấy kinh, buồn nôn, cần sửa lại, cần chữa lại</t>
        </is>
      </c>
    </row>
    <row r="5946">
      <c r="A5946" t="inlineStr">
        <is>
          <t>Erkrankung</t>
        </is>
      </c>
      <c r="B5946" t="inlineStr"/>
      <c r="C5946" t="inlineStr"/>
      <c r="D5946" t="inlineStr">
        <is>
          <t>sự làm ảnh hưởng đến, sự làm tác động đến, tình cảm, cảm xúc, + towards, for) lòng yêu thương, sự yêu mến, thiện ý, bệnh tật, bệnh hoạn, affection towards khuynh hướng - thiện ý về, tính chất, thuộc tính, trạng thái cơ thể, lối sống - sự đau yếu, sự ốm, bệnh - sự buồn nôn, sự nôn mửa</t>
        </is>
      </c>
    </row>
    <row r="5947">
      <c r="A5947" t="inlineStr">
        <is>
          <t>erkunden</t>
        </is>
      </c>
      <c r="B5947" t="inlineStr"/>
      <c r="C5947" t="inlineStr"/>
      <c r="D5947" t="inlineStr">
        <is>
          <t>thăm dò, thám hiểm, thông dò, khảo sát tỉ mỉ - trinh sát, do thám - theo dõi, theo sát, lùng tìm, tìm kiếm - kêu, vang tiếng, kêu vang, nghe như, nghe có vẻ, làm cho kêu, thổi, đánh, gõ để kiểm tra, gõ để nghe bệnh, đọc, báo, báo hiệu, dò, dò bằng ống thông, lặn xuống đáy - làm đốm, làm lốm đốm, làm bẩn, làm nhơ, làm ô, chấm trước, nhận ra, phát hiện ra, phát hiện, đặt vào chỗ, đặt vào vị trí, chấp, dễ bị ố, dễ bị đốm = erkunden +</t>
        </is>
      </c>
    </row>
    <row r="5948">
      <c r="A5948" t="inlineStr">
        <is>
          <t>erkundigen</t>
        </is>
      </c>
      <c r="B5948" t="inlineStr"/>
      <c r="C5948" t="inlineStr"/>
      <c r="D5948">
        <f> sich erkundigen + = sich erkundigen +</f>
        <v/>
      </c>
    </row>
    <row r="5949">
      <c r="A5949" t="inlineStr">
        <is>
          <t>Erkundigung</t>
        </is>
      </c>
      <c r="B5949" t="inlineStr"/>
      <c r="C5949" t="inlineStr"/>
      <c r="D5949" t="inlineStr">
        <is>
          <t>sự cung cấp tin tức, sự thông tin, tin tức, tài liệu, kiến thức, điều buộc tội - sự điều tra, sự thẩm tra, sự thẩm vấn, sự hỏi, câu hỏi</t>
        </is>
      </c>
    </row>
    <row r="5950">
      <c r="A5950" t="inlineStr">
        <is>
          <t>Erkundigungen</t>
        </is>
      </c>
      <c r="B5950" t="inlineStr"/>
      <c r="C5950" t="inlineStr"/>
      <c r="D5950">
        <f> Erkundigungen einziehen +</f>
        <v/>
      </c>
    </row>
    <row r="5951">
      <c r="A5951" t="inlineStr">
        <is>
          <t>Erkundung</t>
        </is>
      </c>
      <c r="B5951" t="inlineStr"/>
      <c r="C5951" t="inlineStr"/>
      <c r="D5951" t="inlineStr">
        <is>
          <t>sự thăm dò, sự thám hiểm, sự thông dò, sự khảo sát tỉ mỉ - sự trinh sát, sự do thám, đội trinh sát</t>
        </is>
      </c>
    </row>
    <row r="5952">
      <c r="A5952" t="inlineStr">
        <is>
          <t>erlahmen</t>
        </is>
      </c>
      <c r="B5952" t="inlineStr"/>
      <c r="C5952" t="inlineStr"/>
      <c r="D5952" t="inlineStr">
        <is>
          <t>làm dịu đi, làm yếu đi, làm giảm bớt, hạ, bớt, làm nhụt, làm cùn, thanh toán, làm mất hết, huỷ bỏ, thủ tiêu, ram, dịu đi, yếu đi, nhụt đi, đỡ, ngớt - nới, làm chùng, duỗi, thả lỏng, làm chận lại, chậm lại, làm dịu bớt, làm bớt quyết liệt, trở nên uể oải, trở nên phất phơ, trở nên chểnh mảnh, giảm bớt, đình trệ, bớt quyết liệt</t>
        </is>
      </c>
    </row>
    <row r="5953">
      <c r="A5953" t="inlineStr">
        <is>
          <t>erlangen</t>
        </is>
      </c>
      <c r="B5953" t="inlineStr"/>
      <c r="C5953" t="inlineStr"/>
      <c r="D5953" t="inlineStr">
        <is>
          <t>đạt được, giành được, hoàn thành, thực hiện - được, thu được, kiếm được - đến tới, đạt tới - lấy được, tới, tăng tốc, lên, nhanh - có được, nhận được, xin được, hỏi được, tìm ra, tính ra, mua, học, mắc phải, ăn, bắt được, đem về, thu về, hiểu được, nắm được, đưa, mang, chuyền, đem, đi lấy, bị, chịu, dồn vào thế bí - dồn vào chân tường, làm bối rối lúng túng không biết ăn nói ra sao, làm cho, khiến cho, sai ai, bảo ai, nhờ ai, to have got có, phải, sinh, đẻ, tìm hộ, mua hộ, xoay hộ, cung cấp, đến, đạt đến - trở nên, trở thành, thành ra, đi đến chỗ, bắt đầu, cút đi, chuồn - đang tồn tại, hiện hành, thông dụng - kiếm, mua được, tìm để cho làm đĩ, đem lại, đem đến, làm ma cô, làm nghề dắt gái, trùm gái điếm - làm kiên cố, củng cố, giam giữ vào nơi chắc chắn, thắt, kẹp, buộc chặt, đóng chặt, bó chặt, cặp, bảo đảm, chiếm được, tìm được - chiếm, đoạt, thắng cuộc, thắng, thu phục, tranh thủ, lôi kéo, thắng trận, càng ngày càng lôi kéo, thuyết phục được = etwas erlangen +</t>
        </is>
      </c>
    </row>
    <row r="5954">
      <c r="A5954" t="inlineStr">
        <is>
          <t>Erlangung</t>
        </is>
      </c>
      <c r="B5954" t="inlineStr"/>
      <c r="C5954" t="inlineStr"/>
      <c r="D5954" t="inlineStr">
        <is>
          <t>sự đạt được, sự thu được, sự giành được, sự kiếm được - sự lấy lại được, sự tìm lại được, sự đòi lại được, sự bình phục, sự khỏi bệnh, sự khôi phục lại, sự phục hồi lại, miếng thủ thế lại, sự lấy lại thăng bằng</t>
        </is>
      </c>
    </row>
    <row r="5955">
      <c r="A5955" t="inlineStr">
        <is>
          <t>erlassen</t>
        </is>
      </c>
      <c r="B5955" t="inlineStr"/>
      <c r="C5955" t="inlineStr"/>
      <c r="D5955" t="inlineStr">
        <is>
          <t>tha, tha thứ, miễn nợ, miễn - đưa ra, phát hành, lưu hành, in ra, phát, phát ra, để chảy ra, đi ra, chảy ra, bóc ra, thoát ra, được đưa ra, được phát hành, được lưu hành, được in ra, xuất phát, bắt nguồn, là kết quả - là hậu quả, là dòng dõi, là lợi tức, là thu hoạch = erlassen + = jemanden etwas erlassen +</t>
        </is>
      </c>
    </row>
    <row r="5956">
      <c r="A5956" t="inlineStr">
        <is>
          <t>erlauben</t>
        </is>
      </c>
      <c r="B5956" t="inlineStr"/>
      <c r="C5956" t="inlineStr"/>
      <c r="D5956" t="inlineStr">
        <is>
          <t>cho phép để cho, thừa nhận, công nhận, chấp nhận, cho, cấp cho, trợ cấp, cấp phát, trừ bớt, thêm, kể đến, tính đến, chiếu cố đến, chú ý đến, cho phép, chịu được, dung thứ được - ngăn cản, cản trở, để cho, cho thuê, để cho thuê, hây, để, phải - - chịu, bị, dung thứ, chịu đựng, đau, đau đớn, đau khổ, chịu thiệt hại, chịu tổn thất, bị xử tử = sich erlauben +</t>
        </is>
      </c>
    </row>
    <row r="5957">
      <c r="A5957" t="inlineStr">
        <is>
          <t>erlaubt</t>
        </is>
      </c>
      <c r="B5957" t="inlineStr"/>
      <c r="C5957" t="inlineStr"/>
      <c r="D5957" t="inlineStr">
        <is>
          <t>cho phép được, chấp nhận được, dung được</t>
        </is>
      </c>
    </row>
    <row r="5958">
      <c r="A5958" t="inlineStr">
        <is>
          <t>erlaucht</t>
        </is>
      </c>
      <c r="B5958" t="inlineStr"/>
      <c r="C5958" t="inlineStr"/>
      <c r="D5958" t="inlineStr">
        <is>
          <t>uy nghi, oai nghiêm, oai vệ, oai phong, đáng kính trọng</t>
        </is>
      </c>
    </row>
    <row r="5959">
      <c r="A5959" t="inlineStr">
        <is>
          <t>Erle</t>
        </is>
      </c>
      <c r="B5959" t="inlineStr"/>
      <c r="C5959" t="inlineStr"/>
      <c r="D5959" t="inlineStr">
        <is>
          <t>cây tổng quán sủi</t>
        </is>
      </c>
    </row>
    <row r="5960">
      <c r="A5960" t="inlineStr">
        <is>
          <t>erleben</t>
        </is>
      </c>
      <c r="B5960" t="inlineStr"/>
      <c r="C5960" t="inlineStr"/>
      <c r="D5960" t="inlineStr">
        <is>
          <t>trải qua, kinh qua, nếm mùi, chịu đựng, học được, tìm ra được - - biết, hiểu biết, nhận biết, phân biệt được, quen biết, + of) biết, biết tin, biết rõ về, đã biết mùi, đã trải qua, đã ăn nằm với - chứng tỏ, chứng minh, thử, in thử, thử thách, tỏ ra - nhận, lĩnh, thu, tiếp, tiếp đón, tiếp đãi, kết nạp, tiếp thu, tiếp nhận, chứa chấp, chứa đựng, đỡ, chịu, bị, được, tin, công nhận là đúng, đón, tiếp khách, nhận quà, lĩnh tiền, lĩnh lương, thu tiền - thấy, trông thấy, nhìn thấy, xem, quan sát, xem xét, đọc, hiểu rõ, nhận ra, từng trải, đã qua, gặp, thăm, đến hỏi ý kiến, tưởng tượng, mường tượng, thừa nhận, bằng lòng, tiễn, đưa - giúp đỡ, quan niệm, cho là, chăm lo, lo liệu, đảm đương, phụ trách, bảo đảm, điều tra, nghiên cứu, kỹ lưỡng, suy nghĩ, xem lại, đắt, cân, cứ đứng nhìn, trông thấy mà để mặc - nếm, thưởng thức, hưởng, ăn uống ít, ăn uống qua loa, nhấm nháp, có vị, biết mùi - - chứng kiến, để lộ ra, nói lên, làm chứng cho, ký chứng nhận, làm chứng, chứng thực = etwas erleben + = wieder erleben + = du wirst es erleben +</t>
        </is>
      </c>
    </row>
    <row r="5961">
      <c r="A5961" t="inlineStr">
        <is>
          <t>Erlebnis</t>
        </is>
      </c>
      <c r="B5961" t="inlineStr"/>
      <c r="C5961" t="inlineStr"/>
      <c r="D5961" t="inlineStr">
        <is>
          <t>sự việc, sự kiện, sự kiện quan trọng, cuộc đấu, cuộc thi, trường hợp, khả năng có thể xảy ra, kết quả, hậu quả - kinh nghiệm, điều đã kinh qua = das innere Erlebnis +</t>
        </is>
      </c>
    </row>
    <row r="5962">
      <c r="A5962" t="inlineStr">
        <is>
          <t>erledigt</t>
        </is>
      </c>
      <c r="B5962" t="inlineStr"/>
      <c r="C5962" t="inlineStr"/>
      <c r="D5962" t="inlineStr">
        <is>
          <t>ốm yếu, kiệt sức - xong, hoàn thành, đã thực hiện, mệt lử, mệt rã rời, đã qua đi, nấu chín, tất phải thất bại, tất phải chết - dùng được, thích hợp, vừa hơn, xứng đáng, đúng, phải, sãn sàng, đến lúc phải, mạnh khoẻ, sung sức, bực đến nỗi, hoang mang đến nỗi, mệt đến nỗi, đến nỗi - chạy xuống, chảy xuống, chảy ròng ròng, chết vì không lên giây, đè ngã, đánh đắm, làm chìm đụng phải, va phải, đuổi đến cùng đường, đuổi kịp, bắt được, tìm ra chỗ ẩn náp, phát hiện ra tung tích - bôi nhọ, nói xấu, gièm pha = das ist erledigt + = erledigt sein + = ganz erledigt sein + = ich bin ganz erledigt + = es muß erledigt werden +</t>
        </is>
      </c>
    </row>
    <row r="5963">
      <c r="A5963" t="inlineStr">
        <is>
          <t>Erledigung</t>
        </is>
      </c>
      <c r="B5963" t="inlineStr"/>
      <c r="C5963" t="inlineStr"/>
      <c r="D5963"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sự bố trí, cách sắp xếp, cách bố trí, sự vứt bỏ đi, sự bán tống đi, sự bán, sự chuyển nhượng, sự nhượng lại, sự tuỳ ý sử dụng - sự thực hiện, sự thi hành, sự thừa hành, sự chấp hành, sự thể hiện, sự biểu diễn, sự làm thủ tục để cho có giá trị, sự hành hình, sức phá hoại, sức tàn phá sức làm chết mê chết mệt - sự giải quyết, sự thanh toán, sự đến ở, sự định cư, sự an cư lạc nghiệp, khu định cư, khu đất mới có người đến ở lập nghiệp, sự chiếm làm thuộc địa, thuộc địa, sự chuyển gia tài - sự làm lắng xuống, sự lắng xuống, sự lún xuống, nhóm người chủ trương cải cách xã hội ba cùng với công nhân = die schnelle Erledigung +</t>
        </is>
      </c>
    </row>
    <row r="5964">
      <c r="A5964" t="inlineStr">
        <is>
          <t>erlegen</t>
        </is>
      </c>
      <c r="B5964" t="inlineStr"/>
      <c r="C5964" t="inlineStr"/>
      <c r="D5964" t="inlineStr">
        <is>
          <t>bỏ vào túi, bỏ vào bao, bỏ vào túi săn, bắn giết, săn được, thu nhặt, lấy, ăn cắp, phồng lên, nở ra, phùng ra, thõng xuống, đi chệch hướng, gặt bằng liềm</t>
        </is>
      </c>
    </row>
    <row r="5965">
      <c r="A5965" t="inlineStr">
        <is>
          <t>erleichtern</t>
        </is>
      </c>
      <c r="B5965" t="inlineStr"/>
      <c r="C5965" t="inlineStr"/>
      <c r="D5965" t="inlineStr">
        <is>
          <t>làm nhẹ bớt, làm giảm bớt, làm đỡ, làm dịu, làm khuây - làm dịu bớt, an ủi, khuyên giải ai, làm thoả mãn - làm thanh thản, làm yên tâm, làm dễ chịu, làm đỡ đau, làm khỏi đau, làm bớt căng, mở, nới, nắng nhẹ, trở nên bớt căng, trở nên bớt nặng nhọc, chùn, nhụt - làm cho dễ dàng, làm cho thuận tiện - làm an tâm, làm yên lòng, làm khuây khoả, giảm bớt, giúp đỡ, cứu giúp, cứu trợ, giải vây, đổi, khai thông, làm cho vui lên, làm cho đỡ đều đều tử nhạt, làm cho đỡ căng thẳng - đắp nổi, nêu bật lên, làm nổi bật lên - làm đơn giản, đơn giản hoá = sich erleichtern +</t>
        </is>
      </c>
    </row>
    <row r="5966">
      <c r="A5966" t="inlineStr">
        <is>
          <t>Erleichterung</t>
        </is>
      </c>
      <c r="B5966" t="inlineStr"/>
      <c r="C5966" t="inlineStr"/>
      <c r="D5966" t="inlineStr">
        <is>
          <t>sự làm nhẹ bớt, sự làm giảm bớt, sự làm đỡ, sự làm dịu, sự làm khuây - sự làm dịu bớt, sự an ủi, sự khuyên giải, sự làm thoả mãn - người an ủi, người khuyên giải, nguồn an ủi, lời an ủi, sự an nhàn, sự nhàn hạ, sự sung túc, tiện nghi, chăn lông vịt - sự thanh thản, sự thoải mái, sự không bị ràng buộc, sự thanh nhàn, sự dễ dàng, dự thanh thoát, sự dễ chịu, sự không bị đau đớn, sự khỏi đau - quyền đi qua, quyền xây cất, nhà phụ, công trình kiến trúc phụ - sự nới lỏng, sự lơi ra, sự giân ra, sự dịu đi, sự bớt căng thẳng, sự giảm nhẹ, sự nghỉ ngơi, sự giải trí, sự hồi phục - sự bớt đi, sự cứu tế, sự trợ cấp, sự cứu viện, sự giải vây, sự thay phiên, sự đổi gác, sự đền bù, sự bồi thường, sự sửa lại, sự uốn nắn, cái làm cho vui lên, cái làm cho đỡ đều đều tẻ nhạt - cái làm cho đỡ căng thẳng, relievo, sự nổi bật lên, địa hình - sự uý lạo, niềm khuây khoả</t>
        </is>
      </c>
    </row>
    <row r="5967">
      <c r="A5967" t="inlineStr">
        <is>
          <t>erleiden</t>
        </is>
      </c>
      <c r="B5967" t="inlineStr"/>
      <c r="C5967" t="inlineStr"/>
      <c r="D5967" t="inlineStr">
        <is>
          <t>chịu đựng, cam chịu, chịu được, kéo dài, tồn tại = erleiden + = erleiden +</t>
        </is>
      </c>
    </row>
    <row r="5968">
      <c r="A5968" t="inlineStr">
        <is>
          <t>erlernbar</t>
        </is>
      </c>
      <c r="B5968" t="inlineStr"/>
      <c r="C5968" t="inlineStr"/>
      <c r="D5968" t="inlineStr">
        <is>
          <t>có thể học được</t>
        </is>
      </c>
    </row>
    <row r="5969">
      <c r="A5969" t="inlineStr">
        <is>
          <t>Erlesenheit</t>
        </is>
      </c>
      <c r="B5969" t="inlineStr"/>
      <c r="C5969" t="inlineStr"/>
      <c r="D5969" t="inlineStr">
        <is>
          <t>tính chất chọn lọc, hạng tốt nhất</t>
        </is>
      </c>
    </row>
    <row r="5970">
      <c r="A5970" t="inlineStr">
        <is>
          <t>erleuchten</t>
        </is>
      </c>
      <c r="B5970" t="inlineStr"/>
      <c r="C5970" t="inlineStr"/>
      <c r="D5970" t="inlineStr">
        <is>
          <t>đặt đèn hiệu, soi sáng, dẫn đường - làm sáng sủa, làm tươi sáng, làm rạng rỡ, làm tươi tỉnh, làm sung sướng, làm vui tươi, đánh bóng, bừng lên, hửng lên, rạng lên, sáng lên, vui tươi lên, tươi tỉnh lên - làm sáng tỏ, mở mắt cho, động tính từ quá khứ) giải thoát cho khỏi sự ngu dốt, giải thoát cho khỏi sự mê tín..., rọi đèn - loé sang, lấp lánh, làm loé sáng, phản chiếu - chiếu sáng, rọi sáng, treo đèn kết hoa, sơn son thiếp vàng, tô màu rực rỡ, giải thích, giảng giải, làm sáng mắt, làm sáng trí, mở mang trí óc cho, khai trí cho - làm sáng ngời, làm phấn khởi - soi sáng &amp; ), cho ánh sáng rọi vào, chiếu rọi - đốt, thắp, châm, nhóm, soi đường, + up) làm cho rạng lên, làm cho sáng ngời lên, + up) đốt đèn, lên đèn, thắp đèn, châm lửa, nhóm lửa, bắt lửa, bén lửa, + up) sáng ngời - tươi lên, đỗ xuống, đậu, xuống, tình cờ rơi đúng vào, tình cờ gặp phải - sáng loé, chớp, làm nhẹ đi, làm nhẹ bớt, an ủi, làm cho đỡ đau đớn, làm cho bớt ưu phiền, nhẹ đi, bớt đau đớn, bớt ưu phiền - toả, rọi, chiếu, toả ra = hell erleuchten +</t>
        </is>
      </c>
    </row>
    <row r="5971">
      <c r="A5971" t="inlineStr">
        <is>
          <t>erleuchtend</t>
        </is>
      </c>
      <c r="B5971" t="inlineStr"/>
      <c r="C5971" t="inlineStr"/>
      <c r="D5971" t="inlineStr">
        <is>
          <t>chiếu sáng, rọi sáng, soi sáng</t>
        </is>
      </c>
    </row>
    <row r="5972">
      <c r="A5972" t="inlineStr">
        <is>
          <t>erleuchtet</t>
        </is>
      </c>
      <c r="B5972" t="inlineStr"/>
      <c r="C5972" t="inlineStr"/>
      <c r="D5972" t="inlineStr">
        <is>
          <t>cháy, bùng cháy, bốc cháy, bừng lên, sáng lên, rạng lên, ngời lên - được làm sáng tỏ, được mở mắt, được giải thoát khỏi sự ngu dốt, được giải thoát khỏi sự mê tín</t>
        </is>
      </c>
    </row>
    <row r="5973">
      <c r="A5973" t="inlineStr">
        <is>
          <t>Erleuchtung</t>
        </is>
      </c>
      <c r="B5973" t="inlineStr"/>
      <c r="C5973" t="inlineStr"/>
      <c r="D5973" t="inlineStr">
        <is>
          <t>ánh nắng ban ngày, sự công khai, lúc tảng sáng, bình minh, rạng đông, mắt, khoảng trống, khoảng cách giữa hai vật gì, như giữa hai con thuyền trong cuộc đua, giữa ngấn rượu với mép cốc...) - sự làm sáng tỏ, sự mở mắt, điều làm sáng tỏ - sự chiếu sáng, sự rọi sáng, sự soi sáng, sự treo đèn kết hoa, đèn treo, hoa đăng, sự sơn son thiếp vàng, sự tô màu rực rỡ, chữ sơn son thiếp vàng, hình tô màu rực rỡ - sự làm sáng mắt, sự làm sáng trí, sự mở mang trí óc, sự khai trí, sự làm rạng rỡ, độ rọi</t>
        </is>
      </c>
    </row>
    <row r="5974">
      <c r="A5974" t="inlineStr">
        <is>
          <t>erliegen</t>
        </is>
      </c>
      <c r="B5974" t="inlineStr"/>
      <c r="C5974" t="inlineStr"/>
      <c r="D5974"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 = erliegen +</t>
        </is>
      </c>
    </row>
    <row r="5975">
      <c r="A5975" t="inlineStr">
        <is>
          <t>erloschen</t>
        </is>
      </c>
      <c r="B5975" t="inlineStr"/>
      <c r="C5975" t="inlineStr"/>
      <c r="D5975" t="inlineStr">
        <is>
          <t>tắt, tan vỡ, không còn nữa, mai một, tuyệt giống, tuyệt chủng</t>
        </is>
      </c>
    </row>
    <row r="5976">
      <c r="A5976" t="inlineStr">
        <is>
          <t>ermahnen</t>
        </is>
      </c>
      <c r="B5976" t="inlineStr"/>
      <c r="C5976" t="inlineStr"/>
      <c r="D5976" t="inlineStr">
        <is>
          <t>khiển trách, quở mắng, la rầy, răn bảo, khuyên răn, khuyên nhủ, động viên, cảnh cáo, báo cho biết trước, nhắc, nhắc nhở - khuyên, khuyên bảo, báo cho biết, hỏi ý kiến - trách mắng, quở trách - răn = ermahnen +</t>
        </is>
      </c>
    </row>
    <row r="5977">
      <c r="A5977" t="inlineStr">
        <is>
          <t>ermahnend</t>
        </is>
      </c>
      <c r="B5977" t="inlineStr"/>
      <c r="C5977" t="inlineStr"/>
      <c r="D5977" t="inlineStr">
        <is>
          <t>khiển trách, quở mắng, la rầy, răn bảo, khuyên răn, khuyên nhủ, động viên, cảnh cáo, nhắc nhở - để hô hào, để cổ vũ, để thúc đẩy - - sự báo trước, để răn bảo</t>
        </is>
      </c>
    </row>
    <row r="5978">
      <c r="A5978" t="inlineStr">
        <is>
          <t>Ermahnung</t>
        </is>
      </c>
      <c r="B5978" t="inlineStr"/>
      <c r="C5978" t="inlineStr"/>
      <c r="D5978" t="inlineStr">
        <is>
          <t>sự khiển trách, sự quở mắng, sự la rầy, sự răn bảo lời khuyên răn, lời khuyên nhủ, lời động viên, sự cảnh cáo, lời cảnh cáo, sự nhắc nhở, lời nhắc nhở - sự hô hào, sự cổ vũ, sự thúc đẩy, lời hô hào, lời cổ vũ, lời thúc đẩy</t>
        </is>
      </c>
    </row>
    <row r="5979">
      <c r="A5979" t="inlineStr">
        <is>
          <t>ermangeln</t>
        </is>
      </c>
      <c r="B5979" t="inlineStr"/>
      <c r="C5979" t="inlineStr"/>
      <c r="D5979" t="inlineStr">
        <is>
          <t>thiếu, không có - cần, cần có, cần dùng, muốn, muốn có, tìm, kiếm, tìm bắt, truy nã, túng thiếu</t>
        </is>
      </c>
    </row>
    <row r="5980">
      <c r="A5980" t="inlineStr">
        <is>
          <t>Ermangelung</t>
        </is>
      </c>
      <c r="B5980" t="inlineStr"/>
      <c r="C5980" t="inlineStr"/>
      <c r="D5980">
        <f> in Ermangelung von +</f>
        <v/>
      </c>
    </row>
    <row r="5981">
      <c r="A5981" t="inlineStr">
        <is>
          <t>ermatten</t>
        </is>
      </c>
      <c r="B5981" t="inlineStr"/>
      <c r="C5981" t="inlineStr"/>
      <c r="D5981" t="inlineStr">
        <is>
          <t>lát bằng đá phiến, trang hoàng bằng cờ, treo cờ, ra hiệu bằng cờ, đánh dấu bằng cờ, yếu đi, giảm sút, héo đi, lả đi, trở nên nhạt nhẽo - ốm yếu, tiều tuỵ, úa tàn, suy giảm, phai nhạt, mòn mỏi đợi chờ, héo hon đi vì mong mỏi</t>
        </is>
      </c>
    </row>
    <row r="5982">
      <c r="A5982" t="inlineStr">
        <is>
          <t>ermattend</t>
        </is>
      </c>
      <c r="B5982" t="inlineStr"/>
      <c r="C5982" t="inlineStr"/>
      <c r="D5982" t="inlineStr">
        <is>
          <t>ốm mòn, tiều tuỵ, úa tàn, suy giảm, phai nhạt, lờ đờ, uể oải</t>
        </is>
      </c>
    </row>
    <row r="5983">
      <c r="A5983" t="inlineStr">
        <is>
          <t>ermattet</t>
        </is>
      </c>
      <c r="B5983" t="inlineStr"/>
      <c r="C5983" t="inlineStr"/>
      <c r="D5983" t="inlineStr">
        <is>
          <t>mệt lử, kiệt sức - hết nghị lực, hết đà, tàn lụi</t>
        </is>
      </c>
    </row>
    <row r="5984">
      <c r="A5984" t="inlineStr">
        <is>
          <t>Ermattung</t>
        </is>
      </c>
      <c r="B5984" t="inlineStr"/>
      <c r="C5984" t="inlineStr"/>
      <c r="D5984" t="inlineStr">
        <is>
          <t>sự hút, sự hút hết, sự làm chân không, sự rút khí, sự làm kiệt, sự dốc hết, sự dùng hết, tình trạng mệt lử, tình trạng kiệt sức, tình trạng kiệt quệ, tình trạng bạc màu - phép vét kiệt, phép khử liên tiếp, sự bàn hết khía cạnh, sự nghiên cứu hết mọi mặt - sự mệt mỏi, sự mệt nhọc, sự mỏi, công việc mệt nhọc, công việc lao khổ, fatigue-duty, quần áo lao động</t>
        </is>
      </c>
    </row>
    <row r="5985">
      <c r="A5985" t="inlineStr">
        <is>
          <t>Ermessen</t>
        </is>
      </c>
      <c r="B5985" t="inlineStr"/>
      <c r="C5985" t="inlineStr"/>
      <c r="D5985" t="inlineStr">
        <is>
          <t>sự tự do làm theo ý mình, sự thận trọng, sự suy xét khôn ngoan - sự xét xử, quyết định của toà, phán quyết, án, sự trừng phạt, sự trừng trị, điều bất hạnh, sự phê bình, sự chỉ trích, ý kiến, cách nhìn, sự đánh giá, óc phán đoán, sức phán đoán - óc suy xét, lương tri = nach menschlichem Ermessen +</t>
        </is>
      </c>
    </row>
    <row r="5986">
      <c r="A5986" t="inlineStr">
        <is>
          <t>ermessen</t>
        </is>
      </c>
      <c r="B5986" t="inlineStr"/>
      <c r="C5986" t="inlineStr"/>
      <c r="D5986" t="inlineStr">
        <is>
          <t>đánh giá, ước lượng - tưởng tượng, hình dung, tưởng rằng, nghĩ rằng, cho rằng, đoán được - xét xử, phân xử, xét, xét đoán, phán đoán, xét thấy, thấy rằng, phê bình, chỉ trích, làm quan toà, làm người phân xử, làm trọng tài - thực hiện, thực hành, thấy rõ, hiểu rõ, nhận thức rõ, tả đúng như thật, hình dung đúng như thật, bán được, thu được</t>
        </is>
      </c>
    </row>
    <row r="5987">
      <c r="A5987" t="inlineStr">
        <is>
          <t>Ermitteln</t>
        </is>
      </c>
      <c r="B5987" t="inlineStr"/>
      <c r="C5987" t="inlineStr"/>
      <c r="D5987" t="inlineStr">
        <is>
          <t>để dò ra, để tìm ra, để khám phá ra, để phát hiện ra, trinh thám</t>
        </is>
      </c>
    </row>
    <row r="5988">
      <c r="A5988" t="inlineStr">
        <is>
          <t>ermitteln</t>
        </is>
      </c>
      <c r="B5988" t="inlineStr"/>
      <c r="C5988" t="inlineStr"/>
      <c r="D5988" t="inlineStr">
        <is>
          <t>biết chắc, xác định, tìm hiểu chắc chắn - định, định rõ, quyết định, định đoạt, làm cho quyết định, làm cho có quyết tâm thôi thúc, làm mãn hạn, kết thúc, quyết tâm, kiên quyết, mãn hạn, hết hạn - điều tra nghiên cứu</t>
        </is>
      </c>
    </row>
    <row r="5989">
      <c r="A5989" t="inlineStr">
        <is>
          <t>ermittelt</t>
        </is>
      </c>
      <c r="B5989" t="inlineStr"/>
      <c r="C5989" t="inlineStr"/>
      <c r="D5989" t="inlineStr">
        <is>
          <t>không được xác minh, không được xác định</t>
        </is>
      </c>
    </row>
    <row r="5990">
      <c r="A5990" t="inlineStr">
        <is>
          <t>Ermittlung</t>
        </is>
      </c>
      <c r="B5990" t="inlineStr"/>
      <c r="C5990" t="inlineStr"/>
      <c r="D5990" t="inlineStr">
        <is>
          <t>sự biết chắc, sự thấy chắc, sự xác định, sự tìm hiểu chắc chắn - sự dò ra, sự tìm ra, sự khám phá ra, sự phát hiện ra, sự nhận thấy, sự nhận ra, sự tách sóng - sự điều tra, sự thẩm tra, sự thẩm vấn, sự hỏi, câu hỏi - sự điều tra nghiên cứu</t>
        </is>
      </c>
    </row>
    <row r="5991">
      <c r="A5991" t="inlineStr">
        <is>
          <t>ermorden</t>
        </is>
      </c>
      <c r="B5991" t="inlineStr"/>
      <c r="C5991" t="inlineStr"/>
      <c r="D5991" t="inlineStr">
        <is>
          <t>ám sát - giết, tàn sát, làm hư, làm hỏng, làm sai</t>
        </is>
      </c>
    </row>
    <row r="5992">
      <c r="A5992" t="inlineStr">
        <is>
          <t>Ermordung</t>
        </is>
      </c>
      <c r="B5992" t="inlineStr"/>
      <c r="C5992" t="inlineStr"/>
      <c r="D5992" t="inlineStr">
        <is>
          <t>sự ám sát, vụ ám sát - tội giết người, tội ám sát</t>
        </is>
      </c>
    </row>
    <row r="5993">
      <c r="A5993" t="inlineStr">
        <is>
          <t>Ermunterung</t>
        </is>
      </c>
      <c r="B5993" t="inlineStr"/>
      <c r="C5993" t="inlineStr"/>
      <c r="D5993" t="inlineStr">
        <is>
          <t>sự xúi bẩy, sự xúi giục, sự khích, sự tiếp tay - lòng hăng hái, nhiệt tình, sự cao hứng, sự hào hứng, tính hoạt bát, sinh khí, sự nhộn nhịp, sự náo nhiệt, sự sôi nổi, tính sinh động, tính linh hoạt, sự cỗ vũ, sự sản xuất phim hoạt hoạ - sự vui vẻ, sự khoái trá, sự cổ vũ, sự khuyến khích, sự hoan hô, tiêng hoan hô, đồ ăn ngon, món ăn thịnh soạn, khí sắc, thể trạng - sự làm can đảm, sự làm mạnh dạn, sự động viên, sự giúp đỡ, sự ủng hộ - sự kích thích</t>
        </is>
      </c>
    </row>
    <row r="5994">
      <c r="A5994" t="inlineStr">
        <is>
          <t>ermutigend</t>
        </is>
      </c>
      <c r="B5994" t="inlineStr"/>
      <c r="C5994" t="inlineStr"/>
      <c r="D5994" t="inlineStr">
        <is>
          <t>tiện lợi, đủ tiện nghi, ấm cúng, dễ chịu, thoải mái, khoan khoái, đầy đủ, sung túc, phong lưu, yên tâm, không băn khoăn, không lo lắng, làm yên tâm, an ủi, khuyên giải - làm can đảm, làm mạnh dạn, khuyến khích, cổ vũ, động viên, giúp đỡ, ủng hộ</t>
        </is>
      </c>
    </row>
    <row r="5995">
      <c r="A5995" t="inlineStr">
        <is>
          <t>Ernannte</t>
        </is>
      </c>
      <c r="B5995" t="inlineStr"/>
      <c r="C5995" t="inlineStr"/>
      <c r="D5995" t="inlineStr">
        <is>
          <t>người được bổ nhiệm, người được chọn</t>
        </is>
      </c>
    </row>
    <row r="5996">
      <c r="A5996" t="inlineStr">
        <is>
          <t>ernennen</t>
        </is>
      </c>
      <c r="B5996" t="inlineStr"/>
      <c r="C5996" t="inlineStr"/>
      <c r="D5996" t="inlineStr">
        <is>
          <t>phân, phân công, ấn định, định, chia phần, cho là, quy cho, nhượng lại = ernennen + = ernennen + = ernennen + = ernennen zu +</t>
        </is>
      </c>
    </row>
    <row r="5997">
      <c r="A5997" t="inlineStr">
        <is>
          <t>Ernennung</t>
        </is>
      </c>
      <c r="B5997" t="inlineStr"/>
      <c r="C5997" t="inlineStr"/>
      <c r="D5997" t="inlineStr">
        <is>
          <t>được bổ nhiệm, chức vụ được bổ nhiệm, sự hẹn gặp, giấy mời, giấy triệu tập, chiếu chỉ, sắc lệnh, đồ đạc, đồ trang bị, đồ thiết bị, tiền lương, lương bổng - sự chỉ rõ, sự định rõ, sự chọn lựa, sự chỉ định, sự bổ nhiệm, sự gọi tên, sự mệnh danh - quyền chỉ định, quyền bổ nhiệm, sự giới thiệu, sự đề cử, quyền giới thiệu, quyền đề cử = durch Ernennung eingesetzt +</t>
        </is>
      </c>
    </row>
    <row r="5998">
      <c r="A5998" t="inlineStr">
        <is>
          <t>erneuerbar</t>
        </is>
      </c>
      <c r="B5998" t="inlineStr"/>
      <c r="C5998" t="inlineStr"/>
      <c r="D5998" t="inlineStr">
        <is>
          <t>có thể hồi phục lại, có thể thay mới, có thể đổi mới</t>
        </is>
      </c>
    </row>
    <row r="5999">
      <c r="A5999" t="inlineStr">
        <is>
          <t>Erneuerer</t>
        </is>
      </c>
      <c r="B5999" t="inlineStr"/>
      <c r="C5999" t="inlineStr"/>
      <c r="D5999" t="inlineStr">
        <is>
          <t>máy tái sinh - người phục hồi lại, người đổi mới, người cải cách, thợ may chuyên sửa chữa quần áo c - người làm sống lại, người làm hồi lại, cái làm khoẻ lại, cái làm thịnh hành trở lại, chất làm thấm lại màu, ly rượu mạnh</t>
        </is>
      </c>
    </row>
    <row r="6000">
      <c r="A6000" t="inlineStr">
        <is>
          <t>erneuern</t>
        </is>
      </c>
      <c r="B6000" t="inlineStr"/>
      <c r="C6000" t="inlineStr"/>
      <c r="D6000" t="inlineStr">
        <is>
          <t>mộ, tuyển mộ, tìm thêm, tuyển thêm, lấy thêm, bổ sung chỗ trống, phục hồi, lấy sức khoẻ lại - làm cho tỉnh lại, làm cho khoẻ khoắn, làm cho khoan khoái, làm cho tươi tỉnh lại, làm nhớ lại, nhắc nhớ lại, khều, nạp lại, làm mát mẻ, ăn uống nghỉ ngơi cho khoẻ lại - giải khát - tái sinh, phục hưng, tự cải tạo - làm lại - hồi phục lại, làm hồi lại, thay mới, đổi mới, nối lại, nói lại, nhắc lại, tiếp tục sau, lại trở thành mới lại - làm mới lại, cải tiến, sửa chữa lại, làm hồi sức lại - thay thế, đặt lại chỗ cũ - thay lại mũi, sửa chữa, chắp vá lại - làm sống lại, làm tỉnh lại, đem diễn lại, nắn lại, sửa lại cho khỏi nhăn nheo, làm phấn khởi, làm hào hứng, khơi lại, hồi sinh, đem thi hành lại, ban hành lại làm cho trở nên đậm đà - làm cho vui vẻ hơn trước, sống lại, tỉnh lại, phấn khởi lại, hào hứng lại, khoẻ ra, hồi tỉnh, lại được thịnh hành, lại được ưa thích = zu erneuern + = sich erneuern +</t>
        </is>
      </c>
    </row>
    <row r="6001">
      <c r="A6001" t="inlineStr">
        <is>
          <t>erneuernd</t>
        </is>
      </c>
      <c r="B6001" t="inlineStr"/>
      <c r="C6001" t="inlineStr"/>
      <c r="D6001" t="inlineStr">
        <is>
          <t>làm tái sinh = sich erneuernd +</t>
        </is>
      </c>
    </row>
    <row r="6002">
      <c r="A6002" t="inlineStr">
        <is>
          <t>Erneuerung</t>
        </is>
      </c>
      <c r="B6002" t="inlineStr"/>
      <c r="C6002" t="inlineStr"/>
      <c r="D6002" t="inlineStr">
        <is>
          <t>sự phụ hồi, sự khôi phục, sự tái sinh, sự thay mới, sự đổi mới, sự làm lại, sự nối lại, sự nhắc lại, sự tiếp tục lại - sự làm mới lại, sự cải tiến, sự sửa chữa lại, sự hồi phục, sự làm hồi sức - sự thay thế, vật thay thế, người thay thế, sự đặt lại chỗ c - sự phục hưng, sự phục hồi, sự đem thi hành lại, sự làm sống lại, sự hồi sinh, sự làm thức tỉnh lại lòng mộ đạo, sự gây lại niềm tin</t>
        </is>
      </c>
    </row>
    <row r="6003">
      <c r="A6003" t="inlineStr">
        <is>
          <t>erniedrigen</t>
        </is>
      </c>
      <c r="B6003" t="inlineStr"/>
      <c r="C6003" t="inlineStr"/>
      <c r="D6003" t="inlineStr">
        <is>
          <t>làm hạ phẩm giá, làm mất thể diện, làm nhục - giáng chức, hạ tầng công tác, lột lon, làm mất danh giá, làm mất thanh thể, làm giảm giá trị, làm thành đê hèn, làm thành hèn hạ, làm giảm sút, làm suy biến, làm thoái hoá - làm rã ra, làm mủn ra, làm phai, làm nhạt đi, suy biến, thoái hoá, rã ra, hoãn dự kỳ thi danh dự lại một năm - hạ mình, xử sự, cư xử, ăn ở - dát mỏng, dát phẳng, làm bẹt ra, san phẳng, đánh ngã sóng soài, trở nên phẳng bẹt, trở nên yên tĩnh, trở nên yên lặng, dịu lại, bay hơi, bay mùi, hả - sỉ nục, hạ thấp - làm bẽ mặt - hạ xuống, kéo xuống, giảm, hạ, làm yếu đi, làm giảm đi, làm xấu đi, cau mày, có vẻ đe doạ, tối sầm - giảm bớt, làm nhỏ đi, làm gầy đi, làm nghèo đi, làm cho sa sút, làm cho, khiến phải, bắt phải, đổi, biến đổi, giáng cấp, chinh phục được, bắt phải đầu hàng, chữa, bó, nắn, khử, rút gọn - quy về, cán dát, ép, nén, tự làm cho nhẹ cân đi = sich erniedrigen + = sich erniedrigen +</t>
        </is>
      </c>
    </row>
    <row r="6004">
      <c r="A6004" t="inlineStr">
        <is>
          <t>erniedrigt</t>
        </is>
      </c>
      <c r="B6004" t="inlineStr"/>
      <c r="C6004" t="inlineStr"/>
      <c r="D6004"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t>
        </is>
      </c>
    </row>
    <row r="6005">
      <c r="A6005" t="inlineStr">
        <is>
          <t>Erniedrigung</t>
        </is>
      </c>
      <c r="B6005" t="inlineStr"/>
      <c r="C6005" t="inlineStr"/>
      <c r="D6005" t="inlineStr">
        <is>
          <t>sự làm hạ phẩm giá, sự làm mất thể diện, sự làm nhục - sự giáng chức, sự hạ tầng công tác, sự làm mất danh giá, sự làm mất thanh thể, sự làm giảm giá trị, sự làm thành đê hèn, sự làm thành hèn hạ, sự giảm sút, sự suy biến - sự thoái hoá, sự thoái biến, sự rã ra, sự mủn ra, sự giảm phẩm chất, sự phai, sự nhạt đi - sự làm bẽ mặt, tình trạng bị làm nhục, tình trạng bị làm bẽ mặt</t>
        </is>
      </c>
    </row>
    <row r="6006">
      <c r="A6006" t="inlineStr">
        <is>
          <t>ernst</t>
        </is>
      </c>
      <c r="B6006" t="inlineStr"/>
      <c r="C6006" t="inlineStr"/>
      <c r="D6006" t="inlineStr">
        <is>
          <t>nghiêm khắc, khắt khe, chặt chẽ, mộc mạc, chân phương, khắc khổ, khổ hạnh, giản dị một cách khắc khổ, chát - phê bình, phê phán, hay chỉ trích, hay chê bai, có ý kiến chống lại, khó tính, khó chiều, nguy cấp, nguy ngập, nguy kịch, tới hạn - nguy hiểm, hiểm nghèo, nham hiểm, lợi hại, dữ tợn - nghiêm trang, từ tốn, kín đáo, làm ra vẻ nghiêm trang, màu mè làm ra vẻ kín đáo, e lệ, bẽn lẽn - đứng đắn, nghiêm chỉnh, sốt sắng, tha thiết - trang nghiêm, nghiêm nghị, nghiêm trọng, trầm trọng, quan trọng, sạm, tối, trầm, huyền - hệ trọng, không thể coi thường được, nặng, đáng sợ, đáng gờm, thành thật, thật sự, không đùa, tôn giáo, đạo lý - - chắc chắn, ổn định, chín chắn, điềm tĩnh, không sôi nổi, đã giải quyết rồi, đã thanh toán rồi, đã định cư, đã có gia đình, đã có nơi có chốn, đã ổn định cuộc sống, bị chiếm làm thuộc địa - đã lắng, bị lắng - thật thà, ngay thật, chân thành, thành khẩn - theo nghi thức, trọng thể, long trọng, uy nghi, uy nghiêm, khoan thai - = sehr ernst + = er meint es ernst + = sie meint es ernst +</t>
        </is>
      </c>
    </row>
    <row r="6007">
      <c r="A6007" t="inlineStr">
        <is>
          <t>Ernstfall</t>
        </is>
      </c>
      <c r="B6007" t="inlineStr"/>
      <c r="C6007" t="inlineStr"/>
      <c r="D6007">
        <f> im Ernstfall +</f>
        <v/>
      </c>
    </row>
    <row r="6008">
      <c r="A6008" t="inlineStr">
        <is>
          <t>ernsthaft</t>
        </is>
      </c>
      <c r="B6008" t="inlineStr"/>
      <c r="C6008" t="inlineStr"/>
      <c r="D6008" t="inlineStr">
        <is>
          <t>đứng đắn, nghiêm chỉnh, sốt sắng, tha thiết - kiên quyết, đeo đuổi, miệt mài, mải mê, chăm chú, sôi nôi, hăm hở, đầy nhiệt tình - nghiêm trang, nghiêm nghị, hệ trọng, quan trọng, không thể coi thường được, nghiêm trọng, trầm trọng, nặng, đáng sợ, đáng gờm, thành thật, thật sự, không đùa, tôn giáo, đạo lý</t>
        </is>
      </c>
    </row>
    <row r="6009">
      <c r="A6009" t="inlineStr">
        <is>
          <t>Ernsthaftigkeit</t>
        </is>
      </c>
      <c r="B6009" t="inlineStr"/>
      <c r="C6009" t="inlineStr"/>
      <c r="D6009" t="inlineStr">
        <is>
          <t>sự hút, sự hấp dẫn, trọng lực, trọng lượng, vẻ nghiêm trang, vẻ nghiêm nghị, tính nghiêm trọng, tính trầm trọng - tính chất đứng đắn, tính chất nghiêm trang, tính chất quan trọng, tính chất hệ trọng, tính chất nghiêm trọng, tính chất trầm trọng, tính chất nặng, tính chất thành thật - tính chất thật sự</t>
        </is>
      </c>
    </row>
    <row r="6010">
      <c r="A6010" t="inlineStr">
        <is>
          <t>Ernte</t>
        </is>
      </c>
      <c r="B6010" t="inlineStr"/>
      <c r="C6010" t="inlineStr"/>
      <c r="D6010" t="inlineStr">
        <is>
          <t>vụ, mùa, thu hoạch của một vụ, cây trồng, cụm, nhom, loạt, tập, diều, tay cầm, sự cắt tóc ngắn, bộ da thuộc, đoạn cắt bỏ đầu, khúc cắt bỏ đầu, thịt bả vai - việc gặt, việc thu hoạch, mùa gặt, vụ thu hoạch, thu hoạch, vụ gặt, kết quả - sản lượng, hoa lợi, hiệu suất, lợi nhuận, lợi tức, sự cong, sự oằn = die Ernte + = Ernte tragen + = die Ernte verspricht gut zu werden + = es besteht Aussicht auf eine gut Ernte +</t>
        </is>
      </c>
    </row>
    <row r="6011">
      <c r="A6011" t="inlineStr">
        <is>
          <t>Erntearbeiter</t>
        </is>
      </c>
      <c r="B6011" t="inlineStr"/>
      <c r="C6011" t="inlineStr"/>
      <c r="D6011" t="inlineStr">
        <is>
          <t>người gặt, máy gặt, con muỗi mắt harvest-bug)</t>
        </is>
      </c>
    </row>
    <row r="6012">
      <c r="A6012" t="inlineStr">
        <is>
          <t>Erntedankfest</t>
        </is>
      </c>
      <c r="B6012" t="inlineStr"/>
      <c r="C6012" t="inlineStr"/>
      <c r="D6012" t="inlineStr">
        <is>
          <t>lễ tạ mùa, lễ cúng cơm mới - sự tạ ơn</t>
        </is>
      </c>
    </row>
    <row r="6013">
      <c r="A6013" t="inlineStr">
        <is>
          <t>Erntemaschine</t>
        </is>
      </c>
      <c r="B6013" t="inlineStr"/>
      <c r="C6013" t="inlineStr"/>
      <c r="D6013" t="inlineStr">
        <is>
          <t>người gặt, máy gặt, con muỗi mắt harvest-bug)</t>
        </is>
      </c>
    </row>
    <row r="6014">
      <c r="A6014" t="inlineStr">
        <is>
          <t>ernten</t>
        </is>
      </c>
      <c r="B6014" t="inlineStr"/>
      <c r="C6014" t="inlineStr"/>
      <c r="D6014" t="inlineStr">
        <is>
          <t>kiếm được, giành được - tập hợp, tụ họp lại, hái, lượm, thu thập, lấy, lấy lại, chun, nhăn, hiểu, nắm được, kết luận, suy ra, tập hợp lại, kéo đến, to ra, phóng đại, tăng lên, mưng mủ - gặt hái, thu hoạch &amp; ), thu vén, dành dụm - gặt về, hái về, tụ họp - gặt, thu về, thu hoạch, hưởng</t>
        </is>
      </c>
    </row>
    <row r="6015">
      <c r="A6015" t="inlineStr">
        <is>
          <t>Erntezeit</t>
        </is>
      </c>
      <c r="B6015" t="inlineStr"/>
      <c r="C6015" t="inlineStr"/>
      <c r="D6015" t="inlineStr">
        <is>
          <t>chiến dịch, cuộc vận động - việc gặt, việc thu hoạch, mùa gặt, vụ thu hoạch, thu hoạch, vụ gặt, kết quả</t>
        </is>
      </c>
    </row>
    <row r="6016">
      <c r="A6016" t="inlineStr">
        <is>
          <t>Eroberer</t>
        </is>
      </c>
      <c r="B6016" t="inlineStr"/>
      <c r="C6016" t="inlineStr"/>
      <c r="D6016" t="inlineStr">
        <is>
          <t>người chiến thắng, người chế ngự được</t>
        </is>
      </c>
    </row>
    <row r="6017">
      <c r="A6017" t="inlineStr">
        <is>
          <t>erobern</t>
        </is>
      </c>
      <c r="B6017" t="inlineStr"/>
      <c r="C6017" t="inlineStr"/>
      <c r="D6017" t="inlineStr">
        <is>
          <t>bắt giữ, bắt, đoạt được, lấy được, chiếm được, giành được, thu hút - mang, vác, khuân, chở, ẵm, đem theo, đeo, mang theo, tích trữ, nhớ được, mang lại, kèm theo, chứa đựng, dẫn, đưa, truyền, chống, chống đỡ, có tầm, đạt tới, tầm xa, tới, đi xa, vọng xa, đăng, sang, nhớ - làm dài ra, kéo cao lên, tiếp nối, thắng, thuyết phục được, vượt qua, được thông qua, được chấp nhận, giành được thắng lợi cho ta, có dáng dấp, đi theo kiểu, giữ theo kiểu, có thái độ - xử sự, cư xử, ăn ở - đoạt, xâm chiếm, chiến thắng, chinh phục, chế ngự - thu được, kiếm được, tăng tốc, lên, nhanh - cầm, nắm, giữ, chiếm, lấy, lấy đi, lấy ra, rút ra, trích ra, đem, dắt, đi, theo, thuê, mướn, mua, ăn, uống, dùng, ghi, chép, chụp, làm, thực hiện, thi hành, lợi dụng, bị, mắc, nhiễm, coi như, cho là - xem như, lấy làm, hiểu là, cảm thấy, đòi hỏi, cần có, yêu cầu, phải, chịu, chịu đựng, tiếp, nhận, được, chứa được, đựng, mua thường xuyên, mua dài hạn, quyến rũ, hấp dẫn, lôi cuốn, đi tới, nhảy vào, trốn tránh ở - bén, ngấm, có hiệu lực, ăn ảnh, thành công, được ưa thích - nhận được, có được, thắng cuộc, thu phục, tranh thủ, lôi kéo, đạt đến, đến, thắng trận, càng ngày càng lôi kéo = wieder erobern +</t>
        </is>
      </c>
    </row>
    <row r="6018">
      <c r="A6018" t="inlineStr">
        <is>
          <t>Eroberung</t>
        </is>
      </c>
      <c r="B6018" t="inlineStr"/>
      <c r="C6018" t="inlineStr"/>
      <c r="D6018" t="inlineStr">
        <is>
          <t>sự bắt giữ, sự bị bắt, sự đoạt được, sự giành được, người bị bắt, vật bị bắt - sự xâm chiếm, sự chinh phục, đất đai xâm chiếm được, người mình đã chinh phục được, người mình đã chiếm đoạt được cảm tình</t>
        </is>
      </c>
    </row>
    <row r="6019">
      <c r="A6019" t="inlineStr">
        <is>
          <t>Erosion</t>
        </is>
      </c>
      <c r="B6019" t="inlineStr"/>
      <c r="C6019" t="inlineStr"/>
      <c r="D6019" t="inlineStr">
        <is>
          <t>sự bồi đất, nước lụt, bồi tích, đất bồi, phù sa - sự xói mòn, sự ăn mòn</t>
        </is>
      </c>
    </row>
    <row r="6020">
      <c r="A6020" t="inlineStr">
        <is>
          <t>Erotik</t>
        </is>
      </c>
      <c r="B6020" t="inlineStr"/>
      <c r="C6020" t="inlineStr"/>
      <c r="D6020" t="inlineStr">
        <is>
          <t>tư tưởng dâm dục, tính đa dâm</t>
        </is>
      </c>
    </row>
    <row r="6021">
      <c r="A6021" t="inlineStr">
        <is>
          <t>erotisch</t>
        </is>
      </c>
      <c r="B6021" t="inlineStr"/>
      <c r="C6021" t="inlineStr"/>
      <c r="D6021" t="inlineStr">
        <is>
          <t>đa tình, si tình, say đắm, sự yêu đương - tình ái, tình dục, khiêu dâm, gợi tình</t>
        </is>
      </c>
    </row>
    <row r="6022">
      <c r="A6022" t="inlineStr">
        <is>
          <t>erpressen</t>
        </is>
      </c>
      <c r="B6022" t="inlineStr"/>
      <c r="C6022" t="inlineStr"/>
      <c r="D6022" t="inlineStr">
        <is>
          <t>hâm doạ để làm tiền, tống tiền - bóp nặn, tống, moi, nặn ra = erpressen +</t>
        </is>
      </c>
    </row>
    <row r="6023">
      <c r="A6023" t="inlineStr">
        <is>
          <t>Erpresser</t>
        </is>
      </c>
      <c r="B6023" t="inlineStr"/>
      <c r="C6023" t="inlineStr"/>
      <c r="D6023" t="inlineStr">
        <is>
          <t>người hâm doạ để làm tiền, người đi tống tiền - người bóp nặn, người tống tiền, kẻ tham nhũng - kẻ làm tiền bằng mánh khoé gian lận, kẻ cướp, găngxtơ - ma hút máu, ma cà rồng, kẻ hút máu, kẻ bóc lột, dơi quỷ vampire bat), cửa sập vampire trap), người đàn bà mồi chài đàn ông - máy vắt</t>
        </is>
      </c>
    </row>
    <row r="6024">
      <c r="A6024" t="inlineStr">
        <is>
          <t>erpresserisch</t>
        </is>
      </c>
      <c r="B6024" t="inlineStr"/>
      <c r="C6024" t="inlineStr"/>
      <c r="D6024" t="inlineStr">
        <is>
          <t>hay bóp nặn, tham nhũng, cắt cổ</t>
        </is>
      </c>
    </row>
    <row r="6025">
      <c r="A6025" t="inlineStr">
        <is>
          <t>Erpressung</t>
        </is>
      </c>
      <c r="B6025" t="inlineStr"/>
      <c r="C6025" t="inlineStr"/>
      <c r="D6025" t="inlineStr">
        <is>
          <t>sự hâm doạ để tống tiền, tiền lấy được do hăm doạ - sự tống, số tiền tống, số tiền đòi hỏi, sự đòi hỏi không hợp pháp, sự đòi hỏi quá quắt, sự sách nhiễu, sự bóp nặn, sưu cao thuế nặng - sự moi - racquet, tiếng ồn ào, cảnh om sòm huyên náo, cảnh ăn chơi nhộn nhịp, cảnh ăn chơi phóng đãng, lối sống trác táng, mưu mô, mánh lới, thủ đoạn làm tiền, cơn thử thách - sự rung cây lấy quả, sự trải ra sàn, ổ rơm, chăn trải tạm để nằm, sự tống tiền, để thử - sự ép, sự vắt, sự siết, sự véo, sự ôm chặt, đám đông, sự chen chúc, sự hạn chế, sự bắt buộc, sự in dấu tiền đồng, sự ăn bớt, sự ăn chặn, sự ăn hoa hồng lậu, sự ép đối phương bỏ những quân bài quan trọng squeeze play)</t>
        </is>
      </c>
    </row>
    <row r="6026">
      <c r="A6026" t="inlineStr">
        <is>
          <t>erproben</t>
        </is>
      </c>
      <c r="B6026" t="inlineStr"/>
      <c r="C6026" t="inlineStr"/>
      <c r="D6026" t="inlineStr">
        <is>
          <t>thí nghiệm, thử - chứng tỏ, chứng minh, in thử, thử thách, tỏ ra - kiểm tra, thử bằng thuốc thử, phân tích - thử xem, làm thử, dùng thử, cố gắng, gắng sức, gắng làm, xử, xét xử, làm mệt mỏi, thử làm, toan làm, chực làm, cố, cố làm</t>
        </is>
      </c>
    </row>
    <row r="6027">
      <c r="A6027" t="inlineStr">
        <is>
          <t>erprobt</t>
        </is>
      </c>
      <c r="B6027" t="inlineStr"/>
      <c r="C6027" t="inlineStr"/>
      <c r="D6027" t="inlineStr">
        <is>
          <t>được tán thành, được đồng ý, được bằng lòng, được chấp thuận, được phê chuẩn, được chuẩn y - không xuyên qua, không ngấm, chịu đựng được, chống được, tránh được - đã được thử thách, đã qua thử thách, đáng tin cậy = erprobt + = lange erprobt +</t>
        </is>
      </c>
    </row>
    <row r="6028">
      <c r="A6028" t="inlineStr">
        <is>
          <t>Erprobung</t>
        </is>
      </c>
      <c r="B6028" t="inlineStr"/>
      <c r="C6028" t="inlineStr"/>
      <c r="D6028" t="inlineStr">
        <is>
          <t>vỏ, mai, sự thử thách, sự thử, sự làm thử, sự sát hạch, bài kiểm tra, thuốc thử, vật để thử, đá thử vàng, tiêu chuẩn, cái để đánh gía - việc xét xử, sự xử án, điều thử thách, nỗi gian nan</t>
        </is>
      </c>
    </row>
    <row r="6029">
      <c r="A6029" t="inlineStr">
        <is>
          <t>Erquickung</t>
        </is>
      </c>
      <c r="B6029" t="inlineStr"/>
      <c r="C6029" t="inlineStr"/>
      <c r="D6029" t="inlineStr">
        <is>
          <t>sự giải lao, sự giải trí, sự tiêu khiển, giờ chơi, giờ nghỉ, giờ giải lao - sự nghỉ ngơi, sự tĩnh dưỡng, sự làm cho khoẻ khoắn, sự làm cho khoan khoái, điều làm cho khoẻ khoắn, điều làm cho tươi tỉnh lại, các món ăn uống, các món ăn và các loại giải khát - sự an ủi, sự uý lạo, niềm khuây khoả, lời an ủi</t>
        </is>
      </c>
    </row>
    <row r="6030">
      <c r="A6030" t="inlineStr">
        <is>
          <t>erraten</t>
        </is>
      </c>
      <c r="B6030" t="inlineStr"/>
      <c r="C6030" t="inlineStr"/>
      <c r="D6030">
        <f> erraten + = fast erraten +</f>
        <v/>
      </c>
    </row>
    <row r="6031">
      <c r="A6031" t="inlineStr">
        <is>
          <t>errechnen</t>
        </is>
      </c>
      <c r="B6031" t="inlineStr"/>
      <c r="C6031" t="inlineStr"/>
      <c r="D6031" t="inlineStr">
        <is>
          <t>tính, tính toán, tính trước, suy tính, dự tính, sắp xếp, sắp đặt, làm cho thích hợp, trông nom vào, tin vào, cậy vào, dựa vào, cho rằng, tin rằng, tưởng rằng</t>
        </is>
      </c>
    </row>
    <row r="6032">
      <c r="A6032" t="inlineStr">
        <is>
          <t>Erregbarkeit</t>
        </is>
      </c>
      <c r="B6032" t="inlineStr"/>
      <c r="C6032" t="inlineStr"/>
      <c r="D6032" t="inlineStr">
        <is>
          <t>tính đa cảm - tính bốc, bốc đồng - tính dễ cáu, tính cáu kỉnh, tính dễ bị kích thích, tính cảm ứng</t>
        </is>
      </c>
    </row>
    <row r="6033">
      <c r="A6033" t="inlineStr">
        <is>
          <t>erregen</t>
        </is>
      </c>
      <c r="B6033" t="inlineStr"/>
      <c r="C6033" t="inlineStr"/>
      <c r="D6033" t="inlineStr">
        <is>
          <t>hoạt hoá, làm hoạt động, làm phóng xạ, xây dựng và trang bị - đánh thức, khuấy động, gợi, thức tỉnh - gây ra, gây nên, sinh ra, làm ra, tạo ra, bảo, khiến, sai - làm mạnh mẽ, làm mãnh liệt, tiếp nghị lực cho, tiếp sinh lực cho, hoạt động mạnh mẽ - kích thích &amp; ), kích động - lên men, dậy men, xôn xao, sôi sục, náo động, làm lên men, làm dậy men, kích thích, khích động, vận động, xúi giục, làm xôn xao, làm sôi sục, làm náo động - vỗ cánh, vẫy cánh, rung rinh, đu đưa, dập dờn, đập yếu và không đều, run rẩy vì kích động, bối rối, xao xuyến, xốn xang, vỗ, vẫy, làm bối rối, làm xao xuyến, làm xốn xang - xúi bẩy, khích, chườm nóng - chuyển, di chuyển, chuyển dịch, xê dịch, đổi chỗ, dời chỗ, lắc, lay, khuấy, quấy, làm chuyển động, nhấc, làm nhuận, làm cho, làm cảm động, làm xúc động, làm mũi lòng, gợi mối thương cảm - đề nghị, chuyển động, cử động, động đậy, cựa quậy, lay động, đi, hành động, hoạt động - khiêu khích, trêu chọc, chọc tức, khêu gợi, gây - khuyến khích - làm lay động, cời, + up) kích thích, xúi gục, có thể khuấy được, nhúc nhích - cù, làm cho buồn cười - gợi lại, thức dậy, tỉnh dậy = sich erregen + = freudig erregen +</t>
        </is>
      </c>
    </row>
    <row r="6034">
      <c r="A6034" t="inlineStr">
        <is>
          <t>erregend</t>
        </is>
      </c>
      <c r="B6034" t="inlineStr"/>
      <c r="C6034" t="inlineStr"/>
      <c r="D6034" t="inlineStr">
        <is>
          <t>để kích thích, danh từ, tác nhân kích thích - kích thích, kích động, hứng thú, lý thú, hồi hộp, làm say mê, làm náo động - sôi nổi, khích động, gây xúc động = erregend +</t>
        </is>
      </c>
    </row>
    <row r="6035">
      <c r="A6035" t="inlineStr">
        <is>
          <t>Erreger</t>
        </is>
      </c>
      <c r="B6035" t="inlineStr"/>
      <c r="C6035" t="inlineStr"/>
      <c r="D6035" t="inlineStr">
        <is>
          <t>người kích thích, người kích động, bộ kích thích = der Erreger +</t>
        </is>
      </c>
    </row>
    <row r="6036">
      <c r="A6036" t="inlineStr">
        <is>
          <t>erregt</t>
        </is>
      </c>
      <c r="B6036" t="inlineStr"/>
      <c r="C6036" t="inlineStr"/>
      <c r="D6036" t="inlineStr">
        <is>
          <t>đỏ rực, cháy đỏ, sáng chói, ngời sáng, ngời lên, rạng rỡ - hoạt động, trở dậy, xôn xao, xao động - sôi, đang sôi - bị kích thích, bị kích động, sôi nổi - nóng, nóng bức, cay nồng, cay bỏng, nồng nặc, còn ngửi thấy rõ, nóng nảy, hăng hái, gay gắt, kịch liệt, nóng hổi, sốt dẻo, mới phát hành giấy bạc, giật gân, được mọi người hy vọng, thắng hơn cả - dễ nhận ra và khó sử dụng, thế hiệu cao, phóng xạ, dâm đãng, dê, vừa mới kiếm được một cách bất chính, vừa mới ăn cắp được, bị công an truy nã, không an toàn cho kẻ trốn tránh - giận dữ - to mồm, hay làm ồn ào, hay la lối om sòm, hung hăng, bất kham, dâm đảng - rung, rung động, lúc lắc, run run, kêu, ngân vang, mạnh mẽ, đầy khí lực - dữ dội, mãnh liệt, hung tợn, hung bạo, quá khích, quá đáng - dại, hoang rừng, chưa thuần, chưa dạn người, man rợ, man di, chưa văn minh, hoang vu, không người ở, b o táp, rối, lộn xộn, lung tung, điên, điên cuồng, nhiệt liệt, ngông cuồng, rồ dại, liều mạng - thiếu đắn đo suy nghĩ, bừa b i, tự do, phóng túng, lêu lổng, vu v = erregt + = erregt + = erregt sein + = erregt sein + = sehr erregt sein +</t>
        </is>
      </c>
    </row>
    <row r="6037">
      <c r="A6037" t="inlineStr">
        <is>
          <t>Erregtheit</t>
        </is>
      </c>
      <c r="B6037" t="inlineStr"/>
      <c r="C6037" t="inlineStr"/>
      <c r="D6037" t="inlineStr">
        <is>
          <t>hơi nóng, nhiệt, sự ấm áp, nhiệt tình, tính sôi nổi, sự niềm nở, sự nồng hậu, tính nóng nảy</t>
        </is>
      </c>
    </row>
    <row r="6038">
      <c r="A6038" t="inlineStr">
        <is>
          <t>Erregung</t>
        </is>
      </c>
      <c r="B6038" t="inlineStr"/>
      <c r="C6038" t="inlineStr"/>
      <c r="D6038" t="inlineStr">
        <is>
          <t>sự xúc động - sự đốt cháy, sự cháy - sự kích thích - sự kích động, tình trạng bị kích thích, tình trạng bị kích động, sự nhộn nhịp, sự náo động, sự sôi nổi - sự sờ mó, sự bắt mạch, sự cảm thấy, cảm giác, cảm tưởng, sự cảm động, sự thông cảm, cảm tình, cảm nghĩ, ý kiến, cảm xúc, sức truyền cảm, sự nhạy cảm, lòng tự ái - sự lên men, sự khích động, sự vận động, sự xúi giục, sự xôn xao, sự sôi sục - cơn sốt, bệnh sốt, sự bồn chồn - sự bối rối, sự bận rộn - khói, hơi khói, hơi bốc, cơn, cơn giận - thời cực thịnh, thời hoàng kim, thời sung sức nhất, thời đang độ, tuổi thanh xuân - sự nóng sáng - sự rung, sự lắc, sự giũ, sự run, lúc, chốc, một thoáng, vết nứt, động đất, cốc sữa trứng đã khuấy milk-shake) - - sự rung rinh, sự rung động, sự chấn động - sự ồn ào, sự om sòm, tiếng ồn ào, sự xáo động = die frohe Erregung + = die innere Erregung + = die höchste Erregung + = die heftige Erregung + = die nervöse Erregung + = die freudige Erregung + = die plötzliche Erregung + = die ängstliche Erregung + = in Erregung versetzen +</t>
        </is>
      </c>
    </row>
    <row r="6039">
      <c r="A6039" t="inlineStr">
        <is>
          <t>erreichbar</t>
        </is>
      </c>
      <c r="B6039" t="inlineStr"/>
      <c r="C6039" t="inlineStr"/>
      <c r="D6039" t="inlineStr">
        <is>
          <t>có thể tới được, có thể gần được, dễ bị ảnh hưởng, dễ gần - có thể đạt được, có thể thực hiện được - có thể đến gần, tới gần được, có thể đến thăm dò ý kiến, có thể tiếp xúc để đặt vấn đề - có thể đạt tới được - có thể đạt tới, có thể tới gần được - có thể thu được, có thể giành được, có thể kiếm được - có thể vào được, có thể thâm nhập được, có thể thấm qua, có thể xuyên qua, có thể hiểu thấu được - có thể với tới được - chắc có thể chiếm được, chắc có thể đạt được, có thể bảo đảm = leicht erreichbar +</t>
        </is>
      </c>
    </row>
    <row r="6040">
      <c r="A6040" t="inlineStr">
        <is>
          <t>Erreichbarkeit</t>
        </is>
      </c>
      <c r="B6040" t="inlineStr"/>
      <c r="C6040" t="inlineStr"/>
      <c r="D6040" t="inlineStr">
        <is>
          <t>sự có thể đạt tới được</t>
        </is>
      </c>
    </row>
    <row r="6041">
      <c r="A6041" t="inlineStr">
        <is>
          <t>Errettung</t>
        </is>
      </c>
      <c r="B6041" t="inlineStr"/>
      <c r="C6041" t="inlineStr"/>
      <c r="D6041" t="inlineStr">
        <is>
          <t>sự cứu nguy, sự giải thoát, lời tuyên bố nhấn mạnh, lời tuyên bố long trọng, lời phán quyết, lời tuyên án</t>
        </is>
      </c>
    </row>
    <row r="6042">
      <c r="A6042" t="inlineStr">
        <is>
          <t>errichten</t>
        </is>
      </c>
      <c r="B6042" t="inlineStr"/>
      <c r="C6042" t="inlineStr"/>
      <c r="D6042" t="inlineStr">
        <is>
          <t>xây, xây dựng, xây cất, dựng nên, lập nên, làm nên - làm xây dựng, đặt, vẽ, dựng - nghĩ ra, bày ra, vạch ra, bố trí, sắp đặt, làm kỹ sư, làm công trình sư - dựng đứng thẳng, đặt đứng thẳng, xây dựng &amp; ), làm cương lên, ghép, lắp ráp, cương lên - lập, thành lập, thiết lập, kiến lập, chứng minh, xác minh, đem vào, đưa vào, chính thức hoá, củng cố, làm vững chắc - nấu chảy, đúc, sáng lập, đặt nền móng, căn xứ vào, dựa trên - mở, tiến hành, bổ nhiệm - quét hắc ín, gắn bằng hắc ín, cắm, cắm chặt, đóng chặt xuống, bày bán hàng ở chợ, lát đá, ném, liệng, tung, hất, liệng vào đích, kể, lấy, diễn đạt bằng một phong cách riêng, cắm lều - cắm trại, dựng trại, lao vào, lao xuống, chồm lên chồm xuống - trồng, gieo, động từ phân thân to plant oneself đứng, thả, di đến ở... đưa đến ở..., gài lại làm tay trong, gài, bắn, giáng, đâm..., bỏ rơi, chôn, giấu, oa trữ, bỏ vào mỏ, tính = errichten +</t>
        </is>
      </c>
    </row>
    <row r="6043">
      <c r="A6043" t="inlineStr">
        <is>
          <t>Errichter</t>
        </is>
      </c>
      <c r="B6043" t="inlineStr"/>
      <c r="C6043" t="inlineStr"/>
      <c r="D6043" t="inlineStr">
        <is>
          <t>người dựng, người làm đứng thẳng, vật làm đứng thẳng, cơ cương erector muscle), thợ lắp ráp</t>
        </is>
      </c>
    </row>
    <row r="6044">
      <c r="A6044" t="inlineStr">
        <is>
          <t>Errichtung</t>
        </is>
      </c>
      <c r="B6044" t="inlineStr"/>
      <c r="C6044" t="inlineStr"/>
      <c r="D6044" t="inlineStr">
        <is>
          <t>hiến pháp, thể tạng, thể chất, tính tình, tính khí, sự thiết lập, sự thành lập, sự tạo thành, sự tổ chức - sự xây dựng, vật được xây dựng, cách đặt câu, cấu trúc câu, sự giải thích, sự vẽ hình, sự dựng hình, xây dựng - sự soi sáng, sự mở mang trí óc, ) sự khai trí - sự đứng thẳng, sự dựng đứng, sự dựng lên, công trình xây dựng &amp; ), sự cương, trạng thái cương, sự ghép, sự lắp ráp, sự dựng - sự kiến lập, sự đặt, sự chứng minh, sự xác minh, sự đem vào, sự đưa vào, sự chính thức hoá, tổ chức, cơ sở, số người hầu, quân số, lực lượng - sự sáng lập, nền móng, căn cứ, nền tảng</t>
        </is>
      </c>
    </row>
    <row r="6045">
      <c r="A6045" t="inlineStr">
        <is>
          <t>erringen</t>
        </is>
      </c>
      <c r="B6045" t="inlineStr"/>
      <c r="C6045" t="inlineStr"/>
      <c r="D6045" t="inlineStr">
        <is>
          <t>đạt được, giành được, hoàn thành, thực hiện - thu được, lấy được, kiếm được, đạt tới, tới, tăng tốc, lên, nhanh = erringen + = erringen +</t>
        </is>
      </c>
    </row>
    <row r="6046">
      <c r="A6046" t="inlineStr">
        <is>
          <t>Errungenschaft</t>
        </is>
      </c>
      <c r="B6046" t="inlineStr"/>
      <c r="C6046" t="inlineStr"/>
      <c r="D6046" t="inlineStr">
        <is>
          <t>sự đến gần, sự tiếp kiến, sự lên ngôi, sự nhậm chức, sự đến, sự đạt tới, sự tăng thêm, sự thêm vào, phần thêm vào, sự gia nhập, sự tham gia, sự tán thành - thành tích, thành tựu, sự đạt được, sự giành được, sự hoàn thành, huy hiệu, huy chương - sự được, sự thu được, sự kiếm được, điều học được, học thức, tài nghệ, tài năng - cái giành được, cái thu nhận được - số nhiều) kiến thức, tri thức, tài</t>
        </is>
      </c>
    </row>
    <row r="6047">
      <c r="A6047" t="inlineStr">
        <is>
          <t>Ersatz</t>
        </is>
      </c>
      <c r="B6047" t="inlineStr"/>
      <c r="C6047" t="inlineStr"/>
      <c r="D6047" t="inlineStr">
        <is>
          <t>sự đền, sự bồi thường, sự đền bù, sự bù lại - sự chuộc lỗi, sự đền tội - vật đền bù, vật bồi thường, sự bù - sự đổi chỗ, sự dời chỗ, sự chuyển chỗ, sự thải ra, sự cách chức, sự chiếm chỗ, sự hất ra khỏi chỗ, sự thay thế, sự dịch chuyển, độ dịch chuyển, trọng lượng nước rẽ - sự thưởng, sự thưởng phạt, sự báo đáp, sự báo đền, sự đền ơn - sự sửa lại, sự uốn nắn - sự sửa chữa, sự tu sửa, sự chữa, sự chuộc - vật thay thế, người thay thế, sự đặt lại chỗ c - sự hoàn lại, sự trả lại, sự hồi phục - - sự thế, sự đổi - người đại diện giám mục = der Ersatz + = Ersatz leisten + = Ersatz leisten + = der schlechte Ersatz + = jemandem Ersatz leisten +</t>
        </is>
      </c>
    </row>
    <row r="6048">
      <c r="A6048" t="inlineStr">
        <is>
          <t>Ersatzmann</t>
        </is>
      </c>
      <c r="B6048" t="inlineStr"/>
      <c r="C6048" t="inlineStr"/>
      <c r="D6048" t="inlineStr">
        <is>
          <t>sự dự trữ, vật dự trữ, số nhiều) quân dự bị, lực lượng dự trữ, đấu thủ dự bị, sự hạn chế, giới hạn, sự dè dặt, tính dè dặt, sự kín đáo, sự giữ gìn, thái độ lạnh nhạt, sự lânh đạm - khu đất dành riêng</t>
        </is>
      </c>
    </row>
    <row r="6049">
      <c r="A6049" t="inlineStr">
        <is>
          <t>Ersatzmine</t>
        </is>
      </c>
      <c r="B6049" t="inlineStr"/>
      <c r="C6049" t="inlineStr"/>
      <c r="D6049" t="inlineStr">
        <is>
          <t>cái dự trữ, cái để thay thế</t>
        </is>
      </c>
    </row>
    <row r="6050">
      <c r="A6050" t="inlineStr">
        <is>
          <t>Ersatzmittel</t>
        </is>
      </c>
      <c r="B6050" t="inlineStr"/>
      <c r="C6050" t="inlineStr"/>
      <c r="D6050" t="inlineStr">
        <is>
          <t>người thay thế, vật thay thế</t>
        </is>
      </c>
    </row>
    <row r="6051">
      <c r="A6051" t="inlineStr">
        <is>
          <t>Ersatzpatrone</t>
        </is>
      </c>
      <c r="B6051" t="inlineStr"/>
      <c r="C6051" t="inlineStr"/>
      <c r="D6051" t="inlineStr">
        <is>
          <t>cái dự trữ, cái để thay thế</t>
        </is>
      </c>
    </row>
    <row r="6052">
      <c r="A6052" t="inlineStr">
        <is>
          <t>Ersatzrad</t>
        </is>
      </c>
      <c r="B6052" t="inlineStr"/>
      <c r="C6052" t="inlineStr"/>
      <c r="D6052" t="inlineStr">
        <is>
          <t>vành bánh mô tô dự phòng</t>
        </is>
      </c>
    </row>
    <row r="6053">
      <c r="A6053" t="inlineStr">
        <is>
          <t>Ersatzspieler</t>
        </is>
      </c>
      <c r="B6053" t="inlineStr"/>
      <c r="C6053" t="inlineStr"/>
      <c r="D6053" t="inlineStr">
        <is>
          <t>sự dự trữ, vật dự trữ, số nhiều) quân dự bị, lực lượng dự trữ, đấu thủ dự bị, sự hạn chế, giới hạn, sự dè dặt, tính dè dặt, sự kín đáo, sự giữ gìn, thái độ lạnh nhạt, sự lânh đạm - khu đất dành riêng</t>
        </is>
      </c>
    </row>
    <row r="6054">
      <c r="A6054" t="inlineStr">
        <is>
          <t>Ersatzteil</t>
        </is>
      </c>
      <c r="B6054" t="inlineStr"/>
      <c r="C6054" t="inlineStr"/>
      <c r="D6054" t="inlineStr">
        <is>
          <t>đồ phụ tùng</t>
        </is>
      </c>
    </row>
    <row r="6055">
      <c r="A6055" t="inlineStr">
        <is>
          <t>erschaffen</t>
        </is>
      </c>
      <c r="B6055" t="inlineStr"/>
      <c r="C6055" t="inlineStr"/>
      <c r="D6055" t="inlineStr">
        <is>
          <t>tạo, tạo nên, tạo ra, tạo thành, sáng tạo, gây ra, làm, phong tước, đóng lần đầu tiên, làm rối lên, làn nhắng lên, hối hả chạy ngược chạy xuôi</t>
        </is>
      </c>
    </row>
    <row r="6056">
      <c r="A6056" t="inlineStr">
        <is>
          <t>erschallen</t>
        </is>
      </c>
      <c r="B6056" t="inlineStr"/>
      <c r="C6056" t="inlineStr"/>
      <c r="D6056" t="inlineStr">
        <is>
          <t>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t>
        </is>
      </c>
    </row>
    <row r="6057">
      <c r="A6057" t="inlineStr">
        <is>
          <t>erschauern</t>
        </is>
      </c>
      <c r="B6057" t="inlineStr"/>
      <c r="C6057" t="inlineStr"/>
      <c r="D6057" t="inlineStr">
        <is>
          <t>làm rùng mình, làm run lên, làm rộn ràng, làm xúc động, làm hồi hộp, rùng mình, run lên, rộn ràng, hồi hộp, rung lên, ngân lên, rung cảm, rung động - rung, lúc lắc, chấn động, ngân vang lên, làm cho rung động</t>
        </is>
      </c>
    </row>
    <row r="6058">
      <c r="A6058" t="inlineStr">
        <is>
          <t>Erscheinen</t>
        </is>
      </c>
      <c r="B6058" t="inlineStr"/>
      <c r="C6058" t="inlineStr"/>
      <c r="D6058" t="inlineStr">
        <is>
          <t>sự xuất hiện, sự hiện ra sự ló ra, sự trình diện, sự ra hầu toà, sự xuất bản, diện mạo, dáng điệu, tướng mạo, phong thái, bề ngoài, thể diện, ma quỷ - sự đến, sự tới nơi, người mới đến, vật mới đến, chuyến hàng mới đến, đùa đứa bé mới sinh</t>
        </is>
      </c>
    </row>
    <row r="6059">
      <c r="A6059" t="inlineStr">
        <is>
          <t>erscheinen</t>
        </is>
      </c>
      <c r="B6059" t="inlineStr"/>
      <c r="C6059" t="inlineStr"/>
      <c r="D6059" t="inlineStr">
        <is>
          <t>xuất hiện, hiện ra, ló ra, trình diện, ra mắt, được xuất bản, hình như, có vẻ, biểu lộ, lộ ra - nảy sinh ra, xảy ra, phát sinh do, do bởi, sống lại, hồi sinh, mọc lên, trở dậy, nổi lên, vọng đến, vang đến - đến, tới nơi, xảy đến, đi đến, đạt tới, thành đạt - có vẻ như, dường như, coi bộ = erscheinen + = flüchtig erscheinen +</t>
        </is>
      </c>
    </row>
    <row r="6060">
      <c r="A6060" t="inlineStr">
        <is>
          <t>erscheinend</t>
        </is>
      </c>
      <c r="B6060" t="inlineStr"/>
      <c r="C6060" t="inlineStr"/>
      <c r="D6060" t="inlineStr">
        <is>
          <t>sắp đến, sắp rời, sắp xuất bản, sãn sàng</t>
        </is>
      </c>
    </row>
    <row r="6061">
      <c r="A6061" t="inlineStr">
        <is>
          <t>Erscheinung</t>
        </is>
      </c>
      <c r="B6061" t="inlineStr"/>
      <c r="C6061" t="inlineStr"/>
      <c r="D6061" t="inlineStr">
        <is>
          <t>sự hiện ra, sự xuất hiện, ma quỷ - sự hiện ra sự ló ra, sự trình diện, sự ra hầu toà, sự xuất bản, diện mạo, dáng điệu, tướng mạo, phong thái, bề ngoài, thể diện - vẻ, hướng, khía cạnh, mặt, thể - sự nổi lên, sự lòi ra, sự nổi bật lên, sự rõ nét lên, sự nảy ra, sự thoát khỏi - hiện tượng, sự việc phi thường, người phi thường, vật phi thường, người kỳ lạ, vật kỳ lạ - sự nhìn, sức nhìn, điều mơ thấy, cảnh mộng, sự hiện hình yêu ma, bóng ma, ảo tưởng, ảo ảnh, ảo cảnh, ảo mộng, sức tưởng tượng, sự sắc bén khôn ngoan về chính trị = die äußere Erscheinung + = in Erscheinung treten + = zur Erscheinung gehörig + = eine stattliche Erscheinung +</t>
        </is>
      </c>
    </row>
    <row r="6062">
      <c r="A6062" t="inlineStr">
        <is>
          <t>Erscheinungen</t>
        </is>
      </c>
      <c r="B6062" t="inlineStr"/>
      <c r="C6062" t="inlineStr"/>
      <c r="D6062" t="inlineStr">
        <is>
          <t>hiện tượng, sự việc phi thường, người phi thường, vật phi thường, người kỳ lạ, vật kỳ lạ</t>
        </is>
      </c>
    </row>
    <row r="6063">
      <c r="A6063" t="inlineStr">
        <is>
          <t>erschienen</t>
        </is>
      </c>
      <c r="B6063" t="inlineStr"/>
      <c r="C6063" t="inlineStr"/>
      <c r="D6063" t="inlineStr">
        <is>
          <t>mới, mới mẻ, mới lạ, khác hẳn, tân tiến, tân thời, hiện đại, mới nổi, mới trong từ ghép) = kürzlich erschienen +</t>
        </is>
      </c>
    </row>
    <row r="6064">
      <c r="A6064" t="inlineStr">
        <is>
          <t>erschlaffen</t>
        </is>
      </c>
      <c r="B6064" t="inlineStr"/>
      <c r="C6064" t="inlineStr"/>
      <c r="D6064" t="inlineStr">
        <is>
          <t>ốm yếu, tiều tuỵ, úa tàn, suy giảm, phai nhạt, mòn mỏi đợi chờ, héo hon đi vì mong mỏi - nới lỏng, lơi ra, làm dịu đi, làm chùng, làm bớt căng thẳng, làm giãn ra, làm cho dễ chịu, giải, giảm nhẹ, làm yếu đi, làm suy nhược, làm nhuận, lỏng ra, chùng ra, giân ra, giảm bớt - nguôi đi, bớt căng thẳng, dịu đi, giải trí, nghỉ ngơi - nới, duỗi, thả lỏng, làm chận lại, chậm lại, làm giảm bớt, làm dịu bớt, làm bớt quyết liệt, trở nên uể oải, trở nên phất phơ, trở nên chểnh mảnh, đình trệ, bớt quyết liệt - làm héo, làm rủ xuống, tàn héo, rủ xuống, suy yếu, hao mòn, nn lòng, nn chí</t>
        </is>
      </c>
    </row>
    <row r="6065">
      <c r="A6065" t="inlineStr">
        <is>
          <t>Erschlaffung</t>
        </is>
      </c>
      <c r="B6065" t="inlineStr"/>
      <c r="C6065" t="inlineStr"/>
      <c r="D6065" t="inlineStr">
        <is>
          <t>tính nhũn, tính mềm, tính nhão, tính mềm yếu, tính uỷ mị</t>
        </is>
      </c>
    </row>
    <row r="6066">
      <c r="A6066" t="inlineStr">
        <is>
          <t>erschlagen</t>
        </is>
      </c>
      <c r="B6066" t="inlineStr"/>
      <c r="C6066" t="inlineStr"/>
      <c r="D6066" t="inlineStr">
        <is>
          <t>giết, giết chết, làm chết, diệt &amp; ), ngả, giết làm thịt, tắt, làm át, làm lấp, làm tiêu tan, làm hết, làm khỏi, trừ diệt, làm thất bại, làm hỏng, bác bỏ, làm phục lăn, làm choáng người - làm thích mê, làm cười vỡ bụng, gây tai hại, làm chết dở, bạt một cú quyết định, chận đứng, ăn mòn, giết thịt được - = erschlagen + = erschlagen werden +</t>
        </is>
      </c>
    </row>
    <row r="6067">
      <c r="A6067" t="inlineStr">
        <is>
          <t>erschnappen</t>
        </is>
      </c>
      <c r="B6067" t="inlineStr"/>
      <c r="C6067" t="inlineStr"/>
      <c r="D6067" t="inlineStr">
        <is>
          <t>táp, đớp, bật tách tách, quất vun vút, bẻ gãy tách, đóng tách, thả, bò, bắn, chụp nhanh, nhặt vội, nắm lấy, ngắt lời, cắn, nói cáu kỉnh, cắn cảu, gãy tách, nổ, chộp lấy</t>
        </is>
      </c>
    </row>
    <row r="6068">
      <c r="A6068" t="inlineStr">
        <is>
          <t>Erschrecken</t>
        </is>
      </c>
      <c r="B6068" t="inlineStr"/>
      <c r="C6068" t="inlineStr"/>
      <c r="D6068" t="inlineStr">
        <is>
          <t>sự giật mình, cái giật mình, điều làm giật mình</t>
        </is>
      </c>
    </row>
    <row r="6069">
      <c r="A6069" t="inlineStr">
        <is>
          <t>erschrecken</t>
        </is>
      </c>
      <c r="B6069" t="inlineStr"/>
      <c r="C6069" t="inlineStr"/>
      <c r="D6069" t="inlineStr">
        <is>
          <t>làm khiếp sợ, làm hoảng sợ, làm khiếp đảm = erschrecken + = erschrecken + = plötzlich erschrecken +</t>
        </is>
      </c>
    </row>
    <row r="6070">
      <c r="A6070" t="inlineStr">
        <is>
          <t>erschreckend</t>
        </is>
      </c>
      <c r="B6070" t="inlineStr"/>
      <c r="C6070" t="inlineStr"/>
      <c r="D6070" t="inlineStr">
        <is>
          <t>làm kinh hoảng, làm kinh sợ, làm kinh hãi, làm thất kinh, kinh khủng - đáng kinh sợ, làm khiếp sợ, làm kinh hoàng</t>
        </is>
      </c>
    </row>
    <row r="6071">
      <c r="A6071" t="inlineStr">
        <is>
          <t>erschrocken</t>
        </is>
      </c>
      <c r="B6071" t="inlineStr"/>
      <c r="C6071" t="inlineStr"/>
      <c r="D6071" t="inlineStr">
        <is>
          <t>hoảng sợ, khiếp đảm</t>
        </is>
      </c>
    </row>
    <row r="6072">
      <c r="A6072" t="inlineStr">
        <is>
          <t>erschweren</t>
        </is>
      </c>
      <c r="B6072" t="inlineStr"/>
      <c r="C6072" t="inlineStr"/>
      <c r="D6072" t="inlineStr">
        <is>
          <t>làm trầm trọng thêm, làm nặng thêm, làm nguy ngập thêm, làm xấu thêm, làm bực mình, làm phát cáu, làm cho tức, chọc tức - làm phức tạp, làm rắc rối - làm lúng túng, làm ngượng nghịu, làm rối rắm, gây khó khăn cho, ngăn trở, làm nợ đìa, làm mang công mắc nợ, gây khó khăn về kinh tế cho - làm đắng, làm cay đắng, làm chua xót, làm đau lòng, làm quyết liệt, làm gay gắt, làm sâu sắc, làm bực tức - làm tắc, làm bế tắc, làm nghẽn, ngăn, che, lấp, che khuất, cản trở, gây trở ngại, phá rối = etwas erschweren +</t>
        </is>
      </c>
    </row>
    <row r="6073">
      <c r="A6073" t="inlineStr">
        <is>
          <t>erschwerend</t>
        </is>
      </c>
      <c r="B6073" t="inlineStr"/>
      <c r="C6073" t="inlineStr"/>
      <c r="D6073" t="inlineStr">
        <is>
          <t>làm trầm trọng thêm, làm nặng thêm, làm nguy ngập thêm, làm xấu thêm, làm bực mình, chọc tức - tập hợp, kết tập, tụ tập, có sức tập hợp, só sức kết tập, có, sức tụ tập</t>
        </is>
      </c>
    </row>
    <row r="6074">
      <c r="A6074" t="inlineStr">
        <is>
          <t>erschwingen</t>
        </is>
      </c>
      <c r="B6074" t="inlineStr"/>
      <c r="C6074" t="inlineStr"/>
      <c r="D6074" t="inlineStr">
        <is>
          <t>có thể, có đủ sức, có đủ khả năng, có đủ điều kiện, cho, tạo cho, cấp cho, ban cho = ich kann es erschwingen +</t>
        </is>
      </c>
    </row>
    <row r="6075">
      <c r="A6075" t="inlineStr">
        <is>
          <t>erschwinglich</t>
        </is>
      </c>
      <c r="B6075" t="inlineStr"/>
      <c r="C6075" t="inlineStr"/>
      <c r="D6075" t="inlineStr">
        <is>
          <t>có lý, hợp lý, biết lẽ phải, biết điều, vừa phải, phải chăng, có lý trí, biết suy luận, biết suy nghĩ</t>
        </is>
      </c>
    </row>
    <row r="6076">
      <c r="A6076" t="inlineStr">
        <is>
          <t>ersehen</t>
        </is>
      </c>
      <c r="B6076" t="inlineStr"/>
      <c r="C6076" t="inlineStr"/>
      <c r="D6076" t="inlineStr">
        <is>
          <t>thấy, trông thấy, nhìn thấy, xem, quan sát, xem xét, đọc, hiểu rõ, nhận ra, trải qua, từng trải, đã qua, gặp, thăm, đến hỏi ý kiến, tiếp, tưởng tượng, mường tượng, chịu, thừa nhận - bằng lòng, tiễn, đưa, giúp đỡ, quan niệm, cho là, chăm lo, lo liệu, đảm đương, phụ trách, bảo đảm, điều tra, nghiên cứu, kỹ lưỡng, suy nghĩ, xem lại, đắt, cân, cứ đứng nhìn, trông thấy mà để mặc</t>
        </is>
      </c>
    </row>
    <row r="6077">
      <c r="A6077" t="inlineStr">
        <is>
          <t>ersetzbar</t>
        </is>
      </c>
      <c r="B6077" t="inlineStr"/>
      <c r="C6077" t="inlineStr"/>
      <c r="D6077" t="inlineStr">
        <is>
          <t>có thể đền bù, có thể sửa - = ersetzbar +</t>
        </is>
      </c>
    </row>
    <row r="6078">
      <c r="A6078" t="inlineStr">
        <is>
          <t>Ersetzen</t>
        </is>
      </c>
      <c r="B6078" t="inlineStr"/>
      <c r="C6078" t="inlineStr"/>
      <c r="D6078" t="inlineStr">
        <is>
          <t>sự thay thế, vật thay thế, người thay thế, sự đặt lại chỗ c</t>
        </is>
      </c>
    </row>
    <row r="6079">
      <c r="A6079" t="inlineStr">
        <is>
          <t>ersetzend</t>
        </is>
      </c>
      <c r="B6079" t="inlineStr"/>
      <c r="C6079" t="inlineStr"/>
      <c r="D6079" t="inlineStr">
        <is>
          <t>thế, thay thế</t>
        </is>
      </c>
    </row>
    <row r="6080">
      <c r="A6080" t="inlineStr">
        <is>
          <t>Ersetzung</t>
        </is>
      </c>
      <c r="B6080" t="inlineStr"/>
      <c r="C6080" t="inlineStr"/>
      <c r="D6080" t="inlineStr">
        <is>
          <t>sự thế, sự thay thế, sự đổi</t>
        </is>
      </c>
    </row>
    <row r="6081">
      <c r="A6081" t="inlineStr">
        <is>
          <t>ersinnen</t>
        </is>
      </c>
      <c r="B6081" t="inlineStr"/>
      <c r="C6081" t="inlineStr"/>
      <c r="D6081" t="inlineStr">
        <is>
          <t>nghĩ ra, sáng chế ra, trù tính, trù liệu, tính toán, bày đặt, xếp đặt, xoay xở, lo liệu, bày mưu tính kế - phác hoạ, vẽ phác, vẽ kiểu, thiết kế, làm đồ án, làm đề cương, phác thảo cách trình bày, có ý định, định, dự kiến, có y đồ, có mưu đồ, chỉ định, để cho, dành cho, làm nghề vẽ kiểu - làm nghề xây dựng đồ án - nặn ra, bày ra - làm thành, tạo thành, nặn thành, huấn luyện, rèn luyện, đào tạo, tổ chức, thiết lập, thành lập, phát thành tiếng, phát âm rõ, hình thành, gây, tạo được, nhiễm, cấu tạo, xếp thành, ghép - thành hình, được tạo thành, xếp thành hàng - vẻ bản đồ của, vẽ sơ đồ của, làm dàn bài, làm dàn ý, đặt kế hoạch, dự tính - vẽ sơ đồ, vẽ đồ thị, vẽ biểu đồ, dựng đồ án, đánh dấu trên cơ sở, đánh dấu trên đồ án, âm mưu, mưu tính, bày mưu = ersinnen + = ersinnen +</t>
        </is>
      </c>
    </row>
    <row r="6082">
      <c r="A6082" t="inlineStr">
        <is>
          <t>Ersparnis</t>
        </is>
      </c>
      <c r="B6082" t="inlineStr"/>
      <c r="C6082" t="inlineStr"/>
      <c r="D6082" t="inlineStr">
        <is>
          <t>sự tiết kiệm, tiền tiết kiệm</t>
        </is>
      </c>
    </row>
    <row r="6083">
      <c r="A6083" t="inlineStr">
        <is>
          <t>erst</t>
        </is>
      </c>
      <c r="B6083" t="inlineStr"/>
      <c r="C6083" t="inlineStr"/>
      <c r="D6083" t="inlineStr">
        <is>
          <t>nhưng, nhưng mà, nếu không, không còn cách nào khác, mà lại không, chỉ, chỉ là, chỉ mới, ai... mà không - trước tiên, trước hết, trước, đầu tiên, lần đầu, thà - chỉ có một, duy nhất, tốt nhất, đáng xét nhất, mới, cuối cùng, chỉ phải, chỉ trừ ra - cho đến, cho đến khi = erst als + = dann erst + = eben erst +</t>
        </is>
      </c>
    </row>
    <row r="6084">
      <c r="A6084" t="inlineStr">
        <is>
          <t>Erstarren</t>
        </is>
      </c>
      <c r="B6084" t="inlineStr"/>
      <c r="C6084" t="inlineStr"/>
      <c r="D6084" t="inlineStr">
        <is>
          <t>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t>
        </is>
      </c>
    </row>
    <row r="6085">
      <c r="A6085" t="inlineStr">
        <is>
          <t>erstarren</t>
        </is>
      </c>
      <c r="B6085" t="inlineStr"/>
      <c r="C6085" t="inlineStr"/>
      <c r="D6085" t="inlineStr">
        <is>
          <t>làm đông lại, đông lại - đóng băng - đông cục, dón lại, làm đông cục &amp; ) - đóng, gắn, lắp, để, đặt, tập trung, dồn, làm đông lại làm đặc lại, hâm, cố định lại, nhìn chằm chằm, định, ấn định, quy định phạm vi, quy định, thu xếp, ổn định, sửa chữa, sang sửa, bố trí - tổ chức, chuẩn bị, sắp xếp, hối lộ, đấm mồm, trừng phạt, trả thù, trả đũa, trở nên vững chắc, đồng đặc lại, chọn, đứng vào vị trí - lạnh cứng, thấy lạnh, thấy giá, thấy ớn lạnh, thấy ghê ghê, làm đóng băng, làm đông, làm lạnh cứng, ướp lạnh, làm ớn lạnh, làm lạnh nhạt, làm tê liệt, ngăn cản - cản trở, hạn định - làm cho đặc lại, làm cho rắn lại, làm cho đông đặc, làm cho vững chắc, củng cố, đặc lại, rắn lại, đông đặc - làm cứng, làm cứng thêm, làm mạnh thêm, làm khó khăn hơn, làm đặc, làm quánh, trở nên cứng, trở nên cứng rắn, hoá cứng, trở nên khó khăn hơn, trở nên đặc, trở nên quánh = erstarren + = erstarren +</t>
        </is>
      </c>
    </row>
    <row r="6086">
      <c r="A6086" t="inlineStr">
        <is>
          <t>erstarrt</t>
        </is>
      </c>
      <c r="B6086" t="inlineStr"/>
      <c r="C6086" t="inlineStr"/>
      <c r="D6086" t="inlineStr">
        <is>
          <t>tê, tê cóng, tê liệt, chết lặng đi - cứng, cứng đơ, ngay đơ, cứng rắn, kiên quyết, không nhân nhượng, nhắc, không tự nhiên, rít, không trơn, khó, khó nhọc, vất vả, hà khắc, khắc nghiệt, cao, nặng, mạnh, đặc, quánh, lực lượng = erstarrt + = erstarrt +</t>
        </is>
      </c>
    </row>
    <row r="6087">
      <c r="A6087" t="inlineStr">
        <is>
          <t>Erstarrung</t>
        </is>
      </c>
      <c r="B6087" t="inlineStr"/>
      <c r="C6087" t="inlineStr"/>
      <c r="D6087" t="inlineStr">
        <is>
          <t>tình trạng tê, tình trạng tê cóng, tình trạng tê liệt, tình trạng chết lặng đi - sự đặc lại, sự rắn lại, sự đông đặc, sự củng cố - sự cứng đờ, sự cứng nhắc, tính kiên quyết, tính bướng bỉnh, sự khó khăn, tính khó trèo, tính chất đặc, tính chất quánh - trạng thái sững sờ - tính trì độn, tính mê mụ, sự lười biếng, trạng thái ngủ lịm - - sự đâm, sự giùi, sự xuyên, thủ thuật cắt cụt xuyên</t>
        </is>
      </c>
    </row>
    <row r="6088">
      <c r="A6088" t="inlineStr">
        <is>
          <t>erstatten</t>
        </is>
      </c>
      <c r="B6088" t="inlineStr"/>
      <c r="C6088" t="inlineStr"/>
      <c r="D6088" t="inlineStr">
        <is>
          <t>bù, đền bù, bồi thường - trả lại = erstatten + = erstatten +</t>
        </is>
      </c>
    </row>
    <row r="6089">
      <c r="A6089" t="inlineStr">
        <is>
          <t>Erstattung</t>
        </is>
      </c>
      <c r="B6089" t="inlineStr"/>
      <c r="C6089" t="inlineStr"/>
      <c r="D6089" t="inlineStr">
        <is>
          <t>sự trả lại , sự hoàn lại, - tờ trình, bản báo cáo, tường thuật</t>
        </is>
      </c>
    </row>
    <row r="6090">
      <c r="A6090" t="inlineStr">
        <is>
          <t>Erstaunen</t>
        </is>
      </c>
      <c r="B6090" t="inlineStr"/>
      <c r="C6090" t="inlineStr"/>
      <c r="D6090" t="inlineStr">
        <is>
          <t>sự kinh ngạc, sự sửng sốt, sự hết sức ngạc nhiên - sự ngạc nhiên - tình trạng u mê, trạng thái sững sờ, trạng thái đờ người ra, trạng thái hết sức kinh ngạc - vật kỳ diệu, kỳ quan, vật phi thường, điều kỳ lạ, điều kỳ diệu, kỳ công, người kỳ diệu, thần đồng = das Erstaunen + = in Erstaunen setzen + = in Erstaunen versetzen + = in sprachlosem Erstaunen +</t>
        </is>
      </c>
    </row>
    <row r="6091">
      <c r="A6091" t="inlineStr">
        <is>
          <t>erstaunen</t>
        </is>
      </c>
      <c r="B6091" t="inlineStr"/>
      <c r="C6091" t="inlineStr"/>
      <c r="D6091" t="inlineStr">
        <is>
          <t>làm kinh ngạc, làm sửng sốt, làm hết sức ngạc nhiên - làm ngạc nhiên</t>
        </is>
      </c>
    </row>
    <row r="6092">
      <c r="A6092" t="inlineStr">
        <is>
          <t>erstaunlich</t>
        </is>
      </c>
      <c r="B6092" t="inlineStr"/>
      <c r="C6092" t="inlineStr"/>
      <c r="D6092" t="inlineStr">
        <is>
          <t>đáng phục, đáng khâm phục, đáng ca tụng, đáng hâm mộ, đáng ngưỡng mộ, tuyệt diệu, tuyệt vời - làm kinh ngạc, làm sửng sốt, làm hết sức ngạc nhiên - làm ngạc nhiên, lạ lùng, kinh dị - kỳ lạ, kỳ diệu, phi thường - thần diệu, huyền diệu - gở, báo điềm gở, báo điềm xấu, vênh vang ra vẻ ta đây quan trọng, dương dương tự đắc - to lớn, lớn lao - vô cùng to lớn - - thần kỳ</t>
        </is>
      </c>
    </row>
    <row r="6093">
      <c r="A6093" t="inlineStr">
        <is>
          <t>erstaunt</t>
        </is>
      </c>
      <c r="B6093" t="inlineStr"/>
      <c r="C6093" t="inlineStr"/>
      <c r="D6093" t="inlineStr">
        <is>
          <t>ngạc nhiên, kinh ngạc = erstaunt sein + = erstaunt sein + = höchst erstaunt + = über etwas erstaunt sein +</t>
        </is>
      </c>
    </row>
    <row r="6094">
      <c r="A6094" t="inlineStr">
        <is>
          <t>Erste</t>
        </is>
      </c>
      <c r="B6094" t="inlineStr"/>
      <c r="C6094" t="inlineStr"/>
      <c r="D6094" t="inlineStr">
        <is>
          <t>thứ nhất, đầu tiên, quan trọng nhất, cơ bản, người đầu tiên, người thứ nhất, vật đầu tiên, vật thứ nhất, ngày mùng một, buổi đầu, lúc đầu, hàng loại đặc biệt, số một</t>
        </is>
      </c>
    </row>
    <row r="6095">
      <c r="A6095" t="inlineStr">
        <is>
          <t>erste</t>
        </is>
      </c>
      <c r="B6095" t="inlineStr"/>
      <c r="C6095" t="inlineStr"/>
      <c r="D6095" t="inlineStr">
        <is>
          <t>đầu tiên, trước nhất, đứng đầu, cao nhất, tốt nhất, trên hết, lỗi lạc nhất, trước tiên, trước hết - lânh đạo, hướng dẫn, dẫn đầu, chủ đạo, chính, quan trọng - chủ yếu, quan trọng nhất, hàng đầu, loại nhất, ưu tú, xuất sắc, hoàn hảo, gốc, căn nguyên</t>
        </is>
      </c>
    </row>
    <row r="6096">
      <c r="A6096" t="inlineStr">
        <is>
          <t>erstechen</t>
        </is>
      </c>
      <c r="B6096" t="inlineStr"/>
      <c r="C6096" t="inlineStr"/>
      <c r="D6096" t="inlineStr">
        <is>
          <t>đâm bằng dao, chém bằng dao, cắt bằng dao, dùng thủ đoạn ám muội để làm thất bại là về mặt chính trị) - đâm bằng dao găm, làm cho đau đớn, chọc rỗ trước khi trát vữa, nhằm đánh vào, đau nhói như dao đâm</t>
        </is>
      </c>
    </row>
    <row r="6097">
      <c r="A6097" t="inlineStr">
        <is>
          <t>ersteigen</t>
        </is>
      </c>
      <c r="B6097" t="inlineStr"/>
      <c r="C6097" t="inlineStr"/>
      <c r="D6097" t="inlineStr">
        <is>
          <t>lên, thăng, dốc lên, cao lên, cất cao lên, ngược, trèo lên - leo, trèo, leo trèo, lên cao, leo lên tới, trèo lên tới = ersteigen + = ersteigen +</t>
        </is>
      </c>
    </row>
    <row r="6098">
      <c r="A6098" t="inlineStr">
        <is>
          <t>erstellen</t>
        </is>
      </c>
      <c r="B6098" t="inlineStr"/>
      <c r="C6098" t="inlineStr"/>
      <c r="D6098" t="inlineStr">
        <is>
          <t>bổ, bổ nhiệm, chỉ định, chọn, lập, định, hẹn, quy định, dạng bị động trang bị, thiết bị - tạo, tạo nên, tạo ra, tạo thành, sáng tạo, gây ra, làm, phong tước, đóng lần đầu tiên, làm rối lên, làn nhắng lên, hối hả chạy ngược chạy xuôi</t>
        </is>
      </c>
    </row>
    <row r="6099">
      <c r="A6099" t="inlineStr">
        <is>
          <t>Ersteller</t>
        </is>
      </c>
      <c r="B6099" t="inlineStr"/>
      <c r="C6099" t="inlineStr"/>
      <c r="D6099" t="inlineStr">
        <is>
          <t>tác giả, người tạo ra, người gây ra, đảng sáng tạo - người sáng tạo, người tạo nên</t>
        </is>
      </c>
    </row>
    <row r="6100">
      <c r="A6100" t="inlineStr">
        <is>
          <t>Erstellung</t>
        </is>
      </c>
      <c r="B6100" t="inlineStr"/>
      <c r="C6100" t="inlineStr"/>
      <c r="D6100" t="inlineStr">
        <is>
          <t>kiến trúc, sự xây dựng, công trình kiến trúc, công trình xây dựng, toà nhà, binđinh</t>
        </is>
      </c>
    </row>
    <row r="6101">
      <c r="A6101" t="inlineStr">
        <is>
          <t>ersten</t>
        </is>
      </c>
      <c r="B6101" t="inlineStr"/>
      <c r="C6101" t="inlineStr"/>
      <c r="D6101" t="inlineStr">
        <is>
          <t>thứ nhất, đầu tiên là</t>
        </is>
      </c>
    </row>
    <row r="6102">
      <c r="A6102" t="inlineStr">
        <is>
          <t>erster</t>
        </is>
      </c>
      <c r="B6102" t="inlineStr"/>
      <c r="C6102" t="inlineStr"/>
      <c r="D6102" t="inlineStr">
        <is>
          <t>trước tiên, trước hết, trước, đầu tiên, lần đầu, thà - trước nhất, đứng đầu, cao nhất, tốt nhất, trên hết, lỗi lạc nhất - nhất, đầu - chủ yếu, quan trọng nhất, hàng đầu, loại nhất, ưu tú, xuất sắc, hoàn hảo, gốc, căn nguyên</t>
        </is>
      </c>
    </row>
    <row r="6103">
      <c r="A6103" t="inlineStr">
        <is>
          <t>ersterer</t>
        </is>
      </c>
      <c r="B6103" t="inlineStr"/>
      <c r="C6103" t="inlineStr"/>
      <c r="D6103" t="inlineStr">
        <is>
          <t>trước, cũ, xưa, nguyên</t>
        </is>
      </c>
    </row>
    <row r="6104">
      <c r="A6104" t="inlineStr">
        <is>
          <t>Ersticken</t>
        </is>
      </c>
      <c r="B6104" t="inlineStr"/>
      <c r="C6104" t="inlineStr"/>
      <c r="D6104" t="inlineStr">
        <is>
          <t>sự nghẹt thở = zum Ersticken heiß +</t>
        </is>
      </c>
    </row>
    <row r="6105">
      <c r="A6105" t="inlineStr">
        <is>
          <t>ersticken</t>
        </is>
      </c>
      <c r="B6105" t="inlineStr"/>
      <c r="C6105" t="inlineStr"/>
      <c r="D6105" t="inlineStr">
        <is>
          <t>làm ngạt, hơi ngạt - trùm chăn, đắp chăn, ỉm đi, bịt đi, làm cho không nghe thấy, làm nghẹt, phá, làm lấp tiếng đi, phủ lên, che phủ, hứng gió của, phạt tung chăn - làm tắc thở, làm chết ngạt, bít lại, bịt lại, nén, nuốt, nghẹt thở, ngạt thở, tắc thở, uất, uất lên, tắc, nghẹt - chết đuối, dìm chết, làm chết đuối, pha loãng quá, pha nhiều nước quá, làm ngập lụt, làm ngập nước, làm ướt đầm đìa, làm giàn giụa, làm chìn đắm, làm lấp, làm át, làm tiêu - làm ngột ngạt, làm ngạt thở, bóp chết, làm cháy âm ỉ, giấu giếm, che giấu, bưng bít, bao bọc, bao phủ, phủ kín, chết ngạt - smother - bóp nghẹt, làm nghẹt thở, chết nghẹt, thấy nghẹt thở, thấy tức thở, nghẹn ngào = ersticken +</t>
        </is>
      </c>
    </row>
    <row r="6106">
      <c r="A6106" t="inlineStr">
        <is>
          <t>erstickend</t>
        </is>
      </c>
      <c r="B6106" t="inlineStr"/>
      <c r="C6106" t="inlineStr"/>
      <c r="D6106" t="inlineStr">
        <is>
          <t>bị nghẹt, bị tắc, khó thở, ngột ngạt, nghẹn ngào - làm ngột ngạt, làm ngạt thở - - nghẹt thở - làm nghẹ thở</t>
        </is>
      </c>
    </row>
    <row r="6107">
      <c r="A6107" t="inlineStr">
        <is>
          <t>Erstickung</t>
        </is>
      </c>
      <c r="B6107" t="inlineStr"/>
      <c r="C6107" t="inlineStr"/>
      <c r="D6107" t="inlineStr">
        <is>
          <t>sự làm ngạt - sự nghẹt thở - sự chặn, sự triệt, sự đàn áp, sự cấm chỉ, sự nén, sự cầm lại, sự giữ kín, sự lấp liếm, sự ỉm đi, sự thu hồi = die Erstickung +</t>
        </is>
      </c>
    </row>
    <row r="6108">
      <c r="A6108" t="inlineStr">
        <is>
          <t>Erstkaufsrecht</t>
        </is>
      </c>
      <c r="B6108" t="inlineStr"/>
      <c r="C6108" t="inlineStr"/>
      <c r="D6108" t="inlineStr">
        <is>
          <t>sự chọn lựa, quyền lựa chọn, vật được chọn, điều được chọn, quyền mua bán cổ phần</t>
        </is>
      </c>
    </row>
    <row r="6109">
      <c r="A6109" t="inlineStr">
        <is>
          <t>erstklassig</t>
        </is>
      </c>
      <c r="B6109" t="inlineStr"/>
      <c r="C6109" t="inlineStr"/>
      <c r="D6109" t="inlineStr">
        <is>
          <t>kinh điển, viết bằng thể văn kinh điển, cổ điển không mới, hạng nhất - cổ điển, không hoa mỹ, hạng ưu - cừ, xuất sắc - trước tiên, trước hết, trước, đầu tiên, lần đầu, thà - mạ vàng, thiếp vàng - chủ yếu, quan trọng nhất, hàng đầu, tốt nhất, loại nhất, ưu tú, hoàn hảo, gốc, căn nguyên - ác, bảnh, chiến - thượng hảo hạng, vuông, diện tích superficial) - nhất hạng, tuyệt mỹ</t>
        </is>
      </c>
    </row>
    <row r="6110">
      <c r="A6110" t="inlineStr">
        <is>
          <t>Erstling</t>
        </is>
      </c>
      <c r="B6110" t="inlineStr"/>
      <c r="C6110" t="inlineStr"/>
      <c r="D6110" t="inlineStr">
        <is>
          <t>first-fruits, con đầu tiên</t>
        </is>
      </c>
    </row>
    <row r="6111">
      <c r="A6111" t="inlineStr">
        <is>
          <t>erstrangig</t>
        </is>
      </c>
      <c r="B6111" t="inlineStr"/>
      <c r="C6111" t="inlineStr"/>
      <c r="D6111" t="inlineStr">
        <is>
          <t>nguyên thuỷ, đầu, đầu tiên, gốc, nguyên, căn bản, sơ đẳng, sơ cấp, chủ yếu, chính, bậc nhất, đại cổ sinh</t>
        </is>
      </c>
    </row>
    <row r="6112">
      <c r="A6112" t="inlineStr">
        <is>
          <t>erstreben</t>
        </is>
      </c>
      <c r="B6112" t="inlineStr"/>
      <c r="C6112" t="inlineStr"/>
      <c r="D6112" t="inlineStr">
        <is>
          <t>tìm, đi tìm, tìm kiếm, cố tìm cho được, mưu cầu, theo đuổi, nhằm vào, cố gắng, thỉnh cầu, yêu cầu, săn đón, thăm hỏi - phấn đấu, đấu tranh</t>
        </is>
      </c>
    </row>
    <row r="6113">
      <c r="A6113" t="inlineStr">
        <is>
          <t>erstrecken</t>
        </is>
      </c>
      <c r="B6113" t="inlineStr"/>
      <c r="C6113" t="inlineStr"/>
      <c r="D6113" t="inlineStr">
        <is>
          <t>tiếp tục, làm tiếp, giữ, duy trì, vẫn cứ, tiếp diễn, ở lại, hoãn lại, đình lại - 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tiến hành, diễn biến, kết quả, đang lưu hành, đặt để, kê, để vừa vào, vừa với, có chỗ, đủ chỗ - hợp với, xứng với, thích hợp với, nói năng, cư xử, làm đến mức là, trả, tiêu vào, bán, thuộc về, được biết, được thừa nhận, truyền đi, nói, truyền miệng, hợp nhịp điệu, phổ theo, đánh, ra, đặt - kéo ra, căng ra, giăng ra, duỗi ra, nong ra, lợi dụng, lạm dụng, nói phóng đại, nói ngoa, treo cổ, trải ra, chạy dài ra, giãn ra, rộng ra, co giãn, + out) nằm sóng soài, bị treo cổ - nghiêng, xế, tiến sát gần = sich erstrecken + = sich erstrecken + = sich erstrecken über +</t>
        </is>
      </c>
    </row>
    <row r="6114">
      <c r="A6114" t="inlineStr">
        <is>
          <t>Ersuchen</t>
        </is>
      </c>
      <c r="B6114" t="inlineStr"/>
      <c r="C6114" t="inlineStr"/>
      <c r="D6114" t="inlineStr">
        <is>
          <t>sự khẩn nài, lời cầu khẩn, lời nài xin - lời thỉnh cầu, lời yêu cầu, lời đề nghị, nhu cầu, sự hỏi mua = auf Ihr Ersuchen + = auf Ersuchen von +</t>
        </is>
      </c>
    </row>
    <row r="6115">
      <c r="A6115" t="inlineStr">
        <is>
          <t>ersuchen</t>
        </is>
      </c>
      <c r="B6115" t="inlineStr"/>
      <c r="C6115" t="inlineStr"/>
      <c r="D6115" t="inlineStr">
        <is>
          <t>cầu xin, cầu khẩn, van xin - thèm muốn, mong muốn, ao ước, khát khao, mơ ước, đề nghị, yêu cầu, ra lệnh - thỉnh cầu = ersuchen + = ersuchen + = ersuchen um + = jemanden um etwas ersuchen +</t>
        </is>
      </c>
    </row>
    <row r="6116">
      <c r="A6116" t="inlineStr">
        <is>
          <t>ertappen</t>
        </is>
      </c>
      <c r="B6116" t="inlineStr"/>
      <c r="C6116" t="inlineStr"/>
      <c r="D6116" t="inlineStr">
        <is>
          <t>bước nhẹ, đi nhẹ bước, nhảy múa nhẹ nhàng, trật bước, hụt chân, bước hụt, vấp, lầm, lầm lỗi, nói lỡ lời, ngáng, ngoéo, làm cho vấp ngã, thả trượt, nhả</t>
        </is>
      </c>
    </row>
    <row r="6117">
      <c r="A6117" t="inlineStr">
        <is>
          <t>Ertrag</t>
        </is>
      </c>
      <c r="B6117" t="inlineStr"/>
      <c r="C6117" t="inlineStr"/>
      <c r="D6117" t="inlineStr">
        <is>
          <t>vụ, mùa, thu hoạch của một vụ, cây trồng, cụm, nhom, loạt, tập, diều, tay cầm, sự cắt tóc ngắn, bộ da thuộc, đoạn cắt bỏ đầu, khúc cắt bỏ đầu, thịt bả vai - tiền kiếm được, tiền lương, tiền lãi - quả, trái cây, thành quả, kết quả, thu hoạch, lợi tức, con cái - hoa quả - việc gặt, việc thu hoạch, mùa gặt, vụ thu hoạch, vụ gặt - sự lớn lên, độ lớn lên, tiền lời, lượng gia, số gia - sự sản xuất, sản phẩm, khả năng sản xuất, sảm lượng, hiệu suất - số thu nhập, lãi - sản lượng, sản vật - 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bản lược kê, bản thống kê, việc bầu, việc công bố kết quả bầu cử, thuốc lá để hút tẩu loại nhẹ - hoa lợi, lợi nhuận, sự cong, sự oằn = Ertrag einbringen +</t>
        </is>
      </c>
    </row>
    <row r="6118">
      <c r="A6118" t="inlineStr">
        <is>
          <t>Ertragen</t>
        </is>
      </c>
      <c r="B6118" t="inlineStr"/>
      <c r="C6118" t="inlineStr"/>
      <c r="D6118" t="inlineStr">
        <is>
          <t>sự mang, sự chịu đựng, sự sinh nở, sự sinh đẻ, phương diện, mặt, sự liên quan, mối quan hệ, ý nghĩa, nghĩa, cái giá, cái trụ, cái đệm, cuxinê, quân... vị trí phương hướng, hình vẽ và chữ đề - khả năng chịu đựng, tính nhẫn nại, sự kéo dài</t>
        </is>
      </c>
    </row>
    <row r="6119">
      <c r="A6119" t="inlineStr">
        <is>
          <t>ertragen</t>
        </is>
      </c>
      <c r="B6119" t="inlineStr"/>
      <c r="C6119" t="inlineStr"/>
      <c r="D6119" t="inlineStr">
        <is>
          <t>tồn tại, kéo dài, tôn trọng, giữ, tuân theo, chịu theo, trung thành với, ở, ngụ tại, chờ, chờ đợi, chịu đựng, chịu, chống đỡ được - phân loại, sắp đặt có hệ thống, tóm tắt có hệ thống, suy nghĩ kỹ càng, sắp xếp trong óc, tiêu hoá, làm tiêu hoá, hiểu thấu, lĩnh hội, đồng hoá, nhịn, nuốt, ninh, sắc, tiêu, tiêu hoá được - cam chịu, chịu được - bị, trải qua = ertragen + = es ertragen + = zu ertragen + = etwas ertragen + = tapfer ertragen + = geduldig ertragen +</t>
        </is>
      </c>
    </row>
    <row r="6120">
      <c r="A6120" t="inlineStr">
        <is>
          <t>Ertragskonto</t>
        </is>
      </c>
      <c r="B6120" t="inlineStr"/>
      <c r="C6120" t="inlineStr"/>
      <c r="D6120" t="inlineStr">
        <is>
          <t>sự tính phác lỗ lãi, khoản thu nhập</t>
        </is>
      </c>
    </row>
    <row r="6121">
      <c r="A6121" t="inlineStr">
        <is>
          <t>ertrinken</t>
        </is>
      </c>
      <c r="B6121" t="inlineStr"/>
      <c r="C6121" t="inlineStr"/>
      <c r="D6121" t="inlineStr">
        <is>
          <t>chết đuối, dìm chết, làm chết đuối, pha loãng quá, pha nhiều nước quá, làm ngập lụt, làm ngập nước, làm ướt đầm đìa, làm giàn giụa, làm chìn đắm, làm lấp, làm át, làm tiêu</t>
        </is>
      </c>
    </row>
    <row r="6122">
      <c r="A6122" t="inlineStr">
        <is>
          <t>eruieren</t>
        </is>
      </c>
      <c r="B6122" t="inlineStr"/>
      <c r="C6122" t="inlineStr"/>
      <c r="D6122" t="inlineStr">
        <is>
          <t>khêu ra, gợi ra, moi, suy ra, luận ra</t>
        </is>
      </c>
    </row>
    <row r="6123">
      <c r="A6123" t="inlineStr">
        <is>
          <t>eruptiv</t>
        </is>
      </c>
      <c r="B6123" t="inlineStr"/>
      <c r="C6123" t="inlineStr"/>
      <c r="D6123" t="inlineStr">
        <is>
          <t>nổ ra, có xu hướng nổ ra, có xu hướng nổi lên, eruptional</t>
        </is>
      </c>
    </row>
    <row r="6124">
      <c r="A6124" t="inlineStr">
        <is>
          <t>erwachen</t>
        </is>
      </c>
      <c r="B6124" t="inlineStr"/>
      <c r="C6124" t="inlineStr"/>
      <c r="D6124" t="inlineStr">
        <is>
          <t>đánh thức, làm thức dậy, làm thức tỉnh, làm tỉnh ngộ, làm cho nhận thức ra, khêu gợi, gợi, thức dậy, thức tỉnh, tỉnh ngộ, nhận thức ra - awake nghĩa bóng) - khuấy, quấy, làm lay động, làm chuyển động, cời, + up) kích thích, khích động, xúi gục, gây ra, có thể khuấy được, động đậy, nhúc nhích, cựa quậy - thức giấc, tỉnh dậy, làm hồi tỉnh lại, làm sống lại, làm náo động, phá, làm dội lại, gợi lại, thức canh</t>
        </is>
      </c>
    </row>
    <row r="6125">
      <c r="A6125" t="inlineStr">
        <is>
          <t>erwachsen</t>
        </is>
      </c>
      <c r="B6125" t="inlineStr"/>
      <c r="C6125" t="inlineStr"/>
      <c r="D6125" t="inlineStr">
        <is>
          <t>trưởng thành - to, lớn, bụng to, có mang, có chửa, quan trọng, hào hiệp, phóng khoáng, rộng lượng, huênh hoang, khoác lác, ra vẻ quan trọng, với vẻ quan trọng, huênh hoang khoác lác - - đã lớn, đã trưởng thành - đổ dồn về, sinh ra, do... mà ra, dồn lại, tích luỹ lại = erwachsen + = erwachsen werden +</t>
        </is>
      </c>
    </row>
    <row r="6126">
      <c r="A6126" t="inlineStr">
        <is>
          <t>Erwachsene</t>
        </is>
      </c>
      <c r="B6126" t="inlineStr"/>
      <c r="C6126" t="inlineStr"/>
      <c r="D6126" t="inlineStr">
        <is>
          <t>người lớn, người đã trưởng thành - = die Erwachsene +</t>
        </is>
      </c>
    </row>
    <row r="6127">
      <c r="A6127" t="inlineStr">
        <is>
          <t>Erwachsensein</t>
        </is>
      </c>
      <c r="B6127" t="inlineStr"/>
      <c r="C6127" t="inlineStr"/>
      <c r="D6127" t="inlineStr">
        <is>
          <t>tuổi khôn lớn, tuổi trưởng thành</t>
        </is>
      </c>
    </row>
    <row r="6128">
      <c r="A6128" t="inlineStr">
        <is>
          <t>erwartend</t>
        </is>
      </c>
      <c r="B6128" t="inlineStr"/>
      <c r="C6128" t="inlineStr"/>
      <c r="D6128" t="inlineStr">
        <is>
          <t>dùng trước, nói trước, trước kỳ hạn - có tính chất mong đợi, có tính chất chờ đợi, có tính chất trông mong, theo dõi - có thể đòi lại, điều mong đợi, làm một điều mong đợi</t>
        </is>
      </c>
    </row>
    <row r="6129">
      <c r="A6129" t="inlineStr">
        <is>
          <t>erwartet</t>
        </is>
      </c>
      <c r="B6129" t="inlineStr"/>
      <c r="C6129" t="inlineStr"/>
      <c r="D6129">
        <f> es war noch weniger als ich erwartet hatte +</f>
        <v/>
      </c>
    </row>
    <row r="6130">
      <c r="A6130" t="inlineStr">
        <is>
          <t>Erwartung</t>
        </is>
      </c>
      <c r="B6130" t="inlineStr"/>
      <c r="C6130" t="inlineStr"/>
      <c r="D6130"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 - sự ngắm, sự thưởng ngoạn, sự trầm ngâm, sự lặng ngắm, sự dự tính, sự dự định - tình trạng mong chờ, tình trạng ngóng chờ, tình trạng trông mong, triển vọng, tuổi thọ dự tính - sự mong chờ, sự ngóng chờ, sự trông mong, sự tính trước, lý do trông mong, điều mong đợi, triển vọng được hưởng gia tài, khả năng = in Erwartung von +</t>
        </is>
      </c>
    </row>
    <row r="6131">
      <c r="A6131" t="inlineStr">
        <is>
          <t>erwartungsvoll</t>
        </is>
      </c>
      <c r="B6131" t="inlineStr"/>
      <c r="C6131" t="inlineStr"/>
      <c r="D6131" t="inlineStr">
        <is>
          <t>há hốc mồm ra - có tính chất mong đợi, có tính chất chờ đợi, có tính chất trông mong, theo dõi - hy vọng, đầy hy vọng, đầy hứa hẹn, có triển vọng</t>
        </is>
      </c>
    </row>
    <row r="6132">
      <c r="A6132" t="inlineStr">
        <is>
          <t>Erweckung</t>
        </is>
      </c>
      <c r="B6132" t="inlineStr"/>
      <c r="C6132" t="inlineStr"/>
      <c r="D6132" t="inlineStr">
        <is>
          <t>sự phục hưng, sự phục hồi, sự đem thi hành lại, sự làm sống lại, sự hồi sinh, sự làm thức tỉnh lại lòng mộ đạo, sự gây lại niềm tin</t>
        </is>
      </c>
    </row>
    <row r="6133">
      <c r="A6133" t="inlineStr">
        <is>
          <t>Erweichen</t>
        </is>
      </c>
      <c r="B6133" t="inlineStr"/>
      <c r="C6133" t="inlineStr"/>
      <c r="D6133" t="inlineStr">
        <is>
          <t>sự ngâm, sự giầm, sự hành xác</t>
        </is>
      </c>
    </row>
    <row r="6134">
      <c r="A6134" t="inlineStr">
        <is>
          <t>erweichen</t>
        </is>
      </c>
      <c r="B6134" t="inlineStr"/>
      <c r="C6134" t="inlineStr"/>
      <c r="D6134" t="inlineStr">
        <is>
          <t>ngâm, giầm, hành xác - làm cho chín mọng, làm cho ngọt dịu, làm cho ngọt lịm, làm dịu, làm cho êm, làm cho ngọt giọng, làm cho xốp, làm cho chín chắn, làm cho khôn ngoan, làm cho già giặn, làm ngà ngà say - làm chếnh choáng, làm cho vui vẻ, làm cho vui tính, chín, trở thành ngọt dịu, trở thành ngọt lịm, trở thành dịu, trở thành êm, trở thành ngọt giọng, trở thành xốp, dịu đi, trở nên khôn ngoan - trở nên chín chắn, trở nên già giặn, ngà ngà say, chếnh choáng, trở nên vui vẻ, trở nên vui tính - tan ra, chảy ra, chảy nước ra, vãi mỡ ra, toát mồ hôi, cảm động, cảm kích, động lòng, mủi lòng, se lòng, nao núng, nhụt đi, làm tan ra, làm chảy ra, làm động lòng - làm mủi lòng, làm se lòng, làm nao núng, làm nhụt đi, làm nguôi đi - chuyển, di chuyển, chuyển dịch, xê dịch, đổi chỗ, dời chỗ, lắc, lay, khuấy, quấy, làm chuyển động, nhấc, làm nhuận, kích thích, kích động, gây ra, làm cho, xúi giục, gợi, làm cảm động, làm xúc động - làm mũi lòng, gợi mối thương cảm, đề nghị, chuyển động, cử động, động đậy, cựa quậy, lay động, đi, hành động, hoạt động - làm cho mềm, làm cho dẻo, làm cho dịu đi, làm cho yếu đi, làm nhụt, mềm đi, yếu đi, trở thành uỷ mị, trở thành ẻo lả = sich erweichen lassen +</t>
        </is>
      </c>
    </row>
    <row r="6135">
      <c r="A6135" t="inlineStr">
        <is>
          <t>erweichend</t>
        </is>
      </c>
      <c r="B6135" t="inlineStr"/>
      <c r="C6135" t="inlineStr"/>
      <c r="D6135" t="inlineStr">
        <is>
          <t>làm mềm, làm dịu &amp; )</t>
        </is>
      </c>
    </row>
    <row r="6136">
      <c r="A6136" t="inlineStr">
        <is>
          <t>erweisen</t>
        </is>
      </c>
      <c r="B6136" t="inlineStr"/>
      <c r="C6136" t="inlineStr"/>
      <c r="D6136" t="inlineStr">
        <is>
          <t>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cho xem, cho thấy, trưng bày, đưa cho xem, tỏ ra, tỏ rõ, chỉ, bảo, dạy, dẫn, dắt, hiện ra, xuất hiện, trông rõ, ra trước công chúng, ló mặt, lòi ra = sich erweisen als + = als wahr erweisen + = als falsch erweisen + = sich als nützlich erweisen +</t>
        </is>
      </c>
    </row>
    <row r="6137">
      <c r="A6137" t="inlineStr">
        <is>
          <t>erweiterbar</t>
        </is>
      </c>
      <c r="B6137" t="inlineStr"/>
      <c r="C6137" t="inlineStr"/>
      <c r="D6137" t="inlineStr">
        <is>
          <t>có thể duỗi thẳng ra, có thể đưa ra, có thể kéo dài ra, có thể gia hạn, có thể mở rộng, có thể bị tịch thu</t>
        </is>
      </c>
    </row>
    <row r="6138">
      <c r="A6138" t="inlineStr">
        <is>
          <t>erweitern</t>
        </is>
      </c>
      <c r="B6138" t="inlineStr"/>
      <c r="C6138" t="inlineStr"/>
      <c r="D6138" t="inlineStr">
        <is>
          <t>mở rộng, phóng đại, thổi phồng, bàn rộng, tán rộng, rađiô khuếch đại - nới rộng, làm rộng ra, rộng ra - làm giãn, làm nở, bàn chi tiết dài dòng, giãn ra, nở ra, mở rộng ra, bàn chi tiết dài dòng về - làm tăng, nâng cao, đề cao, làm nổi bật, tăng - tăng lên, khuếch trương, phóng, thả, phóng thích, có thể phóng to được, tán rộng về - trải ra, phồng ra, giãn, khai triển, phát triển, trở nên cởi mở - duỗi thẳng, đưa ra, giơ ra, kéo dài, gia hạn, dàn rộng ra, làm việc dốc hết, dành cho, gửi tới, đánh giá, tịch thu, chép ra chữ thường, chạy dài - tự ý thêm từ vào, tự ý thêm vào một văn kiện..., nội suy, tự ý thêm từ vào một văn kiện - đánh cuộc - đưa lên cấp bậc cao hn, nâng cấp - làm cho rộng ra, nới rộng ra, làm lan rộng, khuếch trưng, mở ra, lan rộng = erweitern + = erweitern + = sich erweitern +</t>
        </is>
      </c>
    </row>
    <row r="6139">
      <c r="A6139" t="inlineStr">
        <is>
          <t>erweitert</t>
        </is>
      </c>
      <c r="B6139" t="inlineStr"/>
      <c r="C6139" t="inlineStr"/>
      <c r="D6139" t="inlineStr">
        <is>
          <t>tiên tiến, tiến bộ, cấp tiến, cao, cấp cao</t>
        </is>
      </c>
    </row>
    <row r="6140">
      <c r="A6140" t="inlineStr">
        <is>
          <t>Erweiterung</t>
        </is>
      </c>
      <c r="B6140" t="inlineStr"/>
      <c r="C6140" t="inlineStr"/>
      <c r="D6140" t="inlineStr">
        <is>
          <t>sự mở rộng, sự khuếch đại - sự giãn, sự nở, chỗ giãn, chỗ nở - - sự làm tăng, sự nâng cao, sự đề cao, sự làm nổi bật, sự tăng - sự tăng lên, sự khuếch trương, phần mở rộng, phần thêm vào, ảnh phóng to - sự bành trướng, sự phát triển, sự phồng ra, độ giãn, độ nở, sự khai triển - sự duỗi thẳng ra, sự đưa ra, sự kéo dài ra, sự gia hạn, phần kéo dài, phần nối thêm, sự dàn rộng ra, lớp đại học mở rộng, lớp đại học nhân dân, lớp đại học buổi tối, lớp đại học bằng thư University Extension) - sự làm dốc hết sức, sự dành cho, sự gửi tới, sự chép ra chữ thường - sự đánh cuộc</t>
        </is>
      </c>
    </row>
    <row r="6141">
      <c r="A6141" t="inlineStr">
        <is>
          <t>Erweiterungsbau</t>
        </is>
      </c>
      <c r="B6141" t="inlineStr"/>
      <c r="C6141" t="inlineStr"/>
      <c r="D6141" t="inlineStr">
        <is>
          <t>tính cộng, phép cộng, sự cộng lại, sự thêm, phần thêm</t>
        </is>
      </c>
    </row>
    <row r="6142">
      <c r="A6142" t="inlineStr">
        <is>
          <t>Erwerb</t>
        </is>
      </c>
      <c r="B6142" t="inlineStr"/>
      <c r="C6142" t="inlineStr"/>
      <c r="D6142" t="inlineStr">
        <is>
          <t>sự đến gần, sự tiếp kiến, sự lên ngôi, sự nhậm chức, sự đến, sự đạt tới, sự tăng thêm, sự thêm vào, phần thêm vào, sự gia nhập, sự tham gia, sự tán thành - sự được, sự giành được, sự thu được, sự đạt được, sự kiếm được, điều học được, học thức, tài nghệ, tài năng - cái giành được, cái thu nhận được - tiền kiếm được, tiền lương, tiền lãi - sự tìm thấy, vật tìm thấy - cuộc sống sinh hoạt, cách sinh nhai, sinh kế, người sống, môn nhập khoản, hoa lợi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t>
        </is>
      </c>
    </row>
    <row r="6143">
      <c r="A6143" t="inlineStr">
        <is>
          <t>erwerben</t>
        </is>
      </c>
      <c r="B6143" t="inlineStr"/>
      <c r="C6143" t="inlineStr"/>
      <c r="D6143" t="inlineStr">
        <is>
          <t>được, giành được, thu được, đạt được, kiếm được - mua, trã bằng giá, mua chuộc, đút lót, hối lộ - - lấy được, đạt tới, tới, tăng tốc, lên, nhanh - tập hợp, tụ họp lại, hái, lượm, thu thập, lấy, lấy lại, chun, nhăn, hiểu, nắm được, kết luận, suy ra, tập hợp lại, kéo đến, to ra, phóng đại, tăng lên, mưng mủ - có được, nhận được, xin được, hỏi được, tìm ra, tính ra, học, mắc phải, ăn, bắt được, đem về, thu về, hiểu được, đưa, mang, chuyền, đem, đi lấy, bị, chịu, dồn vào thế bí, dồn vào chân tường - làm bối rối lúng túng không biết ăn nói ra sao, làm cho, khiến cho, sai ai, bảo ai, nhờ ai, to have got có, phải, sinh, đẻ, tìm hộ, mua hộ, xoay hộ, cung cấp, đến, đạt đến, trở nên, trở thành, thành ra - đi đến chỗ, bắt đầu, cút đi, chuồn - đang tồn tại, hiện hành, thông dụng - tậu, tậu được, kéo lên bằng ròng rọc, bẩy lên bằng đòn bẩy - chiếm, đoạt, thắng cuộc, thắng, thu phục, tranh thủ, lôi kéo, thắng trận, càng ngày càng lôi kéo, thuyết phục được = erwerben + = käuflich erwerben +</t>
        </is>
      </c>
    </row>
    <row r="6144">
      <c r="A6144" t="inlineStr">
        <is>
          <t>erwerbslos</t>
        </is>
      </c>
      <c r="B6144" t="inlineStr"/>
      <c r="C6144" t="inlineStr"/>
      <c r="D6144" t="inlineStr">
        <is>
          <t>không dùng, không được sử dụng, không có việc làm, thất nghiệp</t>
        </is>
      </c>
    </row>
    <row r="6145">
      <c r="A6145" t="inlineStr">
        <is>
          <t>Erwerbstrieb</t>
        </is>
      </c>
      <c r="B6145" t="inlineStr"/>
      <c r="C6145" t="inlineStr"/>
      <c r="D6145" t="inlineStr">
        <is>
          <t>tính thích trữ của, tính hám lợi, tính có thể học hỏi, khả năng tiếp thu, khả năng lĩnh hội</t>
        </is>
      </c>
    </row>
    <row r="6146">
      <c r="A6146" t="inlineStr">
        <is>
          <t>Erwerbung</t>
        </is>
      </c>
      <c r="B6146" t="inlineStr"/>
      <c r="C6146" t="inlineStr"/>
      <c r="D6146" t="inlineStr">
        <is>
          <t>sự được, sự giành được, sự thu được, sự đạt được, sự kiếm được, cái giành được, cái thu nhận được - số nhiều) kiến thức, tri thức, học thức, tài - lợi, lời, lợi lộc, lợi ích, của thu nhập, của kiếm được, tiền lãi, sự tăng thêm - 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t>
        </is>
      </c>
    </row>
    <row r="6147">
      <c r="A6147" t="inlineStr">
        <is>
          <t>erwidern</t>
        </is>
      </c>
      <c r="B6147" t="inlineStr"/>
      <c r="C6147" t="inlineStr"/>
      <c r="D6147" t="inlineStr">
        <is>
          <t>trả lời, đáp lại, thưa, biện bác, chịu trách nhiệm, đảm bảo, bảo lãnh, xứng với, đúng với, đáp ứng, thành công có kết quả - trả lời lại, cãi lại, kháng biện, quay lại, trở lại - - phản ứng lại, hưởng ứng - trả miếng, trả đũa, vặn lại, đập lại, bắt bẻ lại, câi lại, đối đáp lại, chưng bằng bình cổ cong = erwidern + = erwidern + = erwidern +</t>
        </is>
      </c>
    </row>
    <row r="6148">
      <c r="A6148" t="inlineStr">
        <is>
          <t>erwidert</t>
        </is>
      </c>
      <c r="B6148" t="inlineStr"/>
      <c r="C6148" t="inlineStr"/>
      <c r="D6148" t="inlineStr">
        <is>
          <t>không được thừa nhận, không được công nhận, không có trả lời, không được phúc đáp, không nhận, không thú nhận - không được trả lời, không được đáp lại, không bị bác, chưa bác được - không được đền đáp, không được thưởng</t>
        </is>
      </c>
    </row>
    <row r="6149">
      <c r="A6149" t="inlineStr">
        <is>
          <t>Erwiderung</t>
        </is>
      </c>
      <c r="B6149" t="inlineStr"/>
      <c r="C6149" t="inlineStr"/>
      <c r="D6149" t="inlineStr">
        <is>
          <t>sự trả, sự đáp lại, sự cho nhau, sự trao đổi lẫn nhau, sự chuyển động qua lại, sự thay đổi cho nhau - lời đáp lại, lời đối đáp, lời cãi lại, lời kháng biện - sự trả lại, sự báo đáp, sự đền đáp - câu trả lời, lời đáp - sự trả miếng, sự trả đũa, sự vặn lại, sự đập lại, sự bắt bẻ lại, sự câi lại, sự đối đáp lại, lời vặn lại, lời đập lại, lời câi lại, lời đối đáp lại, bình cổ cong - sự trở lại, sự trở về, sự quay trở lại, vé khứ hồi return ticket), sự gửi trả lại, vật được trả lại, số nhiều) hàng hoá gửi trả lại, sách báo ế, hàng ế, sự thưởng, sự trao đổi - sự dội lại, quả bóng đánh trả lại, trận lượt về, trận đấu gỡ return match), miếng đấm trả, sự để lại chỗ cũ, phần thụt vào, dây về, đường về, số nhiều) tiền thu vào, tiền lời, tiền lãi - bản lược kê, bản thống kê, việc bầu, việc công bố kết quả bầu cử, thuốc lá để hút tẩu loại nhẹ = die Erwiderung + = in Erwiderung auf +</t>
        </is>
      </c>
    </row>
    <row r="6150">
      <c r="A6150" t="inlineStr">
        <is>
          <t>erwirtschaften</t>
        </is>
      </c>
      <c r="B6150" t="inlineStr"/>
      <c r="C6150" t="inlineStr"/>
      <c r="D6150" t="inlineStr">
        <is>
          <t>thu được, lấy được, giành được, kiếm được, đạt tới, tới, tăng tốc, lên, nhanh</t>
        </is>
      </c>
    </row>
    <row r="6151">
      <c r="A6151" t="inlineStr">
        <is>
          <t>erwischen</t>
        </is>
      </c>
      <c r="B6151" t="inlineStr"/>
      <c r="C6151" t="inlineStr"/>
      <c r="D6151" t="inlineStr">
        <is>
          <t>bắt lấy, nắm lấy, tóm lấy, chộp lấy, đánh được, câu được, bắt kịp, theo kịp, đuổi kịp, mắc, bị nhiễm, hiểu được, nắm được, nhận ra, bắt gặp, bắt được quả tang, chợt gặp - chợt thấy, mắc vào, vướng, móc, kẹp, chặn đứng, nén, giữ, thu hút, lôi cuốn, đánh, giáng, bắt lửa, đóng băng, ăn khớp, vừa, bấu, víu lấy, níu lấy - được, có được, kiếm được, lấy được, nhận được, xin được, hỏi được, tìm ra, tính ra, mua, học, mắc phải, ăn, bắt được, đem về, thu về, đưa, mang, chuyền, đem, đi lấy, bị, chịu, dồn vào thế bí - dồn vào chân tường, làm bối rối lúng túng không biết ăn nói ra sao, làm cho, khiến cho, sai ai, bảo ai, nhờ ai, to have got có, phải, sinh, đẻ, tìm hộ, mua hộ, xoay hộ, cung cấp, đến, tới, đạt đến - trở nên, trở thành, thành ra, đi đến chỗ, bắt đầu, cút đi, chuồn - đưa vào bờ, đổ bộ, dẫn đến, đưa đến, đẩy vào, đạt được, giành được, đưa đi, ghé vào bờ, hạ cánh, xuống đất, xuống xe, lên bờ, rơi vào - tóm cổ - đóng đinh, ghìm chặt, bắt giữ, tóm - va vào cừ, đụng vào cừ, nhổ hết cừ, đánh gốc, phát hết các mấu cành gãy = jemanden erwischen + = jemanden erwischen + = jemanden kalt erwischen + = jemanden gerade noch erwischen +</t>
        </is>
      </c>
    </row>
    <row r="6152">
      <c r="A6152" t="inlineStr">
        <is>
          <t>Erz</t>
        </is>
      </c>
      <c r="B6152" t="inlineStr"/>
      <c r="C6152" t="inlineStr"/>
      <c r="D6152" t="inlineStr">
        <is>
          <t>đồng thau, đồ vật làm bằng đồng thau, bia đồng khắc ở mộ, kèn đồng, sự vô liêm sỉ, sự trơ tráo, sự hỗn xược, tiền bạc, cái lót trục, ống lót - quặng, kim loại = Erz scheiden +</t>
        </is>
      </c>
    </row>
    <row r="6153">
      <c r="A6153" t="inlineStr">
        <is>
          <t>Erzbischof</t>
        </is>
      </c>
      <c r="B6153" t="inlineStr"/>
      <c r="C6153" t="inlineStr"/>
      <c r="D6153" t="inlineStr">
        <is>
          <t>tổng giám mục - người dân thủ đô, người dân mẫu quốc, Tổng giám mục</t>
        </is>
      </c>
    </row>
    <row r="6154">
      <c r="A6154" t="inlineStr">
        <is>
          <t>Erzbistum</t>
        </is>
      </c>
      <c r="B6154" t="inlineStr"/>
      <c r="C6154" t="inlineStr"/>
      <c r="D6154" t="inlineStr">
        <is>
          <t>chức tổng giám mục, địa hạt dưới quyền tổng giám mục</t>
        </is>
      </c>
    </row>
    <row r="6155">
      <c r="A6155" t="inlineStr">
        <is>
          <t>Erzengel</t>
        </is>
      </c>
      <c r="B6155" t="inlineStr"/>
      <c r="C6155" t="inlineStr"/>
      <c r="D6155" t="inlineStr">
        <is>
          <t>tổng thiên thần, cây bạch chỉ tía, bồ câu thiên sứ - tiểu thiên sứ, cherubs đứa bé dễ thương, đứa trẻ ngây thơ, đứa bé có cánh = der Erzengel +</t>
        </is>
      </c>
    </row>
    <row r="6156">
      <c r="A6156" t="inlineStr">
        <is>
          <t>Erzeugen</t>
        </is>
      </c>
      <c r="B6156" t="inlineStr"/>
      <c r="C6156" t="inlineStr"/>
      <c r="D6156" t="inlineStr">
        <is>
          <t>sự sinh sản, sự gây giống, sự chăn nuôi, sự giáo dục, phép lịch sự - sự tạo thành, sự sáng tạo, sự sáng tác, tác phẩm, vật được sáng tạo ra, sự phong tước, sự đóng lần đầu tiên</t>
        </is>
      </c>
    </row>
    <row r="6157">
      <c r="A6157" t="inlineStr">
        <is>
          <t>erzeugen</t>
        </is>
      </c>
      <c r="B6157" t="inlineStr"/>
      <c r="C6157" t="inlineStr"/>
      <c r="D6157" t="inlineStr">
        <is>
          <t>sinh ra, gây ra - gây giống, chăn nuôi, nuôi dưỡng, chăm sóc, dạy dỗ, giáo dục, phát sinh ra, sinh sản, sinh đẻ, náy ra, lan tràn - cấu tạo, tạo thành, thiết lập, thành lập, chỉ đinh, uỷ nhiệm - tạo, tạo nên, tạo ra, sáng tạo, làm, phong tước, đóng lần đầu tiên, làm rối lên, làn nhắng lên, hối hả chạy ngược chạy xuôi - đem lại, đẻ ra - sinh, phát, phát ra - - bắt đầu, khởi đầu, phát minh tạo thành, bắt ngồn, gốc ở, do ở, hình thành - trình ra, đưa ra, giơ ra, sản xuất, chế tạo, viết ra, xuất bản, kéo dài - tái sản xuất, làm sinh sôi nẩy nở, tái sinh, mọc lại, sao chép, sao lại, mô phỏng = wieder erzeugen +</t>
        </is>
      </c>
    </row>
    <row r="6158">
      <c r="A6158" t="inlineStr">
        <is>
          <t>erzeugend</t>
        </is>
      </c>
      <c r="B6158" t="inlineStr"/>
      <c r="C6158" t="inlineStr"/>
      <c r="D6158" t="inlineStr">
        <is>
          <t>sản xuất, sinh sản, sinh sôi, sản xuất nhiều, sinh sản nhiều, màu mỡ, phong phú = wieder erzeugend +</t>
        </is>
      </c>
    </row>
    <row r="6159">
      <c r="A6159" t="inlineStr">
        <is>
          <t>Erzeuger</t>
        </is>
      </c>
      <c r="B6159" t="inlineStr"/>
      <c r="C6159" t="inlineStr"/>
      <c r="D6159" t="inlineStr">
        <is>
          <t>người gây ra, người sinh ra, điều gây ra, điều sinh ra - người gây giống, người chăn nuôi, lò phản ứng tái sinh breeder reactor) - người tạo ra, cái sinh thành, máy sinh, máy phát, máy phát điện - người chế tạo, người sản xuất, nhà công nghiệp, chủ xí nghiệp, chủ xưởng - người khởi đầu, người khởi thuỷ, người tạo thành, người sáng tạo - người xuất bản, chủ nhiệm</t>
        </is>
      </c>
    </row>
    <row r="6160">
      <c r="A6160" t="inlineStr">
        <is>
          <t>Erzeugnis</t>
        </is>
      </c>
      <c r="B6160" t="inlineStr"/>
      <c r="C6160" t="inlineStr"/>
      <c r="D6160" t="inlineStr">
        <is>
          <t>sự sinh đẻ, sự ra đời, ngày thành lập, dòng dõi - hình dáng, cấu tạo, kiểu, tầm vóc, dáng, tư thế, sự chế nhạo, công tắc, cái ngắt điện - sản lượng, sản vật, sản phẩm, kết quả - vật phẩm, tích - sự đưa ra, sự trình bày, sự sản xuất, sự chế tạo, sự sinh, tác phẩm, sự bỏ vốn và phương tiện để dựng - sự làm việc, việc, công việc, công tác, việc làm, nghề nghiệp, đồ làm ra, công trình xây dựng, công việc xây dựng, dụng cụ, đồ dùng, vật liệu, kiểu trang trí, cách trang trí, máy, cơ cấu - xưởng, nhà máy, lao động, nhân công, pháo đài, công sự, phần tàu, công, tác dụng, hành động</t>
        </is>
      </c>
    </row>
    <row r="6161">
      <c r="A6161" t="inlineStr">
        <is>
          <t>erzeugt</t>
        </is>
      </c>
      <c r="B6161" t="inlineStr"/>
      <c r="C6161" t="inlineStr"/>
      <c r="D6161" t="inlineStr">
        <is>
          <t>gây giống, chăn nuôi, nuôi dưỡng, chăm sóc, dạy dỗ, giáo dục, gây ra, phát sinh ra, sinh sản, sinh đẻ, náy ra, lan tràn</t>
        </is>
      </c>
    </row>
    <row r="6162">
      <c r="A6162" t="inlineStr">
        <is>
          <t>Erzeugung</t>
        </is>
      </c>
      <c r="B6162" t="inlineStr"/>
      <c r="C6162" t="inlineStr"/>
      <c r="D6162" t="inlineStr">
        <is>
          <t>sự bịa đặt, chuyện bịa đặt, sự làm giả, sự chế tạo, sự sản xuất, cách chế tạo - sự sinh ra, sự phát sinh ra, thế hệ, đời, sự phát điện - sự lớn mạnh, sự phát triển, sự tăng tiến, sự tăng lên, sự khuếch trương, sự sinh trưởng, sự trồng trọt, vụ mùa màng, cái đang sinh trưởng, khối đã mọc, khối u, u - công nghiệp - sự đưa ra, sự trình bày, sự sinh, sản phẩm, tác phẩm, sản lượng, sự bỏ vốn và phương tiện để dựng</t>
        </is>
      </c>
    </row>
    <row r="6163">
      <c r="A6163" t="inlineStr">
        <is>
          <t>Erzherzog</t>
        </is>
      </c>
      <c r="B6163" t="inlineStr"/>
      <c r="C6163" t="inlineStr"/>
      <c r="D6163" t="inlineStr">
        <is>
          <t>hoàng tử nước Ao</t>
        </is>
      </c>
    </row>
    <row r="6164">
      <c r="A6164" t="inlineStr">
        <is>
          <t>erziehbar</t>
        </is>
      </c>
      <c r="B6164" t="inlineStr"/>
      <c r="C6164" t="inlineStr"/>
      <c r="D6164" t="inlineStr">
        <is>
          <t>có thể giáo dục được, có thể dạy được, có thể rèn luyện được</t>
        </is>
      </c>
    </row>
    <row r="6165">
      <c r="A6165" t="inlineStr">
        <is>
          <t>erziehen</t>
        </is>
      </c>
      <c r="B6165" t="inlineStr"/>
      <c r="C6165" t="inlineStr"/>
      <c r="D6165" t="inlineStr">
        <is>
          <t>khép vào kỷ luật, đưa vào kỷ luật, rèn luyện, trừng phạt, đánh đập - giáo dục, cho ăn học, dạy - nuôi nấng, nuôi dưỡng - hợp thành đàn, bơi thành bầy, cho đi học, dạy dỗ giáo dục, rèn luyện cho vào khuôn phép - dạy dỗ, huấn luyện, đào tạo, tập dượt, uốn, chĩa, đi xe lửa, tập luyện tập dượt - giám hộ, dạy kèm, kèm cặp, kiềm chế, làm nhiệm vụ giám hộ, là gia sư = erziehen + = erziehen + = unsanft erziehen +</t>
        </is>
      </c>
    </row>
    <row r="6166">
      <c r="A6166" t="inlineStr">
        <is>
          <t>Erzieher</t>
        </is>
      </c>
      <c r="B6166" t="inlineStr"/>
      <c r="C6166" t="inlineStr"/>
      <c r="D6166" t="inlineStr">
        <is>
          <t>thầy dạy, nhà sư phạm - người dạy, thầy giáo, trợ giáo - nhà mô phạm</t>
        </is>
      </c>
    </row>
    <row r="6167">
      <c r="A6167" t="inlineStr">
        <is>
          <t>Erzieherin</t>
        </is>
      </c>
      <c r="B6167" t="inlineStr"/>
      <c r="C6167" t="inlineStr"/>
      <c r="D6167" t="inlineStr">
        <is>
          <t>cô giáo - bà giáo, bà trợ giáo</t>
        </is>
      </c>
    </row>
    <row r="6168">
      <c r="A6168" t="inlineStr">
        <is>
          <t>erzieherisch</t>
        </is>
      </c>
      <c r="B6168" t="inlineStr"/>
      <c r="C6168" t="inlineStr"/>
      <c r="D6168" t="inlineStr">
        <is>
          <t>kỷ luật, để đưa vào kỷ luật, có tính chất rèn luyện trí óc, để rèn luyện trí óc - thuộc ngành giáo dục, để giáo dục, sư phạm - sự dạy, kiến thức truyền cho, có tính chất tin tức cung cấp cho, có tính chất là tài liệu cung cấp cho, có tính chất chỉ thị, có tính chất là lời hướng dẫn</t>
        </is>
      </c>
    </row>
    <row r="6169">
      <c r="A6169" t="inlineStr">
        <is>
          <t>Erziehung</t>
        </is>
      </c>
      <c r="B6169" t="inlineStr"/>
      <c r="C6169" t="inlineStr"/>
      <c r="D6169" t="inlineStr">
        <is>
          <t>phía sau, nền, tình trạng không có tên tuổi, địa vị không quan trọng, kiến thức, quá trình đào tạo, quá trình học hành, kinh nghiệm, radiô nhạc nền - sự sinh sản, sự gây giống, sự chăn nuôi, sự giáo dục, phép lịch sự - sự cho ăn học, sự dạy, sự rèn luyện, vốn học - đồ ăn, sự nuôi dưỡng - sự dạy dỗ = die moderne Erziehung + = die zweisprachige Erziehung +</t>
        </is>
      </c>
    </row>
    <row r="6170">
      <c r="A6170" t="inlineStr">
        <is>
          <t>Erziehungsanstalt</t>
        </is>
      </c>
      <c r="B6170" t="inlineStr"/>
      <c r="C6170" t="inlineStr"/>
      <c r="D6170" t="inlineStr">
        <is>
          <t>trường dòng, trường đạo, trường nữ tư thục, lò, ổ</t>
        </is>
      </c>
    </row>
    <row r="6171">
      <c r="A6171" t="inlineStr">
        <is>
          <t>Erziehungsheim</t>
        </is>
      </c>
      <c r="B6171" t="inlineStr"/>
      <c r="C6171" t="inlineStr"/>
      <c r="D6171" t="inlineStr">
        <is>
          <t>trại cải tạo</t>
        </is>
      </c>
    </row>
    <row r="6172">
      <c r="A6172" t="inlineStr">
        <is>
          <t>erzielen</t>
        </is>
      </c>
      <c r="B6172" t="inlineStr"/>
      <c r="C6172" t="inlineStr"/>
      <c r="D6172" t="inlineStr">
        <is>
          <t>đến tới, đạt tới - đi vòng quanh, bao vây, vây quanh, hiểu rõ, nắm được, kĩnh hội, âm mưu, mưu đồ, thực hiện, hoàn thành, đạt được - làm, chế tạo, sắp đặt, xếp đặt, dọn, thu dọn, sửa soạn, chuẩn bị, kiếm được, thu, gây ra, thi hành, khiến cho, làm cho, bắt, bắt buộc, phong, bổ nhiệm, lập, tôn, ước lượng, đánh giá - định giá, kết luận, đến, tới, trông thấy, làm được, đi được, thành, là, bằng, trở thành, trở nên, nghĩ, hiểu, đi, tiến, lên, xuống, ra ý, ra vẻ - thu được, giành được, đang tồn tại, hiện hành, thông dụng - thực hành, thấy rõ, nhận thức rõ, tả đúng như thật, hình dung đúng như thật, bán được = erzielen + = erzielen + = erzielen + = erzielen +</t>
        </is>
      </c>
    </row>
    <row r="6173">
      <c r="A6173" t="inlineStr">
        <is>
          <t>erzwingbar</t>
        </is>
      </c>
      <c r="B6173" t="inlineStr"/>
      <c r="C6173" t="inlineStr"/>
      <c r="D6173">
        <f> nicht erzwingbar +</f>
        <v/>
      </c>
    </row>
    <row r="6174">
      <c r="A6174" t="inlineStr">
        <is>
          <t>erzwingen</t>
        </is>
      </c>
      <c r="B6174" t="inlineStr"/>
      <c r="C6174" t="inlineStr"/>
      <c r="D6174" t="inlineStr">
        <is>
          <t>buộc, ép, ép buộc - buộc phải, bắt phải, bắt buộc, thúc ép - bắt ép, cưỡng ép, dằn xuống, nén, chế ngự, ghìm lại, nhốt, giam cầm - làm cho có hiệu lực, làm cho có sức mạnh, đòi cho được, ép làm, bắt tôn trọng, bắt tuân theo, đem thi hành = erzwingen + = erzwingen + = erzwingen +</t>
        </is>
      </c>
    </row>
    <row r="6175">
      <c r="A6175" t="inlineStr">
        <is>
          <t>erzwungen</t>
        </is>
      </c>
      <c r="B6175" t="inlineStr"/>
      <c r="C6175" t="inlineStr"/>
      <c r="D6175" t="inlineStr">
        <is>
          <t>bắt ép, ép buộc, gượng gạo, rấm</t>
        </is>
      </c>
    </row>
    <row r="6176">
      <c r="A6176" t="inlineStr">
        <is>
          <t>Esche</t>
        </is>
      </c>
      <c r="B6176" t="inlineStr"/>
      <c r="C6176" t="inlineStr"/>
      <c r="D6176" t="inlineStr">
        <is>
          <t>số nhiều) tro, tàn, tro hoả táng, cây tần bì</t>
        </is>
      </c>
    </row>
    <row r="6177">
      <c r="A6177" t="inlineStr">
        <is>
          <t>Esel</t>
        </is>
      </c>
      <c r="B6177" t="inlineStr"/>
      <c r="C6177" t="inlineStr"/>
      <c r="D6177" t="inlineStr">
        <is>
          <t>con lừa, người ngu, người đần độn - con lừa con, con chim con dickey bird), yếm giả, cái tạp dề, ghế ngồi của người đánh xe, ghế ngồi của người hầu, chỗ ngồi đằng sau xe - người ngu đần, Donkey, đảng Dân chủ, donkey-engine - con lừa đực, chàng ngốc - người ngớ ngẩn, người xuẩn ngốc, người khờ dại, cái đầu, mì dẹt = der Esel + = der alte Esel + = ich kam mir wie ein Esel vor +</t>
        </is>
      </c>
    </row>
    <row r="6178">
      <c r="A6178" t="inlineStr">
        <is>
          <t>Eskalation</t>
        </is>
      </c>
      <c r="B6178" t="inlineStr"/>
      <c r="C6178" t="inlineStr"/>
      <c r="D6178" t="inlineStr">
        <is>
          <t>sự leo thang, bước leo thang</t>
        </is>
      </c>
    </row>
    <row r="6179">
      <c r="A6179" t="inlineStr">
        <is>
          <t>eskalieren</t>
        </is>
      </c>
      <c r="B6179" t="inlineStr"/>
      <c r="C6179" t="inlineStr"/>
      <c r="D6179" t="inlineStr">
        <is>
          <t>leo thang chiến tranh</t>
        </is>
      </c>
    </row>
    <row r="6180">
      <c r="A6180" t="inlineStr">
        <is>
          <t>eskortieren</t>
        </is>
      </c>
      <c r="B6180" t="inlineStr"/>
      <c r="C6180" t="inlineStr"/>
      <c r="D6180" t="inlineStr">
        <is>
          <t>hộ tống, hộ vệ - đi hộ tống, đi theo, đi theo tán tỉnh</t>
        </is>
      </c>
    </row>
    <row r="6181">
      <c r="A6181" t="inlineStr">
        <is>
          <t>esoterisch</t>
        </is>
      </c>
      <c r="B6181" t="inlineStr"/>
      <c r="C6181" t="inlineStr"/>
      <c r="D6181" t="inlineStr">
        <is>
          <t>bí truyền, bí mật, riêng tư</t>
        </is>
      </c>
    </row>
    <row r="6182">
      <c r="A6182" t="inlineStr">
        <is>
          <t>Espe</t>
        </is>
      </c>
      <c r="B6182" t="inlineStr"/>
      <c r="C6182" t="inlineStr"/>
      <c r="D6182" t="inlineStr">
        <is>
          <t>rắn mào, rắn độc, cây dương lá rụng - cây dương lá rung</t>
        </is>
      </c>
    </row>
    <row r="6183">
      <c r="A6183" t="inlineStr">
        <is>
          <t>Espenholz</t>
        </is>
      </c>
      <c r="B6183" t="inlineStr"/>
      <c r="C6183" t="inlineStr"/>
      <c r="D6183" t="inlineStr">
        <is>
          <t>cây dương lá rung, rung, rung rinh</t>
        </is>
      </c>
    </row>
    <row r="6184">
      <c r="A6184" t="inlineStr">
        <is>
          <t>Esperanto</t>
        </is>
      </c>
      <c r="B6184" t="inlineStr"/>
      <c r="C6184" t="inlineStr"/>
      <c r="D6184" t="inlineStr">
        <is>
          <t>tiếng etperantô</t>
        </is>
      </c>
    </row>
    <row r="6185">
      <c r="A6185" t="inlineStr">
        <is>
          <t>Espresso</t>
        </is>
      </c>
      <c r="B6185" t="inlineStr"/>
      <c r="C6185" t="inlineStr"/>
      <c r="D6185" t="inlineStr">
        <is>
          <t>máy pha cà phê hơi, tiệm cà phê hơi</t>
        </is>
      </c>
    </row>
    <row r="6186">
      <c r="A6186" t="inlineStr">
        <is>
          <t>Essen</t>
        </is>
      </c>
      <c r="B6186" t="inlineStr"/>
      <c r="C6186" t="inlineStr"/>
      <c r="D6186" t="inlineStr">
        <is>
          <t>tiệc lớn - bữa cơm, tiệc, tiệc chiêu đãi - sự ăn, thức ăn - đồ ăn, món ăn, dinh dưỡng - những cái đã ăn vào bụng, hẽm núi, đèo, cửa hẹp vào pháo đài, rãnh máng, sự ngốn, sự nhồi nhét - bột xay chưa mịn), lượng sữa vắt, bữa ăn - thùng, đấu to, nhiều, vô khối, cú mổ, vết mổ, cái hôn vội, thức nhậu, thức đớp = beim Essen + = das gute Essen + = nach dem Essen + = am Essen mäkeln + = zum Essen ausgehen + = mit Essen vollstopfen + = das Essen ist angerichtet! + = ich lud ihn zum Essen ein + = ich bin zum Essen eingeladen + = sie ist sehr wählerisch im Essen + = mit dem Essen auf jemanden warten +</t>
        </is>
      </c>
    </row>
    <row r="6187">
      <c r="A6187" t="inlineStr">
        <is>
          <t>Essenszeit</t>
        </is>
      </c>
      <c r="B6187" t="inlineStr"/>
      <c r="C6187" t="inlineStr"/>
      <c r="D6187" t="inlineStr">
        <is>
          <t>giờ ăn</t>
        </is>
      </c>
    </row>
    <row r="6188">
      <c r="A6188" t="inlineStr">
        <is>
          <t>essentiell</t>
        </is>
      </c>
      <c r="B6188" t="inlineStr"/>
      <c r="C6188" t="inlineStr"/>
      <c r="D6188" t="inlineStr">
        <is>
          <t>bản chất, thực chất, cần thiết, thiết yếu, cốt yếu, chủ yếu, tinh chất, tinh</t>
        </is>
      </c>
    </row>
    <row r="6189">
      <c r="A6189" t="inlineStr">
        <is>
          <t>Essenz</t>
        </is>
      </c>
      <c r="B6189" t="inlineStr"/>
      <c r="C6189" t="inlineStr"/>
      <c r="D6189" t="inlineStr">
        <is>
          <t>tính chất &amp; ), bản chất, thực chất, vật tồn tại, thực tế, nước hoa</t>
        </is>
      </c>
    </row>
    <row r="6190">
      <c r="A6190" t="inlineStr">
        <is>
          <t>Esser</t>
        </is>
      </c>
      <c r="B6190" t="inlineStr"/>
      <c r="C6190" t="inlineStr"/>
      <c r="D6190" t="inlineStr">
        <is>
          <t>người ăn, quả ăn tươi - người cho ăn, súc vật ăn, feeding-bottle, yếm dãi, sông con, sông nhánh, đường nhánh, Fidde, đường dây ra, bộ phận cung cấp chất liệu, người chuyền bóng - chim gõ, chim hay mổ trong từ ghép), cái cuốc nhỏ, sự vui vẻ, sự hăng hái - người hay ăn = ein guter Esser + = Er ist ein starker Esser. +</t>
        </is>
      </c>
    </row>
    <row r="6191">
      <c r="A6191" t="inlineStr">
        <is>
          <t>Essig</t>
        </is>
      </c>
      <c r="B6191" t="inlineStr"/>
      <c r="C6191" t="inlineStr"/>
      <c r="D6191" t="inlineStr">
        <is>
          <t>giấm, chua như giấm, khó chịu = mit Essig säuern + = in Essig verwandeln +</t>
        </is>
      </c>
    </row>
    <row r="6192">
      <c r="A6192" t="inlineStr">
        <is>
          <t>Essiggurke</t>
        </is>
      </c>
      <c r="B6192" t="inlineStr"/>
      <c r="C6192" t="inlineStr"/>
      <c r="D6192" t="inlineStr">
        <is>
          <t>dưa chuột ri</t>
        </is>
      </c>
    </row>
    <row r="6193">
      <c r="A6193" t="inlineStr">
        <is>
          <t>essigsauer</t>
        </is>
      </c>
      <c r="B6193" t="inlineStr"/>
      <c r="C6193" t="inlineStr"/>
      <c r="D6193" t="inlineStr">
        <is>
          <t>axetic, giấm - chua, có vị giấm</t>
        </is>
      </c>
    </row>
    <row r="6194">
      <c r="A6194" t="inlineStr">
        <is>
          <t>Etage</t>
        </is>
      </c>
      <c r="B6194" t="inlineStr"/>
      <c r="C6194" t="inlineStr"/>
      <c r="D6194" t="inlineStr">
        <is>
          <t>sàn, tầng, đáy, phòng họp, quyền phát biểu ý kiến, giá thấp nhất - tầng gác - lớp, bậc, bậc thang, người buộc, người cột, người trói</t>
        </is>
      </c>
    </row>
    <row r="6195">
      <c r="A6195" t="inlineStr">
        <is>
          <t>Etagenwohnung</t>
        </is>
      </c>
      <c r="B6195" t="inlineStr"/>
      <c r="C6195" t="inlineStr"/>
      <c r="D6195" t="inlineStr">
        <is>
          <t>căn phòng, buồng, dãy buồng ở một tầng - dãy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t>
        </is>
      </c>
    </row>
    <row r="6196">
      <c r="A6196" t="inlineStr">
        <is>
          <t>Etappe</t>
        </is>
      </c>
      <c r="B6196" t="inlineStr"/>
      <c r="C6196" t="inlineStr"/>
      <c r="D6196" t="inlineStr">
        <is>
          <t>cơ sở, nền, nền tảng, nền móng, đáy, chấn đế, căn cứ, đường đáy, mặt đáy, cơ số, gốc từ, Bazơ - cây hoa bia, cây hublông, bước nhảy ngắn, bước nhảy lò cò, sự nhảy lò cò, cuộc khiêu vũ, không chặng đường bay - bệ, dài, giàn, bàn soi, sân khấu, nghề kịch, kịch, vũ đài, phạm vi hoạt động, khung cảnh hoạt động, giai đoạn, đoạn đường, quãng đường, trạm, tầng, cấp, stagecoach, xe buýt = in der Etappe +</t>
        </is>
      </c>
    </row>
    <row r="6197">
      <c r="A6197" t="inlineStr">
        <is>
          <t>Etat</t>
        </is>
      </c>
      <c r="B6197" t="inlineStr"/>
      <c r="C6197" t="inlineStr"/>
      <c r="D6197" t="inlineStr">
        <is>
          <t>ngân sách, ngân quỹ, túi, bao, đống, kho, cô khối</t>
        </is>
      </c>
    </row>
    <row r="6198">
      <c r="A6198" t="inlineStr">
        <is>
          <t>Ethik</t>
        </is>
      </c>
      <c r="B6198" t="inlineStr"/>
      <c r="C6198" t="inlineStr"/>
      <c r="D6198" t="inlineStr">
        <is>
          <t>đạo đức, luân thường đạo lý, đạo đức học, nguyên tắc xử thế, nội quy - bài học, lời răn dạy, đức hạnh, phẩm hạnh, nhân cách, sự giống hệt, hình ảnh - đạo lý, đạo nghĩa, giá trị đạo đức, ý nghĩa đạo đức, bài học đạo đức, kịch luân lý morality play)</t>
        </is>
      </c>
    </row>
    <row r="6199">
      <c r="A6199" t="inlineStr">
        <is>
          <t>ethisch</t>
        </is>
      </c>
      <c r="B6199" t="inlineStr"/>
      <c r="C6199" t="inlineStr"/>
      <c r="D6199" t="inlineStr">
        <is>
          <t>đạo đức, luân thường đạo lý, hợp với luân thường đạo lý, đúng với nguyên tắc xử thế, đúng nội quy, đúng quy cách, chỉ bán theo đơn thầy thuốc</t>
        </is>
      </c>
    </row>
    <row r="6200">
      <c r="A6200" t="inlineStr">
        <is>
          <t>ethnisch</t>
        </is>
      </c>
      <c r="B6200" t="inlineStr"/>
      <c r="C6200" t="inlineStr"/>
      <c r="D6200" t="inlineStr">
        <is>
          <t>thuộc dân tộc, thuộc tộc người, không theo tôn giáo nào, vô thần</t>
        </is>
      </c>
    </row>
    <row r="6201">
      <c r="A6201" t="inlineStr">
        <is>
          <t>ethnologisch</t>
        </is>
      </c>
      <c r="B6201" t="inlineStr"/>
      <c r="C6201" t="inlineStr"/>
      <c r="D6201" t="inlineStr">
        <is>
          <t>thuộc dân tộc, thuộc tộc người, không theo tôn giáo nào, vô thần - dân tộc học</t>
        </is>
      </c>
    </row>
    <row r="6202">
      <c r="A6202" t="inlineStr">
        <is>
          <t>Etikett</t>
        </is>
      </c>
      <c r="B6202" t="inlineStr"/>
      <c r="C6202" t="inlineStr"/>
      <c r="D6202" t="inlineStr">
        <is>
          <t>nhãn, nhãn hiệu, danh hiệu, chiêu bài, phân bổ chính, mái hắt - người chọc, dao chọc, gai, ngạnh, người dán, nhãn có sẵn cồn dính, người khách ngồi dai, người hay đến ám, người bám như đĩa stickler), vấn đề khó giải quyết, vấn đề hắc búa - tai, đầu, vạt, dải, phù hiệu cổ áo, sự tính toán, sự kiểm tra - sự kiểm điểm, biển, bản đối chiếu, vật đối chiếu, số tính toán, thẻ ghi nợ, dấu khắc để ghi nợ - vé, giấy, bông, phiếu, nhãn ghi giá, nhãn ghi đặc điểm, thẻ, danh sách ứng cử, cái đúng điệu</t>
        </is>
      </c>
    </row>
    <row r="6203">
      <c r="A6203" t="inlineStr">
        <is>
          <t>etwa</t>
        </is>
      </c>
      <c r="B6203" t="inlineStr"/>
      <c r="C6203" t="inlineStr"/>
      <c r="D6203" t="inlineStr">
        <is>
          <t>xung quanh, quanh quẩn, đây đó, rải rác, đằng sau, khoảng chừng, gần, vòng, về, quanh quất, quanh quẩn đây đó, vào khoảng, bận, đang làm, ở, trong người, theo với - - có lẽ, có thể - nào đó, một ít, một vài, dăm ba, khá nhiều, đáng kể, đúng là, ra trò, đến một chừng mực nào đó, một tí, hơi = in etwa +</t>
        </is>
      </c>
    </row>
    <row r="6204">
      <c r="A6204" t="inlineStr">
        <is>
          <t>etwas</t>
        </is>
      </c>
      <c r="B6204" t="inlineStr"/>
      <c r="C6204" t="inlineStr"/>
      <c r="D6204" t="inlineStr">
        <is>
          <t>một, một nào đó, tuyệt không, không tí nào, bất cứ, một người nào đó, một vật nào đó, không chút gì, không đứa nào, bất cứ vật gì, bất cứ ai, chút nào, một tí nào, hoàn toàn - - chút gì, chừng mực nào, một mặt nào đó - - nào đó, một ít, một vài, dăm ba, khá nhiều, đáng kể, đúng là, ra trò, đến một chừng mực nào đó, một tí, hơi, khoảng chừng - something like mới thật là, hơi hơi, gọi là, chút ít - một chút = so etwas + = so etwas! + = etwas rauh + = noch etwas + = so etwas wie + = etwas gern tun + = gern etwas tun + = etwas wert sein + = gegen etwas sein + = gibt es so etwas? + = auf etwas böse sein + = auf etwas ganz wild sein + = drauf und dran sein, etwas zu tun +</t>
        </is>
      </c>
    </row>
    <row r="6205">
      <c r="A6205" t="inlineStr">
        <is>
          <t>Etymologie</t>
        </is>
      </c>
      <c r="B6205" t="inlineStr"/>
      <c r="C6205" t="inlineStr"/>
      <c r="D6205" t="inlineStr">
        <is>
          <t>từ nguyên, từ nguyên học</t>
        </is>
      </c>
    </row>
    <row r="6206">
      <c r="A6206" t="inlineStr">
        <is>
          <t>euch</t>
        </is>
      </c>
      <c r="B6206" t="inlineStr"/>
      <c r="C6206" t="inlineStr"/>
      <c r="D6206" t="inlineStr">
        <is>
          <t>anh, chị, ông, bà, ngài, ngươi, mày, các anh, các chị, các ông, các bà, các ngài, các người, chúng mày, ai, người ta = rührt euch! + = wer von euch? +</t>
        </is>
      </c>
    </row>
    <row r="6207">
      <c r="A6207" t="inlineStr">
        <is>
          <t>euer</t>
        </is>
      </c>
      <c r="B6207" t="inlineStr"/>
      <c r="C6207" t="inlineStr"/>
      <c r="D6207" t="inlineStr">
        <is>
          <t>của anh, của chị, của ngài, của mày, của các anh, của các chị, của các ngài, của chúng mày - cái của anh, cái của chị, cái của ngài, cái của mày, cái của các anh, cái của các chị, cái của các ngài, cái của chúng mày</t>
        </is>
      </c>
    </row>
    <row r="6208">
      <c r="A6208" t="inlineStr">
        <is>
          <t>Eukalyptus</t>
        </is>
      </c>
      <c r="B6208" t="inlineStr"/>
      <c r="C6208" t="inlineStr"/>
      <c r="D6208" t="inlineStr">
        <is>
          <t>cây khuynh diệp, cây bạch đàn</t>
        </is>
      </c>
    </row>
    <row r="6209">
      <c r="A6209" t="inlineStr">
        <is>
          <t>Eule</t>
        </is>
      </c>
      <c r="B6209" t="inlineStr"/>
      <c r="C6209" t="inlineStr"/>
      <c r="D6209" t="inlineStr">
        <is>
          <t>con cú, người có vẻ nghiêm nghị, người có vẻ quạu cọ, người hay đi đêm = die junge Eule +</t>
        </is>
      </c>
    </row>
    <row r="6210">
      <c r="A6210" t="inlineStr">
        <is>
          <t>eulenhaft</t>
        </is>
      </c>
      <c r="B6210" t="inlineStr"/>
      <c r="C6210" t="inlineStr"/>
      <c r="D6210" t="inlineStr">
        <is>
          <t>như cú, giống cú, trông nghiêm nghị, trông quạu cọ</t>
        </is>
      </c>
    </row>
    <row r="6211">
      <c r="A6211" t="inlineStr">
        <is>
          <t>Eunuch</t>
        </is>
      </c>
      <c r="B6211" t="inlineStr"/>
      <c r="C6211" t="inlineStr"/>
      <c r="D6211" t="inlineStr">
        <is>
          <t>quan hoạn</t>
        </is>
      </c>
    </row>
    <row r="6212">
      <c r="A6212" t="inlineStr">
        <is>
          <t>Euphemismus</t>
        </is>
      </c>
      <c r="B6212" t="inlineStr"/>
      <c r="C6212" t="inlineStr"/>
      <c r="D6212" t="inlineStr">
        <is>
          <t>lối nói trại, lời nói trại, uyển ngữ</t>
        </is>
      </c>
    </row>
    <row r="6213">
      <c r="A6213" t="inlineStr">
        <is>
          <t>euphemistisch</t>
        </is>
      </c>
      <c r="B6213" t="inlineStr"/>
      <c r="C6213" t="inlineStr"/>
      <c r="D6213" t="inlineStr">
        <is>
          <t>nói trại, uyển ngữ</t>
        </is>
      </c>
    </row>
    <row r="6214">
      <c r="A6214" t="inlineStr">
        <is>
          <t>Euphorie</t>
        </is>
      </c>
      <c r="B6214" t="inlineStr"/>
      <c r="C6214" t="inlineStr"/>
      <c r="D6214" t="inlineStr">
        <is>
          <t>sự phấn chấn, sự phấn khởi, sự hân hoan, sự hoan hỉ, niềm vui, sự tự hào, sự hãnh diện - trạng thái phởn phơ</t>
        </is>
      </c>
    </row>
    <row r="6215">
      <c r="A6215" t="inlineStr">
        <is>
          <t>euphorisch</t>
        </is>
      </c>
      <c r="B6215" t="inlineStr"/>
      <c r="C6215" t="inlineStr"/>
      <c r="D6215" t="inlineStr">
        <is>
          <t>phởn phơ</t>
        </is>
      </c>
    </row>
    <row r="6216">
      <c r="A6216" t="inlineStr">
        <is>
          <t>Euter</t>
        </is>
      </c>
      <c r="B6216" t="inlineStr"/>
      <c r="C6216" t="inlineStr"/>
      <c r="D6216" t="inlineStr">
        <is>
          <t>vú, đầu vú, núm vú - uây khyếm mẹ, gái nạ giòng mà vẫn còn xuân - bầu vú</t>
        </is>
      </c>
    </row>
    <row r="6217">
      <c r="A6217" t="inlineStr">
        <is>
          <t>Evakuierte</t>
        </is>
      </c>
      <c r="B6217" t="inlineStr"/>
      <c r="C6217" t="inlineStr"/>
      <c r="D6217" t="inlineStr">
        <is>
          <t>người sơ tán, người tản cư</t>
        </is>
      </c>
    </row>
    <row r="6218">
      <c r="A6218" t="inlineStr">
        <is>
          <t>evangelisch</t>
        </is>
      </c>
      <c r="B6218" t="inlineStr"/>
      <c r="C6218" t="inlineStr"/>
      <c r="D6218" t="inlineStr">
        <is>
          <t>Phúc âm, evangelical) phái Phúc âm</t>
        </is>
      </c>
    </row>
    <row r="6219">
      <c r="A6219" t="inlineStr">
        <is>
          <t>Evangelist</t>
        </is>
      </c>
      <c r="B6219" t="inlineStr"/>
      <c r="C6219" t="inlineStr"/>
      <c r="D6219" t="inlineStr">
        <is>
          <t>tác giả Phúc âm, người truyền bá Phúc âm, người truyền giáo</t>
        </is>
      </c>
    </row>
    <row r="6220">
      <c r="A6220" t="inlineStr">
        <is>
          <t>Evangeliums</t>
        </is>
      </c>
      <c r="B6220" t="inlineStr"/>
      <c r="C6220" t="inlineStr"/>
      <c r="D6220" t="inlineStr">
        <is>
          <t>sự truyền bá Phúc âm, evangelicalism</t>
        </is>
      </c>
    </row>
    <row r="6221">
      <c r="A6221" t="inlineStr">
        <is>
          <t>eventuell</t>
        </is>
      </c>
      <c r="B6221" t="inlineStr"/>
      <c r="C6221" t="inlineStr"/>
      <c r="D6221" t="inlineStr">
        <is>
          <t>ngẫu nhiên, tình cờ, bất ngờ, còn tuỳ thuộc vào, còn tuỳ theo - có thể, có lẽ - có thể được, có thể làm được, có thể xảy ra, có thể chơi được, có thể chịu đựng được</t>
        </is>
      </c>
    </row>
    <row r="6222">
      <c r="A6222" t="inlineStr">
        <is>
          <t>Evolutionist</t>
        </is>
      </c>
      <c r="B6222" t="inlineStr"/>
      <c r="C6222" t="inlineStr"/>
      <c r="D6222" t="inlineStr">
        <is>
          <t>người theo thuyết tiến hoá, nhà tiến hoá</t>
        </is>
      </c>
    </row>
    <row r="6223">
      <c r="A6223" t="inlineStr">
        <is>
          <t>Evolvente</t>
        </is>
      </c>
      <c r="B6223" t="inlineStr"/>
      <c r="C6223" t="inlineStr"/>
      <c r="D6223" t="inlineStr">
        <is>
          <t>đường thân khai</t>
        </is>
      </c>
    </row>
    <row r="6224">
      <c r="A6224" t="inlineStr">
        <is>
          <t>ewig</t>
        </is>
      </c>
      <c r="B6224" t="inlineStr"/>
      <c r="C6224" t="inlineStr"/>
      <c r="D6224" t="inlineStr">
        <is>
          <t>vô tận, vĩnh viễn, không bao giờ hết, không ngừng, liên tục - tồn tại, đời đời, bất diệt, thường xuyên - mãi mãi, kéo dài mãi, láy đi láy lại mãi, không ngớt, không dứt, giữ nguyên dạng và màu khi khô - suốt đời, chung thân, luôn, suốt - vĩnh cửu - không thể hư hỏng được, không thể mục nát được, không thể tàn tạ được = auf ewig +</t>
        </is>
      </c>
    </row>
    <row r="6225">
      <c r="A6225" t="inlineStr">
        <is>
          <t>exakt</t>
        </is>
      </c>
      <c r="B6225" t="inlineStr"/>
      <c r="C6225" t="inlineStr"/>
      <c r="D6225" t="inlineStr">
        <is>
          <t>chính xác, đúng, đúng dắn - đúng đắn, đúng như thế, đúng như vậy - từng phút, kỹ lưỡng, chi tiết, cặn kẽ, tỉ mỉ - kỹ tính, nghiêm ngặt, câu nệ - khoa học, có hệ thống, có kỹ thuật - nghiêm khắc, nghiêm chỉnh, hoàn toàn, thật sự</t>
        </is>
      </c>
    </row>
    <row r="6226">
      <c r="A6226" t="inlineStr">
        <is>
          <t>Exaktheit</t>
        </is>
      </c>
      <c r="B6226" t="inlineStr"/>
      <c r="C6226" t="inlineStr"/>
      <c r="D6226" t="inlineStr">
        <is>
          <t>sự đúng đắn, sự chính xác, độ chính xác - tính chính xác, tính đúng đắn - sự đúng, tính đúng, đúng, chính xác</t>
        </is>
      </c>
    </row>
    <row r="6227">
      <c r="A6227" t="inlineStr">
        <is>
          <t>exaltiert</t>
        </is>
      </c>
      <c r="B6227" t="inlineStr"/>
      <c r="C6227" t="inlineStr"/>
      <c r="D6227" t="inlineStr">
        <is>
          <t>dạt dào, phun trào</t>
        </is>
      </c>
    </row>
    <row r="6228">
      <c r="A6228" t="inlineStr">
        <is>
          <t>examinieren</t>
        </is>
      </c>
      <c r="B6228" t="inlineStr"/>
      <c r="C6228" t="inlineStr"/>
      <c r="D6228" t="inlineStr">
        <is>
          <t>kiểm tra nói quay vấn đáp, trêu chọc, chế giễu, chế nhạo, nhìn chòng chọc, nhìn tọc mạch, nhìn chế giễu, nhìn qua ống nhòm, nhìn qua kính một mắt</t>
        </is>
      </c>
    </row>
    <row r="6229">
      <c r="A6229" t="inlineStr">
        <is>
          <t>exekutieren</t>
        </is>
      </c>
      <c r="B6229" t="inlineStr"/>
      <c r="C6229" t="inlineStr"/>
      <c r="D6229" t="inlineStr">
        <is>
          <t>thực hiện, thi hành, thừa hành, chấp hành, thể hiện, biểu diễn, làm thủ tục để cho có giá trị, hành hình</t>
        </is>
      </c>
    </row>
    <row r="6230">
      <c r="A6230" t="inlineStr">
        <is>
          <t>Exemplar</t>
        </is>
      </c>
      <c r="B6230" t="inlineStr"/>
      <c r="C6230" t="inlineStr"/>
      <c r="D6230" t="inlineStr">
        <is>
          <t>bản sao, bản chép lại, sự sao lại, sự chép lại, sự bắt chước, sự phỏng theo, sự mô phỏng, bản, cuộn, số, bản thảo, bản in, đề tài để viết, kiểu, mẫu - gương mẫu, mẫu mực, cái tương tự, cái sánh được - vật mẫu, mẫu để xét nghiệm, cuồm thứ người = das nur einmal existierende Exemplar +</t>
        </is>
      </c>
    </row>
    <row r="6231">
      <c r="A6231" t="inlineStr">
        <is>
          <t>exemplarisch</t>
        </is>
      </c>
      <c r="B6231" t="inlineStr"/>
      <c r="C6231" t="inlineStr"/>
      <c r="D6231" t="inlineStr">
        <is>
          <t>gương mẫu, mẫu mực, để làm gương, để cảnh cáo, để làm mẫu, để dẫn chứng, để làm thí dụ</t>
        </is>
      </c>
    </row>
    <row r="6232">
      <c r="A6232" t="inlineStr">
        <is>
          <t>Exerzieren</t>
        </is>
      </c>
      <c r="B6232" t="inlineStr"/>
      <c r="C6232" t="inlineStr"/>
      <c r="D6232" t="inlineStr">
        <is>
          <t>mũi khoan, máy khoan, ốc khoan, sự tập luyện, kỷ luật chặt chẽ, sự rèn luyện thường xuyên, luống, máy gieo và lấp hạt, khỉ mặt xanh, vải thô - sự thi hành, sự thực hiện, sự sử dụng, thể dục, sự rèn luyện thân thể, sự rèn luyện trí óc, bài tập, bài thi diễn thuyết, sự tập trận sự diễn tập, thể thao quốc phòng - sự thờ cúng, sự lễ bái, lễ</t>
        </is>
      </c>
    </row>
    <row r="6233">
      <c r="A6233" t="inlineStr">
        <is>
          <t>exerzieren</t>
        </is>
      </c>
      <c r="B6233" t="inlineStr"/>
      <c r="C6233" t="inlineStr"/>
      <c r="D6233" t="inlineStr">
        <is>
          <t>khoan, rèn luyện, luyện tập, gieo thành hàng, trồng thành luống</t>
        </is>
      </c>
    </row>
    <row r="6234">
      <c r="A6234" t="inlineStr">
        <is>
          <t>Exhibitionismus</t>
        </is>
      </c>
      <c r="B6234" t="inlineStr"/>
      <c r="C6234" t="inlineStr"/>
      <c r="D6234" t="inlineStr">
        <is>
          <t>thói thích phô trương, chứng phô bày</t>
        </is>
      </c>
    </row>
    <row r="6235">
      <c r="A6235" t="inlineStr">
        <is>
          <t>exhumieren</t>
        </is>
      </c>
      <c r="B6235" t="inlineStr"/>
      <c r="C6235" t="inlineStr"/>
      <c r="D6235" t="inlineStr">
        <is>
          <t>khai quật, đào lên, đào mả - khai quật &amp; )</t>
        </is>
      </c>
    </row>
    <row r="6236">
      <c r="A6236" t="inlineStr">
        <is>
          <t>Exhumierung</t>
        </is>
      </c>
      <c r="B6236" t="inlineStr"/>
      <c r="C6236" t="inlineStr"/>
      <c r="D6236" t="inlineStr">
        <is>
          <t>sự khai quật, sự đào lên, sự đào mả - sự khai quật &amp; )</t>
        </is>
      </c>
    </row>
    <row r="6237">
      <c r="A6237" t="inlineStr">
        <is>
          <t>Exil</t>
        </is>
      </c>
      <c r="B6237" t="inlineStr"/>
      <c r="C6237" t="inlineStr"/>
      <c r="D6237" t="inlineStr">
        <is>
          <t>sự đày ải, sự đi đày, cảnh tha hương, sự xa cách quê hương lâu ngày, người bị đày ải, người đi đày</t>
        </is>
      </c>
    </row>
    <row r="6238">
      <c r="A6238" t="inlineStr">
        <is>
          <t>existent</t>
        </is>
      </c>
      <c r="B6238" t="inlineStr"/>
      <c r="C6238" t="inlineStr"/>
      <c r="D6238" t="inlineStr">
        <is>
          <t>tồn tại, hiện có, hiện nay, hiện thời</t>
        </is>
      </c>
    </row>
    <row r="6239">
      <c r="A6239" t="inlineStr">
        <is>
          <t>existentiell</t>
        </is>
      </c>
      <c r="B6239" t="inlineStr"/>
      <c r="C6239" t="inlineStr"/>
      <c r="D6239" t="inlineStr">
        <is>
          <t>sự tồn tại, sự sống, sự sống còn, khẳng định sự tồn tại</t>
        </is>
      </c>
    </row>
    <row r="6240">
      <c r="A6240" t="inlineStr">
        <is>
          <t>Existenz</t>
        </is>
      </c>
      <c r="B6240" t="inlineStr"/>
      <c r="C6240" t="inlineStr"/>
      <c r="D6240" t="inlineStr">
        <is>
          <t>sinh vật, con người, sự tồn tại, sự sống, bản chất, thể chất - sự sống còn, cuộc sống, sự hiện có, vật có thật, vật tồn tại, những cái có thật, thực thể - cách sinh nhai, sinh kế - sự sinh sống = die verkrachte Existenz +</t>
        </is>
      </c>
    </row>
    <row r="6241">
      <c r="A6241" t="inlineStr">
        <is>
          <t>existieren</t>
        </is>
      </c>
      <c r="B6241" t="inlineStr"/>
      <c r="C6241" t="inlineStr"/>
      <c r="D6241" t="inlineStr">
        <is>
          <t>tồn tại, sống, hiện có - ở, trú tại, thoát nạn, thực hiện được - sinh sống, nuôi, cung cấp lương thực cho</t>
        </is>
      </c>
    </row>
    <row r="6242">
      <c r="A6242" t="inlineStr">
        <is>
          <t>existierend</t>
        </is>
      </c>
      <c r="B6242" t="inlineStr"/>
      <c r="C6242" t="inlineStr"/>
      <c r="D6242" t="inlineStr">
        <is>
          <t>hiện có, hiện còn = nicht existierend +</t>
        </is>
      </c>
    </row>
    <row r="6243">
      <c r="A6243" t="inlineStr">
        <is>
          <t>Exkrement</t>
        </is>
      </c>
      <c r="B6243" t="inlineStr"/>
      <c r="C6243" t="inlineStr"/>
      <c r="D6243" t="inlineStr">
        <is>
          <t>cứt, phân</t>
        </is>
      </c>
    </row>
    <row r="6244">
      <c r="A6244" t="inlineStr">
        <is>
          <t>Exkremente</t>
        </is>
      </c>
      <c r="B6244" t="inlineStr"/>
      <c r="C6244" t="inlineStr"/>
      <c r="D6244" t="inlineStr">
        <is>
          <t>cặn, chất lắng, phân</t>
        </is>
      </c>
    </row>
    <row r="6245">
      <c r="A6245" t="inlineStr">
        <is>
          <t>Exmission</t>
        </is>
      </c>
      <c r="B6245" t="inlineStr"/>
      <c r="C6245" t="inlineStr"/>
      <c r="D6245" t="inlineStr">
        <is>
          <t>sự đuổi ra - sự đuổi, sự lấy lại</t>
        </is>
      </c>
    </row>
    <row r="6246">
      <c r="A6246" t="inlineStr">
        <is>
          <t>exmittieren</t>
        </is>
      </c>
      <c r="B6246" t="inlineStr"/>
      <c r="C6246" t="inlineStr"/>
      <c r="D6246" t="inlineStr">
        <is>
          <t>tống ra, làm vọt ra, phụt ra, phát ra, đuổi khỏi, đuổi ra - đuổi, lấy lại</t>
        </is>
      </c>
    </row>
    <row r="6247">
      <c r="A6247" t="inlineStr">
        <is>
          <t>Exmittierung</t>
        </is>
      </c>
      <c r="B6247" t="inlineStr"/>
      <c r="C6247" t="inlineStr"/>
      <c r="D6247" t="inlineStr">
        <is>
          <t>sự đuổi, sự lấy lại</t>
        </is>
      </c>
    </row>
    <row r="6248">
      <c r="A6248" t="inlineStr">
        <is>
          <t>exotisch</t>
        </is>
      </c>
      <c r="B6248" t="inlineStr"/>
      <c r="C6248" t="inlineStr"/>
      <c r="D6248" t="inlineStr">
        <is>
          <t>ở nước ngoài đưa vào, ngoại lai, kỳ lạ, kỳ cục, đẹp kỳ lạ</t>
        </is>
      </c>
    </row>
    <row r="6249">
      <c r="A6249" t="inlineStr">
        <is>
          <t>expedieren</t>
        </is>
      </c>
      <c r="B6249" t="inlineStr"/>
      <c r="C6249" t="inlineStr"/>
      <c r="D6249" t="inlineStr">
        <is>
          <t>gửi đi, sai phái đi, đánh chết tươi, giết đi, khử, kết liễu cuộc đời, giải quyết nhanh gọn, làm gấp, ăn khẩn trương, ăn gấp, làm nhanh gọn - xúc tiến, đẩy mạnh, gửi, gửi chuyển tiếp</t>
        </is>
      </c>
    </row>
    <row r="6250">
      <c r="A6250" t="inlineStr">
        <is>
          <t>Expeditions-</t>
        </is>
      </c>
      <c r="B6250" t="inlineStr"/>
      <c r="C6250" t="inlineStr"/>
      <c r="D6250" t="inlineStr">
        <is>
          <t>viễn chinh, cuộc thám hiểm, cuộc hành trình, cuộc đi, thành cuộc thám hiểm, thành cuộc hành trình, thành cuộc đi</t>
        </is>
      </c>
    </row>
    <row r="6251">
      <c r="A6251" t="inlineStr">
        <is>
          <t>Experiment</t>
        </is>
      </c>
      <c r="B6251" t="inlineStr"/>
      <c r="C6251" t="inlineStr"/>
      <c r="D6251" t="inlineStr">
        <is>
          <t>cuộc thí nghiệm, sự thí nghiệm, sự thử - vỏ, mai, sự thử thách, sự làm thử, sự sát hạch, bài kiểm tra, thuốc thử, vật để thử, đá thử vàng, tiêu chuẩn, cái để đánh gía = das mißlungene Experiment +</t>
        </is>
      </c>
    </row>
    <row r="6252">
      <c r="A6252" t="inlineStr">
        <is>
          <t>Experimental-</t>
        </is>
      </c>
      <c r="B6252" t="inlineStr"/>
      <c r="C6252" t="inlineStr"/>
      <c r="D6252" t="inlineStr">
        <is>
          <t>dựa trên thí nghiệm, để thí nghiệm, thực nghiệm</t>
        </is>
      </c>
    </row>
    <row r="6253">
      <c r="A6253" t="inlineStr">
        <is>
          <t>experimentell</t>
        </is>
      </c>
      <c r="B6253" t="inlineStr"/>
      <c r="C6253" t="inlineStr"/>
      <c r="D6253" t="inlineStr">
        <is>
          <t>dựa trên thí nghiệm, để thí nghiệm, thực nghiệm</t>
        </is>
      </c>
    </row>
    <row r="6254">
      <c r="A6254" t="inlineStr">
        <is>
          <t>Experimentieren</t>
        </is>
      </c>
      <c r="B6254" t="inlineStr"/>
      <c r="C6254" t="inlineStr"/>
      <c r="D6254" t="inlineStr">
        <is>
          <t>sự thí nghiệm, sự thử</t>
        </is>
      </c>
    </row>
    <row r="6255">
      <c r="A6255" t="inlineStr">
        <is>
          <t>experimentieren</t>
        </is>
      </c>
      <c r="B6255" t="inlineStr"/>
      <c r="C6255" t="inlineStr"/>
      <c r="D6255" t="inlineStr">
        <is>
          <t>thí nghiệm, thử = experimentieren +</t>
        </is>
      </c>
    </row>
    <row r="6256">
      <c r="A6256" t="inlineStr">
        <is>
          <t>Experte</t>
        </is>
      </c>
      <c r="B6256" t="inlineStr"/>
      <c r="C6256" t="inlineStr"/>
      <c r="D6256" t="inlineStr">
        <is>
          <t>người giỏi, người tinh thông, người thông thạo, người lão luyện, nhà luyện đan thông thạo, nhà giả kim lão luyện - nhà chuyên môn, chuyên gia, chuyên viên, viên giám định = der Experte + = Experte sein für +</t>
        </is>
      </c>
    </row>
    <row r="6257">
      <c r="A6257" t="inlineStr">
        <is>
          <t>explizit</t>
        </is>
      </c>
      <c r="B6257" t="inlineStr"/>
      <c r="C6257" t="inlineStr"/>
      <c r="D6257" t="inlineStr">
        <is>
          <t>rõ ràng, dứt khoát, nói thẳng, hiện</t>
        </is>
      </c>
    </row>
    <row r="6258">
      <c r="A6258" t="inlineStr">
        <is>
          <t>explodieren</t>
        </is>
      </c>
      <c r="B6258" t="inlineStr"/>
      <c r="C6258" t="inlineStr"/>
      <c r="D6258" t="inlineStr">
        <is>
          <t>nổ, nổ tung, vỡ, vỡ tung ra, nhú, nở, đầy ních, tràn đầy, nóng lòng háo hức, làm nổ tung ra, làm bật tung ra, làm rách tung ra, làm vỡ tung ra, xông, xộc, vọt, đột nhiên xuất hiện - làm nổ - đập tan, làm tiêu tan, nổ bùng - - nổ bốp, nổ súng vào, bắn, thình lình thụt vào, thình lình thò ra, bật, tạt..., làm nổ bốp, thình lình làm thò ra, thình lình làm vọt ra, thình lình làm bật ra..., hỏi thình lình - hỏi chộp, cấm cố, rang nở = explodieren lassen +</t>
        </is>
      </c>
    </row>
    <row r="6259">
      <c r="A6259" t="inlineStr">
        <is>
          <t>Explosion</t>
        </is>
      </c>
      <c r="B6259" t="inlineStr"/>
      <c r="C6259" t="inlineStr"/>
      <c r="D6259" t="inlineStr">
        <is>
          <t>luồng gió, luồng hơi, hơi, tiếng kèn, sự nổ - sự rầy la, sự chửi mắng, cơn giận dữ, cơn phẫn nộ, tranh phóng to, ảnh phóng to, bữa chén thừa mứa, biến cố lớn - sự nổ tung, sự vỡ tung, tiếng nổ, sự gắng lên, sự dấn lên, sự nổ lực lên, sự bật lên, sự nổ ra, sự bùng lên, sự xuất hiện đột ngột, sự phi nước đại, sự chè chén say sưa - - sự nổ bùng, sự phát triển ồ ạt và nhanh chóng - sự xoè lửa, sự nổi giận đùng đùng, sự xổ ra, sự tuôn ra, sự phun ra = zur Explosion bringen + = durch Explosion zerstören +</t>
        </is>
      </c>
    </row>
    <row r="6260">
      <c r="A6260" t="inlineStr">
        <is>
          <t>Exponent</t>
        </is>
      </c>
      <c r="B6260" t="inlineStr"/>
      <c r="C6260" t="inlineStr"/>
      <c r="D6260" t="inlineStr">
        <is>
          <t>cái tiêu biểu, cái tượng trưng, cái điển hình, mẫu, người đại biểu, người đại diện, nghị viên = der Exponent +</t>
        </is>
      </c>
    </row>
    <row r="6261">
      <c r="A6261" t="inlineStr">
        <is>
          <t>Exponential-</t>
        </is>
      </c>
      <c r="B6261" t="inlineStr"/>
      <c r="C6261" t="inlineStr"/>
      <c r="D6261" t="inlineStr">
        <is>
          <t>số mũ, theo luật số mũ</t>
        </is>
      </c>
    </row>
    <row r="6262">
      <c r="A6262" t="inlineStr">
        <is>
          <t>exponentiell</t>
        </is>
      </c>
      <c r="B6262" t="inlineStr"/>
      <c r="C6262" t="inlineStr"/>
      <c r="D6262" t="inlineStr">
        <is>
          <t>số mũ, theo luật số mũ</t>
        </is>
      </c>
    </row>
    <row r="6263">
      <c r="A6263" t="inlineStr">
        <is>
          <t>extern</t>
        </is>
      </c>
      <c r="B6263" t="inlineStr"/>
      <c r="C6263" t="inlineStr"/>
      <c r="D6263" t="inlineStr">
        <is>
          <t>ở ngoài, bên ngoài, ngoài, để dùng bên ngoài, đối với nước ngoài, đối ngoại</t>
        </is>
      </c>
    </row>
    <row r="6264">
      <c r="A6264" t="inlineStr">
        <is>
          <t>extra</t>
        </is>
      </c>
      <c r="B6264" t="inlineStr"/>
      <c r="C6264" t="inlineStr"/>
      <c r="D6264" t="inlineStr">
        <is>
          <t>về một bên, qua một bên, riêng ra, xa ra, apart from ngoài... ra - thêm, phụ, ngoại, thượng hạng, đặc biệt, hơn thường lệ - riêng biệt</t>
        </is>
      </c>
    </row>
    <row r="6265">
      <c r="A6265" t="inlineStr">
        <is>
          <t>Extra-</t>
        </is>
      </c>
      <c r="B6265" t="inlineStr"/>
      <c r="C6265" t="inlineStr"/>
      <c r="D6265" t="inlineStr">
        <is>
          <t>cộng với, cộng, thêm vào, dương</t>
        </is>
      </c>
    </row>
    <row r="6266">
      <c r="A6266" t="inlineStr">
        <is>
          <t>extrafein</t>
        </is>
      </c>
      <c r="B6266" t="inlineStr"/>
      <c r="C6266" t="inlineStr"/>
      <c r="D6266" t="inlineStr">
        <is>
          <t>thượng hảo hạng, có chất lượng đặc biệt, quá tinh tế, quá tế nhị, làm ra bộ rất thanh lịch</t>
        </is>
      </c>
    </row>
    <row r="6267">
      <c r="A6267" t="inlineStr">
        <is>
          <t>Extragericht</t>
        </is>
      </c>
      <c r="B6267" t="inlineStr"/>
      <c r="C6267" t="inlineStr"/>
      <c r="D6267" t="inlineStr">
        <is>
          <t>cái phụ, cái thêm, món phải trả thêm, bài nhảy thêm, vai phụ, vai cho có mặt, đợt phát hành đặc biệt</t>
        </is>
      </c>
    </row>
    <row r="6268">
      <c r="A6268" t="inlineStr">
        <is>
          <t>Extrakt</t>
        </is>
      </c>
      <c r="B6268" t="inlineStr"/>
      <c r="C6268" t="inlineStr"/>
      <c r="D6268" t="inlineStr">
        <is>
          <t>sự cất, sản phẩm cất - tính chất &amp; ), bản chất, thực chất, vật tồn tại, thực tế, nước hoa - đoạn trích, phần chiết, cao - sự trích, sự chép, sự nhổ, sự bòn rút, sự moi, sự hút, sự bóp, sự nặn, sự rút ra, phép khai, sự chiết, dòng giống, nguồn gốc</t>
        </is>
      </c>
    </row>
    <row r="6269">
      <c r="A6269" t="inlineStr">
        <is>
          <t>Extranummer</t>
        </is>
      </c>
      <c r="B6269" t="inlineStr"/>
      <c r="C6269" t="inlineStr"/>
      <c r="D6269" t="inlineStr">
        <is>
          <t>cái phụ, cái thêm, món phải trả thêm, bài nhảy thêm, vai phụ, vai cho có mặt, đợt phát hành đặc biệt</t>
        </is>
      </c>
    </row>
    <row r="6270">
      <c r="A6270" t="inlineStr">
        <is>
          <t>Extrapolation</t>
        </is>
      </c>
      <c r="B6270" t="inlineStr"/>
      <c r="C6270" t="inlineStr"/>
      <c r="D6270" t="inlineStr">
        <is>
          <t>phép ngoại suy</t>
        </is>
      </c>
    </row>
    <row r="6271">
      <c r="A6271" t="inlineStr">
        <is>
          <t>extrapolieren</t>
        </is>
      </c>
      <c r="B6271" t="inlineStr"/>
      <c r="C6271" t="inlineStr"/>
      <c r="D6271" t="inlineStr">
        <is>
          <t>ngoại suy</t>
        </is>
      </c>
    </row>
    <row r="6272">
      <c r="A6272" t="inlineStr">
        <is>
          <t>Extrazahlung</t>
        </is>
      </c>
      <c r="B6272" t="inlineStr"/>
      <c r="C6272" t="inlineStr"/>
      <c r="D6272" t="inlineStr">
        <is>
          <t>tiền thưởng, tiền các, lợi tức chia thêm cho người có bảo hiểm)</t>
        </is>
      </c>
    </row>
    <row r="6273">
      <c r="A6273" t="inlineStr">
        <is>
          <t>extrem</t>
        </is>
      </c>
      <c r="B6273" t="inlineStr"/>
      <c r="C6273" t="inlineStr"/>
      <c r="D6273" t="inlineStr">
        <is>
          <t>ở tít đằng đầu, ở đằng cùng, xa nhất, ở tột cùng, vô cùng, tột bực, cùng cực, cực độ, khác nghiệt, quá khích, cực đoan, cuối cùng</t>
        </is>
      </c>
    </row>
    <row r="6274">
      <c r="A6274" t="inlineStr">
        <is>
          <t>Extrusion</t>
        </is>
      </c>
      <c r="B6274" t="inlineStr"/>
      <c r="C6274" t="inlineStr"/>
      <c r="D6274" t="inlineStr">
        <is>
          <t>sự đẩy ra, sự ấn ra, sự ẩy ra</t>
        </is>
      </c>
    </row>
    <row r="6275">
      <c r="A6275" t="inlineStr">
        <is>
          <t>exzellent</t>
        </is>
      </c>
      <c r="B6275" t="inlineStr"/>
      <c r="C6275" t="inlineStr"/>
      <c r="D6275" t="inlineStr">
        <is>
          <t>hơn hẳn, trội hơn, rất tốt, thượng hạng, xuất sắc, ưu tú - khủng khiếp, kinh khủng, hết mức, cực kỳ lớn</t>
        </is>
      </c>
    </row>
    <row r="6276">
      <c r="A6276" t="inlineStr">
        <is>
          <t>Exzellenz</t>
        </is>
      </c>
      <c r="B6276" t="inlineStr"/>
      <c r="C6276" t="inlineStr"/>
      <c r="D6276" t="inlineStr">
        <is>
          <t>ngài, phu nhân</t>
        </is>
      </c>
    </row>
    <row r="6277">
      <c r="A6277" t="inlineStr">
        <is>
          <t>Exzenter</t>
        </is>
      </c>
      <c r="B6277" t="inlineStr"/>
      <c r="C6277" t="inlineStr"/>
      <c r="D6277">
        <f> der Exzenter +</f>
        <v/>
      </c>
    </row>
    <row r="6278">
      <c r="A6278" t="inlineStr">
        <is>
          <t>Exzentriker</t>
        </is>
      </c>
      <c r="B6278" t="inlineStr"/>
      <c r="C6278" t="inlineStr"/>
      <c r="D6278" t="inlineStr">
        <is>
          <t>người lập dị, người gàn</t>
        </is>
      </c>
    </row>
    <row r="6279">
      <c r="A6279" t="inlineStr">
        <is>
          <t>exzentrisch</t>
        </is>
      </c>
      <c r="B6279" t="inlineStr"/>
      <c r="C6279" t="inlineStr"/>
      <c r="D6279" t="inlineStr">
        <is>
          <t>kỳ quái, kỳ lạ, kỳ dị</t>
        </is>
      </c>
    </row>
    <row r="6280">
      <c r="A6280" t="inlineStr">
        <is>
          <t>Fabel</t>
        </is>
      </c>
      <c r="B6280" t="inlineStr"/>
      <c r="C6280" t="inlineStr"/>
      <c r="D6280" t="inlineStr">
        <is>
          <t>truyện ngụ ngôn, truyền thuyết, truyện hoang đường, truyện cổ tích, chuyện phiếm, chuyện tán gẫu, lời nói dối, lời nói sai, cốt, tình tiết - sợi, chỉ, chuyện huyên thiên, chuyện bịa = die Fabel +</t>
        </is>
      </c>
    </row>
    <row r="6281">
      <c r="A6281" t="inlineStr">
        <is>
          <t>fabelhaft</t>
        </is>
      </c>
      <c r="B6281" t="inlineStr"/>
      <c r="C6281" t="inlineStr"/>
      <c r="D6281" t="inlineStr">
        <is>
          <t>kỳ lạ, kỳ diệu, tuyệt diệu, phi thường - rực rỡ, tráng lệ, lộng lẫy, huy hoàng, hay, đẹp, tốt, tuyệt - bậc trên, thượng hạng, đặc biệt - thần kỳ</t>
        </is>
      </c>
    </row>
    <row r="6282">
      <c r="A6282" t="inlineStr">
        <is>
          <t>Fabelhaftigkeit</t>
        </is>
      </c>
      <c r="B6282" t="inlineStr"/>
      <c r="C6282" t="inlineStr"/>
      <c r="D6282" t="inlineStr">
        <is>
          <t>tính thần thoại, tính bịa đặt, tính hoang đường, tính ngoa ngoắt, tính khó tin</t>
        </is>
      </c>
    </row>
    <row r="6283">
      <c r="A6283" t="inlineStr">
        <is>
          <t>Fabrik</t>
        </is>
      </c>
      <c r="B6283" t="inlineStr"/>
      <c r="C6283" t="inlineStr"/>
      <c r="D6283" t="inlineStr">
        <is>
          <t>nhà máy, xí nghiệp, xưởng, đại lý ở nước ngoài - - min, cối xay, máy xay, nhà máy xay, máy nghiền, máy cán, cuộc đấu quyền Anh, sự thử thách gay go, nỗi cực khổ, sự tập luyện gian khổ, công việc cực nhọc - thực vật, cây, sự mọc, dáng đứng, thế đứng, máy móc, thiết bị, nhà máy là công nghiệp nặng), người gài vào, vật gài bí mật - sự làm việc, việc, công việc, công tác, việc làm, nghề nghiệp, đồ làm ra, sản phẩm, tác phẩm, công trình xây dựng, công việc xây dựng, dụng cụ, đồ dùng, vật liệu, kiểu trang trí, cách trang trí - máy, cơ cấu, lao động, nhân công, pháo đài, công sự, phần tàu, công, tác dụng, hành động = die chemische Fabrik + = eine Fabrik stillegen +</t>
        </is>
      </c>
    </row>
    <row r="6284">
      <c r="A6284" t="inlineStr">
        <is>
          <t>Fabrikanlage</t>
        </is>
      </c>
      <c r="B6284" t="inlineStr"/>
      <c r="C6284" t="inlineStr"/>
      <c r="D6284" t="inlineStr">
        <is>
          <t>thực vật, cây, sự mọc, dáng đứng, thế đứng, máy móc, thiết bị, nhà máy là công nghiệp nặng), người gài vào, vật gài bí mật</t>
        </is>
      </c>
    </row>
    <row r="6285">
      <c r="A6285" t="inlineStr">
        <is>
          <t>Fabrikant</t>
        </is>
      </c>
      <c r="B6285" t="inlineStr"/>
      <c r="C6285" t="inlineStr"/>
      <c r="D6285" t="inlineStr">
        <is>
          <t>người chế tạo, người sản xuất, nhà công nghiệp, chủ xí nghiệp, chủ xưởng</t>
        </is>
      </c>
    </row>
    <row r="6286">
      <c r="A6286" t="inlineStr">
        <is>
          <t>Fabrikarbeiter</t>
        </is>
      </c>
      <c r="B6286" t="inlineStr"/>
      <c r="C6286" t="inlineStr"/>
      <c r="D6286" t="inlineStr">
        <is>
          <t>công nhân, thợ máy, thám tử, đặc vụ, gián điệp</t>
        </is>
      </c>
    </row>
    <row r="6287">
      <c r="A6287" t="inlineStr">
        <is>
          <t>Fabrikat</t>
        </is>
      </c>
      <c r="B6287" t="inlineStr"/>
      <c r="C6287" t="inlineStr"/>
      <c r="D6287" t="inlineStr">
        <is>
          <t>bài báo, điều khoản, mục, đồ, thức, vật phẩm, hàng, mạo từ - nhãn, loại hàng, dấu sắt nung, vết dấu sắt nung, vết nhơ, vết nhục, khúc củi đang cháy dở, cây đuốc, thanh gươm, thanh kiếm, bệnh gỉ - công trình xây dựng, giàn khung, kết cấu, cơ cấu &amp; ), vải texile fabric), mặt, thớ - hình dáng, cấu tạo, kiểu, tầm vóc, dáng, tư thế, sự chế nhạo, công tắc, cái ngắt điện - sự chế tạo, sự sản xuất, công nghiệp - sản vật, sản phẩm, kết quả, tích</t>
        </is>
      </c>
    </row>
    <row r="6288">
      <c r="A6288" t="inlineStr">
        <is>
          <t>fabrizieren</t>
        </is>
      </c>
      <c r="B6288" t="inlineStr"/>
      <c r="C6288" t="inlineStr"/>
      <c r="D6288" t="inlineStr">
        <is>
          <t>pha, chế, bịa ra, đặt ra, dựng lên, bày đặt - bịa đặt, làm giả, làm, chế tạo, sản xuất, xây dựng</t>
        </is>
      </c>
    </row>
    <row r="6289">
      <c r="A6289" t="inlineStr">
        <is>
          <t>Facharzt</t>
        </is>
      </c>
      <c r="B6289" t="inlineStr"/>
      <c r="C6289" t="inlineStr"/>
      <c r="D6289" t="inlineStr">
        <is>
          <t>chuyên gia, chuyên viên, nhà chuyên khoa</t>
        </is>
      </c>
    </row>
    <row r="6290">
      <c r="A6290" t="inlineStr">
        <is>
          <t>Fachausdruck</t>
        </is>
      </c>
      <c r="B6290" t="inlineStr"/>
      <c r="C6290" t="inlineStr"/>
      <c r="D6290" t="inlineStr">
        <is>
          <t>chi tiết kỹ thuật, chi tiết chuyên môn, thuật ngữ chuyên môn, sự phân biệt về chuyên môn, tính chất kỹ thuật, tính chất chuyên môn</t>
        </is>
      </c>
    </row>
    <row r="6291">
      <c r="A6291" t="inlineStr">
        <is>
          <t>Fachbereich</t>
        </is>
      </c>
      <c r="B6291" t="inlineStr"/>
      <c r="C6291" t="inlineStr"/>
      <c r="D6291" t="inlineStr">
        <is>
          <t>cục, sở, ty, ban, khoa, gian hàng, khu bày hàng, khu hành chính, bộ</t>
        </is>
      </c>
    </row>
    <row r="6292">
      <c r="A6292" t="inlineStr">
        <is>
          <t>Fachbezeichnung</t>
        </is>
      </c>
      <c r="B6292" t="inlineStr"/>
      <c r="C6292" t="inlineStr"/>
      <c r="D6292" t="inlineStr">
        <is>
          <t>phép đặt tên gọi, danh pháp, thuật ngữ, mục lục</t>
        </is>
      </c>
    </row>
    <row r="6293">
      <c r="A6293" t="inlineStr">
        <is>
          <t>Fachhochschule</t>
        </is>
      </c>
      <c r="B6293" t="inlineStr"/>
      <c r="C6293" t="inlineStr"/>
      <c r="D6293" t="inlineStr">
        <is>
          <t>học viện, viện hàn lâm, trường chuyên nghiệp, trường tư thục, vườn A-ca-đê-mi, trường phái triết học Pla-ton, môn đệ của Pla-ton - trường đại học, trường cao đẳng, ban, trường đại học nội trú, đoàn, đoàn thể, hội, tập đoàn, trịa giam, nhà tù</t>
        </is>
      </c>
    </row>
    <row r="6294">
      <c r="A6294" t="inlineStr">
        <is>
          <t>Fachkenntnisse</t>
        </is>
      </c>
      <c r="B6294" t="inlineStr"/>
      <c r="C6294" t="inlineStr"/>
      <c r="D6294" t="inlineStr">
        <is>
          <t>sự biết làm, khả năng biết làm thế nào, bí quyết sản xuất, phương pháp sản xuất</t>
        </is>
      </c>
    </row>
    <row r="6295">
      <c r="A6295" t="inlineStr">
        <is>
          <t>fachlich</t>
        </is>
      </c>
      <c r="B6295" t="inlineStr"/>
      <c r="C6295" t="inlineStr"/>
      <c r="D6295" t="inlineStr">
        <is>
          <t>nghề, nghề nghiệp, chuyên nghiệp - kỹ thuật, chuyên môn</t>
        </is>
      </c>
    </row>
    <row r="6296">
      <c r="A6296" t="inlineStr">
        <is>
          <t>Fachmann</t>
        </is>
      </c>
      <c r="B6296" t="inlineStr"/>
      <c r="C6296" t="inlineStr"/>
      <c r="D6296"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 - nhà chuyên môn, chuyên viên, viên giám định - người chuyên nghiệp, đấu thủ nhà nghề - người tài giỏi, người thành thạo - nhà chuyên khoa = der anerkannte Fachmann +</t>
        </is>
      </c>
    </row>
    <row r="6297">
      <c r="A6297" t="inlineStr">
        <is>
          <t>Fachschule</t>
        </is>
      </c>
      <c r="B6297" t="inlineStr"/>
      <c r="C6297" t="inlineStr"/>
      <c r="D6297" t="inlineStr">
        <is>
          <t>trường bách khoa</t>
        </is>
      </c>
    </row>
    <row r="6298">
      <c r="A6298" t="inlineStr">
        <is>
          <t>fachsimpelnd</t>
        </is>
      </c>
      <c r="B6298" t="inlineStr"/>
      <c r="C6298" t="inlineStr"/>
      <c r="D6298" t="inlineStr">
        <is>
          <t>quá chuyên môn, có tính chất nhà nghề</t>
        </is>
      </c>
    </row>
    <row r="6299">
      <c r="A6299" t="inlineStr">
        <is>
          <t>Fachsprache</t>
        </is>
      </c>
      <c r="B6299" t="inlineStr"/>
      <c r="C6299" t="inlineStr"/>
      <c r="D6299" t="inlineStr">
        <is>
          <t>tiếng, ngôn ngữ, lời nói, cách diễn đạt, cách ăn nói - phép đặt tên gọi, danh pháp, thuật ngữ, mục lục - thuật ngữ học</t>
        </is>
      </c>
    </row>
    <row r="6300">
      <c r="A6300" t="inlineStr">
        <is>
          <t>Fachwerk</t>
        </is>
      </c>
      <c r="B6300" t="inlineStr"/>
      <c r="C6300" t="inlineStr"/>
      <c r="D6300" t="inlineStr">
        <is>
          <t>sườn, khung, khung ảnh, khung tranh, cốt truyện, lớp đá lát thành giếng, sườn đê, cơ cấu tổ chức, khuôn khổ = das Fachwerk +</t>
        </is>
      </c>
    </row>
    <row r="6301">
      <c r="A6301" t="inlineStr">
        <is>
          <t>Fackel</t>
        </is>
      </c>
      <c r="B6301" t="inlineStr"/>
      <c r="C6301" t="inlineStr"/>
      <c r="D6301" t="inlineStr">
        <is>
          <t>ngọn đuốc - đuốc &amp; ), đèn</t>
        </is>
      </c>
    </row>
    <row r="6302">
      <c r="A6302" t="inlineStr">
        <is>
          <t>Fackelschein</t>
        </is>
      </c>
      <c r="B6302" t="inlineStr"/>
      <c r="C6302" t="inlineStr"/>
      <c r="D6302" t="inlineStr">
        <is>
          <t>ánh đuốc</t>
        </is>
      </c>
    </row>
    <row r="6303">
      <c r="A6303" t="inlineStr">
        <is>
          <t>fade</t>
        </is>
      </c>
      <c r="B6303" t="inlineStr"/>
      <c r="C6303" t="inlineStr"/>
      <c r="D6303" t="inlineStr">
        <is>
          <t>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không có mùi vị, nhạt nhẽo - vô vị, nhạt phèo, không sinh động - không có nước - không có hương vị - - cũ, để đã lâu, ôi, chớm thối, chớm hỏng, cũ rích, luyện tập quá sức, mụ mẫm, mất hiệu lực - nhạt - lo ng</t>
        </is>
      </c>
    </row>
    <row r="6304">
      <c r="A6304" t="inlineStr">
        <is>
          <t>Faden</t>
        </is>
      </c>
      <c r="B6304" t="inlineStr"/>
      <c r="C6304" t="inlineStr"/>
      <c r="D6304" t="inlineStr">
        <is>
          <t>sợi nhỏ, dây nhỏ, tơ, sợi đèn, dây tóc, chỉ nhị - chỉ, sợi chỉ, sợi dây, dòng, mạch, đường ren, mạch nhỏ - sự xoắn, sự vặn, sự bện, vòng xoắn, sợi xe, thừng bện, cuộn, gói xoắn hai đầu, sự nhăn nhó, sự méo mó, sự quằn quại, khúc cong, khúc lượn quanh co, sự xoáy, sự trẹo gân, sự sái gân, sự trẹo xương - sự vênh, điệu nhảy tuýt, khuynh hướng, bản tính, sự bóp méo, sự xuyên tạc, rượu pha trộn, sự thèm ăn, sự muốn ăn = der Faden + = der Faden + = der Faden + = der Faden + = der feine Faden + = der klebrige Faden + = den Faden verlieren + = einen Faden einfädeln + = an einem Faden hängen + = es hängt an einem Faden + = keinen guten Faden an jemandem lassen + = sich wie ein roter Faden hindurchziehen +</t>
        </is>
      </c>
    </row>
    <row r="6305">
      <c r="A6305" t="inlineStr">
        <is>
          <t>Fadenkreuz</t>
        </is>
      </c>
      <c r="B6305" t="inlineStr"/>
      <c r="C6305" t="inlineStr"/>
      <c r="D6305" t="inlineStr">
        <is>
          <t>sự đi qua, sự vượt qua, sự cắt nhau, sự giao nhau, chỗ cắt nhau, ngã tư đường, lối đi trong hai hàng đinh, sự lai giống = das Fadenkreuz +</t>
        </is>
      </c>
    </row>
    <row r="6306">
      <c r="A6306" t="inlineStr">
        <is>
          <t>Fadennudeln</t>
        </is>
      </c>
      <c r="B6306" t="inlineStr"/>
      <c r="C6306" t="inlineStr"/>
      <c r="D6306" t="inlineStr">
        <is>
          <t>bún, miến</t>
        </is>
      </c>
    </row>
    <row r="6307">
      <c r="A6307" t="inlineStr">
        <is>
          <t>fadenscheinig</t>
        </is>
      </c>
      <c r="B6307" t="inlineStr"/>
      <c r="C6307" t="inlineStr"/>
      <c r="D6307" t="inlineStr">
        <is>
          <t>mỏng manh, mỏng mảnh, hời hợt, nông cạn, tầm thường, nhỏ mọn - ghẻ lở, bẩn thỉu, dơ dáy, xơ xác - không có tuyết - mòn, sờn, hư, xấu, tồi tàn, tiều tuỵ, bủn xỉn, đáng khinh, hèn hạ, đê tiện - sáng, bóng - mỏng, mảnh, gầy gò, mảnh dẻ, mảnh khảnh, loãng, thưa, thưa thớt, lơ thơ, nhỏ, nhỏ hẹp, yếu ớt, mong manh, nghèo nàn, khó chịu, buồn chán - mòn xơ cả chỉ, xác xơ, cũ rích</t>
        </is>
      </c>
    </row>
    <row r="6308">
      <c r="A6308" t="inlineStr">
        <is>
          <t>Fadenscheinigkeit</t>
        </is>
      </c>
      <c r="B6308" t="inlineStr"/>
      <c r="C6308" t="inlineStr"/>
      <c r="D6308" t="inlineStr">
        <is>
          <t>tính chất mỏng manh, tính chất mỏng mảnh, tính chất hời hợt, tính chất nông cạn, tính chất tầm thường, tính chất nhỏ mọn</t>
        </is>
      </c>
    </row>
    <row r="6309">
      <c r="A6309" t="inlineStr">
        <is>
          <t>Fader</t>
        </is>
      </c>
      <c r="B6309" t="inlineStr"/>
      <c r="C6309" t="inlineStr"/>
      <c r="D6309" t="inlineStr">
        <is>
          <t>ấm, bình, lọ, chậu, hũ, vại, ca, nồi, bô, chậu hoa, bình bạc, bình vàng, giải, cái chụp ống khói chimney pot), mũ chóp cao, giỏ bắt tôm hùm lobster pot), giấy khổ 39 x 31, 3 cm, số tiền lớn - số tiền lớn đánh cá, ngựa đua hy vọng thắng</t>
        </is>
      </c>
    </row>
    <row r="6310">
      <c r="A6310" t="inlineStr">
        <is>
          <t>Fagott</t>
        </is>
      </c>
      <c r="B6310" t="inlineStr"/>
      <c r="C6310" t="inlineStr"/>
      <c r="D6310" t="inlineStr">
        <is>
          <t>kèn fagôt</t>
        </is>
      </c>
    </row>
    <row r="6311">
      <c r="A6311" t="inlineStr">
        <is>
          <t>fahl</t>
        </is>
      </c>
      <c r="B6311" t="inlineStr"/>
      <c r="C6311" t="inlineStr"/>
      <c r="D6311" t="inlineStr">
        <is>
          <t>xanh, mặc quần áo xanh, chán nản, thất vọng, hay chữ, tục tĩu, đảng Tô rõi rệu 1 chĩu phĩu uống say mèm, uống say bí tỉ - bỏ hoá, không trồng trọt, không được trau dồi, không được rèn luyện - xám xịt, xám ngoẹt, tái nhợt, tái mét, tím ngắt, tức tím gan, tím ruột, giận tái người - xanh nhợt, bệch bạc, ghê gớm, khủng khiếp - tái, nhợt nhạt, xanh xám, nhợt, lờ mờ, yếu ớt - vàng bủng</t>
        </is>
      </c>
    </row>
    <row r="6312">
      <c r="A6312" t="inlineStr">
        <is>
          <t>Fahlheit</t>
        </is>
      </c>
      <c r="B6312" t="inlineStr"/>
      <c r="C6312" t="inlineStr"/>
      <c r="D6312" t="inlineStr">
        <is>
          <t>sắc xám xịt, sắc tái mét, sắc tái nhợt, sắc tím bầm</t>
        </is>
      </c>
    </row>
    <row r="6313">
      <c r="A6313" t="inlineStr">
        <is>
          <t>Fahne</t>
        </is>
      </c>
      <c r="B6313" t="inlineStr"/>
      <c r="C6313" t="inlineStr"/>
      <c r="D6313" t="inlineStr">
        <is>
          <t>ngọn cờ, biểu ngữ, đầu đề chữ lớn suốt mặt trang báo - phù hiệu, cờ hiệu, cờ người cầm cờ, thiếu uý - cây irit, phiến đá lát đường flag stone), mặt đường lát bằng đá phiến, lông cánh flag feather), cờ, cờ lệnh, đuôi cờ - giẻ, giẻ rách, quần áo rách tả tơi, giẻ cũ để làm giấy, mảnh vải, mảnh buồm, mảnh, mảnh vụn, mảnh tả tơi, một tí, mảy may, báo lá cải, báo giẻ rách, cờ rách, khăn tay giẻ rách, bức màn giẻ rách... - đá lợp nhà, cát kết thô, sự la lối om sòm, sự phá rối, trò đùa nghịch - cánh cờ, tiêu chuẩn, chuẩn, mẫu, trình độ, mức, chất lượng trung bình, lớp học, hạng, thứ, bản vị, chân, cột, cây mọc đứng, Xtanđa = die Fahne + = die Fahne + = die Fahne + = die rote Fahne + = die weiße Fahne + = eine Fahne haben + = die Fahne hochhalten +</t>
        </is>
      </c>
    </row>
    <row r="6314">
      <c r="A6314" t="inlineStr">
        <is>
          <t>Fahnenabzug</t>
        </is>
      </c>
      <c r="B6314" t="inlineStr"/>
      <c r="C6314" t="inlineStr"/>
      <c r="D6314"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6315">
      <c r="A6315" t="inlineStr">
        <is>
          <t>Fahneneid</t>
        </is>
      </c>
      <c r="B6315" t="inlineStr"/>
      <c r="C6315" t="inlineStr"/>
      <c r="D6315">
        <f> den Fahneneid schwören +</f>
        <v/>
      </c>
    </row>
    <row r="6316">
      <c r="A6316" t="inlineStr">
        <is>
          <t>Fahnenflucht</t>
        </is>
      </c>
      <c r="B6316" t="inlineStr"/>
      <c r="C6316" t="inlineStr"/>
      <c r="D6316" t="inlineStr">
        <is>
          <t>sự bỏ ra đi, sự bỏ trốn, sự đào ngũ, sự ruồng bỏ, sự bỏ rơi, sự không nhìn nhận đến</t>
        </is>
      </c>
    </row>
    <row r="6317">
      <c r="A6317" t="inlineStr">
        <is>
          <t>Fahnenmast</t>
        </is>
      </c>
      <c r="B6317" t="inlineStr"/>
      <c r="C6317" t="inlineStr"/>
      <c r="D6317" t="inlineStr">
        <is>
          <t>cột cờ</t>
        </is>
      </c>
    </row>
    <row r="6318">
      <c r="A6318" t="inlineStr">
        <is>
          <t>Fahnenstange</t>
        </is>
      </c>
      <c r="B6318" t="inlineStr"/>
      <c r="C6318" t="inlineStr"/>
      <c r="D6318" t="inlineStr">
        <is>
          <t>cột cờ</t>
        </is>
      </c>
    </row>
    <row r="6319">
      <c r="A6319" t="inlineStr">
        <is>
          <t>Fahrbahn</t>
        </is>
      </c>
      <c r="B6319" t="inlineStr"/>
      <c r="C6319" t="inlineStr"/>
      <c r="D6319" t="inlineStr">
        <is>
          <t>đường nhỏ, đường làng, đường hẻm, ngõ hẻm, khoảng giữa hàng người, đường quy định cho tàu biển, đường dành riêng cho xe cộ đi hàng một - con đường, đường sắt, đường phố, cách, phương pháp, số nhiều) vũng tàu - lòng đường, lòng cầu - phố, hàng phố, đường cái = die Fahrbahn +</t>
        </is>
      </c>
    </row>
    <row r="6320">
      <c r="A6320" t="inlineStr">
        <is>
          <t>fahrbar</t>
        </is>
      </c>
      <c r="B6320" t="inlineStr"/>
      <c r="C6320" t="inlineStr"/>
      <c r="D6320" t="inlineStr">
        <is>
          <t>chuyển động, di động, lưu động, hay thay đổi, dễ biến đổi, biến đổi nhanh - tính có thể di chuyển - để tàu bè đi lại được, có thể đi sông biển được, có thể điều khiển được - có thể cưỡi được, có thể cưỡi ngựa qua - sự đi đường, sự du lịch, sự du hành, nay đây mai đó, đi rong</t>
        </is>
      </c>
    </row>
    <row r="6321">
      <c r="A6321" t="inlineStr">
        <is>
          <t>Fahren</t>
        </is>
      </c>
      <c r="B6321" t="inlineStr"/>
      <c r="C6321" t="inlineStr"/>
      <c r="D6321" t="inlineStr">
        <is>
          <t>môn cưỡi ngựa, sự đi xe, sự đi xe đạp, sự cưỡi lên, sự thả neo, con đường để đi ngựa, con đường xuyên qua rừng, con đường ven rừng, khu vực hành chính, khu vực bầu cử = das rücksichtslose Fahren +</t>
        </is>
      </c>
    </row>
    <row r="6322">
      <c r="A6322" t="inlineStr">
        <is>
          <t>fahren</t>
        </is>
      </c>
      <c r="B6322" t="inlineStr"/>
      <c r="C6322" t="inlineStr"/>
      <c r="D6322" t="inlineStr">
        <is>
          <t>mang, vác, khuân, chở, ẵm, đem theo, đeo, mang theo, tích trữ, nhớ được, mang lại, kèm theo, chứa đựng, dẫn, đưa, truyền, chống, chống đỡ, có tầm, đạt tới, tầm xa, tới, đi xa, vọng xa, đăng, sang, nhớ - làm dài ra, kéo cao lên, tiếp nối, thắng, lấy được, chiếm được, đoạt được, thuyết phục được, vượt qua, được thông qua, được chấp nhận, giành được thắng lợi cho ta, có dáng dấp, đi theo kiểu - giữ theo kiểu, có thái độ, xử sự, cư xử, ăn ở - 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dàn xếp xong, ký kết, làm, hoãn lại, để lại, để chậm lại, cầm cương ngựa, đánh xe, lái xe... - đi xe, chạy, bạt bóng, bị cuốn đi, bị trôi giạt, lao vào, xô vào, đập mạnh, quất mạnh, giáng cho một cú, bắn cho một phát đạn, ném cho một hòn đá to let drive at), nhằm mục đích, có ý định - có ý muốn, làm cật lực, lao vào mà làm, tập trung vật nuôi để kiểm lại - đi đường, đi du lịch, xảy ra, ở vào tình trạng, làm ăn, được khao, được thết, ăn uống, bồi dưỡng - đi, đi đến, đi tới, thành, thành ra, hoá thành, trôi qua, trôi đi, chết, tiêu tan, chấm dứt, mất hết, yếu đi, bắt đầu, điểm đánh, nổ, sống trong tình trạng..., làm theo, hành động theo - hành động phù hợp với, xét theo, đổ, sụp, gãy, vỡ nợ, phá sản, diễn ra, tiếp diễn, tiến hành, diễn biến, kết quả, đang lưu hành, đặt để, kê, để vừa vào, vừa với, có chỗ, đủ chỗ, hợp với, xứng với, thích hợp với - nói năng, làm đến mức là, trả, tiêu vào, bán, thuộc về, được biết, được thừa nhận, truyền đi, nói, truyền miệng, hợp nhịp điệu, phổ theo, đánh, ra, đặt - đi ô tô, đưa đi bằng ô tô - đi sông, đi biển, vượt biển, bay, đem thông qua - đạp bàn đạp, đạp xe đạp, đạp - đi ngựa, cưỡi ngựa, cưỡi lên, đi xe đạp, lướt đi, trôi nổi bập bềnh, lênh đênh, thả neo, gối lên nhau, mặc cả quần áo đi ngựa mà cân, thuộc vào loại cho ngựa chạy - cưỡi, cho cưỡi lên, đè nặng, giày vò, day dứt, áp chế, lướt trên - chạy vội, vội vã, chạy trốn, tẩu thoát, chạy đua, vận hành, hoạt động, trượt đi, chạy lướt, lăn mau..., xoay quanh, bỏ khắp, mọc lan ra, chạy dài, chạy quanh, được viết, được thảo - được kể, có nội dung, tiếp tục tồn tại, tiếp diễn trong một quãng thời gian liên tục, kéo dài, có giá trị, có hiệu lực, ám ảnh, vương vấn, lưu luyến, truyền mãi, còn mãi mãi, lan nhanh - hướng về, nghĩ về, chạy trên tuyến đường, nhoè, thôi, phai, bạc, chảy, đầm đìa, lênh láng, dầm dề, rỉ rò, lên tới, trở nên, trở thành, có xu thế, có chiều hướng, tuột, ngược nước để đẻ, ứng cử, chạy thi - cho chạy đua, chọc thủng, phá vỡ, cầu, phó mặc, theo, đi theo, đuổi theo, rượt theo, cho chảy, đổ vào khuôn, chỉ huy, điều khiển, quản lý, trông nom, đụng vào, đâm vào, chọc vào, luồn, đưa lướt đi - đổ tràn trề, đổ chứa chan, đổ lai láng, chảy đầm đìa, chảy ròng ròng, cho ra đồng cỏ, buôn lậu, khâu lược, gạch, vẽ, để cho chất đống, đem, đề cử, giới thiệu, ủng hộ - lăn, làm cho lăn, đẩy - đẩy cho lăn, dắt, làm quay tròn, xoay, chở trên một xe lăn, xử tội xe hình, đánh nhừ tử, cho quay, quay, lượn vòng = fahren + = fahren + = fahren um + = rechts fahren! + = langsam fahren! + = er zog es vor zu fahren +</t>
        </is>
      </c>
    </row>
    <row r="6323">
      <c r="A6323" t="inlineStr">
        <is>
          <t>fahrend</t>
        </is>
      </c>
      <c r="B6323" t="inlineStr"/>
      <c r="C6323" t="inlineStr"/>
      <c r="D6323" t="inlineStr">
        <is>
          <t>lang thang, sống lang thang, vẩn vơ, vô định = fahrend +</t>
        </is>
      </c>
    </row>
    <row r="6324">
      <c r="A6324" t="inlineStr">
        <is>
          <t>Fahrer</t>
        </is>
      </c>
      <c r="B6324" t="inlineStr"/>
      <c r="C6324" t="inlineStr"/>
      <c r="D6324" t="inlineStr">
        <is>
          <t>người lái xe - người lái, người đánh xe, người dắt, cái bạt, dụng cụ để đóng, máy đóng, bánh xe phát động - người cưỡi ngựa, người cưỡi ngựa giỏi, người biểu diễn môn cưỡi ngựa, người dô kề, người đi xe, người đi xe đạp, nẹp, phần phụ lục, điều khoản thêm vào, bài toán ứng dụng - bộ phận hố, bộ phận bắc ngang, con mã = der rücksichtslose Fahrer +</t>
        </is>
      </c>
    </row>
    <row r="6325">
      <c r="A6325" t="inlineStr">
        <is>
          <t>Fahrgast</t>
        </is>
      </c>
      <c r="B6325" t="inlineStr"/>
      <c r="C6325" t="inlineStr"/>
      <c r="D6325" t="inlineStr">
        <is>
          <t>tiền xe, tiền đò, tiền phà, tiền vé, khách đi xe thuê, thức ăn, đồ ăn, chế độ ăn - mặt trong, phía trong, phần trong, bên trong, phần giữa, lòng, ruột - hành khách, thành viên không có khả năng làm được trò trống gì, thành viên kém không đóng góp đóng góp được gì, để chở hành khách</t>
        </is>
      </c>
    </row>
    <row r="6326">
      <c r="A6326" t="inlineStr">
        <is>
          <t>Fahrgeld</t>
        </is>
      </c>
      <c r="B6326" t="inlineStr"/>
      <c r="C6326" t="inlineStr"/>
      <c r="D6326" t="inlineStr">
        <is>
          <t>tiền xe, tiền đò, tiền phà, tiền vé, khách đi xe thuê, thức ăn, đồ ăn, chế độ ăn = halten Sie das Fahrgeld bereit +</t>
        </is>
      </c>
    </row>
    <row r="6327">
      <c r="A6327" t="inlineStr">
        <is>
          <t>Fahrgestell</t>
        </is>
      </c>
      <c r="B6327" t="inlineStr"/>
      <c r="C6327" t="inlineStr"/>
      <c r="D6327" t="inlineStr">
        <is>
          <t>xe ngựa, toa hành khách, sự chuyên chở hàng hoá, cước chuyên chở hàng hoá, bộ phận quay, sườn xe, xe chở pháo gun carriage), dáng, dáng đi, sự thông qua, sự điều khiển, sự quản lý - sự thi hành, sự thực hiện - khung gầm - sự trao đổi, sự đổi chác, đồ linh tinh, hàng vặt, chuyện nhảm, chuyện tầm bậy, rau, quan hệ, chế độ trả lương bằng hiện vật truck system), xe ba gác, xe tải, toa chở hàng, xe dỡ hành lý = das Fahrgestell + = das Fahrgestell + = das Fahrgestell einziehen +</t>
        </is>
      </c>
    </row>
    <row r="6328">
      <c r="A6328" t="inlineStr">
        <is>
          <t>fahrig</t>
        </is>
      </c>
      <c r="B6328" t="inlineStr"/>
      <c r="C6328" t="inlineStr"/>
      <c r="D6328" t="inlineStr">
        <is>
          <t>hay thay đổi, đồng bóng, bông lông, phù phiếm, gàn, dở hơi - hay giật mình, hay hốt hoảng bồn chồn, tăng vọt, lên xuống thất thường, thay đổi thất thường - ẩu, bừa, được đâu hay đó, liều lĩnh</t>
        </is>
      </c>
    </row>
    <row r="6329">
      <c r="A6329" t="inlineStr">
        <is>
          <t>Fahrkarte</t>
        </is>
      </c>
      <c r="B6329" t="inlineStr"/>
      <c r="C6329" t="inlineStr"/>
      <c r="D6329" t="inlineStr">
        <is>
          <t>bìa cứng, giấy bồi, quân bài, danh thiếp, vé xe lửa, bằng bìa cứng, bằng giấy bồi, không bền, không chắc chắn, mỏng mảnh - vé, giấy, bông, phiếu, nhãn ghi giá, nhãn ghi đặc điểm, thẻ, biển, danh sách ứng cử, cái đúng điệu = die direkte Fahrkarte + = die einfache Fahrkarte + = eine Fahrkarte lösen + = eine Fahrkarte kaufen + = eine direkte Fahrkarte lösen +</t>
        </is>
      </c>
    </row>
    <row r="6330">
      <c r="A6330" t="inlineStr">
        <is>
          <t>Fahrplan</t>
        </is>
      </c>
      <c r="B6330" t="inlineStr"/>
      <c r="C6330" t="inlineStr"/>
      <c r="D6330" t="inlineStr">
        <is>
          <t>bản danh mục, bảng liệt kê, bản phụ lục, bảng giờ giấc, biểu thời gian, thời hạn</t>
        </is>
      </c>
    </row>
    <row r="6331">
      <c r="A6331" t="inlineStr">
        <is>
          <t>Fahrpreis</t>
        </is>
      </c>
      <c r="B6331" t="inlineStr"/>
      <c r="C6331" t="inlineStr"/>
      <c r="D6331" t="inlineStr">
        <is>
          <t>tiền xe, tiền đò, tiền phà, tiền vé, khách đi xe thuê, thức ăn, đồ ăn, chế độ ăn</t>
        </is>
      </c>
    </row>
    <row r="6332">
      <c r="A6332" t="inlineStr">
        <is>
          <t>Fahrrad</t>
        </is>
      </c>
      <c r="B6332" t="inlineStr"/>
      <c r="C6332" t="inlineStr"/>
      <c r="D6332" t="inlineStr">
        <is>
          <t>xe đạp - của bicycle xe đạp - máy móc, cơ giới, người máy, người làm việc như cái máy, cơ quan đầu nâo, bộ máy chỉ đạo, xe đạp ba bánh, máy bơm cứu hoả, máy thay cảnh - xe đạp ẩy chân - bánh &amp; ), hệ thống bánh xe, xe hình, bàn quay, bánh lái, tay lái, sự quay tròn, sự xoay, sự quay, sự thăng trầm, bộ máy = Fahrrad fahren +</t>
        </is>
      </c>
    </row>
    <row r="6333">
      <c r="A6333" t="inlineStr">
        <is>
          <t>Fahrrinne</t>
        </is>
      </c>
      <c r="B6333" t="inlineStr"/>
      <c r="C6333" t="inlineStr"/>
      <c r="D6333" t="inlineStr">
        <is>
          <t>luồng nước, kênh đào cho tàu bè đi lại, đường lăn bóng - đường sông tàu bè qua lại được</t>
        </is>
      </c>
    </row>
    <row r="6334">
      <c r="A6334" t="inlineStr">
        <is>
          <t>Fahrschein</t>
        </is>
      </c>
      <c r="B6334" t="inlineStr"/>
      <c r="C6334" t="inlineStr"/>
      <c r="D6334" t="inlineStr">
        <is>
          <t>vé, giấy, bông, phiếu, nhãn ghi giá, nhãn ghi đặc điểm, thẻ, biển, danh sách ứng cử, cái đúng điệu</t>
        </is>
      </c>
    </row>
    <row r="6335">
      <c r="A6335" t="inlineStr">
        <is>
          <t>Fahrspur</t>
        </is>
      </c>
      <c r="B6335" t="inlineStr"/>
      <c r="C6335" t="inlineStr"/>
      <c r="D6335" t="inlineStr">
        <is>
          <t>đường nhỏ, đường làng, đường hẻm, ngõ hẻm, khoảng giữa hàng người, đường quy định cho tàu biển, đường dành riêng cho xe cộ đi hàng một</t>
        </is>
      </c>
    </row>
    <row r="6336">
      <c r="A6336" t="inlineStr">
        <is>
          <t>Fahrstrecke</t>
        </is>
      </c>
      <c r="B6336" t="inlineStr"/>
      <c r="C6336" t="inlineStr"/>
      <c r="D6336" t="inlineStr">
        <is>
          <t>tuyến đường, đường đi, raut) lệnh hành quân</t>
        </is>
      </c>
    </row>
    <row r="6337">
      <c r="A6337" t="inlineStr">
        <is>
          <t>Fahrstuhl</t>
        </is>
      </c>
      <c r="B6337" t="inlineStr"/>
      <c r="C6337" t="inlineStr"/>
      <c r="D6337" t="inlineStr">
        <is>
          <t>máy nâng, máy trục, thang máy, cơ nâng, bánh lái độ cao - sự nâng lên, sự nhấc lên, sự nâng cao, sự nhấc cao, máy nhấc, sự cho đi nhờ xe, sự nâng đỡ, chỗ gồ lên, chỗ nhô lên, sức nâng, trọng lượng nâng, air-lift = die Wohnung ohne Fahrstuhl + = der Fahrstuhl ist nicht benutzbar +</t>
        </is>
      </c>
    </row>
    <row r="6338">
      <c r="A6338" t="inlineStr">
        <is>
          <t>Fahrtrichtungsanzeiger</t>
        </is>
      </c>
      <c r="B6338" t="inlineStr"/>
      <c r="C6338" t="inlineStr"/>
      <c r="D6338" t="inlineStr">
        <is>
          <t>mũi tên xin đường rẽ</t>
        </is>
      </c>
    </row>
    <row r="6339">
      <c r="A6339" t="inlineStr">
        <is>
          <t>Fahrweg</t>
        </is>
      </c>
      <c r="B6339" t="inlineStr"/>
      <c r="C6339" t="inlineStr"/>
      <c r="D6339"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lòng đường, lòng cầu</t>
        </is>
      </c>
    </row>
    <row r="6340">
      <c r="A6340" t="inlineStr">
        <is>
          <t>Fahrwerk</t>
        </is>
      </c>
      <c r="B6340" t="inlineStr"/>
      <c r="C6340" t="inlineStr"/>
      <c r="D6340" t="inlineStr">
        <is>
          <t>khung gầm - bộ phận hạ cánh - bộ bánh hạ cánh, satxi</t>
        </is>
      </c>
    </row>
    <row r="6341">
      <c r="A6341" t="inlineStr">
        <is>
          <t>Fahrzeug</t>
        </is>
      </c>
      <c r="B6341" t="inlineStr"/>
      <c r="C6341" t="inlineStr"/>
      <c r="D6341" t="inlineStr">
        <is>
          <t>sự chở, sự chuyên chở, sự vận chuyển, sự truyền, sự truyền đạt, sự chuyển nhượng, sự sang tên, giấy chuyển nhượng, giấy sang tên, xe cộ - nghề, nghề thủ công, tập thể những người cùng nghề, mưu mẹo, mánh khoé, ngón xảo quyệt, ngón lừa đảo, tàu, máy bay, hội tam điểm - máy móc, cơ giới, người máy, người làm việc như cái máy, cơ quan đầu nâo, bộ máy chỉ đạo, xe đạp, xe đạp ba bánh, máy bơm cứu hoả, máy thay cảnh - xe, vật truyền, phương tiện truyền bá, tá dược lỏng - bình, chậu, lọ, thùng, thuyền lớn, tàu thuỷ, ống, mạch = Fahrzeug- + = das ratternde Fahrzeug + = auf ein Fahrzeug auffahren +</t>
        </is>
      </c>
    </row>
    <row r="6342">
      <c r="A6342" t="inlineStr">
        <is>
          <t>fair</t>
        </is>
      </c>
      <c r="B6342" t="inlineStr"/>
      <c r="C6342" t="inlineStr"/>
      <c r="D6342" t="inlineStr">
        <is>
          <t>phải, đúng, hợp lý, không thiên vị, công bằng, ngay thẳng, thẳng thắn, không gian lận, khá, khá tốt, đầy hứa hẹn, thuận lợi, thông đồng bén giọt, đẹp, nhiều, thừa thãi, khá lớn, có vẻ đúng - có vẻ xuôi tai, khéo, vàng hoe, trắng, trong sạch, trúng, tốt, lịch sự, lễ phép, vào bản sạch - thể thao, thích thể thao, thượng võ, trung thực, dũng cảm - xứng đáng với một nhà thể thao, hợp với nhà thể thao, đúng là một người có tinh thần thượng võ, đúng là một người thẳng thắn, đúng là một người trung thực - đúng là một người có dũng khí - vuông, to ngang, đẫy, ních bụng, có thứ tự, ngăn nắp, kiên quyết, dứt khoát, không úp mở, thật thà, sòng phẳng, ngang hàng, bằng hàng, bình phương, cổ lỗ sĩ, lỗi thời, vuông vắn, thẳng góc với</t>
        </is>
      </c>
    </row>
    <row r="6343">
      <c r="A6343" t="inlineStr">
        <is>
          <t>Fakir</t>
        </is>
      </c>
      <c r="B6343" t="inlineStr"/>
      <c r="C6343" t="inlineStr"/>
      <c r="D6343" t="inlineStr">
        <is>
          <t>Fakia, thầy tu khổ hạnh</t>
        </is>
      </c>
    </row>
    <row r="6344">
      <c r="A6344" t="inlineStr">
        <is>
          <t>Faksimile</t>
        </is>
      </c>
      <c r="B6344" t="inlineStr"/>
      <c r="C6344" t="inlineStr"/>
      <c r="D6344" t="inlineStr">
        <is>
          <t>bản sao, bản chép</t>
        </is>
      </c>
    </row>
    <row r="6345">
      <c r="A6345" t="inlineStr">
        <is>
          <t>Faktion</t>
        </is>
      </c>
      <c r="B6345" t="inlineStr"/>
      <c r="C6345" t="inlineStr"/>
      <c r="D6345" t="inlineStr">
        <is>
          <t>bè phái, gây bè phái, có tính chất bè phái</t>
        </is>
      </c>
    </row>
    <row r="6346">
      <c r="A6346" t="inlineStr">
        <is>
          <t>Faktor</t>
        </is>
      </c>
      <c r="B6346" t="inlineStr"/>
      <c r="C6346" t="inlineStr"/>
      <c r="D6346" t="inlineStr">
        <is>
          <t>yếu tố, nguyên tố, pin, yếu tố phân tử, hiện tượng khí tượng, cơ sở, nguyên lý cơ bản, sức mạnh thiên nhiên, đơn vị không quân, môi trường - nhân tố, người quản lý, người đại diện, người buôn bán ăn hoa hồng, người quản lý ruộng đất, thừa số, hệ số = der unbekannte Faktor +</t>
        </is>
      </c>
    </row>
    <row r="6347">
      <c r="A6347" t="inlineStr">
        <is>
          <t>Faktorei</t>
        </is>
      </c>
      <c r="B6347" t="inlineStr"/>
      <c r="C6347" t="inlineStr"/>
      <c r="D6347" t="inlineStr">
        <is>
          <t>nhà máy, xí nghiệp, xưởng, đại lý ở nước ngoài</t>
        </is>
      </c>
    </row>
    <row r="6348">
      <c r="A6348" t="inlineStr">
        <is>
          <t>Faktotum</t>
        </is>
      </c>
      <c r="B6348" t="inlineStr"/>
      <c r="C6348" t="inlineStr"/>
      <c r="D6348" t="inlineStr">
        <is>
          <t>người quản gia, người làm mọi thứ việc</t>
        </is>
      </c>
    </row>
    <row r="6349">
      <c r="A6349" t="inlineStr">
        <is>
          <t>fakultativ</t>
        </is>
      </c>
      <c r="B6349" t="inlineStr"/>
      <c r="C6349" t="inlineStr"/>
      <c r="D6349" t="inlineStr">
        <is>
          <t>tuỳ ý, không bắt buộc, để cho chọn</t>
        </is>
      </c>
    </row>
    <row r="6350">
      <c r="A6350" t="inlineStr">
        <is>
          <t>Falbeln</t>
        </is>
      </c>
      <c r="B6350" t="inlineStr"/>
      <c r="C6350" t="inlineStr"/>
      <c r="D6350" t="inlineStr">
        <is>
          <t>đi hối hả, khoa tay múa chân, viền đường ren - xếp nếp</t>
        </is>
      </c>
    </row>
    <row r="6351">
      <c r="A6351" t="inlineStr">
        <is>
          <t>Falke</t>
        </is>
      </c>
      <c r="B6351" t="inlineStr"/>
      <c r="C6351" t="inlineStr"/>
      <c r="D6351" t="inlineStr">
        <is>
          <t>diều hâu, chim ưng, kẻ hiếu chiến, diều hâu ), kẻ tham tàn, sự đằng hắng, tiếng đằng hắng, cái bàn xoa = der Falke +</t>
        </is>
      </c>
    </row>
    <row r="6352">
      <c r="A6352" t="inlineStr">
        <is>
          <t>Falkenjagd</t>
        </is>
      </c>
      <c r="B6352" t="inlineStr"/>
      <c r="C6352" t="inlineStr"/>
      <c r="D6352" t="inlineStr">
        <is>
          <t>nghề nuôi chim ưng, thuật nuôi chim ưng, sự đi săn bằng chim ưng</t>
        </is>
      </c>
    </row>
    <row r="6353">
      <c r="A6353" t="inlineStr">
        <is>
          <t>Falkner</t>
        </is>
      </c>
      <c r="B6353" t="inlineStr"/>
      <c r="C6353" t="inlineStr"/>
      <c r="D6353" t="inlineStr">
        <is>
          <t>người nuôi chim ưng, người săn bằng chim ưng</t>
        </is>
      </c>
    </row>
    <row r="6354">
      <c r="A6354" t="inlineStr">
        <is>
          <t>Fallen</t>
        </is>
      </c>
      <c r="B6354" t="inlineStr"/>
      <c r="C6354" t="inlineStr"/>
      <c r="D6354" t="inlineStr">
        <is>
          <t>giọt, hớp nhỏ rượu mạnh, ly nhỏ rượu mạnh, chút xíu rượu mạnh, kẹo viên, viên, hoa, dây rủ, sự rơi, quãng rơi, sự xuống dốc, sự thất thế, sự hạ, sự giảm, sa sụt, chỗ thụt xuống thình lình - mực thụt xuống, dốc đứng, màn hạ lúc nghỉ tạm drop-curtain), cú đá quả bóng đang bật drop-kick), ván rút, miếng che lỗ khoá, khe đút tiền, sự thả dù, vật thả dù = Fallen stellen + = das allmähliche Steigen oder Fallen +</t>
        </is>
      </c>
    </row>
    <row r="6355">
      <c r="A6355" t="inlineStr">
        <is>
          <t>fallen</t>
        </is>
      </c>
      <c r="B6355" t="inlineStr"/>
      <c r="C6355" t="inlineStr"/>
      <c r="D6355" t="inlineStr">
        <is>
          <t>xuống, bước cuống, hạ xuống, đậu xuống, đỗ xuống - nghiêng đi, dốc nghiêng đi, nghiêng mình, cúi mình, cúi đầu rũ xuống, tàn dần, xế, xế tà, suy đi, suy dần, sụt xuống, suy sụp, suy vi, tàn tạ, nghiêng, cúi, từ chối, khước từ, không nhận - không chịu, biến cách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rơi xuống, rơi vào &amp; ), rủ xuống, xoã xuống, rụng xuống, ngã, xuống thấp, xịu xuống, dịu đi, nguôi đi, đổ nát, sụp đổ, mất địa vị, bị hạ bệ, xuống thế, sa sút, xuống dốc - sa ngã, thất bại, thất thủ, hy sinh, chết, ngã xuống ), buột nói ra, thốt ra, sinh ra, đẻ ra, được chia thành thuộc về, bị, dốc xuống, đổ ra, bắt đầu, xông vào, chặt - kéo xuống, làm yếu đi, làm giảm đi, làm xấu đi, làm thành hèn hạ, làm giảm giá trị, cau mày, có vẻ đe doạ, tối sầm - làm tròn trĩnh, làm phính ra, làm mẫm, + out, up) tròn trĩnh, phính ra, mẫm ra, rơi phịch xuống, rơi ùm xuống, ngồi phịch xuống, lao ùm xuống, bầu cho, dốc phiếu cho, hoàn toàn tán thành - toàn tâm toàn ý theo, + down, upon) bỏ phịch xuống, vứt phịch xuống, làm rơi ùm xuống - nhúng, thọc, đâm sâu vào, đâm ngập vào, đẩy vào, làm chìm ngập vào, nhận chìm, chôn sâu, chôn ngập, lao mình xuống, nhảy đâm đầu xuống, lao vào, lao lên, lao xuống, lao tới, chúi tới - cờ bạc liều, máu mê cờ bạc, mang công mắc n = fallen + = fallen + = fallen + = fallen + = fallen + = fallen + = fallen unter + = lästig fallen + = wellig fallen + = unter etwas fallen +</t>
        </is>
      </c>
    </row>
    <row r="6356">
      <c r="A6356" t="inlineStr">
        <is>
          <t>Fallensteller</t>
        </is>
      </c>
      <c r="B6356" t="inlineStr"/>
      <c r="C6356" t="inlineStr"/>
      <c r="D6356" t="inlineStr">
        <is>
          <t>người đánh bẫy, người giữ cửa thông hơi</t>
        </is>
      </c>
    </row>
    <row r="6357">
      <c r="A6357" t="inlineStr">
        <is>
          <t>Fallgrube</t>
        </is>
      </c>
      <c r="B6357" t="inlineStr"/>
      <c r="C6357" t="inlineStr"/>
      <c r="D6357" t="inlineStr">
        <is>
          <t>hầm bẫy, cạm bẫy</t>
        </is>
      </c>
    </row>
    <row r="6358">
      <c r="A6358" t="inlineStr">
        <is>
          <t>Fallobst</t>
        </is>
      </c>
      <c r="B6358" t="inlineStr"/>
      <c r="C6358" t="inlineStr"/>
      <c r="D6358" t="inlineStr">
        <is>
          <t>qu rụng, của trời cho, điều may mắn bất ngờ</t>
        </is>
      </c>
    </row>
    <row r="6359">
      <c r="A6359" t="inlineStr">
        <is>
          <t>Fallreep</t>
        </is>
      </c>
      <c r="B6359" t="inlineStr"/>
      <c r="C6359" t="inlineStr"/>
      <c r="D6359" t="inlineStr">
        <is>
          <t>lối đi giữa các hàng ghế, lối đi chéo dẫn đến các hàng ghế sau, cầu tàu, đường từ mũi tàu đến lái</t>
        </is>
      </c>
    </row>
    <row r="6360">
      <c r="A6360" t="inlineStr">
        <is>
          <t>falls</t>
        </is>
      </c>
      <c r="B6360" t="inlineStr"/>
      <c r="C6360" t="inlineStr"/>
      <c r="D6360" t="inlineStr">
        <is>
          <t>nếu, nếu như, có... không, có... chăng, không biết... có không, bất kỳ lúc nào, giá mà, cho rằng, dù là</t>
        </is>
      </c>
    </row>
    <row r="6361">
      <c r="A6361" t="inlineStr">
        <is>
          <t>Fallschirm</t>
        </is>
      </c>
      <c r="B6361" t="inlineStr"/>
      <c r="C6361" t="inlineStr"/>
      <c r="D6361" t="inlineStr">
        <is>
          <t>cầu trượt, đường trượt, dốc lao, đường lao, thác, máng đổ rác, dù - cái dù = mit Fallschirm abspringen + = mit dem Fallschirm abspringen +</t>
        </is>
      </c>
    </row>
    <row r="6362">
      <c r="A6362" t="inlineStr">
        <is>
          <t>Fallschirmabsprung</t>
        </is>
      </c>
      <c r="B6362" t="inlineStr"/>
      <c r="C6362" t="inlineStr"/>
      <c r="D6362" t="inlineStr">
        <is>
          <t>sự nhảy dù</t>
        </is>
      </c>
    </row>
    <row r="6363">
      <c r="A6363" t="inlineStr">
        <is>
          <t>Fallschirmspringer</t>
        </is>
      </c>
      <c r="B6363" t="inlineStr"/>
      <c r="C6363" t="inlineStr"/>
      <c r="D6363" t="inlineStr">
        <is>
          <t>người nhảy dù</t>
        </is>
      </c>
    </row>
    <row r="6364">
      <c r="A6364" t="inlineStr">
        <is>
          <t>Fallstrick</t>
        </is>
      </c>
      <c r="B6364" t="inlineStr"/>
      <c r="C6364" t="inlineStr"/>
      <c r="D6364" t="inlineStr">
        <is>
          <t>đồ đạc quần áo, đồ dùng riêng, hành lý, đá trap traprock), bẫy, cạm bẫy &amp; ), trap-door, Xifông, ống chữ U, máy tung bóng để tập bắn, máy tung chim để tập bắn, xe hai bánh, cảnh sát - mật thám, nhạc khí gõ, cái mồm</t>
        </is>
      </c>
    </row>
    <row r="6365">
      <c r="A6365" t="inlineStr">
        <is>
          <t>falsch</t>
        </is>
      </c>
      <c r="B6365" t="inlineStr"/>
      <c r="C6365" t="inlineStr"/>
      <c r="D6365" t="inlineStr">
        <is>
          <t>thuận cả hai tay, lá mặt lá trái, hai mang, ăn ở hai lòng - - sai, hỏng, xấu, bậy, không đúng lúc, không hợp thời - nhân tạo, không tự nhiên, giả tạo, giả - hèn hạ, đê tiện, khúm núm, quỵ luỵ, thường, không quý - hư, ma giả, không có thật - như mèo, nham hiểm, nanh ác - giả mạo, giả vờ, giả đò - hai mặt - vô dụng, bỏ đi - sai lầm, sai sót, không đúng - nhầm, không thật, dối trá, lừa dối, phản trắc, giả dối, dối, lừa - bịa, bịa đặt - hư cấu, tưởng tượng, không có thực - loè loẹt, sặc sỡ, lóng, ăn cắp ăn nẩy - hôi hám, hôi thối, bẩn thỉu, cáu bẩn, ươn, đáng ghét, tồi, thô tục, tục tĩu, thô lỗ, gớm, tởm, kinh tởm, nhiễm độc, nhiều rêu, nhiều hà, tắc nghẽn, rối, trái luật, gian lận, ngược, nhiều lỗi, gian trá - không chỉnh, còn đầy lỗi, không đứng đắn - không thành thực, không chân tình - bệnh tật, tàn tật, tàn phế, cho người bệnh tật, cho người tàn tật, cho người tàn phế, người bệnh tật, người tàn tật, người tàn phế, không có hiệu lực, không có căn cứ, vô hiệu - - sai sự thật, láo, điêu, xuyên tạc - hiểu sai, hiểu lầm - khư khư giữ lấy sai lầm, ngang ngạnh, ngoan cố, hư hỏng, hư thân mất nết, đồi truỵ, cáu kỉnh, khó tính, trái thói, éo le, tai ác, sai lầm bất công, oan, ngược lại lời chứng, ngược lại lệnh của quan toà - - - rắn, hình rắn, quanh co, uốn khúc, ngoằn ngoèo, thâm độc, uyên thâm - giả bộ - làm bằng vải tái sinh, làm bằng vải tồi, không có giá trị - - không đáng tin cậy - không xác thực, không chính cống - không tốt, trái, lầm, trái lý, sai trái, không ổn, không đáng, lạc = falsch + = falsch sein + = falsch lesen + = falsch gehen + = beides ist falsch +</t>
        </is>
      </c>
    </row>
    <row r="6366">
      <c r="A6366" t="inlineStr">
        <is>
          <t>Falschgeld</t>
        </is>
      </c>
      <c r="B6366" t="inlineStr"/>
      <c r="C6366" t="inlineStr"/>
      <c r="D6366" t="inlineStr">
        <is>
          <t>vật giả, vật giả mạo = Falschgeld herstellen +</t>
        </is>
      </c>
    </row>
    <row r="6367">
      <c r="A6367" t="inlineStr">
        <is>
          <t>Falschheit</t>
        </is>
      </c>
      <c r="B6367" t="inlineStr"/>
      <c r="C6367" t="inlineStr"/>
      <c r="D6367" t="inlineStr">
        <is>
          <t>tính hèn hạ, tính đê tiện, tính khúm núm, tính quỵ luỵ, tính chất thường, tính chất không quý, tính chất giả - sự sai lầm, điều sai lầm, thuyết sai lầm, điều tin tưởng sai lầm, ý nghĩ sai lầm, sự nói dối, sự lừa dối, lời nói dối - tính giả dối, tính lừa dối, tính lọc lừa, tính phản trắc - falseness, điều lừa dối - tính không thành thực, tính không chân tình, lời nói không thành thực, hành động giả dối - sự phản bội, sự phụ bạc, sự bội bạc, hành động phản bội, hành động bội bạc, hành động dối trá, hành động lừa lọc</t>
        </is>
      </c>
    </row>
    <row r="6368">
      <c r="A6368" t="inlineStr">
        <is>
          <t>Falschmeldung</t>
        </is>
      </c>
      <c r="B6368" t="inlineStr"/>
      <c r="C6368" t="inlineStr"/>
      <c r="D6368" t="inlineStr">
        <is>
          <t>tin vịt</t>
        </is>
      </c>
    </row>
    <row r="6369">
      <c r="A6369" t="inlineStr">
        <is>
          <t>Falschspieler</t>
        </is>
      </c>
      <c r="B6369" t="inlineStr"/>
      <c r="C6369" t="inlineStr"/>
      <c r="D6369" t="inlineStr">
        <is>
          <t>trò lừa đảo, trò lừa bịp, trò gian lận, ngón gian, người lừa đảo, kẻ gian lận, tên cờ bạc bịp, tên cờ bạc gian lận - người cờ bạc gian lận</t>
        </is>
      </c>
    </row>
    <row r="6370">
      <c r="A6370" t="inlineStr">
        <is>
          <t>Faltblatt</t>
        </is>
      </c>
      <c r="B6370" t="inlineStr"/>
      <c r="C6370" t="inlineStr"/>
      <c r="D6370" t="inlineStr">
        <is>
          <t>người gấp, dụng cụ gập giấy, bìa cứng, kính gấp, tài liệu gập, tài liệu xếp</t>
        </is>
      </c>
    </row>
    <row r="6371">
      <c r="A6371" t="inlineStr">
        <is>
          <t>Falte</t>
        </is>
      </c>
      <c r="B6371" t="inlineStr"/>
      <c r="C6371" t="inlineStr"/>
      <c r="D6371" t="inlineStr">
        <is>
          <t>sự gấp nếp, sự nhăn lại - nếp nhăn, nếp gấp - sự dụ dỗ đi lính, người dụ dỗ đi làm tàu - nếp nhàu, khúc cong, khúc quanh co, khúc uốn quanh - cái sáo, người thổi sáo, tay sáo, đường rãnh máng, nếp máng - bãi rào, các con chiên, nhóm người cùng chung quyền lợi, nhóm người cùng chung mục đích, khe núi, hốc núi, khúc cuộn, nếp oằn - sự cau mày, nét cau mày, vẻ nghiêm nghị, vẻ tư lự, vẻ khó chịu, vẻ không tán thành, sự khắc nghiệt - 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đường xếp, nếp gấp plait) - sự uốn nếp, trạng thái uốn nếp, nếp uốn - - tốp đấu thủ bị rớt lại phía sau, vết nhăn ruckle) - đường may nổi, vết sẹo, đường phân giới, sự khâu nổi vết thương, đường khâu nổi vết thương, lớp, vỉa than - nếp gấp lên, đồ ăn, bánh kẹo - ngón, lời mách nước, hàng mới, mốt mới, gợn sóng, nếp = die Falte + = die Falte +</t>
        </is>
      </c>
    </row>
    <row r="6372">
      <c r="A6372" t="inlineStr">
        <is>
          <t>Falten</t>
        </is>
      </c>
      <c r="B6372" t="inlineStr"/>
      <c r="C6372" t="inlineStr"/>
      <c r="D6372">
        <f> die Falten + = Falten werfen + = voller Falten + = in Falten legen + = Falten schlagen + = Falten bekommen + = in Falten legen + = sich in Falten legen +</f>
        <v/>
      </c>
    </row>
    <row r="6373">
      <c r="A6373" t="inlineStr">
        <is>
          <t>falten</t>
        </is>
      </c>
      <c r="B6373" t="inlineStr"/>
      <c r="C6373" t="inlineStr"/>
      <c r="D6373" t="inlineStr">
        <is>
          <t>xâu thành chuỗi, lấm tấm vài giọt - thành chùm, thành bó, thành cụm, chụm lại với nhau, làm thành chùm, làm thành bó, bó lại, xếp nếp, không giữ được khoảng cách - cuộn lại, xoắn lại, quăn lại, vò nhàu - quấn lại - gấp nếp, làm nhăn, làm nhăn mặt, nhàu, có nếp gấp - dụ dỗ đi lính, dụ dỗ đi làm tàu, ép thành nếp, uốn quăn, uốn làn sóng, rạch khía - bọc, quấn, ôm, xếp thành nếp, gấp nếp lại - quây cho súc vật, cho vào bâi rào, quây vào bãi rào, gấp, gập, vén, xắn, khoanh, bọc kỹ, bao phủ, ãm, gập lại - xếp nếp pleat), tết, bện plat) - xếp nếp plait) - - ra sức vận dụng, ra sức làm, làm miệt mài, làm chăm chỉ, công kích dồn dập, tiếp tế liên tục, + between) chạy đường, + at) đón khách tại, chạy vút - nhăn, cau, làm nhàu, cau lại = sich falten + = nach innen falten +</t>
        </is>
      </c>
    </row>
    <row r="6374">
      <c r="A6374" t="inlineStr">
        <is>
          <t>Faltenbesatz</t>
        </is>
      </c>
      <c r="B6374" t="inlineStr"/>
      <c r="C6374" t="inlineStr"/>
      <c r="D6374" t="inlineStr">
        <is>
          <t>sự đi hối hả, sự khoa tay múa chân, đường viền ren</t>
        </is>
      </c>
    </row>
    <row r="6375">
      <c r="A6375" t="inlineStr">
        <is>
          <t>Faltenrock</t>
        </is>
      </c>
      <c r="B6375" t="inlineStr"/>
      <c r="C6375" t="inlineStr"/>
      <c r="D6375" t="inlineStr">
        <is>
          <t>váy</t>
        </is>
      </c>
    </row>
    <row r="6376">
      <c r="A6376" t="inlineStr">
        <is>
          <t>Falter</t>
        </is>
      </c>
      <c r="B6376" t="inlineStr"/>
      <c r="C6376" t="inlineStr"/>
      <c r="D6376" t="inlineStr">
        <is>
          <t>con bướm, người nhẹ dạ, người thích phù hoa, kiểu bơi bướm</t>
        </is>
      </c>
    </row>
    <row r="6377">
      <c r="A6377" t="inlineStr">
        <is>
          <t>faltig</t>
        </is>
      </c>
      <c r="B6377" t="inlineStr"/>
      <c r="C6377" t="inlineStr"/>
      <c r="D6377" t="inlineStr">
        <is>
          <t>nhăn, nhàu, quanh co, uốn khúc - nhăn nheo, gợn sóng, gấp nếp = faltig +</t>
        </is>
      </c>
    </row>
    <row r="6378">
      <c r="A6378" t="inlineStr">
        <is>
          <t>Faltprospekt</t>
        </is>
      </c>
      <c r="B6378" t="inlineStr"/>
      <c r="C6378" t="inlineStr"/>
      <c r="D6378" t="inlineStr">
        <is>
          <t>người gấp, dụng cụ gập giấy, bìa cứng, kính gấp, tài liệu gập, tài liệu xếp</t>
        </is>
      </c>
    </row>
    <row r="6379">
      <c r="A6379" t="inlineStr">
        <is>
          <t>Falz</t>
        </is>
      </c>
      <c r="B6379" t="inlineStr">
        <is>
          <t>verb</t>
        </is>
      </c>
      <c r="C6379" t="inlineStr"/>
      <c r="D6379" t="inlineStr">
        <is>
          <t>bãi rào, các con chiên, nhóm người cùng chung quyền lợi, nhóm người cùng chung mục đích, nếp gấp, khe núi, hốc núi, khúc cuộn, nếp oằn - bản lề, khớp nối, miếng giấy nhỏ phết sãn hồ, nguyên tắc trung tâm, điểm mấu chốt - vết khía hình V, hẽm núi, mức, mức độ - đường xoi, đường rãnh - việc hạ giá, việc giảm bớt, số tiền được hạ, số tiền được giảm bớt = der Falz + = der Falz + = der Falz + = durch Falz verbinden +</t>
        </is>
      </c>
    </row>
    <row r="6380">
      <c r="A6380" t="inlineStr">
        <is>
          <t>Familie</t>
        </is>
      </c>
      <c r="B6380" t="inlineStr"/>
      <c r="C6380" t="inlineStr"/>
      <c r="D6380" t="inlineStr">
        <is>
          <t>gia đình, gia quyến, con cái trong gia đình, dòng dõi, gia thế, chủng tộc, họ - nhà, chỗ ở, tổ ấm, quê hương, tổ quốc, nơi chôn nhau cắt rún, nước nhà, chỗ sinh sống, viện, trại, đích - dòng họ, bà con thân thiết, họ hàng - dây, dây thép, vạch đường, đường kẻ, đường, tuyến, hàng, dòng, câu, bậc, lối, dãy, nét, khuôn, vết nhăn, phòng tuyến, ranh giới, giới hạn, dòng giống, phương châm, phương pháp, quy tắc, cách, thói, lối... - ngành, phạm vi, chuyên môn, sở trường, mặt hàng, vật phẩm, hoàn cảnh, tình thế, đường lối, cách tiến hành, đường xích đạo, lai, quân đội chính quy, giấy giá thú marriage lines), lời của một vai - nòi giống = Familie haben + = meine Familie + = es liegt in der Familie + = eine kinderreiche Familie + = die weibliche Linie einer Familie + = das Mitglied der königlichen Familie +</t>
        </is>
      </c>
    </row>
    <row r="6381">
      <c r="A6381" t="inlineStr">
        <is>
          <t>Familienname</t>
        </is>
      </c>
      <c r="B6381" t="inlineStr"/>
      <c r="C6381" t="inlineStr"/>
      <c r="D6381" t="inlineStr">
        <is>
          <t>biệt hiệu, tên họ, tên - họ</t>
        </is>
      </c>
    </row>
    <row r="6382">
      <c r="A6382" t="inlineStr">
        <is>
          <t>Familienroman</t>
        </is>
      </c>
      <c r="B6382" t="inlineStr"/>
      <c r="C6382" t="inlineStr"/>
      <c r="D6382" t="inlineStr">
        <is>
          <t>Xaga, truyện chiến công, saga_novel</t>
        </is>
      </c>
    </row>
    <row r="6383">
      <c r="A6383" t="inlineStr">
        <is>
          <t>Familienvater</t>
        </is>
      </c>
      <c r="B6383" t="inlineStr"/>
      <c r="C6383" t="inlineStr"/>
      <c r="D6383" t="inlineStr">
        <is>
          <t>người có gia đình, người chỉ thích sống trong gia đình, người hy sinh hết cho gia đình</t>
        </is>
      </c>
    </row>
    <row r="6384">
      <c r="A6384" t="inlineStr">
        <is>
          <t>famos</t>
        </is>
      </c>
      <c r="B6384" t="inlineStr"/>
      <c r="C6384" t="inlineStr"/>
      <c r="D6384" t="inlineStr">
        <is>
          <t>quan hệ đến sinh mạng, tử hình, chính, ở đầu, ở trên đầu, ở trên hết, chủ yếu, cốt yếu, cơ bản, lớn, tuyệt diệu, thượng hạng, ưu tú, xuất sắc, rất hay, vô cùng tai hại - đặc sắc, cừ khôi, rất, lắm - lạ lùng, kỳ lạ, làm sửng sốt, làm ngạc nhiên, phi thường - nổi tiếng, nổi danh, trứ danh, cừ, chiến - vui vẻ, vui tươi, vui nhộn, chếnh choáng say, ngà ngà say, thú vị, dễ chịu, thú vị gớm, dễ chịu gớm, hay ho gớm, hết sức, quá - tuyệt đẹp, rực rỡ, tuyệt, đặc biệt, cực kỳ - tráng lệ, lộng lẫy, huy hoàng, hay, đẹp, tốt - cử, trội, sang, quần là áo lượt, bảnh bao, diêm dúa, rất tốt</t>
        </is>
      </c>
    </row>
    <row r="6385">
      <c r="A6385" t="inlineStr">
        <is>
          <t>Fan</t>
        </is>
      </c>
      <c r="B6385" t="inlineStr"/>
      <c r="C6385" t="inlineStr"/>
      <c r="D6385" t="inlineStr">
        <is>
          <t>người tin mù quáng - người hâm mộ, người say mê, cái quạt, cái quạt lúa, đuổi chim, cánh chim, cánh chân vịt, chân vịt, bản hướng gió</t>
        </is>
      </c>
    </row>
    <row r="6386">
      <c r="A6386" t="inlineStr">
        <is>
          <t>Fanal</t>
        </is>
      </c>
      <c r="B6386" t="inlineStr"/>
      <c r="C6386" t="inlineStr"/>
      <c r="D6386" t="inlineStr">
        <is>
          <t>dấu hiệu, tín hiệu, hiệu lệnh</t>
        </is>
      </c>
    </row>
    <row r="6387">
      <c r="A6387" t="inlineStr">
        <is>
          <t>Fanatiker</t>
        </is>
      </c>
      <c r="B6387" t="inlineStr"/>
      <c r="C6387" t="inlineStr"/>
      <c r="D6387" t="inlineStr">
        <is>
          <t>người tin mù quáng - người hâm mộ, người say mê, cái quạt, cái quạt lúa, đuổi chim, cánh chim, cánh chân vịt, chân vịt, bản hướng gió - người cuồng tín = der religiöse Fanatiker +</t>
        </is>
      </c>
    </row>
    <row r="6388">
      <c r="A6388" t="inlineStr">
        <is>
          <t>fanatisch</t>
        </is>
      </c>
      <c r="B6388" t="inlineStr"/>
      <c r="C6388" t="inlineStr"/>
      <c r="D6388" t="inlineStr">
        <is>
          <t>cuồng tín - điên lên, cuồng lên, điên cuồng - dại, bị bệnh dại, bệnh dại, hung dữ, điên dại, cuồng bạo, không còn biết lẽ phải, mất hết lý trí - sốt sắng, hắng hái, có nhiệt tâm, có nhiệt huyết</t>
        </is>
      </c>
    </row>
    <row r="6389">
      <c r="A6389" t="inlineStr">
        <is>
          <t>Fanatismus</t>
        </is>
      </c>
      <c r="B6389" t="inlineStr"/>
      <c r="C6389" t="inlineStr"/>
      <c r="D6389" t="inlineStr">
        <is>
          <t>sự tin mù quáng - sự cuồng tín</t>
        </is>
      </c>
    </row>
    <row r="6390">
      <c r="A6390" t="inlineStr">
        <is>
          <t>Fanfare</t>
        </is>
      </c>
      <c r="B6390" t="inlineStr"/>
      <c r="C6390" t="inlineStr"/>
      <c r="D6390" t="inlineStr">
        <is>
          <t>kèn lệnh fanfaronade), sự phô trương ầm ỹ, sự phô trương loè loẹt - sự trang trí bay bướm, nét trang trí hoa mỹ, nét viền hoa mỹ, sự diễn đạt hoa mỹ, sự vận động tu từ, sự vung, hồi kèn, nét hoa mỹ, đoạn nhạc đệm tuỳ ứng, nhạc dạo tuỳ ứng - sự thịnh vượng, sự phồn thịnh</t>
        </is>
      </c>
    </row>
    <row r="6391">
      <c r="A6391" t="inlineStr">
        <is>
          <t>Fang</t>
        </is>
      </c>
      <c r="B6391" t="inlineStr"/>
      <c r="C6391" t="inlineStr"/>
      <c r="D6391" t="inlineStr">
        <is>
          <t>sự bắt giữ, sự bị bắt, sự đoạt được, sự giành được, người bị bắt, vật bị bắt - sự bắt, sự nắm lấy, cái bắt, cái vồ, cái chộp, sự đánh cá, mẻ cá, nhiều người bị bắt, vật bị túm được, mồi ngon đáng để bẫy, món bở, cái gài, cái móc, cái then cửa, cái chốt cửa, cái bẫy - mưu kế lừa người, câu hỏi mẹo, đoạn chợt nghe thấy, cái hãm, máy hãm, khoá dừng - - sự kéo, sự kéo lưới, mẻ lưới, sự uống một hơi, hơi, hớp, ngụm, cơn, chầu, sự lấy ở thùng ra, lượng lấy ở thùng ra, liều thuốc nước, lượng nước rẽ, lượng xả nước, tầm nước, gió lò, gió lùa - sự thông gió, cờ đam, phân đội biệt phái, phân đội tăng cường draft), bản phác hoạ, bản phác thảo, bản dự thảo draft), hối phiếu - sự kéo mạnh, đoạn đường kéo, sự đẩy goòng, sự chuyên chở hàng, khối lượng chuyên chở, món lâi, món kiếm được, mẻ vớ được - sự cầm, sự nắm, sự lấy, mẻ, tiền thu, cảnh quay = der Fang +</t>
        </is>
      </c>
    </row>
    <row r="6392">
      <c r="A6392" t="inlineStr">
        <is>
          <t>Fangarm</t>
        </is>
      </c>
      <c r="B6392" t="inlineStr"/>
      <c r="C6392" t="inlineStr"/>
      <c r="D6392" t="inlineStr">
        <is>
          <t>tua cảm, xúc tu, lông tuyến</t>
        </is>
      </c>
    </row>
    <row r="6393">
      <c r="A6393" t="inlineStr">
        <is>
          <t>Fangen</t>
        </is>
      </c>
      <c r="B6393" t="inlineStr"/>
      <c r="C6393" t="inlineStr"/>
      <c r="D6393" t="inlineStr">
        <is>
          <t>sự bắt, sự nắm lấy, cái bắt, cái vồ, cái chộp, sự đánh cá, mẻ cá, nhiều người bị bắt, vật bị túm được, mồi ngon đáng để bẫy, món bở, cái gài, cái móc, cái then cửa, cái chốt cửa, cái bẫy - mưu kế lừa người, câu hỏi mẹo, đoạn chợt nghe thấy, cái hãm, máy hãm, khoá dừng</t>
        </is>
      </c>
    </row>
    <row r="6394">
      <c r="A6394" t="inlineStr">
        <is>
          <t>Fanggitter</t>
        </is>
      </c>
      <c r="B6394" t="inlineStr"/>
      <c r="C6394" t="inlineStr"/>
      <c r="D6394" t="inlineStr">
        <is>
          <t>khay, mâm, ngăn hòm</t>
        </is>
      </c>
    </row>
    <row r="6395">
      <c r="A6395" t="inlineStr">
        <is>
          <t>fantastisch</t>
        </is>
      </c>
      <c r="B6395" t="inlineStr"/>
      <c r="C6395" t="inlineStr"/>
      <c r="D6395" t="inlineStr">
        <is>
          <t>kỳ quái, kỳ lạ, kỳ dị</t>
        </is>
      </c>
    </row>
    <row r="6396">
      <c r="A6396" t="inlineStr">
        <is>
          <t>Farad</t>
        </is>
      </c>
      <c r="B6396" t="inlineStr"/>
      <c r="C6396" t="inlineStr"/>
      <c r="D6396" t="inlineStr">
        <is>
          <t>Fara</t>
        </is>
      </c>
    </row>
    <row r="6397">
      <c r="A6397" t="inlineStr">
        <is>
          <t>Farbbad</t>
        </is>
      </c>
      <c r="B6397" t="inlineStr"/>
      <c r="C6397" t="inlineStr"/>
      <c r="D6397"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6398">
      <c r="A6398" t="inlineStr">
        <is>
          <t>Farbband</t>
        </is>
      </c>
      <c r="B6398" t="inlineStr"/>
      <c r="C6398" t="inlineStr"/>
      <c r="D6398" t="inlineStr">
        <is>
          <t>dải, băng, ruy băng, mảnh dài, mảnh, dây dải, dây cương = das Farbband +</t>
        </is>
      </c>
    </row>
    <row r="6399">
      <c r="A6399" t="inlineStr">
        <is>
          <t>farbecht</t>
        </is>
      </c>
      <c r="B6399" t="inlineStr"/>
      <c r="C6399" t="inlineStr"/>
      <c r="D6399" t="inlineStr">
        <is>
          <t>không bay, không phai, không phai nhạt, không bao giờ lu mờ</t>
        </is>
      </c>
    </row>
    <row r="6400">
      <c r="A6400" t="inlineStr">
        <is>
          <t>Farbeisen</t>
        </is>
      </c>
      <c r="B6400" t="inlineStr"/>
      <c r="C6400" t="inlineStr"/>
      <c r="D6400" t="inlineStr">
        <is>
          <t>miếng mỏng, lát mỏng, phần, phần chia, dao cắt cá fish-slice), slice-bar, thanh phết mực, cú đánh xoáy sang tay thuận</t>
        </is>
      </c>
    </row>
    <row r="6401">
      <c r="A6401" t="inlineStr">
        <is>
          <t>Farben</t>
        </is>
      </c>
      <c r="B6401" t="inlineStr"/>
      <c r="C6401" t="inlineStr"/>
      <c r="D6401">
        <f> die lebhaften Farben + = mit Farben schmücken + = nur zwei Farben umfassend + = diese Farben sind waschecht + = die Farben passen nicht zusammen + = empfindlich gegen alle Farben +</f>
        <v/>
      </c>
    </row>
    <row r="6402">
      <c r="A6402" t="inlineStr">
        <is>
          <t>Farbenlehre</t>
        </is>
      </c>
      <c r="B6402" t="inlineStr"/>
      <c r="C6402" t="inlineStr"/>
      <c r="D6402" t="inlineStr">
        <is>
          <t>khoa học về màu sắc</t>
        </is>
      </c>
    </row>
    <row r="6403">
      <c r="A6403" t="inlineStr">
        <is>
          <t>farbenreich</t>
        </is>
      </c>
      <c r="B6403" t="inlineStr"/>
      <c r="C6403" t="inlineStr"/>
      <c r="D6403" t="inlineStr">
        <is>
          <t>nhiều màu sắc</t>
        </is>
      </c>
    </row>
    <row r="6404">
      <c r="A6404" t="inlineStr">
        <is>
          <t>Farbfilm</t>
        </is>
      </c>
      <c r="B6404" t="inlineStr"/>
      <c r="C6404" t="inlineStr"/>
      <c r="D6404" t="inlineStr">
        <is>
          <t>phim màu, màu sắc sặc sỡ, sự hào nhoáng nhân tạo</t>
        </is>
      </c>
    </row>
    <row r="6405">
      <c r="A6405" t="inlineStr">
        <is>
          <t>Farbfilmverfahren</t>
        </is>
      </c>
      <c r="B6405" t="inlineStr"/>
      <c r="C6405" t="inlineStr"/>
      <c r="D6405" t="inlineStr">
        <is>
          <t>phim màu, màu sắc sặc sỡ, sự hào nhoáng nhân tạo</t>
        </is>
      </c>
    </row>
    <row r="6406">
      <c r="A6406" t="inlineStr">
        <is>
          <t>farbig</t>
        </is>
      </c>
      <c r="B6406" t="inlineStr"/>
      <c r="C6406" t="inlineStr"/>
      <c r="D6406" t="inlineStr">
        <is>
          <t>có màu sắc, mang màu sắc, thêu dệt, tô vẽ</t>
        </is>
      </c>
    </row>
    <row r="6407">
      <c r="A6407" t="inlineStr">
        <is>
          <t>farblos</t>
        </is>
      </c>
      <c r="B6407" t="inlineStr"/>
      <c r="C6407" t="inlineStr"/>
      <c r="D6407" t="inlineStr">
        <is>
          <t>tiêu sắc, không màu, không sắc - không có máu, tái nhợt, không đổ máu, lạnh lùng, vô tình, nhẫn tâm, không có sinh khí, uể oải, lờ phờ - không màu sắc, nhạt, xanh xao, nhạt nhẽo, vô vị, bàng quan, không theo bên nào - vàng vọt - rõ ràng, rõ rệt, đơn giản, dễ hiểu, không viết bằng mật mã, giản dị, thường, đơn sơ, mộc mạc, chất phác, ngay thẳng, thẳng thắn, trơn, một màu, xấu, thô - không có giọng, không có màu sắc, không có thần sắc, buồn tẻ, không sinh khí, yếu - không tô màu, không thêu dệt tô vễ thêm - nhợt nhạt, yếu ớt, mệt mỏi, không thần sắc - trắng, bạch, bạc, tái mét, xanh nhợt, trắng bệch, trong, ngây th, trong trắng, tinh, sạch, sạch sẽ, vô tội, phái quân chủ, phn cách mạng, phn động</t>
        </is>
      </c>
    </row>
    <row r="6408">
      <c r="A6408" t="inlineStr">
        <is>
          <t>Farbstein</t>
        </is>
      </c>
      <c r="B6408" t="inlineStr"/>
      <c r="C6408" t="inlineStr"/>
      <c r="D6408"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6409">
      <c r="A6409" t="inlineStr">
        <is>
          <t>Farbstift</t>
        </is>
      </c>
      <c r="B6409" t="inlineStr"/>
      <c r="C6409" t="inlineStr"/>
      <c r="D6409" t="inlineStr">
        <is>
          <t>phấn vẽ màu, bút chì màu, bức vẽ phấn màu, bức vẽ than màu, bức vẽ chì màu, cục than đèn</t>
        </is>
      </c>
    </row>
    <row r="6410">
      <c r="A6410" t="inlineStr">
        <is>
          <t>Farbstoff</t>
        </is>
      </c>
      <c r="B6410" t="inlineStr"/>
      <c r="C6410" t="inlineStr"/>
      <c r="D6410" t="inlineStr">
        <is>
          <t>màu, thuốc màu, phẩm màu, cách dùng màu, cách tô màu, bề ngoài, vẻ, sắc thái, màu sắc đặc biệt, màu bảo vệ - thuốc nhuộm, màu sắc &amp; ) - chất màu, chất nhuộm, chất sắc, sắc tố - sự biến màu, vết bẩn, vết nhơ, vết đen, phẩm, chất nhuộm màu = der rote Farbstoff + = der blaue Farbstoff +</t>
        </is>
      </c>
    </row>
    <row r="6411">
      <c r="A6411" t="inlineStr">
        <is>
          <t>Farbton</t>
        </is>
      </c>
      <c r="B6411" t="inlineStr"/>
      <c r="C6411" t="inlineStr"/>
      <c r="D6411" t="inlineStr">
        <is>
          <t>màu sắc, hue and cry tiếng kêu la, sự kêu la, to pursue with hue and cry kêu la đuổi bắt, to raise a hue and cry against somebody lớn tiếng phản đối ai, sự công bố bắt một tội nhân - bóng, bóng tối &amp; ), số nhiều) chỗ có bóng râm, chỗ bóng mát, bóng đêm, sự chuyển dần màu, bức tranh tô màu chuyển dần, sự hơi khác nhau, sắc thái, một chút, một ít, vật vô hình - vong hồn, vong linh, tán đèn, chụp đèn, cái lưỡi trai, ) mành mành cửa sổ, hầm rượu - sắc nhẹ, màu nhẹ, cồn thuốc, hương thoảng, vị thoảng, nét thoáng, kiến thức sơ sài - đường gạch bóng, nét chải</t>
        </is>
      </c>
    </row>
    <row r="6412">
      <c r="A6412" t="inlineStr">
        <is>
          <t>Farbwahrnehmung</t>
        </is>
      </c>
      <c r="B6412" t="inlineStr"/>
      <c r="C6412" t="inlineStr"/>
      <c r="D6412" t="inlineStr">
        <is>
          <t>chứng mù màu</t>
        </is>
      </c>
    </row>
    <row r="6413">
      <c r="A6413" t="inlineStr">
        <is>
          <t>Farm</t>
        </is>
      </c>
      <c r="B6413" t="inlineStr"/>
      <c r="C6413" t="inlineStr"/>
      <c r="D6413" t="inlineStr">
        <is>
          <t>trại, trang trại, đồn điền, nông trường, khu nuôi thuỷ sản, trại trẻ, farm-house - ấp, nghiệp đoàn nông dân - trại nuôi súc vật</t>
        </is>
      </c>
    </row>
    <row r="6414">
      <c r="A6414" t="inlineStr">
        <is>
          <t>Farmer</t>
        </is>
      </c>
      <c r="B6414" t="inlineStr"/>
      <c r="C6414" t="inlineStr"/>
      <c r="D6414" t="inlineStr">
        <is>
          <t>người tá điền, người nông dân, người chủ trại - chủ trại nuôi súc vật, người làm ở trại nuôi súc vật</t>
        </is>
      </c>
    </row>
    <row r="6415">
      <c r="A6415" t="inlineStr">
        <is>
          <t>Farn</t>
        </is>
      </c>
      <c r="B6415" t="inlineStr"/>
      <c r="C6415" t="inlineStr"/>
      <c r="D6415" t="inlineStr">
        <is>
          <t>cây dương xỉ</t>
        </is>
      </c>
    </row>
    <row r="6416">
      <c r="A6416" t="inlineStr">
        <is>
          <t>Farnkraut</t>
        </is>
      </c>
      <c r="B6416" t="inlineStr"/>
      <c r="C6416" t="inlineStr"/>
      <c r="D6416" t="inlineStr">
        <is>
          <t>bụi cây, bracken, xe vực ngựa, xe ngựa không mui, máy đập, cái bừa to brake-harrow), cái hãm, cái phanh, toa phanh brake-van) = das Farnkraut +</t>
        </is>
      </c>
    </row>
    <row r="6417">
      <c r="A6417" t="inlineStr">
        <is>
          <t>Faro</t>
        </is>
      </c>
      <c r="B6417" t="inlineStr"/>
      <c r="C6417" t="inlineStr"/>
      <c r="D6417" t="inlineStr">
        <is>
          <t>lối chơi bài faro</t>
        </is>
      </c>
    </row>
    <row r="6418">
      <c r="A6418" t="inlineStr">
        <is>
          <t>Fasan</t>
        </is>
      </c>
      <c r="B6418" t="inlineStr"/>
      <c r="C6418" t="inlineStr"/>
      <c r="D6418" t="inlineStr">
        <is>
          <t>gà lôi đỏ, gà lôi</t>
        </is>
      </c>
    </row>
    <row r="6419">
      <c r="A6419" t="inlineStr">
        <is>
          <t>Faschine</t>
        </is>
      </c>
      <c r="B6419" t="inlineStr"/>
      <c r="C6419" t="inlineStr"/>
      <c r="D6419" t="inlineStr">
        <is>
          <t>bó cành để làm cừ = die Faschine + = die Faschine +</t>
        </is>
      </c>
    </row>
    <row r="6420">
      <c r="A6420" t="inlineStr">
        <is>
          <t>Fasching</t>
        </is>
      </c>
      <c r="B6420" t="inlineStr"/>
      <c r="C6420" t="inlineStr"/>
      <c r="D6420" t="inlineStr">
        <is>
          <t>ngày hội, cuộc hội hè ăn uống linh đình, cuộc vui trá hình, sự quá xá, sự lạm dụng, sự bừa bãi</t>
        </is>
      </c>
    </row>
    <row r="6421">
      <c r="A6421" t="inlineStr">
        <is>
          <t>Faschismus</t>
        </is>
      </c>
      <c r="B6421" t="inlineStr"/>
      <c r="C6421" t="inlineStr"/>
      <c r="D6421" t="inlineStr">
        <is>
          <t>chủ nghĩa phát xít</t>
        </is>
      </c>
    </row>
    <row r="6422">
      <c r="A6422" t="inlineStr">
        <is>
          <t>Faschist</t>
        </is>
      </c>
      <c r="B6422" t="inlineStr"/>
      <c r="C6422" t="inlineStr"/>
      <c r="D6422" t="inlineStr">
        <is>
          <t>phần tử phát xít</t>
        </is>
      </c>
    </row>
    <row r="6423">
      <c r="A6423" t="inlineStr">
        <is>
          <t>faschistisch</t>
        </is>
      </c>
      <c r="B6423" t="inlineStr"/>
      <c r="C6423" t="inlineStr"/>
      <c r="D6423" t="inlineStr">
        <is>
          <t>phát xít</t>
        </is>
      </c>
    </row>
    <row r="6424">
      <c r="A6424" t="inlineStr">
        <is>
          <t>Faselei</t>
        </is>
      </c>
      <c r="B6424" t="inlineStr"/>
      <c r="C6424" t="inlineStr"/>
      <c r="D6424" t="inlineStr">
        <is>
          <t>tiếng bập bẹ, tiếng bi bô, sự nói lảm nhảm, sự, tiếng rì rào, tiếng róc rách, sự tiết lộ - nước dãi, mũi dãi, lời nói ngớ ngẩn, lời nói ngốc ngếch, lời nói dại dột trẻ con - sự kể lể huyên thiên, sự kể lể dông dài, câu chuyện vô nghĩa, câu chuyện không đâu vào đâu, không đầu không đuôi, rời rạc, không có mạch lạc - câu chuyện mách qué, chuyện lăng nhăng</t>
        </is>
      </c>
    </row>
    <row r="6425">
      <c r="A6425" t="inlineStr">
        <is>
          <t>faseln</t>
        </is>
      </c>
      <c r="B6425" t="inlineStr"/>
      <c r="C6425" t="inlineStr"/>
      <c r="D6425" t="inlineStr">
        <is>
          <t>bập bẹ, bi bô, nói nhiều, nói lảm nhảm, bép xép, rì rào, róc rách, tiết lộ - hoá lẫn, hoá lẩm cẩm, + on, upon) yêu mê mẩn, say mê, mê như điếu đổ - làm những chuyện vớ vẩn, vô ích - nói năng lung tung, nói năng không đâu vào đâu, hành động uể oải, đi lại uể oải - nói mách qué, nói lăng nhăng, viết lăng nhăng - đi thơ thẩn, đi lang thang, đi lạc đường, lầm đường, chệch đường &amp; ), quanh co, uốn khúc, nói huyên thiên, nghĩ lan man, lơ đễnh, mê sảng, đi lang thang khắp</t>
        </is>
      </c>
    </row>
    <row r="6426">
      <c r="A6426" t="inlineStr">
        <is>
          <t>Faser</t>
        </is>
      </c>
      <c r="B6426" t="inlineStr"/>
      <c r="C6426" t="inlineStr"/>
      <c r="D6426" t="inlineStr">
        <is>
          <t>sợi, thớ, sợi phíp, cấu tạo có thớ, kết cấu có thớ, rễ con, tính tình - sợi nhỏ, dây nhỏ, tơ, sợi đèn, dây tóc, chỉ nhị - thóc lúa, hạt, hột, một chút, mảy may, tính chất, bản chất, khuynh hướng, Gren, phẩm yên chi, màu nhuộm, bã rượu - bờ, tao, thành phần, bộ phận - chỉ, sợi chỉ, sợi dây, dòng, mạch, đường ren, mạch nhỏ = die Faser + = die lose Faser + = quer zur Faser hobeln +</t>
        </is>
      </c>
    </row>
    <row r="6427">
      <c r="A6427" t="inlineStr">
        <is>
          <t>faserartig</t>
        </is>
      </c>
      <c r="B6427" t="inlineStr"/>
      <c r="C6427" t="inlineStr"/>
      <c r="D6427" t="inlineStr">
        <is>
          <t>dạng sợi, dạng xơ</t>
        </is>
      </c>
    </row>
    <row r="6428">
      <c r="A6428" t="inlineStr">
        <is>
          <t>faserig</t>
        </is>
      </c>
      <c r="B6428" t="inlineStr"/>
      <c r="C6428" t="inlineStr"/>
      <c r="D6428" t="inlineStr">
        <is>
          <t>có sợi, có thớ - có xơ - làm bằng sợi nhỏ, làm bằng tơ, như sợi nhỏ, như tơ, có sợi nhỏ, có tơ - có nhiều sợi nhỏ, như chỉ - giống sợi dây, quánh, chảy thành dây</t>
        </is>
      </c>
    </row>
    <row r="6429">
      <c r="A6429" t="inlineStr">
        <is>
          <t>fasern</t>
        </is>
      </c>
      <c r="B6429" t="inlineStr"/>
      <c r="C6429" t="inlineStr"/>
      <c r="D6429" t="inlineStr">
        <is>
          <t>xơ ra, xoắn, xù, làm xơ ra, làm xoắn, làm xù - làm rối, thắt nút, làm rắc rối, rối, trở thành rắc rối, buột ra</t>
        </is>
      </c>
    </row>
    <row r="6430">
      <c r="A6430" t="inlineStr">
        <is>
          <t>Fassade</t>
        </is>
      </c>
      <c r="B6430" t="inlineStr"/>
      <c r="C6430" t="inlineStr"/>
      <c r="D6430" t="inlineStr">
        <is>
          <t>mặt, vẻ mặt, thể diện, sĩ diện, bộ mặt, bề ngoài, mã ngoài, bề mặt, mặt trước, mặt phía trước - cái che mặt trước bàn thờ = die Fassade +</t>
        </is>
      </c>
    </row>
    <row r="6431">
      <c r="A6431" t="inlineStr">
        <is>
          <t>Fassen</t>
        </is>
      </c>
      <c r="B6431" t="inlineStr"/>
      <c r="C6431" t="inlineStr"/>
      <c r="D6431" t="inlineStr">
        <is>
          <t>sự cắn, sự ngoạm, miếng cắn, vết cắn, sự châm, sự đốt, nốt đốt, miếng, thức ăn, sự đau nhức, sự nhức nhối của vết thương, sự cắn câu, sự bám chắt, sự ăn sâu, vị cay tê, sự châm biếm, sự chua cay - cỏ cho vật nuôi</t>
        </is>
      </c>
    </row>
    <row r="6432">
      <c r="A6432" t="inlineStr">
        <is>
          <t>fassen</t>
        </is>
      </c>
      <c r="B6432" t="inlineStr"/>
      <c r="C6432" t="inlineStr"/>
      <c r="D6432" t="inlineStr">
        <is>
          <t>nhận vào, cho vào, kết nạp, cho hưởng, chứa được, nhận được, có đủ chỗ cho, nhận, thừa nhận, thú nhận, nạp, có chỗ cho, có - bắt lấy, nắm lấy, tóm lấy, chộp lấy, đánh được, câu được, bắt kịp, theo kịp, đuổi kịp, mắc, bị nhiễm, hiểu được, nắm được, nhận ra, bắt gặp, bắt được quả tang, chợt gặp - chợt thấy, mắc vào, vướng, móc, kẹp, chặn đứng, nén, giữ, thu hút, lôi cuốn, đánh, giáng, bắt lửa, đóng băng, ăn khớp, vừa, bấu, víu lấy, níu lấy - hiểu, lĩnh hội, nhận thức thấu đáo, bao gồm, bao hàm - nghĩ, quan điểm được, nhận thức, tưởng tượng, dạng bị động diễn đạt, bày tỏ, thai nghén trong óc, hình thành trong óc, thụ thai, có mang - chứa đựng, gồm có, nén lại, dằn lại, kìm lại, kiềm chế, chận lại, ngăn lại, cản lại, có thể chia hết cho - nắm, chắc, túm chặt, ôm chặt, hiểu thấu, giật lấy, cố nắm lấy - nắm chặt, kẹp chặt, nắm vững, kép chặt, ăn - cầm, nắm giữ, giữ vững, ở, chứa, giam giữ, nín, bắt phải giữ lời hứa, choán, xâm chiếm, có ý nghĩ là, cho là, xem là, coi là, tin rằng, quyết định là, tổ chức, tiến hành, nói - đúng, theo, theo đuổi, tiếp tục đi theo, giữ chắc &amp; ), tiếp tục, kéo dài, còn mãi, cứ vẫn, có giá trị, có hiệu lực, có thể áp dụng to hold good, to hold true), phủ định + with) tán thành - hold! đứng lại, dừng lại, đợi một tí! - chiếm đoạt, cướp lấy, tóm bắt, cho chiếm hữu seise), tịch thu, tịch biên, buộc dây, bị kẹt, kẹt chặt - bắt, chiếm, lấy, lấy đi, lấy ra, rút ra, trích ra, mang, mang theo, đem, đem theo, đưa, dẫn, dắt, đi, thuê, mướn, mua, uống, dùng, ghi, chép, chụp, làm, thực hiện, thi hành, lợi dụng, bị, nhiễm - coi như, xem như, lấy làm, hiểu là, cảm thấy, đòi hỏi, cần có, yêu cầu, phải, chịu, chịu đựng, tiếp, được, đoạt, thu được, đựng, mua thường xuyên, mua dài hạn, quyến rũ, hấp dẫn, vượt qua, đi tới, nhảy vào - trốn tránh ở, bén, ngấm, ăn ảnh, thành công, được ưa thích - nắm được ý, biết, hiểu ngầm = fassen + = fassen + = fest fassen + = sich fassen + = sich kurz fassen +</t>
        </is>
      </c>
    </row>
    <row r="6433">
      <c r="A6433" t="inlineStr">
        <is>
          <t>Fassungskraft</t>
        </is>
      </c>
      <c r="B6433" t="inlineStr"/>
      <c r="C6433" t="inlineStr"/>
      <c r="D6433" t="inlineStr">
        <is>
          <t>sự sợ, sự e sợ, sự hiểu, sự lĩnh hội, sự tiếp thu, sự nắm được, sự bắt, sự nắm lấy, sự tóm lấy - sự túm lấy, sự níu lấy, sự ôm ghì, quyền lực, sự hiểu thấu, cán, tay cầm - rãnh nhỏ, mương nhỏ, sự cầm chặt, sự nắm chặt, sự ôm chặt, sự kẹp chặt, sự kìm kẹp, sự thu hút, sự nắm vững, sự am hiểu, tay phanh, tay hãm, báng, chuôi, kìm, kẹp, gripsack</t>
        </is>
      </c>
    </row>
    <row r="6434">
      <c r="A6434" t="inlineStr">
        <is>
          <t>fassungslos</t>
        </is>
      </c>
      <c r="B6434" t="inlineStr"/>
      <c r="C6434" t="inlineStr"/>
      <c r="D6434" t="inlineStr">
        <is>
          <t>bị làm rối, bị làm hỏng, bị làm đảo lộn, bối rối, lúng túng, luống cuống, chưng hửng</t>
        </is>
      </c>
    </row>
    <row r="6435">
      <c r="A6435" t="inlineStr">
        <is>
          <t>fast</t>
        </is>
      </c>
      <c r="B6435" t="inlineStr"/>
      <c r="C6435" t="inlineStr"/>
      <c r="D6435" t="inlineStr">
        <is>
          <t>xung quanh, quanh quẩn, đây đó, rải rác, đằng sau, khoảng chừng, gần, vòng, về, quanh quất, quanh quẩn đây đó, vào khoảng, bận, đang làm, ở, trong người, theo với - hầu, suýt nữa, tí nữa - cận, thân, giống, sát, tỉ mỉ, chi ly, chắt bóp, keo kiệt, bên trái, ở gần, sắp tới, không xa, gần giống, theo kịp - sắp, suýt, mặt thiết - về mặt thực hành, thực tế, thực tiễn, thiết thực, trên thực tế, thực tế ra, hầu như = fast nie +</t>
        </is>
      </c>
    </row>
    <row r="6436">
      <c r="A6436" t="inlineStr">
        <is>
          <t>Fasten</t>
        </is>
      </c>
      <c r="B6436" t="inlineStr"/>
      <c r="C6436" t="inlineStr"/>
      <c r="D6436" t="inlineStr">
        <is>
          <t>sự ăn chay, mùa ăn chay, ngày ăn chay, sự nhịn đói</t>
        </is>
      </c>
    </row>
    <row r="6437">
      <c r="A6437" t="inlineStr">
        <is>
          <t>fasten</t>
        </is>
      </c>
      <c r="B6437" t="inlineStr"/>
      <c r="C6437" t="inlineStr"/>
      <c r="D6437" t="inlineStr">
        <is>
          <t>ăn chay, ăn kiêng, nhịn ăn - chết đói, thiếu ăn, đói, thấy đói, chết rét, thèm khát, khát khao, làm chết đói, bỏ đói, bắt nhịn đói, làm chết rét</t>
        </is>
      </c>
    </row>
    <row r="6438">
      <c r="A6438" t="inlineStr">
        <is>
          <t>Fastenzeit</t>
        </is>
      </c>
      <c r="B6438" t="inlineStr"/>
      <c r="C6438" t="inlineStr"/>
      <c r="D6438">
        <f> der erste Sonntag der Fastenzeit +</f>
        <v/>
      </c>
    </row>
    <row r="6439">
      <c r="A6439" t="inlineStr">
        <is>
          <t>Fastnacht</t>
        </is>
      </c>
      <c r="B6439" t="inlineStr"/>
      <c r="C6439" t="inlineStr"/>
      <c r="D6439" t="inlineStr">
        <is>
          <t>ngày hội, cuộc hội hè ăn uống linh đình, cuộc vui trá hình, sự quá xá, sự lạm dụng, sự bừa bãi</t>
        </is>
      </c>
    </row>
    <row r="6440">
      <c r="A6440" t="inlineStr">
        <is>
          <t>Faszination</t>
        </is>
      </c>
      <c r="B6440" t="inlineStr"/>
      <c r="C6440" t="inlineStr"/>
      <c r="D6440" t="inlineStr">
        <is>
          <t>sự thôi miên, sự làm mê, sự mê hoặc, sự quyến rũ - lời thần chú, bùa mê, sự làm say mê, sức quyến rũ, đợt, phiên, thời gian ngắn, cơn ngắn, thời gian nghỉ ngắn</t>
        </is>
      </c>
    </row>
    <row r="6441">
      <c r="A6441" t="inlineStr">
        <is>
          <t>faszinieren</t>
        </is>
      </c>
      <c r="B6441" t="inlineStr"/>
      <c r="C6441" t="inlineStr"/>
      <c r="D6441" t="inlineStr">
        <is>
          <t>bỏ bùa mê, làm say mê, làm mê mẩn, làm say đắm, làm cho vô cùng thích thú - thôi miên, làm mê, mê hoặc, quyến rũ</t>
        </is>
      </c>
    </row>
    <row r="6442">
      <c r="A6442" t="inlineStr">
        <is>
          <t>faszinierend</t>
        </is>
      </c>
      <c r="B6442" t="inlineStr"/>
      <c r="C6442" t="inlineStr"/>
      <c r="D6442" t="inlineStr">
        <is>
          <t>ép buộc, có xu hướng ép buộc</t>
        </is>
      </c>
    </row>
    <row r="6443">
      <c r="A6443" t="inlineStr">
        <is>
          <t>Faszinierung</t>
        </is>
      </c>
      <c r="B6443" t="inlineStr"/>
      <c r="C6443" t="inlineStr"/>
      <c r="D6443" t="inlineStr">
        <is>
          <t>sự bỏ bùa mê, sự làm say mê, sự làm mê mẩn, sự làm say đắm</t>
        </is>
      </c>
    </row>
    <row r="6444">
      <c r="A6444" t="inlineStr">
        <is>
          <t>Fatalismus</t>
        </is>
      </c>
      <c r="B6444" t="inlineStr"/>
      <c r="C6444" t="inlineStr"/>
      <c r="D6444" t="inlineStr">
        <is>
          <t>thuyết định mệnh</t>
        </is>
      </c>
    </row>
    <row r="6445">
      <c r="A6445" t="inlineStr">
        <is>
          <t>Fatalist</t>
        </is>
      </c>
      <c r="B6445" t="inlineStr"/>
      <c r="C6445" t="inlineStr"/>
      <c r="D6445" t="inlineStr">
        <is>
          <t>người theo thuyết tất yếu, người theo thuyết định mệnh</t>
        </is>
      </c>
    </row>
    <row r="6446">
      <c r="A6446" t="inlineStr">
        <is>
          <t>fatalistisch</t>
        </is>
      </c>
      <c r="B6446" t="inlineStr"/>
      <c r="C6446" t="inlineStr"/>
      <c r="D6446" t="inlineStr">
        <is>
          <t>thuyết định mệnh, dựa vào thuyết định mệnh - thuyết tất yếu</t>
        </is>
      </c>
    </row>
    <row r="6447">
      <c r="A6447" t="inlineStr">
        <is>
          <t>fauchen</t>
        </is>
      </c>
      <c r="B6447" t="inlineStr"/>
      <c r="C6447" t="inlineStr"/>
      <c r="D6447" t="inlineStr">
        <is>
          <t>xiên, đâm xuyên, bờ ngầm, khạc, nhổ nước bọt, phun phì phì, làu bàu, mưa lún phún, bắn, toé, toé mực, nhổ, thốt ra, phun ra, nói to = fauchen + = fauchen +</t>
        </is>
      </c>
    </row>
    <row r="6448">
      <c r="A6448" t="inlineStr">
        <is>
          <t>faul</t>
        </is>
      </c>
      <c r="B6448" t="inlineStr"/>
      <c r="C6448" t="inlineStr"/>
      <c r="D6448" t="inlineStr">
        <is>
          <t>lờ mờ, mơ hồ, minh bạch, không rõ ràng, đáng ngờ, không đáng tin cậy, không chắc chắn, còn hồ nghi, nghi ngờ, ngờ vực, do dự, lưỡng lự - cá, có mùi cá, như cá, nhiều cá, lắm cá, đáng nghi, ám muội - hôi hám, hôi thối, bẩn thỉu, cáu bẩn, ươn, xấu, đáng ghét, tồi, thô tục, tục tĩu, thô lỗ, gớm, tởm, kinh tởm, nhiễm độc, nhiều rêu, nhiều hà, tắc nghẽn, rối, trái luật, gian lận, ngược, nhiều lỗi, gian trá - 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lười biếng, biếng nhác - cẩu thả, tắc trách, chểnh mảng, yếu đuối, thiếu nghị lực, nhu nhược - uể oải - chậm chạp - lờ đờ, lờ phờ - hay trốn học, hay trốn việc, lêu lổng - ôi, thiu, hỏng, mọt, mục, ốm yếu, hay đau ốm, hư hỏng, không tốt, không lành mạnh, không đúng, không có căn cứ, không chính đáng, không lưng thiện, không say = faul + = faul + = faul +</t>
        </is>
      </c>
    </row>
    <row r="6449">
      <c r="A6449" t="inlineStr">
        <is>
          <t>Faulen</t>
        </is>
      </c>
      <c r="B6449" t="inlineStr"/>
      <c r="C6449" t="inlineStr"/>
      <c r="D6449" t="inlineStr">
        <is>
          <t>mục rữa, nói đùa, nói bỡn, chòng ghẹo, trêu tức, nói mỉa, chết mòn, kiệt quệ dần, làm cho mục nát, làm hỏng, làm đảo lộn, nói dối, lừa phỉnh</t>
        </is>
      </c>
    </row>
    <row r="6450">
      <c r="A6450" t="inlineStr">
        <is>
          <t>faulen</t>
        </is>
      </c>
      <c r="B6450" t="inlineStr"/>
      <c r="C6450" t="inlineStr"/>
      <c r="D6450" t="inlineStr">
        <is>
          <t>mục rữa, nói đùa, nói bỡn, chòng ghẹo, trêu tức, nói mỉa, chết mòn, kiệt quệ dần, làm cho mục nát, làm hỏng, làm đảo lộn, nói dối, lừa phỉnh</t>
        </is>
      </c>
    </row>
    <row r="6451">
      <c r="A6451" t="inlineStr">
        <is>
          <t>faulend</t>
        </is>
      </c>
      <c r="B6451" t="inlineStr"/>
      <c r="C6451" t="inlineStr"/>
      <c r="D6451" t="inlineStr">
        <is>
          <t>đang thối rữa, sự thối rữa, có liên quan đến sự thối rữa, tiếp theo quá trình thối rữa</t>
        </is>
      </c>
    </row>
    <row r="6452">
      <c r="A6452" t="inlineStr">
        <is>
          <t>Faulenzer</t>
        </is>
      </c>
      <c r="B6452" t="inlineStr"/>
      <c r="C6452" t="inlineStr"/>
      <c r="D6452" t="inlineStr">
        <is>
          <t>phía sau, đằng sau, mông đít, nhân viên chấp hành bum bailiff), kẻ vô công rồi nghề, kẻ lười biếng, kẻ ăn bám - những người đã chết, những người đã khuất, giữa - người không làm ăn gì cả, người vô công rỗi nghề, người lười biếng - người ăn không ngồi rồi, bánh xe đệm, bánh xe dẫn hướng idle_wheel), Puli đệm idle_pulley), toa chở hàng đệm - kẻ hay đi tha thẩn, kẻ chơi rong, kẻ lười nhác - người hay đi thơ thẩn, người lang thang - túi, cú chọc, cú thúc, cú đẩy, cái gông, vành mũ - người chậm chạp lười biếng - học sinh trốn học, người trốn việc</t>
        </is>
      </c>
    </row>
    <row r="6453">
      <c r="A6453" t="inlineStr">
        <is>
          <t>Faulheit</t>
        </is>
      </c>
      <c r="B6453" t="inlineStr"/>
      <c r="C6453" t="inlineStr"/>
      <c r="D6453" t="inlineStr">
        <is>
          <t>ăn không ngồi rồi, sự lười nhác, tình trạng không công ăn việc làm, tình trạng thất nghiệp, tình trạng để không, sự vô ích, sự vô hiệu quả, sự không tác dụng, sự không đâu - sự không căn cứ, sự vẩn vơ, sự vu vơ - sự lười biếng, sự biếng nhác - sự uể oải, sự chậm chạp, sự chậm trễ, con lười</t>
        </is>
      </c>
    </row>
    <row r="6454">
      <c r="A6454" t="inlineStr">
        <is>
          <t>faulig</t>
        </is>
      </c>
      <c r="B6454" t="inlineStr"/>
      <c r="C6454" t="inlineStr"/>
      <c r="D6454" t="inlineStr">
        <is>
          <t>hôi hám, hôi thối, bẩn thỉu, cáu bẩn, ươn, xấu, đáng ghét, tồi, thô tục, tục tĩu, thô lỗ, gớm, tởm, kinh tởm, nhiễm độc, nhiều rêu, nhiều hà, tắc nghẽn, rối, trái luật, gian lận, ngược, nhiều lỗi, gian trá - thối, thối rữa, thối tha, độc hại, đồi bại, sa đoạ, tồi tệ, hết sức khó chịu - mục, mục nát, vô giá trị, bất tài, khó chịu, làm bực mình, mắc bệnh sán gan</t>
        </is>
      </c>
    </row>
    <row r="6455">
      <c r="A6455" t="inlineStr">
        <is>
          <t>Faulpelz</t>
        </is>
      </c>
      <c r="B6455" t="inlineStr"/>
      <c r="C6455" t="inlineStr"/>
      <c r="D6455" t="inlineStr">
        <is>
          <t>người phất phơ, người chểnh mảnh, người lười biếng - người chậm chạp lười biếng</t>
        </is>
      </c>
    </row>
    <row r="6456">
      <c r="A6456" t="inlineStr">
        <is>
          <t>Faultier</t>
        </is>
      </c>
      <c r="B6456" t="inlineStr"/>
      <c r="C6456" t="inlineStr"/>
      <c r="D6456" t="inlineStr">
        <is>
          <t>sự lười biếng, sự uể oải, sự chậm chạp, sự chậm trễ, con lười</t>
        </is>
      </c>
    </row>
    <row r="6457">
      <c r="A6457" t="inlineStr">
        <is>
          <t>Faun</t>
        </is>
      </c>
      <c r="B6457" t="inlineStr"/>
      <c r="C6457" t="inlineStr"/>
      <c r="D6457" t="inlineStr">
        <is>
          <t>thấn đồng áng</t>
        </is>
      </c>
    </row>
    <row r="6458">
      <c r="A6458" t="inlineStr">
        <is>
          <t>Fausthandschuh</t>
        </is>
      </c>
      <c r="B6458" t="inlineStr"/>
      <c r="C6458" t="inlineStr"/>
      <c r="D6458" t="inlineStr">
        <is>
          <t>găng tay hở ngón, găng đấu quyền Anh</t>
        </is>
      </c>
    </row>
    <row r="6459">
      <c r="A6459" t="inlineStr">
        <is>
          <t>Faustkampf</t>
        </is>
      </c>
      <c r="B6459" t="inlineStr"/>
      <c r="C6459" t="inlineStr"/>
      <c r="D6459" t="inlineStr">
        <is>
          <t>sự đấu tranh, sự chiến đấu, trận đánh, cuộc chiến đấu, sự mâu thuẫn, sự lục đục, khả năng chiến đấu, tính hiếu chiến, máu hăng - quyền Anh, thuật đấu quyền Anh</t>
        </is>
      </c>
    </row>
    <row r="6460">
      <c r="A6460" t="inlineStr">
        <is>
          <t>Faustkeil</t>
        </is>
      </c>
      <c r="B6460" t="inlineStr"/>
      <c r="C6460" t="inlineStr"/>
      <c r="D6460" t="inlineStr">
        <is>
          <t>đá lửa, viên đá lửa, vật cứng rắn</t>
        </is>
      </c>
    </row>
    <row r="6461">
      <c r="A6461" t="inlineStr">
        <is>
          <t>Faustschlag</t>
        </is>
      </c>
      <c r="B6461" t="inlineStr"/>
      <c r="C6461" t="inlineStr"/>
      <c r="D6461" t="inlineStr">
        <is>
          <t>quán giải khát, tủ đựng bát đĩa, cái đấm, cái vả, cái tát, điều rũi, điều bất hạnh - 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t>
        </is>
      </c>
    </row>
    <row r="6462">
      <c r="A6462" t="inlineStr">
        <is>
          <t>Fauxpas</t>
        </is>
      </c>
      <c r="B6462" t="inlineStr"/>
      <c r="C6462" t="inlineStr"/>
      <c r="D6462"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6463">
      <c r="A6463" t="inlineStr">
        <is>
          <t>favorisieren</t>
        </is>
      </c>
      <c r="B6463" t="inlineStr"/>
      <c r="C6463" t="inlineStr"/>
      <c r="D6463" t="inlineStr">
        <is>
          <t>ưu đâi, biệt đãi, chiếu cố, thiên vị, bênh vực, giúp đỡ, ủng hộ, tỏ ra có lợi cho, làm dễ dàng cho, làm thuận lợi cho, trông giống, thích dùng</t>
        </is>
      </c>
    </row>
    <row r="6464">
      <c r="A6464" t="inlineStr">
        <is>
          <t>Favorit</t>
        </is>
      </c>
      <c r="B6464" t="inlineStr"/>
      <c r="C6464" t="inlineStr"/>
      <c r="D6464" t="inlineStr">
        <is>
          <t>người được ưa chuộng, vật được ưa thích, người dự cuộc ai cũng chắc sẽ thắng, con vật dự cuộc ai cũng chắc sẽ thắng, sủng thần, ái thiếp, quý phi</t>
        </is>
      </c>
    </row>
    <row r="6465">
      <c r="A6465" t="inlineStr">
        <is>
          <t>Faxen</t>
        </is>
      </c>
      <c r="B6465" t="inlineStr"/>
      <c r="C6465" t="inlineStr"/>
      <c r="D6465" t="inlineStr">
        <is>
          <t>sự dại dột, sự khờ dại, sự ngu xuẩn, sự xuẩn ngốc, trò hề, trò khôi hài, lời nói dại dột, hành động ngu dại, hành động xuẩn ngốc - sự nhăn mặt, sự cau mặt, vẻ nhăn nhó, vẻ làm bộ làm điệu, vẻ màu mè ỏng ẹo = Faxen machen +</t>
        </is>
      </c>
    </row>
    <row r="6466">
      <c r="A6466" t="inlineStr">
        <is>
          <t>Faxenmacher</t>
        </is>
      </c>
      <c r="B6466" t="inlineStr"/>
      <c r="C6466" t="inlineStr"/>
      <c r="D6466" t="inlineStr">
        <is>
          <t>anh hề</t>
        </is>
      </c>
    </row>
    <row r="6467">
      <c r="A6467" t="inlineStr">
        <is>
          <t>Fechten</t>
        </is>
      </c>
      <c r="B6467" t="inlineStr"/>
      <c r="C6467" t="inlineStr"/>
      <c r="D6467" t="inlineStr">
        <is>
          <t>hàng rào, thuật đánh kiếm, tài tranh luận, lá chắn, nơi oa trữ của ăn cắp, người oa trữ của ăn cắp, bức tường thành - sự rào dậu, vật liệu làm hàng rào, cái chắn, sự tranh luận, sự che chở, sự bảo vệ, sự đẩy lui, sự ngăn chặn được, sự tránh được, sự gạt được, sự oa trữ</t>
        </is>
      </c>
    </row>
    <row r="6468">
      <c r="A6468" t="inlineStr">
        <is>
          <t>fechten</t>
        </is>
      </c>
      <c r="B6468" t="inlineStr"/>
      <c r="C6468" t="inlineStr"/>
      <c r="D6468" t="inlineStr">
        <is>
          <t>chiến đấu, vật lộn - nhảy rào, vượt rào, đánh kiếm, đấu kiếm, lảng tránh, đánh trống lảng, buôn bán của ăn cắp, + in, about, round, up) rào lại, đắp luỹ, + from, against) che chở, bảo vệ, + off, out) đánh lui - đẩy lui, đẩy xa, ngăn chặn, tránh được, gạt được - đấu tranh, đánh nhau, đánh, tiến hành đấu tranh trong, tranh luận, điều kiện trong trận đánh, cho chọi nhau, cho giao đấu</t>
        </is>
      </c>
    </row>
    <row r="6469">
      <c r="A6469" t="inlineStr">
        <is>
          <t>Fechter</t>
        </is>
      </c>
      <c r="B6469" t="inlineStr"/>
      <c r="C6469" t="inlineStr"/>
      <c r="D6469" t="inlineStr">
        <is>
          <t>người làm hàng rào, người sửa hàng rào, người vượt rào, người đánh kiếm - chiến sĩ, chiến binh, người đấu tranh, người chiến đấu, võ sĩ quyền Anh nhà nghề, máy bay chiến đấu, máy bay khu trục - nhà kiếm thuật</t>
        </is>
      </c>
    </row>
    <row r="6470">
      <c r="A6470" t="inlineStr">
        <is>
          <t>Fechtkunst</t>
        </is>
      </c>
      <c r="B6470" t="inlineStr"/>
      <c r="C6470" t="inlineStr"/>
      <c r="D6470" t="inlineStr">
        <is>
          <t>hàng rào, thuật đánh kiếm, tài tranh luận, lá chắn, nơi oa trữ của ăn cắp, người oa trữ của ăn cắp, bức tường thành - sự rào dậu, vật liệu làm hàng rào, cái chắn, sự tranh luận, sự che chở, sự bảo vệ, sự đẩy lui, sự ngăn chặn được, sự tránh được, sự gạt được, sự oa trữ - kiếm thuật</t>
        </is>
      </c>
    </row>
    <row r="6471">
      <c r="A6471" t="inlineStr">
        <is>
          <t>federartig</t>
        </is>
      </c>
      <c r="B6471" t="inlineStr"/>
      <c r="C6471" t="inlineStr"/>
      <c r="D6471" t="inlineStr">
        <is>
          <t>feathered, nhẹ tựa lông, mượt như lông tơ</t>
        </is>
      </c>
    </row>
    <row r="6472">
      <c r="A6472" t="inlineStr">
        <is>
          <t>federlos</t>
        </is>
      </c>
      <c r="B6472" t="inlineStr"/>
      <c r="C6472" t="inlineStr"/>
      <c r="D6472" t="inlineStr">
        <is>
          <t>hói, trọc trụi, không che đậy, lộ liễu, phô bày ra rành rành, nghèo nàn, khô khan, tẻ, có lang trắng ở mặt</t>
        </is>
      </c>
    </row>
    <row r="6473">
      <c r="A6473" t="inlineStr">
        <is>
          <t>Federn</t>
        </is>
      </c>
      <c r="B6473" t="inlineStr"/>
      <c r="C6473" t="inlineStr"/>
      <c r="D6473" t="inlineStr">
        <is>
          <t>chưa đủ lông cánh, có nhiều lông tơ, non nớt, trẻ măng, ít kinh nghiệm, thấp, trũng, dễ bị ngập nước = mit Federn bedecken + = mit Federn schmücken + = sich mit fremden Federn schücken +</t>
        </is>
      </c>
    </row>
    <row r="6474">
      <c r="A6474" t="inlineStr">
        <is>
          <t>federnd</t>
        </is>
      </c>
      <c r="B6474" t="inlineStr"/>
      <c r="C6474" t="inlineStr"/>
      <c r="D6474" t="inlineStr">
        <is>
          <t>co giãn &amp; ), đàn hồi, mềm dẻo, nhún nhảy, bồng bột, bốc đồng - bật nảy, co giân, sôi nổi, không hay chán nản, không hay nản lòng, có khả năng phục hồi nhanh sức mạnh, có sức bật - co dãn</t>
        </is>
      </c>
    </row>
    <row r="6475">
      <c r="A6475" t="inlineStr">
        <is>
          <t>Federung</t>
        </is>
      </c>
      <c r="B6475" t="inlineStr"/>
      <c r="C6475" t="inlineStr"/>
      <c r="D6475" t="inlineStr">
        <is>
          <t>tính bật nảy, tính co giân, tính tính đàn hồi, khả năng phục hồi nhanh sức mạnh, sức bật, biến dạng đàn hồi, độ dai va đập - tính co dãn, tính đàn hồi, tính nhún nhảy</t>
        </is>
      </c>
    </row>
    <row r="6476">
      <c r="A6476" t="inlineStr">
        <is>
          <t>Federwolke</t>
        </is>
      </c>
      <c r="B6476" t="inlineStr"/>
      <c r="C6476" t="inlineStr"/>
      <c r="D6476" t="inlineStr">
        <is>
          <t>tua cuốn, lông gai, mây ti</t>
        </is>
      </c>
    </row>
    <row r="6477">
      <c r="A6477" t="inlineStr">
        <is>
          <t>Federwolken</t>
        </is>
      </c>
      <c r="B6477" t="inlineStr"/>
      <c r="C6477" t="inlineStr"/>
      <c r="D6477" t="inlineStr">
        <is>
          <t>tua cuốn, lông gai, mây ti</t>
        </is>
      </c>
    </row>
    <row r="6478">
      <c r="A6478" t="inlineStr">
        <is>
          <t>Fegen</t>
        </is>
      </c>
      <c r="B6478" t="inlineStr"/>
      <c r="C6478" t="inlineStr"/>
      <c r="D6478" t="inlineStr">
        <is>
          <t>sự quét, sự đảo, sự khoát, sự lướt, đoạn cong, đường cong, tầm, khả năng, sự xuất kích, mái chèo dài, cần múc nước, dải, người cạo ống khói, sweepstake, số nhiều) rác rưởi quét đi</t>
        </is>
      </c>
    </row>
    <row r="6479">
      <c r="A6479" t="inlineStr">
        <is>
          <t>fegen</t>
        </is>
      </c>
      <c r="B6479" t="inlineStr"/>
      <c r="C6479" t="inlineStr"/>
      <c r="D6479" t="inlineStr">
        <is>
          <t>chải, quét, vẽ lên, chạm qua, lướt qua, chạm nhẹ phải, lướt phải - đập vỡ, làm tan nát, làm tan vỡ, làm tiêu tan, làm lúng túng, làm bối rối, làm thất vọng, làm chán nản, ném mạnh, văng mạnh, va mạnh, lao tới, xông tới, nhảy bổ tới, đụng mạnh - xông lên, lao vào, đổ xô tới, vội vã đi gấp, chảy mạnh, chảy dồn, xuất hiện đột ngột, xô, đẩy, đánh chiếm ào ạt, chém, lấy giá cắt cổ, gửi đi gấp, đưa đi gấp, đưa thông qua vội vã - tăng lên đột ngột - lướt nhanh, vút nhanh, đi một cách đường bệ, trải ra, chạy, lướt, vuốt, vét, chèo bằng chèo dài - vụt, đập vút vút, vẫy, đánh, lướt nhanh như gió = fegen +</t>
        </is>
      </c>
    </row>
    <row r="6480">
      <c r="A6480" t="inlineStr">
        <is>
          <t>Fehde</t>
        </is>
      </c>
      <c r="B6480" t="inlineStr"/>
      <c r="C6480" t="inlineStr"/>
      <c r="D6480" t="inlineStr">
        <is>
          <t>thái ấp, đất phong, mối hận thù, mối cừu hận, mối thù truyền kiếp</t>
        </is>
      </c>
    </row>
    <row r="6481">
      <c r="A6481" t="inlineStr">
        <is>
          <t>Fehdehandschuh</t>
        </is>
      </c>
      <c r="B6481" t="inlineStr"/>
      <c r="C6481" t="inlineStr"/>
      <c r="D6481" t="inlineStr">
        <is>
          <t>đồ cầm, vật cược, vật làm tin, găng tay ném xuống đất để thách đấu, sự thách đấu, gauge</t>
        </is>
      </c>
    </row>
    <row r="6482">
      <c r="A6482" t="inlineStr">
        <is>
          <t>Fehlanzeige</t>
        </is>
      </c>
      <c r="B6482" t="inlineStr"/>
      <c r="C6482" t="inlineStr"/>
      <c r="D6482" t="inlineStr">
        <is>
          <t>lời từ chối, lời cự tuyệt, quyền phủ định, quyền phủ nhận, quyền phủ quyết, tính tiêu cực, số âm, cực âm, bản âm, từ phủ định</t>
        </is>
      </c>
    </row>
    <row r="6483">
      <c r="A6483" t="inlineStr">
        <is>
          <t>fehlbar</t>
        </is>
      </c>
      <c r="B6483" t="inlineStr"/>
      <c r="C6483" t="inlineStr"/>
      <c r="D6483" t="inlineStr">
        <is>
          <t>có thể sai lầm, có thể là sai</t>
        </is>
      </c>
    </row>
    <row r="6484">
      <c r="A6484" t="inlineStr">
        <is>
          <t>Fehlbarkeit</t>
        </is>
      </c>
      <c r="B6484" t="inlineStr"/>
      <c r="C6484" t="inlineStr"/>
      <c r="D6484" t="inlineStr">
        <is>
          <t>sự có thể sai lầm, sự có thể là sai</t>
        </is>
      </c>
    </row>
    <row r="6485">
      <c r="A6485" t="inlineStr">
        <is>
          <t>Fehlbesetzung</t>
        </is>
      </c>
      <c r="B6485" t="inlineStr"/>
      <c r="C6485" t="inlineStr"/>
      <c r="D6485" t="inlineStr">
        <is>
          <t>sự chọn các vai không thích hợp, sự cộng sai</t>
        </is>
      </c>
    </row>
    <row r="6486">
      <c r="A6486" t="inlineStr">
        <is>
          <t>Fehlbestand</t>
        </is>
      </c>
      <c r="B6486" t="inlineStr"/>
      <c r="C6486" t="inlineStr"/>
      <c r="D6486" t="inlineStr">
        <is>
          <t>sự thiếu, số lượng thiếu</t>
        </is>
      </c>
    </row>
    <row r="6487">
      <c r="A6487" t="inlineStr">
        <is>
          <t>Fehlbetrag</t>
        </is>
      </c>
      <c r="B6487" t="inlineStr"/>
      <c r="C6487" t="inlineStr"/>
      <c r="D6487" t="inlineStr">
        <is>
          <t>trừ, thiếu, mất, không còn, dấu trừ, số âm</t>
        </is>
      </c>
    </row>
    <row r="6488">
      <c r="A6488" t="inlineStr">
        <is>
          <t>Fehlen</t>
        </is>
      </c>
      <c r="B6488" t="inlineStr"/>
      <c r="C6488" t="inlineStr"/>
      <c r="D6488" t="inlineStr">
        <is>
          <t>sự vắng mặt, sự nghỉ, sự đi vắng, thời gian vắng mặt, lúc đi vắng, sự thiếu, sự không có, sự điểm danh - sự không xảy ra, sự không làm được, sự thất bại, sự hỏng, sự mất, người bị thất bại, việc thất bại, cố gắng không thành công, sự thi hỏng, sự vỡ nợ, sự phá sản - = das längere Fehlen + = das krankheitsbedingte Fehlen +</t>
        </is>
      </c>
    </row>
    <row r="6489">
      <c r="A6489" t="inlineStr">
        <is>
          <t>fehlend</t>
        </is>
      </c>
      <c r="B6489" t="inlineStr"/>
      <c r="C6489" t="inlineStr"/>
      <c r="D6489" t="inlineStr">
        <is>
          <t>vắng mặt, đi vắng, nghỉ, lơ đãng - sai, hỏng, xấu, bậy, không đúng lúc, không hợp thời - vắng, thiếu, khuyết, mất tích, thất lạc - không sẵn sàng để dùng, không dùng được, không có giá trị - không có, ngu, đần</t>
        </is>
      </c>
    </row>
    <row r="6490">
      <c r="A6490" t="inlineStr">
        <is>
          <t>Fehlerbeseitigung</t>
        </is>
      </c>
      <c r="B6490" t="inlineStr"/>
      <c r="C6490" t="inlineStr"/>
      <c r="D6490">
        <f> die systematische Fehlersuche und Fehlerbeseitigung +</f>
        <v/>
      </c>
    </row>
    <row r="6491">
      <c r="A6491" t="inlineStr">
        <is>
          <t>fehlerfrei</t>
        </is>
      </c>
      <c r="B6491" t="inlineStr"/>
      <c r="C6491" t="inlineStr"/>
      <c r="D6491" t="inlineStr">
        <is>
          <t>đúng đắn, chính xác, xác đáng - đúng, được hợp, phải, phải lối</t>
        </is>
      </c>
    </row>
    <row r="6492">
      <c r="A6492" t="inlineStr">
        <is>
          <t>fehlerhaft</t>
        </is>
      </c>
      <c r="B6492" t="inlineStr"/>
      <c r="C6492" t="inlineStr"/>
      <c r="D6492" t="inlineStr">
        <is>
          <t>sai, hỏng, xấu, bậy, không đúng lúc, không hợp thời - tồi, dở, ác, nặng trầm trọng, nguy ngập, lắm rất - có thiếu sót, có nhược điểm, có tật xấu, có khuyết điểm, kém, không hoàn toàn, khuyết điểm - sai lầm, sai sót, không đúng - mắc khuyết điểm, mắc lỗi, không tốt, không chính xác, bị rò - xấu xa, đồi bại, giữ, không hợp cách</t>
        </is>
      </c>
    </row>
    <row r="6493">
      <c r="A6493" t="inlineStr">
        <is>
          <t>Fehlerhaftigkeit</t>
        </is>
      </c>
      <c r="B6493" t="inlineStr"/>
      <c r="C6493" t="inlineStr"/>
      <c r="D6493" t="inlineStr">
        <is>
          <t>tính chất thiếu sót, tính chất sai trái, tính chất sai lầm - sự không đúng, sự không chỉnh, sự sai, sự không đứng đắn - bản chất xấu xa, sự đồi bại, tính chất độc ác, sự sai sót, sự không hợp cách</t>
        </is>
      </c>
    </row>
    <row r="6494">
      <c r="A6494" t="inlineStr">
        <is>
          <t>Fehlerkorrektur</t>
        </is>
      </c>
      <c r="B6494" t="inlineStr"/>
      <c r="C6494" t="inlineStr"/>
      <c r="D6494">
        <f> die vorwärts gerichtete Fehlerkorrektur +</f>
        <v/>
      </c>
    </row>
    <row r="6495">
      <c r="A6495" t="inlineStr">
        <is>
          <t>fehlerlos</t>
        </is>
      </c>
      <c r="B6495" t="inlineStr"/>
      <c r="C6495" t="inlineStr"/>
      <c r="D6495" t="inlineStr">
        <is>
          <t>không có vết, không rạn nứt, không có chỗ hỏng, hoàn thiện, hoàn mỹ - tinh khiết, trong trắng, không vết, không chê vào đâu được, không có khuyết điểm nào, không có sai lầm gì, không có đốm - hoàn hảo, hoàn toàn, thành thạo, hoàn thành, đủ, đúng</t>
        </is>
      </c>
    </row>
    <row r="6496">
      <c r="A6496" t="inlineStr">
        <is>
          <t>Fehlern</t>
        </is>
      </c>
      <c r="B6496" t="inlineStr"/>
      <c r="C6496" t="inlineStr"/>
      <c r="D6496" t="inlineStr">
        <is>
          <t>uốn nắn, trừng phạt, trừng trị, gọt giũa, dạng bị động chế ngự, kiềm chế</t>
        </is>
      </c>
    </row>
    <row r="6497">
      <c r="A6497" t="inlineStr">
        <is>
          <t>Fehlerquelle</t>
        </is>
      </c>
      <c r="B6497" t="inlineStr"/>
      <c r="C6497" t="inlineStr"/>
      <c r="D6497" t="inlineStr">
        <is>
          <t>con rệp, sâu bọ, lỗi kỹ thuật, thiếu sót về kỹ thuật, ý nghĩ điên rồ, sự điên rồ, máy ghi âm nhỏ</t>
        </is>
      </c>
    </row>
    <row r="6498">
      <c r="A6498" t="inlineStr">
        <is>
          <t>Fehlerstelle</t>
        </is>
      </c>
      <c r="B6498" t="inlineStr"/>
      <c r="C6498" t="inlineStr"/>
      <c r="D6498" t="inlineStr">
        <is>
          <t>cơn gió mạnh, cơn bâo ngắn, vết nứt, chỗ rạn, vết, khe hở, chỗ hỏng, vết nhơ, thói xấu, thiếu sót, sai lầm, sự thiếu sót về thủ tục</t>
        </is>
      </c>
    </row>
    <row r="6499">
      <c r="A6499" t="inlineStr">
        <is>
          <t>Fehlgeburt</t>
        </is>
      </c>
      <c r="B6499" t="inlineStr"/>
      <c r="C6499" t="inlineStr"/>
      <c r="D6499" t="inlineStr">
        <is>
          <t>sự sẩy thai, sự phá thai, sự nạo thai, người lùn tịt, đứa bé đẻ non, vật đẻ non, vật dị dạng, quái thai, sự chết non chết yểu, sự sớm thất bại, tình trạng phát triển không đầy đủ = die Fehlgeburt +</t>
        </is>
      </c>
    </row>
    <row r="6500">
      <c r="A6500" t="inlineStr">
        <is>
          <t>Fehlinformation</t>
        </is>
      </c>
      <c r="B6500" t="inlineStr"/>
      <c r="C6500" t="inlineStr"/>
      <c r="D6500" t="inlineStr">
        <is>
          <t>sự báo tin tức sai, sự làm cho đi sai hướng = die bewußte Fehlinformation +</t>
        </is>
      </c>
    </row>
    <row r="6501">
      <c r="A6501" t="inlineStr">
        <is>
          <t>fehlleiten</t>
        </is>
      </c>
      <c r="B6501" t="inlineStr"/>
      <c r="C6501" t="inlineStr"/>
      <c r="D6501" t="inlineStr">
        <is>
          <t>sắp xếp gian lận - chỉ dẫn sai, hướng sai, ghi sai địa chỉ</t>
        </is>
      </c>
    </row>
    <row r="6502">
      <c r="A6502" t="inlineStr">
        <is>
          <t>Fehlschlag</t>
        </is>
      </c>
      <c r="B6502" t="inlineStr"/>
      <c r="C6502" t="inlineStr"/>
      <c r="D6502" t="inlineStr">
        <is>
          <t>sự sẩy thai, sự phá thai, sự nạo thai, người lùn tịt, đứa bé đẻ non, vật đẻ non, vật dị dạng, quái thai, sự chết non chết yểu, sự sớm thất bại, tình trạng phát triển không đầy đủ - sự chán ngán, sự thất vọng, điều làm chán ngán, điều làm thất vọng - sự không xảy ra, sự không làm được, sự thiếu, sự thất bại, sự hỏng, sự mất, người bị thất bại, việc thất bại, cố gắng không thành công, sự thi hỏng, sự vỡ nợ, sự phá sản - - nỗi đau buồn, nỗi sầu khổ, nỗi thương tiếc = ein ziemlicher Fehlschlag +</t>
        </is>
      </c>
    </row>
    <row r="6503">
      <c r="A6503" t="inlineStr">
        <is>
          <t>fehlschlagen</t>
        </is>
      </c>
      <c r="B6503" t="inlineStr"/>
      <c r="C6503" t="inlineStr"/>
      <c r="D6503" t="inlineStr">
        <is>
          <t>đốt lửa chặn, nổ sớm, đem lại kết quả ngược lại sự mong đợi - không nhớ, quên, yếu dần, mất dần, tàn dần, không đúng, sai, thiếu, không thành công, thất bại, trượt, hỏng thi, bị phá sản, không làm tròn, không đạt, hỏng, không chạy nữa, không đủ, thất hẹn với - không đáp ứng được yêu cầu của, đánh trượt = fehlschlagen +</t>
        </is>
      </c>
    </row>
    <row r="6504">
      <c r="A6504" t="inlineStr">
        <is>
          <t>Fehlstart</t>
        </is>
      </c>
      <c r="B6504" t="inlineStr"/>
      <c r="C6504" t="inlineStr"/>
      <c r="D6504">
        <f> er machte einen Fehlstart +</f>
        <v/>
      </c>
    </row>
    <row r="6505">
      <c r="A6505" t="inlineStr">
        <is>
          <t>Fehltritt</t>
        </is>
      </c>
      <c r="B6505" t="inlineStr"/>
      <c r="C6505" t="inlineStr"/>
      <c r="D6505" t="inlineStr">
        <is>
          <t>bước lỡ, bước hụt, sự sai lầm, sự lầm lỡ - sự thiếu sót, khuyết điểm, điểm lầm lỗi, tội lỗi, sự để mất hơi con mồi, phay, đứt đoạn, sự rò, sự lạc, sự hỏng, sự hư hỏng, sự giao bóng nhầm ô, quả bóng giao nhầm ô - sự lỗi lầm, sự vi phạm quy ước xã hội, lời nói lỡ, hành động tếu - tình trạng dễ vỡ, tính mỏng mảnh, tình trạng yếu đuối, tình trạng ẻo lả, tính nhu nhược, tính bạc nhược, tính dễ bị cám dỗ, điểm yếu, nhược điểm - sự lầm lẫn, sự sai sót, sự sa ngâ, sự suy đồi, sự truỵ lạc, khoảng, quãng, lát, hồi, sự mất hiệu lực, sự mất quyền lợi, sự giảm độ nhiệt, sự giảm áp suất, dòng chảy nhẹ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sự vấp, sự sẩy chân, sự nói vấp - cuộc đi chơi, cuộc dạo chơi, cuộc du ngoạn, chuyến đi, cuộc hành trình, sự vượt biển, bước nhẹ, bước trật, sự hụt chân, sai lầm, sai sót, lỗi, sự nói lỡ lời, sự ngáng, sự ngoéo chân - cái ngáng, cái ngoéo chân, mẻ cá câu được, sự nhả, thiết bị nhả = einen Fehltritt tun +</t>
        </is>
      </c>
    </row>
    <row r="6506">
      <c r="A6506" t="inlineStr">
        <is>
          <t>Feier</t>
        </is>
      </c>
      <c r="B6506" t="inlineStr"/>
      <c r="C6506" t="inlineStr"/>
      <c r="D6506" t="inlineStr">
        <is>
          <t>sự kỷ niệm, lễ kỷ niệm, sự tán dương, sự ca tụng - nghi thức, nghi lễ, sự khách sáo, sự kiểu cách - đảng, tiệc, buổi liên hoan, những người cùng đi, toán, đội, nhóm, bên, người tham gia, người tham dự</t>
        </is>
      </c>
    </row>
    <row r="6507">
      <c r="A6507" t="inlineStr">
        <is>
          <t>Feierabend</t>
        </is>
      </c>
      <c r="B6507" t="inlineStr"/>
      <c r="C6507" t="inlineStr"/>
      <c r="D6507">
        <f> nach Feierabend + = Feierabend machen +</f>
        <v/>
      </c>
    </row>
    <row r="6508">
      <c r="A6508" t="inlineStr">
        <is>
          <t>feierlich</t>
        </is>
      </c>
      <c r="B6508" t="inlineStr"/>
      <c r="C6508" t="inlineStr"/>
      <c r="D6508" t="inlineStr">
        <is>
          <t>thuộc nghi lễ, thuộc nghi thức, để dùng trong cuộc lễ - chuộng nghi thức, kiểu cách - hình thức, theo nghi lễ, theo thể thức, theo nghi thức, theo thủ tục, trang trọng, đúng lễ thói, đúng luật lệ, ngay hàng thẳng lối, chiếu lệ có tính chất hình thức, câu nệ hình thức - máy móc, khó tính, chính thức, thuộc bản chất - trang nghiêm, nghiêm nghị, từ tốn, nghiêm trọng, trầm trọng, quan trọng, sạm, tối, trầm, huyền - cảm động, lâm ly, thống thiết - trọng thể, long trọng, uy nghi, uy nghiêm, nghiêm trang, khoan thai = feierlich begehen + = feierlich anreden + = feierlich stimmen + = feierlich geloben + = feierlich ermahnen +</t>
        </is>
      </c>
    </row>
    <row r="6509">
      <c r="A6509" t="inlineStr">
        <is>
          <t>Feierlichkeit</t>
        </is>
      </c>
      <c r="B6509" t="inlineStr"/>
      <c r="C6509" t="inlineStr"/>
      <c r="D6509" t="inlineStr">
        <is>
          <t>nghi thức, nghi lễ, sự khách sáo, sự kiểu cách - sự vui mừng, sự hân hoan, ngày hội, lễ - sự hút, sự hấp dẫn, trọng lực, trọng lượng, vẻ nghiêm trang, vẻ nghiêm nghị, tính nghiêm trọng, tính trầm trọng - sự trọng thể, sự long trọng, sự trang nghiêm</t>
        </is>
      </c>
    </row>
    <row r="6510">
      <c r="A6510" t="inlineStr">
        <is>
          <t>Feiern</t>
        </is>
      </c>
      <c r="B6510" t="inlineStr"/>
      <c r="C6510" t="inlineStr"/>
      <c r="D6510" t="inlineStr">
        <is>
          <t>sự kỷ niệm, lễ kỷ niệm, sự tán dương, sự ca tụng</t>
        </is>
      </c>
    </row>
    <row r="6511">
      <c r="A6511" t="inlineStr">
        <is>
          <t>feiern</t>
        </is>
      </c>
      <c r="B6511" t="inlineStr"/>
      <c r="C6511" t="inlineStr"/>
      <c r="D6511" t="inlineStr">
        <is>
          <t>hoan hô, tôn lên - kỷ niệm, làm lễ kỷ niệm, tán dương, ca tụng - dự tiệc, tiệc tùng, ăn cỗ, thoả thuê, thết tiệc, chiêu đâi, khoản đãi, tiệc tùng hết - giữ, giữ lại, tuân theo, y theo, thi hành, đúng, canh phòng, bảo vệ, phù hộ, giữ gìn, giấu, bảo quản, chăm sóc, trông nom, quản lý, giữ riêng, để ra, để riêng ra, để dành, giam giữ - + from) giữ cho khỏi, giữ đứng, ngăn lại, nhịn tránh, nuôi, nuôi nấng, bao, có thường xuyên để bán, cứ, cứ để cho, bắt phải, không rời, ở lỳ, vẫn cứ, ở trong tình trạng, theo, bắt làm kiên trì - bắt làm bền bỉ, làm, tổ chức, vẫn ở tình trạng tiếp tục, ở, đẻ được, giữ được, để dành được, giữ lấy, bám lấy, cứ theo, không rời xa, có thể để đấy, có thể đợi đấy, rời xa, tránh xa, nhịn, làm kiên trì - làm bền bỉ - quan sát, nhận xét, theo dõi, tiến hành, cử hành, chú ý giữ, tôn trọng - - liên hoan, ăn uống say sưa, chè chén ồn ào, ham mê, thích thú, miệt mài, lãng phí vào những cuộc ăn chơi chè chén, ăn chơi chè chén - cử hành theo nghi thức, làm cho long trọng = feiern +</t>
        </is>
      </c>
    </row>
    <row r="6512">
      <c r="A6512" t="inlineStr">
        <is>
          <t>Feiertag</t>
        </is>
      </c>
      <c r="B6512" t="inlineStr"/>
      <c r="C6512" t="inlineStr"/>
      <c r="D6512" t="inlineStr">
        <is>
          <t>ngày lễ, ngày nghỉ, kỳ nghỉ = der gesetzliche Feiertag +</t>
        </is>
      </c>
    </row>
    <row r="6513">
      <c r="A6513" t="inlineStr">
        <is>
          <t>Feiertage!</t>
        </is>
      </c>
      <c r="B6513" t="inlineStr"/>
      <c r="C6513" t="inlineStr"/>
      <c r="D6513">
        <f> die gesetzlichen Feiertage +</f>
        <v/>
      </c>
    </row>
    <row r="6514">
      <c r="A6514" t="inlineStr">
        <is>
          <t>Feige</t>
        </is>
      </c>
      <c r="B6514" t="inlineStr"/>
      <c r="C6514" t="inlineStr"/>
      <c r="D6514" t="inlineStr">
        <is>
          <t>quả sung, quả vả, cây sung, cây vả fig tree), vật vô giá trị, một tí, một chút, quần áo, y phục, trang bị, tình trạng sức khoẻ</t>
        </is>
      </c>
    </row>
    <row r="6515">
      <c r="A6515" t="inlineStr">
        <is>
          <t>feige</t>
        </is>
      </c>
      <c r="B6515" t="inlineStr"/>
      <c r="C6515" t="inlineStr"/>
      <c r="D6515" t="inlineStr">
        <is>
          <t>hèn hạ, đê tiện, khúm núm, quỵ luỵ, thường, không quý, giả - nhát gan, nhút nhát, hèn nhát - - - ném đá giấu tay - uể oải, lả, e thẹn, yếu ớt, mờ nhạt, không rõ, chóng mặt, hay ngất, oi bức, ngột ngạt, kinh tởm, lợm giọng - khiếp đảm, hôi hám, bẩn tưởi - nhu nhược, yếu hèn - vàng, ghen ghét, ghen tị, đố kỵ, ngờ vực, có tính chất giật gân</t>
        </is>
      </c>
    </row>
    <row r="6516">
      <c r="A6516" t="inlineStr">
        <is>
          <t>Feigenbaum</t>
        </is>
      </c>
      <c r="B6516" t="inlineStr"/>
      <c r="C6516" t="inlineStr"/>
      <c r="D6516" t="inlineStr">
        <is>
          <t>quả sung, quả vả, cây sung, cây vả fig tree), vật vô giá trị, một tí, một chút, quần áo, y phục, trang bị, tình trạng sức khoẻ</t>
        </is>
      </c>
    </row>
    <row r="6517">
      <c r="A6517" t="inlineStr">
        <is>
          <t>Feigheit</t>
        </is>
      </c>
      <c r="B6517" t="inlineStr"/>
      <c r="C6517" t="inlineStr"/>
      <c r="D6517" t="inlineStr">
        <is>
          <t>tính nhát gan, tính nhút nhát, tính hèn nhát - - sự hèn nhát, hành động đê tiện, hành động ném đá giấu tay - ni lắm gió, ni lộng gió, trời giông b o, sự đầy hi, sự dài dòng</t>
        </is>
      </c>
    </row>
    <row r="6518">
      <c r="A6518" t="inlineStr">
        <is>
          <t>Feigling</t>
        </is>
      </c>
      <c r="B6518" t="inlineStr"/>
      <c r="C6518" t="inlineStr"/>
      <c r="D6518" t="inlineStr">
        <is>
          <t>người nhát gan, người nhút nhát, người hèn nhát, con vật nhát - kẻ hèn nhát - kẻ ném đá giấu tay - kẻ nhát gan, kẻ nhát như cáy - người bỏ việc, người trốn việc = So ein Feigling! +</t>
        </is>
      </c>
    </row>
    <row r="6519">
      <c r="A6519" t="inlineStr">
        <is>
          <t>feilbieten</t>
        </is>
      </c>
      <c r="B6519" t="inlineStr"/>
      <c r="C6519" t="inlineStr"/>
      <c r="D6519" t="inlineStr">
        <is>
          <t>săn bằng chim ưng, vồ, chụp, bắt sâu, bán rong, tung, tuyên truyền, đằng hắng, đằng hắng để làm bật - to prostitute oneself làm đĩ, mãi dâm, bán rẻ</t>
        </is>
      </c>
    </row>
    <row r="6520">
      <c r="A6520" t="inlineStr">
        <is>
          <t>Feile</t>
        </is>
      </c>
      <c r="B6520" t="inlineStr"/>
      <c r="C6520" t="inlineStr"/>
      <c r="D6520" t="inlineStr">
        <is>
          <t>cái giũa, thằng cha láu cá, thằng cha quay quắt, ô đựng tài liêu, hồ sơ, dây thép móc hồ sơ, tài liệu, tập báo, hàng, dãy, hàng quân - cái giũa gỗ, tiếng giũa sè sè, tiếng kêu ken két, tiếng kêu cọt kẹt, tiếng cò ke - cái giũa to, người giũa, người chua ngoa, người khó chịu, hàng rào cao</t>
        </is>
      </c>
    </row>
    <row r="6521">
      <c r="A6521" t="inlineStr">
        <is>
          <t>Feilen</t>
        </is>
      </c>
      <c r="B6521" t="inlineStr"/>
      <c r="C6521" t="inlineStr"/>
      <c r="D6521" t="inlineStr">
        <is>
          <t>sự giũa, mạt giũa</t>
        </is>
      </c>
    </row>
    <row r="6522">
      <c r="A6522" t="inlineStr">
        <is>
          <t>feilen</t>
        </is>
      </c>
      <c r="B6522" t="inlineStr"/>
      <c r="C6522" t="inlineStr"/>
      <c r="D6522" t="inlineStr">
        <is>
          <t>giũa, gọt giũa, sắp xếp, sắp đặt, đệ trình đưa ra, đưa, cho đi thành hàng, đi thành hàng - cạo, nạo, làm sướt, làm khé, làm phật lòng, gây cảm giác khó chịu, làm bực tức, kêu ken két, kêu cọt kẹt, kêu cò ke - cọ xát, chà xát, xoa, xoa bóp, lau, lau bóng, đánh bóng, xát mạnh lên giấy can để nổi bật, nghiền, tán, cọ, mòn rách, xơ ra, xước, chệch đi vì lăn vào chỗ gồ ghề</t>
        </is>
      </c>
    </row>
    <row r="6523">
      <c r="A6523" t="inlineStr">
        <is>
          <t>feilschen</t>
        </is>
      </c>
      <c r="B6523" t="inlineStr"/>
      <c r="C6523" t="inlineStr"/>
      <c r="D6523" t="inlineStr">
        <is>
          <t>cò kè, mặc cả, bán lỗ, đấu khẩu, chuyện trò huyên thiên, nói chuyện huyên thiên - - cò kè mặc cả, chạy hàng xách, buôn bán vặt vãnh, làm giả mạo, pha = feilschen +</t>
        </is>
      </c>
    </row>
    <row r="6524">
      <c r="A6524" t="inlineStr">
        <is>
          <t>fein</t>
        </is>
      </c>
      <c r="B6524" t="inlineStr"/>
      <c r="C6524" t="inlineStr"/>
      <c r="D6524" t="inlineStr">
        <is>
          <t>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thanh lịch, tao nhã, nhã, cùi lách hạng nhất, chiến, cừ - hơn hẳn, trội hơn, rất tốt, thượng hạng, xuất sắc, ưu tú - có sợi, có thớ - tốt, nguyên chất, nhỏ, mịn, thanh mảnh, sắc, khả quan, hay, giải, lớn, đường bệ, đẹp, xinh, bảnh, trong sáng, sặc sỡ, rực rỡ, loè loẹt, cầu kỳ, có ý kiến khen ngợi, có ý ca ngợi, chính xác, cao thượng - cao quý, hoàn toàn sung sức - thú vị, dễ chịu, hấp dẫn, xinh đẹp, ngoan, tử tế, chu đáo, tỉ mỉ, câu nệ, khó tính, khảnh, sành sỏi, kỹ, hay ho - hay hay - lễ phép, có lễ độ, lịch sự - đã lọc, đã tinh chế, có học thức - vua, hoàng gia, như vua chúa, trọng thể, sang trọng, huy hoàng, lộng lẫy - chạy nhanh, đáng chú ý, to, thổi mạnh, không chê được - phảng phất, huyền ảo, khó thấy, khôn khéo, khôn ngoan, lanh lợi, tin nhanh, xảo quyệt, quỷ quyệt, mỏng - thượng hảo hạng, vuông, diện tích superficial) - mảnh, ít, loãng, giản dị - gầy gò, thưa, thưa thớt, lơ thơ, nhỏ hẹp, yếu ớt, mong manh, nghèo nàn, khó chịu, buồn chán - tao nh = fein +</t>
        </is>
      </c>
    </row>
    <row r="6525">
      <c r="A6525" t="inlineStr">
        <is>
          <t>Feind</t>
        </is>
      </c>
      <c r="B6525" t="inlineStr"/>
      <c r="C6525" t="inlineStr"/>
      <c r="D6525" t="inlineStr">
        <is>
          <t>kẻ địch, kẻ thù, đối phương, đối thủ - địch thủ, người đối lập, người phản đối, vật đối kháng, cơ đối vận - quân địch, tàu địch, thì giờ - ma quỷ, quỷ sứ, kẻ tàn ác, kẻ hung ác, ác ôn, người thích, người nghiện, người có tài xuất quỷ nhập thần về môn bóng đá - vật nguy hại - = der markierte Feind + = zum Feind machen + = den Feind angreifen + = gegen den Feind anstürmen + = den Feind von hinten angreifen +</t>
        </is>
      </c>
    </row>
    <row r="6526">
      <c r="A6526" t="inlineStr">
        <is>
          <t>feindlich</t>
        </is>
      </c>
      <c r="B6526" t="inlineStr"/>
      <c r="C6526" t="inlineStr"/>
      <c r="D6526" t="inlineStr">
        <is>
          <t>đối địch, thù địch, nghịch lại, chống đối, bất lợi, có hại, ngược, bên kia, đối diện - trái ngược, nghịch, đối lập, đối kháng, tương phản - của địch - không thân thiện - độc hại = feindlich + = jemandem gegenüber feindlich gesinnt sein +</t>
        </is>
      </c>
    </row>
    <row r="6527">
      <c r="A6527" t="inlineStr">
        <is>
          <t>Feindschaft</t>
        </is>
      </c>
      <c r="B6527" t="inlineStr"/>
      <c r="C6527" t="inlineStr"/>
      <c r="D6527" t="inlineStr">
        <is>
          <t>sự thù oán, hận thù, tình trạng thù địch - sự phản đối, sự phản kháng, sự đối lập, sự tương phản, sự đối kháng, nguyên tắc đối lập - sự thù hằn - sự thù địch, thái độ thù địch, hành vi thù địch, tình trạng chiến tranh, hành động chiến tranh, chiến sự = die offene Feindschaft + = in Feindschaft leben +</t>
        </is>
      </c>
    </row>
    <row r="6528">
      <c r="A6528" t="inlineStr">
        <is>
          <t>feindselig</t>
        </is>
      </c>
      <c r="B6528" t="inlineStr"/>
      <c r="C6528" t="inlineStr"/>
      <c r="D6528" t="inlineStr">
        <is>
          <t>xâm lược, xâm lăng, công kích, hay gây sự, gây gỗ, gây hấn, hung hăng, hùng hổ, tháo vát, xông xáo, năng nổ = feindselig +</t>
        </is>
      </c>
    </row>
    <row r="6529">
      <c r="A6529" t="inlineStr">
        <is>
          <t>Feindseligkeit</t>
        </is>
      </c>
      <c r="B6529" t="inlineStr"/>
      <c r="C6529" t="inlineStr"/>
      <c r="D6529" t="inlineStr">
        <is>
          <t>sự thù oán, hận thù, tình trạng thù địch - tinh thần phấn chấn, ý định, động cơ, hành động, animosity - tính hiếu chiến, tính thích đánh nhau, tính hay gây gỗ - sự thù địch, thái độ thù địch, hành vi thù địch, tình trạng chiến tranh, hành động chiến tranh, chiến sự - tính ác, tính thâm hiểm, lòng hiểm độc, ác tâm, điều ác, điều độc ác, ác tính = die Feindseligkeit +</t>
        </is>
      </c>
    </row>
    <row r="6530">
      <c r="A6530" t="inlineStr">
        <is>
          <t>Feindseligkeiten</t>
        </is>
      </c>
      <c r="B6530" t="inlineStr"/>
      <c r="C6530" t="inlineStr"/>
      <c r="D6530">
        <f> der Ausbruch von Feindseligkeiten +</f>
        <v/>
      </c>
    </row>
    <row r="6531">
      <c r="A6531" t="inlineStr">
        <is>
          <t>Feingehalt</t>
        </is>
      </c>
      <c r="B6531" t="inlineStr"/>
      <c r="C6531" t="inlineStr"/>
      <c r="D6531" t="inlineStr">
        <is>
          <t>cờ hiệu, cờ, cánh cờ, tiêu chuẩn, chuẩn, mẫu, trình độ, mức, chất lượng trung bình, lớp học, hạng, thứ, bản vị, chân, cột, cây mọc đứng, Xtanđa</t>
        </is>
      </c>
    </row>
    <row r="6532">
      <c r="A6532" t="inlineStr">
        <is>
          <t>Feingehaltsstempel</t>
        </is>
      </c>
      <c r="B6532" t="inlineStr"/>
      <c r="C6532" t="inlineStr"/>
      <c r="D6532" t="inlineStr">
        <is>
          <t>dấu xác nhận tiêu chuẩn, dấu xác nhận phẩm chất, dấu hiệu xác nhận tiêu chuẩn sự đảm bảo</t>
        </is>
      </c>
    </row>
    <row r="6533">
      <c r="A6533" t="inlineStr">
        <is>
          <t>Feinheit</t>
        </is>
      </c>
      <c r="B6533" t="inlineStr"/>
      <c r="C6533" t="inlineStr"/>
      <c r="D6533" t="inlineStr">
        <is>
          <t>sự sắc, tính sắc bén, tính sắc sảo, tính nhạy, tính tinh, tính thính, sự buốt, tính gay gắt, tính kịch liệt, tính sâu sắc, tính cấp phát, tính nhọn, tính cao, tính the thé - lối hành văn thanh nhã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đồ ăn ngon, đồ ăn quý, cao lương mỹ vị - tính thanh lịch, tính tao nhã, tính nhã - vẻ đẹp đẽ, tính tế nhị, tính tinh vi, tính cao thượng, sự đủ tuổi, vị ngon - tính phảng phất, tính huyền ảo, sự khôn khéo, sự khôn ngoan, sự lanh lợi, sự tinh nhanh, sự tài tình, sự xảo quyệt, sự quỷ quyệt, sự phân biệt tế nhị, sự quá tỉ mỉ - tính chất nhỏ, tính chất mảnh, tính chất ít, tính chất loãng, tính chất giản dị, tính chất thiếu hoa mỹ</t>
        </is>
      </c>
    </row>
    <row r="6534">
      <c r="A6534" t="inlineStr">
        <is>
          <t>Feinkost</t>
        </is>
      </c>
      <c r="B6534" t="inlineStr"/>
      <c r="C6534" t="inlineStr"/>
      <c r="D6534" t="inlineStr">
        <is>
          <t>món ăn ngon, cửa hàng bán các món ăn ngon</t>
        </is>
      </c>
    </row>
    <row r="6535">
      <c r="A6535" t="inlineStr">
        <is>
          <t>Feinschleifen</t>
        </is>
      </c>
      <c r="B6535" t="inlineStr"/>
      <c r="C6535" t="inlineStr"/>
      <c r="D6535" t="inlineStr">
        <is>
          <t>sự lắp kính, sự tráng men, sự làm láng, sự đánh bóng</t>
        </is>
      </c>
    </row>
    <row r="6536">
      <c r="A6536" t="inlineStr">
        <is>
          <t>Feinschmecker</t>
        </is>
      </c>
      <c r="B6536" t="inlineStr"/>
      <c r="C6536" t="inlineStr"/>
      <c r="D6536" t="inlineStr">
        <is>
          <t>người sành ăn, hưởng lạc epicurean) - - - người sành rượu</t>
        </is>
      </c>
    </row>
    <row r="6537">
      <c r="A6537" t="inlineStr">
        <is>
          <t>Feinschmeckerei</t>
        </is>
      </c>
      <c r="B6537" t="inlineStr"/>
      <c r="C6537" t="inlineStr"/>
      <c r="D6537" t="inlineStr">
        <is>
          <t>nghệ thuật ăn ngon, sự sành ăn</t>
        </is>
      </c>
    </row>
    <row r="6538">
      <c r="A6538" t="inlineStr">
        <is>
          <t>feinste</t>
        </is>
      </c>
      <c r="B6538" t="inlineStr"/>
      <c r="C6538" t="inlineStr"/>
      <c r="D6538" t="inlineStr">
        <is>
          <t>tốt nhất, hay nhất, đẹp nhất, giỏi nhất, hơn nhất</t>
        </is>
      </c>
    </row>
    <row r="6539">
      <c r="A6539" t="inlineStr">
        <is>
          <t>Feinverteilung</t>
        </is>
      </c>
      <c r="B6539" t="inlineStr"/>
      <c r="C6539" t="inlineStr"/>
      <c r="D6539" t="inlineStr">
        <is>
          <t>sự giải tán, sự phân tán, chất làm phân tán, sự xua tan, sự làm tản mạn, sự làm tan tác, sự tan tác, sự rải rác, sự gieo vãi, sự gieo rắc, sự lan truyền, sự tán sắc, độ tán sắc - độ phân tán</t>
        </is>
      </c>
    </row>
    <row r="6540">
      <c r="A6540" t="inlineStr">
        <is>
          <t>Feldbett</t>
        </is>
      </c>
      <c r="B6540" t="inlineStr"/>
      <c r="C6540" t="inlineStr"/>
      <c r="D6540" t="inlineStr">
        <is>
          <t>giường nhỏ, giường cũi, võng, của cotangent, lều, lán, nhà tranh</t>
        </is>
      </c>
    </row>
    <row r="6541">
      <c r="A6541" t="inlineStr">
        <is>
          <t>Felde</t>
        </is>
      </c>
      <c r="B6541" t="inlineStr"/>
      <c r="C6541" t="inlineStr"/>
      <c r="D6541" t="inlineStr">
        <is>
          <t>ở ngoài đồng, ở ngoài ruộng, ra đồng, ra ruộng, xa, ở xa, xa nhà far afield), ở ngoài mặt trận = im Felde kampieren + = zu Felde ziehen gegen +</t>
        </is>
      </c>
    </row>
    <row r="6542">
      <c r="A6542" t="inlineStr">
        <is>
          <t>Feldern</t>
        </is>
      </c>
      <c r="B6542" t="inlineStr"/>
      <c r="C6542" t="inlineStr"/>
      <c r="D6542" t="inlineStr">
        <is>
          <t>đóng ván ô, đóng panô, may ô vải màu vào, đóng yên</t>
        </is>
      </c>
    </row>
    <row r="6543">
      <c r="A6543" t="inlineStr">
        <is>
          <t>Feldlager</t>
        </is>
      </c>
      <c r="B6543" t="inlineStr"/>
      <c r="C6543" t="inlineStr"/>
      <c r="D6543" t="inlineStr">
        <is>
          <t>trại quân đóng ngoài trời buổi tối</t>
        </is>
      </c>
    </row>
    <row r="6544">
      <c r="A6544" t="inlineStr">
        <is>
          <t>Feldlazarett</t>
        </is>
      </c>
      <c r="B6544" t="inlineStr"/>
      <c r="C6544" t="inlineStr"/>
      <c r="D6544" t="inlineStr">
        <is>
          <t>bệnh viện dã chiến</t>
        </is>
      </c>
    </row>
    <row r="6545">
      <c r="A6545" t="inlineStr">
        <is>
          <t>Feldmarschall</t>
        </is>
      </c>
      <c r="B6545" t="inlineStr"/>
      <c r="C6545" t="inlineStr"/>
      <c r="D6545" t="inlineStr">
        <is>
          <t>thống chế, đại nguyên soái</t>
        </is>
      </c>
    </row>
    <row r="6546">
      <c r="A6546" t="inlineStr">
        <is>
          <t>Feldspat</t>
        </is>
      </c>
      <c r="B6546" t="inlineStr"/>
      <c r="C6546" t="inlineStr"/>
      <c r="D6546" t="inlineStr">
        <is>
          <t>Fenspat</t>
        </is>
      </c>
    </row>
    <row r="6547">
      <c r="A6547" t="inlineStr">
        <is>
          <t>Feldstecher</t>
        </is>
      </c>
      <c r="B6547" t="inlineStr"/>
      <c r="C6547" t="inlineStr"/>
      <c r="D6547" t="inlineStr">
        <is>
          <t>ống nhòm</t>
        </is>
      </c>
    </row>
    <row r="6548">
      <c r="A6548" t="inlineStr">
        <is>
          <t>Feldtoilette</t>
        </is>
      </c>
      <c r="B6548" t="inlineStr"/>
      <c r="C6548" t="inlineStr"/>
      <c r="D6548" t="inlineStr">
        <is>
          <t>nhà xí</t>
        </is>
      </c>
    </row>
    <row r="6549">
      <c r="A6549" t="inlineStr">
        <is>
          <t>Feldwache</t>
        </is>
      </c>
      <c r="B6549" t="inlineStr"/>
      <c r="C6549" t="inlineStr"/>
      <c r="D6549" t="inlineStr">
        <is>
          <t>rào bằng cọc, buộc vào cọc, đặt đứng gác, đặt người đứng gác không cho vào làm trong lúc bãi công, đứng gác không cho ai vào làm trong lúc bãi công</t>
        </is>
      </c>
    </row>
    <row r="6550">
      <c r="A6550" t="inlineStr">
        <is>
          <t>Feldwebel</t>
        </is>
      </c>
      <c r="B6550" t="inlineStr"/>
      <c r="C6550" t="inlineStr"/>
      <c r="D6550" t="inlineStr">
        <is>
          <t>người đá, con ngựa hầu đá, tay đá bóng, cầu thủ bóng đá, người hay gây chuyện om sòm, người hay cãi lại, người hay càu nhàu, thanh đẩy, đầu máy đẩy sau = der Feldwebel +</t>
        </is>
      </c>
    </row>
    <row r="6551">
      <c r="A6551" t="inlineStr">
        <is>
          <t>Feldzeichen</t>
        </is>
      </c>
      <c r="B6551" t="inlineStr"/>
      <c r="C6551" t="inlineStr"/>
      <c r="D6551" t="inlineStr">
        <is>
          <t>ngọn cờ, biểu ngữ, đầu đề chữ lớn suốt mặt trang báo</t>
        </is>
      </c>
    </row>
    <row r="6552">
      <c r="A6552" t="inlineStr">
        <is>
          <t>Feldzug</t>
        </is>
      </c>
      <c r="B6552" t="inlineStr"/>
      <c r="C6552" t="inlineStr"/>
      <c r="D6552" t="inlineStr">
        <is>
          <t>chiến dịch, cuộc vận động = der Feldzug + = an einem Feldzug teilnehmen +</t>
        </is>
      </c>
    </row>
    <row r="6553">
      <c r="A6553" t="inlineStr">
        <is>
          <t>Felge</t>
        </is>
      </c>
      <c r="B6553" t="inlineStr"/>
      <c r="C6553" t="inlineStr"/>
      <c r="D6553" t="inlineStr">
        <is>
          <t>vành bánh xe - - vành, bờ, mép, miệng, cạp, gọng, mặt nước, quầng, cái vòng, vật hình tròn = die Felge +</t>
        </is>
      </c>
    </row>
    <row r="6554">
      <c r="A6554" t="inlineStr">
        <is>
          <t>Fels</t>
        </is>
      </c>
      <c r="B6554" t="inlineStr"/>
      <c r="C6554" t="inlineStr"/>
      <c r="D6554" t="inlineStr">
        <is>
          <t>đá, số nhiều), tiền, kẹo cứng, kẹo hạnh nhân cứng, rock-pigeon, guồng quay chỉ, sự đu đưa = der harte Fels + = der gewachsene Fels +</t>
        </is>
      </c>
    </row>
    <row r="6555">
      <c r="A6555" t="inlineStr">
        <is>
          <t>Felsblock</t>
        </is>
      </c>
      <c r="B6555" t="inlineStr"/>
      <c r="C6555" t="inlineStr"/>
      <c r="D6555" t="inlineStr">
        <is>
          <t>tảng đá mòn, tảng lăn, đá cuội</t>
        </is>
      </c>
    </row>
    <row r="6556">
      <c r="A6556" t="inlineStr">
        <is>
          <t>Felsen</t>
        </is>
      </c>
      <c r="B6556" t="inlineStr"/>
      <c r="C6556" t="inlineStr"/>
      <c r="D6556" t="inlineStr">
        <is>
          <t>đá, số nhiều), tiền, kẹo cứng, kẹo hạnh nhân cứng, rock-pigeon, guồng quay chỉ, sự đu đưa - núi giả, núi non bộ - đá quý, ngọc, sỏi, hạch, hòn dái, Xtôn</t>
        </is>
      </c>
    </row>
    <row r="6557">
      <c r="A6557" t="inlineStr">
        <is>
          <t>felsenfest</t>
        </is>
      </c>
      <c r="B6557" t="inlineStr"/>
      <c r="C6557" t="inlineStr"/>
      <c r="D6557">
        <f> felsenfest überzeugt +</f>
        <v/>
      </c>
    </row>
    <row r="6558">
      <c r="A6558" t="inlineStr">
        <is>
          <t>felsig</t>
        </is>
      </c>
      <c r="B6558" t="inlineStr"/>
      <c r="C6558" t="inlineStr"/>
      <c r="D6558" t="inlineStr">
        <is>
          <t>có nhiều vách đá dốc lởm chởm, có nhiều vách đứng cheo leo - lởm chởm đá, dốc đứng, hiểm trở - như đá, vững như đá, cứng như đá, nhiều đá, lung lay, không vững - gồ ghề, lởm chởm, xù xì, thô lỗ, thô kệch, không đều, nghiêm khắc, hay gắt, hay quàu quạu, vất vả, khó nhọc, gian khổ, gian truân, khổ hạnh, trúc trắc, chối tai, khoẻ mạnh, vạm vỡ</t>
        </is>
      </c>
    </row>
    <row r="6559">
      <c r="A6559" t="inlineStr">
        <is>
          <t>Felsrand</t>
        </is>
      </c>
      <c r="B6559" t="inlineStr"/>
      <c r="C6559" t="inlineStr"/>
      <c r="D6559" t="inlineStr">
        <is>
          <t>gờ, rìa, đá ngầm, mạch quặng</t>
        </is>
      </c>
    </row>
    <row r="6560">
      <c r="A6560" t="inlineStr">
        <is>
          <t>Felsturm</t>
        </is>
      </c>
      <c r="B6560" t="inlineStr"/>
      <c r="C6560" t="inlineStr"/>
      <c r="D6560" t="inlineStr">
        <is>
          <t>núi đá nhọn, mỏm núi, ngọn núi</t>
        </is>
      </c>
    </row>
    <row r="6561">
      <c r="A6561" t="inlineStr">
        <is>
          <t>Felsufer</t>
        </is>
      </c>
      <c r="B6561" t="inlineStr"/>
      <c r="C6561" t="inlineStr"/>
      <c r="D6561" t="inlineStr">
        <is>
          <t>dốc đứng, lời lừa gạt, lời bịp bợm, sự tháu cáy</t>
        </is>
      </c>
    </row>
    <row r="6562">
      <c r="A6562" t="inlineStr">
        <is>
          <t>Felsvorsprung</t>
        </is>
      </c>
      <c r="B6562" t="inlineStr"/>
      <c r="C6562" t="inlineStr"/>
      <c r="D6562" t="inlineStr">
        <is>
          <t>gờ, rìa, đá ngầm, mạch quặng</t>
        </is>
      </c>
    </row>
    <row r="6563">
      <c r="A6563" t="inlineStr">
        <is>
          <t>Fenchel</t>
        </is>
      </c>
      <c r="B6563" t="inlineStr"/>
      <c r="C6563" t="inlineStr"/>
      <c r="D6563" t="inlineStr">
        <is>
          <t>cây thì là</t>
        </is>
      </c>
    </row>
    <row r="6564">
      <c r="A6564" t="inlineStr">
        <is>
          <t>Fensterbrett</t>
        </is>
      </c>
      <c r="B6564" t="inlineStr"/>
      <c r="C6564" t="inlineStr"/>
      <c r="D6564" t="inlineStr">
        <is>
          <t>ngưỡng cửa</t>
        </is>
      </c>
    </row>
    <row r="6565">
      <c r="A6565" t="inlineStr">
        <is>
          <t>Fenstergardine</t>
        </is>
      </c>
      <c r="B6565" t="inlineStr"/>
      <c r="C6565" t="inlineStr"/>
      <c r="D6565" t="inlineStr">
        <is>
          <t>bức màn che, mành mành, rèm, miếng che mắt, cớ, bề ngoài giả dối, chầu rượu bí tỉ, luỹ chắn, công sự, những người mù</t>
        </is>
      </c>
    </row>
    <row r="6566">
      <c r="A6566" t="inlineStr">
        <is>
          <t>Fensterladen</t>
        </is>
      </c>
      <c r="B6566" t="inlineStr"/>
      <c r="C6566" t="inlineStr"/>
      <c r="D6566" t="inlineStr">
        <is>
          <t>cửa chớp, cánh cửa chớp, cửa chập</t>
        </is>
      </c>
    </row>
    <row r="6567">
      <c r="A6567" t="inlineStr">
        <is>
          <t>Fensterleder</t>
        </is>
      </c>
      <c r="B6567" t="inlineStr"/>
      <c r="C6567" t="inlineStr"/>
      <c r="D6567" t="inlineStr">
        <is>
          <t>con sơn dương, da sơn dương, da cừu, da dê</t>
        </is>
      </c>
    </row>
    <row r="6568">
      <c r="A6568" t="inlineStr">
        <is>
          <t>Fensterrahmen</t>
        </is>
      </c>
      <c r="B6568" t="inlineStr"/>
      <c r="C6568" t="inlineStr"/>
      <c r="D6568" t="inlineStr">
        <is>
          <t>khung cánh cửa sổ, cửa sổ hai cánh casement window), cửa sổ</t>
        </is>
      </c>
    </row>
    <row r="6569">
      <c r="A6569" t="inlineStr">
        <is>
          <t>Fensterscheibe</t>
        </is>
      </c>
      <c r="B6569" t="inlineStr"/>
      <c r="C6569" t="inlineStr"/>
      <c r="D6569" t="inlineStr">
        <is>
          <t>ô kính cửa sổ</t>
        </is>
      </c>
    </row>
    <row r="6570">
      <c r="A6570" t="inlineStr">
        <is>
          <t>Fenstersims</t>
        </is>
      </c>
      <c r="B6570" t="inlineStr"/>
      <c r="C6570" t="inlineStr"/>
      <c r="D6570" t="inlineStr">
        <is>
          <t>gờ, rìa, đá ngầm, mạch quặng</t>
        </is>
      </c>
    </row>
    <row r="6571">
      <c r="A6571" t="inlineStr">
        <is>
          <t>Ferien</t>
        </is>
      </c>
      <c r="B6571" t="inlineStr">
        <is>
          <t>verb</t>
        </is>
      </c>
      <c r="C6571" t="inlineStr"/>
      <c r="D6571" t="inlineStr">
        <is>
          <t>thời gian ngừng họp, kỳ nghỉ, giờ giải lao, giờ ra chơi chính, sự rút đi, chỗ thầm kín, nơi sâu kín, nơi hẻo lánh, chỗ thụt vào, hốc tường, ngách, hốc, lỗ thủng, rânh, hố đào, chỗ lõm - sự bỏ trống, sự bỏ không, sự bỏ, sự thôi, kỳ nghỉ hè, kỳ nghỉ lễ, thời gian nghỉ việc, kỳ hưu thẩm = Ferien machen + = die großen Ferien + = Ferien verbringen +</t>
        </is>
      </c>
    </row>
    <row r="6572">
      <c r="A6572" t="inlineStr">
        <is>
          <t>Ferkel</t>
        </is>
      </c>
      <c r="B6572" t="inlineStr"/>
      <c r="C6572" t="inlineStr"/>
      <c r="D6572" t="inlineStr">
        <is>
          <t>sự đẻ, lứa - con lợn con, trò chơi đánh khăng - lợn con - - người rít lên, người mách lẻo, chỉ điểm, chim non, bồ câu non = das Ferkel + = das junge Ferkel +</t>
        </is>
      </c>
    </row>
    <row r="6573">
      <c r="A6573" t="inlineStr">
        <is>
          <t>ferkeln</t>
        </is>
      </c>
      <c r="B6573" t="inlineStr"/>
      <c r="C6573" t="inlineStr"/>
      <c r="D6573" t="inlineStr">
        <is>
          <t>đẻ - đẻ con, ở bẩn lúc nhúc như lợn</t>
        </is>
      </c>
    </row>
    <row r="6574">
      <c r="A6574" t="inlineStr">
        <is>
          <t>Fermate</t>
        </is>
      </c>
      <c r="B6574" t="inlineStr"/>
      <c r="C6574" t="inlineStr"/>
      <c r="D6574" t="inlineStr">
        <is>
          <t>sự tạm nghỉ, sự tạm ngừng, sự ngập ngừng, sự ngắt giọng, chỗ ngắt giọng, chỗ ngắt, dấu dãn nhịp</t>
        </is>
      </c>
    </row>
    <row r="6575">
      <c r="A6575" t="inlineStr">
        <is>
          <t>Ferment</t>
        </is>
      </c>
      <c r="B6575" t="inlineStr"/>
      <c r="C6575" t="inlineStr"/>
      <c r="D6575" t="inlineStr">
        <is>
          <t>Enzim</t>
        </is>
      </c>
    </row>
    <row r="6576">
      <c r="A6576" t="inlineStr">
        <is>
          <t>fern</t>
        </is>
      </c>
      <c r="B6576" t="inlineStr"/>
      <c r="C6576" t="inlineStr"/>
      <c r="D6576" t="inlineStr">
        <is>
          <t>xa, ở xa, cách xa - sau, hậu, còn chịu lại, còn nợ lại, để quá hạn, cũ, đã qua, ngược, lộn lại, trở lại, lùi lại, về phía sau, trước, trả lại, ngược lại, cách - xa cách, có thái độ cách biệt, có thái độ xa cách, không thân mật, lạnh nhạt - xa xôi, xa xăm, nhiều - cách biệt, hẻo lánh, tí chút, chút đỉnh, hơi, mơ hồ thoang thoáng = fern +</t>
        </is>
      </c>
    </row>
    <row r="6577">
      <c r="A6577" t="inlineStr">
        <is>
          <t>Fernbleiben</t>
        </is>
      </c>
      <c r="B6577" t="inlineStr"/>
      <c r="C6577" t="inlineStr"/>
      <c r="D6577" t="inlineStr">
        <is>
          <t>sự vắng mặt, sự nghỉ, sự đi vắng, thời gian vắng mặt, lúc đi vắng, sự thiếu, sự không có, sự điểm danh = das Fernbleiben +</t>
        </is>
      </c>
    </row>
    <row r="6578">
      <c r="A6578" t="inlineStr">
        <is>
          <t>ferner</t>
        </is>
      </c>
      <c r="B6578" t="inlineStr"/>
      <c r="C6578" t="inlineStr"/>
      <c r="D6578" t="inlineStr">
        <is>
          <t>lại, lần nữa, nữa, trở lại, đáp lại, dội lại, mặt khác, ngoài ra, hơn nữa, vả lại, vả chăng - chống lại, ngược lại, phản đối, tương phản với, dựa vào, tỳ vào, áp vào, đập vào, phòng, đề phòng, phòng xa, over against) đối diện với - cũng, cũng vậy, cũng thế - ngoài... ra - xa hơn, thêm hơn, xa nữa - xa hơn nữa, bên kia, thêm nữa - - - lúc đó, hồi ấy, khi ấy, rồi, rồi thì, sau đó, vậy thì, như thế thì, trong trường hợp ấy, vậy, thế thì, ở thời đó, ở thời ấy, ở hồi ấy, ở hồi đó - cuối cùng, sau cùng, chót, cơ bản, chủ yếu, lớn nhất, tối đa</t>
        </is>
      </c>
    </row>
    <row r="6579">
      <c r="A6579" t="inlineStr">
        <is>
          <t>Fernglas</t>
        </is>
      </c>
      <c r="B6579" t="inlineStr"/>
      <c r="C6579" t="inlineStr"/>
      <c r="D6579" t="inlineStr">
        <is>
          <t>ống nhòm - kính thuỷ tinh, đồ dùng bằng thuỷ tinh, cái cốc, cốc, cái phong vũ biểu weather glass), thấu kính, mặt kính, nhà kính, gương soi looking glass), đồng hồ cát, kính đeo mắt</t>
        </is>
      </c>
    </row>
    <row r="6580">
      <c r="A6580" t="inlineStr">
        <is>
          <t>fernhalten</t>
        </is>
      </c>
      <c r="B6580" t="inlineStr"/>
      <c r="C6580" t="inlineStr"/>
      <c r="D6580">
        <f> fernhalten + = sich fernhalten + = sich fernhalten + = sich fernhalten von +</f>
        <v/>
      </c>
    </row>
    <row r="6581">
      <c r="A6581" t="inlineStr">
        <is>
          <t>Fernrohr</t>
        </is>
      </c>
      <c r="B6581" t="inlineStr"/>
      <c r="C6581" t="inlineStr"/>
      <c r="D6581" t="inlineStr">
        <is>
          <t>kính thiên văn = Fernrohr- +</t>
        </is>
      </c>
    </row>
    <row r="6582">
      <c r="A6582" t="inlineStr">
        <is>
          <t>fernschreiben</t>
        </is>
      </c>
      <c r="B6582" t="inlineStr"/>
      <c r="C6582" t="inlineStr"/>
      <c r="D6582" t="inlineStr">
        <is>
          <t>dùng máy điện báo đánh chữ, gửi bằng điện báo đánh chữ</t>
        </is>
      </c>
    </row>
    <row r="6583">
      <c r="A6583" t="inlineStr">
        <is>
          <t>Fernschreiber</t>
        </is>
      </c>
      <c r="B6583" t="inlineStr"/>
      <c r="C6583" t="inlineStr"/>
      <c r="D6583" t="inlineStr">
        <is>
          <t>máy điện báo - máy điện báo ghi chữ - đồng hồ, người đánh dấu kiểm, trái tim</t>
        </is>
      </c>
    </row>
    <row r="6584">
      <c r="A6584" t="inlineStr">
        <is>
          <t>Fernseh-</t>
        </is>
      </c>
      <c r="B6584" t="inlineStr"/>
      <c r="C6584" t="inlineStr"/>
      <c r="D6584" t="inlineStr">
        <is>
          <t>truyền hình, dùng trong truyền hình</t>
        </is>
      </c>
    </row>
    <row r="6585">
      <c r="A6585" t="inlineStr">
        <is>
          <t>fernsehen</t>
        </is>
      </c>
      <c r="B6585" t="inlineStr"/>
      <c r="C6585" t="inlineStr"/>
      <c r="D6585" t="inlineStr">
        <is>
          <t>xem truyền hình - thấy, nhìn, xem, quan sát, xét, nghĩ về</t>
        </is>
      </c>
    </row>
    <row r="6586">
      <c r="A6586" t="inlineStr">
        <is>
          <t>Fernseher</t>
        </is>
      </c>
      <c r="B6586" t="inlineStr"/>
      <c r="C6586" t="inlineStr"/>
      <c r="D6586" t="inlineStr">
        <is>
          <t>máy truyền hình</t>
        </is>
      </c>
    </row>
    <row r="6587">
      <c r="A6587" t="inlineStr">
        <is>
          <t>Fernsehfunk</t>
        </is>
      </c>
      <c r="B6587" t="inlineStr"/>
      <c r="C6587" t="inlineStr"/>
      <c r="D6587" t="inlineStr">
        <is>
          <t>sự truyền hình</t>
        </is>
      </c>
    </row>
    <row r="6588">
      <c r="A6588" t="inlineStr">
        <is>
          <t>Fernsehkamera</t>
        </is>
      </c>
      <c r="B6588" t="inlineStr"/>
      <c r="C6588" t="inlineStr"/>
      <c r="D6588" t="inlineStr">
        <is>
          <t>máy chụp ảnh xa</t>
        </is>
      </c>
    </row>
    <row r="6589">
      <c r="A6589" t="inlineStr">
        <is>
          <t>Fernsehsendung</t>
        </is>
      </c>
      <c r="B6589" t="inlineStr"/>
      <c r="C6589" t="inlineStr"/>
      <c r="D6589" t="inlineStr">
        <is>
          <t>sự phát chương trình truyền hình, chương trình truyền hình</t>
        </is>
      </c>
    </row>
    <row r="6590">
      <c r="A6590" t="inlineStr">
        <is>
          <t>Fernsehteilnehmer</t>
        </is>
      </c>
      <c r="B6590" t="inlineStr"/>
      <c r="C6590" t="inlineStr"/>
      <c r="D6590" t="inlineStr">
        <is>
          <t>người xem truyền hình</t>
        </is>
      </c>
    </row>
    <row r="6591">
      <c r="A6591" t="inlineStr">
        <is>
          <t>Fernsprechamt</t>
        </is>
      </c>
      <c r="B6591" t="inlineStr"/>
      <c r="C6591" t="inlineStr"/>
      <c r="D6591" t="inlineStr">
        <is>
          <t>tổng đài điện thoại - sự đổi, sự đổi chác, sự trao đổi, vật trao đổi, sự đổi tiền, nghề đổi tiền, sự hối đoái, cơ quan hối đoái, sự thanh toán nợ bằng hối phiếu, tổng đài</t>
        </is>
      </c>
    </row>
    <row r="6592">
      <c r="A6592" t="inlineStr">
        <is>
          <t>Fernsprechbuch</t>
        </is>
      </c>
      <c r="B6592" t="inlineStr"/>
      <c r="C6592" t="inlineStr"/>
      <c r="D6592" t="inlineStr">
        <is>
          <t>sách chỉ dẫn, sách hướng dẫn, số hộ khẩu, Hội đồng Đốc chính, ban giám đốc</t>
        </is>
      </c>
    </row>
    <row r="6593">
      <c r="A6593" t="inlineStr">
        <is>
          <t>Fernsprecher</t>
        </is>
      </c>
      <c r="B6593" t="inlineStr"/>
      <c r="C6593" t="inlineStr"/>
      <c r="D6593" t="inlineStr">
        <is>
          <t>âm tỏ lời nói, máy điện thoại, dây nói</t>
        </is>
      </c>
    </row>
    <row r="6594">
      <c r="A6594" t="inlineStr">
        <is>
          <t>Fernsprechwesen</t>
        </is>
      </c>
      <c r="B6594" t="inlineStr"/>
      <c r="C6594" t="inlineStr"/>
      <c r="D6594" t="inlineStr">
        <is>
          <t>điện thoại</t>
        </is>
      </c>
    </row>
    <row r="6595">
      <c r="A6595" t="inlineStr">
        <is>
          <t>Fernziel</t>
        </is>
      </c>
      <c r="B6595" t="inlineStr"/>
      <c r="C6595" t="inlineStr"/>
      <c r="D6595" t="inlineStr">
        <is>
          <t>người hay đi lang thang, trưởng đoàn hướng đạo, đích không nhất định, đích bắn tầm xa, cướp biển sea rover)</t>
        </is>
      </c>
    </row>
    <row r="6596">
      <c r="A6596" t="inlineStr">
        <is>
          <t>ferromagnetisch</t>
        </is>
      </c>
      <c r="B6596" t="inlineStr"/>
      <c r="C6596" t="inlineStr"/>
      <c r="D6596" t="inlineStr">
        <is>
          <t>sắt t</t>
        </is>
      </c>
    </row>
    <row r="6597">
      <c r="A6597" t="inlineStr">
        <is>
          <t>Ferse</t>
        </is>
      </c>
      <c r="B6597" t="inlineStr"/>
      <c r="C6597" t="inlineStr"/>
      <c r="D6597" t="inlineStr">
        <is>
          <t>gót chân, gót móng, chân sau, gót, đầu cán vĩ, đầu cong, đuôi sống tàu, chân cột buồm, đồ đê tiện, kẻ đáng khinh</t>
        </is>
      </c>
    </row>
    <row r="6598">
      <c r="A6598" t="inlineStr">
        <is>
          <t>fertig</t>
        </is>
      </c>
      <c r="B6598" t="inlineStr"/>
      <c r="C6598" t="inlineStr"/>
      <c r="D6598" t="inlineStr">
        <is>
          <t>xong, hoàn thành, đã thực hiện, mệt lử, mệt rã rời, đã qua đi, nấu chín, tất phải thất bại, tất phải chết - hết, đã hoàn thành, đã kết thúc, đã xong, đã hoàn hảo, đã hoàn chỉnh, đã được sang sửa lần cuối cùng - chín, chín muồi, chín chắn, trưởng thành, đỏ mọng, đã ngấu, ăn được rồi, uống được rồi = fertig + = fertig + = fertig + = fertig sein + = fix und fertig + = fertig sein mit + = fix und fertig sein + = ich bin fix und fertig + = noch lange nicht fertig + = mach dich sofort fertig! + = er ist nicht fertig und ich auch nicht +</t>
        </is>
      </c>
    </row>
    <row r="6599">
      <c r="A6599" t="inlineStr">
        <is>
          <t>fertigen</t>
        </is>
      </c>
      <c r="B6599" t="inlineStr"/>
      <c r="C6599" t="inlineStr"/>
      <c r="D6599" t="inlineStr">
        <is>
          <t>làm, chế tạo, sắp đặt, xếp đặt, dọn, thu dọn, sửa soạn, chuẩn bị, kiếm được, thu, gây ra, thực hiện, thi hành, khiến cho, làm cho, bắt, bắt buộc, phong, bổ nhiệm, lập, tôn, ước lượng - đánh giá, định giá, kết luận, đến, tới, trông thấy, hoàn thành, đạt được, làm được, đi được, thành, là, bằng, trở thành, trở nên, nghĩ, hiểu, đi, tiến, lên, xuống, ra ý, ra vẻ</t>
        </is>
      </c>
    </row>
    <row r="6600">
      <c r="A6600" t="inlineStr">
        <is>
          <t>Fertighaus</t>
        </is>
      </c>
      <c r="B6600" t="inlineStr"/>
      <c r="C6600" t="inlineStr"/>
      <c r="D6600" t="inlineStr">
        <is>
          <t>của prefabricated house) nhà làm sẵn</t>
        </is>
      </c>
    </row>
    <row r="6601">
      <c r="A6601" t="inlineStr">
        <is>
          <t>Fertigkeit</t>
        </is>
      </c>
      <c r="B6601" t="inlineStr"/>
      <c r="C6601" t="inlineStr"/>
      <c r="D6601" t="inlineStr">
        <is>
          <t>sự hoàn thành, sự làm xong, sự làm trọn, sự thực hiện, việc đã hoàn thành, việc làm xong, ý định đã thực hiện được, thành quả, thành tựu, thành tích, tài năng, tài nghệ - tài vặt - sự đạt được, số nhiều) kiến thức, tri thức, học thức, tài - nghề, nghề thủ công, tập thể những người cùng nghề, mưu mẹo, mánh khoé, ngón xảo quyệt, ngón lừa đảo, tàu, máy bay, hội tam điểm - sự khéo tay, sự khéo léo, tài khéo léo, sự thuận dùng tay phải - kỳ công, chiến công, ngón điêu luyện, ngón tài ba - sở trường, tài riêng, sự thông thạo, mẹo, khoé, thói quen, tật - sự tài giỏi, sự thành thạo - sự sẵn sàng, sự sẵn lòng, thiện ý, sự lưu loát, sự nhanh nhẹn, sự lanh lợi - sự tinh xảo, kỹ năng, kỹ xảo = die erworbene Fertigkeit +</t>
        </is>
      </c>
    </row>
    <row r="6602">
      <c r="A6602" t="inlineStr">
        <is>
          <t>Fertigkeiten</t>
        </is>
      </c>
      <c r="B6602" t="inlineStr"/>
      <c r="C6602" t="inlineStr"/>
      <c r="D6602">
        <f> berufliche Fertigkeiten vermitteln +</f>
        <v/>
      </c>
    </row>
    <row r="6603">
      <c r="A6603" t="inlineStr">
        <is>
          <t>Fertigmachen</t>
        </is>
      </c>
      <c r="B6603" t="inlineStr"/>
      <c r="C6603" t="inlineStr"/>
      <c r="D6603" t="inlineStr">
        <is>
          <t>sự sang sửa lần cuối, sự hồ</t>
        </is>
      </c>
    </row>
    <row r="6604">
      <c r="A6604" t="inlineStr">
        <is>
          <t>fertigmachen</t>
        </is>
      </c>
      <c r="B6604" t="inlineStr"/>
      <c r="C6604" t="inlineStr"/>
      <c r="D6604" t="inlineStr">
        <is>
          <t>hoàn thành, kết thúc, làm xong, dùng hết, ăn hết, ăn sạch, sang sửa lần cuối cùng, hoàn chỉnh sự giáo dục của, giết chết, cho đi đời, làm mệt nhoài, làm cho không còn giá trị gì nữa</t>
        </is>
      </c>
    </row>
    <row r="6605">
      <c r="A6605" t="inlineStr">
        <is>
          <t>fertigstellen</t>
        </is>
      </c>
      <c r="B6605" t="inlineStr"/>
      <c r="C6605" t="inlineStr"/>
      <c r="D6605" t="inlineStr">
        <is>
          <t>hoàn thành, làm xong, làm đầy đủ, bổ sung, làm cho trọn vẹn, làm cho hoàn toàn - kết thúc, dùng hết, ăn hết, ăn sạch, sang sửa lần cuối cùng, hoàn chỉnh sự giáo dục của, giết chết, cho đi đời, làm mệt nhoài, làm cho không còn giá trị gì nữa</t>
        </is>
      </c>
    </row>
    <row r="6606">
      <c r="A6606" t="inlineStr">
        <is>
          <t>Fertigstellung</t>
        </is>
      </c>
      <c r="B6606" t="inlineStr"/>
      <c r="C6606" t="inlineStr"/>
      <c r="D6606" t="inlineStr">
        <is>
          <t>sự hoàn thành, sự làm xong, sự làm cho hoàn toàn, sự làm cho đầy đủ - sự kết thúc, sự kết liễu, phần cuối, phần kết thúc, đoạn kết thúc, sự sang sửa, cuối cùng, sự hoàn thiện, tích chất kỹ, tính chất trau chuốt</t>
        </is>
      </c>
    </row>
    <row r="6607">
      <c r="A6607" t="inlineStr">
        <is>
          <t>Fertigung</t>
        </is>
      </c>
      <c r="B6607" t="inlineStr"/>
      <c r="C6607" t="inlineStr"/>
      <c r="D6607" t="inlineStr">
        <is>
          <t>sự bịa đặt, chuyện bịa đặt, sự làm giả, sự chế tạo, sự sản xuất, cách chế tạo - công nghiệp - sự đưa ra, sự trình bày, sự sinh, sản phẩm, tác phẩm, sản lượng, sự bỏ vốn và phương tiện để dựng</t>
        </is>
      </c>
    </row>
    <row r="6608">
      <c r="A6608" t="inlineStr">
        <is>
          <t>fesch</t>
        </is>
      </c>
      <c r="B6608" t="inlineStr"/>
      <c r="C6608" t="inlineStr"/>
      <c r="D6608" t="inlineStr">
        <is>
          <t>mạnh, ác liệt, mau lẹ, nhanh, khéo léo, khôn khéo, nhanh trí, tinh ranh, láu, đẹp sang, thanh nhã, lịch sự, diện, bảnh bao, duyên dáng - hợp thời trang, kiểu cách</t>
        </is>
      </c>
    </row>
    <row r="6609">
      <c r="A6609" t="inlineStr">
        <is>
          <t>Fessel</t>
        </is>
      </c>
      <c r="B6609" t="inlineStr"/>
      <c r="C6609" t="inlineStr"/>
      <c r="D6609" t="inlineStr">
        <is>
          <t>dải, băng, đai, nẹp, dải đóng gáy sách, dải cổ áo, dải băng, đoàn, toán, lũ, bọn, bầy, dàn nhạc, ban nhạc - dây đai, đay buộc, ) mối quan hệ, mối ràng buộc, giao kèo, khế ước, lời cam kết, phiếu nợ, bông, gông cùm, xiềng xích, sự tù tội, sự gửi vào kho, sự liên kết, kiểu xây ghép - dây, xích, dãy, chuỗi, loạt, thước dây, dây chuyền - cái còng, sự cản trở, điều trở ngại, vật chướng ngại, chiếc guốc - cái cùm, sự giam cầm, sự kiềm chế, sự câu thúc - = die Fessel + = die Fessel +</t>
        </is>
      </c>
    </row>
    <row r="6610">
      <c r="A6610" t="inlineStr">
        <is>
          <t>fesseln</t>
        </is>
      </c>
      <c r="B6610" t="inlineStr"/>
      <c r="C6610" t="inlineStr"/>
      <c r="D6610" t="inlineStr">
        <is>
          <t>hút, thu hút, hấp dẫn, lôi cuốn - trói, buộc, bỏ lại, ký hợp đồng học nghề, ràng buộc, chấp nhận, thừa nhận, làm táo bón, băng bó, đánh đai nẹp, đóng, tết quanh, kết lại với nhau, kết thành khối rắn - kẹt, táo bón - làm say đắm, quyến rũ - xích lại, trói buộc, buộc chặt &amp; ), ngáng dây, đo bằng thước dây - kiềm chế - biến thành nô lệ, bắt làm nô lệ, nô dịch hoá &amp; ) - cùm, xích, câu thúc - - đi tập tễnh, đi khập khiễng, đi cà nhắc, nói ấp úng, nói trúc trắc, hành động do dự, tiến hành trục trặc, trúc trắc, làm cho đi tập tễnh, làm cho đi khập khiễng, làm cho đi cà nhắc - buộc chằng - có mưu đồ, vận động ngầm, dan díu, tằng tịu, mưu đồ làm, vận động ngần làm, gợi thích thú, kích thích tò mò, làm ngạc nhiên, làm phải suy nghĩ - cắt lông cánh, chặt cánh, xén đầu cánh, trói giật cánh khuỷ, trói cánh tay, trói chặt, buộc chặt - cùm lại, ngăn cản, ngăn chặn - đánh lưới, ngăn trở, làm trở ngại = fesseln + = fesseln + = fesseln +</t>
        </is>
      </c>
    </row>
    <row r="6611">
      <c r="A6611" t="inlineStr">
        <is>
          <t>fesselnd</t>
        </is>
      </c>
      <c r="B6611" t="inlineStr"/>
      <c r="C6611" t="inlineStr"/>
      <c r="D6611" t="inlineStr">
        <is>
          <t>hấp dẫn, làm say mê, làm say sưa - làm say đắm, quyến rũ - truyền nhiễm, hay lây, lôi cuốn - ép buộc, có xu hướng ép buộc - choán hết thì giờ, phải để nhiều tâm trí vào - làm mê hoặc, làm mê mệt, vô cùng thú vị - làm mê - làm quan tâm, làm chú ý - gợi thích thú, kích thích sự tò mò - cám dỗ, dễ nhiễm, dễ quen</t>
        </is>
      </c>
    </row>
    <row r="6612">
      <c r="A6612" t="inlineStr">
        <is>
          <t>Fesselung</t>
        </is>
      </c>
      <c r="B6612" t="inlineStr"/>
      <c r="C6612" t="inlineStr"/>
      <c r="D6612" t="inlineStr">
        <is>
          <t>sự xích lại, sự kiềm chế, sự thu hút</t>
        </is>
      </c>
    </row>
    <row r="6613">
      <c r="A6613" t="inlineStr">
        <is>
          <t>Fest</t>
        </is>
      </c>
      <c r="B6613" t="inlineStr"/>
      <c r="C6613" t="inlineStr"/>
      <c r="D6613" t="inlineStr">
        <is>
          <t>sự kỷ niệm, lễ kỷ niệm, sự tán dương, sự ca tụng - sự tiếp đãi, sự chiêu đãi, buổi chiêu đãi, sự giải trí, sự tiêu khiển, sự vui chơi, cuộc biểu diễn văn nghệ, sự nuôi dưỡng, sự ấp ủ, sự hoan nghênh, sự tán thành - bữa tiệc, yến tiệc, ngày lễ, ngày hội hè, sự hứng thú - ngày hội, đại hội liên hoan, hội diễn, đợt biểu diễn nhạc lớn, thường kỳ - sữa đông, cuộc liên hoan, cuộc đi chơi vui, cuộc đi chơi cắm trại - sự vui mừng, lễ ăn mừng, hội hè, liên hoan - sự đãi, sự thết đãi, tiệc, điều vui thích, điều thú vị, điều khoan khoái, cuộc vui ngoài trời = mit den besten Wünschen zum Fest +</t>
        </is>
      </c>
    </row>
    <row r="6614">
      <c r="A6614" t="inlineStr">
        <is>
          <t>fest</t>
        </is>
      </c>
      <c r="B6614" t="inlineStr"/>
      <c r="C6614" t="inlineStr"/>
      <c r="D6614" t="inlineStr">
        <is>
          <t>không thay đổi, vĩnh cửu, tồn tại mãi mãi - cứng rắn, rắn như kim cương, sắt đá, gang thép - kết, đặc, chặt, rắn chắc, chắc nịch, chật ních, chen chúc, cô động, súc tích, chất chứa, chứa đầy, đầy - cụ thể, bằng bê tông - ăn sâu, thâm căn cố đế, thành cố tật, kinh niên - chắc, phù hợp, thích hợp, kiên định, trước sau như một - chắc chắn, thân, thân thiết, keo sơn, bền, không phai, nhanh, mau, trác táng, ăn chơi, phóng đãng, bền vững, chặt chẽ, sát, ngay cạnh - vững chắc, nhất định không thay đổi, mạnh mẽ, kiên quyết, vững vàng, không chùn bước, trung thành, trung kiên, vững - đứng yên, bất động, cố định, được bố trí trước - cứng, rắn, cứng cáp, thô cứng, gay gắt, khó chịu, hà khắc, khắc nghiệt, nghiêm khắc, không thương xót, không có tính cứng rắn, cứng cỏi, hắc, keo cú, chi li, nặng, nặng nề, gay go, khó khăn - gian khổ, hắc búa, không thể chối câi được, không bác bỏ được, rõ rành rành, cao, đứng giá, kêu, bằng đồng, bằng kim loại, có nồng độ rượu cao, hết sức cố gắng, tích cực, mạnh, nhiều, chật vật - gần, sát cạnh - không chuyển động được, không xê dịch được, bất di bất dịch, không lay chuyển được, không xúc động - không tan được, không hoà tan được, không thể chia cắt, không thể chia lìa, vĩnh viễn ràng buộc - không uốn được, không bẻ cong được, không lay chuyển, không nhân nhượng, không thay đổi được - lâu dài, trường cửu, chịu lâu, để được lâu, giữ được lâu - to lớn, chắc nặng, thô - lâu bền, thường xuyên, thường trực - nghiêm nghị, nghiêm trang, chầm chậm, đã định, cố ý, nhất định, đã sửa soạn trước, sẵn sàng, đẹp - ổn định, chín chắn, điềm tĩnh, không sôi nổi, đã giải quyết rồi, đã thanh toán rồi, đã định cư, đã có gia đình, đã có nơi có chốn, đã ổn định cuộc sống, bị chiếm làm thuộc địa - đã lắng, bị lắng - có cơ sở, có thể tin cậy được, thật sự, thuần nhất, thống nhất, khối, có ba chiều, lập thể, rất tốt, cừ, chiến, nhất trí - - đáng tin cậy, kín - đứng, đã được công nhận, hiện hành, chưa gặt, tù, ứ, đọng, để đứng không, không dùng - - không dao động, không rời - điều đặn, đều đều, bình tĩnh, đứng đắn, chính chắn - chính xác, nghiêm ngặt, khan hiếm, khó làm ăn - kiên cố, khoẻ, tráng kiện, tốt, giỏi, có khả năng, rõ ràng, đanh thép, rõ rệt, to và rắn rỏi, sôi nổi, nồng nhiệt, hăng hái, nhiệt tình, có mùi, hôi, thối, sinh động, mạnh mẻ, khúc chiết, không theo quy tắc - khoẻ mạnh, cường tráng, mãnh liệt - thật, có thật, có thực chất, thực tế, quan trọng, trọng yếu, có giá trị thực sự, lớn lao, vạm vỡ, giàu có, có tài sản, trường vốn, vững về mặt tài chính, bổ, có chất - biểu hiện sự tồn tại, tồn tại riêng biệt, tồn tại độc lập, đặt và định quyền hạn nhiệm vụ - dai, bám chặt, bền bỉ, dẻo dai, ngoan cường, kiên trì, gan lì, ngoan cố - không thấm, không rỉ, khít, chật, bó sát, căng, căng thẳng, biển lận, say bí tỉ, say sưa, sít, khít khao - dai sức, bất khuất, khăng khăng, cố chấp, ương ngạnh, khó - không ngập ngừng, không do dự, quả quyết, không nao núng, không lung lay</t>
        </is>
      </c>
    </row>
    <row r="6615">
      <c r="A6615" t="inlineStr">
        <is>
          <t>Festakt</t>
        </is>
      </c>
      <c r="B6615" t="inlineStr"/>
      <c r="C6615" t="inlineStr"/>
      <c r="D6615" t="inlineStr">
        <is>
          <t>nghi thức, nghi lễ, sự khách sáo, sự kiểu cách</t>
        </is>
      </c>
    </row>
    <row r="6616">
      <c r="A6616" t="inlineStr">
        <is>
          <t>festangestellt</t>
        </is>
      </c>
      <c r="B6616" t="inlineStr"/>
      <c r="C6616" t="inlineStr"/>
      <c r="D6616" t="inlineStr">
        <is>
          <t>thường, thông thường, bình thường, tầm thường</t>
        </is>
      </c>
    </row>
    <row r="6617">
      <c r="A6617" t="inlineStr">
        <is>
          <t>festbinden</t>
        </is>
      </c>
      <c r="B6617" t="inlineStr"/>
      <c r="C6617" t="inlineStr"/>
      <c r="D6617" t="inlineStr">
        <is>
          <t>trói, buộc, bỏ lại, ký hợp đồng học nghề, ràng buộc, chấp nhận, thừa nhận, làm táo bón, băng bó, đánh đai nẹp, đóng, tết quanh, kết lại với nhau, kết thành khối rắn - kẹt, táo bón = ausbreiten und festbinden +</t>
        </is>
      </c>
    </row>
    <row r="6618">
      <c r="A6618" t="inlineStr">
        <is>
          <t>Feste</t>
        </is>
      </c>
      <c r="B6618" t="inlineStr"/>
      <c r="C6618" t="inlineStr"/>
      <c r="D6618" t="inlineStr">
        <is>
          <t>pháo đài, công sự, vị trí phòng thủ = der Gottesdienst am Vorabend kirchlicher Feste +</t>
        </is>
      </c>
    </row>
    <row r="6619">
      <c r="A6619" t="inlineStr">
        <is>
          <t>Festessen</t>
        </is>
      </c>
      <c r="B6619" t="inlineStr"/>
      <c r="C6619" t="inlineStr"/>
      <c r="D6619" t="inlineStr">
        <is>
          <t>tiệc lớn - bữa cơm, tiệc, tiệc chiêu đãi</t>
        </is>
      </c>
    </row>
    <row r="6620">
      <c r="A6620" t="inlineStr">
        <is>
          <t>festfahren</t>
        </is>
      </c>
      <c r="B6620" t="inlineStr"/>
      <c r="C6620" t="inlineStr"/>
      <c r="D6620">
        <f> sich festfahren +</f>
        <v/>
      </c>
    </row>
    <row r="6621">
      <c r="A6621" t="inlineStr">
        <is>
          <t>Festgelage</t>
        </is>
      </c>
      <c r="B6621" t="inlineStr"/>
      <c r="C6621" t="inlineStr"/>
      <c r="D6621" t="inlineStr">
        <is>
          <t>bữa tiệc, yến tiệc, ngày lễ, ngày hội hè, sự hứng thú</t>
        </is>
      </c>
    </row>
    <row r="6622">
      <c r="A6622" t="inlineStr">
        <is>
          <t>festgelegt</t>
        </is>
      </c>
      <c r="B6622" t="inlineStr"/>
      <c r="C6622" t="inlineStr"/>
      <c r="D6622" t="inlineStr">
        <is>
          <t>đứng yên, bất động, cố định, được bố trí trước - nghiêm nghị, nghiêm trang, chầm chậm, đã định, cố ý, nhất định, kiên quyết, không thay đổi, đã sửa soạn trước, sẵn sàng, đẹp</t>
        </is>
      </c>
    </row>
    <row r="6623">
      <c r="A6623" t="inlineStr">
        <is>
          <t>festgemacht</t>
        </is>
      </c>
      <c r="B6623" t="inlineStr"/>
      <c r="C6623" t="inlineStr"/>
      <c r="D6623" t="inlineStr">
        <is>
          <t>sắp đi, đi, đi hướng về</t>
        </is>
      </c>
    </row>
    <row r="6624">
      <c r="A6624" t="inlineStr">
        <is>
          <t>festgesetzt</t>
        </is>
      </c>
      <c r="B6624" t="inlineStr"/>
      <c r="C6624" t="inlineStr"/>
      <c r="D6624" t="inlineStr">
        <is>
          <t>đứng yên, bất động, cố định, được bố trí trước - đề ngày, nếu, đã quy định, đã cho, có xu hướng, quen thói - nghiêm nghị, nghiêm trang, chầm chậm, đã định, cố ý, nhất định, kiên quyết, không thay đổi, đã sửa soạn trước, sẵn sàng, đẹp - đã được phát biểu, đã được tuyên bố</t>
        </is>
      </c>
    </row>
    <row r="6625">
      <c r="A6625" t="inlineStr">
        <is>
          <t>Festhalten</t>
        </is>
      </c>
      <c r="B6625" t="inlineStr"/>
      <c r="C6625" t="inlineStr"/>
      <c r="D6625" t="inlineStr">
        <is>
          <t>sự dính chặt, sự bám chặt, sự tham gia, sự gia nhập, sự tôn trọng triệt để, sự trung thành với, sự gắn bó với, sự giữ vững - sự dính chặt vào, sự bám chặt vào, sự tán đồng, sự đồng ý</t>
        </is>
      </c>
    </row>
    <row r="6626">
      <c r="A6626" t="inlineStr">
        <is>
          <t>festhalten</t>
        </is>
      </c>
      <c r="B6626" t="inlineStr"/>
      <c r="C6626" t="inlineStr"/>
      <c r="D6626" t="inlineStr">
        <is>
          <t>tồn tại, kéo dài, tôn trọng, giữ, tuân theo, chịu theo, trung thành với, ở, ngụ tại, chờ, chờ đợi, chịu đựng, chịu, chống đỡ được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giật, chộp, bắt lấy, bám chặt, nắm chặt, giữ chặt - xích lại, kiềm chế, thu hút - 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 up, together) ghim, găm, cặp, kẹp, chọc thủng bằng đinh ghim, đâm thủng bằng giáo mác, ghìm chặt, + down) bắt buộc, trói chặt, rào quanh bằng chấn song - cột bằng dây dợ, chặn, cản, xử trí, tìm cách giải quyết, túm lấy, nắm lấy, ôm ngang giữa mình, vay tiền = festhalten + = festhalten + = festhalten + = sich festhalten + = an etwas festhalten +</t>
        </is>
      </c>
    </row>
    <row r="6627">
      <c r="A6627" t="inlineStr">
        <is>
          <t>festhaltend</t>
        </is>
      </c>
      <c r="B6627" t="inlineStr"/>
      <c r="C6627" t="inlineStr"/>
      <c r="D6627" t="inlineStr">
        <is>
          <t>không thay đổi, vĩnh cửu, tồn tại mãi mãi - dính chặt, bám chặt, dính liền với, có quan hệ chặt chẽ với - giữ lại, cầm lại, dai, lâu - bền, bền bỉ, dẻo dai, ngoan cường, kiên trì, gan lì, ngoan cố = zäh festhaltend +</t>
        </is>
      </c>
    </row>
    <row r="6628">
      <c r="A6628" t="inlineStr">
        <is>
          <t>festigen</t>
        </is>
      </c>
      <c r="B6628" t="inlineStr"/>
      <c r="C6628" t="inlineStr"/>
      <c r="D6628" t="inlineStr">
        <is>
          <t>xác nhận, chứng thực, thừa nhận, phê chuẩn, làm vững chắc, củng cố, làm cho nhiễm sâu, làm lễ kiên tín cho - làm chắc, hợp nhất, thống nhất, trở nên chắc chắn, trở nên vững chắc - làm cho đặc lại, làm cho rắn lại, làm cho đông đặc, làm cho vững chắc, đặc lại, rắn lại, đông đặc - làm cho vững vàng, làm ổn định, lắp bộ phận thăng bằng vào - làm cho vững, làm cho kiên định, trở nên vững vàng, trở nên kiên định - làm cho mạnh, làm cho kiên cố, trở nên mạnh - chặt, căng, khít lại, căng ra, căng thẳng ra, mím chặt, thắt chặt, siết chặt, kéo căng, giữ chặt = festigen + = sich festigen +</t>
        </is>
      </c>
    </row>
    <row r="6629">
      <c r="A6629" t="inlineStr">
        <is>
          <t>Festigkeit</t>
        </is>
      </c>
      <c r="B6629" t="inlineStr"/>
      <c r="C6629" t="inlineStr"/>
      <c r="D6629" t="inlineStr">
        <is>
          <t>xương sống, cột trụ, nghị lực, sức mạnh - tính rắn chắc, tính chắc nịch, độ chặt, tính cô động, tính súc tích - độ đặc, độ chắc, tính vững chắc, tính chắc chắn - tính chất chắc chắn, tính chất vững, tính bền, sự nhanh, sự mau lẹ, tính trác táng, tính phóng đãng, tính ăn chơi, thành trì, thành luỹ, pháo đài - sự vững chắc, sự kiên quyết - tính chất đứng yên, sự bất động, sự cố định, tính thường trực - sự chăm chú, tính ổn định, tính chịu nhiệt, không hao - sự cứng rắn, tính cứng rắn, độ cứng, độ rắn, tính khắc nghiệt - sự trung thành, sự đáng tin cậy, sự kín, sự chắc chắn, sự vững vàng - tính kiên định, tính cố định - sự điều đặn, sự đều đều, sự bình tĩnh, sự điềm tĩnh, tính đứng đắn, tính chín chắn - sức lực, sức khoẻ, độ đậm, nồng độ, cường độ, số lượng đầy đủ, số quân hiện có, sức bền, độ bền - sự khoẻ mạnh, sự cứng cáp, sự cường tráng, sự mãnh liệt, sự mạnh mẽ - tính tình, tình khí, tâm tính, tính, tâm trạng, sự tức giận, sự cáu kỉnh, cơn giận, cơn thịnh nộ, tính cứng, sự nhào trộn - tính chất dai, tính chất bền, tính bám chặt, tính bền bỉ, tính dẻo dai, tính ngoan cường, tính kiên trì, tính gan lì, tính ngoan cố - - tính chất kín, tính không thấm rỉ, tính chất chật, tính bó sát, tính chất căng, tính chất căng thẳng, tính chất khó khăn, tính khan hiếm, tính khó hiếm = die Festigkeit +</t>
        </is>
      </c>
    </row>
    <row r="6630">
      <c r="A6630" t="inlineStr">
        <is>
          <t>Festigung</t>
        </is>
      </c>
      <c r="B6630" t="inlineStr"/>
      <c r="C6630" t="inlineStr"/>
      <c r="D6630" t="inlineStr">
        <is>
          <t>sự xác nhận, sự chứng thực, sự thừa nhận, sự phê chuẩn, sự làm vững chắc, sự củng cố, sự làm cho nhiễm sâu thêm, lễ kiên tín - sự làm củng cố, sự hợp nhất, sự thống nhất - sự làm cho vững vàng, sự làm cho ổn định, sự vững vàng, sự ổn định</t>
        </is>
      </c>
    </row>
    <row r="6631">
      <c r="A6631" t="inlineStr">
        <is>
          <t>festkeilen</t>
        </is>
      </c>
      <c r="B6631" t="inlineStr"/>
      <c r="C6631" t="inlineStr"/>
      <c r="D6631" t="inlineStr">
        <is>
          <t>chèn, chêm, kê, chống, bày ngổn ngang, bày bừa bãi - khoá lại, + in, on) chèn, nêm, đóng chốt, + up) lên dây, làm cho hợp với, làm cho thích ứng với</t>
        </is>
      </c>
    </row>
    <row r="6632">
      <c r="A6632" t="inlineStr">
        <is>
          <t>festknebeln</t>
        </is>
      </c>
      <c r="B6632" t="inlineStr"/>
      <c r="C6632" t="inlineStr"/>
      <c r="D6632" t="inlineStr">
        <is>
          <t>xỏ chốt vào dây mà buộc, cột chốt vào</t>
        </is>
      </c>
    </row>
    <row r="6633">
      <c r="A6633" t="inlineStr">
        <is>
          <t>Festland</t>
        </is>
      </c>
      <c r="B6633" t="inlineStr"/>
      <c r="C6633" t="inlineStr"/>
      <c r="D6633" t="inlineStr">
        <is>
          <t>lục địa, đại lục - đất, đất liền, đất trồng, đất đai, vùng, xứ, địa phương, điền sản - = das europäische Festland +</t>
        </is>
      </c>
    </row>
    <row r="6634">
      <c r="A6634" t="inlineStr">
        <is>
          <t>festlegen</t>
        </is>
      </c>
      <c r="B6634" t="inlineStr"/>
      <c r="C6634" t="inlineStr"/>
      <c r="D6634" t="inlineStr">
        <is>
          <t>bổ, bổ nhiệm, chỉ định, chọn, lập, định, hẹn, quy định, dạng bị động trang bị, thiết bị - định cỡ, xác định đường kính, kiểm tra cỡ trước khi chia độ - chỉ rõ, định rõ, chọn lựa, đặt tên, gọi tên, mệnh danh - xác định, quyết định, định đoạt, làm cho quyết định, làm cho có quyết tâm thôi thúc, làm mãn hạn, kết thúc, quyết tâm, kiên quyết, mãn hạn, hết hạn - đóng, gắn, lắp, để, đặt, tập trung, dồn, làm đông lại làm đặc lại, hâm, cố định lại, nhìn chằm chằm, ấn định, quy định phạm vi, thu xếp, ổn định, sửa chữa, sang sửa, bố trí, tổ chức, chuẩn bị - sắp xếp, hối lộ, đấm mồm, trừng phạt, trả thù, trả đũa, trở nên vững chắc, đồng đặc lại, đứng vào vị trí - làm theo đúng quy tắc, làm theo đúng thể thức - kèm danh mục, thêm phụ lục, ghi thành bảng giờ giấc, dự định vào bảng giờ giấc, dự định làm vào ngày giờ đã định - phát biểu, nói rõ, tuyên bố, biểu diễn bằng ký hiệu - đặt điều kiện, qui định, ước định = festlegen + = sich festlegen + = sich nicht festlegen + = sich nicht festlegen wollen +</t>
        </is>
      </c>
    </row>
    <row r="6635">
      <c r="A6635" t="inlineStr">
        <is>
          <t>Festlegung</t>
        </is>
      </c>
      <c r="B6635" t="inlineStr"/>
      <c r="C6635" t="inlineStr"/>
      <c r="D6635" t="inlineStr">
        <is>
          <t>được bổ nhiệm, chức vụ được bổ nhiệm, sự hẹn gặp, giấy mời, giấy triệu tập, chiếu chỉ, sắc lệnh, đồ đạc, đồ trang bị, đồ thiết bị, tiền lương, lương bổng - sự định nghĩa, lời định nghĩa, sự định, sự định rõ, sự xác định, sự rõ nét, độ rõ - sự đóng chặt vào, sự làm cho dính lại, sự ngưng kết, sự đông lại, sự hâm, sự cố định lại, sự ấn định, sự quy định, sự ngừng phát triển trí óc - sự giải quyết, sự dàn xếp, sự hoà giải, sự thanh toán, sự đến ở, sự định cư, sự an cư lạc nghiệp, khu định cư, khu đất mới có người đến ở lập nghiệp, sự chiếm làm thuộc địa - thuộc địa, sự chuyển gia tài, sự làm lắng xuống, sự lắng xuống, sự lún xuống, nhóm người chủ trương cải cách xã hội ba cùng với công nhân</t>
        </is>
      </c>
    </row>
    <row r="6636">
      <c r="A6636" t="inlineStr">
        <is>
          <t>festlich</t>
        </is>
      </c>
      <c r="B6636" t="inlineStr"/>
      <c r="C6636" t="inlineStr"/>
      <c r="D6636" t="inlineStr">
        <is>
          <t>yến tiệc, thích hợp với yến tiệc, vui vẻ, thích chè chén - thuộc ngày lễ, thuộc ngày hội, vui - - thích tiệc tùng, đình đám - theo nghi thức, trọng thể, long trọng, trang nghiêm, uy nghi, uy nghiêm, nghiêm trang, nghiêm nghị, khoan thai = festlich begehen +</t>
        </is>
      </c>
    </row>
    <row r="6637">
      <c r="A6637" t="inlineStr">
        <is>
          <t>Festlichkeit</t>
        </is>
      </c>
      <c r="B6637" t="inlineStr"/>
      <c r="C6637" t="inlineStr"/>
      <c r="D6637" t="inlineStr">
        <is>
          <t>sự vui mừng, sự hân hoan, ngày hội, lễ - hội, hội hè</t>
        </is>
      </c>
    </row>
    <row r="6638">
      <c r="A6638" t="inlineStr">
        <is>
          <t>festmachen</t>
        </is>
      </c>
      <c r="B6638" t="inlineStr"/>
      <c r="C6638" t="inlineStr"/>
      <c r="D6638" t="inlineStr">
        <is>
          <t>gắn, dán, trói buộc, tham, gia, gia nhập, gắn bó, coi, cho là, gán cho, bắt giữ, tịch biên, gắn liền với - cột lại, cắm lại - bỏ neo, buộc, cột, sắp xếp chỗ ngủ - đóng, lắp, để, đặt, tập trung, dồn, làm đông lại làm đặc lại, hâm, cố định lại, nhìn chằm chằm, định, ấn định, quy định phạm vi, quy định, thu xếp, ổn định, sửa chữa, sang sửa, bố trí, tổ chức - chuẩn bị, sắp xếp, hối lộ, đấm mồm, trừng phạt, trả thù, trả đũa, trở nên vững chắc, đồng đặc lại, chọn, đứng vào vị trí - 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làm kiên cố, củng cố, giam giữ vào nơi chắc chắn, thắt, kẹp, buộc chặt, đóng chặt, bó chặt, cặp, bảo đảm, chiếm được, tìm được, đạt được - làm cho vững, làm cho vững chắc, làm cho vững vàng, làm cho kiên định, trở nên vững vàng, trở nên kiên định - chặt, căng, khít lại, căng ra, căng thẳng ra, mím chặt, thắt chặt, siết chặt, kéo căng, giữ chặt = festmachen + = festmachen +</t>
        </is>
      </c>
    </row>
    <row r="6639">
      <c r="A6639" t="inlineStr">
        <is>
          <t>Festmahl</t>
        </is>
      </c>
      <c r="B6639" t="inlineStr"/>
      <c r="C6639" t="inlineStr"/>
      <c r="D6639" t="inlineStr">
        <is>
          <t>đảng, tiệc, buổi liên hoan, những người cùng đi, toán, đội, nhóm, bên, người tham gia, người tham dự</t>
        </is>
      </c>
    </row>
    <row r="6640">
      <c r="A6640" t="inlineStr">
        <is>
          <t>festnageln</t>
        </is>
      </c>
      <c r="B6640" t="inlineStr"/>
      <c r="C6640" t="inlineStr"/>
      <c r="D6640" t="inlineStr">
        <is>
          <t>đóng đinh, ghìm chặt, bắt giữ, tóm = jemanden festnageln +</t>
        </is>
      </c>
    </row>
    <row r="6641">
      <c r="A6641" t="inlineStr">
        <is>
          <t>Festnahme</t>
        </is>
      </c>
      <c r="B6641" t="inlineStr"/>
      <c r="C6641" t="inlineStr"/>
      <c r="D6641" t="inlineStr">
        <is>
          <t>sự sợ, sự e sợ, sự hiểu, sự lĩnh hội, sự tiếp thu, sự nắm được, sự bắt, sự nắm lấy, sự tóm lấy - sự bắt giữ, sự ngừng lại, sự chặn lại, sự hãm lại, sự hoãn thi hành - sự bị bắt, sự đoạt được, sự giành được, người bị bắt, vật bị bắt - sự giam cầm, sự cầm tù, tình trạng bị giam cầm, tình trạng bị cầm tù, sự phạt không cho ra ngoài, sự bắt ở lại trường sau khi tan học, sự cầm giữ, sự chậm trễ bắt buộc - sự chiếm lấy, sự chiếm đoạt, sự cướp lấy, sự tóm, sự kẹt, sự cho chiếm hữu, sự tịch thu, sự tịch biên, sự bị ngập máu, sự lên cơn = die vorläufige Festnahme +</t>
        </is>
      </c>
    </row>
    <row r="6642">
      <c r="A6642" t="inlineStr">
        <is>
          <t>festnehmen</t>
        </is>
      </c>
      <c r="B6642" t="inlineStr"/>
      <c r="C6642" t="inlineStr"/>
      <c r="D6642" t="inlineStr">
        <is>
          <t>bắt giữ, làm ngừng lại, chặn lại, ngăn lại, hãm lại, lôi cuốn, hoãn thi hành - bắt, đoạt được, lấy được, chiếm được, giành được, thu hút - bắt được, tóm được = festnehmen +</t>
        </is>
      </c>
    </row>
    <row r="6643">
      <c r="A6643" t="inlineStr">
        <is>
          <t>Festplatte</t>
        </is>
      </c>
      <c r="B6643" t="inlineStr"/>
      <c r="C6643" t="inlineStr"/>
      <c r="D6643" t="inlineStr">
        <is>
          <t>đĩa, đĩa hát, vật hình đĩa, bộ phận hình đĩa</t>
        </is>
      </c>
    </row>
    <row r="6644">
      <c r="A6644" t="inlineStr">
        <is>
          <t>festschnallen</t>
        </is>
      </c>
      <c r="B6644" t="inlineStr"/>
      <c r="C6644" t="inlineStr"/>
      <c r="D6644" t="inlineStr">
        <is>
          <t>cài, gài, móc, ôm chặt, nắm chặt, siết chặt - buộc bằng dây da, đánh đai, liếc, băng bằng băng dính, đánh bằng dây da</t>
        </is>
      </c>
    </row>
    <row r="6645">
      <c r="A6645" t="inlineStr">
        <is>
          <t>festschreiben</t>
        </is>
      </c>
      <c r="B6645" t="inlineStr"/>
      <c r="C6645" t="inlineStr"/>
      <c r="D6645" t="inlineStr">
        <is>
          <t>lập điều lệ, soạn luật lệ, soạn thành luật lệ, sự chuyển sang mật mã, hệ thống hoá</t>
        </is>
      </c>
    </row>
    <row r="6646">
      <c r="A6646" t="inlineStr">
        <is>
          <t>festsetzen</t>
        </is>
      </c>
      <c r="B6646" t="inlineStr"/>
      <c r="C6646" t="inlineStr"/>
      <c r="D6646" t="inlineStr">
        <is>
          <t>bổ, bổ nhiệm, chỉ định, chọn, lập, định, hẹn, quy định, dạng bị động trang bị, thiết bị - thành lập, thiết lập, kiến lập, đặt, chứng minh, xác minh, đem vào, đưa vào, chính thức hoá, củng cố, làm vững chắc - đóng, gắn, lắp, để, tập trung, dồn, làm đông lại làm đặc lại, hâm, cố định lại, nhìn chằm chằm, ấn định, quy định phạm vi, thu xếp, ổn định, sửa chữa, sang sửa, bố trí, tổ chức, chuẩn bị - sắp xếp, hối lộ, đấm mồm, trừng phạt, trả thù, trả đũa, trở nên vững chắc, đồng đặc lại, đứng vào vị trí - bỏ tù, tống giam, giam cầm, giam hãm, o bế - đặt lại cho đúng, gieo, trồng, sắp, dọn, bày, mài, giũa, kết lị, se lại, đặc lại, lặn, chảy, bày tỏ, vừa vặn, định điểm được thua, ấp - giải quyết, ổn định tư tưởng, dàn xếp, hoà giải, ngồi đậu, làm ăn, sinh sống, ổn định cuộc sống, an cư lạc nghiệp, định cư, lắng xuống, đi vào nền nếp, chiếm làm thuộc địa - để lắng, làm lắng xuống, làm chìm xuống, lún xuống, chìm xuống, kết thúc, thanh toán, trả dứt nợ, nguội dần, dịu dần, để lại cho, chuyển cho, định vị, khu trú - phát biểu, nói rõ, tuyên bố, biểu diễn bằng ký hiệu = festsetzen + = festsetzen + = festsetzen + = festsetzen + = sich festsetzen + = sich festsetzen + = vorher festsetzen + = nochmals festsetzen +</t>
        </is>
      </c>
    </row>
    <row r="6647">
      <c r="A6647" t="inlineStr">
        <is>
          <t>festsitzen</t>
        </is>
      </c>
      <c r="B6647" t="inlineStr"/>
      <c r="C6647" t="inlineStr"/>
      <c r="D6647" t="inlineStr">
        <is>
          <t>ép chặt, kẹp chặt, + into) ấn vào, tọng vào, nhồi nhét, nhồi chặt, làm tắc nghẽn, làm mắc kẹt, kẹt chặt, hãm kẹt lại, chêm, chèn, phá, làm nhiễu, bị chêm chặt, mắc kẹt, bị ép chặt, bị xếp chật ních - bị nhồi chặt, ứng tác, ứng tấu</t>
        </is>
      </c>
    </row>
    <row r="6648">
      <c r="A6648" t="inlineStr">
        <is>
          <t>Festspiel</t>
        </is>
      </c>
      <c r="B6648" t="inlineStr"/>
      <c r="C6648" t="inlineStr"/>
      <c r="D6648" t="inlineStr">
        <is>
          <t>trò kéo quân - đám rước lộng lẫy, hoạt cảnh lịch sử biểu diễn người trời, cảnh hào nhoáng bề ngoài, cảnh phô trương rỗng tuếch</t>
        </is>
      </c>
    </row>
    <row r="6649">
      <c r="A6649" t="inlineStr">
        <is>
          <t>Festspiele</t>
        </is>
      </c>
      <c r="B6649" t="inlineStr"/>
      <c r="C6649" t="inlineStr"/>
      <c r="D6649" t="inlineStr">
        <is>
          <t>ngày hội, đại hội liên hoan, hội diễn, đợt biểu diễn nhạc lớn, thường kỳ</t>
        </is>
      </c>
    </row>
    <row r="6650">
      <c r="A6650" t="inlineStr">
        <is>
          <t>feststecken</t>
        </is>
      </c>
      <c r="B6650" t="inlineStr"/>
      <c r="C6650" t="inlineStr"/>
      <c r="D6650" t="inlineStr">
        <is>
          <t>+ up, together) ghim, găm, cặp, kẹp, chọc thủng bằng đinh ghim, đâm thủng bằng giáo mác, ghìm chặt, + down) bắt buộc, trói chặt, rào quanh bằng chấn song</t>
        </is>
      </c>
    </row>
    <row r="6651">
      <c r="A6651" t="inlineStr">
        <is>
          <t>feststehend</t>
        </is>
      </c>
      <c r="B6651" t="inlineStr"/>
      <c r="C6651" t="inlineStr"/>
      <c r="D6651" t="inlineStr">
        <is>
          <t>xác đinh, định rõ, rõ ràng, hạn định - đứng yên, không nhúc nhích, bất động - rành mạch, hiển nhiên - xác thực, quả quyết, khẳng định, chắc chắn, tích cực, tuyệt đối, hoàn toàn, hết sức, , dương, chứng, ở cấp nguyên, đặt ra, do người đặt ra - nghiêm nghị, nghiêm trang, cố định, chầm chậm, đã định, cố ý, nhất định, kiên quyết, không thay đổi, đã sửa soạn trước, sẵn sàng, đẹp - tĩnh, tĩnh học - đứng ở một chỗ, không di chuyển, tĩnh lại, dừng, không mang đi được, để một chỗ, đứng, không lan ra các nơi khác - = von vornherein feststehend +</t>
        </is>
      </c>
    </row>
    <row r="6652">
      <c r="A6652" t="inlineStr">
        <is>
          <t>feststellbar</t>
        </is>
      </c>
      <c r="B6652" t="inlineStr"/>
      <c r="C6652" t="inlineStr"/>
      <c r="D6652" t="inlineStr">
        <is>
          <t>có tiếng, trứ danh, đáng kể, đáng chú ý, tần tảo</t>
        </is>
      </c>
    </row>
    <row r="6653">
      <c r="A6653" t="inlineStr">
        <is>
          <t>feststellen</t>
        </is>
      </c>
      <c r="B6653" t="inlineStr"/>
      <c r="C6653" t="inlineStr"/>
      <c r="D6653" t="inlineStr">
        <is>
          <t>biết chắc, xác định, tìm hiểu chắc chắn - định, định rõ, quyết định, định đoạt, làm cho quyết định, làm cho có quyết tâm thôi thúc, làm mãn hạn, kết thúc, quyết tâm, kiên quyết, mãn hạn, hết hạn - lập, thành lập, thiết lập, kiến lập, đặt, chứng minh, xác minh, đem vào, đưa vào, chính thức hoá, củng cố, làm vững chắc - thấy, tìm thấy, tìm ra, bắt được, nhận, nhận được, được, nhận thấy, xét thấy, thấy có, tới, đạt tới, trúng, cung cấp, xác minh và tuyên bố - phát biểu, nói rõ, tuyên bố, biểu diễn bằng ký hiệu - xỏ chốt vào dây mà buộc, cột chốt vào = genau feststellen +</t>
        </is>
      </c>
    </row>
    <row r="6654">
      <c r="A6654" t="inlineStr">
        <is>
          <t>Feststellung</t>
        </is>
      </c>
      <c r="B6654" t="inlineStr"/>
      <c r="C6654" t="inlineStr"/>
      <c r="D6654" t="inlineStr">
        <is>
          <t>sự biết chắc, sự thấy chắc, sự xác định, sự tìm hiểu chắc chắn - sự kết thúc, sự chấm dứt, phần cuối, sự kết luận, phần kết luận, sự quyết định, sự giải quyết, sự dàn xếp, sự thu xếp, sự ký kết - sự bày tỏ, sự trình bày, sự phát biểu, lời tuyên bố, bản tuyên bố</t>
        </is>
      </c>
    </row>
    <row r="6655">
      <c r="A6655" t="inlineStr">
        <is>
          <t>Festtag</t>
        </is>
      </c>
      <c r="B6655" t="inlineStr"/>
      <c r="C6655" t="inlineStr"/>
      <c r="D6655" t="inlineStr">
        <is>
          <t>ngày hội, đại hội liên hoan, hội diễn, đợt biểu diễn nhạc lớn, thường kỳ - ngày lễ, ngày nghỉ, kỳ nghỉ</t>
        </is>
      </c>
    </row>
    <row r="6656">
      <c r="A6656" t="inlineStr">
        <is>
          <t>Festung</t>
        </is>
      </c>
      <c r="B6656" t="inlineStr"/>
      <c r="C6656" t="inlineStr"/>
      <c r="D6656" t="inlineStr">
        <is>
          <t>pháo đài - đồn, đồn luỹ, dinh luỹ, thành trì = die fliegende Festung +</t>
        </is>
      </c>
    </row>
    <row r="6657">
      <c r="A6657" t="inlineStr">
        <is>
          <t>Festungswerk</t>
        </is>
      </c>
      <c r="B6657" t="inlineStr"/>
      <c r="C6657" t="inlineStr"/>
      <c r="D6657" t="inlineStr">
        <is>
          <t>pháo đài, công sự, vị trí phòng thủ</t>
        </is>
      </c>
    </row>
    <row r="6658">
      <c r="A6658" t="inlineStr">
        <is>
          <t>Festzug</t>
        </is>
      </c>
      <c r="B6658" t="inlineStr"/>
      <c r="C6658" t="inlineStr"/>
      <c r="D6658" t="inlineStr">
        <is>
          <t>đám rước lộng lẫy, hoạt cảnh lịch sử biểu diễn người trời, cảnh hào nhoáng bề ngoài, cảnh phô trương rỗng tuếch - đám rước, cuộc diễu hành, đoàn diễu hành, cuộc chạy đua không hào hứng</t>
        </is>
      </c>
    </row>
    <row r="6659">
      <c r="A6659" t="inlineStr">
        <is>
          <t>Fete</t>
        </is>
      </c>
      <c r="B6659" t="inlineStr"/>
      <c r="C6659" t="inlineStr"/>
      <c r="D6659" t="inlineStr">
        <is>
          <t>đảng, tiệc, buổi liên hoan, những người cùng đi, toán, đội, nhóm, bên, người tham gia, người tham dự</t>
        </is>
      </c>
    </row>
    <row r="6660">
      <c r="A6660" t="inlineStr">
        <is>
          <t>Fetisch</t>
        </is>
      </c>
      <c r="B6660" t="inlineStr"/>
      <c r="C6660" t="inlineStr"/>
      <c r="D6660" t="inlineStr">
        <is>
          <t>vật thần, vật thờ, điều mê tín, điều tôn sùng quá đáng</t>
        </is>
      </c>
    </row>
    <row r="6661">
      <c r="A6661" t="inlineStr">
        <is>
          <t>Fetischismus</t>
        </is>
      </c>
      <c r="B6661" t="inlineStr"/>
      <c r="C6661" t="inlineStr"/>
      <c r="D6661" t="inlineStr">
        <is>
          <t>đạo thờ vật, bái vật giáo</t>
        </is>
      </c>
    </row>
    <row r="6662">
      <c r="A6662" t="inlineStr">
        <is>
          <t>Fett</t>
        </is>
      </c>
      <c r="B6662" t="inlineStr"/>
      <c r="C6662" t="inlineStr"/>
      <c r="D6662" t="inlineStr">
        <is>
          <t>mỡ cá voi, con sứa, nước mắt, sự khóc sưng cả mắt - - mỡ, dầu, dầu nhờn, bệnh thối gót, thuốc mỡ = ohne Fett + = Fett ansetzen + = das tierische Fett + = das Fett abschöpfen +</t>
        </is>
      </c>
    </row>
    <row r="6663">
      <c r="A6663" t="inlineStr">
        <is>
          <t>fett</t>
        </is>
      </c>
      <c r="B6663" t="inlineStr"/>
      <c r="C6663" t="inlineStr"/>
      <c r="D6663" t="inlineStr">
        <is>
          <t>béo, có mỡ - dũng cảm, táo bạo, cả gan, trơ trẽn, trơ tráo, liều lĩnh, rõ, rõ nét, dốc ngược, dốc đứng - được vỗ béo, mập, béo phì, mũm mĩm, đậm nét, có dầu, dính, nhờn, màu mỡ, tốt, béo bở, có lợi, có lãi, đầy áp, chậm chạp, trì độn - to béo, phì nộm, béo phị, thô và béo ngậy, nặng, kho ngửi, thô tục, tục tĩu, bẩn tưởi, gớm guốc, thô bạo, trắng trợn, hiển nhiên, sờ sờ, không tinh, không thính, không sành, thô thiển, rậm rạp - um tùm, toàn bộ, tổng - mập lùn - giàu, giàu có, dồi dào, phong phú, sum sê, đẹp đẽ, tráng lệ, lộng lẫy, đắt tiền, quý giá, bổ, ngậy, đậm đà, ngon, nồng, thắm, ấm áp, trầm, thơm ngát, đượm, rất hay, rất vui, rất buồn cười, không chê được = fett + = fett + = fett + = fett +</t>
        </is>
      </c>
    </row>
    <row r="6664">
      <c r="A6664" t="inlineStr">
        <is>
          <t>Fettdruck</t>
        </is>
      </c>
      <c r="B6664" t="inlineStr"/>
      <c r="C6664" t="inlineStr"/>
      <c r="D6664">
        <f> in Fettdruck +</f>
        <v/>
      </c>
    </row>
    <row r="6665">
      <c r="A6665" t="inlineStr">
        <is>
          <t>fetten</t>
        </is>
      </c>
      <c r="B6665" t="inlineStr"/>
      <c r="C6665" t="inlineStr"/>
      <c r="D6665" t="inlineStr">
        <is>
          <t>bôi mỡ, bơm mỡ, xoa mỡ, làm cho trơn tru, làm thối gót - tra dầu mỡ, bôi trơn - tra dầu, bôi dầu, lau dầu, thấm dầu, ngấm dầu, biến thành dầu, đút lót, hối lộ = fetten +</t>
        </is>
      </c>
    </row>
    <row r="6666">
      <c r="A6666" t="inlineStr">
        <is>
          <t>fettig</t>
        </is>
      </c>
      <c r="B6666" t="inlineStr"/>
      <c r="C6666" t="inlineStr"/>
      <c r="D6666" t="inlineStr">
        <is>
          <t>được vỗ béo, béo, mập, béo phì, mũm mĩm, đậm nét, có dầu, có mỡ, dính, nhờn, màu mỡ, tốt, béo bở, có lợi, có lãi, đầy áp, chậm chạp, trì độn - như mỡ, có nhiều mỡ, phát phì, có đọng mỡ - giây mỡ, dính mỡ, bằng mỡ, ngậy, trơn, trơn tru, chạy đều, mắc bệnh thối gót, chưa tẩy nhờn, nhiều sương mù, thớ lợ, ngọt xớt - dạng m - nhiều m - cho dầu - lợn, như lợn, lắm thịt = fettig +</t>
        </is>
      </c>
    </row>
    <row r="6667">
      <c r="A6667" t="inlineStr">
        <is>
          <t>Fettigkeit</t>
        </is>
      </c>
      <c r="B6667" t="inlineStr"/>
      <c r="C6667" t="inlineStr"/>
      <c r="D6667" t="inlineStr">
        <is>
          <t>sự béo, sự mập, sự mũm mĩm, sự màu mỡ, tính chất màu mỡ - tính chất béo ngậy, tính chất mỡ, sự trơn nhờn, tính thớ lợ, tính ngọt xớt - tính chất nhờn, tính chất có dầu, sự trơn tru, sự trôi chảy, tính chất nịnh hót, tính chất bợ đỡ, tính chất ngọt xớt</t>
        </is>
      </c>
    </row>
    <row r="6668">
      <c r="A6668" t="inlineStr">
        <is>
          <t>fettleibig</t>
        </is>
      </c>
      <c r="B6668" t="inlineStr"/>
      <c r="C6668" t="inlineStr"/>
      <c r="D6668" t="inlineStr">
        <is>
          <t>to béo, béo tốt - béo phị, trệ</t>
        </is>
      </c>
    </row>
    <row r="6669">
      <c r="A6669" t="inlineStr">
        <is>
          <t>Fettleibigkeit</t>
        </is>
      </c>
      <c r="B6669" t="inlineStr"/>
      <c r="C6669" t="inlineStr"/>
      <c r="D6669" t="inlineStr">
        <is>
          <t>sự to béo, sự mập mạp, sự béo tốt - sự béo phị, sự trệ</t>
        </is>
      </c>
    </row>
    <row r="6670">
      <c r="A6670" t="inlineStr">
        <is>
          <t>Fettsucht</t>
        </is>
      </c>
      <c r="B6670" t="inlineStr"/>
      <c r="C6670" t="inlineStr"/>
      <c r="D6670" t="inlineStr">
        <is>
          <t>tình trạng béo phì, tình trạng phát phì - sự béo phị, sự trệ</t>
        </is>
      </c>
    </row>
    <row r="6671">
      <c r="A6671" t="inlineStr">
        <is>
          <t>Fetzen</t>
        </is>
      </c>
      <c r="B6671" t="inlineStr"/>
      <c r="C6671" t="inlineStr"/>
      <c r="D6671" t="inlineStr">
        <is>
          <t>sự mệt rã rời, sự kiệt quệ, mảnh còn lại, mảnh vụn, mảnh tả tơi - mảnh, mẩu, miếng, viên, cục, khúc..., bộ phận, mảnh rời, đơn vị, cái, chiếc, tấm cuộn, thùng, bức, bài, bản, vở, khẩu súng, khẩu pháo, nòng pháo, quân cờ, cái việc, lời, dịp..., đồng tiền, nhạc khí, con bé - thị mẹt - giẻ, giẻ rách, quần áo rách tả tơi, giẻ cũ để làm giấy, mảnh vải, mảnh buồm, một tí, mảy may, báo lá cải, báo giẻ rách, cờ rách, khăn tay giẻ rách, bức màn giẻ rách..., đá lợp nhà - cát kết thô, sự la lối om sòm, sự phá rối, trò đùa nghịch - dải, băng, ruy băng, mảnh dài, dây dải, dây cương - mảnh nhỏ, đầu thừa đuôi thẹo, mấu thừa, đoạn cắt, ảnh cắt, kim loại vụn, phế liệu, tóp mỡ, bã cá, cuộc ẩu đả, cuộc đánh nhau - miếng nhỏ, một chút, một mảnh - sắt bịt đầu, mép khuy giày ủng, thẻ ghi tên và địa chỉ, mảnh buộc lòng thòng, đầu đuôi, túm lông, lời nói bế mạc, câu nói lặp đi lặp lại, câu nói sáo, đoạn điệp, câu điệp, vài hát nhai đi nhai lại - trò chơi đuổi bắt - quần áo rách rưới</t>
        </is>
      </c>
    </row>
    <row r="6672">
      <c r="A6672" t="inlineStr">
        <is>
          <t>feucht</t>
        </is>
      </c>
      <c r="B6672" t="inlineStr"/>
      <c r="C6672" t="inlineStr"/>
      <c r="D6672" t="inlineStr">
        <is>
          <t>ẩm, ẩm thấp, ẩm ướt - hơi ướt, hơi ẩm - ướt át, nhớp nháp khó chịu, có âm khí nặng nề - như sương, ướt sương, đẫm sương - - ướt lấp nhấp, chẩy m - nồm ấm, oi bức - chảy nước mũi, chảy dâi, có đờm - ướt, thấm nước, đẫm nước, đầm đìa, có mưa, chưa khô, còn ướt, say bí tỉ, uỷ mị, sướt mướt, không cấm bán rượu, không chủ trưng cấm rượu = feucht +</t>
        </is>
      </c>
    </row>
    <row r="6673">
      <c r="A6673" t="inlineStr">
        <is>
          <t>Feuchtigkeit</t>
        </is>
      </c>
      <c r="B6673" t="inlineStr"/>
      <c r="C6673" t="inlineStr"/>
      <c r="D6673" t="inlineStr">
        <is>
          <t>sự ẩm ướt, không khí ẩm thấp, khi mỏ, sự nản chí, sự ngã lòng, sự nản lòng, sự chán nản, rượu, đồ uống có chất rượu, sự uống rượu - - độ ẩm - tình trạng ẩm ướt, tình trạng ướt lấp nhấp - hơi ẩm, nước ẩm đọng lại, nước ẩm rịn ra - mưa, trời mưa, ngụm nước nhấp giọng, cốc rượu, người phn đối sự cấm rượu - tình trạng ướt</t>
        </is>
      </c>
    </row>
    <row r="6674">
      <c r="A6674" t="inlineStr">
        <is>
          <t>Feuchtigkeitsanzeiger</t>
        </is>
      </c>
      <c r="B6674" t="inlineStr"/>
      <c r="C6674" t="inlineStr"/>
      <c r="D6674" t="inlineStr">
        <is>
          <t>cái nghiệm ẩm</t>
        </is>
      </c>
    </row>
    <row r="6675">
      <c r="A6675" t="inlineStr">
        <is>
          <t>Feuchtigkeitsmesser</t>
        </is>
      </c>
      <c r="B6675" t="inlineStr"/>
      <c r="C6675" t="inlineStr"/>
      <c r="D6675" t="inlineStr">
        <is>
          <t>cái đo ẩm</t>
        </is>
      </c>
    </row>
    <row r="6676">
      <c r="A6676" t="inlineStr">
        <is>
          <t>feuchtkalt</t>
        </is>
      </c>
      <c r="B6676" t="inlineStr"/>
      <c r="C6676" t="inlineStr"/>
      <c r="D6676" t="inlineStr">
        <is>
          <t>lạnh và ẩm ướt, sền sệt, ăn dính răng</t>
        </is>
      </c>
    </row>
    <row r="6677">
      <c r="A6677" t="inlineStr">
        <is>
          <t>feudal</t>
        </is>
      </c>
      <c r="B6677" t="inlineStr"/>
      <c r="C6677" t="inlineStr"/>
      <c r="D6677" t="inlineStr">
        <is>
          <t>phong kiến - - rất quan trọng, rất lớn, hùng vĩ, uy nghi, trang nghiêm, huy hoàng, cao quý, cao thượng, trang trọng, bệ vệ, vĩ đại, cừ khôi, xuất chúng, lỗi lạc, ưu tú, tuyệt, hay, đẹp, chính, lơn, tổng quát - tráng lệ, nguy nga, lộng lẫy, rất đẹp, cừ, chiến</t>
        </is>
      </c>
    </row>
    <row r="6678">
      <c r="A6678" t="inlineStr">
        <is>
          <t>Feudalherr</t>
        </is>
      </c>
      <c r="B6678" t="inlineStr"/>
      <c r="C6678" t="inlineStr"/>
      <c r="D6678" t="inlineStr">
        <is>
          <t>chủ đề, chúa tể, vua, Chúa, Thiên chúa, ngài, chúa công, đức ông chồng, đức lang quân lord and master)</t>
        </is>
      </c>
    </row>
    <row r="6679">
      <c r="A6679" t="inlineStr">
        <is>
          <t>Feudalismus</t>
        </is>
      </c>
      <c r="B6679" t="inlineStr"/>
      <c r="C6679" t="inlineStr"/>
      <c r="D6679" t="inlineStr">
        <is>
          <t>chế độ phong kiến</t>
        </is>
      </c>
    </row>
    <row r="6680">
      <c r="A6680" t="inlineStr">
        <is>
          <t>feudalistisch</t>
        </is>
      </c>
      <c r="B6680" t="inlineStr"/>
      <c r="C6680" t="inlineStr"/>
      <c r="D6680" t="inlineStr">
        <is>
          <t>phong kiến</t>
        </is>
      </c>
    </row>
    <row r="6681">
      <c r="A6681" t="inlineStr">
        <is>
          <t>Feuerbestattung</t>
        </is>
      </c>
      <c r="B6681" t="inlineStr"/>
      <c r="C6681" t="inlineStr"/>
      <c r="D6681" t="inlineStr">
        <is>
          <t>sự thiêu, sự hoả táng, sự đốt ra tro</t>
        </is>
      </c>
    </row>
    <row r="6682">
      <c r="A6682" t="inlineStr">
        <is>
          <t>Feuereinstellung</t>
        </is>
      </c>
      <c r="B6682" t="inlineStr"/>
      <c r="C6682" t="inlineStr"/>
      <c r="D6682" t="inlineStr">
        <is>
          <t>sự ngừng bắn, lệnh ngừng bắn</t>
        </is>
      </c>
    </row>
    <row r="6683">
      <c r="A6683" t="inlineStr">
        <is>
          <t>feuerfest</t>
        </is>
      </c>
      <c r="B6683" t="inlineStr"/>
      <c r="C6683" t="inlineStr"/>
      <c r="D6683" t="inlineStr">
        <is>
          <t>chịu lửa, không cháy - chịu nóng, chịu nhiệt - bướng, bướng bỉnh, khó bảo, khó chảy, dai dẳng, khó chữa</t>
        </is>
      </c>
    </row>
    <row r="6684">
      <c r="A6684" t="inlineStr">
        <is>
          <t>Feuergeist</t>
        </is>
      </c>
      <c r="B6684" t="inlineStr"/>
      <c r="C6684" t="inlineStr"/>
      <c r="D6684" t="inlineStr">
        <is>
          <t>con rồng lửa, người chịu sức nóng, con kỳ giông, người lính hiếu chiến</t>
        </is>
      </c>
    </row>
    <row r="6685">
      <c r="A6685" t="inlineStr">
        <is>
          <t>Feuerleiter</t>
        </is>
      </c>
      <c r="B6685" t="inlineStr"/>
      <c r="C6685" t="inlineStr"/>
      <c r="D6685">
        <f> die drehbare Feuerleiter +</f>
        <v/>
      </c>
    </row>
    <row r="6686">
      <c r="A6686" t="inlineStr">
        <is>
          <t>feuern</t>
        </is>
      </c>
      <c r="B6686" t="inlineStr"/>
      <c r="C6686" t="inlineStr"/>
      <c r="D6686" t="inlineStr">
        <is>
          <t>đóng vào bao tải, thải, cách chức, đánh bại, thắng, cướp phá, cướp bóc, cướp giật</t>
        </is>
      </c>
    </row>
    <row r="6687">
      <c r="A6687" t="inlineStr">
        <is>
          <t>Feuerprobe</t>
        </is>
      </c>
      <c r="B6687" t="inlineStr"/>
      <c r="C6687" t="inlineStr"/>
      <c r="D6687" t="inlineStr">
        <is>
          <t>nồi nấu kim loại, cuộc thử thách gắt gao, lò thử thách - lò, lò sưởi, cuộc thử thách, lò lửa ) - sự thử thách, cách thử tội</t>
        </is>
      </c>
    </row>
    <row r="6688">
      <c r="A6688" t="inlineStr">
        <is>
          <t>Feuerrost</t>
        </is>
      </c>
      <c r="B6688" t="inlineStr"/>
      <c r="C6688" t="inlineStr"/>
      <c r="D6688" t="inlineStr">
        <is>
          <t>vỉ lò, ghi lò, lò sưởi, lưới sàng quặng</t>
        </is>
      </c>
    </row>
    <row r="6689">
      <c r="A6689" t="inlineStr">
        <is>
          <t>feuersicher</t>
        </is>
      </c>
      <c r="B6689" t="inlineStr"/>
      <c r="C6689" t="inlineStr"/>
      <c r="D6689" t="inlineStr">
        <is>
          <t>chịu lửa, không cháy</t>
        </is>
      </c>
    </row>
    <row r="6690">
      <c r="A6690" t="inlineStr">
        <is>
          <t>Feuerstein</t>
        </is>
      </c>
      <c r="B6690" t="inlineStr"/>
      <c r="C6690" t="inlineStr"/>
      <c r="D6690" t="inlineStr">
        <is>
          <t>lửa, ánh lửa, sự cháy, hoả hoạn, sự cháy nhà, ánh sáng, sự bắn hoả lực, lò sưởi, sự tra tấn bằng lửa, sự sốt, cơn sốt, ngọn lửa ), sự hăng hái, nhiệt tình, sự sốt sắng, sự vui vẻ hoạt bát - sự xúc động mạnh mẽ, nguồn cảm hứng, óc tưởng tượng linh hoạt - đá lửa, viên đá lửa, vật cứng rắn = mit Furz und Feuerstein +</t>
        </is>
      </c>
    </row>
    <row r="6691">
      <c r="A6691" t="inlineStr">
        <is>
          <t>Feuerung</t>
        </is>
      </c>
      <c r="B6691" t="inlineStr"/>
      <c r="C6691" t="inlineStr"/>
      <c r="D6691" t="inlineStr">
        <is>
          <t>sự đốt cháy, sự nung gạch, sự đốt lò, sự giật mình, sự bắn, cuộc bắn, chất đốt - nhiên liệu, cái khích động - lò, lò sưởi, cuộc thử thách, lò lửa )</t>
        </is>
      </c>
    </row>
    <row r="6692">
      <c r="A6692" t="inlineStr">
        <is>
          <t>Feuerwache</t>
        </is>
      </c>
      <c r="B6692" t="inlineStr"/>
      <c r="C6692" t="inlineStr"/>
      <c r="D6692" t="inlineStr">
        <is>
          <t>trạm chữa cháy, trạm cứu hoả</t>
        </is>
      </c>
    </row>
    <row r="6693">
      <c r="A6693" t="inlineStr">
        <is>
          <t>Feuerwehr</t>
        </is>
      </c>
      <c r="B6693" t="inlineStr"/>
      <c r="C6693" t="inlineStr"/>
      <c r="D6693">
        <f> die Freiwillige Feuerwehr +</f>
        <v/>
      </c>
    </row>
    <row r="6694">
      <c r="A6694" t="inlineStr">
        <is>
          <t>Feuerwehrmann</t>
        </is>
      </c>
      <c r="B6694" t="inlineStr"/>
      <c r="C6694" t="inlineStr"/>
      <c r="D6694" t="inlineStr">
        <is>
          <t>lính chữa cháy - đội viên chữa cháy, công nhân đốt lò</t>
        </is>
      </c>
    </row>
    <row r="6695">
      <c r="A6695" t="inlineStr">
        <is>
          <t>Feuerwerk</t>
        </is>
      </c>
      <c r="B6695" t="inlineStr"/>
      <c r="C6695" t="inlineStr"/>
      <c r="D6695" t="inlineStr">
        <is>
          <t>pháo hoa, pháo bông, cuộc đốt pháo hoa, sự sắc sảo, sự nổi nóng - cô gái lẳng lơ, pháo, fish-gip - tia nước xoáy, vòi nước xoáy, chùm pháo bông hoa cà hoa cải, đèn treo nhiều ngọn, cây đèn nhiều ngọn, hoa tai mặt chùm - thuật làm pháo hoa, sự bắn pháo hoa, sự tỏ ra trội</t>
        </is>
      </c>
    </row>
    <row r="6696">
      <c r="A6696" t="inlineStr">
        <is>
          <t>Feuerwerks-</t>
        </is>
      </c>
      <c r="B6696" t="inlineStr"/>
      <c r="C6696" t="inlineStr"/>
      <c r="D6696" t="inlineStr">
        <is>
          <t>pháo hoa, sắc sảo, hóm hỉnh</t>
        </is>
      </c>
    </row>
    <row r="6697">
      <c r="A6697" t="inlineStr">
        <is>
          <t>Feuerzeug</t>
        </is>
      </c>
      <c r="B6697" t="inlineStr"/>
      <c r="C6697" t="inlineStr"/>
      <c r="D6697" t="inlineStr">
        <is>
          <t>người thắp đèn, cái bật lửa, sà lan, thuyền bốc dỡ hàng</t>
        </is>
      </c>
    </row>
    <row r="6698">
      <c r="A6698" t="inlineStr">
        <is>
          <t>feurig</t>
        </is>
      </c>
      <c r="B6698" t="inlineStr"/>
      <c r="C6698" t="inlineStr"/>
      <c r="D6698" t="inlineStr">
        <is>
          <t>cháy, nóng rực, hăng hái, sôi nổi, mãnh liệt, nồng nhiệt, nồng nàn, nồng cháy - nóng, nóng bỏng, nhiệt thành, tha thiết, sôi sục - ngụt cháy, bốc cháy, bố lửa, nảy lửa, mang lửa, như lửa, như bốc lửa, nóng như lửa, dễ cháy, dễ bắt lửa, dễ nổ, cay nồng, nóng nảy, dễ cáu, dễ nổi giận, hung hăng, hăng, viêm tấy - nổ, phát mau chóng, phát bất thình lình - rực sáng, hồng hào đỏ ửng, rực rỡ, sặc sỡ, nhiệt tình - nóng bức, cay bỏng, nồng nặc, còn ngửi thấy rõ, gay gắt, kịch liệt, nóng hổi, sốt dẻo, mới phát hành giấy bạc, giật gân, được mọi người hy vọng, thắng hơn cả, dễ nhận ra và khó sử dụng - thế hiệu cao, phóng xạ, dâm đãng, dê, vừa mới kiếm được một cách bất chính, vừa mới ăn cắp được, bị công an truy nã, không an toàn cho kẻ trốn tránh, giận dữ - lửa, có tính chất lửa, có lửa, do lửa tạo thành - đầy khí thế, dũng cảm, đầy nhuệ khí - - say sưa, say đắm, thiết tha, dễ giận - đỏ, hung hung đỏ, đỏ hoe, đẫm máu, ác liệt, cách mạng, cộng sản, cực tả - đầy tinh thần, sinh động, linh hoạt, hăng say, mạnh mẽ, anh dũng, có tinh thần - gan dạ, có khí thế, tức giận, dễ nổi nóng = feurig + = feurig +</t>
        </is>
      </c>
    </row>
    <row r="6699">
      <c r="A6699" t="inlineStr">
        <is>
          <t>Fiasko</t>
        </is>
      </c>
      <c r="B6699" t="inlineStr"/>
      <c r="C6699" t="inlineStr"/>
      <c r="D6699" t="inlineStr">
        <is>
          <t>sự không xảy ra, sự không làm được, sự thiếu, sự thất bại, sự hỏng, sự mất, người bị thất bại, việc thất bại, cố gắng không thành công, sự thi hỏng, sự vỡ nợ, sự phá sản - = ein Fiasko erleiden +</t>
        </is>
      </c>
    </row>
    <row r="6700">
      <c r="A6700" t="inlineStr">
        <is>
          <t>Fibel</t>
        </is>
      </c>
      <c r="B6700" t="inlineStr"/>
      <c r="C6700" t="inlineStr"/>
      <c r="D6700" t="inlineStr">
        <is>
          <t>trâm, ghim hoa - sách vở lòng, ngòi nổ, kíp nổ, cỡ chữ</t>
        </is>
      </c>
    </row>
    <row r="6701">
      <c r="A6701" t="inlineStr">
        <is>
          <t>Fichte</t>
        </is>
      </c>
      <c r="B6701" t="inlineStr"/>
      <c r="C6701" t="inlineStr"/>
      <c r="D6701" t="inlineStr">
        <is>
          <t>cây linh sam fir tree), gỗ linh sam - cây thông, gỗ thông, pineapple - cây vân sam</t>
        </is>
      </c>
    </row>
    <row r="6702">
      <c r="A6702" t="inlineStr">
        <is>
          <t>Fichtenholz</t>
        </is>
      </c>
      <c r="B6702" t="inlineStr"/>
      <c r="C6702" t="inlineStr"/>
      <c r="D6702" t="inlineStr">
        <is>
          <t>cây thông, gỗ thông, pineapple</t>
        </is>
      </c>
    </row>
    <row r="6703">
      <c r="A6703" t="inlineStr">
        <is>
          <t>fieberhaft</t>
        </is>
      </c>
      <c r="B6703" t="inlineStr"/>
      <c r="C6703" t="inlineStr"/>
      <c r="D6703" t="inlineStr">
        <is>
          <t>bệnh sốt rét, gây bệnh sốt rét, mắc bệnh sốt rét, thất thường, không đều, từng cơn - sốt - có triệu chứng sốt, hơi sốt, gây sốt, làm phát sốt, có dịch sốt, xúc động bồn chồn, như phát sốt, sôi nổi = fieberhaft + = fieberhaft erregt +</t>
        </is>
      </c>
    </row>
    <row r="6704">
      <c r="A6704" t="inlineStr">
        <is>
          <t>Fiebermittel</t>
        </is>
      </c>
      <c r="B6704" t="inlineStr"/>
      <c r="C6704" t="inlineStr"/>
      <c r="D6704" t="inlineStr">
        <is>
          <t>thuốc giải nhiệt, thuốc hạ sốt - thuốc sốt</t>
        </is>
      </c>
    </row>
    <row r="6705">
      <c r="A6705" t="inlineStr">
        <is>
          <t>fiebernd</t>
        </is>
      </c>
      <c r="B6705" t="inlineStr"/>
      <c r="C6705" t="inlineStr"/>
      <c r="D6705" t="inlineStr">
        <is>
          <t>sốt - lên cơn sốt, xúc động, bồn chồn, bị kích thích</t>
        </is>
      </c>
    </row>
    <row r="6706">
      <c r="A6706" t="inlineStr">
        <is>
          <t>fiebrig</t>
        </is>
      </c>
      <c r="B6706" t="inlineStr"/>
      <c r="C6706" t="inlineStr"/>
      <c r="D6706" t="inlineStr">
        <is>
          <t>sốt - có triệu chứng sốt, hơi sốt, gây sốt, làm phát sốt, có dịch sốt, xúc động bồn chồn, như phát sốt, sôi nổi - run lên, run rẩy, lẩy bẩy, làm rung lên, làm run rẩy, làm rét run lên, làm sợ run lên, dễ vỡ thành mảnh</t>
        </is>
      </c>
    </row>
    <row r="6707">
      <c r="A6707" t="inlineStr">
        <is>
          <t>Fiedel</t>
        </is>
      </c>
      <c r="B6707" t="inlineStr"/>
      <c r="C6707" t="inlineStr"/>
      <c r="D6707" t="inlineStr">
        <is>
          <t>buồm) khoan moan cái chèn, cái chốt, cái chặn, ngón lừa bịp, vố lừa bịp</t>
        </is>
      </c>
    </row>
    <row r="6708">
      <c r="A6708" t="inlineStr">
        <is>
          <t>Fiktion</t>
        </is>
      </c>
      <c r="B6708" t="inlineStr"/>
      <c r="C6708" t="inlineStr"/>
      <c r="D6708" t="inlineStr">
        <is>
          <t>điều hư cấu, điều tưởng tượng, tiểu thuyết - điều bịa đặt - trạng thái không có, sự không tồn tại, người vô giá trị, vật vô giá trị, vật tưởng tượng, con số không</t>
        </is>
      </c>
    </row>
    <row r="6709">
      <c r="A6709" t="inlineStr">
        <is>
          <t>fiktiv</t>
        </is>
      </c>
      <c r="B6709" t="inlineStr"/>
      <c r="C6709" t="inlineStr"/>
      <c r="D6709" t="inlineStr">
        <is>
          <t>hư cấu, tưởng tượng, không có thực, giả</t>
        </is>
      </c>
    </row>
    <row r="6710">
      <c r="A6710" t="inlineStr">
        <is>
          <t>Filet</t>
        </is>
      </c>
      <c r="B6710" t="inlineStr"/>
      <c r="C6710" t="inlineStr"/>
      <c r="D6710" t="inlineStr">
        <is>
          <t>dây bưng, dải lụa, băng, đường chỉ vòng, đường gân, đường gờ, thịt bê cuốn, thịt bò cuốn, cá lạng cuốn, khúc cá to, lườn - thịt thăn, khu vực giải trí - cú đấm móc</t>
        </is>
      </c>
    </row>
    <row r="6711">
      <c r="A6711" t="inlineStr">
        <is>
          <t>Filets</t>
        </is>
      </c>
      <c r="B6711" t="inlineStr"/>
      <c r="C6711" t="inlineStr"/>
      <c r="D6711" t="inlineStr">
        <is>
          <t>buộc bằng dây băng, trang trí bằng đường chỉ vòng, róc xương và lạng</t>
        </is>
      </c>
    </row>
    <row r="6712">
      <c r="A6712" t="inlineStr">
        <is>
          <t>Filiale</t>
        </is>
      </c>
      <c r="B6712" t="inlineStr"/>
      <c r="C6712" t="inlineStr"/>
      <c r="D6712" t="inlineStr">
        <is>
          <t>cành cây, nhánh, ngả ..., chi, chi nhánh, ngành</t>
        </is>
      </c>
    </row>
    <row r="6713">
      <c r="A6713" t="inlineStr">
        <is>
          <t>Filigran</t>
        </is>
      </c>
      <c r="B6713" t="inlineStr"/>
      <c r="C6713" t="inlineStr"/>
      <c r="D6713" t="inlineStr">
        <is>
          <t>đồ vàng bạc chạm lộng, vật sặc sỡ mảnh nhẹ = mit Filigran verziert +</t>
        </is>
      </c>
    </row>
    <row r="6714">
      <c r="A6714" t="inlineStr">
        <is>
          <t>Film</t>
        </is>
      </c>
      <c r="B6714" t="inlineStr"/>
      <c r="C6714" t="inlineStr"/>
      <c r="D6714" t="inlineStr">
        <is>
          <t>nét đặc biệt, điểm đặc trưng, nét mặt, bài đặc biệt, tranh biếm hoạ đặc biệt, tiết mục chủ chốt - màng, mảng thuốc, phim, phim ảnh, phim xi nê, buổi chiếu bóng, vảy cá, màn sương mỏng, sợi nhỏ, tơ nhỏ - phim điện ảnh - rạp chiếu bóng, ngành phim ảnh, nghệ thuật phim xi nê - - bức tranh, bức ảnh, bức vẽ, chân dung, người giống hệt, hình ảnh hạnh phúc tương lai, hiện thân, điển hình, vật đẹp, cảnh đẹp, người đẹp, số nhiều) phim xi nê, cảnh ngộ, sự việc = im Film + = der aktuelle Film + = der schlechte Film + = der künstlerische Film + = der geographische Film + = der für jede Alter geeignete Film +</t>
        </is>
      </c>
    </row>
    <row r="6715">
      <c r="A6715" t="inlineStr">
        <is>
          <t>Filmaufnahme</t>
        </is>
      </c>
      <c r="B6715" t="inlineStr"/>
      <c r="C6715" t="inlineStr"/>
      <c r="D6715" t="inlineStr">
        <is>
          <t>sự bắn, sự phóng đi, khu vực săn bắn, quyền săn bắn ở các khu vực quy định, sự sút, cơn đau nhói, sự chụp ảnh, sự quay phim</t>
        </is>
      </c>
    </row>
    <row r="6716">
      <c r="A6716" t="inlineStr">
        <is>
          <t>Filmen</t>
        </is>
      </c>
      <c r="B6716" t="inlineStr"/>
      <c r="C6716" t="inlineStr"/>
      <c r="D6716" t="inlineStr">
        <is>
          <t>sự bắn, sự phóng đi, khu vực săn bắn, quyền săn bắn ở các khu vực quy định, sự sút, cơn đau nhói, sự chụp ảnh, sự quay phim</t>
        </is>
      </c>
    </row>
    <row r="6717">
      <c r="A6717" t="inlineStr">
        <is>
          <t>filmen</t>
        </is>
      </c>
      <c r="B6717" t="inlineStr"/>
      <c r="C6717" t="inlineStr"/>
      <c r="D6717" t="inlineStr">
        <is>
          <t>phủ một lớp màng, che bằng một lớp màng, che đi, làm mờ đi, quay thành phim, bị che đi, bị mờ đi - vụt qua, vọt tới, chạy qua, đâm ra, trồi ra, ném, phóng, quăng, liệng, đổ, bắn, săn bắn, sút, đá, đau nhói, đau nhức nhối, là là mặt đất crickê), chụp ảnh, quay phim, bào, óng ánh - lời mệnh lệnh nói đi</t>
        </is>
      </c>
    </row>
    <row r="6718">
      <c r="A6718" t="inlineStr">
        <is>
          <t>Filmkamera</t>
        </is>
      </c>
      <c r="B6718" t="inlineStr"/>
      <c r="C6718" t="inlineStr"/>
      <c r="D6718">
        <f> der Kasten, der die Geräusche einer Filmkamera dämpft +</f>
        <v/>
      </c>
    </row>
    <row r="6719">
      <c r="A6719" t="inlineStr">
        <is>
          <t>Filmstar</t>
        </is>
      </c>
      <c r="B6719" t="inlineStr"/>
      <c r="C6719" t="inlineStr"/>
      <c r="D6719" t="inlineStr">
        <is>
          <t>ngôi sao màn ảnh - sao, ngôi sao, tinh tú, vật hình sao, dấu sao, đốm trắng ở trán ngựa, nhân vật nổi tiếng, nghệ sĩ nổi tiếng, sao chiếu mệnh, tướng tinh, số nhiều) số mệnh, số phận</t>
        </is>
      </c>
    </row>
    <row r="6720">
      <c r="A6720" t="inlineStr">
        <is>
          <t>Filter</t>
        </is>
      </c>
      <c r="B6720" t="inlineStr"/>
      <c r="C6720" t="inlineStr"/>
      <c r="D6720" t="inlineStr">
        <is>
          <t>người lau chùi, người quét tước, người rửa ráy, thoạ đánh giày, thợ tẩy quần áo, thợ nạo vét, máy quét, máy hút bụi, máy tẩy - cái lọc, máy lọc, bộ lọc, đầu lọc - dụng cụ để kéo căng = der Filter + = der harmonische Filter +</t>
        </is>
      </c>
    </row>
    <row r="6721">
      <c r="A6721" t="inlineStr">
        <is>
          <t>filtern</t>
        </is>
      </c>
      <c r="B6721" t="inlineStr"/>
      <c r="C6721" t="inlineStr"/>
      <c r="D6721" t="inlineStr">
        <is>
          <t>+ off, away) rút, tháo, tiêu, làm ráo nước, uống cạn, dẫn lưu, rút hết, bòn rút hết, tiêu hao, làm kiệt quệ, away) chảy đi, thoát đi, tiêu đi, ráo nước, chảy ròng ròng, chảy nhỏ giọt - lọc, ngấm qua, thấm qua, thấm vào, xâm nhập, tiết lộ ra, lọt ra, nối - filter - chiết ngâm, pha phin, lọc qua - căng, làm căng thẳng, bắt làm việc quá sức, bắt làm việc căng quá, lợi dụng quá mức, vi phạm, lạm quyền, ôm, để ráo nước, làm cong, làm méo, ra sức, rán sức, cố sức, gắng sức, cố gắng một cách ì ạch - vác ì ạch, căng ra, thẳng ra, kéo căng</t>
        </is>
      </c>
    </row>
    <row r="6722">
      <c r="A6722" t="inlineStr">
        <is>
          <t>Filtration</t>
        </is>
      </c>
      <c r="B6722" t="inlineStr"/>
      <c r="C6722" t="inlineStr"/>
      <c r="D6722" t="inlineStr">
        <is>
          <t>sự lọc qua, sự thấm qua, sự chiết ngâm</t>
        </is>
      </c>
    </row>
    <row r="6723">
      <c r="A6723" t="inlineStr">
        <is>
          <t>filtrieren</t>
        </is>
      </c>
      <c r="B6723" t="inlineStr"/>
      <c r="C6723" t="inlineStr"/>
      <c r="D6723" t="inlineStr">
        <is>
          <t>lọc, ngấm qua, thấm qua, thấm vào, xâm nhập, tiết lộ ra, lọt ra, nối - filter - căng, làm căng thẳng, bắt làm việc quá sức, bắt làm việc căng quá, lợi dụng quá mức, vi phạm, lạm quyền, ôm, để ráo nước, làm cong, làm méo, ra sức, rán sức, cố sức, gắng sức, cố gắng một cách ì ạch - vác ì ạch, căng ra, thẳng ra, kéo căng, lọc qua</t>
        </is>
      </c>
    </row>
    <row r="6724">
      <c r="A6724" t="inlineStr">
        <is>
          <t>Filtrierung</t>
        </is>
      </c>
      <c r="B6724" t="inlineStr"/>
      <c r="C6724" t="inlineStr"/>
      <c r="D6724" t="inlineStr">
        <is>
          <t>sự lọc, cách lọc</t>
        </is>
      </c>
    </row>
    <row r="6725">
      <c r="A6725" t="inlineStr">
        <is>
          <t>Filz</t>
        </is>
      </c>
      <c r="B6725" t="inlineStr"/>
      <c r="C6725" t="inlineStr"/>
      <c r="D6725" t="inlineStr">
        <is>
          <t>nỉ, phớt, bằng nỉ, bằng dạ, bằng phớt = aus Filz +</t>
        </is>
      </c>
    </row>
    <row r="6726">
      <c r="A6726" t="inlineStr">
        <is>
          <t>filzen</t>
        </is>
      </c>
      <c r="B6726" t="inlineStr"/>
      <c r="C6726" t="inlineStr"/>
      <c r="D6726" t="inlineStr">
        <is>
          <t>kết lại thành nỉ, kết lại với nhau, bọc bằng nỉ, kết lại, bết xuống - nhảy cỡn, nô đùa, vẫy, lần để đi tìm khí giới, lần để xoáy</t>
        </is>
      </c>
    </row>
    <row r="6727">
      <c r="A6727" t="inlineStr">
        <is>
          <t>filzig</t>
        </is>
      </c>
      <c r="B6727" t="inlineStr"/>
      <c r="C6727" t="inlineStr"/>
      <c r="D6727" t="inlineStr">
        <is>
          <t>hà tiện, keo kiệt</t>
        </is>
      </c>
    </row>
    <row r="6728">
      <c r="A6728" t="inlineStr">
        <is>
          <t>Fimmel</t>
        </is>
      </c>
      <c r="B6728" t="inlineStr"/>
      <c r="C6728" t="inlineStr"/>
      <c r="D6728" t="inlineStr">
        <is>
          <t>tính ham mê, sự say mê, mốt, sự loạn trí, sự mất trí, tính hơi điên, vết ran, vân rạn - nút, chỗ thắt nút, chỗ xoắn, sự lệch lạc, tính lập dị, tính đỏng đảnh, cái mắc mớ gây khó khăn cho công việc, chứng vẹo cổ = er hat einen Fimmel +</t>
        </is>
      </c>
    </row>
    <row r="6729">
      <c r="A6729" t="inlineStr">
        <is>
          <t>Finale</t>
        </is>
      </c>
      <c r="B6729" t="inlineStr"/>
      <c r="C6729" t="inlineStr"/>
      <c r="D6729" t="inlineStr">
        <is>
          <t>đoạn cuối, chương cuối, màn chót, sự việc cuối cùng, sự kết thúc, phần kết thúc = das Finale +</t>
        </is>
      </c>
    </row>
    <row r="6730">
      <c r="A6730" t="inlineStr">
        <is>
          <t>Finalist</t>
        </is>
      </c>
      <c r="B6730" t="inlineStr"/>
      <c r="C6730" t="inlineStr"/>
      <c r="D6730" t="inlineStr">
        <is>
          <t>người vào chung kết</t>
        </is>
      </c>
    </row>
    <row r="6731">
      <c r="A6731" t="inlineStr">
        <is>
          <t>Finanzbeamte</t>
        </is>
      </c>
      <c r="B6731" t="inlineStr"/>
      <c r="C6731" t="inlineStr"/>
      <c r="D6731" t="inlineStr">
        <is>
          <t>chuyên gia tài chính, nhà tư bản tài chính, nhà tài phiệt, người xuất vốn, người bỏ vốn - viên chức tư pháp, biện lý</t>
        </is>
      </c>
    </row>
    <row r="6732">
      <c r="A6732" t="inlineStr">
        <is>
          <t>Finanzbuchhaltung</t>
        </is>
      </c>
      <c r="B6732" t="inlineStr"/>
      <c r="C6732" t="inlineStr"/>
      <c r="D6732">
        <f> die Finanzbuchhaltung +</f>
        <v/>
      </c>
    </row>
    <row r="6733">
      <c r="A6733" t="inlineStr">
        <is>
          <t>finanziell</t>
        </is>
      </c>
      <c r="B6733" t="inlineStr"/>
      <c r="C6733" t="inlineStr"/>
      <c r="D6733" t="inlineStr">
        <is>
          <t>tài chính, về tài chính - tiền tài, phải nộp tiền</t>
        </is>
      </c>
    </row>
    <row r="6734">
      <c r="A6734" t="inlineStr">
        <is>
          <t>Finanzier</t>
        </is>
      </c>
      <c r="B6734" t="inlineStr"/>
      <c r="C6734" t="inlineStr"/>
      <c r="D6734" t="inlineStr">
        <is>
          <t>cha đỡ đầu, mẹ đỡ đầu, người bảo đảm, người thuê quảng cáo, hãng thuê quảng cáo</t>
        </is>
      </c>
    </row>
    <row r="6735">
      <c r="A6735" t="inlineStr">
        <is>
          <t>finanzieren</t>
        </is>
      </c>
      <c r="B6735" t="inlineStr"/>
      <c r="C6735" t="inlineStr"/>
      <c r="D6735" t="inlineStr">
        <is>
          <t>cấp tiền cho, bỏ vốn cho, tìm vốn cho, làm công tác tài chính, hoạt động trong ngành tài chính - = erneut finanzieren +</t>
        </is>
      </c>
    </row>
    <row r="6736">
      <c r="A6736" t="inlineStr">
        <is>
          <t>Finanzmann</t>
        </is>
      </c>
      <c r="B6736" t="inlineStr"/>
      <c r="C6736" t="inlineStr"/>
      <c r="D6736" t="inlineStr">
        <is>
          <t>chuyên gia tài chính, nhà tư bản tài chính, nhà tài phiệt, người xuất vốn, người bỏ vốn</t>
        </is>
      </c>
    </row>
    <row r="6737">
      <c r="A6737" t="inlineStr">
        <is>
          <t>Finanzministerium</t>
        </is>
      </c>
      <c r="B6737" t="inlineStr"/>
      <c r="C6737" t="inlineStr"/>
      <c r="D6737">
        <f> das englische Finanzministerium +</f>
        <v/>
      </c>
    </row>
    <row r="6738">
      <c r="A6738" t="inlineStr">
        <is>
          <t>Finanzplan</t>
        </is>
      </c>
      <c r="B6738" t="inlineStr"/>
      <c r="C6738" t="inlineStr"/>
      <c r="D6738" t="inlineStr">
        <is>
          <t>ngân sách, ngân quỹ, túi, bao, đống, kho, cô khối</t>
        </is>
      </c>
    </row>
    <row r="6739">
      <c r="A6739" t="inlineStr">
        <is>
          <t>Finanzwesen</t>
        </is>
      </c>
      <c r="B6739" t="inlineStr"/>
      <c r="C6739" t="inlineStr"/>
      <c r="D6739" t="inlineStr">
        <is>
          <t>tài chính, sở quản lý tài chính, tiền của = das Rechnungs- und Finanzwesen +</t>
        </is>
      </c>
    </row>
    <row r="6740">
      <c r="A6740" t="inlineStr">
        <is>
          <t>Findelkind</t>
        </is>
      </c>
      <c r="B6740" t="inlineStr"/>
      <c r="C6740" t="inlineStr"/>
      <c r="D6740" t="inlineStr">
        <is>
          <t>đứa trẻ bị bỏ rơi</t>
        </is>
      </c>
    </row>
    <row r="6741">
      <c r="A6741" t="inlineStr">
        <is>
          <t>finden</t>
        </is>
      </c>
      <c r="B6741" t="inlineStr"/>
      <c r="C6741" t="inlineStr"/>
      <c r="D6741" t="inlineStr">
        <is>
          <t>dò ra, tìm ra, khám phá ra, phát hiện ra, nhận thấy, nhận ra, tách sóng - để lộ ra, bộc lộ ra, phơi bày ra - thấy, tìm thấy, bắt được, nhận, nhận được, được, xét thấy, thấy có, tới, đạt tới, trúng, cung cấp, xác minh và tuyên bố - đánh, đấm trúng, bắn trúng, ném trúng, va phải, vấp phải, va trúng, chạm nọc, xúc phạm đến, làm tổn thương, làm đau khổ, vớ được, hợp với, đúng với, đạt được, mê đắm, đam mê - nhằm đánh - xác định đúng vị trí, xác định đúng chỗ, phát hiện vị trí, đặt vào một vị trí, đặt vị trí - gặp, gặp gỡ, đi đón, xin giới thiệu, làm quen, đương đầu, đáp ứng, thoả mãn, làm vừa lòng, tiếp nhận, chịu đựng, cam chịu, thanh toán, gặp nhau, tụ họp, họp, nối nhau, tiếp vào nhau - gắn vào nhau - - nghĩ, suy nghĩ, ngẫm nghĩ, tưởng, tưởng tượng, nghĩ được, nghĩ là, cho là, coi như, nghĩ ra, hiểu, nghĩ đến, nhớ, trông mong, luôn luôn nghĩ, lo nghĩ, lo lắng, nuôi những ý nghĩ - nuôi những tư tưởng = sich finden + = zu finden sein + = nicht zu finden + = schwer zu finden +</t>
        </is>
      </c>
    </row>
    <row r="6742">
      <c r="A6742" t="inlineStr">
        <is>
          <t>Finder</t>
        </is>
      </c>
      <c r="B6742" t="inlineStr"/>
      <c r="C6742" t="inlineStr"/>
      <c r="D6742" t="inlineStr">
        <is>
          <t>người tìm ra, người tìm thấy, bộ tìm</t>
        </is>
      </c>
    </row>
    <row r="6743">
      <c r="A6743" t="inlineStr">
        <is>
          <t>findig</t>
        </is>
      </c>
      <c r="B6743" t="inlineStr"/>
      <c r="C6743" t="inlineStr"/>
      <c r="D6743" t="inlineStr">
        <is>
          <t>lanh lợi, thông minh, giỏi, tài giỏi, khéo léo, lành nghề, thần tình, tài tình, hay, khôn ngoan, lâu, tốt bụng, tử tế - có tài xoay xở, tháo vát, nhiều thủ đoạn, nhiều tài vặt - khôn, sắc, sắc sảo, đau đớn, nhức nhối, buốt, thấu xương</t>
        </is>
      </c>
    </row>
    <row r="6744">
      <c r="A6744" t="inlineStr">
        <is>
          <t>Findigkeit</t>
        </is>
      </c>
      <c r="B6744" t="inlineStr"/>
      <c r="C6744" t="inlineStr"/>
      <c r="D6744" t="inlineStr">
        <is>
          <t>tài khéo léo, tính chất khéo léo ingeniousness) - phương sách, phương kế, thủ đoạn, cách xoay xở, chỗ trông mong vào, tài nguyên, tiềm lực kinh tế và quân sự, sự giải trí, sự tiêu khiển, tài xoay sở, tài tháo vát, tài vặt</t>
        </is>
      </c>
    </row>
    <row r="6745">
      <c r="A6745" t="inlineStr">
        <is>
          <t>Findling</t>
        </is>
      </c>
      <c r="B6745" t="inlineStr"/>
      <c r="C6745" t="inlineStr"/>
      <c r="D6745" t="inlineStr">
        <is>
          <t>đứa trẻ bị bỏ rơi = der Findling +</t>
        </is>
      </c>
    </row>
    <row r="6746">
      <c r="A6746" t="inlineStr">
        <is>
          <t>Finesse</t>
        </is>
      </c>
      <c r="B6746" t="inlineStr"/>
      <c r="C6746" t="inlineStr"/>
      <c r="D6746" t="inlineStr">
        <is>
          <t>sự khéo léo, sự phân biệt tế nhị, mưu mẹo, mánh khoé = die Finesse +</t>
        </is>
      </c>
    </row>
    <row r="6747">
      <c r="A6747" t="inlineStr">
        <is>
          <t>Fingerabdruck</t>
        </is>
      </c>
      <c r="B6747" t="inlineStr"/>
      <c r="C6747" t="inlineStr"/>
      <c r="D6747" t="inlineStr">
        <is>
          <t>dấu ngón tay - = der genetische Fingerabdruck +</t>
        </is>
      </c>
    </row>
    <row r="6748">
      <c r="A6748" t="inlineStr">
        <is>
          <t>Fingerfertigkeit</t>
        </is>
      </c>
      <c r="B6748" t="inlineStr"/>
      <c r="C6748" t="inlineStr"/>
      <c r="D6748" t="inlineStr">
        <is>
          <t>sự khéo léo, sự khéo tay, kỹ xảo</t>
        </is>
      </c>
    </row>
    <row r="6749">
      <c r="A6749" t="inlineStr">
        <is>
          <t>Fingerhut</t>
        </is>
      </c>
      <c r="B6749" t="inlineStr"/>
      <c r="C6749" t="inlineStr"/>
      <c r="D6749" t="inlineStr">
        <is>
          <t>cái đê, măngsông, ống lót, vòng sắt = der Fingerhut + = der Fingerhut voll +</t>
        </is>
      </c>
    </row>
    <row r="6750">
      <c r="A6750" t="inlineStr">
        <is>
          <t>Fingerknochen</t>
        </is>
      </c>
      <c r="B6750" t="inlineStr"/>
      <c r="C6750" t="inlineStr"/>
      <c r="D6750" t="inlineStr">
        <is>
          <t>đội hình falăng, hội đoàn thể, phalanstery, đốt ngón, bó nhị liền chỉ</t>
        </is>
      </c>
    </row>
    <row r="6751">
      <c r="A6751" t="inlineStr">
        <is>
          <t>Fingerling</t>
        </is>
      </c>
      <c r="B6751" t="inlineStr"/>
      <c r="C6751" t="inlineStr"/>
      <c r="D6751"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t>
        </is>
      </c>
    </row>
    <row r="6752">
      <c r="A6752" t="inlineStr">
        <is>
          <t>Fingerloch</t>
        </is>
      </c>
      <c r="B6752" t="inlineStr"/>
      <c r="C6752" t="inlineStr"/>
      <c r="D6752" t="inlineStr">
        <is>
          <t>lỗ, lỗ thông, lỗ thoát, lỗ thủng, miệng phun, lỗ đít, huyệt, ống khói, sự ngoi lên mặt nước để thở, lối thoát, cách bộc lộ - lỗ thông hơi, lỗ sáo</t>
        </is>
      </c>
    </row>
    <row r="6753">
      <c r="A6753" t="inlineStr">
        <is>
          <t>Fingerzeig</t>
        </is>
      </c>
      <c r="B6753" t="inlineStr"/>
      <c r="C6753" t="inlineStr"/>
      <c r="D6753"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t>
        </is>
      </c>
    </row>
    <row r="6754">
      <c r="A6754" t="inlineStr">
        <is>
          <t>fingiert</t>
        </is>
      </c>
      <c r="B6754" t="inlineStr"/>
      <c r="C6754" t="inlineStr"/>
      <c r="D6754" t="inlineStr">
        <is>
          <t>hư cấu, tưởng tượng, không có thực, giả</t>
        </is>
      </c>
    </row>
    <row r="6755">
      <c r="A6755" t="inlineStr">
        <is>
          <t>Fink</t>
        </is>
      </c>
      <c r="B6755" t="inlineStr"/>
      <c r="C6755" t="inlineStr"/>
      <c r="D6755" t="inlineStr">
        <is>
          <t>chim họ sẻ</t>
        </is>
      </c>
    </row>
    <row r="6756">
      <c r="A6756" t="inlineStr">
        <is>
          <t>Finnen</t>
        </is>
      </c>
      <c r="B6756" t="inlineStr"/>
      <c r="C6756" t="inlineStr"/>
      <c r="D6756" t="inlineStr">
        <is>
          <t>bệnh sởi, bệnh gạo lợn</t>
        </is>
      </c>
    </row>
    <row r="6757">
      <c r="A6757" t="inlineStr">
        <is>
          <t>finster</t>
        </is>
      </c>
      <c r="B6757" t="inlineStr"/>
      <c r="C6757" t="inlineStr"/>
      <c r="D6757" t="inlineStr">
        <is>
          <t>tối, tối tăm, tối mò, mù mịt, u ám, ngăm ngăm đen, đen huyền, thẫm sẫm, mờ mịt, mơ hồ, không rõ ràng, không minh bạch, dốt nát, ngu dốt, bí mật, kín đáo, không ai hay biết gì, không cho ai biết điều gì - buồn rầu, chán nản, bi quan, đen tối, ám muội, ghê tởm, nham hiểm, cay độc - - nghi ngờ, ngờ vực, hồ nghi, đáng nghi, đáng ngờ, không rõ rệt, không chắc chắn, do dự, lưỡng lự, nghi ngại, không biết chắc - gầy, hốc hác, hoang vắng, thê lương, buồn thảm, cằn cỗi, có vẻ dữ tợn, dễ sợ - ảm đạm, u sầu - ủ rũ, buồn bã, rầu rĩ, cau có, nhăn nhó - âm u - sông mê = finster +</t>
        </is>
      </c>
    </row>
    <row r="6758">
      <c r="A6758" t="inlineStr">
        <is>
          <t>Finsternis</t>
        </is>
      </c>
      <c r="B6758" t="inlineStr"/>
      <c r="C6758" t="inlineStr"/>
      <c r="D6758" t="inlineStr">
        <is>
          <t>bóng tối, cảnh tối tăm, màu sạm, màu đen sạm, tình trạng mơ hồ, tình trạng không rõ ràng, tình trạng không minh bạch, sự dốt nát, sự ngu dốt, sự không hay biết gì, sự bí mật - sự kín đáo, sự đen tối, sự ám muội, sự nham hiểm, sự cay độc - sự che khuất, thiên thực, pha tối, đợt tối, sự bị lu mờ, sự mất vẻ lộng lẫy, sự mất vẻ hào nhoáng</t>
        </is>
      </c>
    </row>
    <row r="6759">
      <c r="A6759" t="inlineStr">
        <is>
          <t>Finte</t>
        </is>
      </c>
      <c r="B6759" t="inlineStr"/>
      <c r="C6759" t="inlineStr"/>
      <c r="D6759" t="inlineStr">
        <is>
          <t>đòn nhử, ngón nhử, sự giả vờ, sự giả cách - lời giễu cợt, lời châm biếm, lời thoái thác, mưu thoái thác, lời nói nước đôi, nét chữ uốn cong, nét chữ kiểu cách, nét vẽ kiểu cách, đường xoi - sự nói quanh, sự tìm cớ thoái thác, sự lần nữa, sự bỏ phe, sự bỏ đảng, sự tuyên bố những lời mâu thuẫn với nhau - mưu mẹo, thủ đoạn đánh lừa, trò gian trá, trò bịp bợm, trò chơi khăm, trò choi xỏ, trò ranh ma, trò tinh nghịch, ngón, đòn, phép, mánh khoé, mánh lới nhà nghề, trò, trò khéo, thói, tật - nước bài, phiên làm việc ở buồng lái</t>
        </is>
      </c>
    </row>
    <row r="6760">
      <c r="A6760" t="inlineStr">
        <is>
          <t>Firlefanz</t>
        </is>
      </c>
      <c r="B6760" t="inlineStr"/>
      <c r="C6760" t="inlineStr"/>
      <c r="D6760" t="inlineStr">
        <is>
          <t>đồ trang trí loè loẹt rẻ tiền, câu văn sáo, câu văn rỗng tuếch, những vật linh tinh rẻ tiền - lời nói vô lý, lời nói vô nghĩa, chuyện vô lý, lời nói càn, lời nói bậy, hành động ngu dại, hành động bậy bạ</t>
        </is>
      </c>
    </row>
    <row r="6761">
      <c r="A6761" t="inlineStr">
        <is>
          <t>Firma</t>
        </is>
      </c>
      <c r="B6761" t="inlineStr"/>
      <c r="C6761" t="inlineStr"/>
      <c r="D6761" t="inlineStr">
        <is>
          <t>việc buôn bán, việc kinh doanh, việc thương mại, công tác, nghề nghiệp, công việc, nhiệm vụ việc phải làm, quyền, việc khó khăn, tuồm vấn đề, quá trình diễn biến, vấn đề trong chương trình nghị sự - sự giao dịch, phần có tác dụng thực tế, cách diễn xuất, nhuồm khoé, tình trạng bận rộn - sự cùng đi, sự cùng ở, sự có bầu có bạn, khách, khách khứa, bạn, bè bạn, hội, công ty, đoàn, toán, bọn, toàn thể thuỷ thủ, đại đội - sự liên quan tới, sự dính líu tới, lợi, lợi lộc, phần, cổ phần, việc, chuyện phải lo, sự lo lắng, sự lo âu, sự lo ngại, sự quan tâm, hãng buôn, xí nghiệp, công việc kinh doanh, cái - vật - đoàn thể, liên đoàn, phường hội, hội đồng thành phố minicipal corporation), bụng phệ - việc làm khó khăn, việc làm táo bạo, tính dám làm, tổ chức kinh doanh, hãng - sự thành lập, sự thiết lập, sự kiến lập, sự đặt, sự chứng minh, sự xác minh, sự đem vào, sự đưa vào, sự chính thức hoá, tổ chức, cơ sở, số người hầu, quân số, lực lượng - - nhà ở, căn nhà, toà nhà, nhà, chuồng, quán trọ, quán rượu, tiệm, viện, rạp hát, nhà hát, người xem, khán giả, buổi biểu diễn, đoàn thể tôn giáo, trụ sở của đoàn thể tôn giáo, tu viện, thị trường chứng khoán - nhà tế bần, nhà ký túc, toàn thể học sinh trong nhà ký túc, gia đình, dòng họ, triều đại, xổ số nội bộ, nuôi ở trong nhà = Firma + = Ihre werte Firma + = das Eigenkapital einer Firma +</t>
        </is>
      </c>
    </row>
    <row r="6762">
      <c r="A6762" t="inlineStr">
        <is>
          <t>Firmament</t>
        </is>
      </c>
      <c r="B6762" t="inlineStr"/>
      <c r="C6762" t="inlineStr"/>
      <c r="D6762" t="inlineStr">
        <is>
          <t>dải, dải rộng, sự mở rộng, sự phát triển, sự phồng ra - bầu trời - thiên đường &amp; ), Ngọc hoàng, Thượng đế, trời, số nhiều) bầu trời, khoảng trời, niềm hạnh phúc thần tiên</t>
        </is>
      </c>
    </row>
    <row r="6763">
      <c r="A6763" t="inlineStr">
        <is>
          <t>Firmenbezeichnung</t>
        </is>
      </c>
      <c r="B6763" t="inlineStr"/>
      <c r="C6763" t="inlineStr"/>
      <c r="D6763" t="inlineStr">
        <is>
          <t>tên thương nghiệp</t>
        </is>
      </c>
    </row>
    <row r="6764">
      <c r="A6764" t="inlineStr">
        <is>
          <t>Firmenschild</t>
        </is>
      </c>
      <c r="B6764" t="inlineStr"/>
      <c r="C6764" t="inlineStr"/>
      <c r="D6764" t="inlineStr">
        <is>
          <t>đá cuội, chỗ có nhiều đá cuội, ván lợp, biển hàng nhỏ, tóc tỉa đuôi, kiểu tóc tỉa đuôi</t>
        </is>
      </c>
    </row>
    <row r="6765">
      <c r="A6765" t="inlineStr">
        <is>
          <t>Firmensitz</t>
        </is>
      </c>
      <c r="B6765" t="inlineStr"/>
      <c r="C6765" t="inlineStr"/>
      <c r="D6765" t="inlineStr">
        <is>
          <t>sự giúp đỡ, nhiệm vụ, chức vụ, lễ nghi, hình thức thờ phụng, kính</t>
        </is>
      </c>
    </row>
    <row r="6766">
      <c r="A6766" t="inlineStr">
        <is>
          <t>Fisch</t>
        </is>
      </c>
      <c r="B6766" t="inlineStr"/>
      <c r="C6766" t="inlineStr"/>
      <c r="D6766" t="inlineStr">
        <is>
          <t>cá, món cá, chòm sao Cá, người cắn câu, người bị mồi chài, con người gã, miếng gỗ nẹp, miếng sắt nẹp, thanh nối ray fish plate), thẻ = Fisch ausnehmen + = der geräucherte Fisch + = stumm wie ein Fisch +</t>
        </is>
      </c>
    </row>
    <row r="6767">
      <c r="A6767" t="inlineStr">
        <is>
          <t>Fischadler</t>
        </is>
      </c>
      <c r="B6767" t="inlineStr"/>
      <c r="C6767" t="inlineStr"/>
      <c r="D6767">
        <f> der Fischadler +</f>
        <v/>
      </c>
    </row>
    <row r="6768">
      <c r="A6768" t="inlineStr">
        <is>
          <t>Fischbein</t>
        </is>
      </c>
      <c r="B6768" t="inlineStr"/>
      <c r="C6768" t="inlineStr"/>
      <c r="D6768" t="inlineStr">
        <is>
          <t>xương, chất xương, chất ngà, chất ngà răng, chất sừng cá voi, đồ bằng xương, con súc sắc, quân cờ..., số nhiều hài cốt, bộ xương, thân thể, cái gây tranh chấp, cái gây bất hoà, đồng đô-la - lược cá voi, vật bằng chất sừng cá voi</t>
        </is>
      </c>
    </row>
    <row r="6769">
      <c r="A6769" t="inlineStr">
        <is>
          <t>Fischblase</t>
        </is>
      </c>
      <c r="B6769" t="inlineStr"/>
      <c r="C6769" t="inlineStr"/>
      <c r="D6769" t="inlineStr">
        <is>
          <t>cái phao, phao cứu đắm, bè, mảng trôi, bong bóng, xe ngựa, xe rước, xe diễu hành, số nhiều) dãy đèn chiếu trước sân khấu, cánh, cái bay, cái giũa có đường khía một chiều, sự nổi</t>
        </is>
      </c>
    </row>
    <row r="6770">
      <c r="A6770" t="inlineStr">
        <is>
          <t>Fischdampfer</t>
        </is>
      </c>
      <c r="B6770" t="inlineStr"/>
      <c r="C6770" t="inlineStr"/>
      <c r="D6770" t="inlineStr">
        <is>
          <t>tàu đánh cá bằng lưới rà, người đánh cá bằng lưới rà</t>
        </is>
      </c>
    </row>
    <row r="6771">
      <c r="A6771" t="inlineStr">
        <is>
          <t>Fische</t>
        </is>
      </c>
      <c r="B6771" t="inlineStr"/>
      <c r="C6771" t="inlineStr"/>
      <c r="D6771" t="inlineStr">
        <is>
          <t>cá, món cá, chòm sao Cá, người cắn câu, người bị mồi chài, con người gã, miếng gỗ nẹp, miếng sắt nẹp, thanh nối ray fish plate), thẻ = die Fische + = die kleinen Fische + = die Brutanstalt für Fische +</t>
        </is>
      </c>
    </row>
    <row r="6772">
      <c r="A6772" t="inlineStr">
        <is>
          <t>Fischen</t>
        </is>
      </c>
      <c r="B6772" t="inlineStr"/>
      <c r="C6772" t="inlineStr"/>
      <c r="D6772" t="inlineStr">
        <is>
          <t>sự đánh cá, sự câu cá, nghề cá = mit Fischen besetzen +</t>
        </is>
      </c>
    </row>
    <row r="6773">
      <c r="A6773" t="inlineStr">
        <is>
          <t>fischen</t>
        </is>
      </c>
      <c r="B6773" t="inlineStr"/>
      <c r="C6773" t="inlineStr"/>
      <c r="D6773" t="inlineStr">
        <is>
          <t>đánh cá, câu cá, bắt cá, tìm, mò, câu, moi những điều bí mật, câu cá ở, đánh cá ở, bắt cá ở, rút, lấy, kéo, moi, đánh, bắt, nẹp, nối bằng thanh nối ray - hát tiếp nhau, câu nhấp</t>
        </is>
      </c>
    </row>
    <row r="6774">
      <c r="A6774" t="inlineStr">
        <is>
          <t>Fischer</t>
        </is>
      </c>
      <c r="B6774" t="inlineStr"/>
      <c r="C6774" t="inlineStr"/>
      <c r="D6774" t="inlineStr">
        <is>
          <t>thuyền đánh cá, người câu cá, người đánh cá, người sống về nghề chài lưới - thuyền chài, người bắt cá</t>
        </is>
      </c>
    </row>
    <row r="6775">
      <c r="A6775" t="inlineStr">
        <is>
          <t>Fischerboot</t>
        </is>
      </c>
      <c r="B6775" t="inlineStr"/>
      <c r="C6775" t="inlineStr"/>
      <c r="D6775">
        <f> das kleine Fischerboot +</f>
        <v/>
      </c>
    </row>
    <row r="6776">
      <c r="A6776" t="inlineStr">
        <is>
          <t>Fischerei</t>
        </is>
      </c>
      <c r="B6776" t="inlineStr"/>
      <c r="C6776" t="inlineStr"/>
      <c r="D6776" t="inlineStr">
        <is>
          <t>công nghiệp cá, nghề cá, nơi nuôi cá, nơi đánh cá - sự đánh cá, sự câu cá</t>
        </is>
      </c>
    </row>
    <row r="6777">
      <c r="A6777" t="inlineStr">
        <is>
          <t>Fischfang</t>
        </is>
      </c>
      <c r="B6777" t="inlineStr"/>
      <c r="C6777" t="inlineStr"/>
      <c r="D6777" t="inlineStr">
        <is>
          <t>sự đánh cá, sự câu cá, nghề cá</t>
        </is>
      </c>
    </row>
    <row r="6778">
      <c r="A6778" t="inlineStr">
        <is>
          <t>Fischfilet</t>
        </is>
      </c>
      <c r="B6778" t="inlineStr"/>
      <c r="C6778" t="inlineStr"/>
      <c r="D6778" t="inlineStr">
        <is>
          <t>miếng cá để nướng, miếng thịt để nướng</t>
        </is>
      </c>
    </row>
    <row r="6779">
      <c r="A6779" t="inlineStr">
        <is>
          <t>Fischlaich</t>
        </is>
      </c>
      <c r="B6779" t="inlineStr"/>
      <c r="C6779" t="inlineStr"/>
      <c r="D6779" t="inlineStr">
        <is>
          <t>trứng, hệ sợi, guội con cái, con cháu, giống</t>
        </is>
      </c>
    </row>
    <row r="6780">
      <c r="A6780" t="inlineStr">
        <is>
          <t>Fischleim</t>
        </is>
      </c>
      <c r="B6780" t="inlineStr"/>
      <c r="C6780" t="inlineStr"/>
      <c r="D6780" t="inlineStr">
        <is>
          <t>thạch, mi ca</t>
        </is>
      </c>
    </row>
    <row r="6781">
      <c r="A6781" t="inlineStr">
        <is>
          <t>Fischmilch</t>
        </is>
      </c>
      <c r="B6781" t="inlineStr"/>
      <c r="C6781" t="inlineStr"/>
      <c r="D6781" t="inlineStr">
        <is>
          <t>lá lách, tinh dịch cá</t>
        </is>
      </c>
    </row>
    <row r="6782">
      <c r="A6782" t="inlineStr">
        <is>
          <t>Fischotter</t>
        </is>
      </c>
      <c r="B6782" t="inlineStr"/>
      <c r="C6782" t="inlineStr"/>
      <c r="D6782" t="inlineStr">
        <is>
          <t>con rái cá, bộ lông rái cá</t>
        </is>
      </c>
    </row>
    <row r="6783">
      <c r="A6783" t="inlineStr">
        <is>
          <t>Fischreiher</t>
        </is>
      </c>
      <c r="B6783" t="inlineStr"/>
      <c r="C6783" t="inlineStr"/>
      <c r="D6783" t="inlineStr">
        <is>
          <t>con diệc</t>
        </is>
      </c>
    </row>
    <row r="6784">
      <c r="A6784" t="inlineStr">
        <is>
          <t>Fischschwarm</t>
        </is>
      </c>
      <c r="B6784" t="inlineStr"/>
      <c r="C6784" t="inlineStr"/>
      <c r="D6784" t="inlineStr">
        <is>
          <t>đàn cá, bầy cá, trường học, học đường, trường sở, phòng học, trường, hiện trường, giảng đường, buổi học, giờ học, giờ lên lớp, sự đi học, trường phái, môn học, phòng thi, sự thi, môn đệ - môn sinh, sách dạy đàn</t>
        </is>
      </c>
    </row>
    <row r="6785">
      <c r="A6785" t="inlineStr">
        <is>
          <t>Fischzucht</t>
        </is>
      </c>
      <c r="B6785" t="inlineStr"/>
      <c r="C6785" t="inlineStr"/>
      <c r="D6785" t="inlineStr">
        <is>
          <t>nghề nuôi cá</t>
        </is>
      </c>
    </row>
    <row r="6786">
      <c r="A6786" t="inlineStr">
        <is>
          <t>Fischzug</t>
        </is>
      </c>
      <c r="B6786" t="inlineStr"/>
      <c r="C6786" t="inlineStr"/>
      <c r="D6786" t="inlineStr">
        <is>
          <t>sự bắt, sự nắm lấy, cái bắt, cái vồ, cái chộp, sự đánh cá, mẻ cá, nhiều người bị bắt, vật bị túm được, mồi ngon đáng để bẫy, món bở, cái gài, cái móc, cái then cửa, cái chốt cửa, cái bẫy - mưu kế lừa người, câu hỏi mẹo, đoạn chợt nghe thấy, cái hãm, máy hãm, khoá dừng - sự kéo mạnh, đoạn đường kéo, sự đẩy goòng, sự chuyên chở hàng, khối lượng chuyên chở, mẻ lưới, món lâi, món kiếm được, mẻ vớ được</t>
        </is>
      </c>
    </row>
    <row r="6787">
      <c r="A6787" t="inlineStr">
        <is>
          <t>fiskalisch</t>
        </is>
      </c>
      <c r="B6787" t="inlineStr"/>
      <c r="C6787" t="inlineStr"/>
      <c r="D6787" t="inlineStr">
        <is>
          <t>công khố, tài chính</t>
        </is>
      </c>
    </row>
    <row r="6788">
      <c r="A6788" t="inlineStr">
        <is>
          <t>Fiskus</t>
        </is>
      </c>
      <c r="B6788" t="inlineStr"/>
      <c r="C6788" t="inlineStr"/>
      <c r="D6788" t="inlineStr">
        <is>
          <t>Bộ Tài chính Anh, kho bạc quốc gia, ngân khố quốc gia, tiền riêng, toà án tài chính Court of Exchequer)</t>
        </is>
      </c>
    </row>
    <row r="6789">
      <c r="A6789" t="inlineStr">
        <is>
          <t>Fistel</t>
        </is>
      </c>
      <c r="B6789" t="inlineStr"/>
      <c r="C6789" t="inlineStr"/>
      <c r="D6789" t="inlineStr">
        <is>
          <t>rò</t>
        </is>
      </c>
    </row>
    <row r="6790">
      <c r="A6790" t="inlineStr">
        <is>
          <t>Fistelstimme</t>
        </is>
      </c>
      <c r="B6790" t="inlineStr"/>
      <c r="C6790" t="inlineStr"/>
      <c r="D6790" t="inlineStr">
        <is>
          <t>giọng the thé, người đàn ông có giọng the thé</t>
        </is>
      </c>
    </row>
    <row r="6791">
      <c r="A6791" t="inlineStr">
        <is>
          <t>Fittich</t>
        </is>
      </c>
      <c r="B6791" t="inlineStr"/>
      <c r="C6791" t="inlineStr"/>
      <c r="D6791" t="inlineStr">
        <is>
          <t>bánh răng nhỏ, pinbông, đầu cánh, chót cánh, cánh, lông cánh = der Fittich +</t>
        </is>
      </c>
    </row>
    <row r="6792">
      <c r="A6792" t="inlineStr">
        <is>
          <t>fixieren</t>
        </is>
      </c>
      <c r="B6792" t="inlineStr"/>
      <c r="C6792" t="inlineStr"/>
      <c r="D6792" t="inlineStr">
        <is>
          <t>đóng, gắn, lắp, để, đặt, tập trung, dồn, làm đông lại làm đặc lại, hâm, cố định lại, nhìn chằm chằm, định, ấn định, quy định phạm vi, quy định, thu xếp, ổn định, sửa chữa, sang sửa, bố trí - tổ chức, chuẩn bị, sắp xếp, hối lộ, đấm mồm, trừng phạt, trả thù, trả đũa, trở nên vững chắc, đồng đặc lại, chọn, đứng vào vị trí - xác định đúng vị trí, xác định đúng chỗ, phát hiện vị trí, đặt vào một vị trí, đặt vị trí</t>
        </is>
      </c>
    </row>
    <row r="6793">
      <c r="A6793" t="inlineStr">
        <is>
          <t>Fixierer</t>
        </is>
      </c>
      <c r="B6793" t="inlineStr"/>
      <c r="C6793" t="inlineStr"/>
      <c r="D6793" t="inlineStr">
        <is>
          <t>người đóng, người gắn, người lập, người đặt, người hối lộ, người đút lót</t>
        </is>
      </c>
    </row>
    <row r="6794">
      <c r="A6794" t="inlineStr">
        <is>
          <t>Fixiermittel</t>
        </is>
      </c>
      <c r="B6794" t="inlineStr"/>
      <c r="C6794" t="inlineStr"/>
      <c r="D6794" t="inlineStr">
        <is>
          <t>thuốc hãm - người đóng, người gắn, người lập, người đặt, người hối lộ, người đút lót</t>
        </is>
      </c>
    </row>
    <row r="6795">
      <c r="A6795" t="inlineStr">
        <is>
          <t>fixiert</t>
        </is>
      </c>
      <c r="B6795" t="inlineStr"/>
      <c r="C6795" t="inlineStr"/>
      <c r="D6795" t="inlineStr">
        <is>
          <t>đứng yên, bất động, cố định, được bố trí trước</t>
        </is>
      </c>
    </row>
    <row r="6796">
      <c r="A6796" t="inlineStr">
        <is>
          <t>Fixierung</t>
        </is>
      </c>
      <c r="B6796" t="inlineStr"/>
      <c r="C6796" t="inlineStr"/>
      <c r="D6796" t="inlineStr">
        <is>
          <t>sự đóng chặt vào, sự làm cho dính lại, sự ngưng kết, sự đông lại, sự hâm, sự cố định lại, sự ấn định, sự quy định, sự ngừng phát triển trí óc</t>
        </is>
      </c>
    </row>
    <row r="6797">
      <c r="A6797" t="inlineStr">
        <is>
          <t>Fjord</t>
        </is>
      </c>
      <c r="B6797" t="inlineStr"/>
      <c r="C6797" t="inlineStr"/>
      <c r="D6797" t="inlineStr">
        <is>
          <t>Fio vịnh hẹp - vịnh hẹp, cửa sông</t>
        </is>
      </c>
    </row>
    <row r="6798">
      <c r="A6798" t="inlineStr">
        <is>
          <t>flach</t>
        </is>
      </c>
      <c r="B6798" t="inlineStr"/>
      <c r="C6798" t="inlineStr"/>
      <c r="D6798"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hơi bằng, hơi phẳng, hơi bẹt - cân bằng đều, ngang bằng, ngang tài ngang sức - thấp, bé, lùn, cạn, thấp bé, nhỏ, hạ, kém, chậm, thấp hèn, ở bậc dưới, tầm thường, ti tiện, hèm mọn, yếu, suy nhược, kém ăn, không bổ - rõ ràng, rõ rệt, đơn giản, dễ hiểu, không viết bằng mật mã, giản dị, thường, đơn sơ, mộc mạc, chất phác, ngay thẳng, thẳng thắn, trơn, một màu, xấu, thô - - nông cạn, hời hợt - không sâu - ở bề mặt, thiển cận, vuông, diện tích super) - xếp thành bảng, xếp thành cột, phẳng như bàn, phẳng như bảng, thành phiến, thành tấm mỏng - = flach +</t>
        </is>
      </c>
    </row>
    <row r="6799">
      <c r="A6799" t="inlineStr">
        <is>
          <t>Flachheit</t>
        </is>
      </c>
      <c r="B6799" t="inlineStr"/>
      <c r="C6799" t="inlineStr"/>
      <c r="D6799" t="inlineStr">
        <is>
          <t>sự bằng, sự phẳng, sự bẹt, tính chất thẳng thừng, tính chất dứt khoát - tính chất nhạt nhẽo, những lời nhận xét nhạt nhẽo - tính chất nhạt nhẽo vapidity)</t>
        </is>
      </c>
    </row>
    <row r="6800">
      <c r="A6800" t="inlineStr">
        <is>
          <t>Flachland</t>
        </is>
      </c>
      <c r="B6800" t="inlineStr"/>
      <c r="C6800" t="inlineStr"/>
      <c r="D6800" t="inlineStr">
        <is>
          <t>ghế dài, bàn, ghế ngồi của quan toà, toà án, ghế ngồi ở nghị viện Anh, cuộc trưng bày, cuộc triển lãm - 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t>
        </is>
      </c>
    </row>
    <row r="6801">
      <c r="A6801" t="inlineStr">
        <is>
          <t>Flachs</t>
        </is>
      </c>
      <c r="B6801" t="inlineStr"/>
      <c r="C6801" t="inlineStr"/>
      <c r="D6801" t="inlineStr">
        <is>
          <t>cây lanh, sợi lanh, vải lanh</t>
        </is>
      </c>
    </row>
    <row r="6802">
      <c r="A6802" t="inlineStr">
        <is>
          <t>flachsartig</t>
        </is>
      </c>
      <c r="B6802" t="inlineStr"/>
      <c r="C6802" t="inlineStr"/>
      <c r="D6802" t="inlineStr">
        <is>
          <t>bằng lanh, như lanh, tựa lanh</t>
        </is>
      </c>
    </row>
    <row r="6803">
      <c r="A6803" t="inlineStr">
        <is>
          <t>Flachzange</t>
        </is>
      </c>
      <c r="B6803" t="inlineStr"/>
      <c r="C6803" t="inlineStr"/>
      <c r="D6803" t="inlineStr">
        <is>
          <t>cái kìm = eine Flachzange +</t>
        </is>
      </c>
    </row>
    <row r="6804">
      <c r="A6804" t="inlineStr">
        <is>
          <t>Flackern</t>
        </is>
      </c>
      <c r="B6804" t="inlineStr"/>
      <c r="C6804" t="inlineStr"/>
      <c r="D6804" t="inlineStr">
        <is>
          <t>ánh sáng lung linh, ánh lửa bập bùng, sự rung rinh, cảm giác thoáng qua</t>
        </is>
      </c>
    </row>
    <row r="6805">
      <c r="A6805" t="inlineStr">
        <is>
          <t>flackern</t>
        </is>
      </c>
      <c r="B6805" t="inlineStr"/>
      <c r="C6805" t="inlineStr"/>
      <c r="D6805" t="inlineStr">
        <is>
          <t>sáng rực lên, loé sáng, cháy bùng lên, loe ra, xoè ra, ra hiệu bằng pháo sáng, làm loe ra, làm xoè ra, loè loẹt, lồ lộ - đu đưa, rung rinh, lập loè, lung linh, bập bùng, mỏng manh - le lói, chập chờn - rung rung, nao núng, núng thế, lung lay, do dự, lưỡng lự, ngập ngừng, dao động</t>
        </is>
      </c>
    </row>
    <row r="6806">
      <c r="A6806" t="inlineStr">
        <is>
          <t>Flagge</t>
        </is>
      </c>
      <c r="B6806" t="inlineStr"/>
      <c r="C6806" t="inlineStr"/>
      <c r="D6806" t="inlineStr">
        <is>
          <t>phù hiệu, cờ hiệu, cờ người cầm cờ, thiếu uý - cây irit, phiến đá lát đường flag stone), mặt đường lát bằng đá phiến, lông cánh flag feather), cờ, cờ lệnh, đuôi cờ - cánh cờ, tiêu chuẩn, chuẩn, mẫu, trình độ, mức, chất lượng trung bình, lớp học, hạng, thứ, bản vị, chân, cột, cây mọc đứng, Xtanđa = die Flagge + = die Flagge hissen + = die Flagge streichen + = unter falscher Flagge segeln +</t>
        </is>
      </c>
    </row>
    <row r="6807">
      <c r="A6807" t="inlineStr">
        <is>
          <t>Flaggen</t>
        </is>
      </c>
      <c r="B6807" t="inlineStr"/>
      <c r="C6807" t="inlineStr"/>
      <c r="D6807" t="inlineStr">
        <is>
          <t>vải may cờ, cờ, chim sẻ đất</t>
        </is>
      </c>
    </row>
    <row r="6808">
      <c r="A6808" t="inlineStr">
        <is>
          <t>flaggen</t>
        </is>
      </c>
      <c r="B6808" t="inlineStr"/>
      <c r="C6808" t="inlineStr"/>
      <c r="D6808" t="inlineStr">
        <is>
          <t>+ up) kích lên, săn bằng đuốc, săn bằng đèn, câu bằng đuốc, câu bằng đèn</t>
        </is>
      </c>
    </row>
    <row r="6809">
      <c r="A6809" t="inlineStr">
        <is>
          <t>Flaggschiff</t>
        </is>
      </c>
      <c r="B6809" t="inlineStr"/>
      <c r="C6809" t="inlineStr"/>
      <c r="D6809" t="inlineStr">
        <is>
          <t>đô đốc, người chỉ huy hạm đội, người chỉ huy đoàn tàu đánh cá, tàu rồng, kỳ hạm, bướm giáp - tàu đô đốc</t>
        </is>
      </c>
    </row>
    <row r="6810">
      <c r="A6810" t="inlineStr">
        <is>
          <t>Flak</t>
        </is>
      </c>
      <c r="B6810" t="inlineStr"/>
      <c r="C6810" t="inlineStr"/>
      <c r="D6810" t="inlineStr">
        <is>
          <t>hoả lực phòng không = die Flak +</t>
        </is>
      </c>
    </row>
    <row r="6811">
      <c r="A6811" t="inlineStr">
        <is>
          <t>Flamme</t>
        </is>
      </c>
      <c r="B6811" t="inlineStr"/>
      <c r="C6811" t="inlineStr"/>
      <c r="D6811" t="inlineStr">
        <is>
          <t>ngọn lửa, ánh sáng chói, màu sắc rực rỡ, sự rực rỡ, sự lừng lẫy &amp; ), sự bột phát, cơn bột phát, địa ngục - lửa, ánh lửa, sự cháy, hoả hoạn, sự cháy nhà, ánh sáng, sự bắn hoả lực, lò sưởi, sự tra tấn bằng lửa, sự sốt, cơn sốt, ngọn lửa ), sự hăng hái, nhiệt tình, sự sốt sắng, sự vui vẻ hoạt bát - sự xúc động mạnh mẽ, nguồn cảm hứng, óc tưởng tượng linh hoạt - ánh hồng, cơn, cơn bừng bừng, người yêu, người tình - ánh sáng loé lên, tia, sự bốc cháy, giây lát, sự phô trương, cảnh hồi tưởng flash back), phù hiệu, dòng nước nâng, tiếng lóng kẻ cắp, tin ngắn, bức điện ngắn = Feuer und Flamme sein + = der Rückschlag einer Flamme +</t>
        </is>
      </c>
    </row>
    <row r="6812">
      <c r="A6812" t="inlineStr">
        <is>
          <t>Flammen</t>
        </is>
      </c>
      <c r="B6812" t="inlineStr"/>
      <c r="C6812" t="inlineStr"/>
      <c r="D6812" t="inlineStr">
        <is>
          <t>rực cháy, bốc cháy, sáng chói lọi, bừng bừng, rừng rực - cháy, rực cháy &amp; - rực lửa &amp; ), bốc lửa = in Flammen aufgehen + = in hellen Flammen stehen +</t>
        </is>
      </c>
    </row>
    <row r="6813">
      <c r="A6813" t="inlineStr">
        <is>
          <t>flammen</t>
        </is>
      </c>
      <c r="B6813" t="inlineStr"/>
      <c r="C6813" t="inlineStr"/>
      <c r="D6813" t="inlineStr">
        <is>
          <t>mây che, che phủ, làm tối sầm, làm phiền muộn, làm buồn, làm vẩn đục &amp; ), bị mây che, sầm lại &amp; ) - + away, forth, out, up) cháy, bốc cháy, cháy bùng, bùng lên, bừng lên, nổ ra, phừng phừng, ra bằng lửa, hơ lửa</t>
        </is>
      </c>
    </row>
    <row r="6814">
      <c r="A6814" t="inlineStr">
        <is>
          <t>flammend</t>
        </is>
      </c>
      <c r="B6814" t="inlineStr"/>
      <c r="C6814" t="inlineStr"/>
      <c r="D6814" t="inlineStr">
        <is>
          <t>nóng rực, cháy sáng, rực sáng, sáng chói, rõ ràng, rành rành, hiển nhiên, ngửi thấy rõ - đang cháy, thiết tha, mãnh liệt, ghê gớm, kịch liệt, cháy cổ, rát mặt, nóng bỏng, nóng hổi, cấp bách - chói lọi, sặc sỡ, rực rỡ, loè loẹt, hoa mỹ, khoa trương, cường điệu, kêu, có những đường sóng như ngọn lửa - cháy rực, nóng như đổ lửa, nồng cháy, rừng rực, bừng bừng, hết sức sôi nổi, thổi phồng, đề cao quá đáng - lửa, như lửa - truyền cảm hứng, truyền cảm, gây cảm hứng - khêu gợi, khích động, làm hào hứng, làm phấn chấn, nồng nhiệt, mạnh mẽ, sôi nổi</t>
        </is>
      </c>
    </row>
    <row r="6815">
      <c r="A6815" t="inlineStr">
        <is>
          <t>Flammenzeichen</t>
        </is>
      </c>
      <c r="B6815" t="inlineStr"/>
      <c r="C6815" t="inlineStr"/>
      <c r="D6815" t="inlineStr">
        <is>
          <t>+ away, forth, out, up) cháy, bốc cháy, cháy bùng, bùng lên, bừng lên, nổ ra, phừng phừng, ra bằng lửa, hơ lửa</t>
        </is>
      </c>
    </row>
    <row r="6816">
      <c r="A6816" t="inlineStr">
        <is>
          <t>Flanell</t>
        </is>
      </c>
      <c r="B6816" t="inlineStr"/>
      <c r="C6816" t="inlineStr"/>
      <c r="D6816" t="inlineStr">
        <is>
          <t>vải flanen, mẩu vải flanen, quần bằng flanen, quần áo flanen, quần áo lót bằng flanen, đồ bằng flanen, các loại vải flanen</t>
        </is>
      </c>
    </row>
    <row r="6817">
      <c r="A6817" t="inlineStr">
        <is>
          <t>Flanke</t>
        </is>
      </c>
      <c r="B6817" t="inlineStr"/>
      <c r="C6817" t="inlineStr"/>
      <c r="D6817" t="inlineStr">
        <is>
          <t>sườn, hông, sườn núi, cánh - mặt, bên, bề, cạnh, triền núi, bìa rừng, lườn, phía, phần bên cạnh, phần phụ, khía cạnh, phe, phái = die Flanke + = die Flanke + = in die Flanke fallen +</t>
        </is>
      </c>
    </row>
    <row r="6818">
      <c r="A6818" t="inlineStr">
        <is>
          <t>flanken</t>
        </is>
      </c>
      <c r="B6818" t="inlineStr"/>
      <c r="C6818" t="inlineStr"/>
      <c r="D6818" t="inlineStr">
        <is>
          <t>đặt vào giữa, để vào giữa, tập trung vào, xoáy quanh, đá vào giữa, tìm tâm - đá từ cánh vào, xếp đôi</t>
        </is>
      </c>
    </row>
    <row r="6819">
      <c r="A6819" t="inlineStr">
        <is>
          <t>flankieren</t>
        </is>
      </c>
      <c r="B6819" t="inlineStr"/>
      <c r="C6819" t="inlineStr"/>
      <c r="D6819" t="inlineStr">
        <is>
          <t>củng cố bên sườn, đe doạ bên sườn, tấn công bên sườn, đóng bên sườn, nằm bêm sườn, đi vòng sườn, quét, ở bên sườn</t>
        </is>
      </c>
    </row>
    <row r="6820">
      <c r="A6820" t="inlineStr">
        <is>
          <t>Flansch</t>
        </is>
      </c>
      <c r="B6820" t="inlineStr"/>
      <c r="C6820" t="inlineStr"/>
      <c r="D6820" t="inlineStr">
        <is>
          <t>hạt hột, giọt, hạt, bọt, đầu ruồi, đường gân nổi hình chuỗi hạt - cái mép bích, mép, cạnh, mép bánh xe, vành bánh xe, gờ nổi</t>
        </is>
      </c>
    </row>
    <row r="6821">
      <c r="A6821" t="inlineStr">
        <is>
          <t>Flasche</t>
        </is>
      </c>
      <c r="B6821" t="inlineStr"/>
      <c r="C6821" t="inlineStr"/>
      <c r="D6821"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chai, lọ, bầu sữa feeding), rượu, thói uống rượu, bó rơm, bó rạ, bó cỏ khô - bù nhìn, người rơm dud man), đạn thổi, bom không nổ, người vô dụng, người bỏ đi, kế hoạch vô dụng, kế hoạch bỏ đi, quần áo, quần áo rách = mit der Flasche aufziehen + = das Aufziehen mit der Flasche +</t>
        </is>
      </c>
    </row>
    <row r="6822">
      <c r="A6822" t="inlineStr">
        <is>
          <t>Flaschen</t>
        </is>
      </c>
      <c r="B6822" t="inlineStr"/>
      <c r="C6822" t="inlineStr"/>
      <c r="D6822">
        <f> auf Flaschen ziehen + = bring mir mindestens fünf Flaschen +</f>
        <v/>
      </c>
    </row>
    <row r="6823">
      <c r="A6823" t="inlineStr">
        <is>
          <t>Flaschenzug</t>
        </is>
      </c>
      <c r="B6823" t="inlineStr"/>
      <c r="C6823" t="inlineStr"/>
      <c r="D6823" t="inlineStr">
        <is>
          <t>sự kéo lên, sự nhấc bổng lên, thang máy, cần trục, tời) - 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cái ròng rọc - đồ dùng, dụng cụ, dây dợ, hệ puli, palăng, sự chặn, sự cản = mit einem Flaschenzug heben +</t>
        </is>
      </c>
    </row>
    <row r="6824">
      <c r="A6824" t="inlineStr">
        <is>
          <t>flatterhaft</t>
        </is>
      </c>
      <c r="B6824" t="inlineStr"/>
      <c r="C6824" t="inlineStr"/>
      <c r="D6824" t="inlineStr">
        <is>
          <t>hay thay đổi, không kiên định - đồng bóng, bông lông, phù phiếm, gàn, dở hơi - dễ bay hơi, nhẹ dạ, vui vẻ, hoạt bát</t>
        </is>
      </c>
    </row>
    <row r="6825">
      <c r="A6825" t="inlineStr">
        <is>
          <t>Flatterhaftigkeit</t>
        </is>
      </c>
      <c r="B6825" t="inlineStr"/>
      <c r="C6825" t="inlineStr"/>
      <c r="D6825" t="inlineStr">
        <is>
          <t>tính dễ bay hơi, tính không kiên định, tính hay thay đổi, tính nhẹ dạ, tính vui vẻ, tính hoạt bát</t>
        </is>
      </c>
    </row>
    <row r="6826">
      <c r="A6826" t="inlineStr">
        <is>
          <t>Flattern</t>
        </is>
      </c>
      <c r="B6826" t="inlineStr"/>
      <c r="C6826" t="inlineStr"/>
      <c r="D6826" t="inlineStr">
        <is>
          <t>nắp, vành, cánh, vạt, dái, sự đập, sự vỗ, cái phát đen đét, cái vỗ đen đét, sự xôn xao - ánh sáng lung linh, ánh lửa bập bùng, sự rung rinh, cảm giác thoáng qua - sự dọn nhà, sự di chuyển chỗ ở - sự vẫy, sự run rẫy vì bị kích động, sự rung, sự đầu cơ vặt = das Flattern +</t>
        </is>
      </c>
    </row>
    <row r="6827">
      <c r="A6827" t="inlineStr">
        <is>
          <t>flattern</t>
        </is>
      </c>
      <c r="B6827" t="inlineStr"/>
      <c r="C6827" t="inlineStr"/>
      <c r="D6827" t="inlineStr">
        <is>
          <t>đập đen đét, đánh đen đét, vỗ đen đét, làm bay phần phật, lõng thõng, lòng thòng - đánh nhẹ, vụt nhẹ, gõ nhẹ, búng, + away, off) phủi - đu đưa, rung rinh, lập loè, lung linh, bập bùng, mỏng manh - búng mạnh, rung mạnh, phẩy mạnh, vẫy mạnh, nội động từ, rung rung, giật giật, tán tỉnh, ve vãn, vờ tán tỉnh, vờ ve vãn, đùa, đùa bỡn, đùa cợt - di cư, di chuyển, đổi chỗ ở, chuyển chỗ ở, đi nhẹ nhàng, bay nhẹ nhàng, vụt qua, lỉnh, chuồn, bay chuyền - bay qua bay lại - nổi, trôi lềnh bềnh, lơ lửng, đỡ cho nổi, bắt đầu, khởi công, khởi sự, lưu hành, lưu thông, sắp đến hạn trả, thoáng qua, phảng phất, thả trôi, làm nổi lên, đỡ nổi, làm ngập nước, truyền - bắt đầu khởi công, cổ động tuyên truyền cho - vỗ cánh, vẫy cánh, dập dờn, đập yếu và không đều, run rẩy vì kích động, bối rối, xao xuyến, xốn xang, vỗ, vẫy, kích động, làm bối rối, làm xao xuyến, làm xốn xang - bay, đi máy bay, đáp máy bay, bay vút lên cao, bay phấp phới, tung bay, đi nhanh, chạy nhanh, rảo bước, tung, chạy vùn vụt như bay, chạy trốn, tẩu thoát, làm bay phấp phới - làm tung bay, thả, lái, chuyên chở bằng máy bay - bồn chồn, lo sợ, hốt hoảng kinh hâi, hành động hốt hoảng - gợn sóng, quăn thành làn sóng, phấp phới, phấp phới bay, vẫy tay ra hiệu, phất, vung, uốn thành làn sóng - chập chờn, nao núng, núng thế, lung lay, do dự, lưỡng lự, ngập ngừng, dao động = flattern + = flattern + = flattern +</t>
        </is>
      </c>
    </row>
    <row r="6828">
      <c r="A6828" t="inlineStr">
        <is>
          <t>flau</t>
        </is>
      </c>
      <c r="B6828" t="inlineStr"/>
      <c r="C6828" t="inlineStr"/>
      <c r="D6828" t="inlineStr">
        <is>
          <t>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thoải mái, thanh thản, không lo lắng, thanh thoát, ung dung, dễ, dễ dàng, dễ dãi, dễ tính, dễ thuyết phục, ít người mua, ế ẩm, easily - lả, e thẹn, nhút nhát, yếu ớt, mờ nhạt, không rõ, chóng mặt, hay ngất, oi bức, ngột ngạt, kinh tởm, lợm giọng - bằng phẳng, bẹt, tẹt, sóng soài, sóng sượt, nhãn, cùng, đồng, nông, hoàn toàn, thẳng, thẳng thừng, dứt khoát, nhạt, tẻ nhạt, vô duyên, hả, không thay đổi, không lên xuống, đứng im, bẹp, xì hơi, bải hoải - không một xu dính túi, kiết xác, giáng, bằng, phẳng, hoàn toàn thất bại - ốm mòn, tiều tuỵ, úa tàn, suy giảm, phai nhạt, lờ đờ - làm lộn mửa, làm buồn nôn, dễ bị đau, dễ bị đầy, cảm thấy lộn mửa, cảm thấy buồn nôn, khó tính, khảnh, dễ mếch lòng - yếu, thiếu nghị lực, yếu đuối, mềm yếu, nhu nhược, kém, non, thiếu quá, loãng = flau +</t>
        </is>
      </c>
    </row>
    <row r="6829">
      <c r="A6829" t="inlineStr">
        <is>
          <t>Flaum</t>
        </is>
      </c>
      <c r="B6829" t="inlineStr"/>
      <c r="C6829" t="inlineStr"/>
      <c r="D6829" t="inlineStr">
        <is>
          <t>hoa, sự ra hoa, tuổi thanh xuân, thời kỳ rực rỡ, thời kỳ tươi đẹp nhất, phấn, sắc hồng hào khoẻ mạnh, vẻ tươi, thỏi đúc - số nhiều) cảnh sa sút, vận xuống dốc, sự ghét, lông tơ chim, lông tơ, vùng cao nguyên, vùng đồi, vùng đồi trọc, cồn cát, đụn cát - lưới đánh cá ba lớp mắt, nùi bông, nạm bông, ống khói, ống hơi, đầu càng mỏ neo, đầu đinh ba, thuỳ đuôi cá voi, đuôi cá voi, bệnh cúm flu) -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der feine Flaum + = zu Flaum machen +</t>
        </is>
      </c>
    </row>
    <row r="6830">
      <c r="A6830" t="inlineStr">
        <is>
          <t>flaumig</t>
        </is>
      </c>
      <c r="B6830" t="inlineStr"/>
      <c r="C6830" t="inlineStr"/>
      <c r="D6830" t="inlineStr">
        <is>
          <t>vùng đồi, giống vùng đồi, cồn cát, giống cồn cát, nhấp nhô, lông tơ, phủ đầy lông tơ, như lông tơ, láu cá, tinh khôn - - như nùi bông, có lông tơ, phủ lông tơ, mịn mượt - sờn, xơ, xoắn, xù, mờ, mờ nhạt</t>
        </is>
      </c>
    </row>
    <row r="6831">
      <c r="A6831" t="inlineStr">
        <is>
          <t>Flaute</t>
        </is>
      </c>
      <c r="B6831" t="inlineStr"/>
      <c r="C6831" t="inlineStr"/>
      <c r="D6831" t="inlineStr">
        <is>
          <t>trạng thái buồn nản, trạng thái chán nản, tình trạng lặng gió, đới lặng gió xích đạo - phần dây chùng, thời kỳ buôn bán ế ẩm, sự chơi, sự nghỉ ngơi, sự xả hơi, sự hỗn láo, sự xấc lấc, quần, than cám - sự ứ đọng, tình trạng tù hãm, sự đình trệ, sự đình đốn, tình trạng mụ mẫm = die Flaute + = eine Flaute haben +</t>
        </is>
      </c>
    </row>
    <row r="6832">
      <c r="A6832" t="inlineStr">
        <is>
          <t>Flechte</t>
        </is>
      </c>
      <c r="B6832" t="inlineStr"/>
      <c r="C6832" t="inlineStr"/>
      <c r="D6832" t="inlineStr">
        <is>
          <t>dải viền, dây tết, bím tóc - đường xếp nếp gấp pleat), đuôi sam, dây bện, con cúi plat) = die Flechte + = die Flechte +</t>
        </is>
      </c>
    </row>
    <row r="6833">
      <c r="A6833" t="inlineStr">
        <is>
          <t>Flechten</t>
        </is>
      </c>
      <c r="B6833" t="inlineStr"/>
      <c r="C6833" t="inlineStr"/>
      <c r="D6833" t="inlineStr">
        <is>
          <t>bím tóc, bộc tóc = Flechten- +</t>
        </is>
      </c>
    </row>
    <row r="6834">
      <c r="A6834" t="inlineStr">
        <is>
          <t>flechten</t>
        </is>
      </c>
      <c r="B6834" t="inlineStr"/>
      <c r="C6834" t="inlineStr"/>
      <c r="D6834" t="inlineStr">
        <is>
          <t>viền bằng dải viền, bện, tết, thắt nơ giữ - xếp nếp pleat), bện plat) - xoắn, kết lại, ôm, quấn quanh, xoắn lại với nhau, bện lại với nhau, kết lại với nhau, cuộn lại, uốn khúc, lượn khúc, quanh co - vặn, xe, kết, nhăn, làm méo, làm trẹo, làm cho sái, đánh xoáy, bóp méo, làm sai đi, xuyên tạc, lách, len lỏi, đi vòng vèo, xoắn lại, quằn quại, oằn oại, vặn vẹo mình, trật, sái, lượn vòng, uốn khúc quanh co - len - dệt, đan, thêu dệt, bày ra, đi len lỏi, đi quanh co, lắc lư, đua đưa, bay tránh - đặt vòng hoa lên, đội vòng hoa cho, tết hoa quanh &amp; ), vấn quanh, quấn chặt, lên cuồn cuộn</t>
        </is>
      </c>
    </row>
    <row r="6835">
      <c r="A6835" t="inlineStr">
        <is>
          <t>Flechtwerk</t>
        </is>
      </c>
      <c r="B6835" t="inlineStr"/>
      <c r="C6835" t="inlineStr"/>
      <c r="D6835" t="inlineStr">
        <is>
          <t>yếm thịt, râu cá, cọc, cừ, phên, liếp, cây keo = das Flechtwerk + = aus Flechtwerk herstellen +</t>
        </is>
      </c>
    </row>
    <row r="6836">
      <c r="A6836" t="inlineStr">
        <is>
          <t>Fleckchen</t>
        </is>
      </c>
      <c r="B6836" t="inlineStr"/>
      <c r="C6836" t="inlineStr"/>
      <c r="D6836" t="inlineStr">
        <is>
          <t>tàn nhang, số nhiều chỗ da bị cháy nắng - thịt mỡ, mỡ, dấu, vết, đốm, hạt, chỗ bị thối - vết lốm đốm</t>
        </is>
      </c>
    </row>
    <row r="6837">
      <c r="A6837" t="inlineStr">
        <is>
          <t>Flecken</t>
        </is>
      </c>
      <c r="B6837" t="inlineStr"/>
      <c r="C6837" t="inlineStr"/>
      <c r="D6837" t="inlineStr">
        <is>
          <t>dấu, đốm, vết, vết nhơ, vết đen, chấm đen ở đầu bàn bi-a, cá đù chấm, bồ câu đốm, nơi, chốn, sự chấm trước, con ngựa được chấm, một chút, một ít, đèn sân khấu spotlight), địa vị, chỗ làm ăn - chức vụ, vị trí trong danh sách = der Flecken + = Flecken machen + = voller Flecken + = nicht vom Flecken kommen +</t>
        </is>
      </c>
    </row>
    <row r="6838">
      <c r="A6838" t="inlineStr">
        <is>
          <t>flecken</t>
        </is>
      </c>
      <c r="B6838" t="inlineStr"/>
      <c r="C6838" t="inlineStr"/>
      <c r="D6838" t="inlineStr">
        <is>
          <t>làm mờ đi, che mờ - mây che, che phủ, làm tối sầm, làm phiền muộn, làm buồn, làm vẩn đục &amp; ), bị mây che, sầm lại &amp; ) - làm lốm đốm, điểm - làm có vệt</t>
        </is>
      </c>
    </row>
    <row r="6839">
      <c r="A6839" t="inlineStr">
        <is>
          <t>fleckenlos</t>
        </is>
      </c>
      <c r="B6839" t="inlineStr"/>
      <c r="C6839" t="inlineStr"/>
      <c r="D6839" t="inlineStr">
        <is>
          <t>không có lốm đốm, không có đốm sáng, không có đốm hoe, không có một hạt bụi, sạch bong - - không có đốm, không có vết, sạch sẽ, tinh tươm, không có vết nhơ, không bị mang tai mang tiếng - không vết dơ, trong trắng, trong sạch, không gỉ</t>
        </is>
      </c>
    </row>
    <row r="6840">
      <c r="A6840" t="inlineStr">
        <is>
          <t>Fleckfieber</t>
        </is>
      </c>
      <c r="B6840" t="inlineStr"/>
      <c r="C6840" t="inlineStr"/>
      <c r="D6840">
        <f> das Fleckfieber +</f>
        <v/>
      </c>
    </row>
    <row r="6841">
      <c r="A6841" t="inlineStr">
        <is>
          <t>fleckig</t>
        </is>
      </c>
      <c r="B6841" t="inlineStr"/>
      <c r="C6841" t="inlineStr"/>
      <c r="D6841" t="inlineStr">
        <is>
          <t>có vết bẩn, đầy vết bẩn - - vết, chấm, có vết, có chấm - vá víu, chắp vá &amp; ) - có đốm, lốm đốm, không đồng đều, không đồng nhất = fleckig werden +</t>
        </is>
      </c>
    </row>
    <row r="6842">
      <c r="A6842" t="inlineStr">
        <is>
          <t>Fleckigkeit</t>
        </is>
      </c>
      <c r="B6842" t="inlineStr"/>
      <c r="C6842" t="inlineStr"/>
      <c r="D6842" t="inlineStr">
        <is>
          <t>sự lốm đốm, sự có nhiều đốm, tính chất không đồng đều, tính chất không đồng nhất</t>
        </is>
      </c>
    </row>
    <row r="6843">
      <c r="A6843" t="inlineStr">
        <is>
          <t>Fledermaus</t>
        </is>
      </c>
      <c r="B6843" t="inlineStr"/>
      <c r="C6843" t="inlineStr"/>
      <c r="D6843">
        <f> die Fledermaus +</f>
        <v/>
      </c>
    </row>
    <row r="6844">
      <c r="A6844" t="inlineStr">
        <is>
          <t>flegelhaft</t>
        </is>
      </c>
      <c r="B6844" t="inlineStr"/>
      <c r="C6844" t="inlineStr"/>
      <c r="D6844" t="inlineStr">
        <is>
          <t>cục mịch, thô lỗ, quê mùa - người hạ đẳng, tiện dân, thô tục, thô bỉ, mất dạy, cáu kỉnh, keo cú, bủn xỉn, khó cày - hay làm om sòm, hay làm rối trật tự - khiếm nhã, bất lịch sự, vô lễ, láo xược, thô sơ, man rợ, không văn minh, mạnh mẽ, dữ dội, đột ngột, tráng kiện, khoẻ mạnh</t>
        </is>
      </c>
    </row>
    <row r="6845">
      <c r="A6845" t="inlineStr">
        <is>
          <t>flehen</t>
        </is>
      </c>
      <c r="B6845" t="inlineStr"/>
      <c r="C6845" t="inlineStr"/>
      <c r="D6845" t="inlineStr">
        <is>
          <t>cầu khẩn, khẩn nài, van xin = flehen + = flehen um +</t>
        </is>
      </c>
    </row>
    <row r="6846">
      <c r="A6846" t="inlineStr">
        <is>
          <t>flehend</t>
        </is>
      </c>
      <c r="B6846" t="inlineStr"/>
      <c r="C6846" t="inlineStr"/>
      <c r="D6846" t="inlineStr">
        <is>
          <t>van lơn, cầu khẩn, cảm động, thương tâm, làm mủi lòng, lôi cuốn, quyến rũ - van nài - - năn nỉ, van xin, khẩn khoản</t>
        </is>
      </c>
    </row>
    <row r="6847">
      <c r="A6847" t="inlineStr">
        <is>
          <t>flehentlich</t>
        </is>
      </c>
      <c r="B6847" t="inlineStr"/>
      <c r="C6847" t="inlineStr"/>
      <c r="D6847" t="inlineStr">
        <is>
          <t>cầu xin, cầu khẩn, van xin - cầu, cầu nguyện, khẩn cầu, xin, xin mời = flehentlich bitten +</t>
        </is>
      </c>
    </row>
    <row r="6848">
      <c r="A6848" t="inlineStr">
        <is>
          <t>Fleischer</t>
        </is>
      </c>
      <c r="B6848" t="inlineStr"/>
      <c r="C6848" t="inlineStr"/>
      <c r="D6848" t="inlineStr">
        <is>
          <t>người hàng thịt, đồ tễ, kẻ hung bạo, kẻ hay tàn sát, người bán hàng kẹo, hoa quả, thuốc lá... trên xe lửa, mồi giả để câu cá hồi</t>
        </is>
      </c>
    </row>
    <row r="6849">
      <c r="A6849" t="inlineStr">
        <is>
          <t>Fleischerhandwerk</t>
        </is>
      </c>
      <c r="B6849" t="inlineStr"/>
      <c r="C6849" t="inlineStr"/>
      <c r="D6849" t="inlineStr">
        <is>
          <t>lò mổ, sự giết chóc, sự tàn sát</t>
        </is>
      </c>
    </row>
    <row r="6850">
      <c r="A6850" t="inlineStr">
        <is>
          <t>Fleischextrakt</t>
        </is>
      </c>
      <c r="B6850" t="inlineStr"/>
      <c r="C6850" t="inlineStr"/>
      <c r="D6850" t="inlineStr">
        <is>
          <t>nước thịt ép, nước thịt hầm</t>
        </is>
      </c>
    </row>
    <row r="6851">
      <c r="A6851" t="inlineStr">
        <is>
          <t>Fleischfarbe</t>
        </is>
      </c>
      <c r="B6851" t="inlineStr"/>
      <c r="C6851" t="inlineStr"/>
      <c r="D6851" t="inlineStr">
        <is>
          <t>cây cẩm chướng, hoa cẩm chướng</t>
        </is>
      </c>
    </row>
    <row r="6852">
      <c r="A6852" t="inlineStr">
        <is>
          <t>fleischfarben</t>
        </is>
      </c>
      <c r="B6852" t="inlineStr"/>
      <c r="C6852" t="inlineStr"/>
      <c r="D6852" t="inlineStr">
        <is>
          <t>hồng tươi, màu thịt tươi, màu đỏ máu - cụ thể bằng xương, bằng thịt, hiện thân</t>
        </is>
      </c>
    </row>
    <row r="6853">
      <c r="A6853" t="inlineStr">
        <is>
          <t>fleischfressend</t>
        </is>
      </c>
      <c r="B6853" t="inlineStr"/>
      <c r="C6853" t="inlineStr"/>
      <c r="D6853" t="inlineStr">
        <is>
          <t>ăn thịt</t>
        </is>
      </c>
    </row>
    <row r="6854">
      <c r="A6854" t="inlineStr">
        <is>
          <t>Fleischfresser</t>
        </is>
      </c>
      <c r="B6854" t="inlineStr"/>
      <c r="C6854" t="inlineStr"/>
      <c r="D6854" t="inlineStr">
        <is>
          <t>loài ăn thịt, cây ăn sâu bọ</t>
        </is>
      </c>
    </row>
    <row r="6855">
      <c r="A6855" t="inlineStr">
        <is>
          <t>fleischig</t>
        </is>
      </c>
      <c r="B6855" t="inlineStr"/>
      <c r="C6855" t="inlineStr"/>
      <c r="D6855" t="inlineStr">
        <is>
          <t>lực lưỡng, có bắp thịt rắn chắc - béo, có nhiều thịt, nạc, như thịt, nhiều thịt, nhiều cùi - có thịt, súc tích, có nội dung, phong phú - tròn trĩnh, phúng phính, mẫm, thẳng, thẳng thừng, toạc móng heo, không quanh co, không úp mở, phịch xuống, ùm xuống - mềm nhão, có nhiều cơm</t>
        </is>
      </c>
    </row>
    <row r="6856">
      <c r="A6856" t="inlineStr">
        <is>
          <t>fleischlich</t>
        </is>
      </c>
      <c r="B6856" t="inlineStr"/>
      <c r="C6856" t="inlineStr"/>
      <c r="D6856" t="inlineStr">
        <is>
          <t>xác thịt, nhục dục, trần tục - - ham nhục dục, ham khoái lạc, dâm dục, theo thuyết duy cảm, bộ máy cảm giác, giác quan</t>
        </is>
      </c>
    </row>
    <row r="6857">
      <c r="A6857" t="inlineStr">
        <is>
          <t>fleischlos</t>
        </is>
      </c>
      <c r="B6857" t="inlineStr"/>
      <c r="C6857" t="inlineStr"/>
      <c r="D6857" t="inlineStr">
        <is>
          <t>ăn chay, chay</t>
        </is>
      </c>
    </row>
    <row r="6858">
      <c r="A6858" t="inlineStr">
        <is>
          <t>Fleischpastete</t>
        </is>
      </c>
      <c r="B6858" t="inlineStr"/>
      <c r="C6858" t="inlineStr"/>
      <c r="D6858" t="inlineStr">
        <is>
          <t>chả nướng bọc bột</t>
        </is>
      </c>
    </row>
    <row r="6859">
      <c r="A6859" t="inlineStr">
        <is>
          <t>Fleischschnitte</t>
        </is>
      </c>
      <c r="B6859" t="inlineStr"/>
      <c r="C6859" t="inlineStr"/>
      <c r="D6859" t="inlineStr">
        <is>
          <t>chap, vật bổ ra, miếng chặt ra, nhát chặt, nhát bổ, sự cúp bóng, miếng thịt sườn, rơm băm nhỏ, mặt nước gợn sóng, gió trở thình lình, sóng vỗ bập bềnh, phay, giấy phép, giấy đăng ký - giấy chứng nhận, giây thông hành, giấy hộ chiếu, Anh-Ân, of the first chop hạng nhất - lát thịt mỏng</t>
        </is>
      </c>
    </row>
    <row r="6860">
      <c r="A6860" t="inlineStr">
        <is>
          <t>Fleischspeise</t>
        </is>
      </c>
      <c r="B6860" t="inlineStr"/>
      <c r="C6860" t="inlineStr"/>
      <c r="D6860" t="inlineStr">
        <is>
          <t>thịt, thức ăn</t>
        </is>
      </c>
    </row>
    <row r="6861">
      <c r="A6861" t="inlineStr">
        <is>
          <t>Fleischvergiftung</t>
        </is>
      </c>
      <c r="B6861" t="inlineStr"/>
      <c r="C6861" t="inlineStr"/>
      <c r="D6861" t="inlineStr">
        <is>
          <t>chứng ngộ độc thịt</t>
        </is>
      </c>
    </row>
    <row r="6862">
      <c r="A6862" t="inlineStr">
        <is>
          <t>Flennen</t>
        </is>
      </c>
      <c r="B6862" t="inlineStr"/>
      <c r="C6862" t="inlineStr"/>
      <c r="D6862" t="inlineStr">
        <is>
          <t>mỡ cá voi, con sứa, nước mắt, sự khóc sưng cả mắt</t>
        </is>
      </c>
    </row>
    <row r="6863">
      <c r="A6863" t="inlineStr">
        <is>
          <t>flexibel</t>
        </is>
      </c>
      <c r="B6863" t="inlineStr"/>
      <c r="C6863" t="inlineStr"/>
      <c r="D6863" t="inlineStr">
        <is>
          <t>dẻo, mền dẻo, dễ uốn, dễ sai khiến, dễ thuyết phục, dễ uốn nắn, linh động, linh hoạt - mềm dẻo</t>
        </is>
      </c>
    </row>
    <row r="6864">
      <c r="A6864" t="inlineStr">
        <is>
          <t>Flexion</t>
        </is>
      </c>
      <c r="B6864" t="inlineStr"/>
      <c r="C6864" t="inlineStr"/>
      <c r="D6864" t="inlineStr">
        <is>
          <t>sự uốn, chỗ uốn, biến tố, độ uốn - chỗ cong, góc cong, sự chuyển điệu - - sự biến đổi, sự thay đổi, sự khác nhau, sự sai nhau, biến dạng, biến thể, sự biến thiên, biến dị, biến tấu</t>
        </is>
      </c>
    </row>
    <row r="6865">
      <c r="A6865" t="inlineStr">
        <is>
          <t>Flickarbeit</t>
        </is>
      </c>
      <c r="B6865" t="inlineStr"/>
      <c r="C6865" t="inlineStr"/>
      <c r="D6865" t="inlineStr">
        <is>
          <t>miếng vải chấp mảnh, việc chắp vá, đồ chắp vá, tác phẩm chắp vá, chắp vá</t>
        </is>
      </c>
    </row>
    <row r="6866">
      <c r="A6866" t="inlineStr">
        <is>
          <t>Flicken</t>
        </is>
      </c>
      <c r="B6866" t="inlineStr"/>
      <c r="C6866" t="inlineStr"/>
      <c r="D6866" t="inlineStr">
        <is>
          <t>việc làm vụng, việc làm hỏng, sự chấp vá, sự vá víu - miếng vá, miếng băng dính, miếng thuốc cao, miếng bông che mắt đau, nốt ruồi giả, mảnh đất, màng, vết, đốm lớn, mảnh thừa, mảnh vụn - mũi giày, phần đệm ứng tác, người đàn bà mồi chài đàn ông</t>
        </is>
      </c>
    </row>
    <row r="6867">
      <c r="A6867" t="inlineStr">
        <is>
          <t>flicken</t>
        </is>
      </c>
      <c r="B6867" t="inlineStr"/>
      <c r="C6867" t="inlineStr"/>
      <c r="D6867" t="inlineStr">
        <is>
          <t>làm vụng, làm hỏng, làm sai, chấp vá, vá víu - làm dối, làm cẩu thả, làm ẩu, làm hỏng việc, làm lộn xộn - - vá, chữa, sửa chữa, sửa sang, tu bổ, tu sửa, sửa, sửa đổi, sửa lại, chỉnh đốn, cải thiện, làm cho tốt hơn, làm cho khá hơn, sửa tính nết, sửa mình, tu tính, phục hồi - dùng để vá, làm miếng vá, ráp, nối, hiện ra từng mảng lốm đốm, loang lổ - chấp lại thành khối, ráp lại thành khối, ăn vặt, ăn quà - chuộc, đền bù, hồi phục sức khoẻ, dùng đến, đi đến, năng lui tới - khâu, may = flicken +</t>
        </is>
      </c>
    </row>
    <row r="6868">
      <c r="A6868" t="inlineStr">
        <is>
          <t>Flickerei</t>
        </is>
      </c>
      <c r="B6868" t="inlineStr"/>
      <c r="C6868" t="inlineStr"/>
      <c r="D6868" t="inlineStr">
        <is>
          <t>miếng vải chấp mảnh, việc chắp vá, đồ chắp vá, tác phẩm chắp vá, chắp vá</t>
        </is>
      </c>
    </row>
    <row r="6869">
      <c r="A6869" t="inlineStr">
        <is>
          <t>Flickwerk</t>
        </is>
      </c>
      <c r="B6869" t="inlineStr"/>
      <c r="C6869" t="inlineStr"/>
      <c r="D6869" t="inlineStr">
        <is>
          <t>việc làm vụng, việc làm hỏng, sự chấp vá, sự vá víu - sỏi, cuội cobble stone), than cục - tác phẩm cóp nhặt, khúc cóp nhặt, tác phẩm mô phỏng - miếng vải chấp mảnh, việc chắp vá, đồ chắp vá, tác phẩm chắp vá, chắp vá</t>
        </is>
      </c>
    </row>
    <row r="6870">
      <c r="A6870" t="inlineStr">
        <is>
          <t>Fliege</t>
        </is>
      </c>
      <c r="B6870" t="inlineStr"/>
      <c r="C6870" t="inlineStr"/>
      <c r="D6870" t="inlineStr">
        <is>
          <t>con ruồi, ruồi, ruồi giả, bệnh do ruồi, sâu bệnh, sự bay, quãng đường bay, vạt cài cúc, cánh cửa lều vải, đuôi cờ, khoảng trên đầu sân khấu, bộ phận điều chỉnh tốc độ, fly-wheel - xe độc mã = die Fliege + = die spanische Fliege + = die künstliche Fliege +</t>
        </is>
      </c>
    </row>
    <row r="6871">
      <c r="A6871" t="inlineStr">
        <is>
          <t>fliegen</t>
        </is>
      </c>
      <c r="B6871" t="inlineStr"/>
      <c r="C6871" t="inlineStr"/>
      <c r="D6871" t="inlineStr">
        <is>
          <t>bay, đi, lái máy bay, lái khí cầu - ném mạnh, bắn, phóng ra, lao, lao tới - búng mạnh, rung mạnh, phẩy mạnh, vẫy mạnh, nội động từ, rung rung, giật giật, tán tỉnh, ve vãn, vờ tán tỉnh, vờ ve vãn, đùa, đùa bỡn, đùa cợt - chạy bằng buồm, chạy bằng máy, đi thuyền buồm, đi tàu, nhổ neo, xuống tàu, bay lượn, liêng, đi lướt qua, trôi qua, đi một cách oai vệ nói về đàn bà...), đi trên, chạy trên, điều khiển - lái - chạy thẳng, bay thẳng, lướt, chạy theo chiều gió - lắp lông vào, thêm cánh, chắp cánh, làm cho nhanh hn, bay qua, bắn ra, bắn trúng cánh, bắn trúng cánh tay, làm thêm chái, bố phòng ở cánh bên = fliegen + = allein fliegen + = nahe fliegen neben +</t>
        </is>
      </c>
    </row>
    <row r="6872">
      <c r="A6872" t="inlineStr">
        <is>
          <t>fliegend</t>
        </is>
      </c>
      <c r="B6872" t="inlineStr"/>
      <c r="C6872" t="inlineStr"/>
      <c r="D6872" t="inlineStr">
        <is>
          <t>bay, mau chóng, chớp nhoáng - đi hết nơi này đến nơi khác, lưu động = fliegend +</t>
        </is>
      </c>
    </row>
    <row r="6873">
      <c r="A6873" t="inlineStr">
        <is>
          <t>Fliegenfenster</t>
        </is>
      </c>
      <c r="B6873" t="inlineStr"/>
      <c r="C6873" t="inlineStr"/>
      <c r="D6873" t="inlineStr">
        <is>
          <t>bình phong, màn che, màn, tấm chắn, bảng, thông báo, màn ảnh, màn bạc, cái sàng</t>
        </is>
      </c>
    </row>
    <row r="6874">
      <c r="A6874" t="inlineStr">
        <is>
          <t>Fliegenklatsche</t>
        </is>
      </c>
      <c r="B6874" t="inlineStr"/>
      <c r="C6874" t="inlineStr"/>
      <c r="D6874" t="inlineStr">
        <is>
          <t>vỉ ruồi, cái đập lạch cạch, vịt trời con, gà gô non, cánh, vạt, vây to, đuôi, cô gái mới lớn lên, bàn tay, người tác động đến trí nhớ, vật tác động đến trí nhớ</t>
        </is>
      </c>
    </row>
    <row r="6875">
      <c r="A6875" t="inlineStr">
        <is>
          <t>Fliegenpilz</t>
        </is>
      </c>
      <c r="B6875" t="inlineStr"/>
      <c r="C6875" t="inlineStr"/>
      <c r="D6875" t="inlineStr">
        <is>
          <t>nấm mũ độc</t>
        </is>
      </c>
    </row>
    <row r="6876">
      <c r="A6876" t="inlineStr">
        <is>
          <t>Flieger</t>
        </is>
      </c>
      <c r="B6876" t="inlineStr"/>
      <c r="C6876" t="inlineStr"/>
      <c r="D6876" t="inlineStr">
        <is>
          <t>nhà hàng không, người lái khí cầu - người lái máy bay, phi công - - vật bay, con vật có cánh, xe đi nhanh như bay, con vật bay nhanh, cái nhảy vút lên, người nhiều tham vọng, bánh đà - hoa tiêu, người lái, người dẫn đường - cây tiêu huyền plane-tree, platan), cái bào, mặt, mặt bằng, mặt phẳng, cánh máy bay, máy bay, mặt tinh thể, đường chính, mức, trình độ</t>
        </is>
      </c>
    </row>
    <row r="6877">
      <c r="A6877" t="inlineStr">
        <is>
          <t>Fliegerangriff</t>
        </is>
      </c>
      <c r="B6877" t="inlineStr"/>
      <c r="C6877" t="inlineStr"/>
      <c r="D6877" t="inlineStr">
        <is>
          <t>cuộc oanh tạc bằng máy bay</t>
        </is>
      </c>
    </row>
    <row r="6878">
      <c r="A6878" t="inlineStr">
        <is>
          <t>Fliehen</t>
        </is>
      </c>
      <c r="B6878" t="inlineStr"/>
      <c r="C6878" t="inlineStr"/>
      <c r="D6878" t="inlineStr">
        <is>
          <t>sự bỏ chạy, sự rút chạy, sự bay, chuyến bay, sự truy đuổi, sự đuổi bắt, đàn, đường đạn, sự bay vụt, tầm bay, sự trôi nhanh, sự bay bổng, sự phiêu diêu, tầng, đợt, loạt, trấu, phi đội, cuộc thi bắn cung tầm xa - tên dùng trong cuộc thi bắn cung tầm xa flight arrow)</t>
        </is>
      </c>
    </row>
    <row r="6879">
      <c r="A6879" t="inlineStr">
        <is>
          <t>fliehen</t>
        </is>
      </c>
      <c r="B6879" t="inlineStr"/>
      <c r="C6879" t="inlineStr"/>
      <c r="D6879" t="inlineStr">
        <is>
          <t>tránh, tránh xa, huỷ bỏ, thủ tiêu, bác bỏ - trốn đi theo trai, trốn đi - trốn thoát, tránh thoát, thoát khỏi, vô tình buột ra khỏi, thốt ra khỏi, thoát, thoát ra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 - xa lánh, lảng xa - chạy tán loạn, làm cho chạy tán loạn = fliehen + = fliehen + = es gelang mir zu fliehen +</t>
        </is>
      </c>
    </row>
    <row r="6880">
      <c r="A6880" t="inlineStr">
        <is>
          <t>Fliese</t>
        </is>
      </c>
      <c r="B6880" t="inlineStr"/>
      <c r="C6880" t="inlineStr"/>
      <c r="D6880" t="inlineStr">
        <is>
          <t>cây irit, phiến đá lát đường flag stone), mặt đường lát bằng đá phiến, lông cánh flag feather), cờ, cờ lệnh, đuôi cờ</t>
        </is>
      </c>
    </row>
    <row r="6881">
      <c r="A6881" t="inlineStr">
        <is>
          <t>Fliesen</t>
        </is>
      </c>
      <c r="B6881" t="inlineStr"/>
      <c r="C6881" t="inlineStr"/>
      <c r="D6881" t="inlineStr">
        <is>
          <t>lát bằng đá phiến, trang hoàng bằng cờ, treo cờ, ra hiệu bằng cờ, đánh dấu bằng cờ, yếu đi, giảm sút, héo đi, lả đi, trở nên nhạt nhẽo = den Boden mit Fliesen auslegen +</t>
        </is>
      </c>
    </row>
    <row r="6882">
      <c r="A6882" t="inlineStr">
        <is>
          <t>Flimmer</t>
        </is>
      </c>
      <c r="B6882" t="inlineStr"/>
      <c r="C6882" t="inlineStr"/>
      <c r="D6882" t="inlineStr">
        <is>
          <t>vàng dát, bạc dát, trang kim, vú lá sồi</t>
        </is>
      </c>
    </row>
    <row r="6883">
      <c r="A6883" t="inlineStr">
        <is>
          <t>Flimmern</t>
        </is>
      </c>
      <c r="B6883" t="inlineStr"/>
      <c r="C6883" t="inlineStr"/>
      <c r="D6883" t="inlineStr">
        <is>
          <t>ánh sáng lung linh, ánh lửa bập bùng, sự rung rinh, cảm giác thoáng qua</t>
        </is>
      </c>
    </row>
    <row r="6884">
      <c r="A6884" t="inlineStr">
        <is>
          <t>flimmern</t>
        </is>
      </c>
      <c r="B6884" t="inlineStr"/>
      <c r="C6884" t="inlineStr"/>
      <c r="D6884" t="inlineStr">
        <is>
          <t>đu đưa, rung rinh, lập loè, lung linh, bập bùng, mỏng manh - le lói, chập chờn - lấp lánh, rực rỡ, chói lọi - chiếu sáng lờ mờ, toả ánh sáng lung linh - rung rung, nao núng, núng thế, lung lay, do dự, lưỡng lự, ngập ngừng, dao động</t>
        </is>
      </c>
    </row>
    <row r="6885">
      <c r="A6885" t="inlineStr">
        <is>
          <t>flimmernd</t>
        </is>
      </c>
      <c r="B6885" t="inlineStr"/>
      <c r="C6885" t="inlineStr"/>
      <c r="D6885" t="inlineStr">
        <is>
          <t>bằng kim tuyến, hào nhoáng rẻ tiền</t>
        </is>
      </c>
    </row>
    <row r="6886">
      <c r="A6886" t="inlineStr">
        <is>
          <t>flink</t>
        </is>
      </c>
      <c r="B6886" t="inlineStr"/>
      <c r="C6886" t="inlineStr"/>
      <c r="D6886" t="inlineStr">
        <is>
          <t>nhanh nhẹn, nhanh nhẩu, lẹ làng, lanh lợi - tỉnh táo, cảnh giác, linh lợi, nhanh nhẫu, hoạt bát - nhanh, hoạt động, phát đạt, nổi bọt lóng lánh, sủi bọt, trong lành, mát mẻ, lồng lộng - bánh bao, sang trọng - khéo léo, khéo tay - dễ, dễ dàng, thông, trôi chảy, sãn sàng, nhanh nhảu, dễ dãi, dễ tính, hiền lành - sáng sủa, sáng, nhạt, nhẹ, nhẹ nhàng, thanh thoát, dịu dàng, thư thái, khinh suất, nông nổi, nhẹ dạ, bộp chộp, lăng nhăng, lẳng lơ, đĩ thoã, tầm thường, không quan trọng - có dáng nhẹ nhàng, duyên dáng, thanh nhã, vui vẻ, tươi cười, lông bông - mềm mại, uyển chuyển - lanh lẹ, nhanh trí - lạnh, tê buốt, cay sè - mau, tinh, sắc, thính, tính linh lợi, sáng trí, nhạy cảm, sống - khéo, tinh xảo, tài tình - mạnh, ác liệt, mau lẹ, khôn khéo, tinh ranh, láu, đẹp sang, lịch sự, diện, bảnh bao - nhanh chóng, ngay lập tức</t>
        </is>
      </c>
    </row>
    <row r="6887">
      <c r="A6887" t="inlineStr">
        <is>
          <t>Flinkheit</t>
        </is>
      </c>
      <c r="B6887" t="inlineStr"/>
      <c r="C6887" t="inlineStr"/>
      <c r="D6887" t="inlineStr">
        <is>
          <t>sự nhanh nhẹn, sự nhanh nhẩu, sự lẹ làng, sự lanh lợi - sự tỉnh táo, sự cảnh giác, tính lanh lợi, tính nhanh nhẹn, tính nhanh nhẩu, tính hoạt bát - sự lanh lẹ, sự nhanh trí</t>
        </is>
      </c>
    </row>
    <row r="6888">
      <c r="A6888" t="inlineStr">
        <is>
          <t>Flinte</t>
        </is>
      </c>
      <c r="B6888" t="inlineStr"/>
      <c r="C6888" t="inlineStr"/>
      <c r="D6888" t="inlineStr">
        <is>
          <t>đường rânh xoắn, súng có nòng xẻ rânh xoắn, súng săn, súng trường, đội quân vũ trang bằng súng trường = mit der Flinte schießen +</t>
        </is>
      </c>
    </row>
    <row r="6889">
      <c r="A6889" t="inlineStr">
        <is>
          <t>Flirt</t>
        </is>
      </c>
      <c r="B6889" t="inlineStr"/>
      <c r="C6889" t="inlineStr"/>
      <c r="D6889" t="inlineStr">
        <is>
          <t>sự ép, sự vắt, sự nghiến, sự đè nát, đám đông, chen chúc, đám đông xô đẩy chen lấn nhau, buổi hội họp đông đúc, đòn trí mạng, sự tiêu diệt, sự vò nhàu, sự vò nát, nước vắt, sự phải lòng - sự mê, đường rào chỉ đủ một con vật đi - sự ve vãn, sự tán tỉnh, sự yêu đương lăng nhăng</t>
        </is>
      </c>
    </row>
    <row r="6890">
      <c r="A6890" t="inlineStr">
        <is>
          <t>flirten</t>
        </is>
      </c>
      <c r="B6890" t="inlineStr"/>
      <c r="C6890" t="inlineStr"/>
      <c r="D6890" t="inlineStr">
        <is>
          <t>làm đỏm, làm duyên, làm dáng, đùa cợt, coi thường - búng mạnh, rung mạnh, phẩy mạnh, vẫy mạnh, nội động từ, rung rung, giật giật, tán tỉnh, ve vãn, vờ tán tỉnh, vờ ve vãn, đùa, đùa bỡn - đi lang thang, đi theo ve vãn con gái - tán gái - làm cho ai bật tia lửa, to spark off khuấy động, làm cho hoạt động, phát tia lửa, phát tia điện, trai lơ, tán</t>
        </is>
      </c>
    </row>
    <row r="6891">
      <c r="A6891" t="inlineStr">
        <is>
          <t>flirtend</t>
        </is>
      </c>
      <c r="B6891" t="inlineStr"/>
      <c r="C6891" t="inlineStr"/>
      <c r="D6891" t="inlineStr">
        <is>
          <t>thích tán tỉnh, thích ve vãn, thích tán tỉnh vờ, thích ve vãn vờ, hay yêu đương lăng nhăng</t>
        </is>
      </c>
    </row>
    <row r="6892">
      <c r="A6892" t="inlineStr">
        <is>
          <t>Flittchen</t>
        </is>
      </c>
      <c r="B6892" t="inlineStr"/>
      <c r="C6892" t="inlineStr"/>
      <c r="D6892" t="inlineStr">
        <is>
          <t>người đàn bà mất nết, người đàn bà hư hỏng, đứa con gái trơ tráo, đứa con gái hỗn xược - người quen tình cờ, người quen ngẫu nhiên, vật nhặt được, tin bắt được, pick-me-up, cái piccơp, cái cảm biến, sự tăng tốc độ, sự khá hơn, sự dừng lại để nhặt hàng nhặt khách - sự nhặt hàng, sự nhặt khách</t>
        </is>
      </c>
    </row>
    <row r="6893">
      <c r="A6893" t="inlineStr">
        <is>
          <t>Flitter</t>
        </is>
      </c>
      <c r="B6893" t="inlineStr"/>
      <c r="C6893" t="inlineStr"/>
      <c r="D6893" t="inlineStr">
        <is>
          <t>đồ trang trí loè loẹt, đồ trang hoàng loè loẹt, đồ trang sức loè loẹt, đình đám, hội hè = Flitter- + = mit Flitter besetzen +</t>
        </is>
      </c>
    </row>
    <row r="6894">
      <c r="A6894" t="inlineStr">
        <is>
          <t>Flittern</t>
        </is>
      </c>
      <c r="B6894" t="inlineStr"/>
      <c r="C6894" t="inlineStr"/>
      <c r="D6894" t="inlineStr">
        <is>
          <t>vàng dát, bạc dát, trang kim, vú lá sồi</t>
        </is>
      </c>
    </row>
    <row r="6895">
      <c r="A6895" t="inlineStr">
        <is>
          <t>Flitterwochen</t>
        </is>
      </c>
      <c r="B6895" t="inlineStr"/>
      <c r="C6895" t="inlineStr"/>
      <c r="D6895" t="inlineStr">
        <is>
          <t>tuần trăng mật</t>
        </is>
      </c>
    </row>
    <row r="6896">
      <c r="A6896" t="inlineStr">
        <is>
          <t>flitzen</t>
        </is>
      </c>
      <c r="B6896" t="inlineStr"/>
      <c r="C6896" t="inlineStr"/>
      <c r="D6896" t="inlineStr">
        <is>
          <t>di cư, di chuyển, đổi chỗ ở, chuyển chỗ ở, đi nhẹ nhàng, bay nhẹ nhàng, vụt qua, lỉnh, chuồn, bay chuyền - - cắn, nay, cấu, véo, bấm, kẹp, quắp, ngắt, tàn phá, phá hoại, làm cho lụi đi, làm cho thui chột đi, lạnh buốt, làm tê buốt, cắt da cắt thịt, bắt, tóm cổ, giữ lại, xoáy, ăn cắp vặt, bẻ gây, cắt đứt - kẹp chặt</t>
        </is>
      </c>
    </row>
    <row r="6897">
      <c r="A6897" t="inlineStr">
        <is>
          <t>Flocke</t>
        </is>
      </c>
      <c r="B6897" t="inlineStr"/>
      <c r="C6897" t="inlineStr"/>
      <c r="D6897" t="inlineStr">
        <is>
          <t>giàn, giá phơi, bông, đóm lửa, tàn lửa, lớp, mảnh dẹt, váy, cây cẩm chướng hoa vằn - cụm, túm, len phế phẩm, bông phế phẩm, bột len, bột vải, kết tủa xốp, chất lẳng xốp, đám đông, đàn, bầy, các con chiên, giáo dân - lưới đánh cá ba lớp mắt, nùi bông, nạm bông, ống khói, ống hơi, đầu càng mỏ neo, đầu đinh ba, thuỳ đuôi cá voi, đuôi cá voi, bệnh cúm flu) - món tóc, mớ tóc, mớ bông, mớ len, mái tóc, tóc, khoá, chốt, khoá nòng, miếng khoá, miếng ghì chặt, tình trạng ứ tắc, sự nghẽn, tình trạng bế tắc, tình trạng khó khăn, tình trạng nan giải - tình trạng lúng túng, cửa cổng</t>
        </is>
      </c>
    </row>
    <row r="6898">
      <c r="A6898" t="inlineStr">
        <is>
          <t>Flocken</t>
        </is>
      </c>
      <c r="B6898" t="inlineStr"/>
      <c r="C6898" t="inlineStr"/>
      <c r="D6898" t="inlineStr">
        <is>
          <t>có mào lông = zu Flocken ballen +</t>
        </is>
      </c>
    </row>
    <row r="6899">
      <c r="A6899" t="inlineStr">
        <is>
          <t>flocken</t>
        </is>
      </c>
      <c r="B6899" t="inlineStr"/>
      <c r="C6899" t="inlineStr"/>
      <c r="D6899" t="inlineStr">
        <is>
          <t>rơi, bong ra</t>
        </is>
      </c>
    </row>
    <row r="6900">
      <c r="A6900" t="inlineStr">
        <is>
          <t>Flockenblume</t>
        </is>
      </c>
      <c r="B6900" t="inlineStr"/>
      <c r="C6900" t="inlineStr"/>
      <c r="D6900" t="inlineStr">
        <is>
          <t>vua, vua Thổ nhĩ kỳ, chim xít, gà bạch Thổ nhĩ kỳ</t>
        </is>
      </c>
    </row>
    <row r="6901">
      <c r="A6901" t="inlineStr">
        <is>
          <t>flockig</t>
        </is>
      </c>
      <c r="B6901" t="inlineStr"/>
      <c r="C6901" t="inlineStr"/>
      <c r="D6901" t="inlineStr">
        <is>
          <t>có bông, dễ bong ra từng mảnh - xốp nhẹ, xù xoắn bồng - kết bông, kết thành cụm như len - thành cụm, thành túm - như nùi bông, có lông tơ, phủ lông tơ, mịn mượt - sờn, xơ, xoắn, xù, mờ, mờ nhạt - có bọt, bốc mạnh, có tuyết</t>
        </is>
      </c>
    </row>
    <row r="6902">
      <c r="A6902" t="inlineStr">
        <is>
          <t>Flockigkeit</t>
        </is>
      </c>
      <c r="B6902" t="inlineStr"/>
      <c r="C6902" t="inlineStr"/>
      <c r="D6902" t="inlineStr">
        <is>
          <t>tính chất mịn mượt</t>
        </is>
      </c>
    </row>
    <row r="6903">
      <c r="A6903" t="inlineStr">
        <is>
          <t>Floh</t>
        </is>
      </c>
      <c r="B6903" t="inlineStr"/>
      <c r="C6903" t="inlineStr"/>
      <c r="D6903" t="inlineStr">
        <is>
          <t>người nhảy, thú nhảy, sâu bọ nhảy, dây néo cột buồm, choòng, áo ngoài mặc chui đầu, áo va rơi, áo may liền với quần = der Floh +</t>
        </is>
      </c>
    </row>
    <row r="6904">
      <c r="A6904" t="inlineStr">
        <is>
          <t>Flora</t>
        </is>
      </c>
      <c r="B6904" t="inlineStr"/>
      <c r="C6904" t="inlineStr"/>
      <c r="D6904" t="inlineStr">
        <is>
          <t>hệ thực vật, danh sách thực vật, thực vật chí</t>
        </is>
      </c>
    </row>
    <row r="6905">
      <c r="A6905" t="inlineStr">
        <is>
          <t>florieren</t>
        </is>
      </c>
      <c r="B6905" t="inlineStr"/>
      <c r="C6905" t="inlineStr"/>
      <c r="D6905" t="inlineStr">
        <is>
          <t>hưng thịnh, thịnh vượng, phát đạt, thành công, phát triển, mọc sum sê, viết hoa mỹ, nói hoa mỹ, khoa trương, dạo nhạc một cách bay bướm, thổi một hồi kèn, vung, khoa, múa - lớn nhanh, mau lớn, phát triển mạnh</t>
        </is>
      </c>
    </row>
    <row r="6906">
      <c r="A6906" t="inlineStr">
        <is>
          <t>Floskel</t>
        </is>
      </c>
      <c r="B6906" t="inlineStr"/>
      <c r="C6906" t="inlineStr"/>
      <c r="D6906" t="inlineStr">
        <is>
          <t>sự trang trí bay bướm, nét trang trí hoa mỹ, nét viền hoa mỹ, sự diễn đạt hoa mỹ, sự vận động tu từ, sự vung, hồi kèn, nét hoa mỹ, đoạn nhạc đệm tuỳ ứng, nhạc dạo tuỳ ứng - sự thịnh vượng, sự phồn thịnh</t>
        </is>
      </c>
    </row>
    <row r="6907">
      <c r="A6907" t="inlineStr">
        <is>
          <t>Flosse</t>
        </is>
      </c>
      <c r="B6907" t="inlineStr"/>
      <c r="C6907" t="inlineStr"/>
      <c r="D6907" t="inlineStr">
        <is>
          <t>người Phần lan Finn), vây cá, bộ thăng bằng, sườn, cạnh bên, rìa, bàn tay, tờ năm đô la - chân chèo - cái giầm, cánh, cuộc bơi xuồng, sự chèo xuồng, flipper, chèo bằng giầm</t>
        </is>
      </c>
    </row>
    <row r="6908">
      <c r="A6908" t="inlineStr">
        <is>
          <t>flott</t>
        </is>
      </c>
      <c r="B6908" t="inlineStr"/>
      <c r="C6908" t="inlineStr"/>
      <c r="D6908" t="inlineStr">
        <is>
          <t>nổi lênh đênh, lơ lửng không), trên biển, trên tàu thuỷ, ngập nước, lan truyền đi, thịnh vượng, hoạt động sôi nổi, hết nợ, sạch mợ, không mắc nợ ai, đang lưu hành, không ổn định - trôi nổi - có gió hiu hiu, mát, thoáng gió, vui vẻ, hồ hởi, phơi phới, hoạt bát, nhanh nhẩu - rất nhanh, vùn vụt, chớp nhoáng, hăng, sôi nổi, táo bạo, hăng hái, quả quyết, diện, chưng diện, bảnh bao - chắc chắn, thân, thân thiết, keo sơn, bền, không phai, nhanh, mau, trác táng, ăn chơi, phóng đãng, bền vững, chặt chẽ, sát, ngay cạnh - vui nhộn, thong dong, khoái chí, có vẻ tự mãn - tinh, sắc, thính, tính linh lợi, nhanh trí, sáng trí, nhạy cảm, dễ, sống - hỗn xược, láo xược, lanh lợi, bảnh, bốp - mạnh, ác liệt, mau lẹ, khéo léo, khôn khéo, tinh ranh, láu, đẹp sang, thanh nhã, lịch sự, duyên dáng - nhanh chóng, ngay lập tức</t>
        </is>
      </c>
    </row>
    <row r="6909">
      <c r="A6909" t="inlineStr">
        <is>
          <t>Flotte</t>
        </is>
      </c>
      <c r="B6909" t="inlineStr"/>
      <c r="C6909" t="inlineStr"/>
      <c r="D6909" t="inlineStr">
        <is>
          <t>đội tàu, hạm đội, đội máy bay, phi đội, đoàn tàu, đoàn xe, vịnh nhỏ - hải quân - sự xếp hàng xuống tàu, sự chở hàng bằng tàu, tàu, thương thuyền, hàng hải</t>
        </is>
      </c>
    </row>
    <row r="6910">
      <c r="A6910" t="inlineStr">
        <is>
          <t>Flottille</t>
        </is>
      </c>
      <c r="B6910" t="inlineStr"/>
      <c r="C6910" t="inlineStr"/>
      <c r="D6910" t="inlineStr">
        <is>
          <t>đội tàu nhỏ</t>
        </is>
      </c>
    </row>
    <row r="6911">
      <c r="A6911" t="inlineStr">
        <is>
          <t>Fluch</t>
        </is>
      </c>
      <c r="B6911" t="inlineStr"/>
      <c r="C6911" t="inlineStr"/>
      <c r="D6911" t="inlineStr">
        <is>
          <t>nguyên nhân suy sụp, sự suy sụp, tai ương, bả, thuốc độc - luồng gió, luồng hơi, hơi, tiếng kèn, sự nổ - phúc lành, kinh, hạnh phúc, điều sung sướng, sự may mắn - sự nguyền rủa, sự chửi rủa, tai hoạ, vật ghê tở, vật đáng nguyền rủa, lời thề độc, sự trục xuất ra khỏi giáo hội, cái của nợ the curse) - lời nguyền rủa, lời chửi rủa, chút, tí, ít - sự mạng, chỗ mạng - từ chêm, lời chêm vào, lời nói tục tĩu, lời rủa, lời tán thán - sự xoè lửa, sự nổi giận đùng đùng, sự xổ ra, sự tuôn ra, sự phun ra - câu chửi rủa - - lời thề, lời tuyên thệ</t>
        </is>
      </c>
    </row>
    <row r="6912">
      <c r="A6912" t="inlineStr">
        <is>
          <t>Fluchen</t>
        </is>
      </c>
      <c r="B6912" t="inlineStr"/>
      <c r="C6912" t="inlineStr"/>
      <c r="D6912" t="inlineStr">
        <is>
          <t>lời nguyền rủa, lời chửi rủa, chút, tí, ít - sự mạng, chỗ mạng</t>
        </is>
      </c>
    </row>
    <row r="6913">
      <c r="A6913" t="inlineStr">
        <is>
          <t>fluchen</t>
        </is>
      </c>
      <c r="B6913" t="inlineStr"/>
      <c r="C6913" t="inlineStr"/>
      <c r="D6913" t="inlineStr">
        <is>
          <t>báng bổ, chửi rủa, lăng mạ - làm tàn, làm khô héo, làm thui chột, làm nổ tung, phá, phá hoại, làm tan vỡ, làm mất danh dự, gây hoạ, nguyền rủa - động tính từ quá khứ) làm khổ sở, làm đau đớn, trục xuất ra khỏi giáo hội - chê trách, chỉ trích, kết tội, chê, la ó, làm hại, làn nguy hại, làm thất bại, đày địa ngục, bắt chịu hình phạt đời đời, đoạ đày - mạng, chửi rủa durn) - ghét cay ghét đắng, ghét độc địa = fluchen + = fluchen +</t>
        </is>
      </c>
    </row>
    <row r="6914">
      <c r="A6914" t="inlineStr">
        <is>
          <t>Flucht</t>
        </is>
      </c>
      <c r="B6914" t="inlineStr"/>
      <c r="C6914" t="inlineStr"/>
      <c r="D6914" t="inlineStr">
        <is>
          <t>sự trốn thoát, phương tiện để trốn thoát, con đường thoát, lối thoát, sự thoát ly thực tế, phương tiện để thoát ly thực tế, sự thoát, cây trồng mọc tự nhiên - sự tránh, sự lảng tránh, sự lẩn tránh, sự thoái thác, kẻ lẩn tránh, mẹo thoái thác - sự bỏ chạy, sự rút chạy, sự bay, chuyến bay, sự truy đuổi, sự đuổi bắt, đàn, đường đạn, sự bay vụt, tầm bay, sự trôi nhanh, sự bay bổng, sự phiêu diêu, tầng, đợt, loạt, trấu, phi đội, cuộc thi bắn cung tầm xa - tên dùng trong cuộc thi bắn cung tầm xa flight arrow) - sự chạy trốn, sự mở máy chạy - sự chạy tán loạn, phong trào tự phát, phong trào thiếu phối hợp = die Flucht + = die wilde Flucht + = auf der Flucht + = in einer Flucht + = die schnelle Flucht + = in wilder Flucht + = die Flucht ergreifen + = in die Flucht schlagen + = die Flucht nach vorn ergreifen + = jemanden in die Flucht jagen + = in wilder Flucht davonstürzen +</t>
        </is>
      </c>
    </row>
    <row r="6915">
      <c r="A6915" t="inlineStr">
        <is>
          <t>fluchten</t>
        </is>
      </c>
      <c r="B6915" t="inlineStr"/>
      <c r="C6915" t="inlineStr"/>
      <c r="D6915" t="inlineStr">
        <is>
          <t>sắp cho thẳng hàng, sắp hàng, đứng thành hàng</t>
        </is>
      </c>
    </row>
    <row r="6916">
      <c r="A6916" t="inlineStr">
        <is>
          <t>Fluchtlinie</t>
        </is>
      </c>
      <c r="B6916" t="inlineStr"/>
      <c r="C6916" t="inlineStr"/>
      <c r="D6916">
        <f> die Fluchtlinie +</f>
        <v/>
      </c>
    </row>
    <row r="6917">
      <c r="A6917" t="inlineStr">
        <is>
          <t>Flug</t>
        </is>
      </c>
      <c r="B6917" t="inlineStr"/>
      <c r="C6917" t="inlineStr"/>
      <c r="D6917" t="inlineStr">
        <is>
          <t>nhóm, đoàn, bầy, đàn - sự bỏ chạy, sự rút chạy, sự bay, chuyến bay, sự truy đuổi, sự đuổi bắt, đường đạn, sự bay vụt, tầm bay, sự trôi nhanh, sự bay bổng, sự phiêu diêu, tầng, đợt, loạt, trấu, phi đội, cuộc thi bắn cung tầm xa - tên dùng trong cuộc thi bắn cung tầm xa flight arrow) - con ruồi, ruồi, ruồi giả, bệnh do ruồi, sâu bệnh, quãng đường bay, vạt cài cúc, cánh cửa lều vải, đuôi cờ, khoảng trên đầu sân khấu, bộ phận điều chỉnh tốc độ, fly-wheel, xe độc mã - gác xép, giảng đàn, chuồng bồ câu, đành bồ câu, cú đánh võng lên = der Flug + = Flug- + = der kurze Flug + = im Flug schießen + = ziellosen Flug machen + = die Zeit verging wie im Flug + = der Flug war total beschissen +</t>
        </is>
      </c>
    </row>
    <row r="6918">
      <c r="A6918" t="inlineStr">
        <is>
          <t>Flugbahn</t>
        </is>
      </c>
      <c r="B6918" t="inlineStr"/>
      <c r="C6918" t="inlineStr"/>
      <c r="D6918" t="inlineStr">
        <is>
          <t>ổ mắt, mép viền mắt, quỹ đạo, lĩnh vực hoạt động - đường đạn</t>
        </is>
      </c>
    </row>
    <row r="6919">
      <c r="A6919" t="inlineStr">
        <is>
          <t>Flugball</t>
        </is>
      </c>
      <c r="B6919" t="inlineStr"/>
      <c r="C6919" t="inlineStr"/>
      <c r="D6919" t="inlineStr">
        <is>
          <t>loạt, tràng, chuỗi, quả vôlê</t>
        </is>
      </c>
    </row>
    <row r="6920">
      <c r="A6920" t="inlineStr">
        <is>
          <t>Flugblatt</t>
        </is>
      </c>
      <c r="B6920" t="inlineStr"/>
      <c r="C6920" t="inlineStr"/>
      <c r="D6920" t="inlineStr">
        <is>
          <t>giấy khổ rộng chỉ in một mặt, biểu ngữ - thông cáo phát tay, quảng cáo phát tay, truyền đơn - lá non, lá chét, tờ rách rời, tờ giấy in rời, tờ truyền đơn - vùng, miền, dải, bộ máy, đường, khoảng, luận văn ngắn</t>
        </is>
      </c>
    </row>
    <row r="6921">
      <c r="A6921" t="inlineStr">
        <is>
          <t>Fluggast</t>
        </is>
      </c>
      <c r="B6921" t="inlineStr"/>
      <c r="C6921" t="inlineStr"/>
      <c r="D6921" t="inlineStr">
        <is>
          <t>hành khách, thành viên không có khả năng làm được trò trống gì, thành viên kém không đóng góp đóng góp được gì, để chở hành khách</t>
        </is>
      </c>
    </row>
    <row r="6922">
      <c r="A6922" t="inlineStr">
        <is>
          <t>Flughafen</t>
        </is>
      </c>
      <c r="B6922" t="inlineStr"/>
      <c r="C6922" t="inlineStr"/>
      <c r="D6922" t="inlineStr">
        <is>
          <t>sân bay</t>
        </is>
      </c>
    </row>
    <row r="6923">
      <c r="A6923" t="inlineStr">
        <is>
          <t>Flugplatz</t>
        </is>
      </c>
      <c r="B6923" t="inlineStr"/>
      <c r="C6923" t="inlineStr"/>
      <c r="D6923" t="inlineStr">
        <is>
          <t>sân bay - - trường bay</t>
        </is>
      </c>
    </row>
    <row r="6924">
      <c r="A6924" t="inlineStr">
        <is>
          <t>Flugschrift</t>
        </is>
      </c>
      <c r="B6924" t="inlineStr"/>
      <c r="C6924" t="inlineStr"/>
      <c r="D6924" t="inlineStr">
        <is>
          <t>Pamfơlê, cuốn sách nhỏ = die große, einseitig bedruckte Flugschrift +</t>
        </is>
      </c>
    </row>
    <row r="6925">
      <c r="A6925" t="inlineStr">
        <is>
          <t>Flugschriften</t>
        </is>
      </c>
      <c r="B6925" t="inlineStr"/>
      <c r="C6925" t="inlineStr"/>
      <c r="D6925" t="inlineStr">
        <is>
          <t>viết pam-fơ-lê</t>
        </is>
      </c>
    </row>
    <row r="6926">
      <c r="A6926" t="inlineStr">
        <is>
          <t>Flugsport</t>
        </is>
      </c>
      <c r="B6926" t="inlineStr"/>
      <c r="C6926" t="inlineStr"/>
      <c r="D6926" t="inlineStr">
        <is>
          <t>hàng không, thuật hàng không</t>
        </is>
      </c>
    </row>
    <row r="6927">
      <c r="A6927" t="inlineStr">
        <is>
          <t>Flugstrecke</t>
        </is>
      </c>
      <c r="B6927" t="inlineStr"/>
      <c r="C6927" t="inlineStr"/>
      <c r="D6927" t="inlineStr">
        <is>
          <t>chân, cẳng, ống, nhánh com-pa, cạnh bên, đoạn, chặng, giai đoạn, ván, kẻ lừa đảo</t>
        </is>
      </c>
    </row>
    <row r="6928">
      <c r="A6928" t="inlineStr">
        <is>
          <t>Flugsystem</t>
        </is>
      </c>
      <c r="B6928" t="inlineStr"/>
      <c r="C6928" t="inlineStr"/>
      <c r="D6928" t="inlineStr">
        <is>
          <t>máy bay, tàu bay, khí cầu</t>
        </is>
      </c>
    </row>
    <row r="6929">
      <c r="A6929" t="inlineStr">
        <is>
          <t>flugtauglich</t>
        </is>
      </c>
      <c r="B6929" t="inlineStr"/>
      <c r="C6929" t="inlineStr"/>
      <c r="D6929" t="inlineStr">
        <is>
          <t>bay được</t>
        </is>
      </c>
    </row>
    <row r="6930">
      <c r="A6930" t="inlineStr">
        <is>
          <t>Flugzeug</t>
        </is>
      </c>
      <c r="B6930" t="inlineStr"/>
      <c r="C6930" t="inlineStr"/>
      <c r="D6930" t="inlineStr">
        <is>
          <t>máy bay, tàu bay - khí cầu - - huyền, màu đen nhánh, màu đen như hạt huyền, tia, vòi, vòi phun, giclơ, máy bay phản lực - cái diều, diều hâu, kẻ tham tàn, kẻ bịp bợm, quân bạc bịp, văn tự giả, hối phiếu giả, cánh buồm cao nhất - máy móc, cơ giới, người máy, người làm việc như cái máy, cơ quan đầu nâo, bộ máy chỉ đạo, xe đạp, xe đạp ba bánh, máy bơm cứu hoả, máy thay cảnh - tàu thuỷ, tàu, phi cơ, thuyền = das Flugzeug + = mit dem Flugzeug + = das Flugzeug abfangen + = im Flugzeug fliegen + = in ein Flugzeug laden + = ein Flugzeug besteigen + = das ferngesteuerte Flugzeug + = mit dem Flugzeug ankommen + = das leichte unbewaffnete Flugzeug + = mit einem Flugzeug verunglücken +</t>
        </is>
      </c>
    </row>
    <row r="6931">
      <c r="A6931" t="inlineStr">
        <is>
          <t>Flugzeugbesatzung</t>
        </is>
      </c>
      <c r="B6931" t="inlineStr"/>
      <c r="C6931" t="inlineStr"/>
      <c r="D6931" t="inlineStr">
        <is>
          <t>toàn bộ thuỷ thủ trên tàu, toàn bộ người lái và nhân viên trên máy bay, ban nhóm, đội, bọn, tụi, đám, bè lũ</t>
        </is>
      </c>
    </row>
    <row r="6932">
      <c r="A6932" t="inlineStr">
        <is>
          <t>Flugzeughalle</t>
        </is>
      </c>
      <c r="B6932" t="inlineStr"/>
      <c r="C6932" t="inlineStr"/>
      <c r="D6932" t="inlineStr">
        <is>
          <t>nhà máy bay</t>
        </is>
      </c>
    </row>
    <row r="6933">
      <c r="A6933" t="inlineStr">
        <is>
          <t>Flugzeugkanzel</t>
        </is>
      </c>
      <c r="B6933" t="inlineStr"/>
      <c r="C6933" t="inlineStr"/>
      <c r="D6933" t="inlineStr">
        <is>
          <t>bục giảng kinh, các linh mục, các nhà thuyết giáo, sự giảng kinh, sự thuyết giáo, nghề giảng kinh, nghề thuyết giáo, buồng lái</t>
        </is>
      </c>
    </row>
    <row r="6934">
      <c r="A6934" t="inlineStr">
        <is>
          <t>Fluktuation</t>
        </is>
      </c>
      <c r="B6934" t="inlineStr"/>
      <c r="C6934" t="inlineStr"/>
      <c r="D6934" t="inlineStr">
        <is>
          <t>sự dao động, sự lên xuống, sự thay đổi bất thường</t>
        </is>
      </c>
    </row>
    <row r="6935">
      <c r="A6935" t="inlineStr">
        <is>
          <t>Flunder</t>
        </is>
      </c>
      <c r="B6935" t="inlineStr"/>
      <c r="C6935" t="inlineStr"/>
      <c r="D6935" t="inlineStr">
        <is>
          <t>cá bơn, sự lúng túng, sự nhầm lẫn, sự đi loạng choạng, sự loạng choạng cố tiến lên - sán lá, sán gan, khoai tây bầu dục, đầu càng mỏ neo, đầu đinh ba, thuỳ đuôi cá voi, đuôi cá voi, sự may mắn</t>
        </is>
      </c>
    </row>
    <row r="6936">
      <c r="A6936" t="inlineStr">
        <is>
          <t>Flunkerei</t>
        </is>
      </c>
      <c r="B6936" t="inlineStr"/>
      <c r="C6936" t="inlineStr"/>
      <c r="D6936" t="inlineStr">
        <is>
          <t>điều nói dối nhỏ, chuyện bịa, cú đấm - bánh flum, lời khen vuốt đuôi, lời khen cửa miệng, lời nịnh hót ngớ ngẩn, chuyện vớ vẩn, chuyện tào lao, cháo yến mạch đặc - lời nói dối, nói láo, nói điêu</t>
        </is>
      </c>
    </row>
    <row r="6937">
      <c r="A6937" t="inlineStr">
        <is>
          <t>Flunkerer</t>
        </is>
      </c>
      <c r="B6937" t="inlineStr"/>
      <c r="C6937" t="inlineStr"/>
      <c r="D6937" t="inlineStr">
        <is>
          <t>người nói dối, người bịa chuyện</t>
        </is>
      </c>
    </row>
    <row r="6938">
      <c r="A6938" t="inlineStr">
        <is>
          <t>flunkern</t>
        </is>
      </c>
      <c r="B6938" t="inlineStr"/>
      <c r="C6938" t="inlineStr"/>
      <c r="D6938" t="inlineStr">
        <is>
          <t>nói dối, nói bịa</t>
        </is>
      </c>
    </row>
    <row r="6939">
      <c r="A6939" t="inlineStr">
        <is>
          <t>Fluoreszenz</t>
        </is>
      </c>
      <c r="B6939" t="inlineStr"/>
      <c r="C6939" t="inlineStr"/>
      <c r="D6939" t="inlineStr">
        <is>
          <t>sự huỳnh quang, phát huỳnh quang</t>
        </is>
      </c>
    </row>
    <row r="6940">
      <c r="A6940" t="inlineStr">
        <is>
          <t>fluoreszieren</t>
        </is>
      </c>
      <c r="B6940" t="inlineStr"/>
      <c r="C6940" t="inlineStr"/>
      <c r="D6940" t="inlineStr">
        <is>
          <t>phát huỳnh quang</t>
        </is>
      </c>
    </row>
    <row r="6941">
      <c r="A6941" t="inlineStr">
        <is>
          <t>fluoreszierend</t>
        </is>
      </c>
      <c r="B6941" t="inlineStr"/>
      <c r="C6941" t="inlineStr"/>
      <c r="D6941" t="inlineStr">
        <is>
          <t>huỳnh quang</t>
        </is>
      </c>
    </row>
    <row r="6942">
      <c r="A6942" t="inlineStr">
        <is>
          <t>Flur</t>
        </is>
      </c>
      <c r="B6942" t="inlineStr"/>
      <c r="C6942" t="inlineStr"/>
      <c r="D6942">
        <f> der Flur +</f>
        <v/>
      </c>
    </row>
    <row r="6943">
      <c r="A6943" t="inlineStr">
        <is>
          <t>Flusses</t>
        </is>
      </c>
      <c r="B6943" t="inlineStr"/>
      <c r="C6943" t="inlineStr"/>
      <c r="D6943" t="inlineStr">
        <is>
          <t>buổi chiêu đâi, đám khách, buổi tiếp khách khi vừa ngủ dậy, con đê</t>
        </is>
      </c>
    </row>
    <row r="6944">
      <c r="A6944" t="inlineStr">
        <is>
          <t>Flut</t>
        </is>
      </c>
      <c r="B6944" t="inlineStr"/>
      <c r="C6944" t="inlineStr"/>
      <c r="D6944" t="inlineStr">
        <is>
          <t>trận lụt lớn, đại hồng thuỷ, sự tràn ngập, sự tới tấp, sự dồn dập - lũ, lụt, nạn lụt, dòng cuồn cuộn, sự tuôn ra, sự chảy tràn ra &amp; ), nước triều lên flood-tide), sông, suối biển, , flood-light - sự chảy, lượng chảy, lưu lượng, luồng nước, nước triều lên, sự đổ hàng hoá vào một nước, sự bay dập dờn, dòng, luồng - lúc thuỷ triều lên cao, tột đỉnh, điểm cao nhất - biển, sóng biển, nhiều - dòng nước chảy xiết, dòng nước lũ - loạt, tràng, chuỗi, quả vôlê = Ebbe und Flut + = Ebbe und Flut unterworfen + = Fluß, in den die Flut eindringt +</t>
        </is>
      </c>
    </row>
    <row r="6945">
      <c r="A6945" t="inlineStr">
        <is>
          <t>fluten</t>
        </is>
      </c>
      <c r="B6945" t="inlineStr"/>
      <c r="C6945" t="inlineStr"/>
      <c r="D6945" t="inlineStr">
        <is>
          <t>làm lụt, làm ngập, làm ngập nước, làm tràn đầy, làm tràn ngập, + in) ùa tới, tràn tới, đến tới tấp, bị chảy máu dạ con - chảy, rủ xuống, xoà xuống, lên, phun ra, toé ra, tuôn ra, đổ, thấy kinh nhiều, xuất phát, bắt nguồn, rót tràn đầy, ùa tới, trôi chảy, bay dập dờn, tràn trề - chảy như suối, chảy ròng ròng, chảy ra, trào ra, phấp phới, phất phơ, làm chảy ra như suối, làm chảy ròng ròng, làm chảy ra, làm trào ra, làm tuôn ra</t>
        </is>
      </c>
    </row>
    <row r="6946">
      <c r="A6946" t="inlineStr">
        <is>
          <t>Flutwelle</t>
        </is>
      </c>
      <c r="B6946" t="inlineStr"/>
      <c r="C6946" t="inlineStr"/>
      <c r="D6946">
        <f> die Flutwelle +</f>
        <v/>
      </c>
    </row>
    <row r="6947">
      <c r="A6947" t="inlineStr">
        <is>
          <t>Fockmast</t>
        </is>
      </c>
      <c r="B6947" t="inlineStr"/>
      <c r="C6947" t="inlineStr"/>
      <c r="D6947" t="inlineStr">
        <is>
          <t>cột buồm mũi</t>
        </is>
      </c>
    </row>
    <row r="6948">
      <c r="A6948" t="inlineStr">
        <is>
          <t>Focksegel</t>
        </is>
      </c>
      <c r="B6948" t="inlineStr"/>
      <c r="C6948" t="inlineStr"/>
      <c r="D6948" t="inlineStr">
        <is>
          <t>buồm mũi</t>
        </is>
      </c>
    </row>
    <row r="6949">
      <c r="A6949" t="inlineStr">
        <is>
          <t>Fohlen</t>
        </is>
      </c>
      <c r="B6949" t="inlineStr"/>
      <c r="C6949" t="inlineStr"/>
      <c r="D6949" t="inlineStr">
        <is>
          <t>ngựa non, người non nớt ngây thơ, người chưa rõ kinh nghiệm, roi thừng, súng côn colt revolver) - ngựa con, lừa con</t>
        </is>
      </c>
    </row>
    <row r="6950">
      <c r="A6950" t="inlineStr">
        <is>
          <t>fohlen</t>
        </is>
      </c>
      <c r="B6950" t="inlineStr"/>
      <c r="C6950" t="inlineStr"/>
      <c r="D6950" t="inlineStr">
        <is>
          <t>sinh, đẻ ra, đẻ ngựa con, đẻ lừa con</t>
        </is>
      </c>
    </row>
    <row r="6951">
      <c r="A6951" t="inlineStr">
        <is>
          <t>fokussieren</t>
        </is>
      </c>
      <c r="B6951" t="inlineStr"/>
      <c r="C6951" t="inlineStr"/>
      <c r="D6951" t="inlineStr">
        <is>
          <t>làm tụ vào, điều chỉnh tiêu điểm, làm nổi bật, tập trung, tụ vào tiêu điểm, tập trung vào một điểm</t>
        </is>
      </c>
    </row>
    <row r="6952">
      <c r="A6952" t="inlineStr">
        <is>
          <t>Folgeerscheinung</t>
        </is>
      </c>
      <c r="B6952" t="inlineStr"/>
      <c r="C6952" t="inlineStr"/>
      <c r="D6952" t="inlineStr">
        <is>
          <t>hậu quả, kết quả về sau - kết quả, hệ quả, tầm quan trọng, tính trọng đại - sự tiếp tục, đoạn tiếp, cuốn tiếp theo, ảnh hưởng, kết luận, sự suy diễn lôgic</t>
        </is>
      </c>
    </row>
    <row r="6953">
      <c r="A6953" t="inlineStr">
        <is>
          <t>Folgen</t>
        </is>
      </c>
      <c r="B6953" t="inlineStr"/>
      <c r="C6953" t="inlineStr"/>
      <c r="D6953" t="inlineStr">
        <is>
          <t>after-grass, hậu quả, kết quả = Das kann ernste Folgen haben. + = die Folgen lassen sich nicht absehen +</t>
        </is>
      </c>
    </row>
    <row r="6954">
      <c r="A6954" t="inlineStr">
        <is>
          <t>folgen</t>
        </is>
      </c>
      <c r="B6954" t="inlineStr"/>
      <c r="C6954" t="inlineStr"/>
      <c r="D6954" t="inlineStr">
        <is>
          <t>vâng lời nghe lời, tuân theo, tuân lệnh = folgen + = folgen + = folgen auf + = auf etwas folgen +</t>
        </is>
      </c>
    </row>
    <row r="6955">
      <c r="A6955" t="inlineStr">
        <is>
          <t>folgend</t>
        </is>
      </c>
      <c r="B6955" t="inlineStr"/>
      <c r="C6955" t="inlineStr"/>
      <c r="D6955" t="inlineStr">
        <is>
          <t>do ở, bởi ở, là hậu quả của, là kết quả của, hợp lý, lôgíc - tiếp theo, theo sau, sau đây - sát, gần, ngay bên, bên cạnh, sau, ngay sau, tiếp sau, lần sau, nữa, ngay - gần nhất, sát gần, gần đúng, xấp xỉ - kết quả, tổng hợp, lực tổng hợp, hợp lực - đến sau, xảy ra sau</t>
        </is>
      </c>
    </row>
    <row r="6956">
      <c r="A6956" t="inlineStr">
        <is>
          <t>folgerichtig</t>
        </is>
      </c>
      <c r="B6956" t="inlineStr"/>
      <c r="C6956" t="inlineStr"/>
      <c r="D6956" t="inlineStr">
        <is>
          <t>phù hợp, thích hợp, hợp với, khớp với - do ở, bởi ở, là hậu quả của, là kết quả của, hợp lý, lôgíc - do hậu quả, do kết quả, là kết quả lôgíc của, tự phụ, tự mãn, tự đắc - đặc, chắc, kiên định, trước sau như một - hợp với lôgic, theo lôgic - liên tục, liên tiếp, theo sau, tiếp sau, dãy, theo dãy</t>
        </is>
      </c>
    </row>
    <row r="6957">
      <c r="A6957" t="inlineStr">
        <is>
          <t>Folgerichtigkeit</t>
        </is>
      </c>
      <c r="B6957" t="inlineStr"/>
      <c r="C6957" t="inlineStr"/>
      <c r="D6957" t="inlineStr">
        <is>
          <t>sự thích hợp, sự phù hợp, đoàn, đồng dư, tương đẳng - sự mạch lạc, sự liên hệ, sự liên quan, sự quan hệ - độ đặc, độ chắc, tính vững chắc, tính chắc chắn - tính lôgic</t>
        </is>
      </c>
    </row>
    <row r="6958">
      <c r="A6958" t="inlineStr">
        <is>
          <t>folgern</t>
        </is>
      </c>
      <c r="B6958" t="inlineStr"/>
      <c r="C6958" t="inlineStr"/>
      <c r="D6958" t="inlineStr">
        <is>
          <t>chứng tỏ, chỉ rõ, tranh cãi, tranh luận, cãi lẽ, lấy lý lẽ để bảo vệ, tìm lý lẽ để chứng minh, thuyết phục, rút ra kết luận, dùng lý lẽ, cãi lý = folgern +</t>
        </is>
      </c>
    </row>
    <row r="6959">
      <c r="A6959" t="inlineStr">
        <is>
          <t>folgernd</t>
        </is>
      </c>
      <c r="B6959" t="inlineStr"/>
      <c r="C6959" t="inlineStr"/>
      <c r="D6959" t="inlineStr">
        <is>
          <t>do hậu quả, do kết quả, là kết quả lôgíc của, tự phụ, tự mãn, tự đắc - có thể suy ra, có thể luận ra, có thể suy luận, có thể suy diễn - suy diễn - suy luận = zu folgernd +</t>
        </is>
      </c>
    </row>
    <row r="6960">
      <c r="A6960" t="inlineStr">
        <is>
          <t>Folgerung</t>
        </is>
      </c>
      <c r="B6960" t="inlineStr"/>
      <c r="C6960" t="inlineStr"/>
      <c r="D6960" t="inlineStr">
        <is>
          <t>sự kết thúc, sự chấm dứt, phần cuối, sự kết luận, phần kết luận, sự quyết định, sự giải quyết, sự dàn xếp, sự thu xếp, sự ký kết - sự, sự phối hợp - hậu quả, kết quả, hệ quả, tầm quan trọng, tính trọng đại - hậu quả tất nhiên, kết quả tất nhiên, dố thứ hai trong tỷ lệ, mệnh đề kết quả - sự lấy đi, sự khấu đi, sự trừ đi, sự suy ra, sự luận ra, sự suy luận, sự suy diễn, điều suy luận - sự lôi kéo vào, sự liên can, sự dính líu, ẩn ý, điều ngụ ý, điều gợi ý, quan hệ mật thiết, sự bện lại, sự tết lại, sự xoắn lại - điều suy ra, điều luận ra, kết luận = als Folgerung + = die letzte Folgerung +</t>
        </is>
      </c>
    </row>
    <row r="6961">
      <c r="A6961" t="inlineStr">
        <is>
          <t>Folgesatz</t>
        </is>
      </c>
      <c r="B6961" t="inlineStr"/>
      <c r="C6961" t="inlineStr"/>
      <c r="D6961">
        <f> der Folgesatz +</f>
        <v/>
      </c>
    </row>
    <row r="6962">
      <c r="A6962" t="inlineStr">
        <is>
          <t>folgewidrig</t>
        </is>
      </c>
      <c r="B6962" t="inlineStr"/>
      <c r="C6962" t="inlineStr"/>
      <c r="D6962" t="inlineStr">
        <is>
          <t>không hợp lý, không lôgic inconsequential), rời rạc, lửng lơ, không ăn nhập đâu vào đâu</t>
        </is>
      </c>
    </row>
    <row r="6963">
      <c r="A6963" t="inlineStr">
        <is>
          <t>Folgewidrigkeit</t>
        </is>
      </c>
      <c r="B6963" t="inlineStr"/>
      <c r="C6963" t="inlineStr"/>
      <c r="D6963" t="inlineStr">
        <is>
          <t>tính không hợp lý, tính không lôgic</t>
        </is>
      </c>
    </row>
    <row r="6964">
      <c r="A6964" t="inlineStr">
        <is>
          <t>folglich</t>
        </is>
      </c>
      <c r="B6964" t="inlineStr"/>
      <c r="C6964" t="inlineStr"/>
      <c r="D6964" t="inlineStr">
        <is>
          <t>do đó, vì vậy, cho nên, cho phù hợp, according as - vì vậy cho nên, bởi thế, vậy thì - ) do đó - sau đây, kể từ đây, vì thế, vì lý do đó, từ chỗ này, từ nơi đây from hence) - lúc đó, hồi ấy, khi ấy, rồi, rồi thì, sau đó, như thế thì, trong trường hợp ấy, vậy, thế thì, ở thời đó, ở thời ấy, ở hồi ấy, ở hồi đó - bởi vậy - như vậy, như thế, đến đó, đến như thế</t>
        </is>
      </c>
    </row>
    <row r="6965">
      <c r="A6965" t="inlineStr">
        <is>
          <t>folgsam</t>
        </is>
      </c>
      <c r="B6965" t="inlineStr"/>
      <c r="C6965" t="inlineStr"/>
      <c r="D6965" t="inlineStr">
        <is>
          <t>vâng lời, chịu tuân lệnh, có thể xướng lên - dẻo, mền dẻo, dễ uốn, dễ sai khiến, dễ thuyết phục, dễ uốn nắn, linh động, linh hoạt - biết nghe lời, biết vâng lời, dễ bảo, ngoan ngoãn - dễ dạy, dễ vận dụng, dễ dùng, dễ làm, dễ xử lý</t>
        </is>
      </c>
    </row>
    <row r="6966">
      <c r="A6966" t="inlineStr">
        <is>
          <t>Folgsamkeit</t>
        </is>
      </c>
      <c r="B6966" t="inlineStr"/>
      <c r="C6966" t="inlineStr"/>
      <c r="D6966" t="inlineStr">
        <is>
          <t>tính có thể điều khiển, tính có thể sai khiến, tính dễ dạy, tính dễ bảo - sự nghe lời, sự vâng lời, sự tuân lệnh, sự tuân theo, sự phục tùng, khu vực quản lý, khu vực quyền hành</t>
        </is>
      </c>
    </row>
    <row r="6967">
      <c r="A6967" t="inlineStr">
        <is>
          <t>Folie</t>
        </is>
      </c>
      <c r="B6967" t="inlineStr"/>
      <c r="C6967" t="inlineStr"/>
      <c r="D6967" t="inlineStr">
        <is>
          <t>lá, nền, vật làm nền, người làm tôn người khác lên, cái làm tôn cái khác lên, trang trí hình lá, đường chạy, sự đánh bại, sự đánh lui - phiến mỏng, bản mỏng, lớp mỏng - lá cây, tờ, tấm đôi - khăn trải giường, tấm, phiến, tờ báo, dải, vỉa, dây lèo, buồm = die Folie +</t>
        </is>
      </c>
    </row>
    <row r="6968">
      <c r="A6968" t="inlineStr">
        <is>
          <t>Folklorist</t>
        </is>
      </c>
      <c r="B6968" t="inlineStr"/>
      <c r="C6968" t="inlineStr"/>
      <c r="D6968" t="inlineStr">
        <is>
          <t>nhà nghiên cứu văn học dân gian, nhà nghiên cứu truyền thống dân gian</t>
        </is>
      </c>
    </row>
    <row r="6969">
      <c r="A6969" t="inlineStr">
        <is>
          <t>Folter</t>
        </is>
      </c>
      <c r="B6969" t="inlineStr"/>
      <c r="C6969" t="inlineStr"/>
      <c r="D6969" t="inlineStr">
        <is>
          <t>sự đau khổ, sự giày vò, sự day dứt, sự giằn vặt, nỗi thống khổ, nỗi đau đớn, nguồn đau khổ - sự tra tấn, sự tra khảo, cách tra tấn, nỗi giày vò = auf die Folter spannen + = jemanden auf die Folter spannen +</t>
        </is>
      </c>
    </row>
    <row r="6970">
      <c r="A6970" t="inlineStr">
        <is>
          <t>Folterbank</t>
        </is>
      </c>
      <c r="B6970" t="inlineStr"/>
      <c r="C6970" t="inlineStr"/>
      <c r="D6970" t="inlineStr">
        <is>
          <t>những đám mây trôi giạt, máng ăn, giá, giá để hành lý luggage rack), giá bom, thanh răng, cơ cấu thanh răng, cái trăn, sự tra tấn, sự hành hạ, sự đau nhói, nỗi đau khổ, nước kiệu</t>
        </is>
      </c>
    </row>
    <row r="6971">
      <c r="A6971" t="inlineStr">
        <is>
          <t>Folterknecht</t>
        </is>
      </c>
      <c r="B6971" t="inlineStr"/>
      <c r="C6971" t="inlineStr"/>
      <c r="D6971" t="inlineStr">
        <is>
          <t>người tra tấn, người tra khảo, người làm khổ</t>
        </is>
      </c>
    </row>
    <row r="6972">
      <c r="A6972" t="inlineStr">
        <is>
          <t>Folterung</t>
        </is>
      </c>
      <c r="B6972" t="inlineStr"/>
      <c r="C6972" t="inlineStr"/>
      <c r="D6972" t="inlineStr">
        <is>
          <t>sự tra tấn, sự tra khảo, cách tra tấn, nỗi giày vò, nỗi thống khổ</t>
        </is>
      </c>
    </row>
    <row r="6973">
      <c r="A6973" t="inlineStr">
        <is>
          <t>Football</t>
        </is>
      </c>
      <c r="B6973" t="inlineStr"/>
      <c r="C6973" t="inlineStr"/>
      <c r="D6973" t="inlineStr">
        <is>
          <t>tiền vệ</t>
        </is>
      </c>
    </row>
    <row r="6974">
      <c r="A6974" t="inlineStr">
        <is>
          <t>foppen</t>
        </is>
      </c>
      <c r="B6974" t="inlineStr"/>
      <c r="C6974" t="inlineStr"/>
      <c r="D6974" t="inlineStr">
        <is>
          <t>đánh lừa, lừa dối, lừa bịp, đánh tráo - chơi khăm, chơi xỏ - đẻ, lừa phỉnh - rầy la, mắng mỏ, bắt nạt, chọc ghẹo, trêu chọc, phá rối, làm lung tung bừa bãi, la ó, quấy phá, la hét om sòm - chòng ghẹo, trêu tức, chòng, quấy rầy, tháo, rút sợi, gỡ rối, chải - trách, chê trách, quở mắng</t>
        </is>
      </c>
    </row>
    <row r="6975">
      <c r="A6975" t="inlineStr">
        <is>
          <t>fordern</t>
        </is>
      </c>
      <c r="B6975" t="inlineStr"/>
      <c r="C6975" t="inlineStr"/>
      <c r="D6975" t="inlineStr">
        <is>
          <t>yêu sách láo, đòi bậy, nhận bậy, chiếm bậy - hỏi, xin, yêu cầu, thỉnh cầu, mời, đòi hỏi, đòi, chuốc lấy - hô "đứng lại", thách, thách thức, không thừa nhận - yêu sách, bắt phải, đáng để, nhận, khai là, cho là, tự cho là, xác nhận, nhận chắc - cần, cần phải, hỏi gặng - tống, bắt phải nộp, bắt phải đóng, bóp nặn, đòi khăng khăng, đòi hỏi cấp bách - đưa ra thành định đề, đặt thành định đề, coi như là đúng, mặc nhận, bổ nhiệm với điều kiện được cấp trên chuẩn y, đặt điều kiện cho, quy định - cần đến, cần phải có</t>
        </is>
      </c>
    </row>
    <row r="6976">
      <c r="A6976" t="inlineStr">
        <is>
          <t>Forelle</t>
        </is>
      </c>
      <c r="B6976" t="inlineStr"/>
      <c r="C6976" t="inlineStr"/>
      <c r="D6976" t="inlineStr">
        <is>
          <t>cá hồi</t>
        </is>
      </c>
    </row>
    <row r="6977">
      <c r="A6977" t="inlineStr">
        <is>
          <t>Forellen</t>
        </is>
      </c>
      <c r="B6977" t="inlineStr"/>
      <c r="C6977" t="inlineStr"/>
      <c r="D6977" t="inlineStr">
        <is>
          <t>câu cá hồi</t>
        </is>
      </c>
    </row>
    <row r="6978">
      <c r="A6978" t="inlineStr">
        <is>
          <t>Form</t>
        </is>
      </c>
      <c r="B6978" t="inlineStr"/>
      <c r="C6978" t="inlineStr"/>
      <c r="D6978" t="inlineStr">
        <is>
          <t>sự xây dựng, kiểu kiến trúc, khổ người tầm vóc - điều kiện, hoàn cảnh, tình cảnh, tình thế, địa vị, thân phận, trạng thái, tình trạng, mệnh đề điều kiện, kỳ thi vớt - kiểu cách, hình dáng, mốt, thời trang, tập tục phong lưu đài các - tình hình - hình, hình ảnh, hình vẽ minh hoạ fig), vật tượng trưng, vật điển hình, vật giống, nhân vật, sơ đồ, lá số tử vi, con số, số học, sự tính toán bằng con số, số tiền, hình thái tu từ - giả thiết, hình nhịp điệu, hình múa - hình thể, hình dạng, hình thức, hình thái, dạng, lớp, thể thức, nghi thức, thủ tục, lề thói, mẫu có chỗ trống, tình trạng sức khoẻ, sự phấn khởi, ghế dài, khuôn, hang thỏ, ắc quy, sự ghép - sự thiết lập - tính chất giống, sự giống, hình thức giống, chân dung, vật giống như tạc, người giống như tạc - cách, cách thức, lối, phương thức, kiểu, thức, điệu - đất tơi xốp, đất, mốc, meo, đường gờ, đường chỉ, tính tình - chữ in, sự in ra, dấu in, vết, dấu, ảnh in, ảnh chụp in ra, vải hoa in - sự sắp xếp theo hệ thống, sự phối hợp, kế hoạch, âm mưu, mưu đồ, ý đồ, lược đồ, giản đồ = die Form + = die Form + = die Form + = der Form gemäß + = in Form von + = die gerade Form + = die äußere Form + = die konvexe Form + = in aller Form + = Form annehmen + = in guter Form + = die dreieckige Form + = die rechteckige Form + = in mündlicher Form + = Er ist gut in Form. + = wieder in Form bringen + = eine äußere Form geben + = in ausgezeichneter Form + = die endgültige Form verleihen +</t>
        </is>
      </c>
    </row>
    <row r="6979">
      <c r="A6979" t="inlineStr">
        <is>
          <t>formal</t>
        </is>
      </c>
      <c r="B6979" t="inlineStr"/>
      <c r="C6979" t="inlineStr"/>
      <c r="D6979" t="inlineStr">
        <is>
          <t>hình thức, theo nghi lễ, theo thể thức, theo nghi thức, theo thủ tục, trang trọng, đúng lễ thói, đúng luật lệ, ngay hàng thẳng lối, chiếu lệ có tính chất hình thức, câu nệ hình thức - máy móc, kiểu cách, khó tính, chính thức, thuộc bản chất</t>
        </is>
      </c>
    </row>
    <row r="6980">
      <c r="A6980" t="inlineStr">
        <is>
          <t>Formaldehyd</t>
        </is>
      </c>
      <c r="B6980" t="inlineStr"/>
      <c r="C6980" t="inlineStr"/>
      <c r="D6980" t="inlineStr">
        <is>
          <t>hoá fomanddêhyt</t>
        </is>
      </c>
    </row>
    <row r="6981">
      <c r="A6981" t="inlineStr">
        <is>
          <t>Formalin</t>
        </is>
      </c>
      <c r="B6981" t="inlineStr"/>
      <c r="C6981" t="inlineStr"/>
      <c r="D6981" t="inlineStr">
        <is>
          <t>hoá fomanlin</t>
        </is>
      </c>
    </row>
    <row r="6982">
      <c r="A6982" t="inlineStr">
        <is>
          <t>formalisieren</t>
        </is>
      </c>
      <c r="B6982" t="inlineStr"/>
      <c r="C6982" t="inlineStr"/>
      <c r="D6982" t="inlineStr">
        <is>
          <t>nghi thức hoá, trang trọng hoá, chính thức hoá, làm thành hình thức chủ nghĩa</t>
        </is>
      </c>
    </row>
    <row r="6983">
      <c r="A6983" t="inlineStr">
        <is>
          <t>Formalismus</t>
        </is>
      </c>
      <c r="B6983" t="inlineStr"/>
      <c r="C6983" t="inlineStr"/>
      <c r="D6983" t="inlineStr">
        <is>
          <t>thói hình thức, chủ nghĩa hình thức - thói công thức, chủ nghĩa công thức</t>
        </is>
      </c>
    </row>
    <row r="6984">
      <c r="A6984" t="inlineStr">
        <is>
          <t>Formalist</t>
        </is>
      </c>
      <c r="B6984" t="inlineStr"/>
      <c r="C6984" t="inlineStr"/>
      <c r="D6984" t="inlineStr">
        <is>
          <t>người theo chủ nghĩa hình thức</t>
        </is>
      </c>
    </row>
    <row r="6985">
      <c r="A6985" t="inlineStr">
        <is>
          <t>formalistisch</t>
        </is>
      </c>
      <c r="B6985" t="inlineStr"/>
      <c r="C6985" t="inlineStr"/>
      <c r="D6985" t="inlineStr">
        <is>
          <t>hình thức, hình thức chủ nghĩa</t>
        </is>
      </c>
    </row>
    <row r="6986">
      <c r="A6986" t="inlineStr">
        <is>
          <t>Format</t>
        </is>
      </c>
      <c r="B6986" t="inlineStr"/>
      <c r="C6986" t="inlineStr"/>
      <c r="D6986" t="inlineStr">
        <is>
          <t>cỡ, đường kính, phẩm chất, tính chất, năng lực, thứ, hạng - khổ - sự quan trọng, tầm quan trọng, quyền thế, thế lực - kích thước, độ lớn, số, dụng cụ đo ngọc, suất ăn, khẩu phần sizing), chuẩn mực cân đo, hồ - vóc người, sự tiến triển, mức phát triển = das längliche rechteckige Format +</t>
        </is>
      </c>
    </row>
    <row r="6987">
      <c r="A6987" t="inlineStr">
        <is>
          <t>formatieren</t>
        </is>
      </c>
      <c r="B6987" t="inlineStr"/>
      <c r="C6987" t="inlineStr"/>
      <c r="D6987">
        <f> neu formatieren +</f>
        <v/>
      </c>
    </row>
    <row r="6988">
      <c r="A6988" t="inlineStr">
        <is>
          <t>formbar</t>
        </is>
      </c>
      <c r="B6988" t="inlineStr"/>
      <c r="C6988" t="inlineStr"/>
      <c r="D6988" t="inlineStr">
        <is>
          <t>dễ dát mỏng, dễ uốn, dễ bảo - dẻo, nặn được, tạo hình, mềm dẻo, mềm mỏng, hay chiều đời, dễ uốn nắn</t>
        </is>
      </c>
    </row>
    <row r="6989">
      <c r="A6989" t="inlineStr">
        <is>
          <t>Formblatt</t>
        </is>
      </c>
      <c r="B6989" t="inlineStr"/>
      <c r="C6989" t="inlineStr"/>
      <c r="D6989" t="inlineStr">
        <is>
          <t>chỗ để trống, khoảng trống, gạch để trống, sự trống rỗng, nỗi trống trải, đạn không nạp chì blank cartridge), vé xổ số không trúng, phôi tiền, mẫu in có chừa chỗ trống - điểm giữa bia tập bắn, đích - hình, hình thể, hình dạng, hình dáng, hình thức, hình thái, dạng, lớp, thể thức, nghi thức, thủ tục, lề thói, mẫu có chỗ trống, tình trạng sức khoẻ, sự phấn khởi, ghế dài, khuôn, hang thỏ - ắc quy, sự ghép, sự thiết lập</t>
        </is>
      </c>
    </row>
    <row r="6990">
      <c r="A6990" t="inlineStr">
        <is>
          <t>Formel</t>
        </is>
      </c>
      <c r="B6990" t="inlineStr"/>
      <c r="C6990" t="inlineStr"/>
      <c r="D6990" t="inlineStr">
        <is>
          <t>hình, hình thể, hình dạng, hình dáng, hình thức, hình thái, dạng, lớp, thể thức, nghi thức, thủ tục, lề thói, mẫu có chỗ trống, tình trạng sức khoẻ, sự phấn khởi, ghế dài, khuôn, hang thỏ - ắc quy, sự ghép, sự thiết lập - cách thức, công thức = die Formel + = Formel- + = in eine Formel fassen + = nach einer gemeinsamen Formel suchen +</t>
        </is>
      </c>
    </row>
    <row r="6991">
      <c r="A6991" t="inlineStr">
        <is>
          <t>formelhaft</t>
        </is>
      </c>
      <c r="B6991" t="inlineStr"/>
      <c r="C6991" t="inlineStr"/>
      <c r="D6991" t="inlineStr">
        <is>
          <t>công thức, có tính chất công thức</t>
        </is>
      </c>
    </row>
    <row r="6992">
      <c r="A6992" t="inlineStr">
        <is>
          <t>formell</t>
        </is>
      </c>
      <c r="B6992" t="inlineStr"/>
      <c r="C6992" t="inlineStr"/>
      <c r="D6992" t="inlineStr">
        <is>
          <t>góc, có góc, có góc cạnh, đặt ở góc, gầy nhom, gầy giơ xương, xương xương, không mềm mỏng, cộc lốc, cứng đờ - hình thức, theo nghi lễ, theo thể thức, theo nghi thức, theo thủ tục, trang trọng, đúng lễ thói, đúng luật lệ, ngay hàng thẳng lối, chiếu lệ có tính chất hình thức, câu nệ hình thức - máy móc, kiểu cách, khó tính, chính thức, thuộc bản chất - functionary, hàm, hàm số, chức - có hồ bột, hồ cứng, cứng nhắc</t>
        </is>
      </c>
    </row>
    <row r="6993">
      <c r="A6993" t="inlineStr">
        <is>
          <t>Formelsammlung</t>
        </is>
      </c>
      <c r="B6993" t="inlineStr"/>
      <c r="C6993" t="inlineStr"/>
      <c r="D6993" t="inlineStr">
        <is>
          <t>tập công thức, công thức, công thức pha chế</t>
        </is>
      </c>
    </row>
    <row r="6994">
      <c r="A6994" t="inlineStr">
        <is>
          <t>Formen</t>
        </is>
      </c>
      <c r="B6994" t="inlineStr"/>
      <c r="C6994" t="inlineStr"/>
      <c r="D6994" t="inlineStr">
        <is>
          <t>sự đúc, vật đúc, số nhiều) đường gờ, đường chỉ = das Werkzeug zum Formen +</t>
        </is>
      </c>
    </row>
    <row r="6995">
      <c r="A6995" t="inlineStr">
        <is>
          <t>formen</t>
        </is>
      </c>
      <c r="B6995" t="inlineStr"/>
      <c r="C6995" t="inlineStr"/>
      <c r="D6995" t="inlineStr">
        <is>
          <t>làm xây dựng, đặt, vẽ, dựng - 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tại thành, cấu thành, nặn, rập theo khuôn, tạo thành hình - hình dung, miêu tả, mường tượng, tưởng tượng, làm điển hình cho, trang trí hình vẽ, đánh số, ghi giá, tính toán, có tên tuổi, có vai vế, làm tính - làm thành, tạo thành, nặn thành, huấn luyện, rèn luyện, đào tạo, tổ chức, thiết lập, thành lập, phát thành tiếng, phát âm rõ, nghĩ ra, hình thành, gây, tạo được, nhiễm, cấu tạo, xếp thành - ghép, thành hình, được tạo thành, xếp thành hàng - dàn xếp, bố trí, bố cục, dựng lên, điều chỉnh, làm cho hợp, lắp, chắp, hư cấu, trình bày, phát âm, đặt vào khung, lên khung, dựng khung, đầy triển vọng to frame well) - làm mẫu, nặn kiểu, vẽ kiểu, làm mô hình, đắp khuôn, làm theo, làm gương, bắt chước, làm nghề mặc quần áo làm nẫu, mặc làm mẫu - đúc - đẽo, uốn nắn, đặt ra, thảo ra, định đường, định hướng, có triển vọng - ném, vứt, quăng, quẳng, liệng, lao, vật ngã, ném vào, mang vào, đưa vào, làm cho rơi vào, bỗng đẩy vào, lột, thay, đẻ, xe, nắn hình, trau, chơi súc sắc - quay, xoay, vặn, lộn, lật, trở, dở, quay về, hướng về, ngoảnh về, quành, đi quanh, đi vòng rẽ, ngoặt, quá, tránh, gạt, dịch, đổi, biến, chuyển, làm cho, làm chua, làm khó chịu, làm buồn nôn, làm say sưa - làm hoa lên, làm điên cuồng, tiện, sắp xếp, sắp đặt, xoay tròn, đi về, rẽ, đổi chiều, đổi hướng, trở nên, trở thành, đổi thành, biến thành, thành chua, buồn nôn, buồn mửa, lợm giọng, quay cuồng, hoa lên - có thể tiện được = formen +</t>
        </is>
      </c>
    </row>
    <row r="6996">
      <c r="A6996" t="inlineStr">
        <is>
          <t>formend</t>
        </is>
      </c>
      <c r="B6996" t="inlineStr"/>
      <c r="C6996" t="inlineStr"/>
      <c r="D6996" t="inlineStr">
        <is>
          <t>để hình thành, để tạo thành, để cấu tạo</t>
        </is>
      </c>
    </row>
    <row r="6997">
      <c r="A6997" t="inlineStr">
        <is>
          <t>Formenlehre</t>
        </is>
      </c>
      <c r="B6997" t="inlineStr"/>
      <c r="C6997" t="inlineStr"/>
      <c r="D6997" t="inlineStr">
        <is>
          <t>hình thái học = die Formenlehre +</t>
        </is>
      </c>
    </row>
    <row r="6998">
      <c r="A6998" t="inlineStr">
        <is>
          <t>Former</t>
        </is>
      </c>
      <c r="B6998" t="inlineStr"/>
      <c r="C6998" t="inlineStr"/>
      <c r="D6998" t="inlineStr">
        <is>
          <t>cái trước, người trước, vấn đề trước - thợ đúc</t>
        </is>
      </c>
    </row>
    <row r="6999">
      <c r="A6999" t="inlineStr">
        <is>
          <t>Formfehler</t>
        </is>
      </c>
      <c r="B6999" t="inlineStr"/>
      <c r="C6999" t="inlineStr"/>
      <c r="D6999" t="inlineStr">
        <is>
          <t>sự sai lầm, sự sai sót, lỗi, ý kiến sai lầm, tình trạng sai lầm, sai số, độ sai, sự vi phạm, sự mất thích ứng - sự lỗi lầm, sự thiếu sót, sự vi phạm quy ước xã hội, lời nói lỡ, hành động tếu - tính chất không theo thủ tục quy định, tính chất không chính thức, hành vi không chính thức, tính không nghi thức thân mật, điều thân mật</t>
        </is>
      </c>
    </row>
    <row r="7000">
      <c r="A7000" t="inlineStr">
        <is>
          <t>Formgebung</t>
        </is>
      </c>
      <c r="B7000" t="inlineStr"/>
      <c r="C7000" t="inlineStr"/>
      <c r="D7000" t="inlineStr">
        <is>
          <t>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nghệ thuật làm mẫu vật, nghệ thuật làm mô hình, nghệ thuật làm khuôn tượng, nghề mặc quần áo làm mẫu - sự đúc, vật đúc, số nhiều) đường gờ, đường chỉ</t>
        </is>
      </c>
    </row>
    <row r="7001">
      <c r="A7001" t="inlineStr">
        <is>
          <t>Formgestalter</t>
        </is>
      </c>
      <c r="B7001" t="inlineStr"/>
      <c r="C7001" t="inlineStr"/>
      <c r="D7001" t="inlineStr">
        <is>
          <t>người phác hoạ, người vẽ kiểu, người phác thảo cách trình bày, người trang trí, người thiết kế</t>
        </is>
      </c>
    </row>
    <row r="7002">
      <c r="A7002" t="inlineStr">
        <is>
          <t>Formgestaltung</t>
        </is>
      </c>
      <c r="B7002" t="inlineStr"/>
      <c r="C7002" t="inlineStr"/>
      <c r="D7002" t="inlineStr">
        <is>
          <t>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t>
        </is>
      </c>
    </row>
    <row r="7003">
      <c r="A7003" t="inlineStr">
        <is>
          <t>formieren</t>
        </is>
      </c>
      <c r="B7003" t="inlineStr"/>
      <c r="C7003" t="inlineStr"/>
      <c r="D7003" t="inlineStr">
        <is>
          <t>làm thành, tạo thành, nặn thành, huấn luyện, rèn luyện, đào tạo, tổ chức, thiết lập, thành lập, phát thành tiếng, phát âm rõ, nghĩ ra, hình thành, gây, tạo được, nhiễm, cấu tạo, xếp thành - ghép, thành hình, được tạo thành, xếp thành hàng = neu formieren +</t>
        </is>
      </c>
    </row>
    <row r="7004">
      <c r="A7004" t="inlineStr">
        <is>
          <t>formlos</t>
        </is>
      </c>
      <c r="B7004" t="inlineStr"/>
      <c r="C7004" t="inlineStr"/>
      <c r="D7004" t="inlineStr">
        <is>
          <t>tính không có hình dạng nhất định, tính vô định hình, không kết tinh - không có hình dáng rõ rệt - không theo thủ tục quy định, không chính thức, không nghi thức thân mật - thờ ơ, hờ hững, lânh đạm, vô tình, trễ nãi, sơ suất, không chú ý, không cẩn thận - không có hình dạng, không ra hình thù gì, có hình dạng kỳ quái, dị hình, dị dạng - không kiểu cách, không câu nệ theo nghi thức, không khách khí - không theo quy ước, trái với thói thường, độc đáo = formlos +</t>
        </is>
      </c>
    </row>
    <row r="7005">
      <c r="A7005" t="inlineStr">
        <is>
          <t>Formlosigkeit</t>
        </is>
      </c>
      <c r="B7005" t="inlineStr"/>
      <c r="C7005" t="inlineStr"/>
      <c r="D7005" t="inlineStr">
        <is>
          <t>tính không có hình dạng nhất định, tính vô định hình, tính không kết tinh - tính không có hình dáng rõ rệt - tính chất không theo thủ tục quy định, tính chất không chính thức, hành vi không chính thức, tính không nghi thức thân mật, điều thân mật - tính thờ ơ, tính hờ hững, sự lânh đạm, sự vô tình, tính trễ nãi, tính sơ suất, sự không chú ý, sự không cẩn thận - sự không có hình dạng, sự dị hình, tính dị dạng - tính không theo quy ước, tính không theo thói thường, tính độc đáo</t>
        </is>
      </c>
    </row>
    <row r="7006">
      <c r="A7006" t="inlineStr">
        <is>
          <t>Formrahmen</t>
        </is>
      </c>
      <c r="B7006" t="inlineStr"/>
      <c r="C7006" t="inlineStr"/>
      <c r="D7006" t="inlineStr">
        <is>
          <t>sự theo đuổi, sự đuổi theo, sự săn đuổi, the chase sự săn bắn, khu vực săn bắn chace), thú bị săn đuổi, tàu bị đuổi bắt, khuôn, rãnh, phần đầu đại bác</t>
        </is>
      </c>
    </row>
    <row r="7007">
      <c r="A7007" t="inlineStr">
        <is>
          <t>Formular</t>
        </is>
      </c>
      <c r="B7007" t="inlineStr"/>
      <c r="C7007" t="inlineStr"/>
      <c r="D7007" t="inlineStr">
        <is>
          <t>chỗ để trống, khoảng trống, gạch để trống, sự trống rỗng, nỗi trống trải, đạn không nạp chì blank cartridge), vé xổ số không trúng, phôi tiền, mẫu in có chừa chỗ trống - điểm giữa bia tập bắn, đích - hình, hình thể, hình dạng, hình dáng, hình thức, hình thái, dạng, lớp, thể thức, nghi thức, thủ tục, lề thói, mẫu có chỗ trống, tình trạng sức khoẻ, sự phấn khởi, ghế dài, khuôn, hang thỏ - ắc quy, sự ghép, sự thiết lập = ein Formular ausfüllen + = das unausgefüllte Formular + = füllen Sie das Formular aus +</t>
        </is>
      </c>
    </row>
    <row r="7008">
      <c r="A7008" t="inlineStr">
        <is>
          <t>formulieren</t>
        </is>
      </c>
      <c r="B7008" t="inlineStr"/>
      <c r="C7008" t="inlineStr"/>
      <c r="D7008" t="inlineStr">
        <is>
          <t>công thức hoá - làm thành công thức, đưa vào một công thức, trình bày rõ ràng chính xác, phát biểu có hệ thống - nặn, đẽo, gọt, tạo thành hình, uốn nắn, đặt ra, thảo ra, định đường, định hướng, hình thành, thành hình, có triển vọng - nói dài dòng, phát biểu bằng lời nói, động từ hoá - phát biểu, nói lên, bày tỏ, diễn tả = neu formulieren +</t>
        </is>
      </c>
    </row>
    <row r="7009">
      <c r="A7009" t="inlineStr">
        <is>
          <t>Formulierung</t>
        </is>
      </c>
      <c r="B7009" t="inlineStr"/>
      <c r="C7009" t="inlineStr"/>
      <c r="D7009" t="inlineStr">
        <is>
          <t>sự làm thành công thức, sự đưa vào một công thức, sự trình bày rõ ràng chính xác, phát biểu có hệ thống - sự viết ra, cách viết, cách diễn tả, lời, từ = die treffende Formulierung +</t>
        </is>
      </c>
    </row>
    <row r="7010">
      <c r="A7010" t="inlineStr">
        <is>
          <t>forsch</t>
        </is>
      </c>
      <c r="B7010" t="inlineStr"/>
      <c r="C7010" t="inlineStr"/>
      <c r="D7010" t="inlineStr">
        <is>
          <t>nhanh, nhanh nhẩu, nhanh nhẹn, lanh lợi, hoạt động, phát đạt, nổi bọt lóng lánh, sủi bọt, trong lành, mát mẻ, lồng lộng - - đầy nghị lực, đầy dũng khí, hăng hái - mạnh khoẻ, cường tráng, mãnh liệt, mạnh mẽ, đầy khí lực</t>
        </is>
      </c>
    </row>
    <row r="7011">
      <c r="A7011" t="inlineStr">
        <is>
          <t>forschen</t>
        </is>
      </c>
      <c r="B7011" t="inlineStr"/>
      <c r="C7011" t="inlineStr"/>
      <c r="D7011" t="inlineStr">
        <is>
          <t>nghiên cứu = forschen + = nach etwas forschen +</t>
        </is>
      </c>
    </row>
    <row r="7012">
      <c r="A7012" t="inlineStr">
        <is>
          <t>forschend</t>
        </is>
      </c>
      <c r="B7012" t="inlineStr"/>
      <c r="C7012" t="inlineStr"/>
      <c r="D7012" t="inlineStr">
        <is>
          <t>điều tra, thẩm tra, tìm hiểu, tò mò, quan sát, dò hỏi, tìm tòi - hay dò hỏi, tọc mạch</t>
        </is>
      </c>
    </row>
    <row r="7013">
      <c r="A7013" t="inlineStr">
        <is>
          <t>Forscher</t>
        </is>
      </c>
      <c r="B7013" t="inlineStr"/>
      <c r="C7013" t="inlineStr"/>
      <c r="D7013" t="inlineStr">
        <is>
          <t>người thăm dò, người thám hiểm, cái thông dò - người điều tra nghiên cứu - nhà nghiên cứu - học sinh đại học, sinh viên, người nghiên cứu, người chăm chỉ, người được học bổng, nghiên cứu sinh được học bổng</t>
        </is>
      </c>
    </row>
    <row r="7014">
      <c r="A7014" t="inlineStr">
        <is>
          <t>Forschung</t>
        </is>
      </c>
      <c r="B7014" t="inlineStr"/>
      <c r="C7014" t="inlineStr"/>
      <c r="D7014" t="inlineStr">
        <is>
          <t>sự điều tra, sự thẩm tra, sự thẩm vấn, sự hỏi, câu hỏi - sự nghiên cứu = die Lehre und Forschung + = die angewandte Forschung +</t>
        </is>
      </c>
    </row>
    <row r="7015">
      <c r="A7015" t="inlineStr">
        <is>
          <t>Forschungen</t>
        </is>
      </c>
      <c r="B7015" t="inlineStr"/>
      <c r="C7015" t="inlineStr"/>
      <c r="D7015">
        <f> der Techniker, der geheime Forschungen durchführt +</f>
        <v/>
      </c>
    </row>
    <row r="7016">
      <c r="A7016" t="inlineStr">
        <is>
          <t>Forst</t>
        </is>
      </c>
      <c r="B7016" t="inlineStr"/>
      <c r="C7016" t="inlineStr"/>
      <c r="D7016" t="inlineStr">
        <is>
          <t>rừng, rừng săn bắn - gỗ, củi, số nhiều) rừng, thùng gỗ, kèn sáo bằng gỗ</t>
        </is>
      </c>
    </row>
    <row r="7017">
      <c r="A7017" t="inlineStr">
        <is>
          <t>Forstwesen</t>
        </is>
      </c>
      <c r="B7017" t="inlineStr"/>
      <c r="C7017" t="inlineStr"/>
      <c r="D7017" t="inlineStr">
        <is>
          <t>miền rừng, lâm học</t>
        </is>
      </c>
    </row>
    <row r="7018">
      <c r="A7018" t="inlineStr">
        <is>
          <t>Fort</t>
        </is>
      </c>
      <c r="B7018" t="inlineStr"/>
      <c r="C7018" t="inlineStr"/>
      <c r="D7018" t="inlineStr">
        <is>
          <t>pháo đài, công sự, vị trí phòng thủ = das kleine Fort + = Fort mit dir! +</t>
        </is>
      </c>
    </row>
    <row r="7019">
      <c r="A7019" t="inlineStr">
        <is>
          <t>Fortbestand</t>
        </is>
      </c>
      <c r="B7019" t="inlineStr"/>
      <c r="C7019" t="inlineStr"/>
      <c r="D7019" t="inlineStr">
        <is>
          <t>sự tiếp tục, sự tồn tại, sự kéo dài, sự lâu dài, sự lưu lại lâu dài, sự tiếp tục tình trạng, sự hoãn, sự đình lại - sự làm tiếp, sự chấp, sự ghép, sự mở rộng, sự kéo dài thêm, phần tiếp thêm, phần mở rộng thêm, ghệt, xà cạp, quần dài</t>
        </is>
      </c>
    </row>
    <row r="7020">
      <c r="A7020" t="inlineStr">
        <is>
          <t>fortbestehen</t>
        </is>
      </c>
      <c r="B7020" t="inlineStr"/>
      <c r="C7020" t="inlineStr"/>
      <c r="D7020" t="inlineStr">
        <is>
          <t>tồn tại, kéo dài, giữ lâu bền, để lâu, đủ cho dùng</t>
        </is>
      </c>
    </row>
    <row r="7021">
      <c r="A7021" t="inlineStr">
        <is>
          <t>fortbewegen</t>
        </is>
      </c>
      <c r="B7021" t="inlineStr"/>
      <c r="C7021" t="inlineStr"/>
      <c r="D7021" t="inlineStr">
        <is>
          <t>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đưa, dàn xếp xong, ký kết, làm, hoãn lại, để lại, để chậm lại, cầm cương ngựa, đánh xe - lái xe..., đi xe, chạy, bạt bóng, bị cuốn đi, bị trôi giạt, lao vào, xô vào, đập mạnh, quất mạnh, giáng cho một cú, bắn cho một phát đạn, ném cho một hòn đá to let drive at), nhằm mục đích - có ý định, có ý muốn, làm cật lực, lao vào mà làm, tập trung vật nuôi để kiểm lại - chuyển, di chuyển, chuyển dịch, xê dịch, đổi chỗ, dời chỗ, lắc, lay, khuấy, quấy, làm chuyển động, nhấc, làm nhuận, kích thích, kích động, gây ra, xúi giục, gợi, làm cảm động, làm xúc động - làm mũi lòng, gợi mối thương cảm, đề nghị, chuyển động, cử động, động đậy, cựa quậy, lay động, đi, hành động, hoạt động = sich fortbewegen + = sich schnell fortbewegen +</t>
        </is>
      </c>
    </row>
    <row r="7022">
      <c r="A7022" t="inlineStr">
        <is>
          <t>fortbewegend</t>
        </is>
      </c>
      <c r="B7022" t="inlineStr"/>
      <c r="C7022" t="inlineStr"/>
      <c r="D7022" t="inlineStr">
        <is>
          <t>di động, hay đi đây đi đó</t>
        </is>
      </c>
    </row>
    <row r="7023">
      <c r="A7023" t="inlineStr">
        <is>
          <t>Fortbewegung</t>
        </is>
      </c>
      <c r="B7023" t="inlineStr"/>
      <c r="C7023" t="inlineStr"/>
      <c r="D7023" t="inlineStr">
        <is>
          <t>sự di động, sự vận động - sự chuyển đông, cử động, cử chỉ, dáng đi, bản kiến nghị, sự đề nghị, sự đi ngoài, sự đi ỉa, máy móc - sự chuyển động, sự cử động, sự hoạt động, động tác, hoạt động, hành động, sự di chuyển, phong trào, cuộc vận động, bộ phận hoạt động, tình cảm, mối cảm kích, mối xúc động, phần - sự tiến triển, sự biến động, sự ra ỉa - sự kéo, sức kéo</t>
        </is>
      </c>
    </row>
    <row r="7024">
      <c r="A7024" t="inlineStr">
        <is>
          <t>Fortdauer</t>
        </is>
      </c>
      <c r="B7024" t="inlineStr"/>
      <c r="C7024" t="inlineStr"/>
      <c r="D7024" t="inlineStr">
        <is>
          <t>sự tiếp tục, sự tồn tại, sự kéo dài, sự lâu dài, sự lưu lại lâu dài, sự tiếp tục tình trạng, sự hoãn, sự đình lại - sự làm tiếp, sự chấp, sự ghép, sự mở rộng, sự kéo dài thêm, phần tiếp thêm, phần mở rộng thêm, ghệt, xà cạp, quần dài - thời gian, khoảng thời gian = die stete Fortdauer +</t>
        </is>
      </c>
    </row>
    <row r="7025">
      <c r="A7025" t="inlineStr">
        <is>
          <t>fortdauern</t>
        </is>
      </c>
      <c r="B7025" t="inlineStr"/>
      <c r="C7025" t="inlineStr"/>
      <c r="D7025" t="inlineStr">
        <is>
          <t>tồn tại, kéo dài, tôn trọng, giữ, tuân theo, chịu theo, trung thành với, ở, ngụ tại, chờ, chờ đợi, chịu đựng, chịu, chống đỡ được - tiếp tục, làm tiếp, duy trì, vẫn cứ, tiếp diễn, ở lại, hoãn lại, đình lại - cam chịu, chịu được - giữ lâu bền, để lâu, đủ cho dùng - đạt được, thu được, giành được, kiếm được, đang tồn tại, hiện hành, thông dụng</t>
        </is>
      </c>
    </row>
    <row r="7026">
      <c r="A7026" t="inlineStr">
        <is>
          <t>fortdauernd</t>
        </is>
      </c>
      <c r="B7026" t="inlineStr"/>
      <c r="C7026" t="inlineStr"/>
      <c r="D7026" t="inlineStr">
        <is>
          <t>liên tục, liên tiếp, không dứt, không ngừng, tiến hành, duy trì - lâu dài, lâu bền, vĩnh cửu, thường xuyên, thường trực, cố định</t>
        </is>
      </c>
    </row>
    <row r="7027">
      <c r="A7027" t="inlineStr">
        <is>
          <t>fortfahren</t>
        </is>
      </c>
      <c r="B7027" t="inlineStr"/>
      <c r="C7027" t="inlineStr"/>
      <c r="D7027" t="inlineStr">
        <is>
          <t>rời khỏi, ra đi, khởi hành, chết, sao lãng, đi trệch, lạc, cáo biệt, ra về, từ giã - lấy lại, chiếm lại, hồi phục lại, lại bắt đầu, lại tiếp tục, tóm tắt lại, nêu điểm chính = fortfahren + = fortfahren + = fortfahren in + = beharrlich fortfahren +</t>
        </is>
      </c>
    </row>
    <row r="7028">
      <c r="A7028" t="inlineStr">
        <is>
          <t>fortgeschritten</t>
        </is>
      </c>
      <c r="B7028" t="inlineStr"/>
      <c r="C7028" t="inlineStr"/>
      <c r="D7028" t="inlineStr">
        <is>
          <t>tiên tiến, tiến bộ, cấp tiến, cao, cấp cao - tiến lên, tiến tới, luỹ tiến, tăng dần lên, tăng không ngừng, phát triển không ngừng, tiến hành</t>
        </is>
      </c>
    </row>
    <row r="7029">
      <c r="A7029" t="inlineStr">
        <is>
          <t>fortgesetzt</t>
        </is>
      </c>
      <c r="B7029" t="inlineStr"/>
      <c r="C7029" t="inlineStr"/>
      <c r="D7029" t="inlineStr">
        <is>
          <t>liên tục, liên tiếp, không dứt, không ngừng, tiến hành, duy trì - không ngớt, liên miên</t>
        </is>
      </c>
    </row>
    <row r="7030">
      <c r="A7030" t="inlineStr">
        <is>
          <t>fortkommen</t>
        </is>
      </c>
      <c r="B7030" t="inlineStr"/>
      <c r="C7030" t="inlineStr"/>
      <c r="D7030" t="inlineStr">
        <is>
          <t>thịnh vượng, phát đạt, lớn nhanh, mau lớn, phát triển mạnh</t>
        </is>
      </c>
    </row>
    <row r="7031">
      <c r="A7031" t="inlineStr">
        <is>
          <t>fortlaufend</t>
        </is>
      </c>
      <c r="B7031" t="inlineStr"/>
      <c r="C7031" t="inlineStr"/>
      <c r="D7031" t="inlineStr">
        <is>
          <t>liên tục, liên tiếp, tiếp liền nhau - không dứt, không ngừng, tiến hành, duy trì - chạy đang chạy, tiến hành trong lúc chạy, chảy, đang chảy, di động trượt đi, liền, hiện nay, đương thời</t>
        </is>
      </c>
    </row>
    <row r="7032">
      <c r="A7032" t="inlineStr">
        <is>
          <t>fortleben</t>
        </is>
      </c>
      <c r="B7032" t="inlineStr"/>
      <c r="C7032" t="inlineStr"/>
      <c r="D7032" t="inlineStr">
        <is>
          <t>sống lâu hơn, sống qua, qua khỏi được, sống sót, còn lại, tồn tại = fortleben in +</t>
        </is>
      </c>
    </row>
    <row r="7033">
      <c r="A7033" t="inlineStr">
        <is>
          <t>fortpflanzbar</t>
        </is>
      </c>
      <c r="B7033" t="inlineStr"/>
      <c r="C7033" t="inlineStr"/>
      <c r="D7033" t="inlineStr">
        <is>
          <t>có thể chuyển giao, có thể truyền được</t>
        </is>
      </c>
    </row>
    <row r="7034">
      <c r="A7034" t="inlineStr">
        <is>
          <t>Fortpflanzen</t>
        </is>
      </c>
      <c r="B7034" t="inlineStr"/>
      <c r="C7034" t="inlineStr"/>
      <c r="D7034" t="inlineStr">
        <is>
          <t>xe ngựa, toa hành khách, sự chuyên chở hàng hoá, cước chuyên chở hàng hoá, bộ phận quay, sườn xe, xe chở pháo gun carriage), dáng, dáng đi, sự thông qua, sự điều khiển, sự quản lý - sự thi hành, sự thực hiện</t>
        </is>
      </c>
    </row>
    <row r="7035">
      <c r="A7035" t="inlineStr">
        <is>
          <t>fortpflanzen</t>
        </is>
      </c>
      <c r="B7035" t="inlineStr"/>
      <c r="C7035" t="inlineStr"/>
      <c r="D7035" t="inlineStr">
        <is>
          <t>truyền giống, nhân giống, truyền, truyền lại, truyền bá, lan truyền, sinh sản, sinh sôi nảy nở - chuyển giao = sich fortpflanzen + = sich fortpflanzen + = sich fortpflanzen +</t>
        </is>
      </c>
    </row>
    <row r="7036">
      <c r="A7036" t="inlineStr">
        <is>
          <t>fortpflanzend</t>
        </is>
      </c>
      <c r="B7036" t="inlineStr"/>
      <c r="C7036" t="inlineStr"/>
      <c r="D7036" t="inlineStr">
        <is>
          <t>cường mạnh, rất hùng mạnh, có quyền hơn, mạnh hơn, trội, có ưu thế</t>
        </is>
      </c>
    </row>
    <row r="7037">
      <c r="A7037" t="inlineStr">
        <is>
          <t>Fortpflanzung</t>
        </is>
      </c>
      <c r="B7037" t="inlineStr"/>
      <c r="C7037" t="inlineStr"/>
      <c r="D7037" t="inlineStr">
        <is>
          <t>sự sinh sản, sự gây giống, sự chăn nuôi, sự giáo dục, phép lịch sự - sự nhân, tính nhân - sự truyền giống, sự nhân giống, sự truyền, sự truyền lại, sự truyền bá, sự lan truyền - sự tái sản xuất, sự sinh sôi nẩy nở, sự sao chép, sự sao lại, sự mô phỏng, bản sao chép, bản mô phỏng, sự phát lại, sự lặp lại - - sự chuyển giao</t>
        </is>
      </c>
    </row>
    <row r="7038">
      <c r="A7038" t="inlineStr">
        <is>
          <t>Fortpflanzungs-</t>
        </is>
      </c>
      <c r="B7038" t="inlineStr"/>
      <c r="C7038" t="inlineStr"/>
      <c r="D7038" t="inlineStr">
        <is>
          <t>truyền, truyền bá - tái sản xuất, có khả năng sinh sôi nẩy nở, sinh sản</t>
        </is>
      </c>
    </row>
    <row r="7039">
      <c r="A7039" t="inlineStr">
        <is>
          <t>Forts</t>
        </is>
      </c>
      <c r="B7039" t="inlineStr"/>
      <c r="C7039" t="inlineStr"/>
      <c r="D7039" t="inlineStr">
        <is>
          <t>pháo đài nhỏ, công sự ngoài thành, pháo đài</t>
        </is>
      </c>
    </row>
    <row r="7040">
      <c r="A7040" t="inlineStr">
        <is>
          <t>Fortschaffen</t>
        </is>
      </c>
      <c r="B7040" t="inlineStr"/>
      <c r="C7040" t="inlineStr"/>
      <c r="D7040" t="inlineStr">
        <is>
          <t>sự chuyên chở, sự vận tải, sự đưa đi đày, sự đày ải, tội đày, phiếu vận tải, vé</t>
        </is>
      </c>
    </row>
    <row r="7041">
      <c r="A7041" t="inlineStr">
        <is>
          <t>fortschaffen</t>
        </is>
      </c>
      <c r="B7041" t="inlineStr"/>
      <c r="C7041" t="inlineStr"/>
      <c r="D7041" t="inlineStr">
        <is>
          <t>rút khỏi, sơ tán, tản cư, chuyển khỏi mặt trận, tháo, làm khỏi tắc, làm bài tiết, thục rửa, làm chân không, rút lui, bài tiết, thải ra - dời đi, di chuyển, dọn, cất dọn, bỏ ra, tháo ra, cách chức, đuổi, lấy ra, đưa ra, rút ra..., tẩy trừ, tẩy, xoá bỏ, loại bỏ, giết, thủ tiêu, khử đi, làm hết, xua đuổi sạch, bóc, cắt bỏ, dời đi xa - đi ra, tránh ra xa, dọn nhà, đổi chỗ ở</t>
        </is>
      </c>
    </row>
    <row r="7042">
      <c r="A7042" t="inlineStr">
        <is>
          <t>Fortschreibung</t>
        </is>
      </c>
      <c r="B7042" t="inlineStr"/>
      <c r="C7042" t="inlineStr"/>
      <c r="D7042" t="inlineStr">
        <is>
          <t>phép ngoại suy</t>
        </is>
      </c>
    </row>
    <row r="7043">
      <c r="A7043" t="inlineStr">
        <is>
          <t>Fortschreiten</t>
        </is>
      </c>
      <c r="B7043" t="inlineStr"/>
      <c r="C7043" t="inlineStr"/>
      <c r="D7043" t="inlineStr">
        <is>
          <t>sự chuyển động, sự vận động, sự cử động, sự hoạt động, động tác, cử động, hoạt động, hành động, sự di chuyển, phong trào, cuộc vận động, bộ phận hoạt động, tình cảm, mối cảm kích - mối xúc động, phần, sự tiến triển, sự biến động, sự đi ngoài, sự ra ỉa - sự tiến tới, sự tiến bộ, sự phát triển, sự tiến hành, cuộc kinh lý</t>
        </is>
      </c>
    </row>
    <row r="7044">
      <c r="A7044" t="inlineStr">
        <is>
          <t>fortschreiten</t>
        </is>
      </c>
      <c r="B7044" t="inlineStr"/>
      <c r="C7044" t="inlineStr"/>
      <c r="D7044" t="inlineStr">
        <is>
          <t>đưa lên, đưa ra phía trước, đề xuất, đưa ra, đề bạt, thăng chức, làm cho tiến bộ, làm tiến mau, thúc đẩy, tăng, tăng lên, trả trước, đặt trước, cho vay, tiến lên, tiến tới, tiến bộ - cho diễu hành, đưa đi, bắt đi, đi, bước đều, diễu hành, hành quân, giáp giới, ở sát bờ cõi, ở tiếp biên giới - theo đuổi, đi đến, tiếp tục, tiếp diễn, tiếp tục nói, làm, hành động, xuất phát, phát ra từ - tiến triển, phát triển, tiến hành = fortschreiten +</t>
        </is>
      </c>
    </row>
    <row r="7045">
      <c r="A7045" t="inlineStr">
        <is>
          <t>fortschreitend</t>
        </is>
      </c>
      <c r="B7045" t="inlineStr"/>
      <c r="C7045" t="inlineStr"/>
      <c r="D7045" t="inlineStr">
        <is>
          <t>tiến lên, tiến tới, tiến bộ, luỹ tiến, tăng dần lên, tăng không ngừng, phát triển không ngừng, tiến hành</t>
        </is>
      </c>
    </row>
    <row r="7046">
      <c r="A7046" t="inlineStr">
        <is>
          <t>Fortschritte</t>
        </is>
      </c>
      <c r="B7046" t="inlineStr"/>
      <c r="C7046" t="inlineStr"/>
      <c r="D7046" t="inlineStr">
        <is>
          <t>đưa lên, đưa ra phía trước, đề xuất, đưa ra, đề bạt, thăng chức, làm cho tiến bộ, làm tiến mau, thúc đẩy, tăng, tăng lên, trả trước, đặt trước, cho vay, tiến lên, tiến tới, tiến bộ - cải tiến, cải thiện, cải tạo, trau dồi, mở mang, lợi dụng, tận dụng, được cải tiến, được cải thiện, trở nên tốt hơn - tiến triển, phát triển, tiến hành</t>
        </is>
      </c>
    </row>
    <row r="7047">
      <c r="A7047" t="inlineStr">
        <is>
          <t>fortschrittlich</t>
        </is>
      </c>
      <c r="B7047" t="inlineStr"/>
      <c r="C7047" t="inlineStr"/>
      <c r="D7047" t="inlineStr">
        <is>
          <t>tiên tiến, tiến bộ, cấp tiến, cao, cấp cao - ở trước, phía trước, tiến lên, tiến về phía trước, chín sớm, đến sớm, sớm biết, sớm khôn, trước, sốt sắng, ngạo mạn, xấc xược, về tương lai, về sau này, về phía trước, lên phía trước - ở phía mũi tàu, về phía mũi tàu - tiến tới, luỹ tiến, tăng dần lên, tăng không ngừng, phát triển không ngừng, tiến hành = fortschrittlich eingestellt +</t>
        </is>
      </c>
    </row>
    <row r="7048">
      <c r="A7048" t="inlineStr">
        <is>
          <t>fortsetzen</t>
        </is>
      </c>
      <c r="B7048" t="inlineStr"/>
      <c r="C7048" t="inlineStr"/>
      <c r="D7048" t="inlineStr">
        <is>
          <t>tiếp tục, làm tiếp, giữ, duy trì, vẫn cứ, tiếp diễn, ở lại, hoãn lại, đình lại - làm thành vĩnh viễn, làm cho bất diệt, làm sống mãi, làm tồn tại mãi mãi, ghi nhớ mãi - tiến lên, theo đuổi, đi đến, tiếp tục nói, làm, hành động, xuất phát, phát ra từ - theo, đuổi theo, đuổi bắt, truy nã, truy kích, đeo đẳng, cứ bám lấy dai dẳng, đi theo, đeo đuổi, thực hiện đến cùng, đi tìm, mưu cầu</t>
        </is>
      </c>
    </row>
    <row r="7049">
      <c r="A7049" t="inlineStr">
        <is>
          <t>fortsetzend</t>
        </is>
      </c>
      <c r="B7049" t="inlineStr"/>
      <c r="C7049" t="inlineStr"/>
      <c r="D7049" t="inlineStr">
        <is>
          <t>để tiếp tục, để nối tiếp, để kéo dài</t>
        </is>
      </c>
    </row>
    <row r="7050">
      <c r="A7050" t="inlineStr">
        <is>
          <t>Fortsetzung</t>
        </is>
      </c>
      <c r="B7050" t="inlineStr"/>
      <c r="C7050" t="inlineStr"/>
      <c r="D7050" t="inlineStr">
        <is>
          <t>sự tiếp tục, sự làm tiếp, sự chấp, sự ghép, sự mở rộng, sự kéo dài thêm, phần tiếp thêm, phần mở rộng thêm, ghệt, xà cạp, quần dài - phần trả mỗi lần, phần cung cấp mỗi lần, phần đăng mỗi lần = die Fortsetzung + = Fortsetzung folgt +</t>
        </is>
      </c>
    </row>
    <row r="7051">
      <c r="A7051" t="inlineStr">
        <is>
          <t>Fortsetzungen</t>
        </is>
      </c>
      <c r="B7051" t="inlineStr"/>
      <c r="C7051" t="inlineStr"/>
      <c r="D7051" t="inlineStr">
        <is>
          <t>xếp theo hàng, xếp theo thứ tự, đăng từng số</t>
        </is>
      </c>
    </row>
    <row r="7052">
      <c r="A7052" t="inlineStr">
        <is>
          <t>forttreiben</t>
        </is>
      </c>
      <c r="B7052" t="inlineStr"/>
      <c r="C7052" t="inlineStr"/>
      <c r="D7052" t="inlineStr">
        <is>
          <t>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đưa, dàn xếp xong, ký kết, làm, hoãn lại, để lại, để chậm lại, cầm cương ngựa, đánh xe - lái xe..., đi xe, chạy, bạt bóng, bị cuốn đi, bị trôi giạt, lao vào, xô vào, đập mạnh, quất mạnh, giáng cho một cú, bắn cho một phát đạn, ném cho một hòn đá to let drive at), nhằm mục đích - có ý định, có ý muốn, làm cật lực, lao vào mà làm, tập trung vật nuôi để kiểm lại</t>
        </is>
      </c>
    </row>
    <row r="7053">
      <c r="A7053" t="inlineStr">
        <is>
          <t>Fortziehen</t>
        </is>
      </c>
      <c r="B7053" t="inlineStr"/>
      <c r="C7053" t="inlineStr"/>
      <c r="D7053" t="inlineStr">
        <is>
          <t>sự di trú, sự chuyển trường, đoàn người di trú, bầy chim di trú</t>
        </is>
      </c>
    </row>
    <row r="7054">
      <c r="A7054" t="inlineStr">
        <is>
          <t>fortziehen</t>
        </is>
      </c>
      <c r="B7054" t="inlineStr"/>
      <c r="C7054" t="inlineStr"/>
      <c r="D7054" t="inlineStr">
        <is>
          <t>di trú, ra nước ngoài, chuyển trường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di cư, đầu thai, luân hồi</t>
        </is>
      </c>
    </row>
    <row r="7055">
      <c r="A7055" t="inlineStr">
        <is>
          <t>Forum</t>
        </is>
      </c>
      <c r="B7055" t="inlineStr"/>
      <c r="C7055" t="inlineStr"/>
      <c r="D7055" t="inlineStr">
        <is>
          <t>diễn đàn &amp; ), toà án, chợ, nơi công cộng, chỗ hội họp</t>
        </is>
      </c>
    </row>
    <row r="7056">
      <c r="A7056" t="inlineStr">
        <is>
          <t>fossilienhaltig</t>
        </is>
      </c>
      <c r="B7056" t="inlineStr"/>
      <c r="C7056" t="inlineStr"/>
      <c r="D7056" t="inlineStr">
        <is>
          <t>có vật hoá đá, có hoá thạch</t>
        </is>
      </c>
    </row>
    <row r="7057">
      <c r="A7057" t="inlineStr">
        <is>
          <t>Foto</t>
        </is>
      </c>
      <c r="B7057" t="inlineStr"/>
      <c r="C7057" t="inlineStr"/>
      <c r="D7057" t="inlineStr">
        <is>
          <t>bức tranh, bức ảnh, bức vẽ, chân dung, người giống hệt, hình ảnh hạnh phúc tương lai, hiện thân, điển hình, vật đẹp, cảnh đẹp, người đẹp, số nhiều) phim xi nê, cảnh ngộ, sự việc</t>
        </is>
      </c>
    </row>
    <row r="7058">
      <c r="A7058" t="inlineStr">
        <is>
          <t>Fotoabzug</t>
        </is>
      </c>
      <c r="B7058" t="inlineStr"/>
      <c r="C7058" t="inlineStr"/>
      <c r="D7058" t="inlineStr">
        <is>
          <t>chữ in, sự in ra, dấu in, vết, dấu, ảnh in, ảnh chụp in ra, vải hoa in</t>
        </is>
      </c>
    </row>
    <row r="7059">
      <c r="A7059" t="inlineStr">
        <is>
          <t>Fotoapparat</t>
        </is>
      </c>
      <c r="B7059" t="inlineStr"/>
      <c r="C7059" t="inlineStr"/>
      <c r="D7059" t="inlineStr">
        <is>
          <t>máy ảnh, máy quay phim, phòng riêng của quan toà</t>
        </is>
      </c>
    </row>
    <row r="7060">
      <c r="A7060" t="inlineStr">
        <is>
          <t>Fotograf</t>
        </is>
      </c>
      <c r="B7060" t="inlineStr"/>
      <c r="C7060" t="inlineStr"/>
      <c r="D7060" t="inlineStr">
        <is>
          <t>nhà nhiếp ảnh, thợ nhiếp ảnh</t>
        </is>
      </c>
    </row>
    <row r="7061">
      <c r="A7061" t="inlineStr">
        <is>
          <t>Fotografie</t>
        </is>
      </c>
      <c r="B7061" t="inlineStr"/>
      <c r="C7061" t="inlineStr"/>
      <c r="D7061" t="inlineStr">
        <is>
          <t>ảnh, bức ảnh - thuật nhiếp ảnh, thuật chụp ảnh, sự chụp ảnh</t>
        </is>
      </c>
    </row>
    <row r="7062">
      <c r="A7062" t="inlineStr">
        <is>
          <t>fotografisch</t>
        </is>
      </c>
      <c r="B7062" t="inlineStr"/>
      <c r="C7062" t="inlineStr"/>
      <c r="D7062" t="inlineStr">
        <is>
          <t>thợ chụp ảnh, như chụp ảnh</t>
        </is>
      </c>
    </row>
    <row r="7063">
      <c r="A7063" t="inlineStr">
        <is>
          <t>Fotokopierer</t>
        </is>
      </c>
      <c r="B7063" t="inlineStr"/>
      <c r="C7063" t="inlineStr"/>
      <c r="D7063" t="inlineStr">
        <is>
          <t>máy sao chụp, bản sao chụp</t>
        </is>
      </c>
    </row>
    <row r="7064">
      <c r="A7064" t="inlineStr">
        <is>
          <t>Fotomodell</t>
        </is>
      </c>
      <c r="B7064" t="inlineStr"/>
      <c r="C7064" t="inlineStr"/>
      <c r="D7064" t="inlineStr">
        <is>
          <t>kiểu, mẫu, mô hình, người làm gương, người gương mẫu, người giống hệt, vật giống hệt, người làm kiểu, vật làm kiểu, người đàn bà mặc quần áo mẫu, quần áo mặc làm mẫu, vật mẫu</t>
        </is>
      </c>
    </row>
    <row r="7065">
      <c r="A7065" t="inlineStr">
        <is>
          <t>Foxtrott</t>
        </is>
      </c>
      <c r="B7065" t="inlineStr"/>
      <c r="C7065" t="inlineStr"/>
      <c r="D7065" t="inlineStr">
        <is>
          <t>điệu nhảy fôctrôt = Foxtrott tanzen +</t>
        </is>
      </c>
    </row>
    <row r="7066">
      <c r="A7066" t="inlineStr">
        <is>
          <t>Foyer</t>
        </is>
      </c>
      <c r="B7066" t="inlineStr"/>
      <c r="C7066" t="inlineStr"/>
      <c r="D7066" t="inlineStr">
        <is>
          <t>phòng giải lao - hành lang, hành lang ở nghị viện, nhóm người hoạt động ở hành lang - sự đi thơ thẩn, sự lang thang không mục đích, ghế dài, đi văng, ghế tựa, buồng đợi, phòng khách, phòng ngồi chơi</t>
        </is>
      </c>
    </row>
    <row r="7067">
      <c r="A7067" t="inlineStr">
        <is>
          <t>Fracht</t>
        </is>
      </c>
      <c r="B7067" t="inlineStr"/>
      <c r="C7067" t="inlineStr"/>
      <c r="D7067" t="inlineStr">
        <is>
          <t>hàng hoá - xe ngựa, toa hành khách, sự chuyên chở hàng hoá, cước chuyên chở hàng hoá, bộ phận quay, sườn xe, xe chở pháo gun carriage), dáng, dáng đi, sự thông qua, sự điều khiển, sự quản lý - sự thi hành, sự thực hiện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việc chuyên chở hàng bằng đường thuỷ, việc chuyên chở hàng hoá, tiền cước chuyên chở, sự thuê tàu chuyên chở - chuyên chở hàng bằng đường thuỷ, chuyên chở hàng hoá - của cải, động sản, hàng, hàng hoá chở - sự chất hàng - vậy nặng, gánh nặng, vật đội, trách nhiệm nặng nề, điều lo lắng, nỗi buồn phiền, sự tải, tải, trọng tải, thuốc nạp, đạn nạp, nhiều, hàng đống - công việc khuân vác, nghề khuân vác, tiền công khuân vác</t>
        </is>
      </c>
    </row>
    <row r="7068">
      <c r="A7068" t="inlineStr">
        <is>
          <t>Frachtbrief</t>
        </is>
      </c>
      <c r="B7068" t="inlineStr"/>
      <c r="C7068" t="inlineStr"/>
      <c r="D7068">
        <f> der Frachtbrief + = der Frachtbrief +</f>
        <v/>
      </c>
    </row>
    <row r="7069">
      <c r="A7069" t="inlineStr">
        <is>
          <t>Frachter</t>
        </is>
      </c>
      <c r="B7069" t="inlineStr"/>
      <c r="C7069" t="inlineStr"/>
      <c r="D7069" t="inlineStr">
        <is>
          <t>người chất hàng, người gửi hàng chở bằng đường bộ, người thuê tàu chuyên chở, người nhận chuyên chở hàng, tàu chuyên chở, máy bay chuyên chở</t>
        </is>
      </c>
    </row>
    <row r="7070">
      <c r="A7070" t="inlineStr">
        <is>
          <t>Frachtgut</t>
        </is>
      </c>
      <c r="B7070" t="inlineStr"/>
      <c r="C7070" t="inlineStr"/>
      <c r="D7070" t="inlineStr">
        <is>
          <t>hàng hoá - việc chuyên chở hàng bằng đường thuỷ, việc chuyên chở hàng hoá, tiền cước chuyên chở, sự thuê tàu chuyên chở</t>
        </is>
      </c>
    </row>
    <row r="7071">
      <c r="A7071" t="inlineStr">
        <is>
          <t>Frachtkosten</t>
        </is>
      </c>
      <c r="B7071" t="inlineStr"/>
      <c r="C7071" t="inlineStr"/>
      <c r="D7071" t="inlineStr">
        <is>
          <t>xe ngựa, toa hành khách, sự chuyên chở hàng hoá, cước chuyên chở hàng hoá, bộ phận quay, sườn xe, xe chở pháo gun carriage), dáng, dáng đi, sự thông qua, sự điều khiển, sự quản lý - sự thi hành, sự thực hiện - việc chuyên chở hàng bằng đường thuỷ, việc chuyên chở hàng hoá, tiền cước chuyên chở, sự thuê tàu chuyên chở</t>
        </is>
      </c>
    </row>
    <row r="7072">
      <c r="A7072" t="inlineStr">
        <is>
          <t>Frachtschiff</t>
        </is>
      </c>
      <c r="B7072" t="inlineStr"/>
      <c r="C7072" t="inlineStr"/>
      <c r="D7072" t="inlineStr">
        <is>
          <t>người chất hàng, người gửi hàng chở bằng đường bộ, người thuê tàu chuyên chở, người nhận chuyên chở hàng, tàu chuyên chở, máy bay chuyên chở</t>
        </is>
      </c>
    </row>
    <row r="7073">
      <c r="A7073" t="inlineStr">
        <is>
          <t>Frack</t>
        </is>
      </c>
      <c r="B7073" t="inlineStr"/>
      <c r="C7073" t="inlineStr"/>
      <c r="D7073" t="inlineStr">
        <is>
          <t>áo dạ hội, lễ phục = im Frack +</t>
        </is>
      </c>
    </row>
    <row r="7074">
      <c r="A7074" t="inlineStr">
        <is>
          <t>Frage-und-Antwortspiel</t>
        </is>
      </c>
      <c r="B7074" t="inlineStr"/>
      <c r="C7074" t="inlineStr"/>
      <c r="D7074" t="inlineStr">
        <is>
          <t>người thi vấn đáp, học sinh bị kiểm tra nói, học sinh bị quay vấn đáp</t>
        </is>
      </c>
    </row>
    <row r="7075">
      <c r="A7075" t="inlineStr">
        <is>
          <t>Fragebogen</t>
        </is>
      </c>
      <c r="B7075" t="inlineStr"/>
      <c r="C7075" t="inlineStr"/>
      <c r="D7075" t="inlineStr">
        <is>
          <t>bản câu hỏi</t>
        </is>
      </c>
    </row>
    <row r="7076">
      <c r="A7076" t="inlineStr">
        <is>
          <t>Fragen</t>
        </is>
      </c>
      <c r="B7076" t="inlineStr">
        <is>
          <t>verb</t>
        </is>
      </c>
      <c r="C7076" t="inlineStr"/>
      <c r="D7076" t="inlineStr">
        <is>
          <t>hỏi, hỏi cung, nghi ngờ, đặt thành vấn đề, điều tra, nghiên cứu, xem xét = eine Menge Fragen + = Fragen offenlassen + = durch Fragen verblüffen + = die innenpolitischen Fragen + = unangenehme Fragen stellen + = jemanden mit Fragen bestürmen + = jemanden mit Fragen überfallen +</t>
        </is>
      </c>
    </row>
    <row r="7077">
      <c r="A7077" t="inlineStr">
        <is>
          <t>fragen</t>
        </is>
      </c>
      <c r="B7077" t="inlineStr"/>
      <c r="C7077" t="inlineStr"/>
      <c r="D7077" t="inlineStr">
        <is>
          <t>hỏi, hỏi cung, nghi ngờ, đặt thành vấn đề, điều tra, nghiên cứu, xem xét - thỉnh cầu, yêu cầu, đề nghị = fragen + = sich fragen + = danach fragen + = darf ich fragen? + = du hast gut fragen + = kreuz und quer fragen +</t>
        </is>
      </c>
    </row>
    <row r="7078">
      <c r="A7078" t="inlineStr">
        <is>
          <t>fragend</t>
        </is>
      </c>
      <c r="B7078" t="inlineStr"/>
      <c r="C7078" t="inlineStr"/>
      <c r="D7078" t="inlineStr">
        <is>
          <t>điều tra, thẩm tra, tìm hiểu, tò mò, quan sát, dò hỏi, tìm tòi - câu hỏi, đưa ra câu hỏi, có tính chất là câu hỏi, hỏi vặn, nghi vấn - hỏi dò, tra hỏi, thẩm vấn, chất vấn</t>
        </is>
      </c>
    </row>
    <row r="7079">
      <c r="A7079" t="inlineStr">
        <is>
          <t>Frager</t>
        </is>
      </c>
      <c r="B7079" t="inlineStr"/>
      <c r="C7079" t="inlineStr"/>
      <c r="D7079" t="inlineStr">
        <is>
          <t>người điều tra, người thẩm tra = der lästige Frager +</t>
        </is>
      </c>
    </row>
    <row r="7080">
      <c r="A7080" t="inlineStr">
        <is>
          <t>Fragesteller</t>
        </is>
      </c>
      <c r="B7080" t="inlineStr"/>
      <c r="C7080" t="inlineStr"/>
      <c r="D7080" t="inlineStr">
        <is>
          <t>người hỏi dò, người tra hỏi, người thẩm vấn, người chất vấn - người hỏi</t>
        </is>
      </c>
    </row>
    <row r="7081">
      <c r="A7081" t="inlineStr">
        <is>
          <t>Fragestellung</t>
        </is>
      </c>
      <c r="B7081" t="inlineStr"/>
      <c r="C7081" t="inlineStr"/>
      <c r="D7081" t="inlineStr">
        <is>
          <t>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bài toán, điều khó hiểu, thế cờ, bàn luận đến một vấn đề, có vấn đề, có luận đề - câu hỏi, điều bàn đến, điều nói đến</t>
        </is>
      </c>
    </row>
    <row r="7082">
      <c r="A7082" t="inlineStr">
        <is>
          <t>Fragewort</t>
        </is>
      </c>
      <c r="B7082" t="inlineStr"/>
      <c r="C7082" t="inlineStr"/>
      <c r="D7082" t="inlineStr">
        <is>
          <t>từ nghi vấn</t>
        </is>
      </c>
    </row>
    <row r="7083">
      <c r="A7083" t="inlineStr">
        <is>
          <t>Fragezeichen</t>
        </is>
      </c>
      <c r="B7083" t="inlineStr"/>
      <c r="C7083" t="inlineStr"/>
      <c r="D7083">
        <f> mit einem Fragezeichen versehen +</f>
        <v/>
      </c>
    </row>
    <row r="7084">
      <c r="A7084" t="inlineStr">
        <is>
          <t>fraglich</t>
        </is>
      </c>
      <c r="B7084" t="inlineStr"/>
      <c r="C7084" t="inlineStr"/>
      <c r="D7084" t="inlineStr">
        <is>
          <t>có thể tranh luận, có thể thảo luận, có thể bàn cãi - đáng ngờ, đáng nghi ngờ</t>
        </is>
      </c>
    </row>
    <row r="7085">
      <c r="A7085" t="inlineStr">
        <is>
          <t>fraglos</t>
        </is>
      </c>
      <c r="B7085" t="inlineStr"/>
      <c r="C7085" t="inlineStr"/>
      <c r="D7085" t="inlineStr">
        <is>
          <t>không còn nghi ngờ gì nữa, chắc chắn rõ ràng - không thể nghi ngờ được, chắc chắn</t>
        </is>
      </c>
    </row>
    <row r="7086">
      <c r="A7086" t="inlineStr">
        <is>
          <t>Fragment</t>
        </is>
      </c>
      <c r="B7086" t="inlineStr"/>
      <c r="C7086" t="inlineStr"/>
      <c r="D7086" t="inlineStr">
        <is>
          <t>mảnh, mảnh vỡ, khúc, đoạn, mấu, tác phẩm chưa hoàn thành</t>
        </is>
      </c>
    </row>
    <row r="7087">
      <c r="A7087" t="inlineStr">
        <is>
          <t>fragmentarisch</t>
        </is>
      </c>
      <c r="B7087" t="inlineStr"/>
      <c r="C7087" t="inlineStr"/>
      <c r="D7087" t="inlineStr">
        <is>
          <t>gồm những mảnh nhỏ, rời từng mảnh, rời từng đoạn, chắp vá, rời rạc</t>
        </is>
      </c>
    </row>
    <row r="7088">
      <c r="A7088" t="inlineStr">
        <is>
          <t>Fraktion</t>
        </is>
      </c>
      <c r="B7088" t="inlineStr"/>
      <c r="C7088" t="inlineStr"/>
      <c r="D7088">
        <f> aus der Fraktion ausschließen +</f>
        <v/>
      </c>
    </row>
    <row r="7089">
      <c r="A7089" t="inlineStr">
        <is>
          <t>fraktionieren</t>
        </is>
      </c>
      <c r="B7089" t="inlineStr"/>
      <c r="C7089" t="inlineStr"/>
      <c r="D7089" t="inlineStr">
        <is>
          <t>cắt phân đoạn</t>
        </is>
      </c>
    </row>
    <row r="7090">
      <c r="A7090" t="inlineStr">
        <is>
          <t>frankieren</t>
        </is>
      </c>
      <c r="B7090" t="inlineStr"/>
      <c r="C7090" t="inlineStr"/>
      <c r="D7090" t="inlineStr">
        <is>
          <t>miễn cước, đóng dấu miễn cước, ký miễn cước, cấp giấy thông hành - giậm, đóng dấu lên, in dấu lên, dán tem vào, nghiền, chứng tỏ, tỏ rõ, in vào, giậm chân = frankieren +</t>
        </is>
      </c>
    </row>
    <row r="7091">
      <c r="A7091" t="inlineStr">
        <is>
          <t>franko</t>
        </is>
      </c>
      <c r="B7091" t="inlineStr"/>
      <c r="C7091" t="inlineStr"/>
      <c r="D7091">
        <f> franko! +</f>
        <v/>
      </c>
    </row>
    <row r="7092">
      <c r="A7092" t="inlineStr">
        <is>
          <t>Frankovermerk</t>
        </is>
      </c>
      <c r="B7092" t="inlineStr"/>
      <c r="C7092" t="inlineStr"/>
      <c r="D7092" t="inlineStr">
        <is>
          <t>chữ ký miễn cước, bì có chữ ký miễn cước</t>
        </is>
      </c>
    </row>
    <row r="7093">
      <c r="A7093" t="inlineStr">
        <is>
          <t>Frankreich</t>
        </is>
      </c>
      <c r="B7093" t="inlineStr"/>
      <c r="C7093" t="inlineStr"/>
      <c r="D7093">
        <f> wie Gott in Frankreich leben + = Er lebt wie Gott in Frankreich. +</f>
        <v/>
      </c>
    </row>
    <row r="7094">
      <c r="A7094" t="inlineStr">
        <is>
          <t>Franse</t>
        </is>
      </c>
      <c r="B7094" t="inlineStr"/>
      <c r="C7094" t="inlineStr"/>
      <c r="D7094" t="inlineStr">
        <is>
          <t>tua, tóc cắt ngang trán, ven rìa, mép, vân - đầu sợi, sợi to, sợi thô, tiếng gõ nhẹ, tiếng búng</t>
        </is>
      </c>
    </row>
    <row r="7095">
      <c r="A7095" t="inlineStr">
        <is>
          <t>Fransen</t>
        </is>
      </c>
      <c r="B7095" t="inlineStr"/>
      <c r="C7095" t="inlineStr"/>
      <c r="D7095" t="inlineStr">
        <is>
          <t>đính tua vào, viền, diềm quanh - dệ bằng đầu sợi thừa, gõ nhẹ, vỗ nhẹ, búng, kể lể giọng đều đều</t>
        </is>
      </c>
    </row>
    <row r="7096">
      <c r="A7096" t="inlineStr">
        <is>
          <t>fransen</t>
        </is>
      </c>
      <c r="B7096" t="inlineStr"/>
      <c r="C7096" t="inlineStr"/>
      <c r="D7096" t="inlineStr">
        <is>
          <t>bị cọ sờn, bị cọ xơ - làm rối, thắt nút, làm rắc rối, rối, trở thành rắc rối, buột ra</t>
        </is>
      </c>
    </row>
    <row r="7097">
      <c r="A7097" t="inlineStr">
        <is>
          <t>Fratze</t>
        </is>
      </c>
      <c r="B7097" t="inlineStr"/>
      <c r="C7097" t="inlineStr"/>
      <c r="D7097" t="inlineStr">
        <is>
          <t>mặt, vẻ mặt, thể diện, sĩ diện, bộ mặt, bề ngoài, mã ngoài, bề mặt, mặt trước, mặt phía trước - sự nhăn mặt, sự cau mặt, vẻ nhăn nhó, vẻ làm bộ làm điệu, vẻ màu mè ỏng ẹo</t>
        </is>
      </c>
    </row>
    <row r="7098">
      <c r="A7098" t="inlineStr">
        <is>
          <t>fratzenhaft</t>
        </is>
      </c>
      <c r="B7098" t="inlineStr"/>
      <c r="C7098" t="inlineStr"/>
      <c r="D7098" t="inlineStr">
        <is>
          <t>lố bịch, kỳ cục</t>
        </is>
      </c>
    </row>
    <row r="7099">
      <c r="A7099" t="inlineStr">
        <is>
          <t>Frauen</t>
        </is>
      </c>
      <c r="B7099" t="inlineStr"/>
      <c r="C7099" t="inlineStr"/>
      <c r="D7099" t="inlineStr">
        <is>
          <t>nữ giới, giới phụ nữ - đàn bà, phụ nữ, giới đàn bà, kẻ nhu nhược, tính chất đàn bà, tình cảm đàn bà, nữ tính, bà hầu cận, nữ, gái</t>
        </is>
      </c>
    </row>
    <row r="7100">
      <c r="A7100" t="inlineStr">
        <is>
          <t>Frauenarzt</t>
        </is>
      </c>
      <c r="B7100" t="inlineStr"/>
      <c r="C7100" t="inlineStr"/>
      <c r="D7100" t="inlineStr">
        <is>
          <t>thầy thuốc phụ khoa</t>
        </is>
      </c>
    </row>
    <row r="7101">
      <c r="A7101" t="inlineStr">
        <is>
          <t>Frauenhaar</t>
        </is>
      </c>
      <c r="B7101" t="inlineStr"/>
      <c r="C7101" t="inlineStr"/>
      <c r="D7101" t="inlineStr">
        <is>
          <t>cây đuôi chồn</t>
        </is>
      </c>
    </row>
    <row r="7102">
      <c r="A7102" t="inlineStr">
        <is>
          <t>frauenhaft</t>
        </is>
      </c>
      <c r="B7102" t="inlineStr"/>
      <c r="C7102" t="inlineStr"/>
      <c r="D7102" t="inlineStr">
        <is>
          <t>của người vợ, như người vợ, phù hợp với người vợ - như đàn bà, như phụ nữ, phụ nữ, đàn bà - nhu mì thuỳ mị, kiều mị</t>
        </is>
      </c>
    </row>
    <row r="7103">
      <c r="A7103" t="inlineStr">
        <is>
          <t>Frauenkleid</t>
        </is>
      </c>
      <c r="B7103" t="inlineStr"/>
      <c r="C7103" t="inlineStr"/>
      <c r="D7103" t="inlineStr">
        <is>
          <t>áo choàng, áo ngoài, áo dài, áo choàng mặc trong nhà</t>
        </is>
      </c>
    </row>
    <row r="7104">
      <c r="A7104" t="inlineStr">
        <is>
          <t>Frauenrechtlerin</t>
        </is>
      </c>
      <c r="B7104" t="inlineStr"/>
      <c r="C7104" t="inlineStr"/>
      <c r="D7104" t="inlineStr">
        <is>
          <t>người theo thuyết nam nữ bình quyền, người bênh vực bình quyền cho phụ nữ</t>
        </is>
      </c>
    </row>
    <row r="7105">
      <c r="A7105" t="inlineStr">
        <is>
          <t>Frauenwelt</t>
        </is>
      </c>
      <c r="B7105" t="inlineStr"/>
      <c r="C7105" t="inlineStr"/>
      <c r="D7105" t="inlineStr">
        <is>
          <t>tính chất đàn bà, tính chất phụ nữ, nữ tính, thời kỳ đã trưởng thành của người phụ nữ, tư cách phụ nữ, nữ giới, giới đàn bà</t>
        </is>
      </c>
    </row>
    <row r="7106">
      <c r="A7106" t="inlineStr">
        <is>
          <t>Frauenzimmer</t>
        </is>
      </c>
      <c r="B7106" t="inlineStr"/>
      <c r="C7106" t="inlineStr"/>
      <c r="D7106" t="inlineStr">
        <is>
          <t>con cái, con mái, gốc cái, cây cái, người đàn bà, người phụ nữ, con mụ, con mẹ = das liederliche Frauenzimmer + = das leichtfertige Frauenzimmer +</t>
        </is>
      </c>
    </row>
    <row r="7107">
      <c r="A7107" t="inlineStr">
        <is>
          <t>fraulich</t>
        </is>
      </c>
      <c r="B7107" t="inlineStr"/>
      <c r="C7107" t="inlineStr"/>
      <c r="D7107" t="inlineStr">
        <is>
          <t>đàn bà, như đàn bà, yểu điệu dịu dàng, giống cái, cái, mái - có dáng quý phái, uỷ mị như đàn bà - của người vợ, như người vợ, phù hợp với người vợ - như phụ nữ, phụ nữ - nhu mì thuỳ mị, kiều mị</t>
        </is>
      </c>
    </row>
    <row r="7108">
      <c r="A7108" t="inlineStr">
        <is>
          <t>Fraulichkeit</t>
        </is>
      </c>
      <c r="B7108" t="inlineStr"/>
      <c r="C7108" t="inlineStr"/>
      <c r="D7108" t="inlineStr">
        <is>
          <t>tính chất đàn bà, tính chất phụ nữ, nữ tính, thời kỳ đã trưởng thành của người phụ nữ, tư cách phụ nữ, nữ giới, giới đàn bà - tình cảm đàn bà, cử chỉ đàn bà, tính yếu ớt rụt rè, tính nhu mì thuỳ mị, vẻ kiều mị</t>
        </is>
      </c>
    </row>
    <row r="7109">
      <c r="A7109" t="inlineStr">
        <is>
          <t>Freak</t>
        </is>
      </c>
      <c r="B7109" t="inlineStr"/>
      <c r="C7109" t="inlineStr"/>
      <c r="D7109" t="inlineStr">
        <is>
          <t>tính đồng bóng, tính hay thay đổi, quái vật, điều kỳ dị</t>
        </is>
      </c>
    </row>
    <row r="7110">
      <c r="A7110" t="inlineStr">
        <is>
          <t>frech</t>
        </is>
      </c>
      <c r="B7110" t="inlineStr"/>
      <c r="C7110" t="inlineStr"/>
      <c r="D7110" t="inlineStr">
        <is>
          <t>kiêu ngạo, kiêu căng, ngạo mạn - gan, táo bạo, trơ tráo, mặt dạn mày dày, càn rỡ - mày râu nhẵn nhụi, không che mặt nạ, không che mạng - dũng cảm, cả gan, trơ trẽn, liều lĩnh, rõ, rõ nét, dốc ngược, dốc đứng - dễ vỡ, dễ gãy, giòn, hỗn láo, hỗn xược - bằng đồng thau, như đồng thau, lanh lảnh, vô liêm sỉ, mặt dạn mày dày brazen faced) - êm đềm, lặng gió, lặng, không nổi sóng, bình tĩnh, điềm tĩnh, không biết xấu hổ - táo tợn, vô lễ - tự phụ, tự mãn, vênh váo - làm nhục, lăng mạ, sỉ nhục - mát mẻ, mát, hơi lạnh, nguội, trầm tĩnh, lãn đạm, nhạt nhẽo, thờ ơ, không sốt sắng, không nhiệt tình, không mặn mà, không đằm thắm, không biết ngượng, tròn, gọn - chắc chắn, thân, thân thiết, keo sơn, bền, không phai, nhanh, mau, trác táng, ăn chơi, phóng đãng, bền vững, chặt chẽ, sát, ngay cạnh - thiếu nghiêm trang, khiếm nhã, suồng sã, chớt nhã, xấc xược - tươi, tươi tắn, mơn mởn, còn rõ rệt, chưa phai mờ, trong sạch, tươi mát, mới, vừa mới tới, vừa mới ra, non nớt, ít kinh nghiệm, không mặn, không chát, ngọt, khoẻ khắn, sảng khoái, khoẻ mạnh - lanh lợi, xấc láo, sỗ sàng, ngà ngà say, chếnh choáng, vừa mới có sữa - láo xược - - bẩn thỉu, dơ dáy, kinh tởm, làm buồn nôn, tục tĩu, thô tục, xấu xa, ô trọc, dâm ô, xấu, khó chịu, làm bực mình, cáu kỉnh, giận dữ, ác, hiểm - hư, hư đốn, nghịch ngợm, nhảm - - - hoạt bát, bảnh, bốp = sei nicht frech! +</t>
        </is>
      </c>
    </row>
    <row r="7111">
      <c r="A7111" t="inlineStr">
        <is>
          <t>Frechheit</t>
        </is>
      </c>
      <c r="B7111" t="inlineStr"/>
      <c r="C7111" t="inlineStr"/>
      <c r="D7111" t="inlineStr">
        <is>
          <t>tính kiêu ngạo, tính kiêu căng, vẻ ngạo mạn - sự chắc chắn, sự tin chắc, điều chắc chắn, điều tin chắc, sự quả quyết, sự cam đoan, sự đảm bảo, sự tự tin, sự trơ tráo, sự vô liêm sỉ, bảo hiểm - sự cả gan, sự táo bạo, sự càn rỡ - - má, sự táo tợn, thói trơ tráo, tính không biết xấu hổ, lời nói láo xược, lời nói vô lễ, thanh má, thanh đứng - tính mặt dày mày dạn, tính vô liêm sỉ - sự phù phiếm, sự nhẹ dạ, sự bông lông, tính phù phiếm, tính nhẹ dạ, tính bông lông, việc tầm phào - cái trán, cái mặt, đằng trước, phía trước, mặt trước, bình phong ), vạt ngực, mặt trận, sự trơ trẽn, đường đi chơi dọc bờ biển, mớ tóc giả, Frông - sự gan dạ, sự dũng cảm, sự hỗn xược, sự cản trở - impudentness, hành động trơ tráo, hành động trơ trẽn, hành động vô liêm sỉ, hành động láo xược - tự do, quyền tự do, sự tự tiện, sự mạn phép, số nhiều) thái độ sỗ sàng, thái độ coi thường, thái độ nhờn, thái độ tuỳ tiện, đặc quyền, nữ thần tự do - mồm, miệng, mõm, miệng ăn, cửa, sự nhăn mặt, sự nhăn nhó - dây thần kinh, số nhiều) thần kinh, trạng thái thần kinh kích động, khí lực, khí phách, dũng khí, can đảm, nghị lực, sự táo gan, gân, bộ phận chủ yếu, khu vực trung tâm, bộ phận đầu não - lời nói hỗn xược - tính hỗn xược, tính láo xược = die Frechheit + = laß deine Frechheit! + = die unglaubliche Frechheit + = Was für eine Frechheit! + = ich kann seine Frechheit nicht ertragen +</t>
        </is>
      </c>
    </row>
    <row r="7112">
      <c r="A7112" t="inlineStr">
        <is>
          <t>Fregatte</t>
        </is>
      </c>
      <c r="B7112" t="inlineStr"/>
      <c r="C7112" t="inlineStr"/>
      <c r="D7112" t="inlineStr">
        <is>
          <t>tàu khu trục nhỏ, chim chiến, chim frêgat frigate-bird), tàu chiến, thuyền chiến</t>
        </is>
      </c>
    </row>
    <row r="7113">
      <c r="A7113" t="inlineStr">
        <is>
          <t>frei</t>
        </is>
      </c>
      <c r="B7113" t="inlineStr"/>
      <c r="C7113" t="inlineStr"/>
      <c r="D7113" t="inlineStr">
        <is>
          <t>rộng, bao la, mênh mông, rộng rãi, khoáng đạt, phóng khoáng, rõ, rõ ràng, thô tục, tục tĩu, khái quát đại cương, chung, chính, nặng, hoàn toàn - không phải trả tiền, không mất tiền, thêm ngoài tiêu chuẩn, thêm vào khẩu phần thường lệ - trong, trong trẻo, trong sạch, sáng sủa, dễ hiểu, thông trống, không có trở ngại, thoát khỏi, giũ sạch, trang trải hết, trọn vẹn, toàn bộ, đủ, tròn, trọn, chắc, chắc chắn, hẳn, tách ra, ra rời - xa ra, ở xa - bị làm rời ra, bị cởi ra, bị tháo ra, được thả ra, rảnh rang, không mắc bận, không vướng hẹn với ai, trống, không có người chiếm trước, không có người giữ trước - thân, thân thiết, keo sơn, bền, không phai, nhanh, mau, trác táng, ăn chơi, phóng đãng, bền vững, chặt chẽ, sát, ngay cạnh - không lấy tiền, biếu không, cho không - trong một phạm vi rộng lớn, không bó hẹp, phóng túng, tự do - có nhiều thì giờ rỗi rãi, nhàn hạ - lỏng, không chặt, chùng, không căng, không khít, rời ra, lung lay, long ra, lòng thòng, rộng lùng thùng, lùng nhùng, xốp, mềm, dễ cày, dễ làm tơi, lẻ, nhỏ, mơ hồ, không rõ ràng, không chính xác - không chặt chẽ, phóng, phóng đâng, không nghiêm, ẩu, bừa bâi..., yếu, hay ỉa chảy - vị ngữ thoát khỏi, giũ sạch được - không theo quy ước, trái với thói thường, độc đáo - không bị làm lúng túng, không bị làm trở ngại, không bị làm vướng víu - không có hẹn với ai, không bận, rảnh, chưa đính hôn, chưa hứa hôn, chưa ai giữ, chưa ai thuê - không bị xiềng chân, không bị cùm, được giải phóng - nhàn rỗi, không có người ở, vô chủ, bỏ trống, chưa ai ngồi, không bị chiếm đóng - không bị hạn chế, không hạn chế tốc độ - rỗng, bỏ không, khuyết, thiếu, rảnh rỗi, trống rỗng, lơ đãng, ngây dại = frei + = frei! + = frei von +</t>
        </is>
      </c>
    </row>
    <row r="7114">
      <c r="A7114" t="inlineStr">
        <is>
          <t>Freibauer</t>
        </is>
      </c>
      <c r="B7114" t="inlineStr"/>
      <c r="C7114" t="inlineStr"/>
      <c r="D7114" t="inlineStr">
        <is>
          <t>tiểu chủ, kỵ binh nghĩa dũng, yeoman of signals hạ sĩ quan ngành thông tin tín hiệu, hạ sĩ quan làm việc văn phòng, địa chủ nhỏ</t>
        </is>
      </c>
    </row>
    <row r="7115">
      <c r="A7115" t="inlineStr">
        <is>
          <t>freiberuflich</t>
        </is>
      </c>
      <c r="B7115" t="inlineStr"/>
      <c r="C7115" t="inlineStr"/>
      <c r="D7115">
        <f> freiberuflich arbeiten + = freiberuflich tätig sein +</f>
        <v/>
      </c>
    </row>
    <row r="7116">
      <c r="A7116" t="inlineStr">
        <is>
          <t>Freibeuter</t>
        </is>
      </c>
      <c r="B7116" t="inlineStr"/>
      <c r="C7116" t="inlineStr"/>
      <c r="D7116" t="inlineStr">
        <is>
          <t>bọn giặc cướp, người cản trở - - tàu lùng, người chỉ huy tàu lùng, thuỷ thủ trên tàu lùng</t>
        </is>
      </c>
    </row>
    <row r="7117">
      <c r="A7117" t="inlineStr">
        <is>
          <t>freibeutern</t>
        </is>
      </c>
      <c r="B7117" t="inlineStr"/>
      <c r="C7117" t="inlineStr"/>
      <c r="D7117" t="inlineStr">
        <is>
          <t>đi đánh phá các nước khác một cách phi pháp, cản trở sự thông qua</t>
        </is>
      </c>
    </row>
    <row r="7118">
      <c r="A7118" t="inlineStr">
        <is>
          <t>Freibrief</t>
        </is>
      </c>
      <c r="B7118" t="inlineStr"/>
      <c r="C7118" t="inlineStr"/>
      <c r="D7118" t="inlineStr">
        <is>
          <t>sự được toàn quyền hành động - đặc quyền, đặc ân = ohne Freibrief +</t>
        </is>
      </c>
    </row>
    <row r="7119">
      <c r="A7119" t="inlineStr">
        <is>
          <t>Freidenker</t>
        </is>
      </c>
      <c r="B7119" t="inlineStr"/>
      <c r="C7119" t="inlineStr"/>
      <c r="D7119" t="inlineStr">
        <is>
          <t>người tự do, người phóng túng - người phóng đâng, người truỵ lạc, người dâm đãng, người tự do tư tưởng</t>
        </is>
      </c>
    </row>
    <row r="7120">
      <c r="A7120" t="inlineStr">
        <is>
          <t>Freien</t>
        </is>
      </c>
      <c r="B7120" t="inlineStr"/>
      <c r="C7120" t="inlineStr"/>
      <c r="D7120" t="inlineStr">
        <is>
          <t>ở nước ngoài, ra nước ngoài, khắp nơi, đang truyền đi khắp nơi, ngoài trời, nghĩ sai, nhầm, tưởng lầm - ở ngoài trời - ở ngoài nhà = der Sport im Freien + = im Freien lagern + = im Freien übernachten + = der Aufnahmeort im Freien + = Wir schliefen im Freien. + = das qualmende Feuer im Freien +</t>
        </is>
      </c>
    </row>
    <row r="7121">
      <c r="A7121" t="inlineStr">
        <is>
          <t>Freier</t>
        </is>
      </c>
      <c r="B7121" t="inlineStr"/>
      <c r="C7121" t="inlineStr"/>
      <c r="D7121" t="inlineStr">
        <is>
          <t>người cầu hôn, đương sự, bên nguyên - anh chàng tán gái = der unerwünschte Freier +</t>
        </is>
      </c>
    </row>
    <row r="7122">
      <c r="A7122" t="inlineStr">
        <is>
          <t>Freigabe</t>
        </is>
      </c>
      <c r="B7122" t="inlineStr"/>
      <c r="C7122" t="inlineStr"/>
      <c r="D7122" t="inlineStr">
        <is>
          <t>sự giải thoát, sự thoát khỏi, sự thả, sự phóng thích, sự phát hành, sự đưa ra bàn, giấy biên lai, giấy biên nhận, sự nhượng lại, giấy nhượng lại, sự tách ra, sự nhả ra, sự giải phóng - cái ngắt điện, sự cắt, sự tháo ra, sự ném, sự mở, sự giải ngũ, sự phục viên, sự bay ra, sự thoát ra</t>
        </is>
      </c>
    </row>
    <row r="7123">
      <c r="A7123" t="inlineStr">
        <is>
          <t>freigeben</t>
        </is>
      </c>
      <c r="B7123" t="inlineStr"/>
      <c r="C7123" t="inlineStr"/>
      <c r="D7123" t="inlineStr">
        <is>
          <t>bãi bỏ việc kiểm soát của chính phủ - thôi trưng dụng, thôi trưng thu - giải phóng - làm cho có thể, làm cho có khả năng, cho quyền, cho phép - làm nhẹ, làm bớt, làm thoát khỏi, tha, thả, phóng thích, miễn, giải thoát, phát hành, đăng, đưa ra bán, nhường, nhượng, cắt dòng, nhả khớp, tháo ra, tách ra, cắt mạch, ném, cắt, mở, cho giải ngũ - cho phục viên, làm bay ra, làm thoát ra - để hở, cởi, bỏ, mở ra để tấn công, nói ra, tiết lộ, khám phá ra, bỏ mũ = freigeben + = freigeben +</t>
        </is>
      </c>
    </row>
    <row r="7124">
      <c r="A7124" t="inlineStr">
        <is>
          <t>freigebig</t>
        </is>
      </c>
      <c r="B7124" t="inlineStr"/>
      <c r="C7124" t="inlineStr"/>
      <c r="D7124" t="inlineStr">
        <is>
          <t>rộng rãi, hào phóng, phong phú dồi dào - - xài phí, lãng phí, hoang toàng, nhiều, quá nhiều</t>
        </is>
      </c>
    </row>
    <row r="7125">
      <c r="A7125" t="inlineStr">
        <is>
          <t>Freigebigkeit</t>
        </is>
      </c>
      <c r="B7125" t="inlineStr"/>
      <c r="C7125" t="inlineStr"/>
      <c r="D7125" t="inlineStr">
        <is>
          <t>tính rộng rãi, tính hào phóng, sự phong phú, sự dồi dào</t>
        </is>
      </c>
    </row>
    <row r="7126">
      <c r="A7126" t="inlineStr">
        <is>
          <t>freigelassen</t>
        </is>
      </c>
      <c r="B7126" t="inlineStr"/>
      <c r="C7126" t="inlineStr"/>
      <c r="D7126" t="inlineStr">
        <is>
          <t>đang trong thời gian thử thách, đang trong thời gian tập sự, đang trong thời gian được tạm tha có theo dõi</t>
        </is>
      </c>
    </row>
    <row r="7127">
      <c r="A7127" t="inlineStr">
        <is>
          <t>Freigelassene</t>
        </is>
      </c>
      <c r="B7127" t="inlineStr"/>
      <c r="C7127" t="inlineStr"/>
      <c r="D7127" t="inlineStr">
        <is>
          <t>người nô lệ được giải phóng = der auf Bewährung Freigelassene +</t>
        </is>
      </c>
    </row>
    <row r="7128">
      <c r="A7128" t="inlineStr">
        <is>
          <t>freigestellt</t>
        </is>
      </c>
      <c r="B7128" t="inlineStr"/>
      <c r="C7128" t="inlineStr"/>
      <c r="D7128" t="inlineStr">
        <is>
          <t>tuỳ ý, không bắt buộc, để cho chọn</t>
        </is>
      </c>
    </row>
    <row r="7129">
      <c r="A7129" t="inlineStr">
        <is>
          <t>freigiebig</t>
        </is>
      </c>
      <c r="B7129" t="inlineStr"/>
      <c r="C7129" t="inlineStr"/>
      <c r="D7129" t="inlineStr">
        <is>
          <t>rộng lượng, khoan hồng, rộng rãi, hào phóng, thịnh soạn, màu mỡ, phong phú, thắm tươi, dậm - đẹp, tốt đẹp, hậu hĩ, lớn, đáng kể - không hẹp hòi, không thành kiến, nhiều, rộng râi, đầy đủ, tự do - mở, ngỏ, mở rộng, không hạn chế, không cấm, trần, không có mui che, không gói, không bọc, trống, hở, lộ thiên, thoáng rộng, thông, không bị tắn nghẽn, công khai, rõ ràng, ra mắt, không che giấu - ai cũng biết, cởi mở, thật tình, thưa, có lỗ hổng, có khe hở..., chưa giải quyết, chưa xong, phóng khoáng, sẵn sàng tiếp thu cái mới, còn bỏ trống, chưa ai đảm nhiệm, chưa ai làm..., không đóng băng - không có trong sương giá, dịu, ấm áp, mở ra cho, có thể bị, quang đãng, không có sương mù, buông - hoang toàng, hoang phí, phá của, tiêu tiền vung vãi = freigiebig +</t>
        </is>
      </c>
    </row>
    <row r="7130">
      <c r="A7130" t="inlineStr">
        <is>
          <t>Freigiebigkeit</t>
        </is>
      </c>
      <c r="B7130" t="inlineStr"/>
      <c r="C7130" t="inlineStr"/>
      <c r="D7130" t="inlineStr">
        <is>
          <t>lòng rộng rãi, tính hào phóng, vật tặng, tiền thưởng, tiền khuyến khích, tiền thưởng nhập ngũ - sự rộng lượng, sự khoan hồng, hành động rộng lượng, hành động khoan hồng, tính rộng rãi - tính hoà phóng, tính hẹp hòi, tính không thành kiến, tư tưởng tự do, tư tưởng không câu nệ, món quà hậu</t>
        </is>
      </c>
    </row>
    <row r="7131">
      <c r="A7131" t="inlineStr">
        <is>
          <t>Freihafen</t>
        </is>
      </c>
      <c r="B7131" t="inlineStr"/>
      <c r="C7131" t="inlineStr"/>
      <c r="D7131" t="inlineStr">
        <is>
          <t>cảng tự do</t>
        </is>
      </c>
    </row>
    <row r="7132">
      <c r="A7132" t="inlineStr">
        <is>
          <t>freihalten</t>
        </is>
      </c>
      <c r="B7132" t="inlineStr"/>
      <c r="C7132" t="inlineStr"/>
      <c r="D7132">
        <f> freihalten +</f>
        <v/>
      </c>
    </row>
    <row r="7133">
      <c r="A7133" t="inlineStr">
        <is>
          <t>Freihandel</t>
        </is>
      </c>
      <c r="B7133" t="inlineStr"/>
      <c r="C7133" t="inlineStr"/>
      <c r="D7133" t="inlineStr">
        <is>
          <t>sự buôn bán tự do, mậu dịch tự do, sự buôn lậu</t>
        </is>
      </c>
    </row>
    <row r="7134">
      <c r="A7134" t="inlineStr">
        <is>
          <t>Freiheit</t>
        </is>
      </c>
      <c r="B7134" t="inlineStr"/>
      <c r="C7134" t="inlineStr"/>
      <c r="D7134" t="inlineStr">
        <is>
          <t>sự gỡ ra, sự tháo rời, sự tách ra, tình trạng tách rời ra, sự thờ ơ, tình trạng sống tách rời, sự vô tư, sự suy xét độc lập, phân đội, chi đội - sự thanh thản, sự thoải mái, sự không bị ràng buộc, sự thanh nhàn, sự nhàn hạ, sự dễ dàng, dự thanh thoát, sự dễ chịu, sự không bị đau đớn, sự khỏi đau - sự tự do, nền tự do, quyền tự do, quyền tự quyết, sự miễn, sự khỏi phải, sự không có, sự xuề xoà, sự suồng sã, đặc quyền, khả năng chuyển dộng - độ vĩ, đường vĩ, số nhiều) miền, vùng, bề rộng, phạm vi rộng, quyền rộng rãi - tự do, sự tự tiện, sự mạn phép, số nhiều) thái độ sỗ sàng, thái độ coi thường, thái độ nhờn, thái độ tuỳ tiện, nữ thần tự do - sự cho phép, giấy phép, môn bài, đăng ký, bằng, chứng chỉ, bằng cử nhân, sự phóng túng, sự bừa bâi, sự dâm loạn, sự phóng túng về niêm luật - - đặc ân - sự đua đưa, sự lúc lắc, độ đu đưa, độ lắc, cái đu, chầu đu, sự nhún nhảy, quá trình hoạt động, sự tự do hành động, swing music, nhịp điệu, cú đấm bạt, cú xuynh, sự lên xuống đều đều = in Freiheit + = in Freiheit setzen + = die dichterische Freiheit + = ohne Spur von Freiheit + = sich die Freiheit nehmen + = sich die Freiheit nehmen +</t>
        </is>
      </c>
    </row>
    <row r="7135">
      <c r="A7135" t="inlineStr">
        <is>
          <t>Freiheiten</t>
        </is>
      </c>
      <c r="B7135" t="inlineStr"/>
      <c r="C7135" t="inlineStr"/>
      <c r="D7135">
        <f> sich gegen jemanden Freiheiten herausnehmen +</f>
        <v/>
      </c>
    </row>
    <row r="7136">
      <c r="A7136" t="inlineStr">
        <is>
          <t>freiheraus</t>
        </is>
      </c>
      <c r="B7136" t="inlineStr"/>
      <c r="C7136" t="inlineStr"/>
      <c r="D7136" t="inlineStr">
        <is>
          <t>công khai, thẳng thắn</t>
        </is>
      </c>
    </row>
    <row r="7137">
      <c r="A7137" t="inlineStr">
        <is>
          <t>Freiherr</t>
        </is>
      </c>
      <c r="B7137" t="inlineStr"/>
      <c r="C7137" t="inlineStr"/>
      <c r="D7137" t="inlineStr">
        <is>
          <t>nam tước, nhà đại tư bản, vua</t>
        </is>
      </c>
    </row>
    <row r="7138">
      <c r="A7138" t="inlineStr">
        <is>
          <t>Freiherrin</t>
        </is>
      </c>
      <c r="B7138" t="inlineStr"/>
      <c r="C7138" t="inlineStr"/>
      <c r="D7138" t="inlineStr">
        <is>
          <t>nam tước phu nhân, nữ nam tước</t>
        </is>
      </c>
    </row>
    <row r="7139">
      <c r="A7139" t="inlineStr">
        <is>
          <t>freiherrlich</t>
        </is>
      </c>
      <c r="B7139" t="inlineStr"/>
      <c r="C7139" t="inlineStr"/>
      <c r="D7139" t="inlineStr">
        <is>
          <t>nam tước</t>
        </is>
      </c>
    </row>
    <row r="7140">
      <c r="A7140" t="inlineStr">
        <is>
          <t>Freikarte</t>
        </is>
      </c>
      <c r="B7140" t="inlineStr"/>
      <c r="C7140" t="inlineStr"/>
      <c r="D7140" t="inlineStr">
        <is>
          <t>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t>
        </is>
      </c>
    </row>
    <row r="7141">
      <c r="A7141" t="inlineStr">
        <is>
          <t>freilassen</t>
        </is>
      </c>
      <c r="B7141" t="inlineStr"/>
      <c r="C7141" t="inlineStr"/>
      <c r="D7141" t="inlineStr">
        <is>
          <t>giải phóng, cho tự do, ban quyền, cho được quyền bầu cử - thả, phóng thích, trả tự do, gỡ ra khỏi, giải thoát, mở thông - tha = freilassen +</t>
        </is>
      </c>
    </row>
    <row r="7142">
      <c r="A7142" t="inlineStr">
        <is>
          <t>Freilassung</t>
        </is>
      </c>
      <c r="B7142" t="inlineStr"/>
      <c r="C7142" t="inlineStr"/>
      <c r="D7142"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sự giải phóng - sự cho tự do, sự ban quyền, sự cho được quyền bầu cử - sự phóng thích - sự giải thoát, sự thoát khỏi, sự phát hành, sự đưa ra bàn, giấy biên lai, giấy biên nhận, sự nhượng lại, giấy nhượng lại, sự tách ra, sự nhả ra, cái ngắt điện, sự cắt, sự ném - sự mở, sự phục viên, sự bay ra, sự thoát ra</t>
        </is>
      </c>
    </row>
    <row r="7143">
      <c r="A7143" t="inlineStr">
        <is>
          <t>Freilauf</t>
        </is>
      </c>
      <c r="B7143" t="inlineStr"/>
      <c r="C7143" t="inlineStr"/>
      <c r="D7143">
        <f> im Freilauf fahren +</f>
        <v/>
      </c>
    </row>
    <row r="7144">
      <c r="A7144" t="inlineStr">
        <is>
          <t>freilegen</t>
        </is>
      </c>
      <c r="B7144" t="inlineStr"/>
      <c r="C7144" t="inlineStr"/>
      <c r="D7144" t="inlineStr">
        <is>
          <t>phơi ra, phơi bày ra, phô ra, bóc trần, phơi trần, vạch trần, bộc lộ, bày ra để bán, trưng bày, đặt vào, đặt vào tình thế dễ bị, xoay về, vứt bỏ ra ngoài đường, phơi sang - để hở, mở, cởi, bỏ, mở ra để tấn công, nói ra, tiết lộ, khám phá ra, bỏ mũ</t>
        </is>
      </c>
    </row>
    <row r="7145">
      <c r="A7145" t="inlineStr">
        <is>
          <t>freilich</t>
        </is>
      </c>
      <c r="B7145" t="inlineStr"/>
      <c r="C7145" t="inlineStr"/>
      <c r="D7145" t="inlineStr">
        <is>
          <t>chắc, nhất định, hẳn thế, hẳn đi, hẳn là thế, tất nhiên, dĩ nhiên - dù, dù cho, mặc dù, dẫu cho, tuy nhiên, tuy thế, tuy vậy, thế nhưng - thật, thực, đúng, xác thực, chân chính, thành khẩn, chân thành, trung thành, chính xác, đúng chỗ = freilich! +</t>
        </is>
      </c>
    </row>
    <row r="7146">
      <c r="A7146" t="inlineStr">
        <is>
          <t>freimachen</t>
        </is>
      </c>
      <c r="B7146" t="inlineStr"/>
      <c r="C7146" t="inlineStr"/>
      <c r="D7146" t="inlineStr">
        <is>
          <t>làm trụi, lột, bóc trần, để lô, thổ lộ, bóc lột, tuốt ra khỏi vỏ - làm rời ra, cởi ra, tháo ra, thả ra, làm thoát ra, làm bốc lên, gỡ, tách rời, xa rời ra, thoát khỏi sự ràng buộc, thoát ra, bốc lên, gỡ đường kiếm - miễn cước, đóng dấu miễn cước, ký miễn cước, cấp giấy thông hành - thả, phóng thích, giải phóng, trả tự do, gỡ ra khỏi, giải thoát, mở thông - lướt nhanh, vút nhanh, đi một cách đường bệ, trải ra, chạy, lướt, vuốt, quét, vét, chèo bằng chèo dài = freimachen + = freimachen + = sich freimachen +</t>
        </is>
      </c>
    </row>
    <row r="7147">
      <c r="A7147" t="inlineStr">
        <is>
          <t>Freimaurer</t>
        </is>
      </c>
      <c r="B7147" t="inlineStr"/>
      <c r="C7147" t="inlineStr"/>
      <c r="D7147" t="inlineStr">
        <is>
          <t>hội viên hội Tam điểm - thợ nề</t>
        </is>
      </c>
    </row>
    <row r="7148">
      <c r="A7148" t="inlineStr">
        <is>
          <t>Freimaurerei</t>
        </is>
      </c>
      <c r="B7148" t="inlineStr"/>
      <c r="C7148" t="inlineStr"/>
      <c r="D7148" t="inlineStr">
        <is>
          <t>hội Tam điểm, những nguyên tắc điều lệ của hội Tam điểm, sự thông cảm tự nhiên giữa những người cùng cảnh ngộ - nghề thợ nề, công trình nề, phần xây nề</t>
        </is>
      </c>
    </row>
    <row r="7149">
      <c r="A7149" t="inlineStr">
        <is>
          <t>freimaurerisch</t>
        </is>
      </c>
      <c r="B7149" t="inlineStr"/>
      <c r="C7149" t="inlineStr"/>
      <c r="D7149" t="inlineStr">
        <is>
          <t>hội Tam điểm</t>
        </is>
      </c>
    </row>
    <row r="7150">
      <c r="A7150" t="inlineStr">
        <is>
          <t>Freisein</t>
        </is>
      </c>
      <c r="B7150" t="inlineStr"/>
      <c r="C7150" t="inlineStr"/>
      <c r="D7150" t="inlineStr">
        <is>
          <t>sự làm rời ra, sự cởi ra, sự tháo ra, sự thả ra, sự thoát khỏi, sự ràng buộc, tác phong thoải mái tự nhiên, sự từ hôn, sự thoát ra, sự tách ra, sự gỡ đường kiếm - sự tự do, nền tự do, quyền tự do, quyền tự quyết, sự miễn, sự khỏi phải, sự không có, sự thoải mái, sự xuề xoà, sự suồng sã, đặc quyền, khả năng chuyển dộng</t>
        </is>
      </c>
    </row>
    <row r="7151">
      <c r="A7151" t="inlineStr">
        <is>
          <t>freisetzen</t>
        </is>
      </c>
      <c r="B7151" t="inlineStr"/>
      <c r="C7151" t="inlineStr"/>
      <c r="D7151" t="inlineStr">
        <is>
          <t>làm nhẹ, làm bớt, làm thoát khỏi, tha, thả, phóng thích, miễn, giải thoát, phát hành, đăng, đưa ra bán, nhường, nhượng, cắt dòng, nhả khớp, tháo ra, tách ra, cắt mạch, ném, cắt, mở, cho giải ngũ - cho phục viên, làm bay ra, làm thoát ra</t>
        </is>
      </c>
    </row>
    <row r="7152">
      <c r="A7152" t="inlineStr">
        <is>
          <t>Freisetzung</t>
        </is>
      </c>
      <c r="B7152" t="inlineStr"/>
      <c r="C7152" t="inlineStr"/>
      <c r="D7152" t="inlineStr">
        <is>
          <t>sự thừa, sự thừa dư, sự rườm rà - sự giải thoát, sự thoát khỏi, sự thả, sự phóng thích, sự phát hành, sự đưa ra bàn, giấy biên lai, giấy biên nhận, sự nhượng lại, giấy nhượng lại, sự tách ra, sự nhả ra, sự giải phóng - cái ngắt điện, sự cắt, sự tháo ra, sự ném, sự mở, sự giải ngũ, sự phục viên, sự bay ra, sự thoát ra</t>
        </is>
      </c>
    </row>
    <row r="7153">
      <c r="A7153" t="inlineStr">
        <is>
          <t>Freisinnigkeit</t>
        </is>
      </c>
      <c r="B7153" t="inlineStr"/>
      <c r="C7153" t="inlineStr"/>
      <c r="D7153" t="inlineStr">
        <is>
          <t>tính rộng rãi, tính hoà phóng, tính hẹp hòi, tính không thành kiến, tư tưởng tự do, tư tưởng không câu nệ, món quà hậu</t>
        </is>
      </c>
    </row>
    <row r="7154">
      <c r="A7154" t="inlineStr">
        <is>
          <t>freisprechen</t>
        </is>
      </c>
      <c r="B7154" t="inlineStr"/>
      <c r="C7154" t="inlineStr"/>
      <c r="D7154" t="inlineStr">
        <is>
          <t>trả hết, trang trải, to acquit oneself of làm xong, làm trọn - giải tội, bào chữa, tuyên bố vô tội - miễn cho, giải tội cho = freisprechen +</t>
        </is>
      </c>
    </row>
    <row r="7155">
      <c r="A7155" t="inlineStr">
        <is>
          <t>Freisprechung</t>
        </is>
      </c>
      <c r="B7155" t="inlineStr"/>
      <c r="C7155" t="inlineStr"/>
      <c r="D7155"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t>
        </is>
      </c>
    </row>
    <row r="7156">
      <c r="A7156" t="inlineStr">
        <is>
          <t>Freispruch</t>
        </is>
      </c>
      <c r="B7156" t="inlineStr"/>
      <c r="C7156" t="inlineStr"/>
      <c r="D7156" t="inlineStr">
        <is>
          <t>sự trả xong nợ, sự trang trải xong nợ nần, sự tha tội, sự tha bổng, sự tuyên bố trắng án, sự làm trọn = der Freispruch + = Freispruch beantragen +</t>
        </is>
      </c>
    </row>
    <row r="7157">
      <c r="A7157" t="inlineStr">
        <is>
          <t>freistehen</t>
        </is>
      </c>
      <c r="B7157" t="inlineStr"/>
      <c r="C7157" t="inlineStr"/>
      <c r="D7157">
        <f> freistehen +</f>
        <v/>
      </c>
    </row>
    <row r="7158">
      <c r="A7158" t="inlineStr">
        <is>
          <t>freistehend</t>
        </is>
      </c>
      <c r="B7158" t="inlineStr"/>
      <c r="C7158" t="inlineStr"/>
      <c r="D7158" t="inlineStr">
        <is>
          <t>rời ra, tách ra, đứng riêng ra, không lệ thuộc, vô tư, không thiên kiến, khách quan - tuỳ ý, không bắt buộc, để cho chọn - trống, rỗng, bỏ không, khuyết, thiếu, rảnh rỗi, trống rỗng, lơ đãng, ngây dại = halb freistehend +</t>
        </is>
      </c>
    </row>
    <row r="7159">
      <c r="A7159" t="inlineStr">
        <is>
          <t>freistellen</t>
        </is>
      </c>
      <c r="B7159" t="inlineStr"/>
      <c r="C7159" t="inlineStr"/>
      <c r="D7159" t="inlineStr">
        <is>
          <t>miễn cho ai</t>
        </is>
      </c>
    </row>
    <row r="7160">
      <c r="A7160" t="inlineStr">
        <is>
          <t>Freistellung</t>
        </is>
      </c>
      <c r="B7160" t="inlineStr"/>
      <c r="C7160" t="inlineStr"/>
      <c r="D7160" t="inlineStr">
        <is>
          <t>sự miễn - sự giải thoát, sự thoát khỏi, sự thả, sự phóng thích, sự phát hành, sự đưa ra bàn, giấy biên lai, giấy biên nhận, sự nhượng lại, giấy nhượng lại, sự tách ra, sự nhả ra - sự giải phóng, cái ngắt điện, sự cắt, sự tháo ra, sự ném, sự mở, sự giải ngũ, sự phục viên, sự bay ra, sự thoát ra</t>
        </is>
      </c>
    </row>
    <row r="7161">
      <c r="A7161" t="inlineStr">
        <is>
          <t>Freitod</t>
        </is>
      </c>
      <c r="B7161" t="inlineStr"/>
      <c r="C7161" t="inlineStr"/>
      <c r="D7161" t="inlineStr">
        <is>
          <t>sự tự tử, sự tự vẫn, hành động tự sát, người tự tử</t>
        </is>
      </c>
    </row>
    <row r="7162">
      <c r="A7162" t="inlineStr">
        <is>
          <t>Freiwerden</t>
        </is>
      </c>
      <c r="B7162" t="inlineStr"/>
      <c r="C7162" t="inlineStr"/>
      <c r="D7162" t="inlineStr">
        <is>
          <t>sự giải phóng, sự phóng thích</t>
        </is>
      </c>
    </row>
    <row r="7163">
      <c r="A7163" t="inlineStr">
        <is>
          <t>freiwillig</t>
        </is>
      </c>
      <c r="B7163" t="inlineStr"/>
      <c r="C7163" t="inlineStr"/>
      <c r="D7163" t="inlineStr">
        <is>
          <t>tuỳ ý, không bắt buộc, để cho chọn - tự động, tự ý, tự phát, tự sinh, thanh thoát, không gò bó - không ai bảo, không mời mà đến - không yêu cầu, không khẩn nài - tự nguyện, tự giác, tự ý chọn, tình nguyện, chủ động, vui lòng cho không, cố ý = freiwillig tun + = freiwillig erklären + = sich freiwillig melden +</t>
        </is>
      </c>
    </row>
    <row r="7164">
      <c r="A7164" t="inlineStr">
        <is>
          <t>Freiwillige</t>
        </is>
      </c>
      <c r="B7164" t="inlineStr"/>
      <c r="C7164" t="inlineStr"/>
      <c r="D7164" t="inlineStr">
        <is>
          <t>quân tình nguyện, người tình nguyện, người xung phong</t>
        </is>
      </c>
    </row>
    <row r="7165">
      <c r="A7165" t="inlineStr">
        <is>
          <t>Freiwilliger</t>
        </is>
      </c>
      <c r="B7165" t="inlineStr"/>
      <c r="C7165" t="inlineStr"/>
      <c r="D7165" t="inlineStr">
        <is>
          <t>tình nguyện, tự nguyện xung phong, xung phong tòng quân, tình nguyện tòng quân, xung phong làm, tự động đưa ra</t>
        </is>
      </c>
    </row>
    <row r="7166">
      <c r="A7166" t="inlineStr">
        <is>
          <t>Freiwilligkeit</t>
        </is>
      </c>
      <c r="B7166" t="inlineStr"/>
      <c r="C7166" t="inlineStr"/>
      <c r="D7166" t="inlineStr">
        <is>
          <t>tính tự động, tính tự ý, tính tự phát, tính tự sinh, tính thanh thoát, tính không gò bó - tính chất tự ý, tính chất tự nguyện, tính chất tự giác, sự tình nguyện</t>
        </is>
      </c>
    </row>
    <row r="7167">
      <c r="A7167" t="inlineStr">
        <is>
          <t>Freizeit</t>
        </is>
      </c>
      <c r="B7167" t="inlineStr">
        <is>
          <t>verb</t>
        </is>
      </c>
      <c r="C7167" t="inlineStr"/>
      <c r="D7167" t="inlineStr">
        <is>
          <t>thì giờ rỗi rãi, lúc thư nhàn = Wie verbringen Sie Ihre Freizeit? +</t>
        </is>
      </c>
    </row>
    <row r="7168">
      <c r="A7168" t="inlineStr">
        <is>
          <t>fremdartig</t>
        </is>
      </c>
      <c r="B7168" t="inlineStr"/>
      <c r="C7168" t="inlineStr"/>
      <c r="D7168" t="inlineStr">
        <is>
          <t>ở nước ngoài đưa vào, ngoại lai, kỳ lạ, kỳ cục, đẹp kỳ lạ - lẻ, cọc cạch, thừa, dư, trên, có lẻ, vặt, lặt vặt, linh tinh, kỳ quặc, rỗi rãi, rảnh rang, bỏ trống, để không - của người nước ngoài, xa xôi, hẻo lánh, kỳ dị, lạ lùng - khả nghi, đáng ngờ, khó ở, khó chịu, chóng mặt, say rượu, giả, tình dục đồng giới - lạ, xa lạ, không quen biết, mới, chưa quen - không quen, không biết</t>
        </is>
      </c>
    </row>
    <row r="7169">
      <c r="A7169" t="inlineStr">
        <is>
          <t>Fremde</t>
        </is>
      </c>
      <c r="B7169" t="inlineStr"/>
      <c r="C7169" t="inlineStr"/>
      <c r="D7169" t="inlineStr">
        <is>
          <t>người xa lạ, người không cùng chủng tộc, người khác họ, người nước ngoài, ngoại kiều, người bị thải ra khỏi..., người bị khai trừ ra khỏi... - tàu nước ngoài, con vật nhập từ nước ngoài, đồ nhập từ nước ngoài - người mới đến - người lạ mặt = in der Fremde +</t>
        </is>
      </c>
    </row>
    <row r="7170">
      <c r="A7170" t="inlineStr">
        <is>
          <t>Fremdenbuch</t>
        </is>
      </c>
      <c r="B7170" t="inlineStr"/>
      <c r="C7170" t="inlineStr"/>
      <c r="D7170" t="inlineStr">
        <is>
          <t>tập ảnh, quyển anbom</t>
        </is>
      </c>
    </row>
    <row r="7171">
      <c r="A7171" t="inlineStr">
        <is>
          <t>Fremdenfeindlichkeit</t>
        </is>
      </c>
      <c r="B7171" t="inlineStr"/>
      <c r="C7171" t="inlineStr"/>
      <c r="D7171" t="inlineStr">
        <is>
          <t>tinh bài ngoại</t>
        </is>
      </c>
    </row>
    <row r="7172">
      <c r="A7172" t="inlineStr">
        <is>
          <t>Fremdenheim</t>
        </is>
      </c>
      <c r="B7172" t="inlineStr"/>
      <c r="C7172" t="inlineStr"/>
      <c r="D7172" t="inlineStr">
        <is>
          <t>lương hưu, tiền trợ cấp, nhà trọ cơm tháng</t>
        </is>
      </c>
    </row>
    <row r="7173">
      <c r="A7173" t="inlineStr">
        <is>
          <t>Fremdenverkehr</t>
        </is>
      </c>
      <c r="B7173" t="inlineStr"/>
      <c r="C7173" t="inlineStr"/>
      <c r="D7173" t="inlineStr">
        <is>
          <t>sự du lịch, thú du lịch</t>
        </is>
      </c>
    </row>
    <row r="7174">
      <c r="A7174" t="inlineStr">
        <is>
          <t>Fremdheit</t>
        </is>
      </c>
      <c r="B7174" t="inlineStr"/>
      <c r="C7174" t="inlineStr"/>
      <c r="D7174" t="inlineStr">
        <is>
          <t>tính lạ, tính xa lạ, tính kỳ lạ, tính kỳ quặc</t>
        </is>
      </c>
    </row>
    <row r="7175">
      <c r="A7175" t="inlineStr">
        <is>
          <t>Fremdling</t>
        </is>
      </c>
      <c r="B7175" t="inlineStr"/>
      <c r="C7175" t="inlineStr"/>
      <c r="D7175" t="inlineStr">
        <is>
          <t>người lạ mặt, người xa lạ, người nước ngoài</t>
        </is>
      </c>
    </row>
    <row r="7176">
      <c r="A7176" t="inlineStr">
        <is>
          <t>Fremdsprache</t>
        </is>
      </c>
      <c r="B7176" t="inlineStr"/>
      <c r="C7176" t="inlineStr"/>
      <c r="D7176">
        <f> eine Fremdsprache gut beherrschen +</f>
        <v/>
      </c>
    </row>
    <row r="7177">
      <c r="A7177" t="inlineStr">
        <is>
          <t>frenetisch</t>
        </is>
      </c>
      <c r="B7177" t="inlineStr"/>
      <c r="C7177" t="inlineStr"/>
      <c r="D7177" t="inlineStr">
        <is>
          <t>điên cuồng, điên rồ - dại, hoang rừng, chưa thuần, chưa dạn người, man rợ, man di, chưa văn minh, hoang vu, không người ở, dữ dội, b o táp, rối, lộn xộn, lung tung, điên, nhiệt liệt, ngông cuồng, rồ dại, liều mạng - thiếu đắn đo suy nghĩ, bừa b i, tự do, phóng túng, lêu lổng, vu v</t>
        </is>
      </c>
    </row>
    <row r="7178">
      <c r="A7178" t="inlineStr">
        <is>
          <t>Frequenz</t>
        </is>
      </c>
      <c r="B7178" t="inlineStr"/>
      <c r="C7178" t="inlineStr"/>
      <c r="D7178" t="inlineStr">
        <is>
          <t>tỷ lệ, tốc độ, giá, suất, mức, thuế địa phương, hạng, loại, sự đánh giá, sự ước lượng, sự sắp hạng, sự tiêu thụ = die Frequenz +</t>
        </is>
      </c>
    </row>
    <row r="7179">
      <c r="A7179" t="inlineStr">
        <is>
          <t>Frequenzbereich</t>
        </is>
      </c>
      <c r="B7179" t="inlineStr"/>
      <c r="C7179" t="inlineStr"/>
      <c r="D7179" t="inlineStr">
        <is>
          <t>dải, băng, đai, nẹp, dải đóng gáy sách, dải cổ áo, dải băng, đoàn, toán, lũ, bọn, bầy, dàn nhạc, ban nhạc</t>
        </is>
      </c>
    </row>
    <row r="7180">
      <c r="A7180" t="inlineStr">
        <is>
          <t>Frequenzmodulation</t>
        </is>
      </c>
      <c r="B7180" t="inlineStr"/>
      <c r="C7180" t="inlineStr"/>
      <c r="D7180" t="inlineStr">
        <is>
          <t>sự điều biến tần</t>
        </is>
      </c>
    </row>
    <row r="7181">
      <c r="A7181" t="inlineStr">
        <is>
          <t>Fresko</t>
        </is>
      </c>
      <c r="B7181" t="inlineStr"/>
      <c r="C7181" t="inlineStr"/>
      <c r="D7181" t="inlineStr">
        <is>
          <t>vẽ tranh tường</t>
        </is>
      </c>
    </row>
    <row r="7182">
      <c r="A7182" t="inlineStr">
        <is>
          <t>Freskomalerei</t>
        </is>
      </c>
      <c r="B7182" t="inlineStr"/>
      <c r="C7182" t="inlineStr"/>
      <c r="D7182" t="inlineStr">
        <is>
          <t>lối vẽ trên tường, tranh nề, tranh tường</t>
        </is>
      </c>
    </row>
    <row r="7183">
      <c r="A7183" t="inlineStr">
        <is>
          <t>Fressen</t>
        </is>
      </c>
      <c r="B7183" t="inlineStr"/>
      <c r="C7183" t="inlineStr"/>
      <c r="D7183" t="inlineStr">
        <is>
          <t>giống chó su, thức ăn - đồ ăn, món ăn, dinh dưỡng - những cái đã ăn vào bụng, hẽm núi, đèo, cửa hẹp vào pháo đài, rãnh máng, sự ngốn, sự nhồi nhét - ấu trùng, con giòi, đồ nhậu, bữa chén đẫy, văn sĩ, viết thuê, người ăn mặc lôi thôi lếch thếch, người bẩn thỉu dơ dáy, người lang thang kiếm ăn lần hồi, người phải làm việc lần hồi - người phải làm việc vất vả cực nhọc, quả bóng ném sát đất, học sinh học gạo</t>
        </is>
      </c>
    </row>
    <row r="7184">
      <c r="A7184" t="inlineStr">
        <is>
          <t>fressen</t>
        </is>
      </c>
      <c r="B7184" t="inlineStr"/>
      <c r="C7184" t="inlineStr"/>
      <c r="D7184">
        <f> fressen + = fressen + = fressen + = fressen + = um sich fressen +</f>
        <v/>
      </c>
    </row>
    <row r="7185">
      <c r="A7185" t="inlineStr">
        <is>
          <t>fressend</t>
        </is>
      </c>
      <c r="B7185" t="inlineStr"/>
      <c r="C7185" t="inlineStr"/>
      <c r="D7185" t="inlineStr">
        <is>
          <t>gặm mòn, phá huỷ dần = alles fressend +</t>
        </is>
      </c>
    </row>
    <row r="7186">
      <c r="A7186" t="inlineStr">
        <is>
          <t>Fresser</t>
        </is>
      </c>
      <c r="B7186" t="inlineStr"/>
      <c r="C7186" t="inlineStr"/>
      <c r="D7186" t="inlineStr">
        <is>
          <t>kẻ ăn tục, kẻ tham ăn tham uống</t>
        </is>
      </c>
    </row>
    <row r="7187">
      <c r="A7187" t="inlineStr">
        <is>
          <t>Frettchen</t>
        </is>
      </c>
      <c r="B7187" t="inlineStr"/>
      <c r="C7187" t="inlineStr"/>
      <c r="D7187" t="inlineStr">
        <is>
          <t>dây lụa, dây vải, dải lụa, dải vải, chồn sương, chồn furô, người tìm kiếm, người mật thám = mit Frettchen erjagen +</t>
        </is>
      </c>
    </row>
    <row r="7188">
      <c r="A7188" t="inlineStr">
        <is>
          <t>Freude</t>
        </is>
      </c>
      <c r="B7188" t="inlineStr"/>
      <c r="C7188" t="inlineStr"/>
      <c r="D7188" t="inlineStr">
        <is>
          <t>hạnh phúc, niềm vui sướng nhất - sự vui thích, sự vui sướng, điều thích thú, niềm khoái cảm - sự thích thú, sự khoái trá, sự được hưởng, sự được, sự có được - bữa tiệc, yến tiệc, ngày lễ, ngày hội hè, sự hứng thú - sự vui đùa, trò vui đùa - sự sung sướng, sự vui mừng, sự vui vẻ, sự hân hoan - niềm vui thích, điều thú vị, điều vui thú, điều khoái trá, khoái lạc, hoan lạc, sự ăn chơi truỵ lạc, ý muốn, ý thích - sự vui chơi, lễ ăn mừng, hội hè, liên hoan = die Freude + = die Freude + = Freude finden + = vor Freude hüpfen + = vor lauter Freude + = vor Freude weinen + = große Freude haben + = seine Freude haben + = vor Freude strahlen + = vor Freude jauchzen + = viel Freude haben an + = außer sich vor Freude + = von Freude hingerissen + = das Herz schwillt ihr vor Freude + = jemandem eine Freude bereiten + = mit hämischer Freude betrachten +</t>
        </is>
      </c>
    </row>
    <row r="7189">
      <c r="A7189" t="inlineStr">
        <is>
          <t>Freudenfest</t>
        </is>
      </c>
      <c r="B7189" t="inlineStr"/>
      <c r="C7189" t="inlineStr"/>
      <c r="D7189" t="inlineStr">
        <is>
          <t>sự vui mừng, sự hân hoan, ngày hội, lễ - sự vui nhộn</t>
        </is>
      </c>
    </row>
    <row r="7190">
      <c r="A7190" t="inlineStr">
        <is>
          <t>Freudenfeuer</t>
        </is>
      </c>
      <c r="B7190" t="inlineStr"/>
      <c r="C7190" t="inlineStr"/>
      <c r="D7190" t="inlineStr">
        <is>
          <t>lửa mừng, lửa đốt rác = ein Freudenfeuer anzünden +</t>
        </is>
      </c>
    </row>
    <row r="7191">
      <c r="A7191" t="inlineStr">
        <is>
          <t>Freudensprung</t>
        </is>
      </c>
      <c r="B7191" t="inlineStr"/>
      <c r="C7191" t="inlineStr"/>
      <c r="D7191" t="inlineStr">
        <is>
          <t>cây bạch hoa, nụ bạch hoa giầm, sự nhảy cỡn, sự nhảy lò cò, hành vi dại dột, hành động kỳ cục</t>
        </is>
      </c>
    </row>
    <row r="7192">
      <c r="A7192" t="inlineStr">
        <is>
          <t>freudig</t>
        </is>
      </c>
      <c r="B7192" t="inlineStr"/>
      <c r="C7192" t="inlineStr"/>
      <c r="D7192" t="inlineStr">
        <is>
          <t>phấn chấn, phấn khởi, hân hoan, hoan hỉ, tự hào, hãnh diện - vui lòng, sung sướng, vui mừng, vui vẻ - - hoan hô - vui sướng, mang lại niềm vui, đáng mừng - - làm vui mừng, làm vui vẻ, làm vui thích</t>
        </is>
      </c>
    </row>
    <row r="7193">
      <c r="A7193" t="inlineStr">
        <is>
          <t>freudlos</t>
        </is>
      </c>
      <c r="B7193" t="inlineStr"/>
      <c r="C7193" t="inlineStr"/>
      <c r="D7193" t="inlineStr">
        <is>
          <t>trống trải, lạnh lẽo, hoang vắng, ảm đạm, dãi gió - buồn ủ rũ, ỉu xìu, âm u, không vui vẻ, miễn cưỡng, bất đắc dĩ - không vui, buồn</t>
        </is>
      </c>
    </row>
    <row r="7194">
      <c r="A7194" t="inlineStr">
        <is>
          <t>freuen</t>
        </is>
      </c>
      <c r="B7194" t="inlineStr"/>
      <c r="C7194" t="inlineStr"/>
      <c r="D7194" t="inlineStr">
        <is>
          <t>làm vui thích, làm vui sướng, gây khoái cảm, làm say mê, thích thú, ham thích = sich freuen + = sich freuen + = sich freuen auf + = sich über etwas freuen +</t>
        </is>
      </c>
    </row>
    <row r="7195">
      <c r="A7195" t="inlineStr">
        <is>
          <t>Freund</t>
        </is>
      </c>
      <c r="B7195" t="inlineStr"/>
      <c r="C7195" t="inlineStr"/>
      <c r="D7195" t="inlineStr">
        <is>
          <t>bạn, bạn đồng liêu, người cùng cộng tác, đồng minh, hội viên thông tin, viện sĩ thông tấn, vật phụ thuộc, vật liên kết với vật khác - người nâng đỡ, người ủng hộ, máy tăng thế - anh, em trai, brethren) bạn cùng nghề, bạn đồng sự, bạn đồng ngũ, thầy dòng cùng môn phái - người bạn, người quen sơ, ông bạn, người giúp đỡ, cái giúp ích, bà con thân thuộc, tín đồ Quây-cơ - người táo bạo dũng cảm, my hearties! các bạn thuỷ thủ, vận động viên - người yêu, người ham thích, người ham chuộng, người hâm mộ, người tình - = der alte Freund + = der gute Freund + = alter Freund + = der feste Freund + = der treuer Freund + = der intime Freund + = der vertraute Freund + = ein Freund von uns + = ein Freund von mir + = ein vertrauter Freund + = der unzuverlässige Freund + = jemanden als Freund behandeln + = Du bist mir ein feiner Freund! + = ich halte ihn für meinen Freund + = er erwies sich als echter Freund + = er hat sich uns als Freund erwiesen + = Er streitet sich mit seinem Freund. + = ich quartierte mich bei meinem Freund ein +</t>
        </is>
      </c>
    </row>
    <row r="7196">
      <c r="A7196" t="inlineStr">
        <is>
          <t>Freunde</t>
        </is>
      </c>
      <c r="B7196" t="inlineStr"/>
      <c r="C7196" t="inlineStr"/>
      <c r="D7196">
        <f> dicke Freunde + = dicke Freunde sein + = Sie wurden Freunde. + = einige eurer Freunde + = Er hat wenige Freunde. +</f>
        <v/>
      </c>
    </row>
    <row r="7197">
      <c r="A7197" t="inlineStr">
        <is>
          <t>Freunden</t>
        </is>
      </c>
      <c r="B7197" t="inlineStr">
        <is>
          <t>verb</t>
        </is>
      </c>
      <c r="C7197" t="inlineStr"/>
      <c r="D7197">
        <f> jemanden zu seinen Freunden zählen + = er verbrachte den Tag mit Freunden +</f>
        <v/>
      </c>
    </row>
    <row r="7198">
      <c r="A7198" t="inlineStr">
        <is>
          <t>Freundes</t>
        </is>
      </c>
      <c r="B7198" t="inlineStr"/>
      <c r="C7198" t="inlineStr"/>
      <c r="D7198">
        <f> im Namen meines Freundes +</f>
        <v/>
      </c>
    </row>
    <row r="7199">
      <c r="A7199" t="inlineStr">
        <is>
          <t>Freundin</t>
        </is>
      </c>
      <c r="B7199" t="inlineStr"/>
      <c r="C7199" t="inlineStr"/>
      <c r="D7199" t="inlineStr">
        <is>
          <t>người bạn, người quen sơ, ông bạn, người ủng hộ, người giúp đỡ, cái giúp ích, bà con thân thuộc, tín đồ Quây-cơ - vợ, phu nhân, nữ, đàn bà, người yêu, bà chủ, người đàn bà nắm quyền binh trong tay - bạn = seine Freundin + = die feste Freundin +</t>
        </is>
      </c>
    </row>
    <row r="7200">
      <c r="A7200" t="inlineStr">
        <is>
          <t>freundlich</t>
        </is>
      </c>
      <c r="B7200" t="inlineStr"/>
      <c r="C7200" t="inlineStr"/>
      <c r="D7200" t="inlineStr">
        <is>
          <t>lịch sự, nhã nhặn, hoà nhã, niềm nở, ân cần - tử tế, tốt bụng, dễ thương, đáng yêu - thân ái, thân mật, thân tình, thoả thuận, hoà giải - lành, tốt, nhân từ, ôn hoà, nhẹ - - có cử chỉ dịu dàng, lễ phép, mỉa mai, ngọt dịu, thơm dịu, thơm tho - sáng, sáng chói, tươi, sáng sủa, rạng rỡ, sáng ngời, rực rỡ, sáng dạ, thông minh, nhanh trí, vui tươi, lanh lợi, hoạt bát, nhanh nhẹn - vui mừng, phấn khởi, hớn hở, tươi cười, vui mắt, vui vẻ, vui lòng, sẵn lòng, không miễn cưỡng - - có thiện chí, thuận, tán thành, thuận lợi, hứa hẹn tốt, có triển vọng, có lợi, có ích - thân thiết, thân thiện, tiện lợi, thuộc phái Quây-cơ - vui tính, ấm áp, thiên tài, cằm - hiền lành, dịu dàng, nhẹ nhàng, thoai thoải, dòng dõi trâm anh, gia đình quyền quý, lịch thiệp, cao quý - hay, tuyệt, rộng lượng, thương người, có đức hạnh, ngoan, tốt lành, trong lành, cừ, giỏi, đảm đang, được việc, dễ chịu, thoải mái - có lòng tốt xử lý, để gia công, mềm - gốc ở, vốn sinh ở, làm ơn, dễ dàng, tự nhiên, lấy làm vui thích - thú vị, làm thích ý, vừa ý, đẹp hay, vui, êm đềm, hay vui đùa, hay pha trò, hay khôi hài - mỉm cười - dễ gần, dễ chan hoà, thích giao du, thích kết bạn - dịu ngọt, khéo léo, ngọt ngào - ngọt, thơm, êm ái, du dương, dễ dãi, có duyên, xinh xắn, thích thú - thông cảm, đồng tình, đầy tình cảm, biểu lộ tình cảm, giao cảm = freundlich sein + = freundlich stimmen + = freundlich gestalten + = geh freundlich mit ihm um + = es war sehr freundlich von ihnen +</t>
        </is>
      </c>
    </row>
    <row r="7201">
      <c r="A7201" t="inlineStr">
        <is>
          <t>freundlicher</t>
        </is>
      </c>
      <c r="B7201" t="inlineStr"/>
      <c r="C7201" t="inlineStr"/>
      <c r="D7201" t="inlineStr">
        <is>
          <t>nới lỏng, lơi ra, làm dịu đi, làm chùng, làm bớt căng thẳng, làm giãn ra, làm cho dễ chịu, giải, giảm nhẹ, làm yếu đi, làm suy nhược, làm nhuận, lỏng ra, chùng ra, giân ra, giảm bớt - nguôi đi, bớt căng thẳng, dịu đi, giải trí, nghỉ ngơi</t>
        </is>
      </c>
    </row>
    <row r="7202">
      <c r="A7202" t="inlineStr">
        <is>
          <t>Freundlichkeit</t>
        </is>
      </c>
      <c r="B7202" t="inlineStr"/>
      <c r="C7202" t="inlineStr"/>
      <c r="D7202" t="inlineStr">
        <is>
          <t>sự lịch sự, sự nhã nhặn, sự hoà nhã, sự niềm nở, sự ân cần - tính dễ chịu, tính dễ thương, sự tán thành, sự đồng ý, agreeableness to sự hợp với, sự thích hợp với - sự tử tế, sự tốt bụng, tính nhã nhặn, tính hoà nhã, tính đáng yêu - - sự dịu dàng lễ phép, sự mỉa mai, sự ôn hoà, sự ngọt dịu, sự thơm dịu, sự thơm tho - sự hoan hỉ, sự hân hoan, sự vui mừng, sự phấn khởi, sự vui mắt, sự vui vẻ, sự vui lòng, sự sẵn lòng, sự không miễn cưỡng - sự lịch thiệp, sự lễ độ - tính có thể mở rộng, tính có thể bành trướng, tính có thể phát triển, tính có thể phồng ra, tính có thể nở ra, tính có thể giãn ra, tính rộng rãi, tính bao quát - tính cởi mở, tính chan hoà - - sự thân mật, sự thân thiết, sự thân thiện - lòng tốt, tính tốt, lòng hào hiệp, tính chất, dùng như thán từ) ơn trời! - sự dễ chịu, vẻ đẹp - điều tử tế, điều tốt, sự thân ái - tính dịu ngọt, tính thơm dịu, tính khéo léo, tính ngọt ngào</t>
        </is>
      </c>
    </row>
    <row r="7203">
      <c r="A7203" t="inlineStr">
        <is>
          <t>Freundlosigkeit</t>
        </is>
      </c>
      <c r="B7203" t="inlineStr"/>
      <c r="C7203" t="inlineStr"/>
      <c r="D7203" t="inlineStr">
        <is>
          <t>tình trạng không có bạn</t>
        </is>
      </c>
    </row>
    <row r="7204">
      <c r="A7204" t="inlineStr">
        <is>
          <t>freundschaftlich</t>
        </is>
      </c>
      <c r="B7204" t="inlineStr"/>
      <c r="C7204" t="inlineStr"/>
      <c r="D7204" t="inlineStr">
        <is>
          <t>tử tế, tốt bụng, nhã nhặn, hoà nhã, dễ thương, đáng yêu - thân ái, thân mật, thân tình, thoả thuận, hoà giải - thân thiết, thân thiện, thuận lợi, tiện lợi, thuộc phái Quây-cơ</t>
        </is>
      </c>
    </row>
    <row r="7205">
      <c r="A7205" t="inlineStr">
        <is>
          <t>Freundschaftlichkeit</t>
        </is>
      </c>
      <c r="B7205" t="inlineStr"/>
      <c r="C7205" t="inlineStr"/>
      <c r="D7205" t="inlineStr">
        <is>
          <t>sự thân ái, sự thân mật, sự thân tính</t>
        </is>
      </c>
    </row>
    <row r="7206">
      <c r="A7206" t="inlineStr">
        <is>
          <t>Frevel</t>
        </is>
      </c>
      <c r="B7206" t="inlineStr"/>
      <c r="C7206" t="inlineStr"/>
      <c r="D7206" t="inlineStr">
        <is>
          <t>tội ác, tội lỗi, sự vi phạm qui chế - sự tàn ác dã man, tính tàn ác, hành động tàn ác - hành động xấu, việc làm có hại = der Frevel +</t>
        </is>
      </c>
    </row>
    <row r="7207">
      <c r="A7207" t="inlineStr">
        <is>
          <t>frevelhaft</t>
        </is>
      </c>
      <c r="B7207" t="inlineStr"/>
      <c r="C7207" t="inlineStr"/>
      <c r="D7207" t="inlineStr">
        <is>
          <t>có tội, phạm tội, tội ác - xúc phạm, làm tổn thương, lăng nhục, sỉ nhục, táo bạo, vô nhân đạo, quá chừng, thái quá, mãnh liệt, ác liệt - phạm thần, phạm thánh, báng bổ, xúc phạm vật thánh, ăn trộm đồ thờ - xấu, hư, tệ, đồi bại, tội lỗi, ác, độc ác, nguy hại, tinh quái, dữ, độc</t>
        </is>
      </c>
    </row>
    <row r="7208">
      <c r="A7208" t="inlineStr">
        <is>
          <t>Freveltat</t>
        </is>
      </c>
      <c r="B7208" t="inlineStr"/>
      <c r="C7208" t="inlineStr"/>
      <c r="D7208" t="inlineStr">
        <is>
          <t>iniquitousness, điều trái với đạo lý, điều tội lỗi, điều hết sức bất công - sự xúc phạm, sự làm phương hại, sự làm tổn thương, sự lăng nhục, sự sỉ nhục, sự vi phạm trắng trợn - sự phạm, sự gây ra, sạ trình bày, sự biểu diễn tồi, sự thực hiện tồi</t>
        </is>
      </c>
    </row>
    <row r="7209">
      <c r="A7209" t="inlineStr">
        <is>
          <t>frevlerisch</t>
        </is>
      </c>
      <c r="B7209" t="inlineStr"/>
      <c r="C7209" t="inlineStr"/>
      <c r="D7209" t="inlineStr">
        <is>
          <t>xúc phạm, làm tổn thương, lăng nhục, sỉ nhục, táo bạo, vô nhân đạo, quá chừng, thái quá, mãnh liệt, ác liệt</t>
        </is>
      </c>
    </row>
    <row r="7210">
      <c r="A7210" t="inlineStr">
        <is>
          <t>Friede</t>
        </is>
      </c>
      <c r="B7210" t="inlineStr"/>
      <c r="C7210" t="inlineStr"/>
      <c r="D7210" t="inlineStr">
        <is>
          <t>sự yên lặng, sự yên tĩnh, sự êm ả, sự yên ổn, sự thanh bình, sự thanh thản</t>
        </is>
      </c>
    </row>
    <row r="7211">
      <c r="A7211" t="inlineStr">
        <is>
          <t>Friedenspfeife</t>
        </is>
      </c>
      <c r="B7211" t="inlineStr"/>
      <c r="C7211" t="inlineStr"/>
      <c r="D7211" t="inlineStr">
        <is>
          <t>tẩu hoà bình</t>
        </is>
      </c>
    </row>
    <row r="7212">
      <c r="A7212" t="inlineStr">
        <is>
          <t>Friedensrichter</t>
        </is>
      </c>
      <c r="B7212" t="inlineStr"/>
      <c r="C7212" t="inlineStr"/>
      <c r="D7212" t="inlineStr">
        <is>
          <t>mỏ, vật hình mỏ, mũi khoằm, mũi đe, vòi ấm, thẩm phán, quan toà, giáo viên, hiệu trưởng - - địa chủ, điền chủ, người đi hộ vệ, người nịnh đầm, người cận vệ</t>
        </is>
      </c>
    </row>
    <row r="7213">
      <c r="A7213" t="inlineStr">
        <is>
          <t>Friedensstifter</t>
        </is>
      </c>
      <c r="B7213" t="inlineStr"/>
      <c r="C7213" t="inlineStr"/>
      <c r="D7213" t="inlineStr">
        <is>
          <t>người hoà giải, súng lục, tàu chiến</t>
        </is>
      </c>
    </row>
    <row r="7214">
      <c r="A7214" t="inlineStr">
        <is>
          <t>Friedensvertrag</t>
        </is>
      </c>
      <c r="B7214" t="inlineStr"/>
      <c r="C7214" t="inlineStr"/>
      <c r="D7214" t="inlineStr">
        <is>
          <t>sự bình định, sự làm yên, sự làm nguôi, hoà ước</t>
        </is>
      </c>
    </row>
    <row r="7215">
      <c r="A7215" t="inlineStr">
        <is>
          <t>friedfertig</t>
        </is>
      </c>
      <c r="B7215" t="inlineStr"/>
      <c r="C7215" t="inlineStr"/>
      <c r="D7215" t="inlineStr">
        <is>
          <t>thái bình, hoà bình, ưa hoà bình - yêu hoà bình, thích yên tĩnh, yên ổn</t>
        </is>
      </c>
    </row>
    <row r="7216">
      <c r="A7216" t="inlineStr">
        <is>
          <t>Friedhof</t>
        </is>
      </c>
      <c r="B7216" t="inlineStr"/>
      <c r="C7216" t="inlineStr"/>
      <c r="D7216" t="inlineStr">
        <is>
          <t>nghĩa trang, nghĩa địa - khu đất nhà thờ - bãi tha ma - bâi tha ma = jemanden nach dem Friedhof fahren +</t>
        </is>
      </c>
    </row>
    <row r="7217">
      <c r="A7217" t="inlineStr">
        <is>
          <t>friedlich</t>
        </is>
      </c>
      <c r="B7217" t="inlineStr"/>
      <c r="C7217" t="inlineStr"/>
      <c r="D7217" t="inlineStr">
        <is>
          <t>thân ái, thân mật, thân tình, thoả thuận, hoà giải - êm đềm, lặng gió, lặng, không nổi sóng, bình tĩnh, điềm tĩnh, trơ tráo, vô liêm sỉ, không biết xấu hổ - thanh thản, thoải mái, làm dịu, tha thẩn - vui cười, vui vẻ, tươi cười - bất bạo động, không dùng bạo lực - thái bình, hoà bình, ưa hoà bình - yên ổn, thanh bình, yên lặng - - yên tĩnh, trầm lặng, nhã, thầm kín, kín đáo, đơn giản, không hình thức - thuận tiện cho sự nghỉ ngơi</t>
        </is>
      </c>
    </row>
    <row r="7218">
      <c r="A7218" t="inlineStr">
        <is>
          <t>friedliebend</t>
        </is>
      </c>
      <c r="B7218" t="inlineStr"/>
      <c r="C7218" t="inlineStr"/>
      <c r="D7218" t="inlineStr">
        <is>
          <t>yêu hoà bình, thích yên tĩnh, yên ổn, thái bình</t>
        </is>
      </c>
    </row>
    <row r="7219">
      <c r="A7219" t="inlineStr">
        <is>
          <t>Frieren</t>
        </is>
      </c>
      <c r="B7219" t="inlineStr"/>
      <c r="C7219" t="inlineStr"/>
      <c r="D7219" t="inlineStr">
        <is>
          <t>sự đông vì lạnh, sự giá lạnh, tình trạng đông vì lạnh, tiết đông giá, sự ổn định, sự hạn định</t>
        </is>
      </c>
    </row>
    <row r="7220">
      <c r="A7220" t="inlineStr">
        <is>
          <t>frieren</t>
        </is>
      </c>
      <c r="B7220" t="inlineStr"/>
      <c r="C7220" t="inlineStr"/>
      <c r="D7220" t="inlineStr">
        <is>
          <t>đóng băng, đông lại, lạnh cứng, thấy lạnh, thấy giá, thấy ớn lạnh, thấy ghê ghê, làm đóng băng, làm đông, làm lạnh cứng, ướp lạnh, làm ớn lạnh, làm lạnh nhạt - làm tê liệt, ngăn cản, cản trở, ổn định, hạn định</t>
        </is>
      </c>
    </row>
    <row r="7221">
      <c r="A7221" t="inlineStr">
        <is>
          <t>Fries</t>
        </is>
      </c>
      <c r="B7221" t="inlineStr"/>
      <c r="C7221" t="inlineStr"/>
      <c r="D7221" t="inlineStr">
        <is>
          <t>vải len tuyết dài = der Fries +</t>
        </is>
      </c>
    </row>
    <row r="7222">
      <c r="A7222" t="inlineStr">
        <is>
          <t>Frikadelle</t>
        </is>
      </c>
      <c r="B7222" t="inlineStr"/>
      <c r="C7222" t="inlineStr"/>
      <c r="D7222" t="inlineStr">
        <is>
          <t>chả rán viên</t>
        </is>
      </c>
    </row>
    <row r="7223">
      <c r="A7223" t="inlineStr">
        <is>
          <t>frisch</t>
        </is>
      </c>
      <c r="B7223" t="inlineStr"/>
      <c r="C7223" t="inlineStr"/>
      <c r="D7223" t="inlineStr">
        <is>
          <t>có gió hiu hiu, mát, thoáng gió, vui vẻ, hồ hởi, phơi phới, hoạt bát, nhanh nhẩu - nhanh, nhanh nhẹn, lanh lợi, hoạt động, phát đạt, nổi bọt lóng lánh, sủi bọt, trong lành, mát mẻ, lồng lộng - hơi lạnh, nguội, trầm tĩnh, điềm tĩnh, bình tĩnh, lãn đạm, nhạt nhẽo, thờ ơ, không sốt sắng, không nhiệt tình, không mặn mà, không đằm thắm, trơ tráo, mặt dạn mày dày, không biết xấu hổ - không biết ngượng, tròn, gọn - giòn, quả quyết, mạnh mẽ, sinh động, quăn tít, xoăn tít, làm sảng khoái, làm khoẻ người, diêm dúa, bảnh bao - như sương, ướt sương, đẫm sương - đỏ ửng, hồng hào, sặc sỡ, nhiều màu sắc, bóng bảy, hào nhoáng, cầu kỳ, hoa mỹ - bằng phẳng, ngang bằng, tràn đầy, chứa chan, đầy dẫy, nhiều tiền lắm của, tràn ngập, đứng thẳng - tươi, tươi tắn, mơn mởn, còn rõ rệt, chưa phai mờ, trong sạch, tươi mát, mới, vừa mới tới, vừa mới ra, non nớt, ít kinh nghiệm, không mặn, không chát, ngọt, khoẻ khắn, sảng khoái, khoẻ mạnh - hỗn xược, xấc láo, sỗ sàng, ngà ngà say, chếnh choáng, vừa mới có sữa - sống, giống như thật, hoạt bát hăng hái, năng nổ, sôi nổi, khó khăn, nguy hiểm, thất điên bát đảo, sắc sảo - tươi tốt, sum sê, căng nhựa - mới mẻ, mới lạ, khác hẳn, tân tiến, tân thời, hiện đại, mới nổi, mới trong từ ghép) - gần đây, xảy ra gần đây, mới đây, mới xảy ra - làm cho khoẻ khoắn, làm cho khoan khoái, làm cho tươi tỉnh - hơi đỏ, đỏ hoe, hung hung đỏ, đáng nguyền rủa - lạc quan, đầy hy vọng, tin tưởng, đỏ, đỏ như máu, máu, có máu, đẫm máu - thơm, dịu dàng, êm ái, du dương, êm đềm, tử tế, dễ dãi, có duyên, dễ thương, xinh xắn, đáng yêu, thích thú - mạnh khoẻ, cường tráng, mãnh liệt, đầy khí lực = frisch + = frisch + = noch frisch + = es weht frisch +</t>
        </is>
      </c>
    </row>
    <row r="7224">
      <c r="A7224" t="inlineStr">
        <is>
          <t>Frische</t>
        </is>
      </c>
      <c r="B7224" t="inlineStr"/>
      <c r="C7224" t="inlineStr"/>
      <c r="D7224" t="inlineStr">
        <is>
          <t>khí mát, chỗ mát mẻ - sắc hồng hào, sự sặc sỡ, sự bóng bảy, sự hào nhoáng, tính chất cầu kỳ, tính chất hoa mỹ - - lúc tươi mát, lúc mát mẻ, dòng nước trong mát - sự tươi, sự tươi mát, sự mát mẻ, tính chất mới, sự khoẻ khắn, sảng khoái - màu lục, màu xanh tươi) của cây cỏ, trạng thái còn xanh, sự non nớt, sự thiếu kinh nghiệm, sự khờ dại, vẻ tráng kiện quắc thước - tính vui vẻ, tính hoạt bát, tính hăng hái, tính năng nổ, tính sôi nổi - tính chất mới xảy ra, tính chất mới gần đây - màu xanh tươi của cây cỏ, cây cỏ xanh tươi, sự tươi tốt, sự non trẻ, lòng hăng hái, nhiệt tình của tuổi trẻ, bức thảm có nhiều hình hoa lá - sức mạnh, sự cường tráng, sức mãnh liệt, sức hăng hái, sự mạnh mẽ, khí lực</t>
        </is>
      </c>
    </row>
    <row r="7225">
      <c r="A7225" t="inlineStr">
        <is>
          <t>frischen</t>
        </is>
      </c>
      <c r="B7225" t="inlineStr"/>
      <c r="C7225" t="inlineStr"/>
      <c r="D7225" t="inlineStr">
        <is>
          <t>lọc cho trong, làm thanh, làm mịn, làm nhỏ bớt, làm thon, trong ra, trở nên thanh hơn, trở nên nhỏ hơn, trở nên mịn hơn, thon ra, bắt phạt ai, phạt vạ ai, trả tiền chồng nhà = frischen +</t>
        </is>
      </c>
    </row>
    <row r="7226">
      <c r="A7226" t="inlineStr">
        <is>
          <t>Frischluppe</t>
        </is>
      </c>
      <c r="B7226" t="inlineStr"/>
      <c r="C7226" t="inlineStr"/>
      <c r="D7226" t="inlineStr">
        <is>
          <t>hoa, sự ra hoa, tuổi thanh xuân, thời kỳ rực rỡ, thời kỳ tươi đẹp nhất, phấn, sắc hồng hào khoẻ mạnh, vẻ tươi, thỏi đúc</t>
        </is>
      </c>
    </row>
    <row r="7227">
      <c r="A7227" t="inlineStr">
        <is>
          <t>Friseur</t>
        </is>
      </c>
      <c r="B7227" t="inlineStr"/>
      <c r="C7227" t="inlineStr"/>
      <c r="D7227" t="inlineStr">
        <is>
          <t>thợ cạo, thợ cắt tóc - = Sie war gestern beim Friseur. +</t>
        </is>
      </c>
    </row>
    <row r="7228">
      <c r="A7228" t="inlineStr">
        <is>
          <t>Friseuse</t>
        </is>
      </c>
      <c r="B7228" t="inlineStr"/>
      <c r="C7228" t="inlineStr"/>
      <c r="D7228" t="inlineStr">
        <is>
          <t>chạn bát đĩa, dressing-table, người bày biện mặt hàng, người đẽo, người mài giũa, thợ hồ vải, thợ da, người tỉa cây, người phụ mổ, người phụ trách mặc quần áo, người giữ trang phục - người diện bảnh</t>
        </is>
      </c>
    </row>
    <row r="7229">
      <c r="A7229" t="inlineStr">
        <is>
          <t>Frist</t>
        </is>
      </c>
      <c r="B7229" t="inlineStr"/>
      <c r="C7229" t="inlineStr"/>
      <c r="D7229" t="inlineStr">
        <is>
          <t>quả chà là, cây chà là, ngày tháng, niên hiệu, niên kỷ, kỳ, kỳ hạn, thời kỳ, thời đại, tuổi tác, đời người, sự hẹn hò, sự hẹn gặp - sự chậm trễ, sự trì hoãn, điều làm trở ngại, sự cản trở - hợp đồng cho thuê - kỷ, giai đoạn, thời gian, thời nay, tiết, số nhiều) kỳ hành kinh, , chu kỳ, câu nhiều đoạn, chấm câu, dấu chấm câu, lời nói văn hoa bóng bảy - sự kéo dài, sự nối dài, đoạn nối dài thêm, sự phát âm kéo dài - sự hoãn thi hành một bản án tử hình, sự cho hoãn, sự ân xá, sự giảm tội, lệnh ân xá, lệnh giảm tội - sự hoãn, thời gian nghỉ ngơi - không gian, không trung, khoảng không, khoảng, chỗ, khoảng cách, khoảng cách chữ, phiến cách chữ - hạn, giới hạn, định hạn, thời hạn, phiên, kỳ học, quý, khoá, điều kiện, điều khoản, giá, quan hệ, sự giao thiệp, sự giao hảo, sự đi lại, thuật ngữ, lời lẽ, ngôn ngữ, số hạng = die Frist läuft. + = die früheste Frist + = eine Frist gewähren + = die Frist ist abgelaufen + = innerhalb kürzester Frist + = mit vierwöchiger Frist gekündigt werden +</t>
        </is>
      </c>
    </row>
    <row r="7230">
      <c r="A7230" t="inlineStr">
        <is>
          <t>Frisur</t>
        </is>
      </c>
      <c r="B7230" t="inlineStr"/>
      <c r="C7230" t="inlineStr"/>
      <c r="D7230" t="inlineStr">
        <is>
          <t>kiểu tóc, sự làm đầu</t>
        </is>
      </c>
    </row>
    <row r="7231">
      <c r="A7231" t="inlineStr">
        <is>
          <t>frivol</t>
        </is>
      </c>
      <c r="B7231" t="inlineStr"/>
      <c r="C7231" t="inlineStr"/>
      <c r="D7231" t="inlineStr">
        <is>
          <t>số phải chết, sắp chết, loạn óc, loạn thần kinh - thiếu nghiêm trang, khiếm nhã, suồng sã, chớt nhã, hỗn láo, xấc xược - phù phiếm, nhẹ dạ, bông lông, không đáng kể, nhỏ mọn, vô tích sự - không đứng dắn, không đoan trang, không tề chỉnh, không hợp với khuôn phép, bất lịch sự, sỗ sàng - dâm dật, dâm đâng, khiêu dâm</t>
        </is>
      </c>
    </row>
    <row r="7232">
      <c r="A7232" t="inlineStr">
        <is>
          <t>froh</t>
        </is>
      </c>
      <c r="B7232" t="inlineStr"/>
      <c r="C7232" t="inlineStr"/>
      <c r="D7232" t="inlineStr">
        <is>
          <t>sáng, sáng chói, tươi, sáng sủa, rạng rỡ, sáng ngời, rực rỡ, sáng dạ, thông minh, nhanh trí, vui tươi, lanh lợi, hoạt bát, nhanh nhẹn - vui mừng, phấn khởi, hớn hở, tươi cười, vui mắt, vui vẻ, vui lòng, sẵn lòng, không miễn cưỡng - hân hoan - vui sướng, may mắn, tốt phúc, sung sướng, hạnh phúc, khéo chọn, rất đắt, rất đúng, tài tình, thích hợp, bị choáng váng, bị ngây ngất - mang lại niềm vui, đáng mừng - đỏ, gặp may, gặp vận may, đem lại may mắn, đem lại kết quả tốt, mang điềm lành, may mà đúng, may mà được = froh +</t>
        </is>
      </c>
    </row>
    <row r="7233">
      <c r="A7233" t="inlineStr">
        <is>
          <t>Frohlocken</t>
        </is>
      </c>
      <c r="B7233" t="inlineStr"/>
      <c r="C7233" t="inlineStr"/>
      <c r="D7233" t="inlineStr">
        <is>
          <t>nỗi hân hoan, nỗi hoan hỉ, nỗi hớn hở, sự hân hoan, sự hoan hỉ, sự hớn hở, sự đắc chí, sự hả hê - sự vui sướng, sự mừng rỡ, sự tưng bừng hớn hở</t>
        </is>
      </c>
    </row>
    <row r="7234">
      <c r="A7234" t="inlineStr">
        <is>
          <t>frohlocken</t>
        </is>
      </c>
      <c r="B7234" t="inlineStr"/>
      <c r="C7234" t="inlineStr"/>
      <c r="D7234" t="inlineStr">
        <is>
          <t>làm cho vui mừng, làm cho hoan hỉ, vui mừng, hoan, vui hưởng, rất hạnh phúc có được, có, vui chơi, liên hoan, ăn mừng = frohlocken +</t>
        </is>
      </c>
    </row>
    <row r="7235">
      <c r="A7235" t="inlineStr">
        <is>
          <t>frohlockend</t>
        </is>
      </c>
      <c r="B7235" t="inlineStr"/>
      <c r="C7235" t="inlineStr"/>
      <c r="D7235" t="inlineStr">
        <is>
          <t>vui sướng, mừng rỡ, hân hoan, tưng bừng hớn hở - chiến thắng, thắng lợi, vui mừng, hoan hỉ, đắc thắng</t>
        </is>
      </c>
    </row>
    <row r="7236">
      <c r="A7236" t="inlineStr">
        <is>
          <t>Frohsinn</t>
        </is>
      </c>
      <c r="B7236" t="inlineStr"/>
      <c r="C7236" t="inlineStr"/>
      <c r="D7236" t="inlineStr">
        <is>
          <t>sự vui vẻ, sự khoái trá, sự cổ vũ, sự khuyến khích, sự hoan hô, tiêng hoan hô, đồ ăn ngon, món ăn thịnh soạn, khí sắc, thể trạng - sự hoan hỉ, sự hân hoan, sự vui mừng, sự phấn khởi, sự vui mắt, sự vui lòng, sự sẵn lòng, sự không miễn cưỡng - niềm vui vẻ, niềm hồ hởi - tính vui vẻ, tâm hồn vui vẻ, thái độ vui vẻ - niềm vui, nỗi vui vẻ, tính tình vui vẻ - sự vui đùa, sự cười đùa, sự nô giỡn</t>
        </is>
      </c>
    </row>
    <row r="7237">
      <c r="A7237" t="inlineStr">
        <is>
          <t>fromm</t>
        </is>
      </c>
      <c r="B7237" t="inlineStr"/>
      <c r="C7237" t="inlineStr"/>
      <c r="D7237" t="inlineStr">
        <is>
          <t>thành kính, mộ đạo, sùng đạo, chân thành, nhiệt tình, sốt sắng - ngoan đạo - hiếu thảo, lễ độ - tôn giáo, tín ngưỡng, sự tu hành, chu đáo, cẩn thận, tận tâm cao</t>
        </is>
      </c>
    </row>
    <row r="7238">
      <c r="A7238" t="inlineStr">
        <is>
          <t>Frondienst</t>
        </is>
      </c>
      <c r="B7238" t="inlineStr"/>
      <c r="C7238" t="inlineStr"/>
      <c r="D7238" t="inlineStr">
        <is>
          <t>công việc vất vả cực nhọc, lao dịch, kiếp nô lệ, kiếp trâu ngựa</t>
        </is>
      </c>
    </row>
    <row r="7239">
      <c r="A7239" t="inlineStr">
        <is>
          <t>Front</t>
        </is>
      </c>
      <c r="B7239" t="inlineStr"/>
      <c r="C7239" t="inlineStr"/>
      <c r="D7239" t="inlineStr">
        <is>
          <t>mặt chính, bề ngoài vẻ ngoài, mã ngoài - mặt, vẻ mặt, thể diện, sĩ diện, bộ mặt, bề ngoài, bề mặt, mặt trước, mặt phía trước - phần trước, nùi tàu - cái trán, cái mặt, đằng trước, phía trước, bình phong ), vạt ngực, mặt trận, sự trơ tráo, sự trơ trẽn, đường đi chơi dọc bờ biển, mớ tóc giả, Frông = die Front + = Front- + = ohne Front + = in Front liegen + = an die Front gehen + = mit der Front liegen an +</t>
        </is>
      </c>
    </row>
    <row r="7240">
      <c r="A7240" t="inlineStr">
        <is>
          <t>Frost</t>
        </is>
      </c>
      <c r="B7240" t="inlineStr"/>
      <c r="C7240" t="inlineStr"/>
      <c r="D7240" t="inlineStr">
        <is>
          <t>sự ớn lạnh, sự rùng mình, sự lạnh lẽo, sự giá lạnh, sự lạnh lùng, sự lạnh nhạt, sự làm nhụt, gáo nước lạnh, sự tôi - sự cảm lạnh - sự đông vì lạnh, tình trạng đông vì lạnh, tiết đông giá, sự ổn định, sự hạn định - - sự đông giá, sương giá, sự thất bại - sự băng giá, sự giá rét, tính lạnh nhạt, tính lânh đạm = der trockene Frost + = Väterchen Frost + = durch Frost schädigen + = durch Frost vernichten + = durch Frost beschädigen +</t>
        </is>
      </c>
    </row>
    <row r="7241">
      <c r="A7241" t="inlineStr">
        <is>
          <t>Frostbeule</t>
        </is>
      </c>
      <c r="B7241" t="inlineStr"/>
      <c r="C7241" t="inlineStr"/>
      <c r="D7241" t="inlineStr">
        <is>
          <t>cước</t>
        </is>
      </c>
    </row>
    <row r="7242">
      <c r="A7242" t="inlineStr">
        <is>
          <t>frostig</t>
        </is>
      </c>
      <c r="B7242" t="inlineStr"/>
      <c r="C7242" t="inlineStr"/>
      <c r="D7242" t="inlineStr">
        <is>
          <t>bệnh sốt rét, gây bệnh sốt rét, mắc bệnh sốt rét, thất thường, không đều, từng cơn - lạnh, lạnh lẽo, giá lạnh, cảm thấy lạnh, ớn lạnh, lạnh lùng, lạnh nhạt, đã tôi - rùng mình - nguội, phớt lạnh, hờ hững, không nhiệt tình, làm chán nản, làm thất vọng, nhạt nhẽo, không có gì thú vị, yếu, khó ngửi thấy, mát - băng giá, không nứng được, lânh đạm nữ dục - giá rét, phủ đầy sương giá, lânh đạm - mùa đông, lạnh giá, lạnh lùng wintery, wintry) - hiu hắt m đạm như mùa đông, lạnh lùng winterly)</t>
        </is>
      </c>
    </row>
    <row r="7243">
      <c r="A7243" t="inlineStr">
        <is>
          <t>Frostigkeit</t>
        </is>
      </c>
      <c r="B7243" t="inlineStr"/>
      <c r="C7243" t="inlineStr"/>
      <c r="D7243" t="inlineStr">
        <is>
          <t>sự giá lạnh, sự lạnh lẽo, sự băng giá, sự lạnh nhạt, sự nhạt nhẽo, sự không nứng được, sự lânh đạm nữ dục - sự đông giá, sương giá, sự thất bại</t>
        </is>
      </c>
    </row>
    <row r="7244">
      <c r="A7244" t="inlineStr">
        <is>
          <t>Frottieren</t>
        </is>
      </c>
      <c r="B7244" t="inlineStr"/>
      <c r="C7244" t="inlineStr"/>
      <c r="D7244" t="inlineStr">
        <is>
          <t>sự mài xát, sự ma xát, sự xoa bóp, sự chà xát, sự va chạm, sự xích mích</t>
        </is>
      </c>
    </row>
    <row r="7245">
      <c r="A7245" t="inlineStr">
        <is>
          <t>frottieren</t>
        </is>
      </c>
      <c r="B7245" t="inlineStr"/>
      <c r="C7245" t="inlineStr"/>
      <c r="D7245" t="inlineStr">
        <is>
          <t>chà xát, xoa, làm trầy, làm phồng, cọ cho xơ ra, làm tức mình, làm bực dọc, chọc tức, trêu tức, chà xát cọ, trầy, phồng lên, xơ ra, bực mình, cáu tiết, phát cáu, nổi giận - cọ xát, xoa bóp, lau, lau bóng, đánh bóng, xát mạnh lên giấy can để nổi bật, nghiền, tán, cọ, mòn rách, xước, chệch đi vì lăn vào chỗ gồ ghề - lau bằng khăn, chà xát bằng khăn, đánh đòn, nện cho một trận</t>
        </is>
      </c>
    </row>
    <row r="7246">
      <c r="A7246" t="inlineStr">
        <is>
          <t>Frottiertuch</t>
        </is>
      </c>
      <c r="B7246" t="inlineStr"/>
      <c r="C7246" t="inlineStr"/>
      <c r="D7246" t="inlineStr">
        <is>
          <t>cao su india-rubber), cái tẩy, ủng cao su, người xoa bóp, khăn lau, giẻ lau, cái để chà xát, bằng cao su</t>
        </is>
      </c>
    </row>
    <row r="7247">
      <c r="A7247" t="inlineStr">
        <is>
          <t>Frucht</t>
        </is>
      </c>
      <c r="B7247" t="inlineStr"/>
      <c r="C7247" t="inlineStr"/>
      <c r="D7247" t="inlineStr">
        <is>
          <t>sự sinh đẻ, sự ra đời, ngày thành lập, dòng dõi - quả, trái cây, thành quả, kết quả, thu hoạch, lợi tức, con cái - sản vật, sản phẩm, vật phẩm, tích - con cháu - đáp số = Frucht tragen +</t>
        </is>
      </c>
    </row>
    <row r="7248">
      <c r="A7248" t="inlineStr">
        <is>
          <t>fruchtbar</t>
        </is>
      </c>
      <c r="B7248" t="inlineStr"/>
      <c r="C7248" t="inlineStr"/>
      <c r="D7248" t="inlineStr">
        <is>
          <t>sum sê &amp; ), um tùm, chứa chan, dồi dào, đầy dẫy, hoa mỹ, cởi mở, hồ hởi - mắn, đẻ nhiều, có khả năng sinh sản, tốt, màu mỡ - - ra nhiều quả, có nhiều quả, sai quả, sinh sản nhiều, có kết quả, thành công, có lợi, mang lợi - có khả năng sinh ra, sinh ra - có thai, có mang thai, có chửa, giàu trí tưởng tượng, giàu trí sáng tạo, dồi dào tư tưởng ý tứ, có kết quả phong phú, có tầm quan trọng lơn, hàm súc, giàu ý - sinh đẻ, sinh sôi nẩy nở procreant) - sản xuất nhiều, sai, đầy phong phú = fruchtbar + = fruchtbar werden + = fruchtbar machen + = fruchtbar machen +</t>
        </is>
      </c>
    </row>
    <row r="7249">
      <c r="A7249" t="inlineStr">
        <is>
          <t>Fruchtbarkeit</t>
        </is>
      </c>
      <c r="B7249" t="inlineStr"/>
      <c r="C7249" t="inlineStr"/>
      <c r="D7249" t="inlineStr">
        <is>
          <t>sự mắn, sự đẻ nhiều, có khả năng sinh sản, sự màu mỡ - sự tốt - sự có nhiều quả, sự sinh sản nhiều, sự có kết quả, sự có lợi - sự có thai, sự có mang thai, sự có chửa, sự phong phú, sự dồi dào, sự giàu, tầm quan trọng lớn, tính hàm xúc, tính giàu ý - sự giàu có, sự đầy đủ, sự đẹp đẽ, sự nguy nga tráng lệ, sự quý giá, tính chất béo bổ, tính chất ngậy, tính chất đậm đà, tính chất nồng, sự tươi thắm, tính ấm áp, tính trầm - sự thơm ngát</t>
        </is>
      </c>
    </row>
    <row r="7250">
      <c r="A7250" t="inlineStr">
        <is>
          <t>Fruchtfleisch</t>
        </is>
      </c>
      <c r="B7250" t="inlineStr"/>
      <c r="C7250" t="inlineStr"/>
      <c r="D7250" t="inlineStr">
        <is>
          <t>thịt, thức ăn - cơm thịt, tuỷ, lõi cây, cục bột nhão, cục bùn nhão, bột giấy, quặng nghiền nhỏ nhào với nước, số nhiều), tạp chí giật gân</t>
        </is>
      </c>
    </row>
    <row r="7251">
      <c r="A7251" t="inlineStr">
        <is>
          <t>Fruchtknoten</t>
        </is>
      </c>
      <c r="B7251" t="inlineStr"/>
      <c r="C7251" t="inlineStr"/>
      <c r="D7251">
        <f> der Fruchtknoten +</f>
        <v/>
      </c>
    </row>
    <row r="7252">
      <c r="A7252" t="inlineStr">
        <is>
          <t>fruchtlos</t>
        </is>
      </c>
      <c r="B7252" t="inlineStr"/>
      <c r="C7252" t="inlineStr"/>
      <c r="D7252" t="inlineStr">
        <is>
          <t>không có kết quả, không hiệu lực, không hiệu quả, không tác dụng, không tác động, không ảnh hưởng, không ấn tượng - không ra quả, không có quả, thất bại, vô ích - cằn cỗi, khô cằn, không sinh sản, không sinh đẻ, hiếm hoi, không kết quả, vô trùng, nghèo nàn, khô khan - không tốt, không màu mỡ, không có lợi - vô hiệu, hão, hão huyền, rỗng, rỗng tuếch, phù phiếm, tự phụ, tự đắc</t>
        </is>
      </c>
    </row>
    <row r="7253">
      <c r="A7253" t="inlineStr">
        <is>
          <t>Fruchtlosigkeit</t>
        </is>
      </c>
      <c r="B7253" t="inlineStr"/>
      <c r="C7253" t="inlineStr"/>
      <c r="D7253" t="inlineStr">
        <is>
          <t>sự không có quả, sự không có kết quả, sự vô ích - tình trạng không tốt, tình trạng không màu mỡ, sự thất bại, sự không có lợi</t>
        </is>
      </c>
    </row>
    <row r="7254">
      <c r="A7254" t="inlineStr">
        <is>
          <t>Fruchtsaft</t>
        </is>
      </c>
      <c r="B7254" t="inlineStr"/>
      <c r="C7254" t="inlineStr"/>
      <c r="D7254" t="inlineStr">
        <is>
          <t>quả bí, cây bí, sự nén, sự ép, cái dễ nén, cái dễ ép, vật bị nén, vật bị ép, thức uống chế bằng nước quả ép, khối mềm nhão, đám đông, tiếng rơi nhẹ, bóng quần</t>
        </is>
      </c>
    </row>
    <row r="7255">
      <c r="A7255" t="inlineStr">
        <is>
          <t>Fruchtzucker</t>
        </is>
      </c>
      <c r="B7255" t="inlineStr"/>
      <c r="C7255" t="inlineStr"/>
      <c r="D7255" t="inlineStr">
        <is>
          <t>Fructoza</t>
        </is>
      </c>
    </row>
    <row r="7256">
      <c r="A7256" t="inlineStr">
        <is>
          <t>Frustration</t>
        </is>
      </c>
      <c r="B7256" t="inlineStr"/>
      <c r="C7256" t="inlineStr"/>
      <c r="D7256" t="inlineStr">
        <is>
          <t>sự làm thất bại, sự làm hỏng, sự làm mất tác dụng, sự làm thất vọng, sự làm vỡ mộng, tâm trạng thất vọng, tâm trạng vỡ mộng</t>
        </is>
      </c>
    </row>
    <row r="7257">
      <c r="A7257" t="inlineStr">
        <is>
          <t>Fuchs</t>
        </is>
      </c>
      <c r="B7257" t="inlineStr"/>
      <c r="C7257" t="inlineStr"/>
      <c r="D7257" t="inlineStr">
        <is>
          <t>cây hạt dẻ, hạt dẻ, màu nâu hạt dẻ, ngựa màu hạt dẻ, chuyện cũ rích - người đồng dâm nam faggot), công việc nặng nhọc, công việc vất vả, sự kiệt sức, sự suy nhược, anh chàng đầu sai, thuốc lá - con cáo, bộ da lông cáo, người xảo quyệt, người láu cá, người ranh ma, chòm sao con Cáo, sinh viên năm thứ nhất = der Fuchs + = der junge Fuchs + = der schlaue Fuchs +</t>
        </is>
      </c>
    </row>
    <row r="7258">
      <c r="A7258" t="inlineStr">
        <is>
          <t>fuchsartig</t>
        </is>
      </c>
      <c r="B7258" t="inlineStr"/>
      <c r="C7258" t="inlineStr"/>
      <c r="D7258" t="inlineStr">
        <is>
          <t>như cáo, xảo quyệt, láu cá, có màu nâu đậm, có vết ố nâu, bị nấm đốm nâu, bị chua vì lên men - cáo, cáo già</t>
        </is>
      </c>
    </row>
    <row r="7259">
      <c r="A7259" t="inlineStr">
        <is>
          <t>Fuchsie</t>
        </is>
      </c>
      <c r="B7259" t="inlineStr"/>
      <c r="C7259" t="inlineStr"/>
      <c r="D7259" t="inlineStr">
        <is>
          <t>cây hoa vân anh</t>
        </is>
      </c>
    </row>
    <row r="7260">
      <c r="A7260" t="inlineStr">
        <is>
          <t>Fuchsjagd</t>
        </is>
      </c>
      <c r="B7260" t="inlineStr"/>
      <c r="C7260" t="inlineStr"/>
      <c r="D7260" t="inlineStr">
        <is>
          <t>môn săn cáo bằng chó</t>
        </is>
      </c>
    </row>
    <row r="7261">
      <c r="A7261" t="inlineStr">
        <is>
          <t>Fuchspelz</t>
        </is>
      </c>
      <c r="B7261" t="inlineStr"/>
      <c r="C7261" t="inlineStr"/>
      <c r="D7261" t="inlineStr">
        <is>
          <t>con cáo, bộ da lông cáo, người xảo quyệt, người láu cá, người ranh ma, chòm sao con Cáo, sinh viên năm thứ nhất</t>
        </is>
      </c>
    </row>
    <row r="7262">
      <c r="A7262" t="inlineStr">
        <is>
          <t>fuchsrot</t>
        </is>
      </c>
      <c r="B7262" t="inlineStr"/>
      <c r="C7262" t="inlineStr"/>
      <c r="D7262" t="inlineStr">
        <is>
          <t>như cáo, xảo quyệt, láu cá, có màu nâu đậm, có vết ố nâu, bị nấm đốm nâu, bị chua vì lên men</t>
        </is>
      </c>
    </row>
    <row r="7263">
      <c r="A7263" t="inlineStr">
        <is>
          <t>Fuchsschwanz</t>
        </is>
      </c>
      <c r="B7263" t="inlineStr"/>
      <c r="C7263" t="inlineStr"/>
      <c r="D7263" t="inlineStr">
        <is>
          <t>hoa không tàn, giống rau dền, màu tía - bàn chải, sự chải, bút lông, đuôi chồn, bụi cây, cành cây bó thành bó, cuộc chạm trán chớp nhoáng, cái chổi = der Fuchsschwanz + = der Fuchsschwanz +</t>
        </is>
      </c>
    </row>
    <row r="7264">
      <c r="A7264" t="inlineStr">
        <is>
          <t>Fuder</t>
        </is>
      </c>
      <c r="B7264" t="inlineStr"/>
      <c r="C7264" t="inlineStr"/>
      <c r="D7264" t="inlineStr">
        <is>
          <t>vậy nặng, gánh nặng, vật gánh, vật chở, vật đội, trách nhiệm nặng nề, điều lo lắng, nỗi buồn phiền, sự tải, tải, trọng tải, thuốc nạp, đạn nạp, nhiều, hàng đống</t>
        </is>
      </c>
    </row>
    <row r="7265">
      <c r="A7265" t="inlineStr">
        <is>
          <t>Fuge</t>
        </is>
      </c>
      <c r="B7265" t="inlineStr"/>
      <c r="C7265" t="inlineStr"/>
      <c r="D7265" t="inlineStr">
        <is>
          <t>chỗ nối, điểm nối, đường nối - mối nối, đầu nối, khớp, mấu, đốt, khe nứt, thớ nứt, súc thịt, mối hàn, mối ghép, khớp nối, bản lề, ổ lưu manh, ổ gái điếm lén lút, tiệm lén hút, hắc điếm - sự nối liền, điểm gặp nhau, tình hình, sự việc, thời cơ - đường xoi, đường rãnh - việc hạ giá, việc giảm bớt, số tiền được hạ, số tiền được giảm bớt - đường rạch, khe hở, kẻ hở = die Fuge +</t>
        </is>
      </c>
    </row>
    <row r="7266">
      <c r="A7266" t="inlineStr">
        <is>
          <t>Fugen</t>
        </is>
      </c>
      <c r="B7266" t="inlineStr"/>
      <c r="C7266" t="inlineStr"/>
      <c r="D7266">
        <f> aus den Fugen gehen + = aus den Fugen bringen +</f>
        <v/>
      </c>
    </row>
    <row r="7267">
      <c r="A7267" t="inlineStr">
        <is>
          <t>fugen</t>
        </is>
      </c>
      <c r="B7267" t="inlineStr"/>
      <c r="C7267" t="inlineStr"/>
      <c r="D7267" t="inlineStr">
        <is>
          <t>xảm, bít, trét, hàn - nối lại bằng đoạn nối, ghép lại bằng đoạn nối, cắt tại những đoạn nối, chia ra từng đoạn, trát vữa vào khe nối của, bào cạnh để ghép</t>
        </is>
      </c>
    </row>
    <row r="7268">
      <c r="A7268" t="inlineStr">
        <is>
          <t>Fuhrmann</t>
        </is>
      </c>
      <c r="B7268" t="inlineStr"/>
      <c r="C7268" t="inlineStr"/>
      <c r="D7268" t="inlineStr">
        <is>
          <t>người lái xe tải, người đánh xe ngựa - người đánh xe bò, hãng vận tải - người lái, người đánh xe, người dắt, cái bạt, dụng cụ để đóng, máy đóng, bánh xe phát động</t>
        </is>
      </c>
    </row>
    <row r="7269">
      <c r="A7269" t="inlineStr">
        <is>
          <t>Fuhrpark</t>
        </is>
      </c>
      <c r="B7269" t="inlineStr"/>
      <c r="C7269" t="inlineStr"/>
      <c r="D7269" t="inlineStr">
        <is>
          <t>đội tàu, hạm đội, đội máy bay, phi đội, đoàn tàu, đoàn xe, vịnh nhỏ - vườn hoa, công viên, bâi</t>
        </is>
      </c>
    </row>
    <row r="7270">
      <c r="A7270" t="inlineStr">
        <is>
          <t>Fuhrunternehmer</t>
        </is>
      </c>
      <c r="B7270" t="inlineStr"/>
      <c r="C7270" t="inlineStr"/>
      <c r="D7270" t="inlineStr">
        <is>
          <t>động cơ, động lực, người đề xuất ý kiến, người đưa ra đề nghị</t>
        </is>
      </c>
    </row>
    <row r="7271">
      <c r="A7271" t="inlineStr">
        <is>
          <t>Fulgurit</t>
        </is>
      </c>
      <c r="B7271" t="inlineStr"/>
      <c r="C7271" t="inlineStr"/>
      <c r="D7271" t="inlineStr">
        <is>
          <t>Fungurit</t>
        </is>
      </c>
    </row>
    <row r="7272">
      <c r="A7272" t="inlineStr">
        <is>
          <t>Fundament</t>
        </is>
      </c>
      <c r="B7272" t="inlineStr"/>
      <c r="C7272" t="inlineStr"/>
      <c r="D7272" t="inlineStr">
        <is>
          <t>nền móng, móng, tầng hầm - nền tảng, cơ sở, căn cứ - cái giường, nền, lòng, lớp, nấm mồ, hôn nhân, vợ chồng - bộ đồ giường, ổ rơm, lớp dưới cùng, sự xếp thành tầng, sự xếp thành lớp - phần dưới cùng, đáy, bụng tàu, tàu, mặt, đít, ngọn nguồn, bản chất, sức chịu đựng, sức dai - chỗ để chân, chỗ đứng, địa vị chắc chắn, vị trí chắc chắn, cơ sở chắc chắn, cơ sở quan hệ, vị trí trong quan hệ, sự được kết nạp, chân tường, chân cột, bệ, sự thay bàn chân cho bít tất - sự khâu bàn chân cho bít tất, vải để khâu bàn chân cho bít tất, sự cộng, tổng số - sự thành lập, sự sáng lập, sự thiết lập, tổ chức - sự mắc cạn, sự hạ cánh, sự bắn rơi, sự truyền thụ kiến thức vững vàng, sự đặt nền, sự tiếp đất - nền đường, chất nền - cơ sở hạ tầng = das Fundament +</t>
        </is>
      </c>
    </row>
    <row r="7273">
      <c r="A7273" t="inlineStr">
        <is>
          <t>fundamental</t>
        </is>
      </c>
      <c r="B7273" t="inlineStr"/>
      <c r="C7273" t="inlineStr"/>
      <c r="D7273" t="inlineStr">
        <is>
          <t>cơ bản, cơ sở, bazơ</t>
        </is>
      </c>
    </row>
    <row r="7274">
      <c r="A7274" t="inlineStr">
        <is>
          <t>Fundamentalismus</t>
        </is>
      </c>
      <c r="B7274" t="inlineStr"/>
      <c r="C7274" t="inlineStr"/>
      <c r="D7274" t="inlineStr">
        <is>
          <t>trào lưu chính thống</t>
        </is>
      </c>
    </row>
    <row r="7275">
      <c r="A7275" t="inlineStr">
        <is>
          <t>Fundamentalist</t>
        </is>
      </c>
      <c r="B7275" t="inlineStr"/>
      <c r="C7275" t="inlineStr"/>
      <c r="D7275" t="inlineStr">
        <is>
          <t>người theo trào lưu chính thống</t>
        </is>
      </c>
    </row>
    <row r="7276">
      <c r="A7276" t="inlineStr">
        <is>
          <t>Fundgrube</t>
        </is>
      </c>
      <c r="B7276" t="inlineStr"/>
      <c r="C7276" t="inlineStr"/>
      <c r="D7276" t="inlineStr">
        <is>
          <t>người nhận đồ gửi, người giữ đồ gửi - nơi cất giữ đồ gửi, kho chứa &amp; ) - con mồi, con thịt, người bị truy nã, mảnh kính hình thoi, nơi lấy đá, mỏ đá, nguồn lấy tài liệu, nguồn lấy tin tức - kho, repertoire - chỗ chứa &amp; ), nơi chôn cất, người được ký thác tâm sự, người được ký thác điều bí mật - vựa, tủ</t>
        </is>
      </c>
    </row>
    <row r="7277">
      <c r="A7277" t="inlineStr">
        <is>
          <t>fundieren</t>
        </is>
      </c>
      <c r="B7277" t="inlineStr"/>
      <c r="C7277" t="inlineStr"/>
      <c r="D7277" t="inlineStr">
        <is>
          <t>trả lại</t>
        </is>
      </c>
    </row>
    <row r="7278">
      <c r="A7278" t="inlineStr">
        <is>
          <t>Fundus</t>
        </is>
      </c>
      <c r="B7278" t="inlineStr"/>
      <c r="C7278" t="inlineStr"/>
      <c r="D7278" t="inlineStr">
        <is>
          <t>sự trang bị, đồ trang bị, thiết bị, dụng cụ, đồ dùng cần thiết, những phương tiện vận tải để phân biệt với các loại tài sản khác trong ngành vận tải) - kho, quỹ, tiền của, quỹ công trái nhà nước = der Fundus +</t>
        </is>
      </c>
    </row>
    <row r="7279">
      <c r="A7279" t="inlineStr">
        <is>
          <t>Funk-</t>
        </is>
      </c>
      <c r="B7279" t="inlineStr"/>
      <c r="C7279" t="inlineStr"/>
      <c r="D7279">
        <f> durch Funk senden +</f>
        <v/>
      </c>
    </row>
    <row r="7280">
      <c r="A7280" t="inlineStr">
        <is>
          <t>Funke</t>
        </is>
      </c>
      <c r="B7280" t="inlineStr"/>
      <c r="C7280" t="inlineStr"/>
      <c r="D7280" t="inlineStr">
        <is>
          <t>giàn, giá phơi, bông, đóm lửa, tàn lửa, lớp, mảnh dẹt, váy, cây cẩm chướng hoa vằn - tia lửa, tia sáng, tia loé, ánh loé, chấm sáng loé, lời đối đáp nhanh trí, nét sắc sảo, phủ định) một tia, một tị, nhân viên rađiô, người vui tính, người trai lơ - sự lấp lánh, sự lóng lánh, ánh lấp lánh, sự sắc sảo, sự linh lợi = der zündende Funke +</t>
        </is>
      </c>
    </row>
    <row r="7281">
      <c r="A7281" t="inlineStr">
        <is>
          <t>Funkeln</t>
        </is>
      </c>
      <c r="B7281" t="inlineStr"/>
      <c r="C7281" t="inlineStr"/>
      <c r="D7281" t="inlineStr">
        <is>
          <t>ngọn lửa, ánh sáng chói, màu sắc rực rỡ, sự rực rỡ, sự lừng lẫy &amp; ), sự bột phát, cơn bột phát, địa ngục - sự nhấp nháy, sự lấp lánh, tia ánh lên, tia lửa, lời nói sắc sảo, lời ứng đối sắc sảo - sự lóng lánh, ánh lấp lánh, sự sắc sảo, sự linh lợi - ánh sáng lấp lánh, cái nháy mắt, bước lướt nhanh - sự nhấy nháy</t>
        </is>
      </c>
    </row>
    <row r="7282">
      <c r="A7282" t="inlineStr">
        <is>
          <t>funkeln</t>
        </is>
      </c>
      <c r="B7282" t="inlineStr"/>
      <c r="C7282" t="inlineStr"/>
      <c r="D7282" t="inlineStr">
        <is>
          <t>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chói lọi, sáng loáng, lấp lánh - loé sáng, vụt sáng, chiếu sáng, chợt hiện ra, chợt nảy ra, vụt hiện lên, loé lên, làm loé lên, làm rực lên, truyền đi cấp tốc, phát nhanh, khoe, phô, thò ra khoe - đu đưa, rung rinh, lập loè, lung linh, bập bùng, mỏng manh - chiếu ra một tia sáng yếu ớt, phát ra một ánh lập loè - loé sang, làm loé sáng, phản chiếu - sáng long lanh - rực rỡ - nhấp nháy, long lanh, ăn nói sắc sảo, ứng đối giỏi, làm nhấp nháy, bắn ra, rạng lên vì, ánh lên vì, bừng lên vì - chiếc sáng, toả sáng, soi sáng, sáng, bóng, giỏi, cừ, trội, đánh bóng - lóng lánh, tỏ ra sắc sảo, tỏ ra linh lợi, làm lấp lánh, làm lóng lánh - làm cho lấp lánh</t>
        </is>
      </c>
    </row>
    <row r="7283">
      <c r="A7283" t="inlineStr">
        <is>
          <t>funkelnagelneu</t>
        </is>
      </c>
      <c r="B7283" t="inlineStr"/>
      <c r="C7283" t="inlineStr"/>
      <c r="D7283" t="inlineStr">
        <is>
          <t>mới toanh, bảnh bao</t>
        </is>
      </c>
    </row>
    <row r="7284">
      <c r="A7284" t="inlineStr">
        <is>
          <t>funkelnd</t>
        </is>
      </c>
      <c r="B7284" t="inlineStr"/>
      <c r="C7284" t="inlineStr"/>
      <c r="D7284" t="inlineStr">
        <is>
          <t>rực cháy, bốc cháy, sáng chói lọi, bừng bừng, rừng rực - sáng chói, chói loà, rực rỡ, tài giỏi, lỗi lạc - lướt nhẹ, liếm nhẹ, nhuốm nhẹ, sáng óng anh, sáng dịu - lấp lánh, lóng lánh, sủi tăm - có nhiều sao, như sao</t>
        </is>
      </c>
    </row>
    <row r="7285">
      <c r="A7285" t="inlineStr">
        <is>
          <t>Funken</t>
        </is>
      </c>
      <c r="B7285" t="inlineStr"/>
      <c r="C7285" t="inlineStr"/>
      <c r="D7285" t="inlineStr">
        <is>
          <t>ánh sáng lung linh, ánh lửa bập bùng, sự rung rinh, cảm giác thoáng qua</t>
        </is>
      </c>
    </row>
    <row r="7286">
      <c r="A7286" t="inlineStr">
        <is>
          <t>funken</t>
        </is>
      </c>
      <c r="B7286" t="inlineStr"/>
      <c r="C7286" t="inlineStr"/>
      <c r="D7286" t="inlineStr">
        <is>
          <t>truyền đi bằng rađiô, thông tin bằng rađiô, phát thanh bằng rađiô, đánh điện bằng rađiô</t>
        </is>
      </c>
    </row>
    <row r="7287">
      <c r="A7287" t="inlineStr">
        <is>
          <t>Funker</t>
        </is>
      </c>
      <c r="B7287" t="inlineStr"/>
      <c r="C7287" t="inlineStr"/>
      <c r="D7287" t="inlineStr">
        <is>
          <t>người thợ máy, người sử dụng máy móc, người coi tổng đài, người mổ, người buôn bán chứng khoán, người có tài xoay xở, kẻ phất, người ăn nói giỏi, người điều khiển, người khai thác - toán tử = der Funker +</t>
        </is>
      </c>
    </row>
    <row r="7288">
      <c r="A7288" t="inlineStr">
        <is>
          <t>Funkfeuer</t>
        </is>
      </c>
      <c r="B7288" t="inlineStr"/>
      <c r="C7288" t="inlineStr"/>
      <c r="D7288" t="inlineStr">
        <is>
          <t>đèn hiệu, mốc hiệu, cột mốc, ngọc đồi cao, sự báo trước, sự cảnh cáo trước, người dẫn đường, người hướng dẫn</t>
        </is>
      </c>
    </row>
    <row r="7289">
      <c r="A7289" t="inlineStr">
        <is>
          <t>Funkhaus</t>
        </is>
      </c>
      <c r="B7289" t="inlineStr"/>
      <c r="C7289" t="inlineStr"/>
      <c r="D7289" t="inlineStr">
        <is>
          <t>đài phát thanh</t>
        </is>
      </c>
    </row>
    <row r="7290">
      <c r="A7290" t="inlineStr">
        <is>
          <t>Funkspruch</t>
        </is>
      </c>
      <c r="B7290" t="inlineStr"/>
      <c r="C7290" t="inlineStr"/>
      <c r="D7290" t="inlineStr">
        <is>
          <t>bức điện rađiô - rađiô, máy thu thanh, máy rađiô - dấu hiệu, tín hiệu, hiệu lệnh</t>
        </is>
      </c>
    </row>
    <row r="7291">
      <c r="A7291" t="inlineStr">
        <is>
          <t>Funkstation</t>
        </is>
      </c>
      <c r="B7291" t="inlineStr"/>
      <c r="C7291" t="inlineStr"/>
      <c r="D7291" t="inlineStr">
        <is>
          <t>đài phát thanh</t>
        </is>
      </c>
    </row>
    <row r="7292">
      <c r="A7292" t="inlineStr">
        <is>
          <t>Funkstelle</t>
        </is>
      </c>
      <c r="B7292" t="inlineStr"/>
      <c r="C7292" t="inlineStr"/>
      <c r="D7292" t="inlineStr">
        <is>
          <t>trạm, điểm, đồn, đài, ty, nhà ga, đồn binh, điểm gốc, khoảng cách tiêu chuẩn, chỗ nuôi cừu, địa vị, chức, sự ăn kiêng, hoàn cảnh, môi trường, sự đứng lại, tình trạng đứng lại</t>
        </is>
      </c>
    </row>
    <row r="7293">
      <c r="A7293" t="inlineStr">
        <is>
          <t>Funktelefonie</t>
        </is>
      </c>
      <c r="B7293" t="inlineStr"/>
      <c r="C7293" t="inlineStr"/>
      <c r="D7293" t="inlineStr">
        <is>
          <t>điện thoại rađiô</t>
        </is>
      </c>
    </row>
    <row r="7294">
      <c r="A7294" t="inlineStr">
        <is>
          <t>Funktelegrafie</t>
        </is>
      </c>
      <c r="B7294" t="inlineStr"/>
      <c r="C7294" t="inlineStr"/>
      <c r="D7294" t="inlineStr">
        <is>
          <t>điện báo rađiô</t>
        </is>
      </c>
    </row>
    <row r="7295">
      <c r="A7295" t="inlineStr">
        <is>
          <t>Funktelegramm</t>
        </is>
      </c>
      <c r="B7295" t="inlineStr"/>
      <c r="C7295" t="inlineStr"/>
      <c r="D7295" t="inlineStr">
        <is>
          <t>điện báo rađiô, phim rơngen, ảnh tia X, của radiogramophone) máy hát điện, máy rađiô có quay đĩa - điện tín rađiô</t>
        </is>
      </c>
    </row>
    <row r="7296">
      <c r="A7296" t="inlineStr">
        <is>
          <t>Funktion</t>
        </is>
      </c>
      <c r="B7296" t="inlineStr"/>
      <c r="C7296" t="inlineStr"/>
      <c r="D7296"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sự quy ra, quyền hành ban cho, quyền lực, thẩm quyền - chất dẫn xuất, từ phát sinh, đạo hàm - chức năng, số nhiều) nhiệm vụ, trách nhiệm, buổi lễ, buổi họp mặt chính thức, buổi họp mặt quan trọng, hàm, hàm số, chức - sự giúp đỡ, nhiệm vụ, chức vụ, lễ nghi, hình thức thờ phụng, kính - sự hoạt động, quá trình hoạt động, thao tác, hiệu quả, sự giao dịch tài chính, sự mổ xẻ, ca mổ, cuộc hành quân, phép tính, phép toán = die stetige Funktion + = die gewählte Funktion + = die leitende Funktion + = die logarithmische Funktion + = jemanden zeitweise seiner Funktion entheben +</t>
        </is>
      </c>
    </row>
    <row r="7297">
      <c r="A7297" t="inlineStr">
        <is>
          <t>funktionell</t>
        </is>
      </c>
      <c r="B7297" t="inlineStr"/>
      <c r="C7297" t="inlineStr"/>
      <c r="D7297" t="inlineStr">
        <is>
          <t>functionary, hàm, hàm số, chức</t>
        </is>
      </c>
    </row>
    <row r="7298">
      <c r="A7298" t="inlineStr">
        <is>
          <t>Funktionieren</t>
        </is>
      </c>
      <c r="B7298" t="inlineStr"/>
      <c r="C7298" t="inlineStr"/>
      <c r="D7298"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sự làm việc, sự làm, sự lên men, sự để lên men, sự hoạt động, sự chuyển vận, sự vận hành, sự dùng, sự khai thác, công trường, xưởng, công dụng, sự nhăn nhó = das Funktionieren +</t>
        </is>
      </c>
    </row>
    <row r="7299">
      <c r="A7299" t="inlineStr">
        <is>
          <t>funktionieren</t>
        </is>
      </c>
      <c r="B7299" t="inlineStr"/>
      <c r="C7299" t="inlineStr"/>
      <c r="D7299" t="inlineStr">
        <is>
          <t>đóng vai, giả vờ, giả đò "đóng kịch", hành động, cư xử, đối xử, giữ nhiệm vụ, làm công tác, làm, tác động, có tác dụng, có ảnh hưởng, đóng kịch, diễn kịch, thủ vai, hành động theo, làm theo - thực hành cho xứng đáng với, hành động cho xứng đáng với - hoạt động, chạy, thực hiện chức năng - đi, đi đến, đi tới, thành, thành ra, hoá thành, trôi qua, trôi đi, chết, tiêu tan, chấm dứt, mất hết, yếu đi, bắt đầu, điểm đánh, nổ, ở vào tình trạng, sống trong tình trạng... - hành động phù hợp với, xét theo, đổ, sụp, gãy, vỡ nợ, phá sản, diễn ra, xảy ra, tiếp diễn, tiến hành, diễn biến, kết quả, đang lưu hành, đặt để, kê, để vừa vào, vừa với, có chỗ, đủ chỗ, hợp với, xứng với - thích hợp với, nói năng, làm đến mức là, trả, tiêu vào, bán, thuộc về, được biết, được thừa nhận, truyền đi, nói, truyền miệng, hợp nhịp điệu, phổ theo, đánh, ra, đặt - lợi dụng, mổ, hành quân, đầu cơ, làm cho hoạt động, cho chạy, thao tác, đưa đến, mang đến, dẫn đến, thi hành, thực hiện, đưa vào sản xuất, khai thác, điều khiển - cử hành, hoàn thành, biểu diễn, trình bày, đóng, đóng một vai - làm việc, gia công, chế biến, lên men, có ảnh hưởng tới, đi qua, chuyển động, dần dần tự chuyển, tự làm cho, tiến triển, có kết quả, có hiệu lực, lách, nhăn nhó - cau lại, day dứt, bắt làm việc, làm lên men, thêu, làm cho chạy, chuyển vận, gây ra, trổng trọt, giải, chữa, nhào, nặn, rèn, tạc, vẽ, chạm, trau, đưa dần vào, chuyển, đưa, dẫn &amp; ), sắp đặt, bày ra, bày mưu = schlecht funktionieren +</t>
        </is>
      </c>
    </row>
    <row r="7300">
      <c r="A7300" t="inlineStr">
        <is>
          <t>Funktions-</t>
        </is>
      </c>
      <c r="B7300" t="inlineStr"/>
      <c r="C7300" t="inlineStr"/>
      <c r="D7300" t="inlineStr">
        <is>
          <t>functionary, hàm, hàm số, chức - chức năng, có chức năng, hoạt động, chính thức</t>
        </is>
      </c>
    </row>
    <row r="7301">
      <c r="A7301" t="inlineStr">
        <is>
          <t>Funktionsbereich</t>
        </is>
      </c>
      <c r="B7301" t="inlineStr"/>
      <c r="C7301" t="inlineStr"/>
      <c r="D7301" t="inlineStr">
        <is>
          <t>đất đai tài sản, dinh cơ, ruộng nương nhà cửa, lãnh địa, lãnh thổ, phạm vi, lĩnh vực</t>
        </is>
      </c>
    </row>
    <row r="7302">
      <c r="A7302" t="inlineStr">
        <is>
          <t>Furage</t>
        </is>
      </c>
      <c r="B7302" t="inlineStr"/>
      <c r="C7302" t="inlineStr"/>
      <c r="D7302" t="inlineStr">
        <is>
          <t>cho ăn cỏ, lấy cỏ ở, lục lọi ra, tìm tòi ra, tàn phá, cướp phá, đánh phá, đi cắt cỏ, lục lọi, tìm tòi &amp; )</t>
        </is>
      </c>
    </row>
    <row r="7303">
      <c r="A7303" t="inlineStr">
        <is>
          <t>Furche</t>
        </is>
      </c>
      <c r="B7303" t="inlineStr"/>
      <c r="C7303" t="inlineStr"/>
      <c r="D7303" t="inlineStr">
        <is>
          <t>sự theo đuổi, sự đuổi theo, sự săn đuổi, the chase sự săn bắn, khu vực săn bắn chace), thú bị săn đuổi, tàu bị đuổi bắt, khuôn, rãnh, phần đầu đại bác - sự gấp nếp, sự nhăn lại - mũi khoan, máy khoan, ốc khoan, sự tập luyện, kỷ luật chặt chẽ, sự rèn luyện thường xuyên, luống, máy gieo và lấp hạt, khỉ mặt xanh, vải thô - luống cày, nếp nhăn, đường rẽ nước, vết xe, đường xoi, đường rạch - đường rânh, đường rạch khía, nếp sông đều đều, thói quen, thói cũ, đường mòn - sự động đực, vết lún, vết đường mòn &amp; ), máng - vằn, sọc, đường khía = die Furche + = die wellenartige Furche +</t>
        </is>
      </c>
    </row>
    <row r="7304">
      <c r="A7304" t="inlineStr">
        <is>
          <t>Furchen</t>
        </is>
      </c>
      <c r="B7304" t="inlineStr"/>
      <c r="C7304" t="inlineStr"/>
      <c r="D7304" t="inlineStr">
        <is>
          <t>vằn, sọc, đường khía = Furchen bilden +</t>
        </is>
      </c>
    </row>
    <row r="7305">
      <c r="A7305" t="inlineStr">
        <is>
          <t>furchen</t>
        </is>
      </c>
      <c r="B7305" t="inlineStr"/>
      <c r="C7305" t="inlineStr"/>
      <c r="D7305" t="inlineStr">
        <is>
          <t>gấp nếp, làm nhăn, nhăn lại - cày, làm nhãn, rạch thành đường xoi - bắc máng nước, đào rãnh, chảy thành rãnh, chảy - vạch, kẻ thành dòng, làm cho có ngấn, làm cho có vạch, sắp thành hàng dàn hàng, sắp hàng, đứng thành hàng ngũ, lót, làm đầy, nhồi, nhét, phủ, đi tơ - động tính từ quá khứ) có nhiều đường khâu, có nhiều sẹo, khâu nối lại, máy nối lại = furchen + = furchen +</t>
        </is>
      </c>
    </row>
    <row r="7306">
      <c r="A7306" t="inlineStr">
        <is>
          <t>Furcht</t>
        </is>
      </c>
      <c r="B7306" t="inlineStr"/>
      <c r="C7306" t="inlineStr"/>
      <c r="D7306" t="inlineStr">
        <is>
          <t>sự mất tinh thần, sự mất hết can đảm - sự sợ, sự sợ hãi, sự kinh sợ, sự lo ngại, sự e ngại - sự hoảng sợ, người xấu xí kinh khủng, quỷ dạ xoa, người ăn mặc xấu xí, vật xấu xí kinh khủng - tính nhút nhát, tính bẽn lẽn, tính e thẹn = die Furcht + = aus Furcht + = Furcht haben + = die große Furcht + = aus Furcht, daß + = Furcht einflößen + = Furcht haben vor + = Furcht einflößend + = in Furcht versetzen +</t>
        </is>
      </c>
    </row>
    <row r="7307">
      <c r="A7307" t="inlineStr">
        <is>
          <t>Furchtbarkeit</t>
        </is>
      </c>
      <c r="B7307" t="inlineStr"/>
      <c r="C7307" t="inlineStr"/>
      <c r="D7307" t="inlineStr">
        <is>
          <t>tính ghê sợ, tính đáng sợ, sự sợ hãi, sự sợ sệt, sự e ngại - tính chất dữ dội, tính chất ghê gớm, tính chất kinh khủng</t>
        </is>
      </c>
    </row>
    <row r="7308">
      <c r="A7308" t="inlineStr">
        <is>
          <t>furchterregend</t>
        </is>
      </c>
      <c r="B7308" t="inlineStr"/>
      <c r="C7308" t="inlineStr"/>
      <c r="D7308" t="inlineStr">
        <is>
          <t>dễ sợ, khiếp, kinh khiếp, rất tồi, rất xấu, hết sức rầy rà, rất khó chịu, rất bực mình, chán ngấy, làm mệt mỏi - ghê sợ, khủng khiếp, kinh khủng, xấu kinh khủng, to kinh khủng - làm sợ hãi, làm kinh hãi, làm khiếp sợ, nhát như cáy - ghê gớm, quá chừng, thậm tệ</t>
        </is>
      </c>
    </row>
    <row r="7309">
      <c r="A7309" t="inlineStr">
        <is>
          <t>furchtlos</t>
        </is>
      </c>
      <c r="B7309" t="inlineStr"/>
      <c r="C7309" t="inlineStr"/>
      <c r="D7309" t="inlineStr">
        <is>
          <t>không sợ, dũng cảm, gan dạ, tinh thần bất khuất, tinh thần kiên cường - không sợ hâi, can đảm, bạo dạn - không sợ hãi - không bị khuất phục, ngoan cường, tính dũng cảm</t>
        </is>
      </c>
    </row>
    <row r="7310">
      <c r="A7310" t="inlineStr">
        <is>
          <t>Furchtlosigkeit</t>
        </is>
      </c>
      <c r="B7310" t="inlineStr"/>
      <c r="C7310" t="inlineStr"/>
      <c r="D7310" t="inlineStr">
        <is>
          <t>tính không sợ, tính không sợ hâi, tính can đảm, tính dũng cảm, tính bạo dạn</t>
        </is>
      </c>
    </row>
    <row r="7311">
      <c r="A7311" t="inlineStr">
        <is>
          <t>furchtsam</t>
        </is>
      </c>
      <c r="B7311" t="inlineStr"/>
      <c r="C7311" t="inlineStr"/>
      <c r="D7311" t="inlineStr">
        <is>
          <t>sợ hãi, e sợ, nhận thức, tri giác, thấy rõ, cảm thấy rõ, nhận thức nhanh, tiếp thu nhanh, thông minh - sợ sệt vì mê tín, kỳ lạ, kỳ quái - - uể oải, lả, e thẹn, nhút nhát, yếu ớt, mờ nhạt, không rõ, chóng mặt, hay ngất, oi bức, ngột ngạt, kinh tởm, lợm giọng - ghê sợ, đáng sợ, sợ, sợ sệt, e ngại, kinh khủng, ghê khiếp, kinh khiếp, ghê gớm, quá tệ, kinh sợ - rụt rè, bẽn lẽn, e lệ - - run, rung, rung rinh, rung động</t>
        </is>
      </c>
    </row>
    <row r="7312">
      <c r="A7312" t="inlineStr">
        <is>
          <t>Furchtsamkeit</t>
        </is>
      </c>
      <c r="B7312" t="inlineStr"/>
      <c r="C7312" t="inlineStr"/>
      <c r="D7312" t="inlineStr">
        <is>
          <t>tính ghê sợ, tính đáng sợ, sự sợ hãi, sự sợ sệt, sự e ngại - tính rụt rè nhút nhát, tính bẽn lẽn e lệ</t>
        </is>
      </c>
    </row>
    <row r="7313">
      <c r="A7313" t="inlineStr">
        <is>
          <t>Furie</t>
        </is>
      </c>
      <c r="B7313" t="inlineStr"/>
      <c r="C7313" t="inlineStr"/>
      <c r="D7313" t="inlineStr">
        <is>
          <t>sự giận dữ, sự thịnh nộ, sự điên tiết, sự ham mê, sự cuồng nhiệt, sự ác liệt, sự mãnh liệt, sư tử Hà đông, người đàn bà nanh ác, sự cắn rứt, sự day dứt, nữ thần tóc rắn, thần báo thù = die Furie +</t>
        </is>
      </c>
    </row>
    <row r="7314">
      <c r="A7314" t="inlineStr">
        <is>
          <t>Furier</t>
        </is>
      </c>
      <c r="B7314" t="inlineStr"/>
      <c r="C7314" t="inlineStr"/>
      <c r="D7314" t="inlineStr">
        <is>
          <t>người cắt cỏ, người lục lọi, người cướp phá, người đánh phá</t>
        </is>
      </c>
    </row>
    <row r="7315">
      <c r="A7315" t="inlineStr">
        <is>
          <t>Furnier</t>
        </is>
      </c>
      <c r="B7315" t="inlineStr"/>
      <c r="C7315" t="inlineStr"/>
      <c r="D7315" t="inlineStr">
        <is>
          <t>lớp gỗ mặt, lớp mặt, mã, bề ngoài, vỏ ngoài - kỹ thuật dán gỗ mặt, gỗ mặt</t>
        </is>
      </c>
    </row>
    <row r="7316">
      <c r="A7316" t="inlineStr">
        <is>
          <t>Furnieren</t>
        </is>
      </c>
      <c r="B7316" t="inlineStr"/>
      <c r="C7316" t="inlineStr"/>
      <c r="D7316" t="inlineStr">
        <is>
          <t>kỹ thuật dán gỗ mặt, gỗ mặt</t>
        </is>
      </c>
    </row>
    <row r="7317">
      <c r="A7317" t="inlineStr">
        <is>
          <t>Furt</t>
        </is>
      </c>
      <c r="B7317" t="inlineStr"/>
      <c r="C7317" t="inlineStr"/>
      <c r="D7317" t="inlineStr">
        <is>
          <t>chỗ cạn - sự lội, sự lội qua = die sandige Furt +</t>
        </is>
      </c>
    </row>
    <row r="7318">
      <c r="A7318" t="inlineStr">
        <is>
          <t>Furunkel</t>
        </is>
      </c>
      <c r="B7318" t="inlineStr"/>
      <c r="C7318" t="inlineStr"/>
      <c r="D7318" t="inlineStr">
        <is>
          <t>nhọt, đinh, sự sôi, điểm sôi - đinh nhọt</t>
        </is>
      </c>
    </row>
    <row r="7319">
      <c r="A7319" t="inlineStr">
        <is>
          <t>Furz</t>
        </is>
      </c>
      <c r="B7319" t="inlineStr"/>
      <c r="C7319" t="inlineStr"/>
      <c r="D7319" t="inlineStr">
        <is>
          <t>đùi 0 rắm</t>
        </is>
      </c>
    </row>
    <row r="7320">
      <c r="A7320" t="inlineStr">
        <is>
          <t>furzen</t>
        </is>
      </c>
      <c r="B7320" t="inlineStr"/>
      <c r="C7320" t="inlineStr"/>
      <c r="D7320" t="inlineStr">
        <is>
          <t>chùi gháu, further</t>
        </is>
      </c>
    </row>
    <row r="7321">
      <c r="A7321" t="inlineStr">
        <is>
          <t>Fusion</t>
        </is>
      </c>
      <c r="B7321" t="inlineStr"/>
      <c r="C7321" t="inlineStr"/>
      <c r="D7321" t="inlineStr">
        <is>
          <t>sự làm cho chảy ra, sự nấu chảy ra, sự hỗn hợp lại bằng cách nấu chảy ra, sự hợp nhất, sự liên hiệp = die Fusion +</t>
        </is>
      </c>
    </row>
    <row r="7322">
      <c r="A7322" t="inlineStr">
        <is>
          <t>fusseln</t>
        </is>
      </c>
      <c r="B7322" t="inlineStr"/>
      <c r="C7322" t="inlineStr"/>
      <c r="D7322" t="inlineStr">
        <is>
          <t>xơ ra, xoắn, xù, làm xơ ra, làm xoắn, làm xù</t>
        </is>
      </c>
    </row>
    <row r="7323">
      <c r="A7323" t="inlineStr">
        <is>
          <t>Futter</t>
        </is>
      </c>
      <c r="B7323" t="inlineStr"/>
      <c r="C7323" t="inlineStr"/>
      <c r="D7323" t="inlineStr">
        <is>
          <t>giống chó su, thức ăn - sự ăn, sự cho ăn, cỏ, đồng cỏ, suất lúa mạch, suất cỏ khô, bữa ăn, bữa chén, chất liệu, sự cung cấp, đạn, băng đạn - cỏ khô - đồ ăn, món ăn, dinh dưỡng - thức ăn vật nuôi, sự cắt cỏ, sự lục lọi, sự tìm tòi, sự tàn phá, cuộc đánh phá - sự nuôi thân, sự nuôi nấng, cái để nuôi thân, cái để nuôi nấng, người giữ, nhà tù, nhà giam, tháp, pháo đài, thành luỹ - sự giữ, sự giữ gìn, sự bảo quản, sự coi giữ, sự trông nom, sự bảo vệ, sự tuân theo, sự giữ sổ sách, sự quản lý, sự tổ chức, sự hoà hợp, sự phù hợp, sự thích ứng, sự ăn ý, sự ăn khớp - tình trạng hỗn độn, tình trạng lộn xộn, tình trạng bừa bộn, tình trạng bẩn thỉu, nhóm người ăn chung, món thịt nhừ, món xúp hổ lốn, món ăn hổ lốn = das Futter + = das Futter + = das Futter + = das zugeteilte Futter +</t>
        </is>
      </c>
    </row>
    <row r="7324">
      <c r="A7324" t="inlineStr">
        <is>
          <t>Futteral</t>
        </is>
      </c>
      <c r="B7324" t="inlineStr"/>
      <c r="C7324" t="inlineStr"/>
      <c r="D7324" t="inlineStr">
        <is>
          <t>trường hợp, cảnh ngộ, hoàn cảnh, tình thế, ca, vụ, việc kiện, việc thưa kiện, kiện, việc tố tụng, cách, hộp, hòm, ngăn, túi, vỏ, hộp chữ in - vỏ bọc, bao - cái bọc ngoài, bìa sách, phong bì, vung, nắp, lùm cây, bụi rậm, chỗ núp, chỗ trốn, chỗ trú, màn che, lốt, mặt nạ ), bộ đồ ăn cho một người, tiền bảo chứng - ống, màng bọc, áo, kè đá, đạp đá = in ein Futteral stecken +</t>
        </is>
      </c>
    </row>
    <row r="7325">
      <c r="A7325" t="inlineStr">
        <is>
          <t>Futtermittel</t>
        </is>
      </c>
      <c r="B7325" t="inlineStr"/>
      <c r="C7325" t="inlineStr"/>
      <c r="D7325" t="inlineStr">
        <is>
          <t>sự ăn, sự cho ăn, cỏ, đồng cỏ, suất lúa mạch, suất cỏ khô, bữa ăn, bữa chén, chất liệu, sự cung cấp, đạn, băng đạn - cỏ khô</t>
        </is>
      </c>
    </row>
    <row r="7326">
      <c r="A7326" t="inlineStr">
        <is>
          <t>Futterstoff</t>
        </is>
      </c>
      <c r="B7326" t="inlineStr"/>
      <c r="C7326" t="inlineStr"/>
      <c r="D7326" t="inlineStr">
        <is>
          <t>lớp vải lót, lớp gỗ che tường, lớp gạch giữ bờ đất, lớp đá giữ bờ đất</t>
        </is>
      </c>
    </row>
    <row r="7327">
      <c r="A7327" t="inlineStr">
        <is>
          <t>Futtertrog</t>
        </is>
      </c>
      <c r="B7327" t="inlineStr"/>
      <c r="C7327" t="inlineStr"/>
      <c r="D7327" t="inlineStr">
        <is>
          <t>máng ăn</t>
        </is>
      </c>
    </row>
    <row r="7328">
      <c r="A7328" t="inlineStr">
        <is>
          <t>Futurismus</t>
        </is>
      </c>
      <c r="B7328" t="inlineStr"/>
      <c r="C7328" t="inlineStr"/>
      <c r="D7328" t="inlineStr">
        <is>
          <t>thuyết vị lai</t>
        </is>
      </c>
    </row>
    <row r="7329">
      <c r="A7329" t="inlineStr">
        <is>
          <t>Futurist</t>
        </is>
      </c>
      <c r="B7329" t="inlineStr"/>
      <c r="C7329" t="inlineStr"/>
      <c r="D7329" t="inlineStr">
        <is>
          <t>người theo thuyết vị lai</t>
        </is>
      </c>
    </row>
    <row r="7330">
      <c r="A7330" t="inlineStr">
        <is>
          <t>Futurologe</t>
        </is>
      </c>
      <c r="B7330" t="inlineStr"/>
      <c r="C7330" t="inlineStr"/>
      <c r="D7330" t="inlineStr">
        <is>
          <t>người theo thuyết vị lai</t>
        </is>
      </c>
    </row>
    <row r="7331">
      <c r="A7331" t="inlineStr">
        <is>
          <t>Futurum</t>
        </is>
      </c>
      <c r="B7331" t="inlineStr"/>
      <c r="C7331" t="inlineStr"/>
      <c r="D7331" t="inlineStr">
        <is>
          <t>tương lai, hàng hoá bán sẽ giao sau, hợp đông về hàng hoá bán giao sau</t>
        </is>
      </c>
    </row>
    <row r="7332">
      <c r="A7332" t="inlineStr">
        <is>
          <t>Gabel</t>
        </is>
      </c>
      <c r="B7332" t="inlineStr"/>
      <c r="C7332" t="inlineStr"/>
      <c r="D7332" t="inlineStr">
        <is>
          <t>cái nôi, nguồn gốc, gốc, nơi bắt nguồn, giàn giữ tàu, cái khung gạt, thùng đãi vàng, giá để ống nghe - cái nĩa, cái chĩa, chạc cây, chỗ ngã ba, thanh mẫu, âm thoa tuning fork) - âm thoa - răng, ngạnh, chĩa, nhánh - sữa chua yoke /jouk/, ách, cặp trâu bò buộc cùng ách, đòn gánh, cầu vai, lá sen, móc chung, cái kẹp, mối ràng buộc, ách áp bức, gông xiềng = die Gabel + = die Gabel + = mit einer Gabel aufladen +</t>
        </is>
      </c>
    </row>
    <row r="7333">
      <c r="A7333" t="inlineStr">
        <is>
          <t>gabeln</t>
        </is>
      </c>
      <c r="B7333" t="inlineStr"/>
      <c r="C7333" t="inlineStr"/>
      <c r="D7333" t="inlineStr">
        <is>
          <t>chia đôi, cắt đôi - tẽ ra, rẽ ra, phân nhánh - đào bằng chĩa, gảy bằng chĩa, chia ngả</t>
        </is>
      </c>
    </row>
    <row r="7334">
      <c r="A7334" t="inlineStr">
        <is>
          <t>Gabelung</t>
        </is>
      </c>
      <c r="B7334" t="inlineStr"/>
      <c r="C7334" t="inlineStr"/>
      <c r="D7334" t="inlineStr">
        <is>
          <t>sự chia làm hai nhánh, sự rẽ đôi, chỗ chia làm hai nhánh, chỗ rẽ đôi, nhánh rẽ - chạc, đáy chậu - sự tẽ ra, sự rẽ ra, sự phân nhánh, chỗ phân nhánh, chỗ ngã ba - cái nĩa, cái chĩa, chạc cây, thanh mẫu, âm thoa tuning fork) - nhánh = die Gabelung +</t>
        </is>
      </c>
    </row>
    <row r="7335">
      <c r="A7335" t="inlineStr">
        <is>
          <t>Gackern</t>
        </is>
      </c>
      <c r="B7335" t="inlineStr"/>
      <c r="C7335" t="inlineStr"/>
      <c r="D7335" t="inlineStr">
        <is>
          <t>tiếng gà cục tác, tiếng cười khúc khích, chuyện mách qué, chuyện ba toác, chuyện vớ vẩn, chuyện ba hoa khoác lác</t>
        </is>
      </c>
    </row>
    <row r="7336">
      <c r="A7336" t="inlineStr">
        <is>
          <t>gackern</t>
        </is>
      </c>
      <c r="B7336" t="inlineStr"/>
      <c r="C7336" t="inlineStr"/>
      <c r="D7336" t="inlineStr">
        <is>
          <t>cục tác, cười khúc khích, nói dai, nói lảm nhảm, nói mách qué, ba hoa khoác lác</t>
        </is>
      </c>
    </row>
    <row r="7337">
      <c r="A7337" t="inlineStr">
        <is>
          <t>gaffen</t>
        </is>
      </c>
      <c r="B7337" t="inlineStr"/>
      <c r="C7337" t="inlineStr"/>
      <c r="D7337">
        <f> gaffen +</f>
        <v/>
      </c>
    </row>
    <row r="7338">
      <c r="A7338" t="inlineStr">
        <is>
          <t>Gaffer</t>
        </is>
      </c>
      <c r="B7338" t="inlineStr"/>
      <c r="C7338" t="inlineStr"/>
      <c r="D7338" t="inlineStr">
        <is>
          <t>người hay ngáp, người hay đi lang thang, người vô công rỗi nghề - người nhìn chằm chằm - người tò mò, người du lịch tò mò</t>
        </is>
      </c>
    </row>
    <row r="7339">
      <c r="A7339" t="inlineStr">
        <is>
          <t>Gag</t>
        </is>
      </c>
      <c r="B7339" t="inlineStr"/>
      <c r="C7339" t="inlineStr"/>
      <c r="D7339" t="inlineStr">
        <is>
          <t>vật nhét vào miệng cho khỏi kêu la, cái bịt miệng, cái khoá miệng &amp; ), lời nói đùa chơi, lời nói giỡn chơi, cái banh miệng, trò khôi hài, lời nói phỉnh, lời nói dối, sự đánh lừa - sự chấm dứt, cái nắp, cái nút</t>
        </is>
      </c>
    </row>
    <row r="7340">
      <c r="A7340" t="inlineStr">
        <is>
          <t>Gage</t>
        </is>
      </c>
      <c r="B7340" t="inlineStr"/>
      <c r="C7340" t="inlineStr"/>
      <c r="D7340" t="inlineStr">
        <is>
          <t>tiền lương</t>
        </is>
      </c>
    </row>
    <row r="7341">
      <c r="A7341" t="inlineStr">
        <is>
          <t>Gala</t>
        </is>
      </c>
      <c r="B7341" t="inlineStr"/>
      <c r="C7341" t="inlineStr"/>
      <c r="D7341" t="inlineStr">
        <is>
          <t>hội, hội hè - vẻ hoa lệ, vẻ tráng lệ, sự phô trương long trọng, phù hoa = in Gala +</t>
        </is>
      </c>
    </row>
    <row r="7342">
      <c r="A7342" t="inlineStr">
        <is>
          <t>galant</t>
        </is>
      </c>
      <c r="B7342" t="inlineStr"/>
      <c r="C7342" t="inlineStr"/>
      <c r="D7342" t="inlineStr">
        <is>
          <t>có vẻ hiệp sĩ, có phong cách hiệp sĩ, nghĩa hiệp, hào hiệp - lịch sự, nhã nhặn - dũng cảm, uy nghi, lộng lẫy, tráng lệ, cao lớn đẹp dẽ, ăn mặc đẹp, chải chuốt, bảnh bao, chiều chuộng phụ nữ, nịnh đầm, chuyện yêu đương - trai lơ, hay tán gái</t>
        </is>
      </c>
    </row>
    <row r="7343">
      <c r="A7343" t="inlineStr">
        <is>
          <t>Galanterie</t>
        </is>
      </c>
      <c r="B7343" t="inlineStr"/>
      <c r="C7343" t="inlineStr"/>
      <c r="D7343" t="inlineStr">
        <is>
          <t>sự can đảm, sự gan dạ, lòng dũng cảm, hành động dũng cảm, sự chiều chuộng phụ nữ, cử chỉ lịch sự với phụ nữ, lời nói lịch sự với phụ nữ, chuyện tán tỉnh yêu đương - chuyện dâm ô</t>
        </is>
      </c>
    </row>
    <row r="7344">
      <c r="A7344" t="inlineStr">
        <is>
          <t>Galaxis</t>
        </is>
      </c>
      <c r="B7344" t="inlineStr"/>
      <c r="C7344" t="inlineStr"/>
      <c r="D7344" t="inlineStr">
        <is>
          <t>ngân hà, thiên hà, nhóm tinh hoa, nhóm</t>
        </is>
      </c>
    </row>
    <row r="7345">
      <c r="A7345" t="inlineStr">
        <is>
          <t>Galeere</t>
        </is>
      </c>
      <c r="B7345" t="inlineStr"/>
      <c r="C7345" t="inlineStr"/>
      <c r="D7345" t="inlineStr">
        <is>
          <t>thuyến galê, bếp, khay, lao dịch, những công việc khổ sai</t>
        </is>
      </c>
    </row>
    <row r="7346">
      <c r="A7346" t="inlineStr">
        <is>
          <t>Galerie</t>
        </is>
      </c>
      <c r="B7346" t="inlineStr"/>
      <c r="C7346" t="inlineStr"/>
      <c r="D7346" t="inlineStr">
        <is>
          <t>bao lơn, ban công - hành lang, đường hành lang - phòng trưng bày tranh tượng, nhà cầu, phòng dài, chuồng gà, khán giả chuồng gà, chỗ dành cho ban đồng ca, lô dành cho nhà báo, cái giữ thông phong đèn, đường hầm</t>
        </is>
      </c>
    </row>
    <row r="7347">
      <c r="A7347" t="inlineStr">
        <is>
          <t>Galgen</t>
        </is>
      </c>
      <c r="B7347" t="inlineStr"/>
      <c r="C7347" t="inlineStr"/>
      <c r="D7347" t="inlineStr">
        <is>
          <t>sào căng buồm, hàng rào gỗ nổi, cần, xà dọc, tiếng nổ đùng đùng, tiếng gầm, tiếng oang oang, tiếng kêu vo vo, sự tăng vọt, sự phất trong, sự nổi tiếng thình lình - giá treo cổ - giá phơi thây, sự treo cổ, sự chết treo, cần trục = der Galgen +</t>
        </is>
      </c>
    </row>
    <row r="7348">
      <c r="A7348" t="inlineStr">
        <is>
          <t>Galgenfrist</t>
        </is>
      </c>
      <c r="B7348" t="inlineStr"/>
      <c r="C7348" t="inlineStr"/>
      <c r="D7348" t="inlineStr">
        <is>
          <t>sự hoãn, thời gian nghỉ ngơi</t>
        </is>
      </c>
    </row>
    <row r="7349">
      <c r="A7349" t="inlineStr">
        <is>
          <t>Galgenstrick</t>
        </is>
      </c>
      <c r="B7349" t="inlineStr"/>
      <c r="C7349" t="inlineStr"/>
      <c r="D7349" t="inlineStr">
        <is>
          <t>thằng đểu, thằng xỏ lá ba que, kẻ lừa đảo, kẻ lêu lổng, thằng ma cà bông, thằng ranh con, thằng nhóc tinh nghịch, voi độc, trâu độc, cây con yếu, cây con xấu, ngựa thi nhút nhát - chó săn nhút nhát</t>
        </is>
      </c>
    </row>
    <row r="7350">
      <c r="A7350" t="inlineStr">
        <is>
          <t>Galgenvogel</t>
        </is>
      </c>
      <c r="B7350" t="inlineStr"/>
      <c r="C7350" t="inlineStr"/>
      <c r="D7350" t="inlineStr">
        <is>
          <t>người tù khổ sai, án tù khổ sai, sự trễ, sự chậm, nắp không dẫn nhiệt</t>
        </is>
      </c>
    </row>
    <row r="7351">
      <c r="A7351" t="inlineStr">
        <is>
          <t>Galle</t>
        </is>
      </c>
      <c r="B7351" t="inlineStr"/>
      <c r="C7351" t="inlineStr"/>
      <c r="D7351" t="inlineStr">
        <is>
          <t>mặt, tính cáu gắt - mật, túi mật, chất đắng, vị đắng, nỗi cay đắng, mối hiềm oán, sự trơ tráo, sự láo xược, mụn cây, vú lá, vết sầy da, chỗ trượt da, chỗ trơ trụi, sự xúc phạm, sự chạm = zur Galle gehörig + = die Galle läuft ihm über + = Gift und Galle spucken +</t>
        </is>
      </c>
    </row>
    <row r="7352">
      <c r="A7352" t="inlineStr">
        <is>
          <t>Gallenblase</t>
        </is>
      </c>
      <c r="B7352" t="inlineStr"/>
      <c r="C7352" t="inlineStr"/>
      <c r="D7352">
        <f> die Gallenblase +</f>
        <v/>
      </c>
    </row>
    <row r="7353">
      <c r="A7353" t="inlineStr">
        <is>
          <t>Gallenkrankheit</t>
        </is>
      </c>
      <c r="B7353" t="inlineStr"/>
      <c r="C7353" t="inlineStr"/>
      <c r="D7353" t="inlineStr">
        <is>
          <t>sự nhiều mật, tính hay gắt, tính dễ cáu</t>
        </is>
      </c>
    </row>
    <row r="7354">
      <c r="A7354" t="inlineStr">
        <is>
          <t>Gallenstein</t>
        </is>
      </c>
      <c r="B7354" t="inlineStr"/>
      <c r="C7354" t="inlineStr"/>
      <c r="D7354" t="inlineStr">
        <is>
          <t>phép tính, sỏi = der Gallenstein +</t>
        </is>
      </c>
    </row>
    <row r="7355">
      <c r="A7355" t="inlineStr">
        <is>
          <t>Gallert</t>
        </is>
      </c>
      <c r="B7355" t="inlineStr"/>
      <c r="C7355" t="inlineStr"/>
      <c r="D7355" t="inlineStr">
        <is>
          <t>Gelatin - thịt nấu đông, nước quả nấu đông, thạch</t>
        </is>
      </c>
    </row>
    <row r="7356">
      <c r="A7356" t="inlineStr">
        <is>
          <t>gallertartig</t>
        </is>
      </c>
      <c r="B7356" t="inlineStr"/>
      <c r="C7356" t="inlineStr"/>
      <c r="D7356" t="inlineStr">
        <is>
          <t>gelatin, sền sệt</t>
        </is>
      </c>
    </row>
    <row r="7357">
      <c r="A7357" t="inlineStr">
        <is>
          <t>gallig</t>
        </is>
      </c>
      <c r="B7357" t="inlineStr"/>
      <c r="C7357" t="inlineStr"/>
      <c r="D7357" t="inlineStr">
        <is>
          <t>mật, có nhiều mật, mắc bệnh nhiều mật, hay gắt, bẳn tính, dễ cáu</t>
        </is>
      </c>
    </row>
    <row r="7358">
      <c r="A7358" t="inlineStr">
        <is>
          <t>Galopp</t>
        </is>
      </c>
      <c r="B7358" t="inlineStr"/>
      <c r="C7358" t="inlineStr"/>
      <c r="D7358" t="inlineStr">
        <is>
          <t>cho chạy nước kiệu nhỏ, chạy nước kiệu nhỏ</t>
        </is>
      </c>
    </row>
    <row r="7359">
      <c r="A7359" t="inlineStr">
        <is>
          <t>galoppieren</t>
        </is>
      </c>
      <c r="B7359" t="inlineStr"/>
      <c r="C7359" t="inlineStr"/>
      <c r="D7359" t="inlineStr">
        <is>
          <t>cho chạy nước kiệu nhỏ, chạy nước kiệu nhỏ - phi nước đại, thúc phi nước đại, + through, over) nói nhanh, đọc nhanh, chạy nhanh, tiến triển nhanh - thúc, lắp đinh, lắp cựa sắt, khích lệ, khuyến khích, thúc ngựa, + on, forward) phi nhanh, vội vã</t>
        </is>
      </c>
    </row>
    <row r="7360">
      <c r="A7360" t="inlineStr">
        <is>
          <t>galvanisch</t>
        </is>
      </c>
      <c r="B7360" t="inlineStr"/>
      <c r="C7360" t="inlineStr"/>
      <c r="D7360" t="inlineStr">
        <is>
          <t>điện, ganvanic, khích động mạnh, gượng - = galvanisch getrennt +</t>
        </is>
      </c>
    </row>
    <row r="7361">
      <c r="A7361" t="inlineStr">
        <is>
          <t>Galvanisieren</t>
        </is>
      </c>
      <c r="B7361" t="inlineStr"/>
      <c r="C7361" t="inlineStr"/>
      <c r="D7361" t="inlineStr">
        <is>
          <t>sự bọc sắt, lớp mạ, thuật mạ, cuộc đua lấy cúp vàng, sự sắp bát ch</t>
        </is>
      </c>
    </row>
    <row r="7362">
      <c r="A7362" t="inlineStr">
        <is>
          <t>galvanisieren</t>
        </is>
      </c>
      <c r="B7362" t="inlineStr"/>
      <c r="C7362" t="inlineStr"/>
      <c r="D7362" t="inlineStr">
        <is>
          <t>mạ điện, làm phấn khởi, kích động, khích động - bọc sắt, bọc kim loại, mạ, sắp chữ thành bát - tráng kẽm, mạ kẽm, lợp bằng kẽm</t>
        </is>
      </c>
    </row>
    <row r="7363">
      <c r="A7363" t="inlineStr">
        <is>
          <t>Galvanisierung</t>
        </is>
      </c>
      <c r="B7363" t="inlineStr"/>
      <c r="C7363" t="inlineStr"/>
      <c r="D7363" t="inlineStr">
        <is>
          <t>sự mạ điện, sự làm phấn khởi, sự kích động, sự khích động</t>
        </is>
      </c>
    </row>
    <row r="7364">
      <c r="A7364" t="inlineStr">
        <is>
          <t>Galvanismus</t>
        </is>
      </c>
      <c r="B7364" t="inlineStr"/>
      <c r="C7364" t="inlineStr"/>
      <c r="D7364" t="inlineStr">
        <is>
          <t>điện một chiều, phép chữa bằng dòng điện một chiều</t>
        </is>
      </c>
    </row>
    <row r="7365">
      <c r="A7365" t="inlineStr">
        <is>
          <t>Galvanometer</t>
        </is>
      </c>
      <c r="B7365" t="inlineStr"/>
      <c r="C7365" t="inlineStr"/>
      <c r="D7365" t="inlineStr">
        <is>
          <t>cái đo điện</t>
        </is>
      </c>
    </row>
    <row r="7366">
      <c r="A7366" t="inlineStr">
        <is>
          <t>Gamasche</t>
        </is>
      </c>
      <c r="B7366" t="inlineStr"/>
      <c r="C7366" t="inlineStr"/>
      <c r="D7366" t="inlineStr">
        <is>
          <t>ghệt - xà cạp</t>
        </is>
      </c>
    </row>
    <row r="7367">
      <c r="A7367" t="inlineStr">
        <is>
          <t>Gambit</t>
        </is>
      </c>
      <c r="B7367" t="inlineStr"/>
      <c r="C7367" t="inlineStr"/>
      <c r="D7367" t="inlineStr">
        <is>
          <t>sự thí quân để mở đường cho tướng, bước đầu</t>
        </is>
      </c>
    </row>
    <row r="7368">
      <c r="A7368" t="inlineStr">
        <is>
          <t>Gamma</t>
        </is>
      </c>
      <c r="B7368" t="inlineStr"/>
      <c r="C7368" t="inlineStr"/>
      <c r="D7368" t="inlineStr">
        <is>
          <t>Gama, bướm gama</t>
        </is>
      </c>
    </row>
    <row r="7369">
      <c r="A7369" t="inlineStr">
        <is>
          <t>Gammastrahlen</t>
        </is>
      </c>
      <c r="B7369" t="inlineStr"/>
      <c r="C7369" t="inlineStr"/>
      <c r="D7369" t="inlineStr">
        <is>
          <t>tia gama</t>
        </is>
      </c>
    </row>
    <row r="7370">
      <c r="A7370" t="inlineStr">
        <is>
          <t>Gammler</t>
        </is>
      </c>
      <c r="B7370" t="inlineStr"/>
      <c r="C7370" t="inlineStr"/>
      <c r="D7370" t="inlineStr">
        <is>
          <t>kẻ hay đi tha thẩn, kẻ chơi rong, kẻ lười nhác</t>
        </is>
      </c>
    </row>
    <row r="7371">
      <c r="A7371" t="inlineStr">
        <is>
          <t>Gangart</t>
        </is>
      </c>
      <c r="B7371" t="inlineStr"/>
      <c r="C7371" t="inlineStr"/>
      <c r="D7371" t="inlineStr">
        <is>
          <t>tử cung, dạ con, khuôn cối, khuôn dưới, ma trận, chất gian bào</t>
        </is>
      </c>
    </row>
    <row r="7372">
      <c r="A7372" t="inlineStr">
        <is>
          <t>Gange</t>
        </is>
      </c>
      <c r="B7372" t="inlineStr"/>
      <c r="C7372" t="inlineStr"/>
      <c r="D7372" t="inlineStr">
        <is>
          <t>nổi lênh đênh, lơ lửng không), trên biển, trên tàu thuỷ, ngập nước, lan truyền đi, thịnh vượng, hoạt động sôi nổi, hết nợ, sạch mợ, không mắc nợ ai, đang lưu hành, không ổn định - trôi nổi - đi bộ, đi chân, đang tiến hành, đang làm, trở dậy, hoạt động - đang đi, đang chạy, đang hoạt động, đang tiến hành đều, có, hiện có, tồn tại - tiếp, tiếp tục, tiếp diễn, tiến lên, đang, đang có, vào, về bên trái = im Gange sein + = im Gange halten +</t>
        </is>
      </c>
    </row>
    <row r="7373">
      <c r="A7373" t="inlineStr">
        <is>
          <t>ganglos</t>
        </is>
      </c>
      <c r="B7373" t="inlineStr"/>
      <c r="C7373" t="inlineStr"/>
      <c r="D7373" t="inlineStr">
        <is>
          <t>không ống, không ống dẫn</t>
        </is>
      </c>
    </row>
    <row r="7374">
      <c r="A7374" t="inlineStr">
        <is>
          <t>Gangster</t>
        </is>
      </c>
      <c r="B7374" t="inlineStr"/>
      <c r="C7374" t="inlineStr"/>
      <c r="D7374" t="inlineStr">
        <is>
          <t>kẻ cướp - găngxtơ - kẻ làm tiền bằng mánh khoé gian lận - côn đồ, kẻ hung ác, thằng bé tinh quái, thằng quỷ sứ con, người quê mùa thô kệch, villein</t>
        </is>
      </c>
    </row>
    <row r="7375">
      <c r="A7375" t="inlineStr">
        <is>
          <t>Gangsterbande</t>
        </is>
      </c>
      <c r="B7375" t="inlineStr"/>
      <c r="C7375" t="inlineStr"/>
      <c r="D7375" t="inlineStr">
        <is>
          <t>đoàn, tốp, toán, kíp, bọn, lũ, bộ</t>
        </is>
      </c>
    </row>
    <row r="7376">
      <c r="A7376" t="inlineStr">
        <is>
          <t>Gangsterbraut</t>
        </is>
      </c>
      <c r="B7376" t="inlineStr"/>
      <c r="C7376" t="inlineStr"/>
      <c r="D7376" t="inlineStr">
        <is>
          <t>gun_moll, gái điếm</t>
        </is>
      </c>
    </row>
    <row r="7377">
      <c r="A7377" t="inlineStr">
        <is>
          <t>Gangway</t>
        </is>
      </c>
      <c r="B7377" t="inlineStr"/>
      <c r="C7377" t="inlineStr"/>
      <c r="D7377" t="inlineStr">
        <is>
          <t>lối đi giữa các hàng ghế, lối đi chéo dẫn đến các hàng ghế sau, cầu tàu, đường từ mũi tàu đến lái</t>
        </is>
      </c>
    </row>
    <row r="7378">
      <c r="A7378" t="inlineStr">
        <is>
          <t>Gans</t>
        </is>
      </c>
      <c r="B7378" t="inlineStr"/>
      <c r="C7378" t="inlineStr"/>
      <c r="D7378" t="inlineStr">
        <is>
          <t>ngỗng, ngỗng cái, thịt ngỗng, người ngốc nghếch, người khờ dại, bàn là cổ ngỗng</t>
        </is>
      </c>
    </row>
    <row r="7379">
      <c r="A7379" t="inlineStr">
        <is>
          <t>Ganzen</t>
        </is>
      </c>
      <c r="B7379" t="inlineStr"/>
      <c r="C7379" t="inlineStr"/>
      <c r="D7379">
        <f> im Ganzen genommen + = etwas im Ganzen übernehmen + = sie ist die Seele des Ganzen +</f>
        <v/>
      </c>
    </row>
    <row r="7380">
      <c r="A7380" t="inlineStr">
        <is>
          <t>ganzen</t>
        </is>
      </c>
      <c r="B7380" t="inlineStr"/>
      <c r="C7380" t="inlineStr"/>
      <c r="D7380">
        <f> im großen und ganzen +</f>
        <v/>
      </c>
    </row>
    <row r="7381">
      <c r="A7381" t="inlineStr">
        <is>
          <t>Ganzes</t>
        </is>
      </c>
      <c r="B7381" t="inlineStr"/>
      <c r="C7381" t="inlineStr"/>
      <c r="D7381" t="inlineStr">
        <is>
          <t>thể xác, xác thịt, đích thân, toàn thể, tất cả - đặc, chắc, phù hợp, thích hợp, kiên định, trước sau như một = ein einheitliches Ganzes bilden +</t>
        </is>
      </c>
    </row>
    <row r="7382">
      <c r="A7382" t="inlineStr">
        <is>
          <t>Ganzheit</t>
        </is>
      </c>
      <c r="B7382" t="inlineStr"/>
      <c r="C7382" t="inlineStr"/>
      <c r="D7382" t="inlineStr">
        <is>
          <t>tính toàn vẹn, tính trọn vẹn, tính nguyên vẹn - trạng thái nguyên, trạng thái toàn vẹn - tính chính trực, tính liêm chính, tính toàn bộ, tính nguyên, tình trạng không bị sứt mẻ, tình trạng toàn vẹn, tình trạng nguyên vẹn - sự đầy đủ, sự trọn vẹn, sự nguyên vẹn, sự nguyên chất</t>
        </is>
      </c>
    </row>
    <row r="7383">
      <c r="A7383" t="inlineStr">
        <is>
          <t>ganzheitlich</t>
        </is>
      </c>
      <c r="B7383" t="inlineStr"/>
      <c r="C7383" t="inlineStr"/>
      <c r="D7383" t="inlineStr">
        <is>
          <t>tính toàn bộ, tính nguyên, cần cho tính toàn bộ, cần cho tính nguyên, toàn bộ, nguyên, tích phân</t>
        </is>
      </c>
    </row>
    <row r="7384">
      <c r="A7384" t="inlineStr">
        <is>
          <t>Ganzzahl</t>
        </is>
      </c>
      <c r="B7384" t="inlineStr"/>
      <c r="C7384" t="inlineStr"/>
      <c r="D7384" t="inlineStr">
        <is>
          <t>số nguyên, cái nguyên, vật trọn vẹn, tổng thể, toàn bộ</t>
        </is>
      </c>
    </row>
    <row r="7385">
      <c r="A7385" t="inlineStr">
        <is>
          <t>Garage</t>
        </is>
      </c>
      <c r="B7385" t="inlineStr"/>
      <c r="C7385" t="inlineStr"/>
      <c r="D7385" t="inlineStr">
        <is>
          <t>ga ra, nhà để ô tô, chỗ chữa ô tô = das Auto in die Garage bringen +</t>
        </is>
      </c>
    </row>
    <row r="7386">
      <c r="A7386" t="inlineStr">
        <is>
          <t>Garant</t>
        </is>
      </c>
      <c r="B7386" t="inlineStr"/>
      <c r="C7386" t="inlineStr"/>
      <c r="D7386" t="inlineStr">
        <is>
          <t>người bảo đảm, người bảo lãnh</t>
        </is>
      </c>
    </row>
    <row r="7387">
      <c r="A7387" t="inlineStr">
        <is>
          <t>Garantie</t>
        </is>
      </c>
      <c r="B7387" t="inlineStr"/>
      <c r="C7387" t="inlineStr"/>
      <c r="D7387" t="inlineStr">
        <is>
          <t>sự bảo đảm, sự cam đoan, sự bảo lãnh, người bảo đảm, người bảo lãnh, người được bảo lãnh, vật bảo đảm, giấy bảo đảm, sự dám chắc - - cái để bảo vệ, cái để che chở, safe-conduct, bộ phận an toàn - sự yên ổn, sự an toàn, sự an ninh, tổ chức bảo vệ, cơ quan bảo vệ, chứng khoán - sự cho phép, sự được phép, quyền = die Garantie +</t>
        </is>
      </c>
    </row>
    <row r="7388">
      <c r="A7388" t="inlineStr">
        <is>
          <t>garantieren</t>
        </is>
      </c>
      <c r="B7388" t="inlineStr"/>
      <c r="C7388" t="inlineStr"/>
      <c r="D7388" t="inlineStr">
        <is>
          <t>bảo đảm, bảo lânh, hứa bảo đảm, cam đoan - bảo hiểm, đảm bảo, làm cho chắc chắn), ký hợp đồng bảo hiểm - làm, định làm, nhận làm, cam kết, làm nghề lo liệu đám ma, hứa làm, cam đoan làm được - biện hộ cho, chứng thực, cho quyền = garantieren +</t>
        </is>
      </c>
    </row>
    <row r="7389">
      <c r="A7389" t="inlineStr">
        <is>
          <t>Garbe</t>
        </is>
      </c>
      <c r="B7389" t="inlineStr"/>
      <c r="C7389" t="inlineStr"/>
      <c r="D7389" t="inlineStr">
        <is>
          <t>đống, đụn, cót, cây, nơi để rơm rạ, cái bĩu môi, cái nhăn mặt - bó, lượm, thếp</t>
        </is>
      </c>
    </row>
    <row r="7390">
      <c r="A7390" t="inlineStr">
        <is>
          <t>Garben</t>
        </is>
      </c>
      <c r="B7390" t="inlineStr"/>
      <c r="C7390" t="inlineStr"/>
      <c r="D7390" t="inlineStr">
        <is>
          <t>bó, lượm, thếp</t>
        </is>
      </c>
    </row>
    <row r="7391">
      <c r="A7391" t="inlineStr">
        <is>
          <t>Garbenbinder</t>
        </is>
      </c>
      <c r="B7391" t="inlineStr"/>
      <c r="C7391" t="inlineStr"/>
      <c r="D7391" t="inlineStr">
        <is>
          <t>người đóng sách, bộ phận buộc lúa, dây, lạt, thừng, chão, chất gắn, bìa rời</t>
        </is>
      </c>
    </row>
    <row r="7392">
      <c r="A7392" t="inlineStr">
        <is>
          <t>Garderobe</t>
        </is>
      </c>
      <c r="B7392" t="inlineStr"/>
      <c r="C7392" t="inlineStr"/>
      <c r="D7392" t="inlineStr">
        <is>
          <t>tủ quần áo, quần áo = die Garderobe +</t>
        </is>
      </c>
    </row>
    <row r="7393">
      <c r="A7393" t="inlineStr">
        <is>
          <t>Garderobenmarke</t>
        </is>
      </c>
      <c r="B7393" t="inlineStr"/>
      <c r="C7393" t="inlineStr"/>
      <c r="D7393"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t>
        </is>
      </c>
    </row>
    <row r="7394">
      <c r="A7394" t="inlineStr">
        <is>
          <t>Garderobiere</t>
        </is>
      </c>
      <c r="B7394" t="inlineStr"/>
      <c r="C7394" t="inlineStr"/>
      <c r="D7394" t="inlineStr">
        <is>
          <t>chạn bát đĩa, dressing-table, người bày biện mặt hàng, người đẽo, người mài giũa, thợ hồ vải, thợ da, người tỉa cây, người phụ mổ, người phụ trách mặc quần áo, người giữ trang phục - người diện bảnh</t>
        </is>
      </c>
    </row>
    <row r="7395">
      <c r="A7395" t="inlineStr">
        <is>
          <t>Gardine</t>
        </is>
      </c>
      <c r="B7395" t="inlineStr"/>
      <c r="C7395" t="inlineStr"/>
      <c r="D7395" t="inlineStr">
        <is>
          <t>màn cửa, màn, bức màn, bức thành nối hai pháo đài, cái che = die Gardine vorziehen +</t>
        </is>
      </c>
    </row>
    <row r="7396">
      <c r="A7396" t="inlineStr">
        <is>
          <t>Gardist</t>
        </is>
      </c>
      <c r="B7396" t="inlineStr"/>
      <c r="C7396" t="inlineStr"/>
      <c r="D7396" t="inlineStr">
        <is>
          <t>vệ binh</t>
        </is>
      </c>
    </row>
    <row r="7397">
      <c r="A7397" t="inlineStr">
        <is>
          <t>Garnele</t>
        </is>
      </c>
      <c r="B7397" t="inlineStr"/>
      <c r="C7397" t="inlineStr"/>
      <c r="D7397" t="inlineStr">
        <is>
          <t>tôm panđan - con tôm, người thấp bé, người lùn</t>
        </is>
      </c>
    </row>
    <row r="7398">
      <c r="A7398" t="inlineStr">
        <is>
          <t>Garnelen</t>
        </is>
      </c>
      <c r="B7398" t="inlineStr"/>
      <c r="C7398" t="inlineStr"/>
      <c r="D7398" t="inlineStr">
        <is>
          <t>bắt tôm, câu tôm</t>
        </is>
      </c>
    </row>
    <row r="7399">
      <c r="A7399" t="inlineStr">
        <is>
          <t>garnieren</t>
        </is>
      </c>
      <c r="B7399" t="inlineStr"/>
      <c r="C7399" t="inlineStr"/>
      <c r="D7399" t="inlineStr">
        <is>
          <t>bày biện hoa lá, trang hoàng, tô điểm, gọi đến hầu toà - sắp xếp, thu dọn, sắp đặt cho ngăn nắp thứ tự, sửa, gạt, cời, cắt, hớt, tỉa, xén, bào, đẽo ..., trang sức, trang điểm, cân bằng trọng tải, xoay theo hướng gió, mắng mỏ, sửa cho một trận - lựa chiều, nước đôi không đứng hẳn về phía bên nào, tìm cách chiếu lòng cả đôi bên = garnieren +</t>
        </is>
      </c>
    </row>
    <row r="7400">
      <c r="A7400" t="inlineStr">
        <is>
          <t>Garnierung</t>
        </is>
      </c>
      <c r="B7400" t="inlineStr"/>
      <c r="C7400" t="inlineStr"/>
      <c r="D7400"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 - garnishing, nét hoa mỹ - đồ trang sức, đồ trang trí, hoa lá, sự trang trí, sự trang hoàng, bộ đồ, đồ phụ tùng - sự tỉa ngọn cây, phần trên, phần ngọn, lớp mặt của đường rải đá...)</t>
        </is>
      </c>
    </row>
    <row r="7401">
      <c r="A7401" t="inlineStr">
        <is>
          <t>Garnison</t>
        </is>
      </c>
      <c r="B7401" t="inlineStr"/>
      <c r="C7401" t="inlineStr"/>
      <c r="D7401" t="inlineStr">
        <is>
          <t>đơn vị đồn trú - trạm, điểm, đồn, đài, ty, nhà ga, đồn binh, điểm gốc, khoảng cách tiêu chuẩn, chỗ nuôi cừu, địa vị, chức, sự ăn kiêng, hoàn cảnh, môi trường, sự đứng lại, tình trạng đứng lại = in Garnison legen +</t>
        </is>
      </c>
    </row>
    <row r="7402">
      <c r="A7402" t="inlineStr">
        <is>
          <t>Garnitur</t>
        </is>
      </c>
      <c r="B7402" t="inlineStr"/>
      <c r="C7402" t="inlineStr"/>
      <c r="D7402" t="inlineStr">
        <is>
          <t>bộ, tập hợp, ván, xéc, bọn, đám, đoàn, lũ, giới, cành chiết, cành giăm, quả mới đậu, chiều tà, lúc mặt trời lặn, chiều hướng, khuynh hướng, hình thể, dáng dấp, kiểu cách, lớp vữa ngoài, cột gỗ chống hâm - lứa trứng, tảng đá, máy, nhóm máy, thiết bị, cảnh dựng, máy thu thanh radio set wireless set), máy truyền hình television set) - bộ com lê, bộ quần áo, lời xin, lời yêu cầu, lời thỉnh cầu, sự cầu hôn, sự kiện tụng, sự tố tụng, Hoa, bộ quần áo giáp, bộ buồm - sự sắp xếp gọn gàng trật tự, sự cắt, sự hớt, sự tỉa, sự xén, sự bào, sự đẽo, sự trang sức, vật trang sức, sự xếp hàng cho cân tàu, sự xoay theo hướng gió, rau thơm bày trên đĩa thức ăn - những điều thêm thắt, đồ xén ra, đồ cắt ra, sự quở mắng, sự rầy la, trận đòn, sự lựa chiều làm vừa lòng đôi bên, tính chất đợi thời</t>
        </is>
      </c>
    </row>
    <row r="7403">
      <c r="A7403" t="inlineStr">
        <is>
          <t>garstig</t>
        </is>
      </c>
      <c r="B7403" t="inlineStr"/>
      <c r="C7403" t="inlineStr"/>
      <c r="D7403" t="inlineStr">
        <is>
          <t>trung bình, vừa, ở giữa, thấp kém, kém cỏi, tầm thường, tối tân, tiều tuỵ, tang thương, khốn khổ, hèn hạ, bần tiện, bủn xỉn, xấu hổ thầm, cừ, chiến, hắc búa - bẩn thỉu, dơ dáy, kinh tởm, làm buồn nôn, tục tĩu, thô tục, xấu xa, ô trọc, dâm ô, xấu, khó chịu, làm bực mình, cáu kỉnh, giận dữ, ác, hiểm - hư, hư đốn, nghịch ngợm, nhảm - xấu xí, đáng sợ</t>
        </is>
      </c>
    </row>
    <row r="7404">
      <c r="A7404" t="inlineStr">
        <is>
          <t>Garten</t>
        </is>
      </c>
      <c r="B7404" t="inlineStr"/>
      <c r="C7404" t="inlineStr"/>
      <c r="D7404" t="inlineStr">
        <is>
          <t>vườn, công viên, vùng màu mỡ xanh tốt - Iat, thước Anh, trục căng buồm, sân, bãi rào, xưởng, kho = der Botanische Garten + = im Garten arbeiten + = der Zoologische Garten + = das Gemüse aus dem Garten + = meine Fenster gehen auf den Garten + = die Fenster gehen nach dem Garten hinaus +</t>
        </is>
      </c>
    </row>
    <row r="7405">
      <c r="A7405" t="inlineStr">
        <is>
          <t>Gartenarbeit</t>
        </is>
      </c>
      <c r="B7405" t="inlineStr"/>
      <c r="C7405" t="inlineStr"/>
      <c r="D7405" t="inlineStr">
        <is>
          <t>nghề làm vườn, sự trồng vườn</t>
        </is>
      </c>
    </row>
    <row r="7406">
      <c r="A7406" t="inlineStr">
        <is>
          <t>Gartenbau</t>
        </is>
      </c>
      <c r="B7406" t="inlineStr"/>
      <c r="C7406" t="inlineStr"/>
      <c r="D7406" t="inlineStr">
        <is>
          <t>nghề làm vườn, sự trồng vườn - = Gartenbau treiben +</t>
        </is>
      </c>
    </row>
    <row r="7407">
      <c r="A7407" t="inlineStr">
        <is>
          <t>Gartenerde</t>
        </is>
      </c>
      <c r="B7407" t="inlineStr"/>
      <c r="C7407" t="inlineStr"/>
      <c r="D7407" t="inlineStr">
        <is>
          <t>đất tơi xốp, đất, mốc, meo, khuôn, đường gờ, đường chỉ, hình dáng, tính tình</t>
        </is>
      </c>
    </row>
    <row r="7408">
      <c r="A7408" t="inlineStr">
        <is>
          <t>Gartenhaus</t>
        </is>
      </c>
      <c r="B7408" t="inlineStr"/>
      <c r="C7408" t="inlineStr"/>
      <c r="D7408" t="inlineStr">
        <is>
          <t>vọng lâu, ban công, bé con, thằng oắt con, thằng nhóc con - nhà nghỉ, túp lều, nhà người giữ cửa, nhà người thường trực, hàng thú, nơi họp của hội Tam điểm, chi nhánh của hội Tam điểm, nhà hiệu trưởng</t>
        </is>
      </c>
    </row>
    <row r="7409">
      <c r="A7409" t="inlineStr">
        <is>
          <t>Gartenlaube</t>
        </is>
      </c>
      <c r="B7409" t="inlineStr"/>
      <c r="C7409" t="inlineStr"/>
      <c r="D7409" t="inlineStr">
        <is>
          <t>lùm cây, chỗ ngồi mát dưới lùm cây, chỗ ngồi mát dưới giàn dây leo</t>
        </is>
      </c>
    </row>
    <row r="7410">
      <c r="A7410" t="inlineStr">
        <is>
          <t>gasartig</t>
        </is>
      </c>
      <c r="B7410" t="inlineStr"/>
      <c r="C7410" t="inlineStr"/>
      <c r="D7410" t="inlineStr">
        <is>
          <t>thể khí</t>
        </is>
      </c>
    </row>
    <row r="7411">
      <c r="A7411" t="inlineStr">
        <is>
          <t>Gases</t>
        </is>
      </c>
      <c r="B7411" t="inlineStr"/>
      <c r="C7411" t="inlineStr"/>
      <c r="D7411" t="inlineStr">
        <is>
          <t>sự đóng chặt vào, sự làm cho dính lại, sự ngưng kết, sự đông lại, sự hâm, sự cố định lại, sự ấn định, sự quy định, sự ngừng phát triển trí óc</t>
        </is>
      </c>
    </row>
    <row r="7412">
      <c r="A7412" t="inlineStr">
        <is>
          <t>Gashahn</t>
        </is>
      </c>
      <c r="B7412" t="inlineStr"/>
      <c r="C7412" t="inlineStr"/>
      <c r="D7412" t="inlineStr">
        <is>
          <t>vòi, nút thùng rượu, loại, hạng, quán rượu, tiệm rượu, dây rẽ, mẻ thép, bàn ren, tarô, cái gõ nhẹ, cái vỗ nhẹ, cái đập nhẹ, cái tát khẽ, tiếng gõ nhẹ, hiệu báo giờ tắt đèn, hiệu báo giờ ăn cơm</t>
        </is>
      </c>
    </row>
    <row r="7413">
      <c r="A7413" t="inlineStr">
        <is>
          <t>Gaspedal</t>
        </is>
      </c>
      <c r="B7413" t="inlineStr"/>
      <c r="C7413" t="inlineStr"/>
      <c r="D7413" t="inlineStr">
        <is>
          <t>người làm tăng tốc độ, máy gia tốc, chân ga, chất gia tốc, dây thần kinh gia tốc = das Gaspedal durchtreten +</t>
        </is>
      </c>
    </row>
    <row r="7414">
      <c r="A7414" t="inlineStr">
        <is>
          <t>Gasse</t>
        </is>
      </c>
      <c r="B7414" t="inlineStr"/>
      <c r="C7414" t="inlineStr"/>
      <c r="D7414" t="inlineStr">
        <is>
          <t>ngõ, đường đi, lối đi, ngõ hẻm, phố hẻm, lối đi có cây, đường đi có trồng cây, hành lang, bãi đánh ki, hòn bi ally) - đường nhỏ, đường làng, đường hẻm, khoảng giữa hàng người, đường quy định cho tàu biển, đường dành riêng cho xe cộ đi hàng một</t>
        </is>
      </c>
    </row>
    <row r="7415">
      <c r="A7415" t="inlineStr">
        <is>
          <t>Gassen</t>
        </is>
      </c>
      <c r="B7415" t="inlineStr"/>
      <c r="C7415" t="inlineStr"/>
      <c r="D7415">
        <f> Hans Dampf in allen Gassen +</f>
        <v/>
      </c>
    </row>
    <row r="7416">
      <c r="A7416" t="inlineStr">
        <is>
          <t>Gassenjunge</t>
        </is>
      </c>
      <c r="B7416" t="inlineStr"/>
      <c r="C7416" t="inlineStr"/>
      <c r="D7416" t="inlineStr">
        <is>
          <t>kẻ sống đầu đường xó chợ, đứa bé đầu đường xó chợ, người ăn mặc rách rưới nhếch nhác</t>
        </is>
      </c>
    </row>
    <row r="7417">
      <c r="A7417" t="inlineStr">
        <is>
          <t>Gast</t>
        </is>
      </c>
      <c r="B7417" t="inlineStr"/>
      <c r="C7417" t="inlineStr"/>
      <c r="D7417" t="inlineStr">
        <is>
          <t>khách hàng, gã, anh chàng - khách, khách trọ, vật ký sinh, trùng ký sinh, cây ký sinh - người đến thăm, người thanh tra, người kiểm tra = der hohe Gast + = der ungebetene Gast +</t>
        </is>
      </c>
    </row>
    <row r="7418">
      <c r="A7418" t="inlineStr">
        <is>
          <t>Gastfreund</t>
        </is>
      </c>
      <c r="B7418" t="inlineStr"/>
      <c r="C7418" t="inlineStr"/>
      <c r="D7418" t="inlineStr">
        <is>
          <t>khách, khách trọ, vật ký sinh, trùng ký sinh, cây ký sinh</t>
        </is>
      </c>
    </row>
    <row r="7419">
      <c r="A7419" t="inlineStr">
        <is>
          <t>gastfreundlich</t>
        </is>
      </c>
      <c r="B7419" t="inlineStr"/>
      <c r="C7419" t="inlineStr"/>
      <c r="D7419" t="inlineStr">
        <is>
          <t>mến khách = nicht gastfreundlich + = gastfreundlich aufnehmen +</t>
        </is>
      </c>
    </row>
    <row r="7420">
      <c r="A7420" t="inlineStr">
        <is>
          <t>Gastfreundschaft</t>
        </is>
      </c>
      <c r="B7420" t="inlineStr"/>
      <c r="C7420" t="inlineStr"/>
      <c r="D7420" t="inlineStr">
        <is>
          <t>sự tiếp đãi, sự chiêu đãi, buổi chiêu đãi, sự giải trí, sự tiêu khiển, sự vui chơi, cuộc biểu diễn văn nghệ, sự nuôi dưỡng, sự ấp ủ, sự hoan nghênh, sự tán thành - lòng mến khách</t>
        </is>
      </c>
    </row>
    <row r="7421">
      <c r="A7421" t="inlineStr">
        <is>
          <t>Gastgeber</t>
        </is>
      </c>
      <c r="B7421" t="inlineStr"/>
      <c r="C7421" t="inlineStr"/>
      <c r="D7421" t="inlineStr">
        <is>
          <t>người tiếp đãi, người chiêu đãi, người làm trò mua vui - chủ nhà, chủ tiệc, chủ khách sạn, chủ quán trọ, cây chủ, vật chủ, số đông, loạt, đám đông, đạo quân, tôn bánh thánh</t>
        </is>
      </c>
    </row>
    <row r="7422">
      <c r="A7422" t="inlineStr">
        <is>
          <t>Gastgeberin</t>
        </is>
      </c>
      <c r="B7422" t="inlineStr"/>
      <c r="C7422" t="inlineStr"/>
      <c r="D7422" t="inlineStr">
        <is>
          <t>bà chủ nhà, bà chủ tiệc, bà chủ khách sạn, bà chủ quán trọ, cô phục vụ trên máy bay air hostess)</t>
        </is>
      </c>
    </row>
    <row r="7423">
      <c r="A7423" t="inlineStr">
        <is>
          <t>Gasthaus</t>
        </is>
      </c>
      <c r="B7423" t="inlineStr"/>
      <c r="C7423" t="inlineStr"/>
      <c r="D7423" t="inlineStr">
        <is>
          <t>quán rượu, cửa hàng ăn uống</t>
        </is>
      </c>
    </row>
    <row r="7424">
      <c r="A7424" t="inlineStr">
        <is>
          <t>Gasthof</t>
        </is>
      </c>
      <c r="B7424" t="inlineStr"/>
      <c r="C7424" t="inlineStr"/>
      <c r="D7424" t="inlineStr">
        <is>
          <t>khách sạn - quán trọ, khách sạn nhỏ, nhà nội trú = das Extrazimmer im Gasthof +</t>
        </is>
      </c>
    </row>
    <row r="7425">
      <c r="A7425" t="inlineStr">
        <is>
          <t>gastlich</t>
        </is>
      </c>
      <c r="B7425" t="inlineStr"/>
      <c r="C7425" t="inlineStr"/>
      <c r="D7425" t="inlineStr">
        <is>
          <t>yến tiệc, thích hợp với yến tiệc, vui vẻ, thích chè chén - mến khách</t>
        </is>
      </c>
    </row>
    <row r="7426">
      <c r="A7426" t="inlineStr">
        <is>
          <t>Gastlichkeit</t>
        </is>
      </c>
      <c r="B7426" t="inlineStr"/>
      <c r="C7426" t="inlineStr"/>
      <c r="D7426" t="inlineStr">
        <is>
          <t>lòng mến khách</t>
        </is>
      </c>
    </row>
    <row r="7427">
      <c r="A7427" t="inlineStr">
        <is>
          <t>Gastmahl</t>
        </is>
      </c>
      <c r="B7427" t="inlineStr"/>
      <c r="C7427" t="inlineStr"/>
      <c r="D7427" t="inlineStr">
        <is>
          <t>bữa tiệc, yến tiệc, ngày lễ, ngày hội hè, sự hứng thú - bữa ăn có món ăn quý, món ăn ngon</t>
        </is>
      </c>
    </row>
    <row r="7428">
      <c r="A7428" t="inlineStr">
        <is>
          <t>Gastronom</t>
        </is>
      </c>
      <c r="B7428" t="inlineStr"/>
      <c r="C7428" t="inlineStr"/>
      <c r="D7428" t="inlineStr">
        <is>
          <t>người cung cấp lương thực, thực phẩm, chủ khách sạn, quản lý khách sạn</t>
        </is>
      </c>
    </row>
    <row r="7429">
      <c r="A7429" t="inlineStr">
        <is>
          <t>Gastronomie</t>
        </is>
      </c>
      <c r="B7429" t="inlineStr"/>
      <c r="C7429" t="inlineStr"/>
      <c r="D7429" t="inlineStr">
        <is>
          <t>nghệ thuật ăn ngon, sự sành ăn</t>
        </is>
      </c>
    </row>
    <row r="7430">
      <c r="A7430" t="inlineStr">
        <is>
          <t>gastronomisch</t>
        </is>
      </c>
      <c r="B7430" t="inlineStr"/>
      <c r="C7430" t="inlineStr"/>
      <c r="D7430" t="inlineStr">
        <is>
          <t>sự ăn ngon, sành ăn</t>
        </is>
      </c>
    </row>
    <row r="7431">
      <c r="A7431" t="inlineStr">
        <is>
          <t>Gastspielreise</t>
        </is>
      </c>
      <c r="B7431" t="inlineStr"/>
      <c r="C7431" t="inlineStr"/>
      <c r="D7431" t="inlineStr">
        <is>
          <t>cuộc đi, cuộc đi du lịch, cuộc đi chơi, cuộc đi dạo, cuộc kinh lý</t>
        </is>
      </c>
    </row>
    <row r="7432">
      <c r="A7432" t="inlineStr">
        <is>
          <t>Gastwirt</t>
        </is>
      </c>
      <c r="B7432" t="inlineStr"/>
      <c r="C7432" t="inlineStr"/>
      <c r="D7432" t="inlineStr">
        <is>
          <t>chủ quán trọ, chủ khách sạn nhỏ - chủ nhà, chủ khách sạn, địa ch - chủ quán, người thu thuế</t>
        </is>
      </c>
    </row>
    <row r="7433">
      <c r="A7433" t="inlineStr">
        <is>
          <t>Gastwirtschaft</t>
        </is>
      </c>
      <c r="B7433" t="inlineStr"/>
      <c r="C7433" t="inlineStr"/>
      <c r="D7433" t="inlineStr">
        <is>
          <t>quán trọ, khách sạn nhỏ, nhà nội trú - quán ăn, tiệm ăn</t>
        </is>
      </c>
    </row>
    <row r="7434">
      <c r="A7434" t="inlineStr">
        <is>
          <t>Gatte</t>
        </is>
      </c>
      <c r="B7434" t="inlineStr"/>
      <c r="C7434" t="inlineStr"/>
      <c r="D7434" t="inlineStr">
        <is>
          <t>chồng, vợ, tàu thuyền cùng đi với nhau một đường - người chồng, người quản lý, người trông nom, người làm ruộng - nước chiếu tướng, bạn, bạn nghề, con đực, con cái, bạn đời, người phụ việc, người giúp việc, người trợ lực, phó thuyền trưởng</t>
        </is>
      </c>
    </row>
    <row r="7435">
      <c r="A7435" t="inlineStr">
        <is>
          <t>Gatter</t>
        </is>
      </c>
      <c r="B7435" t="inlineStr"/>
      <c r="C7435" t="inlineStr"/>
      <c r="D7435" t="inlineStr">
        <is>
          <t>cổng, số người mua vé vào xem, tiền mua vé gate-money), cửa đập, cửa cống, hàng rào chắn, đèo, hẽm núi, tấm ván che, ván chân, cửa van - lưới, rèm, hàng rào mắt cáo - lưới mắt cáo, rèm mắt cáo, hàng rào mắt cáo trellis-work), giàn mắt cao</t>
        </is>
      </c>
    </row>
    <row r="7436">
      <c r="A7436" t="inlineStr">
        <is>
          <t>Gattin</t>
        </is>
      </c>
      <c r="B7436" t="inlineStr"/>
      <c r="C7436" t="inlineStr"/>
      <c r="D7436" t="inlineStr">
        <is>
          <t>chồng, vợ, tàu thuyền cùng đi với nhau một đường - nước chiếu tướng, bạn, bạn nghề, con đực, con cái, bạn đời, người phụ việc, người giúp việc, người trợ lực, phó thuyền trưởng - - người đàn bà, bà già</t>
        </is>
      </c>
    </row>
    <row r="7437">
      <c r="A7437" t="inlineStr">
        <is>
          <t>Gattung</t>
        </is>
      </c>
      <c r="B7437" t="inlineStr"/>
      <c r="C7437" t="inlineStr"/>
      <c r="D7437" t="inlineStr">
        <is>
          <t>giai cấp, hạng, loại, lớp, lớp học, giờ học, buổi học, khoá lính, khoá học sinh, tính ưu tú, tính tuyệt vời, sự thanh nhã, sự thanh cao - gia đình, gia quyến, con cái trong gia đình, dòng dõi, gia thế, chủng tộc, họ - phái, giống - loài giống, thứ, cái cùng loại, cái đúng như vậy, cái đại khái giống như, cái gần giống, cái tàm tạm gọi là, bản tính, tính chất, hiện vật - cách, lối, kiểu, in, thói, dáng, vẻ, bộ dạng, thái độ, cử chỉ, cách xử sự, cách cư xử, phong tục, tập quán, bút pháp - sự làm cho tin, sự thuyết phục, sự tin, sự tin chắc, tín ngưỡng, giáo phái, giới - nòi, nòi người, loài, dòng, giòng giống, rễ, rễ gừng, củ gừng, cuộc đua, cuộc chạy đua, cuộc đua ngựa, dòng nước lũ, dòng nước chảy xiết, sông đào dẫn nước, con kênh, cuộc đời, đời người - sự vận hành, vòng ổ trục, vòng ổ bi - bộ chữ - sọc, vằn, quân hàm, lon, con hổ = die Gattung + = die Gattung +</t>
        </is>
      </c>
    </row>
    <row r="7438">
      <c r="A7438" t="inlineStr">
        <is>
          <t>Gattungsname</t>
        </is>
      </c>
      <c r="B7438" t="inlineStr"/>
      <c r="C7438" t="inlineStr"/>
      <c r="D7438" t="inlineStr">
        <is>
          <t>danh từ chung, tên, tên gọi = aus zwei Wörtern bestehender Gattungsname +</t>
        </is>
      </c>
    </row>
    <row r="7439">
      <c r="A7439" t="inlineStr">
        <is>
          <t>Gaudi</t>
        </is>
      </c>
      <c r="B7439" t="inlineStr"/>
      <c r="C7439" t="inlineStr"/>
      <c r="D7439" t="inlineStr">
        <is>
          <t>buổi chè chén, buổi liên hoan, đại hội hướng đạo</t>
        </is>
      </c>
    </row>
    <row r="7440">
      <c r="A7440" t="inlineStr">
        <is>
          <t>Gaukelei</t>
        </is>
      </c>
      <c r="B7440" t="inlineStr"/>
      <c r="C7440" t="inlineStr"/>
      <c r="D7440" t="inlineStr">
        <is>
          <t>trò tung hứng, trò múa rối, sự lừa bịp, sự lừa gạt - trò lừa bịp, trò lừa gạt</t>
        </is>
      </c>
    </row>
    <row r="7441">
      <c r="A7441" t="inlineStr">
        <is>
          <t>Gaukler</t>
        </is>
      </c>
      <c r="B7441" t="inlineStr"/>
      <c r="C7441" t="inlineStr"/>
      <c r="D7441" t="inlineStr">
        <is>
          <t>người làm trò ảo thuật, thầy phù thuỷ, pháp sư, người thông minh khác thường, người rất khéo, người có tài cán - nghệ sĩ xiên tung hứng, nghệ sĩ múa rối, kẻ lừa bịp, kẻ lừa gạt - kẻ bịp bợm, quân lường đảo - cốc, người nhào lộn, giống chim bồ câu nhào lộn, con lật đật, lẫy khoá</t>
        </is>
      </c>
    </row>
    <row r="7442">
      <c r="A7442" t="inlineStr">
        <is>
          <t>Gaul</t>
        </is>
      </c>
      <c r="B7442" t="inlineStr"/>
      <c r="C7442" t="inlineStr"/>
      <c r="D7442" t="inlineStr">
        <is>
          <t>ngựa chưa thuần hoá hẵn - ngựa, kỵ binh, ngựa gỗ vaulting horse), giá, quỷ đầu ngựa đuôi cá, cá ngựa, con moóc, dây thừng, dây chão, khối đá nằm ngang, horse-power, bài dịch để quay cóp - ngọc bích, mùa ngọc bích, ngựa tồi, ngựa già ốm, con mụ, con bé - con ngựa nhỏ = einen Gaul reiten +</t>
        </is>
      </c>
    </row>
    <row r="7443">
      <c r="A7443" t="inlineStr">
        <is>
          <t>Gaumen</t>
        </is>
      </c>
      <c r="B7443" t="inlineStr"/>
      <c r="C7443" t="inlineStr"/>
      <c r="D7443">
        <f> der Gaumen + = Gaumen- + = der weiche Gaumen +</f>
        <v/>
      </c>
    </row>
    <row r="7444">
      <c r="A7444" t="inlineStr">
        <is>
          <t>Gauner</t>
        </is>
      </c>
      <c r="B7444" t="inlineStr"/>
      <c r="C7444" t="inlineStr"/>
      <c r="D7444" t="inlineStr">
        <is>
          <t>kẻ phản bội ở lại làm cho chủ, kẻ phản bội, kẻ cờ bạc bịp, tay đại bịp - cái móc, cái gậy có móc, gậy, gậy phép, cái cong cong, cái khoằm khoằm, sự uốn, sự uốn cong, sự gập lại, chỗ xong, khúc quanh co, kẻ lừa đảo, kẻ lừa gạt - người Hy-lạp, tiếng Hy-lạp, kẻ bịp bợm, quân bạc bịp - diều hâu, chim ưng, kẻ hiếu chiến, diều hâu ), kẻ tham tàn, sự đằng hắng, tiếng đằng hắng, cái bàn xoa - cái diều, văn tự giả, hối phiếu giả, cánh buồm cao nhất, máy bay - kẻ bất lương, kẻ đểu giả, kẻ vô dụng - kẻ, thằng ranh con, nhãi ranh - kim khâu mũi thật nhọn, phụ âm điếc, nốt thăng, dấu thăng, người lừa đảo, người cờ gian bạc lận, chuyên gia, người thạo, tấm, hạt tấm - người cờ bạc gian lận - người cạo, thợ cạo, dao cạo, dao bào, người khó mặc cả, người khó chơi, con trai, trẻ mới lớn lên - xác chết, người không thể sửa đổi được, người vụng về thô kệch, người lang thang, ma cà bông - thằng bài tây, kẻ gian giảo, tay cờ gian bạc lận - kẻ xỏ lá, kẻ láu cá, quân cờ bạc bịp, quân bài tây - quân lường đảo</t>
        </is>
      </c>
    </row>
    <row r="7445">
      <c r="A7445" t="inlineStr">
        <is>
          <t>Gaunerei</t>
        </is>
      </c>
      <c r="B7445" t="inlineStr"/>
      <c r="C7445" t="inlineStr"/>
      <c r="D7445" t="inlineStr">
        <is>
          <t>sự bất lương, tính đểu giả, tính xỏ lá ba que, hành động bất lương, hành vi đểu giả, trò tinh quái, trò nghịch ác - tính đểu, tính xỏ lá, tính gian giảo, tính láu cá, tinh ranh ma, tính tinh nghịch - = auf Gaunerei ausgehen +</t>
        </is>
      </c>
    </row>
    <row r="7446">
      <c r="A7446" t="inlineStr">
        <is>
          <t>Gaze</t>
        </is>
      </c>
      <c r="B7446" t="inlineStr"/>
      <c r="C7446" t="inlineStr"/>
      <c r="D7446" t="inlineStr">
        <is>
          <t>sa, lượt, gạc, màn sương mỏng, làn khói nhẹ, lưới thép mịn = die feine Gaze +</t>
        </is>
      </c>
    </row>
    <row r="7447">
      <c r="A7447" t="inlineStr">
        <is>
          <t>Gazelle</t>
        </is>
      </c>
      <c r="B7447" t="inlineStr"/>
      <c r="C7447" t="inlineStr"/>
      <c r="D7447" t="inlineStr">
        <is>
          <t>linh dương gazen</t>
        </is>
      </c>
    </row>
    <row r="7448">
      <c r="A7448" t="inlineStr">
        <is>
          <t>geachtet</t>
        </is>
      </c>
      <c r="B7448" t="inlineStr"/>
      <c r="C7448" t="inlineStr"/>
      <c r="D7448" t="inlineStr">
        <is>
          <t>có tiếng tốt, danh giá, đáng kính trọng - đáng trọng, đáng kính, đứng đắn, đoan trang, chỉnh tề, kha khá, khá lớn, đáng kể</t>
        </is>
      </c>
    </row>
    <row r="7449">
      <c r="A7449" t="inlineStr">
        <is>
          <t>gearbeitet</t>
        </is>
      </c>
      <c r="B7449" t="inlineStr"/>
      <c r="C7449" t="inlineStr"/>
      <c r="D7449">
        <f> er hat vorwiegend geistig gearbeitet +</f>
        <v/>
      </c>
    </row>
    <row r="7450">
      <c r="A7450" t="inlineStr">
        <is>
          <t>geartet</t>
        </is>
      </c>
      <c r="B7450" t="inlineStr"/>
      <c r="C7450" t="inlineStr"/>
      <c r="D7450" t="inlineStr">
        <is>
          <t>kiểu cách, cầu kỳ</t>
        </is>
      </c>
    </row>
    <row r="7451">
      <c r="A7451" t="inlineStr">
        <is>
          <t>geballt</t>
        </is>
      </c>
      <c r="B7451" t="inlineStr"/>
      <c r="C7451" t="inlineStr"/>
      <c r="D7451" t="inlineStr">
        <is>
          <t>luỹ tích, dồn lại, chồng chất mãi lên</t>
        </is>
      </c>
    </row>
    <row r="7452">
      <c r="A7452" t="inlineStr">
        <is>
          <t>Gebaren</t>
        </is>
      </c>
      <c r="B7452" t="inlineStr"/>
      <c r="C7452" t="inlineStr"/>
      <c r="D7452" t="inlineStr">
        <is>
          <t>thái độ, cách đối xử, cách cư xử, cách ăn ở, tư cách đạo đức, cách chạy, tác động - cách xử sự, cử chỉ</t>
        </is>
      </c>
    </row>
    <row r="7453">
      <c r="A7453" t="inlineStr">
        <is>
          <t>gebaut</t>
        </is>
      </c>
      <c r="B7453" t="inlineStr"/>
      <c r="C7453" t="inlineStr"/>
      <c r="D7453">
        <f> stark gebaut +</f>
        <v/>
      </c>
    </row>
    <row r="7454">
      <c r="A7454" t="inlineStr">
        <is>
          <t>Geben</t>
        </is>
      </c>
      <c r="B7454" t="inlineStr"/>
      <c r="C7454" t="inlineStr"/>
      <c r="D7454" t="inlineStr">
        <is>
          <t>sự chia, sự phân phát, sự buôn bán, sự gia dịch buôn bán, thái độ đối xử, cách đối xử, cách xử sự, cách cư xử, quan hệ, sự giao thiệp, sự thông đồng, việc làm ám muội = das Geben +</t>
        </is>
      </c>
    </row>
    <row r="7455">
      <c r="A7455" t="inlineStr">
        <is>
          <t>geben</t>
        </is>
      </c>
      <c r="B7455" t="inlineStr"/>
      <c r="C7455" t="inlineStr"/>
      <c r="D7455" t="inlineStr">
        <is>
          <t>phân công, giao, định dùng, chia phần, phân phối, định phần, phiên chế, chuyển - cho phép để cho, thừa nhận, công nhận, chấp nhận, cho, cấp cho, trợ cấp, cấp phát, trừ bớt, thêm, kể đến, tính đến, chiếu cố đến, chú ý đến, cho phép, chịu được, dung thứ được - phân, ấn định, định, cho là, quy cho, nhượng lại - 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biếu, tặng, ban, sinh ra, đem lại, nêu cho, đưa cho, trao cho, đem cho, chuyển cho, truyền cho, làm lây sang, trả, trao đổi, gây ra, cống hiến, hiến dâng, ham mê, miệt mài, chuyên tâm - tổ chức, mở, thết, biểu diễn, diễn, đóng, hát dạo, ngâm, tan, vỡ, sụp đổ, lún xuống, trĩu xuống, có thể nhún nhẩy, co giãn, quay ra, nhìn ra, dẫn, chỉ, đưa ra, để lộ ra, đồng ý, thoả thuận, nhường, nhượng bộ - coi như, cho rằng, quyết định xử - cấp, nhượng - dàn xếp với nhau người toà án, truyền đạt, kể cho hay, phổ biến, chia phần cho - chơi, nô đùa, đùa giỡn, đánh, thổi ..., đá..., chơi được, đánh bạc, đóng trong kịch, tuồng...), nã vào, phun vào, giỡn, lung linh, lấp lánh, óng ánh, lóng lánh, chập chờn, nhấp nhô, ăn ở, chạy - chuyển vận, vận hành, xoay dễ dàng..., nghỉ việc, không làm việc, kéo, thổi..., đánh ra, thi đấu với, đấu, chọn vào chơi..., cho vào chơi..., giả làm, xử sự như là, làm chơi, xỏ chơi, nả, chiếu - phun, giật, giật dây câu cho mệt = geben + = geben + = ich muß geben +</t>
        </is>
      </c>
    </row>
    <row r="7456">
      <c r="A7456" t="inlineStr">
        <is>
          <t>Geber</t>
        </is>
      </c>
      <c r="B7456" t="inlineStr"/>
      <c r="C7456" t="inlineStr"/>
      <c r="D7456" t="inlineStr">
        <is>
          <t>người cho, người tặng, người biếu, người quyên cúng</t>
        </is>
      </c>
    </row>
    <row r="7457">
      <c r="A7457" t="inlineStr">
        <is>
          <t>Gebiet</t>
        </is>
      </c>
      <c r="B7457" t="inlineStr"/>
      <c r="C7457" t="inlineStr"/>
      <c r="D7457" t="inlineStr">
        <is>
          <t>diện tích, bề mặt, vùng, khu vực, khoảng đất trống, sân trước nhà ở, phạm vi, tầm, rađiô vùng - dây lưng, thắt lưng, dây đai, dây curoa, vành đai - nước, quốc gia, đất nước, tổ quốc, quê hương, xứ sở, nhân dân, số ít vùng, xứ, miền, địa hạt, lĩnh vực, số ít nông thôn, thôn dã - ruộng đất, sự chiếm hữu - cục, sở, ty, ban, khoa, gian hàng, khu bày hàng, khu hành chính, bộ - sự điều khiển, sự chỉ huy, sự cai quản, số nhiều) lời chỉ bảo, lời hướng dẫn, chỉ thị, huấn thị, phương hướng, chiều, phía, ngả, mặt, phương diện, directorate - quận, huyện, khu, khu vực bầu cử, giáo khu nhỏ - đất đai tài sản, dinh cơ, ruộng nương nhà cửa, lãnh địa, lãnh thổ - đồng ruộng, cánh đồng, mỏ, khu khai thác, bâi chiến trường, nơi hành quân, trận đánh, sân, các đấu thủ, các vận động viên, các người dự thi, các ngựa dự thi, dải, nên, trường - mặt đất, đất, bâi đất, khu đất, đất đai vườn tược, vị trí, khoảng cách, đáy, nền, cặn bã, số nhiều) lý lẽ, lý do, căn cứ, cớ, sự tiếp đất - vương quốc, giới - đất liền, đất trồng, đất đai, địa phương, điền sản - tỉnh, địa phận, giáo khu, lãnh thổ dưới quyền cai trị của một thống đốc La-mã, cả nước trừ thủ đô, ngành - dãy, hàng, phạm vị, trình độ, loại, tầm đạn, tầm bay xa, tầm truyền đạt, sân tập bắn, lò bếp, bâi cỏ rộng - - tầng lớp, khoảng - tầm xa, dịp, nơi phát huy, chiều dài dây neo, tầm tên lửa, mục tiêu, mục đích, ý định - hình cầu, khối cầu, quả cầu, mặt cầu, bầu trời, vũ trụ, thiên thể, vị trí xã hội, môi trường - địa thế, địa hình địa vật - hạt - bộ máy, đường, luận văn ngắn = das bebaute Gebiet + = das autonome Gebiet + = das abhängige Gebiet + = das strittige Gebiet + = auf diesem Gebiet + = das reservierte Gebiet + = auf politischem Gebiet + = auf ein besonderes Gebiet beschränken +</t>
        </is>
      </c>
    </row>
    <row r="7458">
      <c r="A7458" t="inlineStr">
        <is>
          <t>gebieten</t>
        </is>
      </c>
      <c r="B7458" t="inlineStr"/>
      <c r="C7458" t="inlineStr"/>
      <c r="D7458" t="inlineStr">
        <is>
          <t>ra lệnh, hạ lệnh, chỉ huy, điều khiển, chế ngự, kiềm chế, nén, sẵn, có sẵn, đủ tư cách để, đáng được, bắt phải, khiến phải, bao quát - đòi hỏi, yêu cầu, cần, cần phải, hỏi, hỏi gặng - chỉ dẫn, cho, cho dùng, gọi, bảo người hầu đưa, đặt, định đoạt, thu xếp, sắp đặt - cần đến, cần phải có = gebieten + = gebieten +</t>
        </is>
      </c>
    </row>
    <row r="7459">
      <c r="A7459" t="inlineStr">
        <is>
          <t>Gebieter</t>
        </is>
      </c>
      <c r="B7459" t="inlineStr"/>
      <c r="C7459" t="inlineStr"/>
      <c r="D7459" t="inlineStr">
        <is>
          <t>người phân xử, trọng tài, quan toà, thẩm phán, người nắm toàn quyền - - chủ đề, chúa tể, vua, Chúa, Thiên chúa, ngài, chúa công, đức ông chồng, đức lang quân lord and master) - chủ, chủ nhân, thuyền trưởng, thầy, thầy giáo, Chúa Giê-xu, cậu</t>
        </is>
      </c>
    </row>
    <row r="7460">
      <c r="A7460" t="inlineStr">
        <is>
          <t>Gebieterin</t>
        </is>
      </c>
      <c r="B7460" t="inlineStr"/>
      <c r="C7460" t="inlineStr"/>
      <c r="D7460" t="inlineStr">
        <is>
          <t>bà chủ nhà, bà chủ, người đàn bà am hiểu, bà giáo, cô giáo, tình nhân, mèo, Bà</t>
        </is>
      </c>
    </row>
    <row r="7461">
      <c r="A7461" t="inlineStr">
        <is>
          <t>gebieterisch</t>
        </is>
      </c>
      <c r="B7461" t="inlineStr"/>
      <c r="C7461" t="inlineStr"/>
      <c r="D7461" t="inlineStr">
        <is>
          <t>người độc đoán - có căn cứ đích xác, có am hiểu tường tận, có thể tin được, có thẩm quyền, hống hách, hách dịch, mệnh lệnh, quyết đoán, có uy quyền, có quyền lực - chỉ huy, điều khiển, oai vệ, uy nghi, cao, nhìn được rộng ra xa - độc tài - độc đoán, áp bức, áp chế, hà hiếp, bạo ngược - cấp bách, khẩn thiết, bắt buộc, cưỡng bách, cưỡng chế, có tính chất sai khiến, có tính chất mệnh lệnh - khẩn cấp, cấp nhiệt - có tính chất quý tộc, cao thượng, cao quý, kiêu căng, ngạo mạn - quả quyết, nhất quyết, kiên quyết, dứt khoát, tối cần, thiết yếu, giáo điều, võ đoán</t>
        </is>
      </c>
    </row>
    <row r="7462">
      <c r="A7462" t="inlineStr">
        <is>
          <t>Gebietes</t>
        </is>
      </c>
      <c r="B7462" t="inlineStr"/>
      <c r="C7462" t="inlineStr"/>
      <c r="D7462" t="inlineStr">
        <is>
          <t>vi khí hậu = die Neutralitätserklärung eines Gebietes +</t>
        </is>
      </c>
    </row>
    <row r="7463">
      <c r="A7463" t="inlineStr">
        <is>
          <t>Gebiets-</t>
        </is>
      </c>
      <c r="B7463" t="inlineStr"/>
      <c r="C7463" t="inlineStr"/>
      <c r="D7463" t="inlineStr">
        <is>
          <t>đất đai, địa hạt, lãnh thổ, khu vực, vùng, miền, hạt, quân địa phương</t>
        </is>
      </c>
    </row>
    <row r="7464">
      <c r="A7464" t="inlineStr">
        <is>
          <t>Gebilde</t>
        </is>
      </c>
      <c r="B7464" t="inlineStr"/>
      <c r="C7464" t="inlineStr"/>
      <c r="D7464" t="inlineStr">
        <is>
          <t>thực thể, sự tồn tại - sự hình thành, sự tạo thành, sự lập nên, hệ thống tổ chức, cơ cấu, sự bố trí quân sự, sự dàn quân, đội hình, thành hệ, sự cấu tạo - kết cấu, cấu trúc, công trình kiến trúc, công trình xây dựng = die sonderbaren Gebilde +</t>
        </is>
      </c>
    </row>
    <row r="7465">
      <c r="A7465" t="inlineStr">
        <is>
          <t>gebildet</t>
        </is>
      </c>
      <c r="B7465" t="inlineStr"/>
      <c r="C7465" t="inlineStr"/>
      <c r="D7465" t="inlineStr">
        <is>
          <t>có trồng trọt, có cày cấy, có học thức, có trau dồi, có tu dưỡng - có giáo dục, có văn hoá - tốt, nguyên chất, nhỏ, mịn, thanh mảnh, sắc, khả quan, hay, giải, lớn, đường bệ, đẹp, xinh, bảnh, trong sáng, sặc sỡ, rực rỡ, loè loẹt, cầu kỳ, có ý kiến khen ngợi, có ý ca ngợi, tế nhị, tinh vi, chính xác - cao thượng, cao quý, hoàn toàn sung sức, khéo - lịch sự, hào hoa phong nhã, hào hiệp, quân tử - thông thạo, biết nhiều - có học, hay chữ, biết đọc, biết viết - lễ phép, có lễ độ, lịch thiệp, tao nhã - - thuần chủng, dũng cảm, hăng hái, đầy dũng khí - tao nh - nòi, tốt giống = fein gebildet +</t>
        </is>
      </c>
    </row>
    <row r="7466">
      <c r="A7466" t="inlineStr">
        <is>
          <t>Gebimmel</t>
        </is>
      </c>
      <c r="B7466" t="inlineStr"/>
      <c r="C7466" t="inlineStr"/>
      <c r="D7466" t="inlineStr">
        <is>
          <t>tiếng leng keng, sự ngân vang</t>
        </is>
      </c>
    </row>
    <row r="7467">
      <c r="A7467" t="inlineStr">
        <is>
          <t>Gebinde</t>
        </is>
      </c>
      <c r="B7467" t="inlineStr"/>
      <c r="C7467" t="inlineStr"/>
      <c r="D7467" t="inlineStr">
        <is>
          <t>búi, chùm, bó, cụm, buồng, đàn, bầy, bọn, lũ - vòng hoa, vòng hoa tang, luồng cuồn cuộn, đám cuồn cuộn, vòng người xem, vòng người nhảy múa = das Gebinde +</t>
        </is>
      </c>
    </row>
    <row r="7468">
      <c r="A7468" t="inlineStr">
        <is>
          <t>gebirgig</t>
        </is>
      </c>
      <c r="B7468" t="inlineStr"/>
      <c r="C7468" t="inlineStr"/>
      <c r="D7468" t="inlineStr">
        <is>
          <t>có núi, lắm núi, to lớn khổng lồ</t>
        </is>
      </c>
    </row>
    <row r="7469">
      <c r="A7469" t="inlineStr">
        <is>
          <t>Gebirgskette</t>
        </is>
      </c>
      <c r="B7469" t="inlineStr"/>
      <c r="C7469" t="inlineStr"/>
      <c r="D7469" t="inlineStr">
        <is>
          <t>dải núi, rặng núi - dãy núi</t>
        </is>
      </c>
    </row>
    <row r="7470">
      <c r="A7470" t="inlineStr">
        <is>
          <t>Gebirgszug</t>
        </is>
      </c>
      <c r="B7470" t="inlineStr"/>
      <c r="C7470" t="inlineStr"/>
      <c r="D7470" t="inlineStr">
        <is>
          <t>dãy núi, rặng núi</t>
        </is>
      </c>
    </row>
    <row r="7471">
      <c r="A7471" t="inlineStr">
        <is>
          <t>gebogen</t>
        </is>
      </c>
      <c r="B7471" t="inlineStr"/>
      <c r="C7471" t="inlineStr"/>
      <c r="D7471" t="inlineStr">
        <is>
          <t>chim ưng, giống chim ưng, khoằm - cong, giống hình cung, có cửa tò vò - vòng kiềng - - = nach oben gebogen + = nach außen gebogen +</t>
        </is>
      </c>
    </row>
    <row r="7472">
      <c r="A7472" t="inlineStr">
        <is>
          <t>geboren</t>
        </is>
      </c>
      <c r="B7472" t="inlineStr"/>
      <c r="C7472" t="inlineStr"/>
      <c r="D7472" t="inlineStr">
        <is>
          <t>bẩm sinh, đẻ ra đã là, thậm, chí, hết sức = ehelich geboren +</t>
        </is>
      </c>
    </row>
    <row r="7473">
      <c r="A7473" t="inlineStr">
        <is>
          <t>Geborene</t>
        </is>
      </c>
      <c r="B7473" t="inlineStr"/>
      <c r="C7473" t="inlineStr"/>
      <c r="D7473" t="inlineStr">
        <is>
          <t>sự sinh đẻ, sự ra đời, ngày thành lập, dòng dõi</t>
        </is>
      </c>
    </row>
    <row r="7474">
      <c r="A7474" t="inlineStr">
        <is>
          <t>geborgen</t>
        </is>
      </c>
      <c r="B7474" t="inlineStr"/>
      <c r="C7474" t="inlineStr"/>
      <c r="D7474" t="inlineStr">
        <is>
          <t>an toàn, chắc chắn, có thể tin cậy, thận trọng, dè dặt = sich geborgen fühlen +</t>
        </is>
      </c>
    </row>
    <row r="7475">
      <c r="A7475" t="inlineStr">
        <is>
          <t>Gebot</t>
        </is>
      </c>
      <c r="B7475" t="inlineStr"/>
      <c r="C7475" t="inlineStr"/>
      <c r="D7475" t="inlineStr">
        <is>
          <t>sự đặt giá, sự trả giá, sự bỏ thầu, sự mời, sự xướng bài - xự xướng bài, mệnh lệnh - lệnh, quyền chỉ huy, quyền điều khiển, sự làm chủ, sự kiềm chế, sự nén, sự tinh thông, sự thành thạo, đội quân, bộ tư lệnh - điều răn, lời dạy bảo - số nhiều) mệnh lệnh, tiếng gọi, sự bức chế - phép, phép tắc, luật, quy luật, định luật, điều lệ, pháp luật, luật học, nghề luật sư - gốc, nguồn gốc, yếu tố cơ bản, nguyên lý, nguyên tắc, nguyên tắc đạo đức, phương châm xử thế, nguyên tắc cấu tạo, yếu tố cấu tạo đặc trưng = ein Gebot machen + = die Not kennt kein Gebot +</t>
        </is>
      </c>
    </row>
    <row r="7476">
      <c r="A7476" t="inlineStr">
        <is>
          <t>gebrannt</t>
        </is>
      </c>
      <c r="B7476" t="inlineStr"/>
      <c r="C7476" t="inlineStr"/>
      <c r="D7476" t="inlineStr">
        <is>
          <t>quay, nướng</t>
        </is>
      </c>
    </row>
    <row r="7477">
      <c r="A7477" t="inlineStr">
        <is>
          <t>gebraten</t>
        </is>
      </c>
      <c r="B7477" t="inlineStr"/>
      <c r="C7477" t="inlineStr"/>
      <c r="D7477" t="inlineStr">
        <is>
          <t>quay, nướng = gebraten werden +</t>
        </is>
      </c>
    </row>
    <row r="7478">
      <c r="A7478" t="inlineStr">
        <is>
          <t>Gebrauch</t>
        </is>
      </c>
      <c r="B7478" t="inlineStr"/>
      <c r="C7478" t="inlineStr"/>
      <c r="D7478"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cách dùng, cách sử dụng, cách dùng thông thường, cách đối xử, cách đối đ i, thói quen, tập quán, tục lệ, lệ thường - quyền dùng, quyền sử dụng, năng lực sử dụng, sự có ích, ích lợi, lễ nghi, quyền hoa lợi - sự mang, sự mặc, quần áo, giầy dép, sự chịu mòn, sự mặc được, sự dùng được, sự hao mòn, sự mòn, sự hư hỏng, sự giảm trọng lượng = in Gebrauch + = zum Gebrauch + = außer Gebrauch + = Gebrauch machen + = der spezielle Gebrauch + = Gebrauch machen von + = außer Gebrauch kommen + = guten Gebrauch machen + = nicht mehr in Gebrauch + = vor Gebrauch gut schütteln + = von etwas ausgiebigen Gebrauch machen +</t>
        </is>
      </c>
    </row>
    <row r="7479">
      <c r="A7479" t="inlineStr">
        <is>
          <t>gebrauchen</t>
        </is>
      </c>
      <c r="B7479" t="inlineStr"/>
      <c r="C7479" t="inlineStr"/>
      <c r="D7479" t="inlineStr">
        <is>
          <t>dùng, thuê - quản lý, trông nom, chế ngự, kiềm chế, điều khiển, sai khiến, dạy dỗ, dạy bảo, thoát khỏi, gỡ khỏi, xoay xở được, giải quyết được, sử dụng, đạt kết quả, đạt mục đích, xoay sở được - tìm được cách - ra sức vận dụng, ra sức làm, làm miệt mài, làm chăm chỉ, công kích dồn dập, tiếp tế liên tục, + between) chạy đường, + at) đón khách tại, chạy vút - áp dụng, lợi dụng, tiêu dùng, tiêu thụ, đối xử, đối đ i, ăn ở, trước kia có thói quen, trước kia hay = zu gebrauchen + = nicht mehr gebrauchen + = zu nichts zu gebrauchen + = sie ist zu allem zu gebrauchen + = das kann ich überhaupt nicht gebrauchen +</t>
        </is>
      </c>
    </row>
    <row r="7480">
      <c r="A7480" t="inlineStr">
        <is>
          <t>Gebrauchsanweisung</t>
        </is>
      </c>
      <c r="B7480" t="inlineStr"/>
      <c r="C7480" t="inlineStr"/>
      <c r="D7480">
        <f> befolgen Sie die Gebrauchsanweisung +</f>
        <v/>
      </c>
    </row>
    <row r="7481">
      <c r="A7481" t="inlineStr">
        <is>
          <t>gebrauchsfertig</t>
        </is>
      </c>
      <c r="B7481" t="inlineStr"/>
      <c r="C7481" t="inlineStr"/>
      <c r="D7481">
        <f> gebrauchsfertig sein +</f>
        <v/>
      </c>
    </row>
    <row r="7482">
      <c r="A7482" t="inlineStr">
        <is>
          <t>gebraucht</t>
        </is>
      </c>
      <c r="B7482" t="inlineStr"/>
      <c r="C7482" t="inlineStr"/>
      <c r="D7482" t="inlineStr">
        <is>
          <t>cũ, mua lại, nghe gián tiếp, nghe qua người khác - thường dùng, đang dùng, đ dùng rồi, quen = noch gebraucht +</t>
        </is>
      </c>
    </row>
    <row r="7483">
      <c r="A7483" t="inlineStr">
        <is>
          <t>Gebrauchtwaren</t>
        </is>
      </c>
      <c r="B7483" t="inlineStr"/>
      <c r="C7483" t="inlineStr"/>
      <c r="D7483" t="inlineStr">
        <is>
          <t>hàng tiêu dùng</t>
        </is>
      </c>
    </row>
    <row r="7484">
      <c r="A7484" t="inlineStr">
        <is>
          <t>gebrechlich</t>
        </is>
      </c>
      <c r="B7484" t="inlineStr"/>
      <c r="C7484" t="inlineStr"/>
      <c r="D7484" t="inlineStr">
        <is>
          <t>dễ vỡ, dễ gây, dễ hỏng, mỏng mảnh, mỏng manh &amp; ), yếu ớt, mảnh dẻ - yếu đuối, ốm yếu, hom hem, nhu nhược, không cương quyết, không kiên định - bệnh tật, tàn tật, tàn phế, cho người bệnh tật, cho người tàn tật, cho người tàn phế, người bệnh tật, người tàn tật, người tàn phế, không có hiệu lực, không có căn cứ, vô hiệu - mắc bệnh còi xương, còi cọc, lung lay, khập khiễng, ọp ẹp - run, yếu, không vững chãi, dễ lung lay, hay dao động</t>
        </is>
      </c>
    </row>
    <row r="7485">
      <c r="A7485" t="inlineStr">
        <is>
          <t>Gebrechliche</t>
        </is>
      </c>
      <c r="B7485" t="inlineStr"/>
      <c r="C7485" t="inlineStr"/>
      <c r="D7485" t="inlineStr">
        <is>
          <t>người bệnh tật, người tàn tật, người tàn phế</t>
        </is>
      </c>
    </row>
    <row r="7486">
      <c r="A7486" t="inlineStr">
        <is>
          <t>Gebrechlichkeit</t>
        </is>
      </c>
      <c r="B7486" t="inlineStr"/>
      <c r="C7486" t="inlineStr"/>
      <c r="D7486" t="inlineStr">
        <is>
          <t>tính chất yếu đuối, tính chất ốm yếu, tính chất hom hem, tính chất yếu ớt, tính nhu nhược, tính không cương quyết, tính không kiên định - sự run rẩy, sự lẩy bẩy, tính không vững chãi, tính dễ lung lay, tính giao động</t>
        </is>
      </c>
    </row>
    <row r="7487">
      <c r="A7487" t="inlineStr">
        <is>
          <t>gebrochen</t>
        </is>
      </c>
      <c r="B7487" t="inlineStr"/>
      <c r="C7487" t="inlineStr"/>
      <c r="D7487" t="inlineStr">
        <is>
          <t>bị gãy, bị vỡ, vụn, đứt quãng, chập chờn, thất thường, nhấp nhô, gập ghềnh, suy nhược, ốm yếu, quỵ, tuyệt vọng, đau khổ, nói sai, không được tôn trọng, không được thực hiện - phân số, phân đoạn, rất nhỏ bé, bé li ti = gebrochen +</t>
        </is>
      </c>
    </row>
    <row r="7488">
      <c r="A7488" t="inlineStr">
        <is>
          <t>gebunden</t>
        </is>
      </c>
      <c r="B7488" t="inlineStr"/>
      <c r="C7488" t="inlineStr"/>
      <c r="D7488">
        <f> neu gebunden + = nicht gebunden +</f>
        <v/>
      </c>
    </row>
    <row r="7489">
      <c r="A7489" t="inlineStr">
        <is>
          <t>Geburtenziffer</t>
        </is>
      </c>
      <c r="B7489" t="inlineStr"/>
      <c r="C7489" t="inlineStr"/>
      <c r="D7489" t="inlineStr">
        <is>
          <t>tỷ lệ sinh đẻ</t>
        </is>
      </c>
    </row>
    <row r="7490">
      <c r="A7490" t="inlineStr">
        <is>
          <t>Geburtshelfer</t>
        </is>
      </c>
      <c r="B7490" t="inlineStr"/>
      <c r="C7490" t="inlineStr"/>
      <c r="D7490" t="inlineStr">
        <is>
          <t>người đỡ đẻ</t>
        </is>
      </c>
    </row>
    <row r="7491">
      <c r="A7491" t="inlineStr">
        <is>
          <t>Geburtshelferin</t>
        </is>
      </c>
      <c r="B7491" t="inlineStr"/>
      <c r="C7491" t="inlineStr"/>
      <c r="D7491" t="inlineStr">
        <is>
          <t>thầy thuốc khoa sản, bác sĩ khoa sản</t>
        </is>
      </c>
    </row>
    <row r="7492">
      <c r="A7492" t="inlineStr">
        <is>
          <t>Geburtshilfe</t>
        </is>
      </c>
      <c r="B7492" t="inlineStr"/>
      <c r="C7492" t="inlineStr"/>
      <c r="D7492" t="inlineStr">
        <is>
          <t>khoa sản, thuật đỡ đẻ = die Geburtshilfe +</t>
        </is>
      </c>
    </row>
    <row r="7493">
      <c r="A7493" t="inlineStr">
        <is>
          <t>geburtshilflich</t>
        </is>
      </c>
      <c r="B7493" t="inlineStr"/>
      <c r="C7493" t="inlineStr"/>
      <c r="D7493" t="inlineStr">
        <is>
          <t>khoa sản</t>
        </is>
      </c>
    </row>
    <row r="7494">
      <c r="A7494" t="inlineStr">
        <is>
          <t>Geburtstag</t>
        </is>
      </c>
      <c r="B7494" t="inlineStr"/>
      <c r="C7494" t="inlineStr"/>
      <c r="D7494" t="inlineStr">
        <is>
          <t>ngày sinh, lễ sinh nhật = alles Gute zum Geburtstag + = herzlichen Glückwunsch zum Geburtstag + = Herzlichen Glückwunsch zum Geburtstag! +</t>
        </is>
      </c>
    </row>
    <row r="7495">
      <c r="A7495" t="inlineStr">
        <is>
          <t>Geck</t>
        </is>
      </c>
      <c r="B7495" t="inlineStr"/>
      <c r="C7495" t="inlineStr"/>
      <c r="D7495" t="inlineStr">
        <is>
          <t>hươu đực, hoẵng đực, nai đực, thỏ đực, người diện sang, công tử bột, ghuộm đỏ, đồng đô la, cái lờ, chuyện ba hoa khoác lác, cái giá đỡ, cái chống, vật nhắc đến lượt chia bài, nước giặt quần áo - nước nấu quần áo - người tự phụ, người tự mãn, người hợm hĩnh - cái cáng, dengue, người thích ăn diện, người ăn mặc bảnh bao diêm dúa, người ăn mặc đúng mốt, cái sang trọng nhất, cái đẹp nhất, cái thuộc loại nhất, thuyền nhỏ một cột buồm - dandy-cart - anh chàng ăn diện - người quá cảnh vẻ, người khảnh ăn, khảnh mặc - - chó con, gã thanh niên huênh hoang rỗng tuếch, anh chàng hợm mình xấc xược - chỗ lồi ra, chỗ phình ra, chỗ cao lên, chỗ gồ lên, chỗ sưng lên, chỗ lên bổng, sóng biển động, sóng cồn, người cừ, người giỏi, người ăn mặc sang trọng, người ăn mặc bảnh, kẻ tai to mặt lớn - ông lớn, bà lớn</t>
        </is>
      </c>
    </row>
    <row r="7496">
      <c r="A7496" t="inlineStr">
        <is>
          <t>geckenhaft</t>
        </is>
      </c>
      <c r="B7496" t="inlineStr"/>
      <c r="C7496" t="inlineStr"/>
      <c r="D7496" t="inlineStr">
        <is>
          <t>khó tính, cầu kỳ, kiểu cách, quá tỉ mỉ - loè loẹt, sặc sỡ, giả, lóng, ăn cắp ăn nẩy - công tử bột, thích chưng diện</t>
        </is>
      </c>
    </row>
    <row r="7497">
      <c r="A7497" t="inlineStr">
        <is>
          <t>Gedanke</t>
        </is>
      </c>
      <c r="B7497" t="inlineStr"/>
      <c r="C7497" t="inlineStr"/>
      <c r="D7497" t="inlineStr">
        <is>
          <t>tính tự phụ, tính kiêu ngạo, tính tự cao tự đại, hình tượng kỳ lạ, ý nghĩ dí dỏm, lời nói dí dỏm - quan niệm, tư tưởng, ý tưởng, ý nghĩ, ý kiến, ý niệm, khái niệm, sự hiểu biết qua, sự hình dung, sự tưởng tượng, điều tưởng tượng, ý định, kế hoạch hành động, ý đồ, mẫu mực lý tưởng - ý niệm của lý trí, đối tượng trực tiếp của nhận thức - quan điểm, đồ dùng lặt vặt, tạp hoá - sự suy nghĩ, sự ngẫm nghĩ, sự nghĩ ngợi, sự trầm tư, ý, kiến, ý muốn, sự lo lắng, sự bận tâm, sự quan tâm, một tí, một chút = der Gedanke + = der bloße Gedanke + = der bloße Gedanke an + = schon der Gedanke + = der bloße Gedanke daran + = der Gedanke bot sich an + = sein einziger Gedanke + = genau derselbe Gedanke + = der bloße Gedanke zu fallen + = allein der Gedanke daran + = ein ganz anderer Gedanke + = der Gedanke drängt sich auf. + = ihn durchfuhr der Gedanke +</t>
        </is>
      </c>
    </row>
    <row r="7498">
      <c r="A7498" t="inlineStr">
        <is>
          <t>Gedankenaustausch</t>
        </is>
      </c>
      <c r="B7498" t="inlineStr"/>
      <c r="C7498" t="inlineStr"/>
      <c r="D7498" t="inlineStr">
        <is>
          <t>sự truyền đạt, sự thông tri, sự thông tin, tin tức truyền đạt, thông báo, sự giao thiệp, sự liên lạc, sự giao thông, sự thông nhau, giao thông giữa căn cứ và mặt trận = der Gedankenaustausch +</t>
        </is>
      </c>
    </row>
    <row r="7499">
      <c r="A7499" t="inlineStr">
        <is>
          <t>Gedankengang</t>
        </is>
      </c>
      <c r="B7499" t="inlineStr"/>
      <c r="C7499" t="inlineStr"/>
      <c r="D7499"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phương hướng chung, tiến trình, tinh thần chung, nội dung chính, kỳ hạn, bản sao, giọng nam cao, bè têno, kèn têno</t>
        </is>
      </c>
    </row>
    <row r="7500">
      <c r="A7500" t="inlineStr">
        <is>
          <t>gedankenleer</t>
        </is>
      </c>
      <c r="B7500" t="inlineStr"/>
      <c r="C7500" t="inlineStr"/>
      <c r="D7500" t="inlineStr">
        <is>
          <t>trống, rỗng, bỏ không, khuyết, thiếu, rảnh rỗi, trống rỗng, lơ đãng, ngây dại</t>
        </is>
      </c>
    </row>
    <row r="7501">
      <c r="A7501" t="inlineStr">
        <is>
          <t>gedankenlos</t>
        </is>
      </c>
      <c r="B7501" t="inlineStr"/>
      <c r="C7501" t="inlineStr"/>
      <c r="D7501" t="inlineStr">
        <is>
          <t>lơ đãng - ngu si, đần độn, không có đầu óc - thiếu ân cần, thiếu chu đáo, thiếu quan tâm, thiếu thận trọng, thiếu suy nghĩ, khinh suất - nhẹ, nhẹ nhàng - không suy nghĩ, vô tư lự, nhẹ dạ, không thận trọng, không chín chắn, không cẩn thận, không ân cần, không lo lắng, không quan tâm - - không suy nghĩ kỹ, không suy xét - không hay nghĩ ngợi, vô tâm, không thâm trầm, không sâu sắc - ngu đần</t>
        </is>
      </c>
    </row>
    <row r="7502">
      <c r="A7502" t="inlineStr">
        <is>
          <t>Gedankenlosigkeit</t>
        </is>
      </c>
      <c r="B7502" t="inlineStr"/>
      <c r="C7502" t="inlineStr"/>
      <c r="D7502" t="inlineStr">
        <is>
          <t>sự lơ đãng, tính lơ đãng - sự trống rỗng, chỗ trống, khoảng không, sự trống rỗng tâm hồn, sự ngây dại</t>
        </is>
      </c>
    </row>
    <row r="7503">
      <c r="A7503" t="inlineStr">
        <is>
          <t>Gedankensplitter</t>
        </is>
      </c>
      <c r="B7503" t="inlineStr"/>
      <c r="C7503" t="inlineStr"/>
      <c r="D7503" t="inlineStr">
        <is>
          <t>cách ngôn</t>
        </is>
      </c>
    </row>
    <row r="7504">
      <c r="A7504" t="inlineStr">
        <is>
          <t>Gedankenstrich</t>
        </is>
      </c>
      <c r="B7504" t="inlineStr"/>
      <c r="C7504" t="inlineStr"/>
      <c r="D7504"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der Gedankenstrich + = der Gedankenstrich +</t>
        </is>
      </c>
    </row>
    <row r="7505">
      <c r="A7505" t="inlineStr">
        <is>
          <t>gedankenvoll</t>
        </is>
      </c>
      <c r="B7505" t="inlineStr"/>
      <c r="C7505" t="inlineStr"/>
      <c r="D7505" t="inlineStr">
        <is>
          <t>trầm ngâm, suy nghĩ, buồn - ngẫm nghĩ, trầm tư, tư lự, có suy nghĩ, chín chắn, thận trọng, thâm trầm, sâu sắc, ân cần, lo lắng, quan tâm - có vẻ thèm muốn, có vẻ khao khát, có vẻ ngẫm nghĩ, có vẻ đăm chiêu</t>
        </is>
      </c>
    </row>
    <row r="7506">
      <c r="A7506" t="inlineStr">
        <is>
          <t>gedanklich</t>
        </is>
      </c>
      <c r="B7506" t="inlineStr"/>
      <c r="C7506" t="inlineStr"/>
      <c r="D7506" t="inlineStr">
        <is>
          <t>quan niệm, tư tưởng, chỉ có trong ý nghĩ, chỉ có trong trí tưởng tượng, tưởng tượng, lý tưởng, mẫu mực lý tưởng, duy tâm</t>
        </is>
      </c>
    </row>
    <row r="7507">
      <c r="A7507" t="inlineStr">
        <is>
          <t>Gedeihen</t>
        </is>
      </c>
      <c r="B7507" t="inlineStr"/>
      <c r="C7507" t="inlineStr"/>
      <c r="D7507" t="inlineStr">
        <is>
          <t>sự thịnh vượng, sự phát đạt, sự phồn vinh, sự thành công = am Gedeihen hindern +</t>
        </is>
      </c>
    </row>
    <row r="7508">
      <c r="A7508" t="inlineStr">
        <is>
          <t>gedeihen</t>
        </is>
      </c>
      <c r="B7508" t="inlineStr"/>
      <c r="C7508" t="inlineStr"/>
      <c r="D7508" t="inlineStr">
        <is>
          <t>lót ván, ăn cho béo, ăn phàm, béo phị ra - ra hoa, trổ hoa &amp; ) - hưng thịnh, thịnh vượng, phát đạt, thành công, phát triển, mọc sum sê, viết hoa mỹ, nói hoa mỹ, khoa trương, dạo nhạc một cách bay bướm, thổi một hồi kèn, vung, khoa, múa - phồn vinh, làm thịnh vượng, làm phát đạt, làm phồn vinh, làm thành công - lớn nhanh, mau lớn, phát triển mạnh</t>
        </is>
      </c>
    </row>
    <row r="7509">
      <c r="A7509" t="inlineStr">
        <is>
          <t>Gedenken</t>
        </is>
      </c>
      <c r="B7509" t="inlineStr"/>
      <c r="C7509" t="inlineStr"/>
      <c r="D7509" t="inlineStr">
        <is>
          <t>sự kỷ niệm, lễ kỷ niệm, sự tưởng nhớ, lễ hoài niệm các vị thánh, lễ kỷ niệm một sự việc thiêng liêng, lễ kỷ niệm các người sáng lập trường - sự nhớ, trí nhớ, ký ức, kỷ niệm</t>
        </is>
      </c>
    </row>
    <row r="7510">
      <c r="A7510" t="inlineStr">
        <is>
          <t>gedenken</t>
        </is>
      </c>
      <c r="B7510" t="inlineStr"/>
      <c r="C7510" t="inlineStr"/>
      <c r="D7510" t="inlineStr">
        <is>
          <t>kỷ niệm, tưởng nhớ, là vật để kỷ niệm</t>
        </is>
      </c>
    </row>
    <row r="7511">
      <c r="A7511" t="inlineStr">
        <is>
          <t>gedenkend</t>
        </is>
      </c>
      <c r="B7511" t="inlineStr"/>
      <c r="C7511" t="inlineStr"/>
      <c r="D7511" t="inlineStr">
        <is>
          <t>kỷ niệm, tưởng nhớ, là vật để kỷ niệm</t>
        </is>
      </c>
    </row>
    <row r="7512">
      <c r="A7512" t="inlineStr">
        <is>
          <t>Gedenkfeier</t>
        </is>
      </c>
      <c r="B7512" t="inlineStr"/>
      <c r="C7512" t="inlineStr"/>
      <c r="D7512" t="inlineStr">
        <is>
          <t>sự kỷ niệm, lễ kỷ niệm, sự tưởng nhớ, lễ hoài niệm các vị thánh, lễ kỷ niệm một sự việc thiêng liêng, lễ kỷ niệm các người sáng lập trường</t>
        </is>
      </c>
    </row>
    <row r="7513">
      <c r="A7513" t="inlineStr">
        <is>
          <t>Gedenkstein</t>
        </is>
      </c>
      <c r="B7513" t="inlineStr"/>
      <c r="C7513" t="inlineStr"/>
      <c r="D7513" t="inlineStr">
        <is>
          <t>người ghi, người ghi số điểm, vật để ghi, pháo sáng</t>
        </is>
      </c>
    </row>
    <row r="7514">
      <c r="A7514" t="inlineStr">
        <is>
          <t>Gedicht</t>
        </is>
      </c>
      <c r="B7514" t="inlineStr"/>
      <c r="C7514" t="inlineStr"/>
      <c r="D7514" t="inlineStr">
        <is>
          <t>bài thơ trữ tình, thơ trữ tình, lời bài hát được ưa chuộng = das Gedicht + = ein Gedicht vertonen +</t>
        </is>
      </c>
    </row>
    <row r="7515">
      <c r="A7515" t="inlineStr">
        <is>
          <t>Gedichte</t>
        </is>
      </c>
      <c r="B7515" t="inlineStr"/>
      <c r="C7515" t="inlineStr"/>
      <c r="D7515" t="inlineStr">
        <is>
          <t>thơ, nghệ thuật thơ, chất thơ, thi vị</t>
        </is>
      </c>
    </row>
    <row r="7516">
      <c r="A7516" t="inlineStr">
        <is>
          <t>Gedichtsammlung</t>
        </is>
      </c>
      <c r="B7516" t="inlineStr"/>
      <c r="C7516" t="inlineStr"/>
      <c r="D7516" t="inlineStr">
        <is>
          <t>hợp tuyển, )</t>
        </is>
      </c>
    </row>
    <row r="7517">
      <c r="A7517" t="inlineStr">
        <is>
          <t>gediegen</t>
        </is>
      </c>
      <c r="B7517" t="inlineStr"/>
      <c r="C7517" t="inlineStr"/>
      <c r="D7517" t="inlineStr">
        <is>
          <t>to lớn, đồ sộ, chắc nặng, thô, ồ ạt - - trong, trong sạch, nguyên chất, tinh khiết, không lai, thuần chủng, trong sáng, thanh khiết, thuần khiết, trong trắng, trinh bạch, thuần tuý, hoàn toàn, chỉ là, có một nguyên âm đứng trước - tận cùng bằng một nguyên âm, không có phụ âm khác kèm theo sau - lạ lùng, kỳ quặc, khả nghi, đáng ngờ, khó ở, khó chịu, chóng mặt, say rượu, giả, tình dục đồng giới - hoàn bị, hoàn hảo, cẩn thận, kỹ lưỡng, tỉ mỉ = gediegen +</t>
        </is>
      </c>
    </row>
    <row r="7518">
      <c r="A7518" t="inlineStr">
        <is>
          <t>Gediegenheit</t>
        </is>
      </c>
      <c r="B7518" t="inlineStr"/>
      <c r="C7518" t="inlineStr"/>
      <c r="D7518" t="inlineStr">
        <is>
          <t>tính to lớn, tính đồ sộ, tính chắc nặng, vẻ thô - sự sạch, sự trong sạch, sự tinh khiết, sự nguyên chất, sự thanh khiết, sự thuần khiết, sự trong trắng, sự trong sáng - tính hoàn toàn, tính hoàn hảo, tính cẩn thận, tính kỹ lưỡng, tỉnh tỉ mỉ</t>
        </is>
      </c>
    </row>
    <row r="7519">
      <c r="A7519" t="inlineStr">
        <is>
          <t>gedruckt</t>
        </is>
      </c>
      <c r="B7519" t="inlineStr"/>
      <c r="C7519" t="inlineStr"/>
      <c r="D7519">
        <f> wie gedruckt + = gedruckt werden + = kursiv gedruckt + = lügen wie gedruckt +</f>
        <v/>
      </c>
    </row>
    <row r="7520">
      <c r="A7520" t="inlineStr">
        <is>
          <t>gedrungen</t>
        </is>
      </c>
      <c r="B7520" t="inlineStr"/>
      <c r="C7520" t="inlineStr"/>
      <c r="D7520" t="inlineStr">
        <is>
          <t>béo lùn - ngồi xổm, ngồi chồm chỗm, mập lùn - chắc, bền, dũng cảm, can đảm, kiên cường, chắc mập, mập mạp, báo mập</t>
        </is>
      </c>
    </row>
    <row r="7521">
      <c r="A7521" t="inlineStr">
        <is>
          <t>geduldet</t>
        </is>
      </c>
      <c r="B7521" t="inlineStr"/>
      <c r="C7521" t="inlineStr"/>
      <c r="D7521">
        <f> geduldet werden +</f>
        <v/>
      </c>
    </row>
    <row r="7522">
      <c r="A7522" t="inlineStr">
        <is>
          <t>geduldig</t>
        </is>
      </c>
      <c r="B7522" t="inlineStr"/>
      <c r="C7522" t="inlineStr"/>
      <c r="D7522" t="inlineStr">
        <is>
          <t>kiên nhẫn, nhẫn nại = geduldig +</t>
        </is>
      </c>
    </row>
    <row r="7523">
      <c r="A7523" t="inlineStr">
        <is>
          <t>Geduldsprobe</t>
        </is>
      </c>
      <c r="B7523" t="inlineStr"/>
      <c r="C7523" t="inlineStr"/>
      <c r="D7523" t="inlineStr">
        <is>
          <t>sự thử thách, cách thử tội</t>
        </is>
      </c>
    </row>
    <row r="7524">
      <c r="A7524" t="inlineStr">
        <is>
          <t>Geduldsspiel</t>
        </is>
      </c>
      <c r="B7524" t="inlineStr"/>
      <c r="C7524" t="inlineStr"/>
      <c r="D7524" t="inlineStr">
        <is>
          <t>sự bối rối, sự khó xử, vấn đề khó xử, vấn đề khó giải quyết, vấn đề nan giải, trò chơi đố, câu đố</t>
        </is>
      </c>
    </row>
    <row r="7525">
      <c r="A7525" t="inlineStr">
        <is>
          <t>geehrt</t>
        </is>
      </c>
      <c r="B7525" t="inlineStr"/>
      <c r="C7525" t="inlineStr"/>
      <c r="D7525" t="inlineStr">
        <is>
          <t>được vinh hiển, được vẻ vang</t>
        </is>
      </c>
    </row>
    <row r="7526">
      <c r="A7526" t="inlineStr">
        <is>
          <t>geehrte</t>
        </is>
      </c>
      <c r="B7526" t="inlineStr"/>
      <c r="C7526" t="inlineStr"/>
      <c r="D7526" t="inlineStr">
        <is>
          <t>thân, thân yêu, thân mến, yêu quý, kính thưa, thưa, đáng yêu, đáng mến, thiết tha, chân tình, đắt, yêu mến, thương mến, trời ơi!, than ôi! dear me)</t>
        </is>
      </c>
    </row>
    <row r="7527">
      <c r="A7527" t="inlineStr">
        <is>
          <t>geeignet</t>
        </is>
      </c>
      <c r="B7527" t="inlineStr"/>
      <c r="C7527" t="inlineStr"/>
      <c r="D7527" t="inlineStr">
        <is>
          <t>có thể dùng được, có thể áp dụng được, có thể ứng dụng được, xứng, thích hợp - có khuynh hướng hay, dễ, có khả năng, có thể, có năng khiếu, có năng lực, tài, giỏi, nhanh trí, thông minh, đúng - rộng rãi, thênh thang, tiện lợi - đủ tư cách, có thể chọn được - dùng được, vừa hơn, xứng đáng, phải, sãn sàng, đến lúc phải, mạnh khoẻ, sung sức, bực đến nỗi, hoang mang đến nỗi, mệt đến nỗi, đến nỗi - chắc đúng, có lẽ đúng, có lẽ thật, đúng với, có vẻ có năng lực, chắc - thực hành, thực tế, thực tiễn, thực dụng, có ích, có ích lợi thực tế, thiết thực, đang thực hành, đang làm, đang hành nghề, trên thực tế - chính xác, hoàn toàn đích đáng, ra trò, hết sức, đúng đắn, đúng mức, hợp thức, hợp lệ, chỉnh - hợp, phù hợp = geeignet + = geeignet + = geeignet sein + = geeignet sein +</t>
        </is>
      </c>
    </row>
    <row r="7528">
      <c r="A7528" t="inlineStr">
        <is>
          <t>gefahrbringend</t>
        </is>
      </c>
      <c r="B7528" t="inlineStr"/>
      <c r="C7528" t="inlineStr"/>
      <c r="D7528" t="inlineStr">
        <is>
          <t>nguy hiểm, hiểm nghèo, nguy ngập, nguy cấp, nham hiểm, lợi hại, dữ tợn</t>
        </is>
      </c>
    </row>
    <row r="7529">
      <c r="A7529" t="inlineStr">
        <is>
          <t>Gefahren</t>
        </is>
      </c>
      <c r="B7529" t="inlineStr"/>
      <c r="C7529" t="inlineStr"/>
      <c r="D7529">
        <f> Gefahren in sich bergen +</f>
        <v/>
      </c>
    </row>
    <row r="7530">
      <c r="A7530" t="inlineStr">
        <is>
          <t>gefahrlos</t>
        </is>
      </c>
      <c r="B7530" t="inlineStr"/>
      <c r="C7530" t="inlineStr"/>
      <c r="D7530" t="inlineStr">
        <is>
          <t>an toàn, chắc chắn, có thể tin cậy, thận trọng, dè dặt - bảo đảm, kiên cố, vững chắc, chắc, vị ngữ) giam giữ ở một nơi chắc chắn, buộc chặt, bó chặt, đóng chặt</t>
        </is>
      </c>
    </row>
    <row r="7531">
      <c r="A7531" t="inlineStr">
        <is>
          <t>gefahrvoll</t>
        </is>
      </c>
      <c r="B7531" t="inlineStr"/>
      <c r="C7531" t="inlineStr"/>
      <c r="D7531" t="inlineStr">
        <is>
          <t>nguy hiểm, hiểm nghèo, nguy ngập, nguy cấp, nham hiểm, lợi hại, dữ tợn - nguy nan, đầy hiểm hoạ</t>
        </is>
      </c>
    </row>
    <row r="7532">
      <c r="A7532" t="inlineStr">
        <is>
          <t>Gefallen</t>
        </is>
      </c>
      <c r="B7532" t="inlineStr"/>
      <c r="C7532" t="inlineStr"/>
      <c r="D7532" t="inlineStr">
        <is>
          <t>sự ưa thích, sự mến = der Gefallen + = das Gefallen + = Gefallen finden an + = einen Gefallen tun + = tu mir einen Gefallen + = um einen Gefallen bitten +</t>
        </is>
      </c>
    </row>
    <row r="7533">
      <c r="A7533" t="inlineStr">
        <is>
          <t>gefallen</t>
        </is>
      </c>
      <c r="B7533" t="inlineStr"/>
      <c r="C7533" t="inlineStr"/>
      <c r="D7533" t="inlineStr">
        <is>
          <t>thích ưa, chuộng, yêu, muốn, ước mong, thích hợp, hợp với, thích - làm vui lòng, làm hài lòng, làm vừa lòng, làm vừa ý, làm thích, làm vui - làm cho phù hợp, quen, đủ điều kiện, thoả mãn, đáp ứng nhu cầu của, phù hợp với quyền lợi của, thích hợp với, tiện = am besten gefallen + = sich gefallen lassen + = er will allen gefallen + = das lasse ich mir nicht gefallen! +</t>
        </is>
      </c>
    </row>
    <row r="7534">
      <c r="A7534" t="inlineStr">
        <is>
          <t>Gefallsucht</t>
        </is>
      </c>
      <c r="B7534" t="inlineStr"/>
      <c r="C7534" t="inlineStr"/>
      <c r="D7534" t="inlineStr">
        <is>
          <t>tính hay làm đỏm, tính hay làm dáng</t>
        </is>
      </c>
    </row>
    <row r="7535">
      <c r="A7535" t="inlineStr">
        <is>
          <t>gefaltet</t>
        </is>
      </c>
      <c r="B7535" t="inlineStr"/>
      <c r="C7535" t="inlineStr"/>
      <c r="D7535" t="inlineStr">
        <is>
          <t>uốn nếp</t>
        </is>
      </c>
    </row>
    <row r="7536">
      <c r="A7536" t="inlineStr">
        <is>
          <t>gefangen</t>
        </is>
      </c>
      <c r="B7536" t="inlineStr"/>
      <c r="C7536" t="inlineStr"/>
      <c r="D7536" t="inlineStr">
        <is>
          <t>bị bắt giữ, bị giam cầm = gefangen nehmen + = sich gefangen geben +</t>
        </is>
      </c>
    </row>
    <row r="7537">
      <c r="A7537" t="inlineStr">
        <is>
          <t>Gefangene</t>
        </is>
      </c>
      <c r="B7537" t="inlineStr"/>
      <c r="C7537" t="inlineStr"/>
      <c r="D7537" t="inlineStr">
        <is>
          <t>tù nhân, người bị bắt giữ - người bị giam giữ, người tù, con vật bị nhốt, tù binh prisoner of war)</t>
        </is>
      </c>
    </row>
    <row r="7538">
      <c r="A7538" t="inlineStr">
        <is>
          <t>Gefangenhaltung</t>
        </is>
      </c>
      <c r="B7538" t="inlineStr"/>
      <c r="C7538" t="inlineStr"/>
      <c r="D7538" t="inlineStr">
        <is>
          <t>sự giam cầm, sự cầm tù, tình trạng bị giam cầm, tình trạng bị cầm tù, sự phạt không cho ra ngoài, sự bắt ở lại trường sau khi tan học, sự cầm giữ, sự chậm trễ bắt buộc</t>
        </is>
      </c>
    </row>
    <row r="7539">
      <c r="A7539" t="inlineStr">
        <is>
          <t>gefangennehmen</t>
        </is>
      </c>
      <c r="B7539" t="inlineStr"/>
      <c r="C7539" t="inlineStr"/>
      <c r="D7539" t="inlineStr">
        <is>
          <t>bắt, tóm, nắm lấy, hiểu rõ, thấy rõ, cảm thấy rõ, sợ, e sợ</t>
        </is>
      </c>
    </row>
    <row r="7540">
      <c r="A7540" t="inlineStr">
        <is>
          <t>Gefangenschaft</t>
        </is>
      </c>
      <c r="B7540" t="inlineStr"/>
      <c r="C7540" t="inlineStr"/>
      <c r="D7540" t="inlineStr">
        <is>
          <t>tình trạng bị giam cầm, tình trạng bị câu thúc - sự giam, sự giam hãm, sự hạn chế, sự ở cữ, sự đẻ = in Gefangenschaft geraten +</t>
        </is>
      </c>
    </row>
    <row r="7541">
      <c r="A7541" t="inlineStr">
        <is>
          <t>Gefecht</t>
        </is>
      </c>
      <c r="B7541" t="inlineStr"/>
      <c r="C7541" t="inlineStr"/>
      <c r="D7541"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cuộc chiến đấu, chiến thuật - trận, trận đấu, trận chiến đấu - sự gặp gỡ, sự bắt gặp, sự gặp phải, cuộc gặp gỡ, sự chạm trán, sự đọ sức, cuộc chạm trán, cuộc đọ sức, cuộc đấu - sự đấu tranh, sự mâu thuẫn, sự lục đục, khả năng chiến đấu, tính hiếu chiến, máu hăng - sự đánh nhau, cuộc đấu tranh, cuộc đánh nhau = das Gefecht + = das kurze Gefecht + = klar zum Gefecht + = außer Gefecht setzen + = etwas außer Gefecht setzen + = jemanden außer Gefecht setzen +</t>
        </is>
      </c>
    </row>
    <row r="7542">
      <c r="A7542" t="inlineStr">
        <is>
          <t>Gefechts</t>
        </is>
      </c>
      <c r="B7542" t="inlineStr"/>
      <c r="C7542" t="inlineStr"/>
      <c r="D7542">
        <f> in der Hitze des Gefechts +</f>
        <v/>
      </c>
    </row>
    <row r="7543">
      <c r="A7543" t="inlineStr">
        <is>
          <t>gefeiert</t>
        </is>
      </c>
      <c r="B7543" t="inlineStr"/>
      <c r="C7543" t="inlineStr"/>
      <c r="D7543" t="inlineStr">
        <is>
          <t>nỗi tiếng, trứ danh, lừng danh</t>
        </is>
      </c>
    </row>
    <row r="7544">
      <c r="A7544" t="inlineStr">
        <is>
          <t>gefesselt</t>
        </is>
      </c>
      <c r="B7544" t="inlineStr"/>
      <c r="C7544" t="inlineStr"/>
      <c r="D7544" t="inlineStr">
        <is>
          <t>bị bắt giữ, bị giam cầm = gefesselt sein + = gefesselt sein +</t>
        </is>
      </c>
    </row>
    <row r="7545">
      <c r="A7545" t="inlineStr">
        <is>
          <t>Gefieder</t>
        </is>
      </c>
      <c r="B7545" t="inlineStr"/>
      <c r="C7545" t="inlineStr"/>
      <c r="D7545" t="inlineStr">
        <is>
          <t>áo choàng ngoài, áo bành tô, áo choàng, váy, bộ lông, lớp, lượt, màng, túi - lông vũ, lông, bộ cánh, chim muông săn bắn, cánh tên bằng lông, ngù, túm tóc dựng ngược, vật nhẹ, chỗ nứt, sự chèo là mặt nước - sự trang hoàng bằng lông, sự nhồi bông, sự nổi lềnh bềnh, sự phe phẩy, sự gợn sóng, nét giống như lông</t>
        </is>
      </c>
    </row>
    <row r="7546">
      <c r="A7546" t="inlineStr">
        <is>
          <t>gefiedert</t>
        </is>
      </c>
      <c r="B7546" t="inlineStr"/>
      <c r="C7546" t="inlineStr"/>
      <c r="D7546" t="inlineStr">
        <is>
          <t>có lông, có trang trí lông, hình lông, có cánh, nhanh - feathered, nhẹ tựa lông, mượt như lông tơ = gefiedert +</t>
        </is>
      </c>
    </row>
    <row r="7547">
      <c r="A7547" t="inlineStr">
        <is>
          <t>gefingert</t>
        </is>
      </c>
      <c r="B7547" t="inlineStr"/>
      <c r="C7547" t="inlineStr"/>
      <c r="D7547" t="inlineStr">
        <is>
          <t>có ngón tay ở tính từ ghép), có vết ngón tay bôi bẩn, có hằn vết ngón tay</t>
        </is>
      </c>
    </row>
    <row r="7548">
      <c r="A7548" t="inlineStr">
        <is>
          <t>Geflatter</t>
        </is>
      </c>
      <c r="B7548" t="inlineStr"/>
      <c r="C7548" t="inlineStr"/>
      <c r="D7548" t="inlineStr">
        <is>
          <t>sự vẫy, sự vỗ, sự run rẫy vì bị kích động, sự rung, sự đầu cơ vặt</t>
        </is>
      </c>
    </row>
    <row r="7549">
      <c r="A7549" t="inlineStr">
        <is>
          <t>Geflecht</t>
        </is>
      </c>
      <c r="B7549" t="inlineStr"/>
      <c r="C7549" t="inlineStr"/>
      <c r="D7549" t="inlineStr">
        <is>
          <t>lưới, mạng lưới, sự đánh lưới, sự giăng lưới, sự đan, nguyên liệu làm lưới, vải màn - đồ dùng kiểu lưới, hệ thống, hệ thống mắc cáo, mạng lưới truyền thanh - đường xếp nếp gấp pleat), bím tóc, đuôi sam, dây tết, dây bện, con cúi plat) - sợi xe, sự bện, sự quấn lại với nhau, sự ôm ghi, cái ôm chặt, khúc uốn quanh, khúc cuộn</t>
        </is>
      </c>
    </row>
    <row r="7550">
      <c r="A7550" t="inlineStr">
        <is>
          <t>gefleckt</t>
        </is>
      </c>
      <c r="B7550" t="inlineStr"/>
      <c r="C7550" t="inlineStr"/>
      <c r="D7550" t="inlineStr">
        <is>
          <t>có vết bẩn, đầy vết bẩn - - vện, nâu đốm - lốm đốm, có vằn - có đốm nhỏ, có điểm - có đốm, khoang, vá, bị làm nhơ, bị ố bẩn - không đồng đều, không đồng nhất - có đốm màu khác nhau, lẫn màu</t>
        </is>
      </c>
    </row>
    <row r="7551">
      <c r="A7551" t="inlineStr">
        <is>
          <t>Gefolge</t>
        </is>
      </c>
      <c r="B7551" t="inlineStr"/>
      <c r="C7551" t="inlineStr"/>
      <c r="D7551" t="inlineStr">
        <is>
          <t>đồ dùng cần thiết, cỗ xe, đoàn tuỳ tùng - sự theo, sự noi theo, số người theo, số người ủng hộ, những người sau đây, những thứ sau đây - - dãy, bộ, tổ khúc, hệ - xe lửa, đoàn, dòng, chuỗi, hạt, đuôi dài lê thê, đuôi, hậu quả, bộ truyền động, ngòi</t>
        </is>
      </c>
    </row>
    <row r="7552">
      <c r="A7552" t="inlineStr">
        <is>
          <t>gefolgert</t>
        </is>
      </c>
      <c r="B7552" t="inlineStr"/>
      <c r="C7552" t="inlineStr"/>
      <c r="D7552" t="inlineStr">
        <is>
          <t>sự xây dựng, cấu trúc, cơ cấu - suy luận</t>
        </is>
      </c>
    </row>
    <row r="7553">
      <c r="A7553" t="inlineStr">
        <is>
          <t>gefragt</t>
        </is>
      </c>
      <c r="B7553" t="inlineStr"/>
      <c r="C7553" t="inlineStr"/>
      <c r="D7553" t="inlineStr">
        <is>
          <t>có thể bán được, thích hợp để bán ở chợ, có thể tiêu thụ được - nhân dân, của nhân dân, do nhân dân, bình dân, có tính chất đại chúng, hợp với nhân dân, hợp với trình độ nhân dân, phổ cập, được lòng dân, được nhân dân yêu mến, được mọi người ưa thích - phổ biến, nổi tiếng = nicht mehr gefragt + = dies ist heute nicht gefragt +</t>
        </is>
      </c>
    </row>
    <row r="7554">
      <c r="A7554" t="inlineStr">
        <is>
          <t>Gefrieren</t>
        </is>
      </c>
      <c r="B7554" t="inlineStr"/>
      <c r="C7554" t="inlineStr"/>
      <c r="D7554" t="inlineStr">
        <is>
          <t>sự đông lại</t>
        </is>
      </c>
    </row>
    <row r="7555">
      <c r="A7555" t="inlineStr">
        <is>
          <t>gefrieren</t>
        </is>
      </c>
      <c r="B7555" t="inlineStr"/>
      <c r="C7555" t="inlineStr"/>
      <c r="D7555" t="inlineStr">
        <is>
          <t>làm đông lại, đông lại, đóng băng = gefrieren +</t>
        </is>
      </c>
    </row>
    <row r="7556">
      <c r="A7556" t="inlineStr">
        <is>
          <t>Gefrierpunkt</t>
        </is>
      </c>
      <c r="B7556" t="inlineStr"/>
      <c r="C7556" t="inlineStr"/>
      <c r="D7556" t="inlineStr">
        <is>
          <t>zêrô, số không, độ cao zêrô, trạng thái không, trạng thái hết hoàn toàn, trạng thái hết sạch, điểm thấp nhất</t>
        </is>
      </c>
    </row>
    <row r="7557">
      <c r="A7557" t="inlineStr">
        <is>
          <t>Gefrierschutz</t>
        </is>
      </c>
      <c r="B7557" t="inlineStr"/>
      <c r="C7557" t="inlineStr"/>
      <c r="D7557" t="inlineStr">
        <is>
          <t>hoá chất chống đông</t>
        </is>
      </c>
    </row>
    <row r="7558">
      <c r="A7558" t="inlineStr">
        <is>
          <t>gegabelt</t>
        </is>
      </c>
      <c r="B7558" t="inlineStr"/>
      <c r="C7558" t="inlineStr"/>
      <c r="D7558" t="inlineStr">
        <is>
          <t>hình chạc, chia ngả, toè ra, có hai chân, hình chữ chi, lắt léo, không chân thật, dối trá - có nhánh, phân nhánh</t>
        </is>
      </c>
    </row>
    <row r="7559">
      <c r="A7559" t="inlineStr">
        <is>
          <t>gegangen</t>
        </is>
      </c>
      <c r="B7559" t="inlineStr"/>
      <c r="C7559" t="inlineStr"/>
      <c r="D7559" t="inlineStr">
        <is>
          <t>đã đi, đã đi khỏi, đã trôi qua, đã qua, mất hết, hết hy vọng, chết</t>
        </is>
      </c>
    </row>
    <row r="7560">
      <c r="A7560" t="inlineStr">
        <is>
          <t>gegeben</t>
        </is>
      </c>
      <c r="B7560" t="inlineStr"/>
      <c r="C7560" t="inlineStr"/>
      <c r="D7560" t="inlineStr">
        <is>
          <t>đề ngày, nếu, đã quy định, đã cho, có xu hướng, quen thói = gegeben werden +</t>
        </is>
      </c>
    </row>
    <row r="7561">
      <c r="A7561" t="inlineStr">
        <is>
          <t>Gegebenheit</t>
        </is>
      </c>
      <c r="B7561" t="inlineStr"/>
      <c r="C7561" t="inlineStr"/>
      <c r="D7561" t="inlineStr">
        <is>
          <t>việc, sự việc, sự thật, sự kiện, thực tế, cơ sở lập luận</t>
        </is>
      </c>
    </row>
    <row r="7562">
      <c r="A7562" t="inlineStr">
        <is>
          <t>gegen</t>
        </is>
      </c>
      <c r="B7562" t="inlineStr"/>
      <c r="C7562" t="inlineStr"/>
      <c r="D7562" t="inlineStr">
        <is>
          <t>xung quanh, quanh quẩn, đây đó, rải rác, đằng sau, khoảng chừng, gần, vòng, về, quanh quất, quanh quẩn đây đó, vào khoảng, bận, đang làm, ở, trong người, theo với - chống lại, ngược lại, phản đối, tương phản với, dựa vào, tỳ vào, áp vào, đập vào, phòng, đề phòng, phòng xa, over against) đối diện với - - thay cho, thế cho, đại diện cho, ủng hộ, về phe, về phía, để, với mục đích là, để lấy, để được, đến, đi đến, cho, vì, bởi vì, mặc dù, đối với, về phần, so với, theo tỷ lệ, trong, được, tại vì = für und gegen +</t>
        </is>
      </c>
    </row>
    <row r="7563">
      <c r="A7563" t="inlineStr">
        <is>
          <t>Gegen-</t>
        </is>
      </c>
      <c r="B7563" t="inlineStr"/>
      <c r="C7563" t="inlineStr"/>
      <c r="D7563" t="inlineStr">
        <is>
          <t>hai, kép đôi</t>
        </is>
      </c>
    </row>
    <row r="7564">
      <c r="A7564" t="inlineStr">
        <is>
          <t>Gegenargument</t>
        </is>
      </c>
      <c r="B7564" t="inlineStr"/>
      <c r="C7564" t="inlineStr"/>
      <c r="D7564" t="inlineStr">
        <is>
          <t>con game trò chơi bội tín, sự lừa gạt, sự chống lại, sự trái pro_and_con)</t>
        </is>
      </c>
    </row>
    <row r="7565">
      <c r="A7565" t="inlineStr">
        <is>
          <t>Gegenbefehl</t>
        </is>
      </c>
      <c r="B7565" t="inlineStr"/>
      <c r="C7565" t="inlineStr"/>
      <c r="D7565" t="inlineStr">
        <is>
          <t>người bán hàng, lệnh huỷ bỏ, phản lệnh, sự huỷ bỏ đơn đặt hàng</t>
        </is>
      </c>
    </row>
    <row r="7566">
      <c r="A7566" t="inlineStr">
        <is>
          <t>Gegenbeschuldigung</t>
        </is>
      </c>
      <c r="B7566" t="inlineStr"/>
      <c r="C7566" t="inlineStr"/>
      <c r="D7566" t="inlineStr">
        <is>
          <t>sự buộc tội trả lại, sự tố cáo trả lại, sự buộc tội lẫn nhau, sự tố cáo lẫn nhau = eine Gegenbeschuldigung vorbringen +</t>
        </is>
      </c>
    </row>
    <row r="7567">
      <c r="A7567" t="inlineStr">
        <is>
          <t>Gegenbewegung</t>
        </is>
      </c>
      <c r="B7567" t="inlineStr"/>
      <c r="C7567" t="inlineStr"/>
      <c r="D7567" t="inlineStr">
        <is>
          <t>sự phản tác dụng, sự phản ứng lại, phản ứng, sự phản động, sự phản công, sự đánh trả lại</t>
        </is>
      </c>
    </row>
    <row r="7568">
      <c r="A7568" t="inlineStr">
        <is>
          <t>Gegend</t>
        </is>
      </c>
      <c r="B7568" t="inlineStr"/>
      <c r="C7568" t="inlineStr"/>
      <c r="D7568" t="inlineStr">
        <is>
          <t>nước, quốc gia, đất nước, tổ quốc, quê hương, xứ sở, nhân dân, số ít vùng, xứ, miền, địa hạt, lĩnh vực, số ít nông thôn, thôn dã - khu vực, quận, huyện, khu, vùng, khu vực bầu cử, giáo khu nhỏ - hàng xóm, láng giềng, tình hàng xóm, tình trạng ở gần, vùng lân cận - phần, bộ phận, tập, bộ phận cơ thể, phần việc, nhiệm vụ, vai, vai trò, lời nói của một vai kịch, bản chép lời của một vai kịch, nơi, phía, bè, tài năng - tỉnh, địa phận, giáo khu, lãnh thổ dưới quyền cai trị của một thống đốc La-mã, cả nước trừ thủ đô, phạm vi, ngành - một phần tư, mười lăm phút, quý, học kỳ ba tháng, 25 xu, một phần tư đô la, góc "chân", góc phần xác bị phanh thây, hông, phương, hướng, nguồn, khu phố, xóm, phường, nhà ở, nơi đóng quân - doanh trại, vị trí chiến đấu trên tàu, sự sửa soạn chiến đấu, tuần trăng, trăng phần tư, sự tha giết, sự tha chết, hông tàu, góc ta bằng 12, 70 kg), góc bồ, không chạy một phần tư dặm - tầng lớp, khoảng - đồ dùng trang trí, cảnh phông, phong cảnh, cảnh vật - vị trí, địa thế, tình thế, tình cảnh, hoàn cảnh, trạng thái, chỗ làm, việc làm, điểm nút - trời, bầu trời, cõi tiên, thiêng đường, khí hậu, thời tiết = die schöne Gegend + = in dieser Gegend + = die anrüchige Gegend + = die ländliche Gegend + = in der Gegend von + = die abgelegene Gegend + = sich eine Gegend erwandern +</t>
        </is>
      </c>
    </row>
    <row r="7569">
      <c r="A7569" t="inlineStr">
        <is>
          <t>Gegendruck</t>
        </is>
      </c>
      <c r="B7569" t="inlineStr"/>
      <c r="C7569" t="inlineStr"/>
      <c r="D7569" t="inlineStr">
        <is>
          <t>sự phản tác dụng, sự phản ứng lại, phản ứng, sự phản động, sự phản công, sự đánh trả lại</t>
        </is>
      </c>
    </row>
    <row r="7570">
      <c r="A7570" t="inlineStr">
        <is>
          <t>gegeneinander</t>
        </is>
      </c>
      <c r="B7570" t="inlineStr"/>
      <c r="C7570" t="inlineStr"/>
      <c r="D7570">
        <f> gegeneinander gebogen +</f>
        <v/>
      </c>
    </row>
    <row r="7571">
      <c r="A7571" t="inlineStr">
        <is>
          <t>Gegenforderung</t>
        </is>
      </c>
      <c r="B7571" t="inlineStr"/>
      <c r="C7571" t="inlineStr"/>
      <c r="D7571" t="inlineStr">
        <is>
          <t>sự phản tố, sự kiện chống lại</t>
        </is>
      </c>
    </row>
    <row r="7572">
      <c r="A7572" t="inlineStr">
        <is>
          <t>Gegengewicht</t>
        </is>
      </c>
      <c r="B7572" t="inlineStr"/>
      <c r="C7572" t="inlineStr"/>
      <c r="D7572" t="inlineStr">
        <is>
          <t>đối trọng, lực lượng ngang hàng, ảnh hưởng ngang bằng, sự thăng bằng, lưới đất - vật bù vào cho cân, người điền trống, vật điền trống, người thêm vào cho đông, vật thêm vào cho nhiều = das Gegengewicht +</t>
        </is>
      </c>
    </row>
    <row r="7573">
      <c r="A7573" t="inlineStr">
        <is>
          <t>Gegengift</t>
        </is>
      </c>
      <c r="B7573" t="inlineStr"/>
      <c r="C7573" t="inlineStr"/>
      <c r="D7573" t="inlineStr">
        <is>
          <t>thuốc giải độc - cái trừ tà - kháng độc tố</t>
        </is>
      </c>
    </row>
    <row r="7574">
      <c r="A7574" t="inlineStr">
        <is>
          <t>Gegenklage</t>
        </is>
      </c>
      <c r="B7574" t="inlineStr"/>
      <c r="C7574" t="inlineStr"/>
      <c r="D7574" t="inlineStr">
        <is>
          <t>sự phản công, sự buộc tội chống lại, lời buộc tội chống lại = Gegenklage erheben +</t>
        </is>
      </c>
    </row>
    <row r="7575">
      <c r="A7575" t="inlineStr">
        <is>
          <t>Gegenleistung</t>
        </is>
      </c>
      <c r="B7575" t="inlineStr"/>
      <c r="C7575" t="inlineStr"/>
      <c r="D7575" t="inlineStr">
        <is>
          <t>sự cân nhắc, sự suy xét, sự nghiên cứu, sự suy nghĩ, sự để ý, sự quan tâm, sự lưu ý, sự tôn kính, sự kính trọng, sự đền bù, sự đền đáp, sự bồi thường, tiền thưởng, tiền công - cớ, lý do, lý, sự quan trọng - = als Gegenleistung +</t>
        </is>
      </c>
    </row>
    <row r="7576">
      <c r="A7576" t="inlineStr">
        <is>
          <t>Gegenlichtblende</t>
        </is>
      </c>
      <c r="B7576" t="inlineStr"/>
      <c r="C7576" t="inlineStr"/>
      <c r="D7576" t="inlineStr">
        <is>
          <t>ô, dù, mái che nắng</t>
        </is>
      </c>
    </row>
    <row r="7577">
      <c r="A7577" t="inlineStr">
        <is>
          <t>Gegenmittel</t>
        </is>
      </c>
      <c r="B7577" t="inlineStr"/>
      <c r="C7577" t="inlineStr"/>
      <c r="D7577" t="inlineStr">
        <is>
          <t>thuốc giải độc - cái trừ tà = das Gegenmittel + = als Gegenmittel dienend +</t>
        </is>
      </c>
    </row>
    <row r="7578">
      <c r="A7578" t="inlineStr">
        <is>
          <t>Gegenoffensive</t>
        </is>
      </c>
      <c r="B7578" t="inlineStr"/>
      <c r="C7578" t="inlineStr"/>
      <c r="D7578" t="inlineStr">
        <is>
          <t>sự phản công, cuộc phản công</t>
        </is>
      </c>
    </row>
    <row r="7579">
      <c r="A7579" t="inlineStr">
        <is>
          <t>Gegenpartei</t>
        </is>
      </c>
      <c r="B7579" t="inlineStr"/>
      <c r="C7579" t="inlineStr"/>
      <c r="D7579">
        <f> die Gegenpartei +</f>
        <v/>
      </c>
    </row>
    <row r="7580">
      <c r="A7580" t="inlineStr">
        <is>
          <t>Gegenrechnung</t>
        </is>
      </c>
      <c r="B7580" t="inlineStr"/>
      <c r="C7580" t="inlineStr"/>
      <c r="D7580" t="inlineStr">
        <is>
          <t>bù lại, đền bù, bù đắp, in ôpxet</t>
        </is>
      </c>
    </row>
    <row r="7581">
      <c r="A7581" t="inlineStr">
        <is>
          <t>Gegenrede</t>
        </is>
      </c>
      <c r="B7581" t="inlineStr"/>
      <c r="C7581" t="inlineStr"/>
      <c r="D7581" t="inlineStr">
        <is>
          <t>câu trả lời, lời đáp</t>
        </is>
      </c>
    </row>
    <row r="7582">
      <c r="A7582" t="inlineStr">
        <is>
          <t>Gegensatz</t>
        </is>
      </c>
      <c r="B7582" t="inlineStr"/>
      <c r="C7582" t="inlineStr"/>
      <c r="D7582" t="inlineStr">
        <is>
          <t>sự phản đối, sự phản kháng, sự đối lập, sự tương phản, sự đối kháng, nguyên tắc đối lập - phép đối chọi, phản đề, sự đối nhau, sự hoàn toàn đối lập - lời nói trái lại, lời cãi lại - sự trái ngược, cái tương phản - điều trái lại, điều ngược lại - vị trị đối nhau, sự chống lại, sự chống cự, đảng đối lập chính, phe đối lập = im Gegensatz + = im Gegensatz zu + = im Gegensatz hierzu + = im Gegensatz stehen + = in scharfem Gegensatz stehen +</t>
        </is>
      </c>
    </row>
    <row r="7583">
      <c r="A7583" t="inlineStr">
        <is>
          <t>Gegenschlag</t>
        </is>
      </c>
      <c r="B7583" t="inlineStr"/>
      <c r="C7583" t="inlineStr"/>
      <c r="D7583" t="inlineStr">
        <is>
          <t>cú trái, sự bơi ngửa - quầy hàng, quầy thu tiền, ghi sê, bàn tính, máy tính, người đếm, thẻ, ức ngực, thành đuôi tàu, miếng đệm lót giày - mìn chống mìn, kẻ chống lại âm mưu, phản kế - sự trả đũa, sự trả thù, sự trả miếng = den Gegenschlag führen +</t>
        </is>
      </c>
    </row>
    <row r="7584">
      <c r="A7584" t="inlineStr">
        <is>
          <t>Gegenseite</t>
        </is>
      </c>
      <c r="B7584" t="inlineStr"/>
      <c r="C7584" t="inlineStr"/>
      <c r="D7584" t="inlineStr">
        <is>
          <t>địch thủ, đối thủ, kẻ thù - sự đối lập, sự đối nhau, vị trị đối nhau, sự chống lại, sự chống cự, sự phản đối, đảng đối lập chính, phe đối lập</t>
        </is>
      </c>
    </row>
    <row r="7585">
      <c r="A7585" t="inlineStr">
        <is>
          <t>gegenseitig</t>
        </is>
      </c>
      <c r="B7585" t="inlineStr"/>
      <c r="C7585" t="inlineStr"/>
      <c r="D7585" t="inlineStr">
        <is>
          <t>thay thế, thay đổi, giao hoán - lẫn nhau, qua lại, chung - có đi có lại, cả đôi bên, đảo, thuận nghịch</t>
        </is>
      </c>
    </row>
    <row r="7586">
      <c r="A7586" t="inlineStr">
        <is>
          <t>Gegenseitigkeit</t>
        </is>
      </c>
      <c r="B7586" t="inlineStr"/>
      <c r="C7586" t="inlineStr"/>
      <c r="D7586" t="inlineStr">
        <is>
          <t>tính qua lại, sự phụ thuộc lẫn nhau - sự nhân nhượng, sự trao đổi lẫn nhau, sự có đi có lại, sự dành cho nhau những đặc quyền, tính đảo nhau = das beruht auf Gegenseitigkeit + = auf Gegenseitigkeit beruhend + = die Versicherung auf Gegenseitigkeit +</t>
        </is>
      </c>
    </row>
    <row r="7587">
      <c r="A7587" t="inlineStr">
        <is>
          <t>Gegenspieler</t>
        </is>
      </c>
      <c r="B7587" t="inlineStr"/>
      <c r="C7587" t="inlineStr"/>
      <c r="D7587" t="inlineStr">
        <is>
          <t>hổ, cọp, người hay nạt nộ, kẻ hùng hổ, người tàn bạo hung ác</t>
        </is>
      </c>
    </row>
    <row r="7588">
      <c r="A7588" t="inlineStr">
        <is>
          <t>Gegensprechanlage</t>
        </is>
      </c>
      <c r="B7588" t="inlineStr"/>
      <c r="C7588" t="inlineStr"/>
      <c r="D7588" t="inlineStr">
        <is>
          <t>hệ thống liên lạc giữa hai bộ phận, hệ thống liên lạc giữa người lái và người thả bom</t>
        </is>
      </c>
    </row>
    <row r="7589">
      <c r="A7589" t="inlineStr">
        <is>
          <t>Gegenstand</t>
        </is>
      </c>
      <c r="B7589" t="inlineStr"/>
      <c r="C7589" t="inlineStr"/>
      <c r="D7589" t="inlineStr">
        <is>
          <t>việc, công việc, việc làm, sự vụ, chuyện tình, chuyện yêu đương, chuyện vấn đề, việc buôn bán, việc giao thiệp, cái, thứ, vật, đồ, món, chuyện, trận đánh nhỏ - bài báo, điều khoản, mục, thức, vật phẩm, hàng, mạo từ - khoản, tiết mục, tin tức, món tin - chất, vật chất, đề, chủ đề, nội dung, điều, sự kiện, vấn đề, việc quan trọng, chuyện quan trọng, số ước lượng, khoảng độ, lý do, nguyên nhân, cớ, lẽ, cơ hội, mủ - đồ vật, vật thể, đối tượng, khách thể, mục tiêu, mục đích, người đáng thương, người lố lăng, vật đáng khinh, vật lố lăng, bổ ngữ - dân, thần dân, chủ ngữ, chủ thể, môn học, người, dịp, xác để mổ xẻ subject for dissection) - đề tài, luận văn, bài luận, chủ tố, rađiô bài hát dạo, khúc nhạc hiệu nhắc đi nhắc lại ở trên đài mỗi khi đến một buổi phát thanh nào đó) theme_song) - sự, đồ dùng, dụng cụ, đồ đạc, quần áo..., sự việc, sinh vật, của cải, tài sản, mẫu, vật mẫu, kiểu = der Gegenstand + = der runde Gegenstand + = der spitze Gegenstand + = der kleine Gegenstand + = der konkrete Gegenstand + = der einzelne Gegenstand + = der lohnende Gegenstand + = der Y-förmige Gegenstand + = der T-förmige Gegenstand + = der behandelte Gegenstand + = der kleine dicke Gegenstand + = vom Gegenstand abspringen +</t>
        </is>
      </c>
    </row>
    <row r="7590">
      <c r="A7590" t="inlineStr">
        <is>
          <t>gegenstandslos</t>
        </is>
      </c>
      <c r="B7590" t="inlineStr"/>
      <c r="C7590" t="inlineStr"/>
      <c r="D7590" t="inlineStr">
        <is>
          <t>bệnh tật, tàn tật, tàn phế, cho người bệnh tật, cho người tàn tật, cho người tàn phế, người bệnh tật, người tàn tật, người tàn phế, không có hiệu lực, không có căn cứ, vô hiệu - không thích đáng, không thích hợp - cùn, không nhọn, không ý vị, vô nghĩa, lạc lõng, không được điểm nào</t>
        </is>
      </c>
    </row>
    <row r="7591">
      <c r="A7591" t="inlineStr">
        <is>
          <t>Gegenteil</t>
        </is>
      </c>
      <c r="B7591" t="inlineStr"/>
      <c r="C7591" t="inlineStr"/>
      <c r="D7591" t="inlineStr">
        <is>
          <t>quầy hàng, quầy thu tiền, ghi sê, bàn tính, máy tính, người đếm, thẻ, ức ngực, thành đuôi tàu, miếng đệm lót giày - điều trái lại, điều ngược lại - điều trái ngược, bề trái, mặt trái, sự chạy lùi, sự thất bại, vận rủi, vận bĩ, miếng đánh trái, sự đổi chiều = das Gegenteil + = im Gegenteil + = das Gegenteil tun + = das genaue Gegenteil + = sich ins Gegenteil verkehren + = Er wollte das Gegenteil beweisen. + = jemanden vom Gegenteil überzeugen + = er verstieg sich dazu, das Gegenteil zu behaupten +</t>
        </is>
      </c>
    </row>
    <row r="7592">
      <c r="A7592" t="inlineStr">
        <is>
          <t>Gegenwert</t>
        </is>
      </c>
      <c r="B7592" t="inlineStr"/>
      <c r="C7592" t="inlineStr"/>
      <c r="D7592" t="inlineStr">
        <is>
          <t>vật tương đương, từ tương đương, đương lượng</t>
        </is>
      </c>
    </row>
    <row r="7593">
      <c r="A7593" t="inlineStr">
        <is>
          <t>Gegenwind</t>
        </is>
      </c>
      <c r="B7593" t="inlineStr"/>
      <c r="C7593" t="inlineStr"/>
      <c r="D7593" t="inlineStr">
        <is>
          <t>gió ngược</t>
        </is>
      </c>
    </row>
    <row r="7594">
      <c r="A7594" t="inlineStr">
        <is>
          <t>gegenwirkend</t>
        </is>
      </c>
      <c r="B7594" t="inlineStr"/>
      <c r="C7594" t="inlineStr"/>
      <c r="D7594" t="inlineStr">
        <is>
          <t>phản động</t>
        </is>
      </c>
    </row>
    <row r="7595">
      <c r="A7595" t="inlineStr">
        <is>
          <t>Gegenwirkung</t>
        </is>
      </c>
      <c r="B7595" t="inlineStr"/>
      <c r="C7595" t="inlineStr"/>
      <c r="D7595" t="inlineStr">
        <is>
          <t>sự bật lại, sự nẩy lên, sự phản ứng = die Gegenwirkung +</t>
        </is>
      </c>
    </row>
    <row r="7596">
      <c r="A7596" t="inlineStr">
        <is>
          <t>Gegenzug</t>
        </is>
      </c>
      <c r="B7596" t="inlineStr"/>
      <c r="C7596" t="inlineStr"/>
      <c r="D7596">
        <f> der Gegenzug + = der Gegenzug +</f>
        <v/>
      </c>
    </row>
    <row r="7597">
      <c r="A7597" t="inlineStr">
        <is>
          <t>gegliedert</t>
        </is>
      </c>
      <c r="B7597" t="inlineStr"/>
      <c r="C7597" t="inlineStr"/>
      <c r="D7597" t="inlineStr">
        <is>
          <t>có khớp, có đốt, đọc rõ ràng, phát âm rõ ràng, có bản lề, có khớp nối</t>
        </is>
      </c>
    </row>
    <row r="7598">
      <c r="A7598" t="inlineStr">
        <is>
          <t>Gegner</t>
        </is>
      </c>
      <c r="B7598" t="inlineStr"/>
      <c r="C7598" t="inlineStr"/>
      <c r="D7598" t="inlineStr">
        <is>
          <t>kẻ địch, kẻ thù, đối phương, đối thủ - địch thủ, người đối lập, người phản đối, vật đối kháng, cơ đối vận - quân địch, tàu địch, thì giờ - vật nguy hại - người chống đối - = der Gegner + = der ebenbürtige Gegner + = zum Gegner übergehen + = ein gleichwertiger Gegner +</t>
        </is>
      </c>
    </row>
    <row r="7599">
      <c r="A7599" t="inlineStr">
        <is>
          <t>gegnerisch</t>
        </is>
      </c>
      <c r="B7599" t="inlineStr"/>
      <c r="C7599" t="inlineStr"/>
      <c r="D7599" t="inlineStr">
        <is>
          <t>đối địch, thù địch, nghịch lại, chống đối, bất lợi, có hại, ngược, bên kia, đối diện - của địch - phản đối, đối lập, chống lại</t>
        </is>
      </c>
    </row>
    <row r="7600">
      <c r="A7600" t="inlineStr">
        <is>
          <t>Gegnerschaft</t>
        </is>
      </c>
      <c r="B7600" t="inlineStr"/>
      <c r="C7600" t="inlineStr"/>
      <c r="D7600" t="inlineStr">
        <is>
          <t>sự đối lập, sự đối nhau, vị trị đối nhau, sự chống lại, sự chống cự, sự phản đối, đảng đối lập chính, phe đối lập</t>
        </is>
      </c>
    </row>
    <row r="7601">
      <c r="A7601" t="inlineStr">
        <is>
          <t>Gegrillte</t>
        </is>
      </c>
      <c r="B7601" t="inlineStr"/>
      <c r="C7601" t="inlineStr"/>
      <c r="D7601" t="inlineStr">
        <is>
          <t>grille, vỉ, món thịt nướng, chả, hiệu chả cá, quán chả nướng, phòng ăn thịt nướng grill room)</t>
        </is>
      </c>
    </row>
    <row r="7602">
      <c r="A7602" t="inlineStr">
        <is>
          <t>Gegrunze</t>
        </is>
      </c>
      <c r="B7602" t="inlineStr"/>
      <c r="C7602" t="inlineStr"/>
      <c r="D7602" t="inlineStr">
        <is>
          <t>tiếng kêu ủn ỉn, tiếng càu nhàu, tiếng cằn nhằn, tiếng lẩm bẩm</t>
        </is>
      </c>
    </row>
    <row r="7603">
      <c r="A7603" t="inlineStr">
        <is>
          <t>Geh</t>
        </is>
      </c>
      <c r="B7603" t="inlineStr"/>
      <c r="C7603" t="inlineStr"/>
      <c r="D7603">
        <f> Geh mit ihm! +</f>
        <v/>
      </c>
    </row>
    <row r="7604">
      <c r="A7604" t="inlineStr">
        <is>
          <t>Gehalt</t>
        </is>
      </c>
      <c r="B7604" t="inlineStr"/>
      <c r="C7604" t="inlineStr"/>
      <c r="D7604" t="inlineStr">
        <is>
          <t>thân thể, thể xác, xác chết, thi thể, thân, nhóm, đoàn, đội, ban, hội đồng, khối, số lượng lớn, nhiều, con người, người, vật thể - sức chứa, chứa đựng, dung tích, năng lực khả năng, khả năng tiếp thu, khả năng thu nhận, năng suất, tư cách, quyền hạn, điện dung - ruột, lòng, sự can đảm, sự quyết tâm, sự gan góc, sự gan dạ, khí phách, tinh thần chịu đựng, cái bụng, cái thùng chứa, nội dung chính, phần có giá trị, dây ruột mèo, dây cước, chỉ khâu vết mổ - đường hẻm nhỏ, cửa hẹp - nước ép, dịch, phần tinh hoa, phần tinh tuý, xăng, dầu, điện - tính có nhiều nước - thịt, thức ăn - hương vị, mùi vị đặc biệt, tính chất sinh động, tính hấp dẫn, phong vị, phong thái - chất, vật chất, thực chất, căn bản, bản chất, nội dung, đại ý, tính chất đúng, tính chất chắc, tính có giá trị, của cải, tài sản, thực thể = das Gehalt + = der Gehalt + = der lyrische Gehalt + = der sittliche Gehalt + = ein Gehalt beziehen + = sein Gehalt wurde gekürzt +</t>
        </is>
      </c>
    </row>
    <row r="7605">
      <c r="A7605" t="inlineStr">
        <is>
          <t>gehaltlos</t>
        </is>
      </c>
      <c r="B7605" t="inlineStr"/>
      <c r="C7605" t="inlineStr"/>
      <c r="D7605" t="inlineStr">
        <is>
          <t>trống, rỗng, trống không, không, không có đồ đạc, không có người ở, rỗng tuếch, không có nội dung, vô nghĩa, hão, suông, đói bụng - nhũn, mềm, nhẽo nhèo, mềm yếu, uỷ mị - trống rỗng, đói meo, hõm vào, lõm vào, trũng sâu hoắm, ốm ốm, giả dối, không thành thật, hoàn toàn - ngu ngốc, ngớ ngẩn - cùn, không nhọn, không ý vị, lạc lõng, không được điểm nào - không có thật, không vững chắc, không chắc chắn, yếu đuối</t>
        </is>
      </c>
    </row>
    <row r="7606">
      <c r="A7606" t="inlineStr">
        <is>
          <t>Gehaltlosigkeit</t>
        </is>
      </c>
      <c r="B7606" t="inlineStr"/>
      <c r="C7606" t="inlineStr"/>
      <c r="D7606" t="inlineStr">
        <is>
          <t>sự rỗng, sự lõm sâu, sự trũng vào, sự rỗng tuếch, sự giả dối, sự không thành thật</t>
        </is>
      </c>
    </row>
    <row r="7607">
      <c r="A7607" t="inlineStr">
        <is>
          <t>Gehaltszulage</t>
        </is>
      </c>
      <c r="B7607" t="inlineStr"/>
      <c r="C7607" t="inlineStr"/>
      <c r="D7607" t="inlineStr">
        <is>
          <t>tiền thưởng, tiền các, lợi tức chia thêm cho người có bảo hiểm)</t>
        </is>
      </c>
    </row>
    <row r="7608">
      <c r="A7608" t="inlineStr">
        <is>
          <t>gehaltvoll</t>
        </is>
      </c>
      <c r="B7608" t="inlineStr"/>
      <c r="C7608" t="inlineStr"/>
      <c r="D7608" t="inlineStr">
        <is>
          <t>có thịt, nhiều thịt, súc tích, có nội dung, phong phú - giàu, giàu có, tốt, dồi dào, sum sê, đẹp đẽ, tráng lệ, lộng lẫy, đắt tiền, quý giá, bổ, ngậy, béo, đậm đà, ngon, nồng, thắm, ấm áp, trầm, thơm ngát, đượm, rất hay, rất vui, rất buồn cười, không chê được - thật, có thật, có thực chất, thực tế, quan trọng, trọng yếu, có giá trị thực sự, lớn lao, chắc chắn, chắc nịch, vạm vỡ, có tài sản, trường vốn, vững về mặt tài chính, có chất</t>
        </is>
      </c>
    </row>
    <row r="7609">
      <c r="A7609" t="inlineStr">
        <is>
          <t>Gehege</t>
        </is>
      </c>
      <c r="B7609" t="inlineStr"/>
      <c r="C7609" t="inlineStr"/>
      <c r="D7609" t="inlineStr">
        <is>
          <t>Iat, thước Anh, trục căng buồm, sân, bãi rào, xưởng, kho = in Gehege einschließen +</t>
        </is>
      </c>
    </row>
    <row r="7610">
      <c r="A7610" t="inlineStr">
        <is>
          <t>geheiligt</t>
        </is>
      </c>
      <c r="B7610" t="inlineStr"/>
      <c r="C7610" t="inlineStr"/>
      <c r="D7610" t="inlineStr">
        <is>
          <t>thánh, thần thánh, của thần, thiêng liêng, bất khả xâm phạm - đáng được coi như thánh - đã được thánh hoá, đã được đưa vào đạo thánh, sanctimonious</t>
        </is>
      </c>
    </row>
    <row r="7611">
      <c r="A7611" t="inlineStr">
        <is>
          <t>geheim</t>
        </is>
      </c>
      <c r="B7611" t="inlineStr"/>
      <c r="C7611" t="inlineStr"/>
      <c r="D7611" t="inlineStr">
        <is>
          <t>lén lút, bí mật, ẩn, kín - nói riêng với nhau, thân tín, tâm phúc, được tin cẩn, thổ lộ tâm tình, tâm sự - bí truyền, riêng tư - - trái phép, không hợp pháp, bị cấm, lậu - sâu kín, huyền bí - riêng, tư, cá nhân, mật, xa vắng, khuất nẻo, hẻo lánh, thích ẩn dật, thích sống cách biệt - - kín đáo, thầm kín, kín mồm kín miệng, cách biệt - hay giấu giếm, hay giữ kẽ - giấu giếm - dưới đất, ngầm = streng geheim +</t>
        </is>
      </c>
    </row>
    <row r="7612">
      <c r="A7612" t="inlineStr">
        <is>
          <t>Geheimhaltung</t>
        </is>
      </c>
      <c r="B7612" t="inlineStr"/>
      <c r="C7612" t="inlineStr"/>
      <c r="D7612" t="inlineStr">
        <is>
          <t>sự giấu giếm, sự che giấu, sự che đậy, chỗ ẩn náu, chỗ giấu giếm - sự riêng tư, sự xa lánh, sự cách biệt, sự bí mật, sự kín đáo - tính kín đáo, sự giữ bí mật</t>
        </is>
      </c>
    </row>
    <row r="7613">
      <c r="A7613" t="inlineStr">
        <is>
          <t>Geheimlager</t>
        </is>
      </c>
      <c r="B7613" t="inlineStr"/>
      <c r="C7613" t="inlineStr"/>
      <c r="D7613" t="inlineStr">
        <is>
          <t>nơi giấu, nơi trữ, lương thực, vật dụng giấu kín, thức ăn dự trữ</t>
        </is>
      </c>
    </row>
    <row r="7614">
      <c r="A7614" t="inlineStr">
        <is>
          <t>Geheimmittel</t>
        </is>
      </c>
      <c r="B7614" t="inlineStr"/>
      <c r="C7614" t="inlineStr"/>
      <c r="D7614" t="inlineStr">
        <is>
          <t>thuốc lang băm, phương thuốc vạn năng &amp; )</t>
        </is>
      </c>
    </row>
    <row r="7615">
      <c r="A7615" t="inlineStr">
        <is>
          <t>Geheimnis</t>
        </is>
      </c>
      <c r="B7615" t="inlineStr"/>
      <c r="C7615" t="inlineStr"/>
      <c r="D7615" t="inlineStr">
        <is>
          <t>điều huyền bí, điều thần bí, bí mật, điều bí ẩn, nghi lễ bí truyền, nghi thức bí truyền, kịch tôn giáo, tiểu thuyết thần bí, truyện trinh thám - điều bí mật, sự huyền bí, bí quyết, chỗ kín = das Geheimnis lüften + = ein tiefes Geheimnis + = ein offenes Geheimnis + = ein Geheimnis verraten + = ein Geheimnis bewahren +</t>
        </is>
      </c>
    </row>
    <row r="7616">
      <c r="A7616" t="inlineStr">
        <is>
          <t>geheimnisvoll</t>
        </is>
      </c>
      <c r="B7616" t="inlineStr"/>
      <c r="C7616" t="inlineStr"/>
      <c r="D7616" t="inlineStr">
        <is>
          <t>khó hiểu, thâm thuý, sâu sắc - thơ khéo léo, tinh vi, phức tạp, rối rắm, như trận đồ bát quái - tối, tối tăm, tối mò, mù mịt, u ám, ngăm ngăm đen, đen huyền, thẫm sẫm, mờ mịt, mơ hồ, không rõ ràng, không minh bạch, dốt nát, ngu dốt, bí mật, kín đáo, không ai hay biết gì, không cho ai biết điều gì - buồn rầu, chán nản, bi quan, đen tối, ám muội, ghê tởm, nham hiểm, cay độc - bí ẩn - thần bí, huyền bí, khó giải thích - - sâu kín</t>
        </is>
      </c>
    </row>
    <row r="7617">
      <c r="A7617" t="inlineStr">
        <is>
          <t>Geheimpolizei</t>
        </is>
      </c>
      <c r="B7617" t="inlineStr"/>
      <c r="C7617" t="inlineStr"/>
      <c r="D7617">
        <f> der Angehörige der Geheimpolizei +</f>
        <v/>
      </c>
    </row>
    <row r="7618">
      <c r="A7618" t="inlineStr">
        <is>
          <t>Geheimschrift</t>
        </is>
      </c>
      <c r="B7618" t="inlineStr"/>
      <c r="C7618" t="inlineStr"/>
      <c r="D7618" t="inlineStr">
        <is>
          <t>bộ luật, luật, điều lệ, luật lệ, quy tắc, đạo lý, mã, mật mã = die Tinte für Geheimschrift + = in Geheimschrift schreiben +</t>
        </is>
      </c>
    </row>
    <row r="7619">
      <c r="A7619" t="inlineStr">
        <is>
          <t>Geheimtuerei</t>
        </is>
      </c>
      <c r="B7619" t="inlineStr"/>
      <c r="C7619" t="inlineStr"/>
      <c r="D7619" t="inlineStr">
        <is>
          <t>điều huyền bí, điều thần bí, bí mật, điều bí ẩn, nghi lễ bí truyền, nghi thức bí truyền, kịch tôn giáo, tiểu thuyết thần bí, truyện trinh thám</t>
        </is>
      </c>
    </row>
    <row r="7620">
      <c r="A7620" t="inlineStr">
        <is>
          <t>gehemmt</t>
        </is>
      </c>
      <c r="B7620" t="inlineStr"/>
      <c r="C7620" t="inlineStr"/>
      <c r="D7620" t="inlineStr">
        <is>
          <t>vụng về, lúng túng, ngượng ngịu, bất tiện, khó khăn, nguy hiểm, khó xử, rầy rà, rắc rối - - nhút nhát, bẽn lẽn, e thẹn, khó tìm, khó thấy, khó nắm, thiếu, mất</t>
        </is>
      </c>
    </row>
    <row r="7621">
      <c r="A7621" t="inlineStr">
        <is>
          <t>Gehen</t>
        </is>
      </c>
      <c r="B7621" t="inlineStr"/>
      <c r="C7621" t="inlineStr"/>
      <c r="D7621" t="inlineStr">
        <is>
          <t>sự đi, sức sống, nhiệt tình, sự hăng hái, sự thử, lần, hơi, cú, khẩu phần, suất, cốc, chén, hớp, việc khó xử, việc rắc rối, sự thành công, sự thắng lợi, sự bận rộn, sự hoạt đông, sự tích cực - sự ra đi, trạng thái đường sá, việc đi lại, tốc độ = das mühsame Gehen + = ein ständiges Kommen und Gehen +</t>
        </is>
      </c>
    </row>
    <row r="7622">
      <c r="A7622" t="inlineStr">
        <is>
          <t>gehend</t>
        </is>
      </c>
      <c r="B7622" t="inlineStr"/>
      <c r="C7622" t="inlineStr"/>
      <c r="D7622" t="inlineStr">
        <is>
          <t>đi bộ, đi dạo</t>
        </is>
      </c>
    </row>
    <row r="7623">
      <c r="A7623" t="inlineStr">
        <is>
          <t>Gehenlassen</t>
        </is>
      </c>
      <c r="B7623" t="inlineStr"/>
      <c r="C7623" t="inlineStr"/>
      <c r="D7623"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t>
        </is>
      </c>
    </row>
    <row r="7624">
      <c r="A7624" t="inlineStr">
        <is>
          <t>Geher</t>
        </is>
      </c>
      <c r="B7624" t="inlineStr"/>
      <c r="C7624" t="inlineStr"/>
      <c r="D7624" t="inlineStr">
        <is>
          <t>người đi bộ, người dạo chơi, vận động viên đi bộ, chim chạy</t>
        </is>
      </c>
    </row>
    <row r="7625">
      <c r="A7625" t="inlineStr">
        <is>
          <t>gehetzt</t>
        </is>
      </c>
      <c r="B7625" t="inlineStr"/>
      <c r="C7625" t="inlineStr"/>
      <c r="D7625" t="inlineStr">
        <is>
          <t>vội vàng, hấp tấp</t>
        </is>
      </c>
    </row>
    <row r="7626">
      <c r="A7626" t="inlineStr">
        <is>
          <t>geheuchelt</t>
        </is>
      </c>
      <c r="B7626" t="inlineStr"/>
      <c r="C7626" t="inlineStr"/>
      <c r="D7626" t="inlineStr">
        <is>
          <t>giả vờ, giả đò, bịa, bịa đặt, giả, giả mạo</t>
        </is>
      </c>
    </row>
    <row r="7627">
      <c r="A7627" t="inlineStr">
        <is>
          <t>Geheul</t>
        </is>
      </c>
      <c r="B7627" t="inlineStr"/>
      <c r="C7627" t="inlineStr"/>
      <c r="D7627" t="inlineStr">
        <is>
          <t>tiếng tru, tiếng hú, tiếng rít, tiếng rú, tiếng gào thét, tiếng la hét - - tiếng tru tréo, tiếng rú lên</t>
        </is>
      </c>
    </row>
    <row r="7628">
      <c r="A7628" t="inlineStr">
        <is>
          <t>Gehilfe</t>
        </is>
      </c>
      <c r="B7628" t="inlineStr"/>
      <c r="C7628" t="inlineStr"/>
      <c r="D7628" t="inlineStr">
        <is>
          <t>kẻ xúi giục, kẻ tiếp tay - điều thêm vào, cái phụ vào, vật phụ thuộc, người phụ việc, phụ tá, định ngữ, bổ ngữ, tính không bản chất - sự giúp đỡ, sự cứu giúp, sự viện trợ, người giúp đỡ, người phụ tá, thuế, công trái, số nhiều) những phương tiện để giúp đỡ - trợ giáo, viên phụ thẩm, người bán hàng shop assistant) - người phục dịch những người đánh gôn, đứa bé vác gậy và nhặt bóng - người quản gia, người làm mọi thứ việc - sự giúp ích, phương cứu chữa, lối thoát, phần đưa mời, người làm, người giúp việc trong nhà - người giúp việc - đồng chí, đồng sự, người cộng tác, bạn đời - thợ đã thạo việc đi làm thuê, người làm thuê, người làm công nhật - nước chiếu tướng, bạn, bạn nghề, con đực, con cái, vợ, chồng, người trợ lực, phó thuyền trưởng - bộ trưởng</t>
        </is>
      </c>
    </row>
    <row r="7629">
      <c r="A7629" t="inlineStr">
        <is>
          <t>Gehilfin</t>
        </is>
      </c>
      <c r="B7629" t="inlineStr"/>
      <c r="C7629" t="inlineStr"/>
      <c r="D7629" t="inlineStr">
        <is>
          <t>đồng chí, đồng sự, người cộng tác, bạn đời</t>
        </is>
      </c>
    </row>
    <row r="7630">
      <c r="A7630" t="inlineStr">
        <is>
          <t>Gehirn</t>
        </is>
      </c>
      <c r="B7630" t="inlineStr"/>
      <c r="C7630" t="inlineStr"/>
      <c r="D7630" t="inlineStr">
        <is>
          <t>óc, não, đầu óc, trí óc, trí tuệ, trí lực, sự thông minh, máy tính điện tử</t>
        </is>
      </c>
    </row>
    <row r="7631">
      <c r="A7631" t="inlineStr">
        <is>
          <t>Gehirnschlag</t>
        </is>
      </c>
      <c r="B7631" t="inlineStr"/>
      <c r="C7631" t="inlineStr"/>
      <c r="D7631" t="inlineStr">
        <is>
          <t>chứng ngập máu</t>
        </is>
      </c>
    </row>
    <row r="7632">
      <c r="A7632" t="inlineStr">
        <is>
          <t>gehoben</t>
        </is>
      </c>
      <c r="B7632" t="inlineStr"/>
      <c r="C7632" t="inlineStr"/>
      <c r="D7632" t="inlineStr">
        <is>
          <t>cao, cao cả, cao thượng, cao nhã, phấn khởi, phấn chấn, hân hoan, hoan hỉ, ngà ngà say, chếnh choáng hơi men - cao giá, đắt, lớn, trọng, tối cao, cao cấp, thượng, trên, cao quý, mạnh, dữ dội, mãnh liệt, giận dữ, sang trọng, xa hoa, kiêu kỳ, kiêu căng, hách dịch, vui vẻ phấn khởi, hăng hái, dũng cảm, cực đoan - hơi có mùi, hơi ôi, đúng giữa, đến lúc, ở mức độ cao, mạnh mẽ - cao ngất, kiêu ngạo - ở trên, khá hơn, nhiều hơn, tốt, giỏi, hợm hĩnh, trịch thượng</t>
        </is>
      </c>
    </row>
    <row r="7633">
      <c r="A7633" t="inlineStr">
        <is>
          <t>gehorchen</t>
        </is>
      </c>
      <c r="B7633" t="inlineStr"/>
      <c r="C7633" t="inlineStr"/>
      <c r="D7633" t="inlineStr">
        <is>
          <t>trả lời, đáp lại, thưa, biện bác, chịu trách nhiệm, đảm bảo, bảo lãnh, xứng với, đúng với, đáp ứng, thành công có kết quả - đi theo sau, theo nghề, làm nghề, đi theo một con đường, đi theo, đi hầu, theo, theo đuổi, nghe kịp, hiểu kịp, tiếp theo, kế theo, theo dõi, sinh ra, xảy đến - vâng lời nghe lời, tuân theo, tuân lệnh = nicht gehorchen +</t>
        </is>
      </c>
    </row>
    <row r="7634">
      <c r="A7634" t="inlineStr">
        <is>
          <t>Gehorsam</t>
        </is>
      </c>
      <c r="B7634" t="inlineStr"/>
      <c r="C7634" t="inlineStr"/>
      <c r="D7634" t="inlineStr">
        <is>
          <t>sự biết vâng lời, sự biết nghe lời, sự biết tôn kính, sự biết kính trọng, sự có ý thức chấp hành nhiệm vụ, sự sẵn sàng chấp hành nhiệm vụ, sự sẵn sàng làm bổn phận - tính có thể điều khiển, tính có thể sai khiến, tính dễ dạy, tính dễ bảo - sự nghe lời, sự vâng lời, sự tuân lệnh, sự tuân theo, sự phục tùng, khu vực quản lý, khu vực quyền hành = aus Gehorsam gegen + = der unbedingte Gehorsam + = der militärische Gehorsam + = Ich verlange Gehorsam. + = den Gehorsam verweigern +</t>
        </is>
      </c>
    </row>
    <row r="7635">
      <c r="A7635" t="inlineStr">
        <is>
          <t>gehorsam</t>
        </is>
      </c>
      <c r="B7635" t="inlineStr"/>
      <c r="C7635" t="inlineStr"/>
      <c r="D7635" t="inlineStr">
        <is>
          <t>biết vâng lời, biết nghe lời, biết tôn kính, biết kính trong, có ý thức chấp hành nhiệm vụ, sẵn sàng chấp hành nhiệm vụ, sẵn sàng làm bổn phận - tôn kính, tôn sùng = gehorsam +</t>
        </is>
      </c>
    </row>
    <row r="7636">
      <c r="A7636" t="inlineStr">
        <is>
          <t>Gehrung</t>
        </is>
      </c>
      <c r="B7636" t="inlineStr">
        <is>
          <t>verb</t>
        </is>
      </c>
      <c r="C7636" t="inlineStr"/>
      <c r="D7636" t="inlineStr">
        <is>
          <t>góc xiên, cạnh xiên, cái đặt góc = auf Gehrung verbinden +</t>
        </is>
      </c>
    </row>
    <row r="7637">
      <c r="A7637" t="inlineStr">
        <is>
          <t>geht</t>
        </is>
      </c>
      <c r="B7637" t="inlineStr"/>
      <c r="C7637" t="inlineStr"/>
      <c r="D7637">
        <f> das geht gut + = es geht ihm gut + = mir geht es gut + = es geht ihr gut +</f>
        <v/>
      </c>
    </row>
    <row r="7638">
      <c r="A7638" t="inlineStr">
        <is>
          <t>Gehweg</t>
        </is>
      </c>
      <c r="B7638" t="inlineStr"/>
      <c r="C7638" t="inlineStr"/>
      <c r="D7638" t="inlineStr">
        <is>
          <t>mặt lát, vỉa hè, hè đường - lề đường</t>
        </is>
      </c>
    </row>
    <row r="7639">
      <c r="A7639" t="inlineStr">
        <is>
          <t>Geier</t>
        </is>
      </c>
      <c r="B7639" t="inlineStr"/>
      <c r="C7639" t="inlineStr"/>
      <c r="D7639" t="inlineStr">
        <is>
          <t>kền kền, người tham tàn = wie ein Geier +</t>
        </is>
      </c>
    </row>
    <row r="7640">
      <c r="A7640" t="inlineStr">
        <is>
          <t>Geifer</t>
        </is>
      </c>
      <c r="B7640" t="inlineStr"/>
      <c r="C7640" t="inlineStr"/>
      <c r="D7640" t="inlineStr">
        <is>
          <t>nước dãi, mũi dãi, lời nói ngớ ngẩn, lời nói ngốc ngếch, lời nói dại dột trẻ con - - tàu buôn nô lệ, người buôn nô lệ, sự ton hót, sự bợ đỡ, lời nói vớ vẩn, lời nói tầm bậy - chuyện uỷ mị sướt mướt, tình cảm uỷ mị = mit Geifer beflecken +</t>
        </is>
      </c>
    </row>
    <row r="7641">
      <c r="A7641" t="inlineStr">
        <is>
          <t>geifern</t>
        </is>
      </c>
      <c r="B7641" t="inlineStr"/>
      <c r="C7641" t="inlineStr"/>
      <c r="D7641" t="inlineStr">
        <is>
          <t>chảy nhỏ giọt, nhỏ dãi, chảy nước miếng, rê bóng, từ từ lăn xuống lỗ, để chảy nhỏ giọt, đẩy nhẹ từ từ lăn xuống lỗ - chảy nước dãi, thò lò mũi xanh - để chảy nước dãi vào - thích nói chuyện uỷ mị sướt mướt, làm dính nước dãi, làm ẩu, làm vụng về = gegen etwas geifern +</t>
        </is>
      </c>
    </row>
    <row r="7642">
      <c r="A7642" t="inlineStr">
        <is>
          <t>geifernd</t>
        </is>
      </c>
      <c r="B7642" t="inlineStr"/>
      <c r="C7642" t="inlineStr"/>
      <c r="D7642" t="inlineStr">
        <is>
          <t>đầy nước dãi, ton hót, bợ đỡ</t>
        </is>
      </c>
    </row>
    <row r="7643">
      <c r="A7643" t="inlineStr">
        <is>
          <t>Geige</t>
        </is>
      </c>
      <c r="B7643" t="inlineStr"/>
      <c r="C7643" t="inlineStr"/>
      <c r="D7643" t="inlineStr">
        <is>
          <t>buồm) khoan moan cái chèn, cái chốt, cái chặn, ngón lừa bịp, vố lừa bịp = die Geige + = Geige spielen + = die erste Geige spielen + = die zweite Geige spielen +</t>
        </is>
      </c>
    </row>
    <row r="7644">
      <c r="A7644" t="inlineStr">
        <is>
          <t>Geiger</t>
        </is>
      </c>
      <c r="B7644" t="inlineStr"/>
      <c r="C7644" t="inlineStr"/>
      <c r="D7644" t="inlineStr">
        <is>
          <t>cua uca, cua kéo đàn - người chơi viôlông = der erste Geiger +</t>
        </is>
      </c>
    </row>
    <row r="7645">
      <c r="A7645" t="inlineStr">
        <is>
          <t>geil</t>
        </is>
      </c>
      <c r="B7645" t="inlineStr"/>
      <c r="C7645" t="inlineStr"/>
      <c r="D7645" t="inlineStr">
        <is>
          <t>dê, có mùi dê, dâm đãng, có máu dê - sừng, như sừng, giống sừng, bằng sừng, có sừng, cứng như sừng, thành chai - nóng, nóng bức, cay nồng, cay bỏng, nồng nặc, còn ngửi thấy rõ, nóng nảy, sôi nổi, hăng hái, gay gắt, kịch liệt, nóng hổi, sốt dẻo, mới phát hành giấy bạc, giật gân, được mọi người hy vọng - thắng hơn cả, dễ nhận ra và khó sử dụng, thế hiệu cao, phóng xạ, vừa mới kiếm được một cách bất chính, vừa mới ăn cắp được, bị công an truy nã, không an toàn cho kẻ trốn tránh - giận dữ - phóng đâng - dâm dục, dâm dật, vô sỉ - dâm đâng, đầy khát vọng, đầy dục vọng - thèm khát nhục dục, ham muốn thái quá, tò mò thái quá, ham muốn không lành mạnh, tò mò không lành mạnh - rậm rạp, sum sê, nhiều cỏ dại, có thể sinh nhiều cỏ dại, ôi khét, thô bỉ, tục tĩu, ghê tởm, hết sức, vô cùng, quá chừng, trắng trợn, rõ rành rành, không lầm vào đâu được - tinh nghịch, nghịch gợm, đùa giỡn, lung tung, bậy bạ, bừa bãi, vô cớ, không mục đích, phóng đãng, dâm ô, bất chính, tốt tươi, um tùm, lố lăng, loạn</t>
        </is>
      </c>
    </row>
    <row r="7646">
      <c r="A7646" t="inlineStr">
        <is>
          <t>Geilheit</t>
        </is>
      </c>
      <c r="B7646" t="inlineStr"/>
      <c r="C7646" t="inlineStr"/>
      <c r="D7646" t="inlineStr">
        <is>
          <t>tính dâm dật, tính dâm đâng, tính khiêu dâm - tính dâm dục, tính vô sỉ - tính dâm đãng, tính ham nhục dục - sự rậm rạp, sự sum sê, sự trở mùi, sự thô bỉ, sự tục tĩu, sự ghê tởm</t>
        </is>
      </c>
    </row>
    <row r="7647">
      <c r="A7647" t="inlineStr">
        <is>
          <t>Geisel</t>
        </is>
      </c>
      <c r="B7647" t="inlineStr"/>
      <c r="C7647" t="inlineStr"/>
      <c r="D7647" t="inlineStr">
        <is>
          <t>con tin, đồ thế, đồ đảm bảo</t>
        </is>
      </c>
    </row>
    <row r="7648">
      <c r="A7648" t="inlineStr">
        <is>
          <t>Geiser</t>
        </is>
      </c>
      <c r="B7648" t="inlineStr"/>
      <c r="C7648" t="inlineStr"/>
      <c r="D7648" t="inlineStr">
        <is>
          <t>mạch nước phun, thùng đun nước nóng</t>
        </is>
      </c>
    </row>
    <row r="7649">
      <c r="A7649" t="inlineStr">
        <is>
          <t>Geistererscheinung</t>
        </is>
      </c>
      <c r="B7649" t="inlineStr"/>
      <c r="C7649" t="inlineStr"/>
      <c r="D7649" t="inlineStr">
        <is>
          <t>ma, điều sợ hãi ám ảnh, điều lo ngại ám ảnh</t>
        </is>
      </c>
    </row>
    <row r="7650">
      <c r="A7650" t="inlineStr">
        <is>
          <t>geisterhaft</t>
        </is>
      </c>
      <c r="B7650" t="inlineStr"/>
      <c r="C7650" t="inlineStr"/>
      <c r="D7650" t="inlineStr">
        <is>
          <t>ghê sợ, ghê khiếp, tái mét, nhợt nhạt như xác chết, kinh khủng, rùng rợn, trông phát khiếp, nhợt nhạt như người chết - ma quỷ, như một bóng ma, tinh thần - bóng ma, như bóng ma, quang phổ - có ma quỷ, như ma quỷ - không trái đất này, siêu tự nhiên, siêu phàm, phi thường, kỳ dị, huyền ảo, khủng khiếp</t>
        </is>
      </c>
    </row>
    <row r="7651">
      <c r="A7651" t="inlineStr">
        <is>
          <t>geistesabwesend</t>
        </is>
      </c>
      <c r="B7651" t="inlineStr"/>
      <c r="C7651" t="inlineStr"/>
      <c r="D7651" t="inlineStr">
        <is>
          <t>trống, rỗng, bỏ không, khuyết, thiếu, rảnh rỗi, trống rỗng, lơ đãng, ngây dại</t>
        </is>
      </c>
    </row>
    <row r="7652">
      <c r="A7652" t="inlineStr">
        <is>
          <t>Geistesabwesenheit</t>
        </is>
      </c>
      <c r="B7652" t="inlineStr"/>
      <c r="C7652" t="inlineStr"/>
      <c r="D7652" t="inlineStr">
        <is>
          <t>sự lơ đãng, tính lơ đãng</t>
        </is>
      </c>
    </row>
    <row r="7653">
      <c r="A7653" t="inlineStr">
        <is>
          <t>Geisteskraft</t>
        </is>
      </c>
      <c r="B7653" t="inlineStr"/>
      <c r="C7653" t="inlineStr"/>
      <c r="D7653" t="inlineStr">
        <is>
          <t>dây thần kinh, số nhiều) thần kinh, trạng thái thần kinh kích động, khí lực, khí phách, dũng khí, can đảm, nghị lực, sự táo gan, sự trơ tráo, gân, bộ phận chủ yếu, khu vực trung tâm - bộ phận đầu não</t>
        </is>
      </c>
    </row>
    <row r="7654">
      <c r="A7654" t="inlineStr">
        <is>
          <t>geisteskrank</t>
        </is>
      </c>
      <c r="B7654" t="inlineStr"/>
      <c r="C7654" t="inlineStr"/>
      <c r="D7654" t="inlineStr">
        <is>
          <t>điên, điên cuồng, mất trí</t>
        </is>
      </c>
    </row>
    <row r="7655">
      <c r="A7655" t="inlineStr">
        <is>
          <t>Geisteskrankheit</t>
        </is>
      </c>
      <c r="B7655" t="inlineStr"/>
      <c r="C7655" t="inlineStr"/>
      <c r="D7655" t="inlineStr">
        <is>
          <t>bệnh thái nhân cách</t>
        </is>
      </c>
    </row>
    <row r="7656">
      <c r="A7656" t="inlineStr">
        <is>
          <t>Geistesrichtung</t>
        </is>
      </c>
      <c r="B7656" t="inlineStr"/>
      <c r="C7656" t="inlineStr"/>
      <c r="D7656" t="inlineStr">
        <is>
          <t>tác dụng tinh thần, tính tinh thần, trí lực, trạng thái tâm lý, tâm tính</t>
        </is>
      </c>
    </row>
    <row r="7657">
      <c r="A7657" t="inlineStr">
        <is>
          <t>geistesschwach</t>
        </is>
      </c>
      <c r="B7657" t="inlineStr"/>
      <c r="C7657" t="inlineStr"/>
      <c r="D7657" t="inlineStr">
        <is>
          <t>nhu nhược, kém thông minh, đần - khờ dại, yếu = geistesschwach sein +</t>
        </is>
      </c>
    </row>
    <row r="7658">
      <c r="A7658" t="inlineStr">
        <is>
          <t>geistesverwandt</t>
        </is>
      </c>
      <c r="B7658" t="inlineStr"/>
      <c r="C7658" t="inlineStr"/>
      <c r="D7658" t="inlineStr">
        <is>
          <t>cùng tính tình, cùng tính chất, hợp nhau, ăn ý nhau, thông cảm nhau, tương đắc, hợp với, thích hợp</t>
        </is>
      </c>
    </row>
    <row r="7659">
      <c r="A7659" t="inlineStr">
        <is>
          <t>geistig</t>
        </is>
      </c>
      <c r="B7659" t="inlineStr"/>
      <c r="C7659" t="inlineStr"/>
      <c r="D7659" t="inlineStr">
        <is>
          <t>trí óc, vận dụng trí óc, có trí thức, hiểu biết rộng, tài trí - hướng vào trong, đi vào trong, ở trong, ở trong thân thể, nội tâm, riêng, kín, bí mật, phía trong, trong tâm trí, trong thâm tâm - cằm, tâm thần, tinh thần, trí tuệ - linh hồn, tâm hồn, thần thánh, tôn giáo, có đức tính cao cả, có trí tuệ khác thường - có chất rượu- mở mang trí óc, soi sáng, , ) khai trí</t>
        </is>
      </c>
    </row>
    <row r="7660">
      <c r="A7660" t="inlineStr">
        <is>
          <t>Geistigkeit</t>
        </is>
      </c>
      <c r="B7660" t="inlineStr"/>
      <c r="C7660" t="inlineStr"/>
      <c r="D7660" t="inlineStr">
        <is>
          <t>tính chất tinh thần, tài sản của nhà thờ</t>
        </is>
      </c>
    </row>
    <row r="7661">
      <c r="A7661" t="inlineStr">
        <is>
          <t>geistlich</t>
        </is>
      </c>
      <c r="B7661" t="inlineStr"/>
      <c r="C7661" t="inlineStr"/>
      <c r="D7661" t="inlineStr">
        <is>
          <t>công việc biên chép, văn phòng, tăng lữ - - bộ trưởng, quốc vụ khanh, phái ủng hộ chính phủ, mục sư, sự thi hành luật pháp, phụ vào, bổ trợ, góp phần vào - cha xứ - người chăn súc vật, mục đồng, có tính chất đồng quê, đồng cỏ - thánh, thần thánh, của thần, thiêng liêng, bất khả xâm phạm - tinh thần, linh hồn, tâm hồn, tôn giáo, có đức tính cao cả, có trí tuệ khác thường = geistlich werden +</t>
        </is>
      </c>
    </row>
    <row r="7662">
      <c r="A7662" t="inlineStr">
        <is>
          <t>Geistliche</t>
        </is>
      </c>
      <c r="B7662" t="inlineStr"/>
      <c r="C7662" t="inlineStr"/>
      <c r="D7662" t="inlineStr">
        <is>
          <t>tính chất tinh thần, tài sản của nhà thờ = der Geistliche + = der an einen bestimmten Wohnsitz gebundene Geistliche +</t>
        </is>
      </c>
    </row>
    <row r="7663">
      <c r="A7663" t="inlineStr">
        <is>
          <t>Geistlichkeit</t>
        </is>
      </c>
      <c r="B7663" t="inlineStr"/>
      <c r="C7663" t="inlineStr"/>
      <c r="D7663" t="inlineStr">
        <is>
          <t>giới tăng lữ, tăng lữ - Bộ, chính phủ nội các, chức bộ trưởng, nhiệm kỳ bộ trưởng, đoàn mục sư</t>
        </is>
      </c>
    </row>
    <row r="7664">
      <c r="A7664" t="inlineStr">
        <is>
          <t>geistlos</t>
        </is>
      </c>
      <c r="B7664" t="inlineStr"/>
      <c r="C7664" t="inlineStr"/>
      <c r="D7664" t="inlineStr">
        <is>
          <t>ngu si, đần độn, không có đầu óc - chậm hiểu, tối dạ, ngu đần, không tinh, mờ, không thính, nghễnh ngãng, vô tri vô giác, cùn, đục, mờ đục, xỉn, xám xịt, cảm thấy lờ mờ, cảm thấy không rõ rệt, âm ỉ, thẫn thờ, uể oải, chậm chạp - ứ đọng, trì chậm, bán không chạy, ế, đều đều, buồn tẻ, chán ngắt, tẻ ngắt, buồn nản, tối tăm, âm u, u ám, ảm đạm - tẻ nhạt, khô khan, không hấp dẫn, không gợi cảm, nghèo nàn, ít ỏi, khô cằn - không có tinh thần, yếu đuối, nhút nhát - đã thuần hoá, đã dạy thuần, lành, dễ bảo, nhu mì, đã trồng trọt, bị chế ngự, nhạt, vô vị - không thông minh - trống, rỗng, bỏ không, khuyết, thiếu, rảnh rỗi, trống rỗng, lơ đãng, ngây dại - ngớ ngẩn, rỗi, vô công rồi nghề - lo ng, nhạt phèo</t>
        </is>
      </c>
    </row>
    <row r="7665">
      <c r="A7665" t="inlineStr">
        <is>
          <t>Geistlosigkeit</t>
        </is>
      </c>
      <c r="B7665" t="inlineStr"/>
      <c r="C7665" t="inlineStr"/>
      <c r="D7665" t="inlineStr">
        <is>
          <t>sự chậm hiểu, sự ngu đần, sự đần độn, tính không tinh, tính mờ, tính không thính, tính nghễnh ngãng, tính vô tri vô giác, tính cùn, tính đục, tính mờ đục, tính xỉn, vẻ xám xịt - tính lờ mờ, tính không rõ rệt, tính âm ỉ, vẻ thẫn thờ, vẻ uể oải, vẻ chậm chạp, sự ứ đọng, sự trì chậm, tính đều đều buồn tẻ, chán ngắt, vẻ tẻ ngắt, vẻ tối tăm, vẻ âm u, vẻ u ám, vẻ ảm đạm</t>
        </is>
      </c>
    </row>
    <row r="7666">
      <c r="A7666" t="inlineStr">
        <is>
          <t>geistreich</t>
        </is>
      </c>
      <c r="B7666" t="inlineStr"/>
      <c r="C7666" t="inlineStr"/>
      <c r="D7666" t="inlineStr">
        <is>
          <t>thông minh, có đầu óc - lanh lợi, giỏi, tài giỏi, khéo léo, lành nghề, thần tình, tài tình, hay, khôn ngoan, lâu, tốt bụng, tử tế - mưu trí - lướt nhẹ, liếm nhẹ, nhuốm nhẹ, sáng óng anh, sáng dịu - đặc biệt, đắc sắc, sinh động, sâu sắc, hấp dẫn, hăng hái, sốt sắng, đầy nhiệt tình, giống tốt - dí dỏm, tế nhị</t>
        </is>
      </c>
    </row>
    <row r="7667">
      <c r="A7667" t="inlineStr">
        <is>
          <t>geistvoll</t>
        </is>
      </c>
      <c r="B7667" t="inlineStr"/>
      <c r="C7667" t="inlineStr"/>
      <c r="D7667" t="inlineStr">
        <is>
          <t>đầy tinh thần, sinh động, linh hoạt, hăng say, mạnh mẽ, dũng cảm, anh dũng, có tinh thần - dí dỏm, tế nhị</t>
        </is>
      </c>
    </row>
    <row r="7668">
      <c r="A7668" t="inlineStr">
        <is>
          <t>Geiz</t>
        </is>
      </c>
      <c r="B7668" t="inlineStr"/>
      <c r="C7668" t="inlineStr"/>
      <c r="D7668" t="inlineStr">
        <is>
          <t>tính hám lợi, tính tham lam - sự thèm muốn, sự thèm khát, sự khao khát, sự tham lam - sự cứng rắn, tính cứng rắn, độ cứng, độ rắn, tính khắc nghiệt - tính hèn hạ, tính bần tiện, tính bủn xỉn, việc hèn hạ, việc bần tiện - tính bẩn thỉu, sự nhớp nhúa, tính đê tiện, tính keo kiệt - - tính chất kín, tính không thấm rỉ, tính chất chật, tính bó sát, tính chất căng, tính chất căng thẳng, tính chất khó khăn, tính khan hiếm, tính khó hiếm</t>
        </is>
      </c>
    </row>
    <row r="7669">
      <c r="A7669" t="inlineStr">
        <is>
          <t>geizen</t>
        </is>
      </c>
      <c r="B7669" t="inlineStr"/>
      <c r="C7669" t="inlineStr"/>
      <c r="D7669" t="inlineStr">
        <is>
          <t>bắt vít, bắt vào bằng vít, vít chặt cửa, siết vít, vặn vít, ky cóp, bòn rút, bóp nặn, ép cho được, cau, nheo, mím, lên dây cót, xoáy = mit etwas geizen +</t>
        </is>
      </c>
    </row>
    <row r="7670">
      <c r="A7670" t="inlineStr">
        <is>
          <t>Geizhals</t>
        </is>
      </c>
      <c r="B7670" t="inlineStr"/>
      <c r="C7670" t="inlineStr"/>
      <c r="D7670" t="inlineStr">
        <is>
          <t>người hạ đẳng, tiện dân, người vô học thức, người thô tục, người lỗ mãng, người cáu kỉnh, người keo cú, người bủn xỉn - người keo kiết, người thô lỗ - người keo kiệt - người hà tiện - ngựa ốm, ngựa hom hem kiệt sức, đinh vít, đinh ốc, chân vịt, cánh quạt screw propeller), tàu có chân vịt screw steamer), sự siết con vít, người bòn rút, tiền lương, gói nhỏ - cai ngục - người vắt cổ chày ra mỡ</t>
        </is>
      </c>
    </row>
    <row r="7671">
      <c r="A7671" t="inlineStr">
        <is>
          <t>geizig</t>
        </is>
      </c>
      <c r="B7671" t="inlineStr"/>
      <c r="C7671" t="inlineStr"/>
      <c r="D7671" t="inlineStr">
        <is>
          <t>hám lợi, tham lam - 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nắm chặt, giữ chặt, keo cú - trung bình, vừa, ở giữa, thấp kém, kém cỏi, tầm thường, tối tân, tiều tuỵ, tang thương, khốn khổ, hèn hạ, bần tiện, xấu hổ thầm, cừ, chiến, hắc búa - nhỏ mọn - keo kiệt - hẹp, chật hẹp, eo hẹp, hẹp hòi, nhỏ nhen - cận, giống, chi ly, chắt bóp, bên trái, ở gần, sắp tới, không xa, gần giống, theo kịp - - dè sẻn - thiếu thốn, túng thiếu, keo kiết - bẩn thỉu, nhớp nhúa, đê tiện, bẩn, xỉn - có nọc, có ngòi, có vòi = geizig sein +</t>
        </is>
      </c>
    </row>
    <row r="7672">
      <c r="A7672" t="inlineStr">
        <is>
          <t>Geizkragen</t>
        </is>
      </c>
      <c r="B7672" t="inlineStr"/>
      <c r="C7672" t="inlineStr"/>
      <c r="D7672" t="inlineStr">
        <is>
          <t>người keo kiệt, người vắt cổ chày ra mỡ - anh chàng hà tiện, kẻ keo cú</t>
        </is>
      </c>
    </row>
    <row r="7673">
      <c r="A7673" t="inlineStr">
        <is>
          <t>gekehrt</t>
        </is>
      </c>
      <c r="B7673" t="inlineStr"/>
      <c r="C7673" t="inlineStr"/>
      <c r="D7673" t="inlineStr">
        <is>
          <t>hay tự xem xét nội tâm, hay nội quan</t>
        </is>
      </c>
    </row>
    <row r="7674">
      <c r="A7674" t="inlineStr">
        <is>
          <t>gekennzeichnet</t>
        </is>
      </c>
      <c r="B7674" t="inlineStr"/>
      <c r="C7674" t="inlineStr"/>
      <c r="D7674" t="inlineStr">
        <is>
          <t>rõ ràng, rõ rệt, bị để ý</t>
        </is>
      </c>
    </row>
    <row r="7675">
      <c r="A7675" t="inlineStr">
        <is>
          <t>Gekicher</t>
        </is>
      </c>
      <c r="B7675" t="inlineStr"/>
      <c r="C7675" t="inlineStr"/>
      <c r="D7675" t="inlineStr">
        <is>
          <t>tiếng gà cục tác, tiếng cười khúc khích, chuyện mách qué, chuyện ba toác, chuyện vớ vẩn, chuyện ba hoa khoác lác - nụ cười thầm, sự khoái trá ra mặt, tiếng cục cục - tiếng cười rúc rích - sự cười khúc khích</t>
        </is>
      </c>
    </row>
    <row r="7676">
      <c r="A7676" t="inlineStr">
        <is>
          <t>Geklapper</t>
        </is>
      </c>
      <c r="B7676" t="inlineStr"/>
      <c r="C7676" t="inlineStr"/>
      <c r="D7676" t="inlineStr">
        <is>
          <t>tiếng lóc cóc, tiếng lách cách, tiếng loảng xoảng, tiếng ồn ào, tiếng nói chuyện ồn ào, chuyện huyên thiên, chuyện bép xép - tiếng kêu chói tai, tiếng om sòm, cuộc cãi cọ om xòm</t>
        </is>
      </c>
    </row>
    <row r="7677">
      <c r="A7677" t="inlineStr">
        <is>
          <t>gekleidet</t>
        </is>
      </c>
      <c r="B7677" t="inlineStr"/>
      <c r="C7677" t="inlineStr"/>
      <c r="D7677">
        <f> elegant gekleidet + = schäbig gekleidet + = schlecht gekleidet +</f>
        <v/>
      </c>
    </row>
    <row r="7678">
      <c r="A7678" t="inlineStr">
        <is>
          <t>Geklimper</t>
        </is>
      </c>
      <c r="B7678" t="inlineStr"/>
      <c r="C7678" t="inlineStr"/>
      <c r="D7678" t="inlineStr">
        <is>
          <t>tiếng leng keng, sự ngân vang</t>
        </is>
      </c>
    </row>
    <row r="7679">
      <c r="A7679" t="inlineStr">
        <is>
          <t>Geklingel</t>
        </is>
      </c>
      <c r="B7679" t="inlineStr"/>
      <c r="C7679" t="inlineStr"/>
      <c r="D7679" t="inlineStr">
        <is>
          <t>tiếng leng keng, tiếng xủng xoảng, sự lặp âm, câu thơ nhiều âm điệp, câu thơ có nhiều vần điệp, Ai-len, Uc xe hai bánh có mui - sự ngân vang - tiếng kêu leng keng</t>
        </is>
      </c>
    </row>
    <row r="7680">
      <c r="A7680" t="inlineStr">
        <is>
          <t>Geklirr</t>
        </is>
      </c>
      <c r="B7680" t="inlineStr"/>
      <c r="C7680" t="inlineStr"/>
      <c r="D7680" t="inlineStr">
        <is>
          <t>tiếng vang rền, tiếng lanh lảnh - tiếng loảng xoảng, tiếng lách cách - tiếng chan chát, sự xung đột, sự va chạm, sự mâu thuẫn, sự bất đồng, sự không điều hợp - nhà tù, nhà giam, nhà lao, xà lim, tiếng leng keng, tiếng xủng xẻng, đồng xu đồng</t>
        </is>
      </c>
    </row>
    <row r="7681">
      <c r="A7681" t="inlineStr">
        <is>
          <t>Geknister</t>
        </is>
      </c>
      <c r="B7681" t="inlineStr"/>
      <c r="C7681" t="inlineStr"/>
      <c r="D7681" t="inlineStr">
        <is>
          <t>sự nổ lép bép, sự nổ lách tách, sự rang cho đến khi hết nổ, sự nung khô cho đến khi hết nổ</t>
        </is>
      </c>
    </row>
    <row r="7682">
      <c r="A7682" t="inlineStr">
        <is>
          <t>gekocht</t>
        </is>
      </c>
      <c r="B7682" t="inlineStr"/>
      <c r="C7682" t="inlineStr"/>
      <c r="D7682" t="inlineStr">
        <is>
          <t>nấu, nấu chín, giả mạo, gian lận, khai gian, động tính từ quá khứ) làm kiệt sức, làm mệt phờ, nhà nấu bếp, nấu ăn, chín, nấu nhừ = dann muß es gekocht werden +</t>
        </is>
      </c>
    </row>
    <row r="7683">
      <c r="A7683" t="inlineStr">
        <is>
          <t>Gekreisch</t>
        </is>
      </c>
      <c r="B7683" t="inlineStr"/>
      <c r="C7683" t="inlineStr"/>
      <c r="D7683" t="inlineStr">
        <is>
          <t>tiếng thét, tiếng hét, tiếng kêu thất thanh, tiếng kêu inh ỏi, tiếng cười phá lên screams of laughter), chuyện tức cười, người làm tức cười - tiếng kêu thét, tiếng rít</t>
        </is>
      </c>
    </row>
    <row r="7684">
      <c r="A7684" t="inlineStr">
        <is>
          <t>Gekritzel</t>
        </is>
      </c>
      <c r="B7684" t="inlineStr"/>
      <c r="C7684" t="inlineStr"/>
      <c r="D7684" t="inlineStr">
        <is>
          <t>tiếng sột soạt, sự sầy da, vết xây sát, vết xước, vết thương nhẹ, vạch xuất phát, sự gãi, sự cào, bệnh nẻ, bộ tóc giả che một phần đầu scratch-wig), scratch race, old Scratch quỷ sứ - chữ viết nguệch ngoạc, bức thư viết nguệch ngoạc, mảnh giấy ghi vội vàng - chữ viết cẩu thả, tác phẩm văm học viết xoàng, bài báo xoàng = das unleserliche Gekritzel +</t>
        </is>
      </c>
    </row>
    <row r="7685">
      <c r="A7685" t="inlineStr">
        <is>
          <t>gekritzelt</t>
        </is>
      </c>
      <c r="B7685" t="inlineStr"/>
      <c r="C7685" t="inlineStr"/>
      <c r="D7685" t="inlineStr">
        <is>
          <t>nguệch ngoạc, tháu</t>
        </is>
      </c>
    </row>
    <row r="7686">
      <c r="A7686" t="inlineStr">
        <is>
          <t>geladen</t>
        </is>
      </c>
      <c r="B7686" t="inlineStr"/>
      <c r="C7686" t="inlineStr"/>
      <c r="D7686">
        <f> blind geladen + = er hat schwer geladen +</f>
        <v/>
      </c>
    </row>
    <row r="7687">
      <c r="A7687" t="inlineStr">
        <is>
          <t>Gelage</t>
        </is>
      </c>
      <c r="B7687" t="inlineStr"/>
      <c r="C7687" t="inlineStr"/>
      <c r="D7687" t="inlineStr">
        <is>
          <t>tiệc lớn - cuộc liên hoan, số nhiều) cuộc chè chén ồn ào, cuộc ăn chơi chè chén, cuộc truy hoan - sự vui chơi, sự ăn chơi chè chén, sự chè chén say sưa, cuộc chè chén ồn ào - cuộc vui chơi miệt mài, sự chè chén lu bù, sự ăn uống lu bù</t>
        </is>
      </c>
    </row>
    <row r="7688">
      <c r="A7688" t="inlineStr">
        <is>
          <t>gelagert</t>
        </is>
      </c>
      <c r="B7688" t="inlineStr"/>
      <c r="C7688" t="inlineStr"/>
      <c r="D7688" t="inlineStr">
        <is>
          <t>hợp với, phù hợp với, thích hợp với, đúng với, theo đúng, dễ bảo, ngoan ngoãn</t>
        </is>
      </c>
    </row>
    <row r="7689">
      <c r="A7689" t="inlineStr">
        <is>
          <t>gelangen</t>
        </is>
      </c>
      <c r="B7689" t="inlineStr"/>
      <c r="C7689" t="inlineStr"/>
      <c r="D7689" t="inlineStr">
        <is>
          <t>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làm cho, khiến cho, sai ai, bảo ai, nhờ ai, to have got có, phải, sinh, đẻ, tìm hộ, mua hộ, xoay hộ - cung cấp, đến, tới, đạt đến, trở nên, trở thành, thành ra, đi đến chỗ, bắt đầu, cút đi, chuồn = gelangen +</t>
        </is>
      </c>
    </row>
    <row r="7690">
      <c r="A7690" t="inlineStr">
        <is>
          <t>Gelassenheit</t>
        </is>
      </c>
      <c r="B7690" t="inlineStr"/>
      <c r="C7690" t="inlineStr"/>
      <c r="D7690" t="inlineStr">
        <is>
          <t>sự yên lặng, sự bình tĩnh, sự điềm tĩnh - tính bình tĩnh, tính điềm tĩnh - - tính trầm tĩnh, tính trầm lặng, tính bình thản, tính thanh thản, tính dịu dàng, tính nhẹ nhàng - thế thăng bằng, thế cân bằng, dáng, tư thế, tư thế đĩnh đạc, tư thế đàng hoàng, tính đĩnh đạc - sự nghỉ ngơi, sự nghỉ, sự yên tĩnh, giấc ngủ, sự phối hợp hài hoà, dáng ung dung, thư thái, dáng khoan thai đĩnh đạc - tính khoan thai - cảnh trời quang mây tạnh, cảnh sóng yên biển lặng, sự trầm lặng, sự thanh bình, sự thanh thản - tính có chừng mực, tính điều độ, tính ôn hoà, tính đắn đo, tính giữ gìn - sự lặng lẽ</t>
        </is>
      </c>
    </row>
    <row r="7691">
      <c r="A7691" t="inlineStr">
        <is>
          <t>Gelatine</t>
        </is>
      </c>
      <c r="B7691" t="inlineStr"/>
      <c r="C7691" t="inlineStr"/>
      <c r="D7691" t="inlineStr">
        <is>
          <t>Gelatin</t>
        </is>
      </c>
    </row>
    <row r="7692">
      <c r="A7692" t="inlineStr">
        <is>
          <t>gelb</t>
        </is>
      </c>
      <c r="B7692" t="inlineStr"/>
      <c r="C7692" t="inlineStr"/>
      <c r="D7692" t="inlineStr">
        <is>
          <t>vàng, ghen ghét, ghen tị, đố kỵ, ngờ vực, nhút nhát, nhát gan, có tính chất giật gân</t>
        </is>
      </c>
    </row>
    <row r="7693">
      <c r="A7693" t="inlineStr">
        <is>
          <t>Gelbbraun</t>
        </is>
      </c>
      <c r="B7693" t="inlineStr"/>
      <c r="C7693" t="inlineStr"/>
      <c r="D7693" t="inlineStr">
        <is>
          <t>vỏ dà, vỏ thuộc da, màu nâu, màu da rám nắng</t>
        </is>
      </c>
    </row>
    <row r="7694">
      <c r="A7694" t="inlineStr">
        <is>
          <t>gelbbraun</t>
        </is>
      </c>
      <c r="B7694" t="inlineStr"/>
      <c r="C7694" t="inlineStr"/>
      <c r="D7694" t="inlineStr">
        <is>
          <t>màu vỏ dà, màu nâu, màu rám nắng</t>
        </is>
      </c>
    </row>
    <row r="7695">
      <c r="A7695" t="inlineStr">
        <is>
          <t>gelblich</t>
        </is>
      </c>
      <c r="B7695" t="inlineStr"/>
      <c r="C7695" t="inlineStr"/>
      <c r="D7695" t="inlineStr">
        <is>
          <t>vàng bủng - hơi vàng, vàng vàng</t>
        </is>
      </c>
    </row>
    <row r="7696">
      <c r="A7696" t="inlineStr">
        <is>
          <t>Gelbsucht</t>
        </is>
      </c>
      <c r="B7696" t="inlineStr"/>
      <c r="C7696" t="inlineStr"/>
      <c r="D7696" t="inlineStr">
        <is>
          <t>bệnh viêm gan - bệnh vàng da, cách nhìn lệch lạc thành kiến, sự hằn học, sự ghen tức</t>
        </is>
      </c>
    </row>
    <row r="7697">
      <c r="A7697" t="inlineStr">
        <is>
          <t>Gelbwurzel</t>
        </is>
      </c>
      <c r="B7697" t="inlineStr"/>
      <c r="C7697" t="inlineStr"/>
      <c r="D7697" t="inlineStr">
        <is>
          <t>cây nghệ = die Gelbwurzel +</t>
        </is>
      </c>
    </row>
    <row r="7698">
      <c r="A7698" t="inlineStr">
        <is>
          <t>Geldanweisung</t>
        </is>
      </c>
      <c r="B7698" t="inlineStr"/>
      <c r="C7698" t="inlineStr"/>
      <c r="D7698" t="inlineStr">
        <is>
          <t>sự gửi tiền, sự gửi hàng, món tiền nhận được qua bưu điện, món hàng nhận qua bưu điện</t>
        </is>
      </c>
    </row>
    <row r="7699">
      <c r="A7699" t="inlineStr">
        <is>
          <t>Geldbeutel</t>
        </is>
      </c>
      <c r="B7699" t="inlineStr"/>
      <c r="C7699" t="inlineStr"/>
      <c r="D7699" t="inlineStr">
        <is>
          <t>ví tiền, hầu bao, tiền, vốn, tiền quyên làm giải thưởng, tiền đóng góp làm giải thưởng, túi, bìu, bọng, ví tay, túi cầm tay = der dicker Geldbeutel + = ein gut gespickter Geldbeutel +</t>
        </is>
      </c>
    </row>
    <row r="7700">
      <c r="A7700" t="inlineStr">
        <is>
          <t>Geldgeber</t>
        </is>
      </c>
      <c r="B7700" t="inlineStr"/>
      <c r="C7700" t="inlineStr"/>
      <c r="D7700" t="inlineStr">
        <is>
          <t>người đầu tư</t>
        </is>
      </c>
    </row>
    <row r="7701">
      <c r="A7701" t="inlineStr">
        <is>
          <t>Geldgeschenk</t>
        </is>
      </c>
      <c r="B7701" t="inlineStr"/>
      <c r="C7701" t="inlineStr"/>
      <c r="D7701" t="inlineStr">
        <is>
          <t>sự tặng, sự cho, sự biếu, sự quyên cúng, đồ tặng, đồ cho, đồ biếu, đồ quyên cúng</t>
        </is>
      </c>
    </row>
    <row r="7702">
      <c r="A7702" t="inlineStr">
        <is>
          <t>geldlich</t>
        </is>
      </c>
      <c r="B7702" t="inlineStr"/>
      <c r="C7702" t="inlineStr"/>
      <c r="D7702" t="inlineStr">
        <is>
          <t>tiền tài, phải nộp tiền</t>
        </is>
      </c>
    </row>
    <row r="7703">
      <c r="A7703" t="inlineStr">
        <is>
          <t>Geldmangel</t>
        </is>
      </c>
      <c r="B7703" t="inlineStr"/>
      <c r="C7703" t="inlineStr"/>
      <c r="D7703" t="inlineStr">
        <is>
          <t>sự túng thiếu, tình cảnh túng thiếu</t>
        </is>
      </c>
    </row>
    <row r="7704">
      <c r="A7704" t="inlineStr">
        <is>
          <t>Geldmittel</t>
        </is>
      </c>
      <c r="B7704" t="inlineStr"/>
      <c r="C7704" t="inlineStr"/>
      <c r="D7704" t="inlineStr">
        <is>
          <t>khoảng giữa, trung độ, trung gian, trung dung, giá trị trung bình, số trung bình, dùng như số ít) phương tiện, kế, biện pháp, cách, của, của cải, tài sản, khả năng - túi, bao, tiền, túi tiền, túi hứng bi, túi quặng, túi khí độc, lỗ hổng không khí air pocket), ổ chiến đấu, ngõ cụt, thế bị chèn, thế bị càn</t>
        </is>
      </c>
    </row>
    <row r="7705">
      <c r="A7705" t="inlineStr">
        <is>
          <t>Geldsammlung</t>
        </is>
      </c>
      <c r="B7705" t="inlineStr"/>
      <c r="C7705" t="inlineStr"/>
      <c r="D7705" t="inlineStr">
        <is>
          <t>sự tập họp, sự tụ họp, sự thu, sự lượm, sự góp nhặt, sự sưu tầm, tập sưu tầm, sự quyên góp, kỳ thi học kỳ - 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lễ dâng bánh rượu, kính dâng bánh rượu, sự quyên tiền, tiền quyên = eine Geldsammlung durchführen +</t>
        </is>
      </c>
    </row>
    <row r="7706">
      <c r="A7706" t="inlineStr">
        <is>
          <t>Geldschein</t>
        </is>
      </c>
      <c r="B7706" t="inlineStr"/>
      <c r="C7706" t="inlineStr"/>
      <c r="D7706" t="inlineStr">
        <is>
          <t>cái kéo liềm, cái kích, mỏ, đầu mũi neo, mũi biển hẹp, tờ quảng cáo, yết thị, hoá đơn, luật dự thảo, dự luật, giấy bạc, hối phiếu bill of exchange), sự thưa kiện, đơn kiện</t>
        </is>
      </c>
    </row>
    <row r="7707">
      <c r="A7707" t="inlineStr">
        <is>
          <t>Geldschrank</t>
        </is>
      </c>
      <c r="B7707" t="inlineStr"/>
      <c r="C7707" t="inlineStr"/>
      <c r="D7707" t="inlineStr">
        <is>
          <t>hộp, thùng, tráp, bao, chỗ ngồi, lô, phòng nhỏ, ô, chòi, điếm, ghế, tủ sắt, két sắt, ông, quà, lều nhỏ, chỗ trú chân, hộp ống lót, cái tát, cái bạt, cây hoàng dương - chạn, két bạc</t>
        </is>
      </c>
    </row>
    <row r="7708">
      <c r="A7708" t="inlineStr">
        <is>
          <t>Geldsendung</t>
        </is>
      </c>
      <c r="B7708" t="inlineStr"/>
      <c r="C7708" t="inlineStr"/>
      <c r="D7708" t="inlineStr">
        <is>
          <t>sự gửi tiền, sự gửi hàng, món tiền nhận được qua bưu điện, món hàng nhận qua bưu điện</t>
        </is>
      </c>
    </row>
    <row r="7709">
      <c r="A7709" t="inlineStr">
        <is>
          <t>Geldstrafe</t>
        </is>
      </c>
      <c r="B7709" t="inlineStr"/>
      <c r="C7709" t="inlineStr"/>
      <c r="D7709" t="inlineStr">
        <is>
          <t>sự bắt nộp phạt, sự phạt vạ, tiền phạt, sự phạt, sự trừng phạt - trời đẹp, tiền chồng nhà, in fine tóm lại, cuối cùng, sau hết - - hình phạt, quả phạt đền, phạt đền = zu Geldstrafe verurteilen + = eine Geldstrafe entrichten + = eine Geldstrafe auferlegen + = jemanden mit einer Geldstrafe belegen +</t>
        </is>
      </c>
    </row>
    <row r="7710">
      <c r="A7710" t="inlineStr">
        <is>
          <t>Geldtasche</t>
        </is>
      </c>
      <c r="B7710" t="inlineStr"/>
      <c r="C7710" t="inlineStr"/>
      <c r="D7710" t="inlineStr">
        <is>
          <t>ví tiền, hầu bao, tiền, vốn, tiền quyên làm giải thưởng, tiền đóng góp làm giải thưởng, túi, bìu, bọng, ví tay, túi cầm tay - đãy, bị, túi dết, cặp đựng giấy má, bao da, xắc cốt, vì tiền</t>
        </is>
      </c>
    </row>
    <row r="7711">
      <c r="A7711" t="inlineStr">
        <is>
          <t>Geldverlegenheit</t>
        </is>
      </c>
      <c r="B7711" t="inlineStr"/>
      <c r="C7711" t="inlineStr"/>
      <c r="D7711" t="inlineStr">
        <is>
          <t>sự gồm, sự bao hàm, sự làm cho mắc míu, sự làm cho dính líu, sự làm dính dáng, sự mắc míu, sự liên luỵ, sự dính líu, sự dính dáng, sự để hết tâm trí, tình trạng tâm trí bị thu hút - tình trạng bị lôi cuốn vào, tình trạng rắc rối, sự khốn quẩn, sự cuộn vào, sự quấn lại - sự ép, sự vắt, sự siết, sự véo, sự ôm chặt, đám đông, sự chen chúc, sự hạn chế, sự bắt buộc, sự in dấu tiền đồng, sự ăn bớt, sự ăn chặn, sự ăn hoa hồng lậu, sự ép đối phương bỏ những quân bài quan trọng squeeze play) = in Geldverlegenheit sein +</t>
        </is>
      </c>
    </row>
    <row r="7712">
      <c r="A7712" t="inlineStr">
        <is>
          <t>Geldwechsler</t>
        </is>
      </c>
      <c r="B7712" t="inlineStr"/>
      <c r="C7712" t="inlineStr"/>
      <c r="D7712" t="inlineStr">
        <is>
          <t>người chuyên buôn bán hối phiếu</t>
        </is>
      </c>
    </row>
    <row r="7713">
      <c r="A7713" t="inlineStr">
        <is>
          <t>Geldwert</t>
        </is>
      </c>
      <c r="B7713" t="inlineStr"/>
      <c r="C7713" t="inlineStr"/>
      <c r="D7713">
        <f> der kleine Geldwert +</f>
        <v/>
      </c>
    </row>
    <row r="7714">
      <c r="A7714" t="inlineStr">
        <is>
          <t>Gelee</t>
        </is>
      </c>
      <c r="B7714" t="inlineStr"/>
      <c r="C7714" t="inlineStr"/>
      <c r="D7714" t="inlineStr">
        <is>
          <t>thịt nấu đông, nước quả nấu đông, thạch</t>
        </is>
      </c>
    </row>
    <row r="7715">
      <c r="A7715" t="inlineStr">
        <is>
          <t>gelegen</t>
        </is>
      </c>
      <c r="B7715" t="inlineStr"/>
      <c r="C7715" t="inlineStr"/>
      <c r="D7715" t="inlineStr">
        <is>
          <t>tiện lợi, thuận lợi, thích hợp - hợp, đúng lúc, phải lúc - đúng, thích đáng, đúng đắn, chính xác, đặt sau danh từ) thật sự, đích thực, đích thị, đích thân, bản thân, riêng, riêng biệt, hoàn toàn, thực sự, đích đáng, ra trò, đúng mực, hợp thức - hợp lệ, chỉnh, chính, đích, đẹp trai, có màu tự nhiên - ở, ở vào một tình thế, ở vào một hoàn cảnh = gut gelegen + = gelegen sein + = oben gelegen + = nahe gelegen + = bequem gelegen + = gelegen kommen + = das kommt mir sehr gelegen +</t>
        </is>
      </c>
    </row>
    <row r="7716">
      <c r="A7716" t="inlineStr">
        <is>
          <t>Gelegenheits-</t>
        </is>
      </c>
      <c r="B7716" t="inlineStr"/>
      <c r="C7716" t="inlineStr"/>
      <c r="D7716" t="inlineStr">
        <is>
          <t>thỉnh thoảng, từng thời kỳ, phụ động, cơ hội, dịp đặc biệt, vào dịp đặc biệt, theo biến cố, theo sự kiện</t>
        </is>
      </c>
    </row>
    <row r="7717">
      <c r="A7717" t="inlineStr">
        <is>
          <t>Gelegenheitsarbeiter</t>
        </is>
      </c>
      <c r="B7717" t="inlineStr"/>
      <c r="C7717" t="inlineStr"/>
      <c r="D7717" t="inlineStr">
        <is>
          <t>người không có việc làm cố định casual labourer), người nghèo túng thường phải nhận tiền cứu tế casual poor) - người làm thuê việc lặt vặt, người làm khoán, kẻ đầu cơ, người môi giới chạy hàng xách, người buôn bán cổ phần, người bán buôn, người cho thuê ngựa, người cho thuê xe - kẻ lợi dụng chức vụ để xoay sở kiếm chác</t>
        </is>
      </c>
    </row>
    <row r="7718">
      <c r="A7718" t="inlineStr">
        <is>
          <t>Gelegenheitskauf</t>
        </is>
      </c>
      <c r="B7718" t="inlineStr"/>
      <c r="C7718" t="inlineStr"/>
      <c r="D7718" t="inlineStr">
        <is>
          <t>sự mặc cả, sự thoả thuận mua bán, giao kèo mua bán, món mua được, món hời, món bở, cơ hội tốt</t>
        </is>
      </c>
    </row>
    <row r="7719">
      <c r="A7719" t="inlineStr">
        <is>
          <t>gelegentlich</t>
        </is>
      </c>
      <c r="B7719" t="inlineStr"/>
      <c r="C7719" t="inlineStr"/>
      <c r="D7719" t="inlineStr">
        <is>
          <t>tình cờ, bất chợt, ngẫu nhiên, vô tình, không có chủ định, tự nhiên, không trịnh trọng, bình thường, thường, vô ý tứ, cẩu thả, tuỳ tiện, không đều, thất thường, lúc có lúc không - - đoạn, hồi, tình tiết, chia ra từng đoạn, chia ra từng hồi - bất ngờ, phụ - thỉnh thoảng, từng thời kỳ, phụ động, cơ hội, dịp đặc biệt, vào dịp đặc biệt, theo biến cố, theo sự kiện - lẻ, cọc cạch, thừa, dư, trên, có lẻ, vặt, lặt vặt, linh tinh, kỳ cục, kỳ quặc, rỗi rãi, rảnh rang, bỏ trống, để không - lạc, bị lạc, rải rác, lác đác, tản mạn</t>
        </is>
      </c>
    </row>
    <row r="7720">
      <c r="A7720" t="inlineStr">
        <is>
          <t>gelehrig</t>
        </is>
      </c>
      <c r="B7720" t="inlineStr"/>
      <c r="C7720" t="inlineStr"/>
      <c r="D7720" t="inlineStr">
        <is>
          <t>dễ bảo, dễ sai khiến, ngoan ngoãn - thông minh, sáng dạ, nhanh trí, biết - có thể dạy bảo, dạy dỗ được, dễ dạy, có thể giảng dạy được</t>
        </is>
      </c>
    </row>
    <row r="7721">
      <c r="A7721" t="inlineStr">
        <is>
          <t>Gelehrigkeit</t>
        </is>
      </c>
      <c r="B7721" t="inlineStr"/>
      <c r="C7721" t="inlineStr"/>
      <c r="D7721" t="inlineStr">
        <is>
          <t>năng lực, khả năng, tài năng, tài cán - tính dễ bảo, tính dễ sai khiến, tính ngoan ngoãn - sự hiểu biết, khả năng hiểu biết, trí thông minh, trí óc, tin tức, tình báo, sự thu thập tin tức, sự làm tình báo, sự trao đổi tình báo, sự đánh giá tình hình trên cơ sở tình báo - cơ quan tình báo - tính có thể dạy bảo, tính dạy dỗ được, tính dễ dạy, tính có thể giảng dạy được</t>
        </is>
      </c>
    </row>
    <row r="7722">
      <c r="A7722" t="inlineStr">
        <is>
          <t>Gelehrsamkeit</t>
        </is>
      </c>
      <c r="B7722" t="inlineStr"/>
      <c r="C7722" t="inlineStr"/>
      <c r="D7722" t="inlineStr">
        <is>
          <t>học thức, uyên bác, tính uyên bác - sự học, sự hiểu biết, kiến thức - sự học rộng, sự uyên thâm, sự uyên bác, sự thông thái, học bổng = ein Wunder an Gelehrsamkeit +</t>
        </is>
      </c>
    </row>
    <row r="7723">
      <c r="A7723" t="inlineStr">
        <is>
          <t>gelehrt</t>
        </is>
      </c>
      <c r="B7723" t="inlineStr"/>
      <c r="C7723" t="inlineStr"/>
      <c r="D7723" t="inlineStr">
        <is>
          <t>học viện, trường đại học, viện hàn lâm, có tính chất học thuật, lý thuyết suông, trừu tượng, không thực tế, kinh viện, trường phái triết học Pla-ton - ham đọc sách, sách vở - học rộng, uyên bác - hay chữ, có học thức, thông thái, của các nhà học giả, đòi hỏi học vấn - có học, có chữ in, có chữ viết vào..., văn chương, văn học - biết đọc, biết viết - nhà trường, giáo dục, nhà giáo, học thuật, lên mặt học giả, giáo điều, trường trung học - cẩn trọng, có suy nghĩ, cố tình, cố ý, có chủ tâm = er tut gelehrt +</t>
        </is>
      </c>
    </row>
    <row r="7724">
      <c r="A7724" t="inlineStr">
        <is>
          <t>Gelehrten</t>
        </is>
      </c>
      <c r="B7724" t="inlineStr"/>
      <c r="C7724" t="inlineStr"/>
      <c r="D7724" t="inlineStr">
        <is>
          <t>các nhà văn, giới trí thức</t>
        </is>
      </c>
    </row>
    <row r="7725">
      <c r="A7725" t="inlineStr">
        <is>
          <t>Geleise</t>
        </is>
      </c>
      <c r="B7725" t="inlineStr"/>
      <c r="C7725" t="inlineStr"/>
      <c r="D7725" t="inlineStr">
        <is>
          <t>sự động đực, vết lún, vết đường mòn &amp; ), máng, rãnh = die alten Geleise +</t>
        </is>
      </c>
    </row>
    <row r="7726">
      <c r="A7726" t="inlineStr">
        <is>
          <t>Geleit</t>
        </is>
      </c>
      <c r="B7726" t="inlineStr"/>
      <c r="C7726" t="inlineStr"/>
      <c r="D7726" t="inlineStr">
        <is>
          <t>vật phụ thuộc, vật kèm theo, cái bổ sung, sự đệm, phần nhạc đệm - hạnh kiểm, tư cách, đạo đức, cách cư xử, sự chỉ đạo, sự điều khiển, sự hướng dẫn, sự quản lý, cách sắp đặt, cách bố cục - sự hộ tống, sự hộ vệ, đoàn hộ tống, đoàn hộ vệ, đoàn được hộ tống - đội hộ tống, người bảo vệ, người dẫn đường, người đi theo, người đàn ông hẹn hò cùng đi = das freie Geleit + = jemandem freies Geleit geben +</t>
        </is>
      </c>
    </row>
    <row r="7727">
      <c r="A7727" t="inlineStr">
        <is>
          <t>Geleitbrief</t>
        </is>
      </c>
      <c r="B7727" t="inlineStr"/>
      <c r="C7727" t="inlineStr"/>
      <c r="D7727" t="inlineStr">
        <is>
          <t>cái để bảo vệ, cái để che chở, safe-conduct, bộ phận an toàn</t>
        </is>
      </c>
    </row>
    <row r="7728">
      <c r="A7728" t="inlineStr">
        <is>
          <t>geleiten</t>
        </is>
      </c>
      <c r="B7728" t="inlineStr"/>
      <c r="C7728" t="inlineStr"/>
      <c r="D7728" t="inlineStr">
        <is>
          <t>đi theo, đi cùng, đi kèm, hộ tống, phụ thêm, kèm theo, đệm - dẫn tới, chỉ huy, chỉ đạo, điều khiển, hướng dẫn, quản, quản lý, trông nom, dẫn - hộ vệ - đi hộ tống, đi theo tán tỉnh - làm lễ nhậm chức cho, giới thiệu vào, đưa vào, bước đầu làm quen nghề cho, bổ nhiệm, đặt vào, tuyển vào quân đội, induce - đi, đi bộ, đi tản bộ, hiện ra, xuất hiện, sống, ăn ở, cư xử, đi lang thang, cùng đi với, bắt đi, tập cho đi, dắt đi, dẫn đi = geleiten +</t>
        </is>
      </c>
    </row>
    <row r="7729">
      <c r="A7729" t="inlineStr">
        <is>
          <t>Geleitschiff</t>
        </is>
      </c>
      <c r="B7729" t="inlineStr"/>
      <c r="C7729" t="inlineStr"/>
      <c r="D7729" t="inlineStr">
        <is>
          <t>chồng, vợ, tàu thuyền cùng đi với nhau một đường</t>
        </is>
      </c>
    </row>
    <row r="7730">
      <c r="A7730" t="inlineStr">
        <is>
          <t>Geleitwort</t>
        </is>
      </c>
      <c r="B7730" t="inlineStr"/>
      <c r="C7730" t="inlineStr"/>
      <c r="D7730" t="inlineStr">
        <is>
          <t>lời tựa, lời nói đầu, lời mở đầu</t>
        </is>
      </c>
    </row>
    <row r="7731">
      <c r="A7731" t="inlineStr">
        <is>
          <t>Geleitzug</t>
        </is>
      </c>
      <c r="B7731" t="inlineStr"/>
      <c r="C7731" t="inlineStr"/>
      <c r="D7731" t="inlineStr">
        <is>
          <t>sự hộ tống, sự hộ vệ, đoàn hộ tống, đoàn hộ vệ, đoàn được hộ tống</t>
        </is>
      </c>
    </row>
    <row r="7732">
      <c r="A7732" t="inlineStr">
        <is>
          <t>Gelenk</t>
        </is>
      </c>
      <c r="B7732" t="inlineStr"/>
      <c r="C7732" t="inlineStr"/>
      <c r="D7732" t="inlineStr">
        <is>
          <t>bản lề, khớp nối, miếng giấy nhỏ phết sãn hồ, nguyên tắc trung tâm, điểm mấu chốt - chỗ nối, mối nối, đầu nối, khớp, mấu, đốt, khe nứt, thớ nứt, súc thịt, mối hàn, mối ghép, ổ lưu manh, ổ gái điếm lén lút, tiệm lén hút, hắc điếm - khớp đốt ngón tay, khuỷ, đốt khuỷ - đuốc, cây đuốc, mắt xích, vòng xích, khâu xích, mắt dây đạc, khuy cửa tay, mắt lưới, mắt áo sợi dệt, mắt áo sợi đan, mối liên lạc, vật để nối = das Gelenk +</t>
        </is>
      </c>
    </row>
    <row r="7733">
      <c r="A7733" t="inlineStr">
        <is>
          <t>Gelenkigkeit</t>
        </is>
      </c>
      <c r="B7733" t="inlineStr"/>
      <c r="C7733" t="inlineStr"/>
      <c r="D7733" t="inlineStr">
        <is>
          <t>tính chất dẻo, tính chất mền dẻo, tính dễ uốn, tính dễ sai khiến, tính đễ thuyết phục, tính dễ uốn nắn, tính linh động, tính linh hoạt</t>
        </is>
      </c>
    </row>
    <row r="7734">
      <c r="A7734" t="inlineStr">
        <is>
          <t>gelernt</t>
        </is>
      </c>
      <c r="B7734" t="inlineStr"/>
      <c r="C7734" t="inlineStr"/>
      <c r="D7734" t="inlineStr">
        <is>
          <t>khéo léo, lành nghề</t>
        </is>
      </c>
    </row>
    <row r="7735">
      <c r="A7735" t="inlineStr">
        <is>
          <t>gelesen</t>
        </is>
      </c>
      <c r="B7735" t="inlineStr"/>
      <c r="C7735" t="inlineStr"/>
      <c r="D7735" t="inlineStr">
        <is>
          <t>có học thức thông thạo, thông thái, có đọc nhiều về, hiểu sâu về</t>
        </is>
      </c>
    </row>
    <row r="7736">
      <c r="A7736" t="inlineStr">
        <is>
          <t>geliebt</t>
        </is>
      </c>
      <c r="B7736" t="inlineStr"/>
      <c r="C7736" t="inlineStr"/>
      <c r="D7736" t="inlineStr">
        <is>
          <t>được yêu mến, được yêu quý - thân yêu, yêu quý, đáng yêu = innig geliebt +</t>
        </is>
      </c>
    </row>
    <row r="7737">
      <c r="A7737" t="inlineStr">
        <is>
          <t>geliehen</t>
        </is>
      </c>
      <c r="B7737" t="inlineStr"/>
      <c r="C7737" t="inlineStr"/>
      <c r="D7737">
        <f> er hat es mir geliehen +</f>
        <v/>
      </c>
    </row>
    <row r="7738">
      <c r="A7738" t="inlineStr">
        <is>
          <t>Gelieren</t>
        </is>
      </c>
      <c r="B7738" t="inlineStr"/>
      <c r="C7738" t="inlineStr"/>
      <c r="D7738" t="inlineStr">
        <is>
          <t>đông lại, làm cho đông lại</t>
        </is>
      </c>
    </row>
    <row r="7739">
      <c r="A7739" t="inlineStr">
        <is>
          <t>gelieren</t>
        </is>
      </c>
      <c r="B7739" t="inlineStr"/>
      <c r="C7739" t="inlineStr"/>
      <c r="D7739" t="inlineStr">
        <is>
          <t>đông lại, làm cho đông lại</t>
        </is>
      </c>
    </row>
    <row r="7740">
      <c r="A7740" t="inlineStr">
        <is>
          <t>gelinde</t>
        </is>
      </c>
      <c r="B7740" t="inlineStr"/>
      <c r="C7740" t="inlineStr"/>
      <c r="D7740" t="inlineStr">
        <is>
          <t>nhẹ, êm dịu, không gắt, không xóc, dịu dàng, hoà nhã, ôn hoà, ấm áp, mềm, yếu, nhu nhược, yếu đuối = gelinde gesagt + = gelinde kochen lassen +</t>
        </is>
      </c>
    </row>
    <row r="7741">
      <c r="A7741" t="inlineStr">
        <is>
          <t>gelingen</t>
        </is>
      </c>
      <c r="B7741" t="inlineStr"/>
      <c r="C7741" t="inlineStr"/>
      <c r="D7741" t="inlineStr">
        <is>
          <t>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quản lý, trông nom, chế ngự, kiềm chế, điều khiển, sai khiến, dạy dỗ, dạy bảo, thoát khỏi, gỡ khỏi, xoay xở được, giải quyết được, dùng, sử dụng, đạt kết quả, đạt mục đích, xoay sở được - tìm được cách - kế tiếp, tiếp theo, kế nghiệp, nối ngôi, kế vị, thành công - làm việc, hành động, hoạt động, làm, gia công, chế biến, lên men, tác động, có ảnh hưởng tới, đi qua, chuyển động, dần dần tự chuyển, tự làm cho, tiến triển, có kết quả - có hiệu lực, lách, nhăn nhó, cau lại, day dứt, bắt làm việc, làm lên men, thêu, làm cho chạy, chuyển vận, gây ra, thi hành, thực hiện, khai thác, trổng trọt, giải, chữa, nhào, nặn, rèn, tạc, vẽ, chạm, trau - đưa dần vào, chuyển, đưa, dẫn &amp; ), sắp đặt, bày ra, bày mưu</t>
        </is>
      </c>
    </row>
    <row r="7742">
      <c r="A7742" t="inlineStr">
        <is>
          <t>gelitzt</t>
        </is>
      </c>
      <c r="B7742" t="inlineStr"/>
      <c r="C7742" t="inlineStr"/>
      <c r="D7742" t="inlineStr">
        <is>
          <t>bị mắc cạn, bị lâm vào cảnh khó khăn, bị lâm vào cảnh không biết xoay xở ra sao, bị bỏ rơi, bị bỏ lại đằng sau</t>
        </is>
      </c>
    </row>
    <row r="7743">
      <c r="A7743" t="inlineStr">
        <is>
          <t>gellend</t>
        </is>
      </c>
      <c r="B7743" t="inlineStr"/>
      <c r="C7743" t="inlineStr"/>
      <c r="D7743" t="inlineStr">
        <is>
          <t>nhọc sắc, xoi mói, buốt thấu xương, nhức nhối, nhức óc, sắc sảo, sâu sắc, châm chọc - the thé, lanh lảnh, điếc tai, inh tai, hay la gào, hay réo, hay nheo nhéo quấy rầy = gellend lachen +</t>
        </is>
      </c>
    </row>
    <row r="7744">
      <c r="A7744" t="inlineStr">
        <is>
          <t>geloben</t>
        </is>
      </c>
      <c r="B7744" t="inlineStr"/>
      <c r="C7744" t="inlineStr"/>
      <c r="D7744" t="inlineStr">
        <is>
          <t>thề, thề nguyền, tuyên thệ, bắt thề, chửi, nguyền rủa - nguyện</t>
        </is>
      </c>
    </row>
    <row r="7745">
      <c r="A7745" t="inlineStr">
        <is>
          <t>gelten</t>
        </is>
      </c>
      <c r="B7745" t="inlineStr"/>
      <c r="C7745" t="inlineStr"/>
      <c r="D7745" t="inlineStr">
        <is>
          <t>gắn vào, áp vào, ghép vào, đính vào, đắp vào, tra vào, dùng ứng dụng, dùng áp dụng, chăm chú, chuyên tâm, xin, thỉnh cầu, có thể áp dụng vào, thích ứng với, hợp với, apply to, at hỏi - đếm, tính, kể cả, gồm cả, tính đến, kể đến, coi là, coi như, chom là, có giá trị, được kể đến, được tính đến, được chú ý đến, được quan tâm đến - 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xứng với, thích hợp với, nói năng, cư xử, làm đến mức là, trả, tiêu vào, bán, thuộc về, được biết, được thừa nhận, truyền đi, nói, truyền miệng, hợp nhịp điệu, phổ theo, đánh, ra, đặt - đứng, có, ở, cao, đứng vững, bền, đọng lại, tù hãm, giữ vững quan điểm, giữ vững lập trường, đồng ý, thoả thuận, ra ứng cử, bắt đứng, để, dựng, giữ vững, chịu đựng, thết, đãi = gelten als +</t>
        </is>
      </c>
    </row>
    <row r="7746">
      <c r="A7746" t="inlineStr">
        <is>
          <t>geltend</t>
        </is>
      </c>
      <c r="B7746" t="inlineStr"/>
      <c r="C7746" t="inlineStr"/>
      <c r="D7746" t="inlineStr">
        <is>
          <t>bào chữa, biện hộ, cãi, cầu xin, nài xin, bênh vực, lấy cớ, tạ sự</t>
        </is>
      </c>
    </row>
    <row r="7747">
      <c r="A7747" t="inlineStr">
        <is>
          <t>Geltendmachung</t>
        </is>
      </c>
      <c r="B7747" t="inlineStr"/>
      <c r="C7747" t="inlineStr"/>
      <c r="D7747" t="inlineStr">
        <is>
          <t>sự thúc ép, sự ép buộc, sự bắt tôn trọng, sự bắt tuân theo, sự đem thi hành</t>
        </is>
      </c>
    </row>
    <row r="7748">
      <c r="A7748" t="inlineStr">
        <is>
          <t>Geltung</t>
        </is>
      </c>
      <c r="B7748" t="inlineStr"/>
      <c r="C7748" t="inlineStr"/>
      <c r="D7748" t="inlineStr">
        <is>
          <t>kết quả, hiệu lực, hiệu quả, tác dụng, tác động, ảnh hưởng, ấn tượng, mục đích, ý định, của, của cải, vật dụng, hiệu ứng - giá trị pháp lý, tính chất hợp lệ, giá trị - trọng lượng, sức nặng, cái chặn, qu cân, qu lắc, cân, hạng, tạ, sự nặng, sự đầy, ti trọng, trọng lực, trọng lượng riêng, tầm quan trọng, sức thuyết phục, nh hưởng = zur Geltung kommen + = sich Geltung verschaffen + = der Grundsatz von allgemeiner Geltung +</t>
        </is>
      </c>
    </row>
    <row r="7749">
      <c r="A7749" t="inlineStr">
        <is>
          <t>Geltungsbereich</t>
        </is>
      </c>
      <c r="B7749" t="inlineStr"/>
      <c r="C7749" t="inlineStr"/>
      <c r="D7749" t="inlineStr">
        <is>
          <t>đường bao quanh, chu vi, ranh giới, giới hạn, phạm vi, khu vực bao quanh toà nhà = der Geltungsbereich +</t>
        </is>
      </c>
    </row>
    <row r="7750">
      <c r="A7750" t="inlineStr">
        <is>
          <t>gemacht</t>
        </is>
      </c>
      <c r="B7750" t="inlineStr"/>
      <c r="C7750" t="inlineStr"/>
      <c r="D7750">
        <f> wir haben es selbst gemacht +</f>
        <v/>
      </c>
    </row>
    <row r="7751">
      <c r="A7751" t="inlineStr">
        <is>
          <t>gemein</t>
        </is>
      </c>
      <c r="B7751" t="inlineStr"/>
      <c r="C7751" t="inlineStr"/>
      <c r="D7751" t="inlineStr">
        <is>
          <t>hèn hạ, thấp hèn, đê tiện, đáng khinh, khốn khổ, khốn nạn - khúm núm, quỵ luỵ, thường, không quý, giả - như súc vật, thô lỗ, cục cằn, hung bạo, bần, đáng tởm, chỉ đáng cho súc vật, xấu, khó chịu, quá lắm, cực kỳ, rất xấu - súc vật, có tính súc vật, cục súc, độc ác, dã man, đầy thú tính, dâm đãng, đồi truỵ - tục tĩu - vô giáo dục, vô lại, đểu cáng - kém, tồi tàn, to cánh, to sợi, không mịn, thô, lỗ mãng, thô tục - chung, công, công cộng, thông thường, bình thường, phổ biến, phổ thông, tầm thường - bần tiện - như con chó cà tàng, thô bỉ, hay cáu kỉnh, cắn cảu - ti tiện - bẩn thỉu, dơ bẩn, dơ dáy, cáu ghét, cáu bẩn, đầy bùn bẩn, có mưa gió sụt sùi, nhớp nháp bẩn thỉu, không sáng, nhơ nhốc, xấu xa, phi nghĩa - làm ô danh, ô nhục, nhục nhã, đáng hổ thẹn, không biết gì là danh dự - đục, có cặn, thối, hôi - ô trọc - hôi hám, hôi thối, ươn, đáng ghét, tồi, gớm, tởm, kinh tởm, nhiễm độc, nhiều rêu, nhiều hà, tắc nghẽn, rối, trái luật, gian lận, ngược, nhiều lỗi, gian trá - chung chung, tổng - - khom lưng uốn gối, liếm gót, quy nạp - xấu hổ, hổ thẹn, lén lút hèn hạ - kinh khủng, kinh khiếp, dễ sợ, lởm chởm - ở địa vị hèn mọn, ở địa vị thấp hèn, tầng lớp hạ lưu - không đứng dắn, không đoan trang, không tề chỉnh, không hợp với khuôn phép, khiếm nhã, bất lịch sự, sỗ sàng - có rận, có chấy, puộc thưa khuẫn bần tiện, ghê gớm, đầy rẫy, lắm, nhiều - thấp, bé, lùn, cạn, thấp bé, nhỏ, hạ, chậm, ở bậc dưới, hèm mọn, yếu, suy nhược, kém ăn, không bổ - trung bình, vừa, ở giữa, thấp kém, kém cỏi, tối tân, tiều tuỵ, tang thương, bủn xỉn, xấu hổ thầm, cừ, chiến, hắc búa - người ở, đầy tớ - tà giáo, không tín ngưỡng - dân chúng, quần chúng, thường dân, đám đông hỗn tạp, hỗn loạn, huyên náo, om sòm - làm buồn nôn, dâm ô, làm bực mình, cáu kỉnh, giận dữ, ác, hiểm - hạng xoàng, cãi những vụ lặt vặt, hay cãi cọ lặt vặt, lặt vặt, vụn vặt - lợn, như lợn, phàm ăn, quạu cọ - hư hỏng, phóng đãng, trác táng - côn đồ, bất lương, đểu giả - - mục, mục nát, thối rữa, đồi bại, sa đoạ, vô giá trị, bất tài, mắc bệnh sán gan - có váng, có bọt, cặn bã - - - nhớp nhúa, tham lam, keo kiệt, bẩn, xỉn - xấu xí, đáng sợ - không tử tế, không tốt, tàn nhẫn - đê hèn, không có giá trị, thật là xấu - thông tục - hư, tệ, tội lỗi, nguy hại, tinh quái, dữ, độc</t>
        </is>
      </c>
    </row>
    <row r="7752">
      <c r="A7752" t="inlineStr">
        <is>
          <t>Gemeinde</t>
        </is>
      </c>
      <c r="B7752" t="inlineStr"/>
      <c r="C7752" t="inlineStr"/>
      <c r="D7752" t="inlineStr">
        <is>
          <t>xã, công xã - dân, dân chúng, nhân dân, phường, hội, phái, nhóm người, sở hữu cộng đồng, sở hữu chung, công chúng, xã hội - sự tập hợp, sự tụ tập, sự hội họp, giáo đoàn, đại hội đồng trường đại học - cụm, túm, len phế phẩm, bông phế phẩm, bột len, bột vải, kết tủa xốp, chất lẳng xốp, đám đông, đàn, bầy, các con chiên, giáo dân - bãi rào, nhóm người cùng chung quyền lợi, nhóm người cùng chung mục đích, nếp gấp, khe núi, hốc núi, khúc cuộn, nếp oằn - xứ đạo, giáo khu, nhân dân trong giáo khu, xã civil parish), nhân dân trong xã = Gemeinde- +</t>
        </is>
      </c>
    </row>
    <row r="7753">
      <c r="A7753" t="inlineStr">
        <is>
          <t>Gemeines</t>
        </is>
      </c>
      <c r="B7753" t="inlineStr"/>
      <c r="C7753" t="inlineStr"/>
      <c r="D7753" t="inlineStr">
        <is>
          <t>hôi hám, hôi thối, bẩn thỉu, cáu bẩn, ươn, xấu, đáng ghét, tồi, thô tục, tục tĩu, thô lỗ, gớm, tởm, kinh tởm, nhiễm độc, nhiều rêu, nhiều hà, tắc nghẽn, rối, trái luật, gian lận, ngược, nhiều lỗi, gian trá</t>
        </is>
      </c>
    </row>
    <row r="7754">
      <c r="A7754" t="inlineStr">
        <is>
          <t>Gemeinheit</t>
        </is>
      </c>
      <c r="B7754" t="inlineStr"/>
      <c r="C7754" t="inlineStr"/>
      <c r="D7754" t="inlineStr">
        <is>
          <t>tính hèn hạ, tính đê tiện, tính khúm núm, tính quỵ luỵ, tính chất thường, tính chất không quý, tính chất giả - sự tham ăn, tham uống, sự say sưa bét nhè, sự dâm ô, sự tục tĩu, thức ăn kinh tởm - sự thô, tính thô lỗ, tính lỗ mãng, tính thô tục, tính tục tĩu - tình trạng bẩn thỉu, tình trạng dơ bẩn, tình trạng dơ dáy, lời nói tục tĩu, lời nói thô bỉ, điều đê tiện, điều hèn hạ - tình trạng hôi hám, vật dơ bẩn, vật cáu bẩn, tính chất độc ác ghê tởm - - tính bần tiện, tính bủn xỉn, việc hèn hạ, việc bần tiện - tính bẩn thỉu, sự nhớp nhúa, tính tham lam, tính keo kiệt - tính chất hèn hạ, tính chất đê hèn, tính chất thật là xấu, tính chất khó chịu - từ ngữ tục, tính chất thô tục, hành vi thô tục, cách đối xử thô tục - tính thông tục, lời thô tục, hành động thô bỉ = Gemeinheit! + = die verdammte Gemeinheit +</t>
        </is>
      </c>
    </row>
    <row r="7755">
      <c r="A7755" t="inlineStr">
        <is>
          <t>Gemeinplatz</t>
        </is>
      </c>
      <c r="B7755" t="inlineStr"/>
      <c r="C7755" t="inlineStr"/>
      <c r="D7755" t="inlineStr">
        <is>
          <t>tính chất tầm thường, tính chất sáo, tính chất vô vị, điều tầm thường, câu nói sáo - điều đáng ghi vào sổ tay, việc tầm thường, lời nói tầm thường, chuyện tầm thường, chuyện cũ rích - tính vô vị, tính tầm thường, tính nhàm, lời nói vô vị, lời nói nhàm - sự thật quá rõ ràng, lẽ hiển nhiên, chuyện cố nhiên</t>
        </is>
      </c>
    </row>
    <row r="7756">
      <c r="A7756" t="inlineStr">
        <is>
          <t>gemeinsam</t>
        </is>
      </c>
      <c r="B7756" t="inlineStr"/>
      <c r="C7756" t="inlineStr"/>
      <c r="D7756" t="inlineStr">
        <is>
          <t>tập thể, chung, tập họp - có dự tính, có bàn tính, có phối hợp, soạn cho hoà nhạc - nối, tiếp, chắp, ghép, hợp lại, liên kết, kết hợp - - lẫn nhau, qua lại - cùng, cùng với, cùng nhau, cùng một lúc, đồng thời, liền, liên tục - hợp, liên liên kết, đoàn kết, hoà hợp = gemeinsam + = gemeinsam haben + = gemeinsam speisen + = gemeinsam benutzen + = vieles gemeinsam haben +</t>
        </is>
      </c>
    </row>
    <row r="7757">
      <c r="A7757" t="inlineStr">
        <is>
          <t>Gemeinsame</t>
        </is>
      </c>
      <c r="B7757" t="inlineStr"/>
      <c r="C7757" t="inlineStr"/>
      <c r="D7757" t="inlineStr">
        <is>
          <t>đất công, quyền được hưởng trên đất đai của người khác, sự chung, của chung, những người bình dân, dân chúng</t>
        </is>
      </c>
    </row>
    <row r="7758">
      <c r="A7758" t="inlineStr">
        <is>
          <t>Gemeinsamkeit</t>
        </is>
      </c>
      <c r="B7758" t="inlineStr"/>
      <c r="C7758" t="inlineStr"/>
      <c r="D7758" t="inlineStr">
        <is>
          <t>dân, dân chúng, nhân dân, phường, hội, phái, nhóm người, sở hữu cộng đồng, sở hữu chung, công chúng, xã hội</t>
        </is>
      </c>
    </row>
    <row r="7759">
      <c r="A7759" t="inlineStr">
        <is>
          <t>Gemeinschaft</t>
        </is>
      </c>
      <c r="B7759" t="inlineStr"/>
      <c r="C7759" t="inlineStr"/>
      <c r="D7759" t="inlineStr">
        <is>
          <t>sự kết hợp, sự liên hợp, sự liên kết, sự liên đới, sự kết giao, sự giao thiệp, sự liên tưởng, hội, hội liên hiệp, đoàn thể, công ty, quần hợp, môn bóng đá association foot-ball) - danh từ tập họp - sự cùng chia sẻ, sự liên lạc, quan hệ, sự cảm thông, nhóm đạo, Communion lễ ban thánh thể - dân, dân chúng, nhân dân, phường, phái, nhóm người, sở hữu cộng đồng, sở hữu chung, công chúng, xã hội - sự cùng đi, sự cùng ở, sự có bầu có bạn, khách, khách khứa, bạn, bè bạn, đoàn, toán, bọn, toàn thể thuỷ thủ, đại đội - tình bạn, tình bằng hữu, sự giao hảo, tình đoàn kết, tình anh em, nhóm, ban, hội ái hữu, tổ sự tham gia tổ, chức vị uỷ viên giám đốc, lương bổng uỷ viên giám đốc, học bổng - lối sống xã hội, tầng lớp thượng lưu, tầng lớp quan sang chức trọng, sự giao du, sự làm bạn, tình bạn bè = die Europäische Gemeinschaft + = aus der Gemeinschaft ausschließen +</t>
        </is>
      </c>
    </row>
    <row r="7760">
      <c r="A7760" t="inlineStr">
        <is>
          <t>gemeinschaftlich</t>
        </is>
      </c>
      <c r="B7760" t="inlineStr"/>
      <c r="C7760" t="inlineStr"/>
      <c r="D7760" t="inlineStr">
        <is>
          <t>chung, công, công cộng, thường, thông thường, bình thường, phổ biến, phổ thông, tầm thường, thô tục - có dự tính, có bàn tính, có phối hợp, soạn cho hoà nhạc - nối, tiếp, chắp, ghép, hợp lại, liên kết, kết hợp</t>
        </is>
      </c>
    </row>
    <row r="7761">
      <c r="A7761" t="inlineStr">
        <is>
          <t>Gemeinschaftsgeist</t>
        </is>
      </c>
      <c r="B7761" t="inlineStr"/>
      <c r="C7761" t="inlineStr"/>
      <c r="D7761" t="inlineStr">
        <is>
          <t>sự đoàn kết, sự liên kết, tình đoàn kết</t>
        </is>
      </c>
    </row>
    <row r="7762">
      <c r="A7762" t="inlineStr">
        <is>
          <t>Gemeinwesen</t>
        </is>
      </c>
      <c r="B7762" t="inlineStr"/>
      <c r="C7762" t="inlineStr"/>
      <c r="D7762" t="inlineStr">
        <is>
          <t>toàn thể nhân dân, khối cộng đồng, nước cộng hoà, Commonwealth liên bang Uc, Commonwealth chính phủ cộng hoà Anh, đoàn kịch góp, commonweal - dân, dân chúng, nhân dân, phường, hội, phái, nhóm người, sở hữu cộng đồng, sở hữu chung, công chúng, xã hội</t>
        </is>
      </c>
    </row>
    <row r="7763">
      <c r="A7763" t="inlineStr">
        <is>
          <t>Gemenge</t>
        </is>
      </c>
      <c r="B7763" t="inlineStr"/>
      <c r="C7763" t="inlineStr"/>
      <c r="D7763" t="inlineStr">
        <is>
          <t>mẻ, đợt, chuyển, khoá</t>
        </is>
      </c>
    </row>
    <row r="7764">
      <c r="A7764" t="inlineStr">
        <is>
          <t>gemessen</t>
        </is>
      </c>
      <c r="B7764" t="inlineStr"/>
      <c r="C7764" t="inlineStr"/>
      <c r="D7764" t="inlineStr">
        <is>
          <t>trang nghiêm, nghiêm nghị, từ tốn, nghiêm trọng, trầm trọng, quan trọng, sạm, tối, trầm, huyền - đều đặn, nhịp nhàng, có chừng mực, đắn đo, cân nhắc, có suy nghĩ, thận trọng - kín đáo, giữ gìn, không hay thổ lộ tâm tình</t>
        </is>
      </c>
    </row>
    <row r="7765">
      <c r="A7765" t="inlineStr">
        <is>
          <t>Gemination</t>
        </is>
      </c>
      <c r="B7765" t="inlineStr"/>
      <c r="C7765" t="inlineStr"/>
      <c r="D7765" t="inlineStr">
        <is>
          <t>sự sắp thành đôi</t>
        </is>
      </c>
    </row>
    <row r="7766">
      <c r="A7766" t="inlineStr">
        <is>
          <t>Gemisch</t>
        </is>
      </c>
      <c r="B7766" t="inlineStr"/>
      <c r="C7766" t="inlineStr"/>
      <c r="D7766" t="inlineStr">
        <is>
          <t>thứ pha trộn - hợp chất, cây họ cúc, kiến trúc hỗn hợp, hợp tử - khối kết, cuội kết - sự kết khối, sự kết hợp - đống lẫn lộn, mớ lộn xộn, món hổ lốn - hạt ngâm nước nóng, thóc cám nấu trộn, đậu nghiền nhừ, khoai nghiền nhừ, cháo đặc, mớ hỗn độn, người được mê, người được phải lòng - sự pha trộn, sự hỗn hợp, mớ hỗn hợp, nhóm người hỗn tạp, bản nhạc hỗn hợp, sách tạp lục - sự pha tạp, hợp tuyển - vật hỗn hợp, hỗn dược - gồn hợp, pha tạp, mớ pha tạp, áo anh hề - = das Benzin-Öl Gemisch +</t>
        </is>
      </c>
    </row>
    <row r="7767">
      <c r="A7767" t="inlineStr">
        <is>
          <t>gemischt</t>
        </is>
      </c>
      <c r="B7767" t="inlineStr"/>
      <c r="C7767" t="inlineStr"/>
      <c r="D7767" t="inlineStr">
        <is>
          <t>hợp lại, ghép, ghép lại, kiểu hoa cúc, theo kiểu hỗn hợp, làm bằng gỗ và sắt, đủ các hạng, đa hợp - lẫn lộn, pha trộn, ô hợp, bối rối, lúng túng, sửng sốt, ngơ ngác, cho cả nam lẫn nữ, hỗn tạp</t>
        </is>
      </c>
    </row>
    <row r="7768">
      <c r="A7768" t="inlineStr">
        <is>
          <t>Gemse</t>
        </is>
      </c>
      <c r="B7768" t="inlineStr"/>
      <c r="C7768" t="inlineStr"/>
      <c r="D7768" t="inlineStr">
        <is>
          <t>con sơn dương, da sơn dương, da cừu, da dê</t>
        </is>
      </c>
    </row>
    <row r="7769">
      <c r="A7769" t="inlineStr">
        <is>
          <t>Gemurmel</t>
        </is>
      </c>
      <c r="B7769" t="inlineStr"/>
      <c r="C7769" t="inlineStr"/>
      <c r="D7769" t="inlineStr">
        <is>
          <t>tiếng bập bẹ, tiếng bi bô, sự nói lảm nhảm, sự, tiếng rì rào, tiếng róc rách, sự tiết lộ - tiếng ùng ục, tiếng ồng ộc, tiếng ríu rít - tiếng nói lầm bầm - tiếng rì rầm, tiếng xì xào, tiếng thì thầm, tiếng nói thầm, tiếng lẩm bẩm, lời than phiền, lời kêu ca - sự thì thầm, sự lẩm bẩm, sự càu nhàu, tiếng càu nhàu</t>
        </is>
      </c>
    </row>
    <row r="7770">
      <c r="A7770" t="inlineStr">
        <is>
          <t>gemustert</t>
        </is>
      </c>
      <c r="B7770" t="inlineStr"/>
      <c r="C7770" t="inlineStr"/>
      <c r="D7770" t="inlineStr">
        <is>
          <t>dệt hoa, thêu hoa, làm bằng thép hoa Đa-mát, đỏ tươi - có trang hoàng, có trang trí, nhiều màu, lạ lùng, vô lý, đồng bóng, tưởng tượng, để làm cảnh, để trang hoàng - in hoa, có hình vẽ, được miêu tả bằng hình vẽ, được miêu tả bằng sơ đồ, có hình nhịp điệu</t>
        </is>
      </c>
    </row>
    <row r="7771">
      <c r="A7771" t="inlineStr">
        <is>
          <t>Gen</t>
        </is>
      </c>
      <c r="B7771" t="inlineStr"/>
      <c r="C7771" t="inlineStr"/>
      <c r="D7771" t="inlineStr">
        <is>
          <t>Gen</t>
        </is>
      </c>
    </row>
    <row r="7772">
      <c r="A7772" t="inlineStr">
        <is>
          <t>genannt</t>
        </is>
      </c>
      <c r="B7772" t="inlineStr"/>
      <c r="C7772" t="inlineStr"/>
      <c r="D7772">
        <f> oben genannt +</f>
        <v/>
      </c>
    </row>
    <row r="7773">
      <c r="A7773" t="inlineStr">
        <is>
          <t>Genauigkeit</t>
        </is>
      </c>
      <c r="B7773" t="inlineStr"/>
      <c r="C7773" t="inlineStr"/>
      <c r="D7773" t="inlineStr">
        <is>
          <t>sự đúng đắn, sự chính xác, độ chính xác -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sự tỉ mỉ, sự kỹ lưỡng, sự công phu, sự trau chuốt - tính chính xác, tính đúng đắn - - lòng trung thành, lòng chung thuỷ, tính trung thực - độ tin, độ trung thực - tính nhỏ bé, tính vụn vặt, tính cực kỳ chính xác - tính cá biệt, tính riêng biệt, đặc tính, đặc điểm, nét đặc thù, tính kỹ lưỡng, tính cặn kẽ, tính câu nệ đến từng chi tiết, tính khảnh, tính cảnh vẻ, sự khó chịu - tính đúng, tính tỉ mỉ, tính câu nệ, sự kỹ tính - sự đúng, đúng, chính xác - tính nghiêm khắc, tính khắc khe, tính chặt chẽ, tính nghiêm ngặt, tính khắc nghiệt, tính khắc khổ, những biện pháp khắt khe, sự khó khăn gian khổ, cảnh đói kém hoạn nạn - tính nghiêm nghị, sự ngặt nghèo, tính khốc liệt, tính dữ dội, tính gay go, tính ác liệt, tính mộc mạc, tính giản dị, giọng châm biếm, giọng mỉa mai, sự đối đãi khắc nghiệt - sự trừng phạt khắc nghiệt - tính nghiêm chỉnh - tính chất kín, tính không thấm rỉ, tính chất chật, tính bó sát, tính chất căng, tính chất căng thẳng, tính chất khó khăn, tính khan hiếm, tính khó hiếm - sự thật, lẽ phải, chân lý, tính thật thà, lòng chân thật, sự lắp đúng = die doppelte Genauigkeit + = die einfache Genauigkeit + = die peinliche Genauigkeit + = die übergroße Genauigkeit + = die arithmetische Genauigkeit +</t>
        </is>
      </c>
    </row>
    <row r="7774">
      <c r="A7774" t="inlineStr">
        <is>
          <t>Gendarm</t>
        </is>
      </c>
      <c r="B7774" t="inlineStr"/>
      <c r="C7774" t="inlineStr"/>
      <c r="D7774" t="inlineStr">
        <is>
          <t>sen đầm</t>
        </is>
      </c>
    </row>
    <row r="7775">
      <c r="A7775" t="inlineStr">
        <is>
          <t>Genealoge</t>
        </is>
      </c>
      <c r="B7775" t="inlineStr"/>
      <c r="C7775" t="inlineStr"/>
      <c r="D7775" t="inlineStr">
        <is>
          <t>nhà phả hệ học, người lập bảng phả hệ</t>
        </is>
      </c>
    </row>
    <row r="7776">
      <c r="A7776" t="inlineStr">
        <is>
          <t>Genealogie</t>
        </is>
      </c>
      <c r="B7776" t="inlineStr"/>
      <c r="C7776" t="inlineStr"/>
      <c r="D7776" t="inlineStr">
        <is>
          <t>khoa phả hệ, bảng phả hệ</t>
        </is>
      </c>
    </row>
    <row r="7777">
      <c r="A7777" t="inlineStr">
        <is>
          <t>genealogisch</t>
        </is>
      </c>
      <c r="B7777" t="inlineStr"/>
      <c r="C7777" t="inlineStr"/>
      <c r="D7777" t="inlineStr">
        <is>
          <t>phả hệ</t>
        </is>
      </c>
    </row>
    <row r="7778">
      <c r="A7778" t="inlineStr">
        <is>
          <t>Genehmigung</t>
        </is>
      </c>
      <c r="B7778" t="inlineStr"/>
      <c r="C7778" t="inlineStr"/>
      <c r="D7778" t="inlineStr">
        <is>
          <t>sự nhận, sự chấp nhận, sự chấp thuận, sự thừa nhận, sự công nhận, sự hoan nghênh, sự tán thưởng, sự tán thành, sự tin, sự nhận thanh toán, hoá đơn được nhận thanh toán - sự cho phép, sự thú nhận, tiền trợ cấp, tiền cấp phát, tiền bỏ túi, tiền tiêu vặt, phần tiền, khẩu phần, phần ăn, sự kể đến, sự tính đến, sự chiếu cố đến, sự dung thứ, sự trừ - sự bớt, hạn định cho phép - sự đồng ý - sự phê chuẩn - sự nhượng, sự nhượng bộ, sự nhường, đất nhượng, nhượng địa, tô giới - sự ưng thuận, sự bằng lòng, sự thoả thuận, sự tán thành) - giấy phép, môn bài, đăng ký, bằng, chứng chỉ, bằng cử nhân, sự phóng túng, sự bừa bâi, sự dâm loạn, sự phóng túng về niêm luật - tính cho phép được, tính chấp nhận được, tính dung được - phép - sự được phép của phong tục tập quán, luật pháp, sắc lệnh, hình phạt vindicatory sanction), sự khen thưởng remuneratory sanction) = mit Genehmigung von + = mit freundlicher Genehmigung +</t>
        </is>
      </c>
    </row>
    <row r="7779">
      <c r="A7779" t="inlineStr">
        <is>
          <t>geneigt</t>
        </is>
      </c>
      <c r="B7779" t="inlineStr"/>
      <c r="C7779" t="inlineStr"/>
      <c r="D7779" t="inlineStr">
        <is>
          <t>có ý sãn sàng, có ý thích, có ý thiên về, có khuynh hướng, có chiều hướng, nghiêng dốc - - thích, sãn lòng, vui lòng - úp, sấp, nằm sóng soài, ngả về, thiên về, có thiên hướng về, nghiêng, dốc - thuận lợi, thuận tiện, tốt, lành - bằng lòng, muốn, sẵn sàng, quyết tâm, có thiện ý, hay giúp đỡ, sẵn lòng, tự nguyện = geneigt + = geneigt zu + = geneigt sein + = geneigt sein + = geneigt sein + = nicht geneigt + = geneigt machen + = sich geneigt fühlen + = im voraus geneigt machen + = geneigt sein etwas zu tun +</t>
        </is>
      </c>
    </row>
    <row r="7780">
      <c r="A7780" t="inlineStr">
        <is>
          <t>Generaldirektor</t>
        </is>
      </c>
      <c r="B7780" t="inlineStr"/>
      <c r="C7780" t="inlineStr"/>
      <c r="D7780" t="inlineStr">
        <is>
          <t>chủ tịch, tổng thống, hiệu trưởng, thống sứ, thống đốc</t>
        </is>
      </c>
    </row>
    <row r="7781">
      <c r="A7781" t="inlineStr">
        <is>
          <t>Generalintendant</t>
        </is>
      </c>
      <c r="B7781" t="inlineStr"/>
      <c r="C7781" t="inlineStr"/>
      <c r="D7781" t="inlineStr">
        <is>
          <t>giám đốc, người điều khiển, người chỉ huy, quan đốc chính, cha đạo, người đạo diễn, đường chuẩn, máy ngắm</t>
        </is>
      </c>
    </row>
    <row r="7782">
      <c r="A7782" t="inlineStr">
        <is>
          <t>Generalissimus</t>
        </is>
      </c>
      <c r="B7782" t="inlineStr"/>
      <c r="C7782" t="inlineStr"/>
      <c r="D7782" t="inlineStr">
        <is>
          <t>tổng tư lệnh</t>
        </is>
      </c>
    </row>
    <row r="7783">
      <c r="A7783" t="inlineStr">
        <is>
          <t>Generalprobe</t>
        </is>
      </c>
      <c r="B7783" t="inlineStr"/>
      <c r="C7783" t="inlineStr"/>
      <c r="D7783" t="inlineStr">
        <is>
          <t>buổi tổng duyệt</t>
        </is>
      </c>
    </row>
    <row r="7784">
      <c r="A7784" t="inlineStr">
        <is>
          <t>Generator</t>
        </is>
      </c>
      <c r="B7784" t="inlineStr"/>
      <c r="C7784" t="inlineStr"/>
      <c r="D7784" t="inlineStr">
        <is>
          <t>người sinh ra, người tạo ra, cái sinh thành, máy sinh, máy phát, máy phát điện = der Generator +</t>
        </is>
      </c>
    </row>
    <row r="7785">
      <c r="A7785" t="inlineStr">
        <is>
          <t>generell</t>
        </is>
      </c>
      <c r="B7785" t="inlineStr"/>
      <c r="C7785" t="inlineStr"/>
      <c r="D7785" t="inlineStr">
        <is>
          <t>thuộc vũ trụ, thuộc thế giới, thuộc vạn vật, toàn bộ, toàn thể, tất cả, chung, phổ thông, phổ biến, vạn năng</t>
        </is>
      </c>
    </row>
    <row r="7786">
      <c r="A7786" t="inlineStr">
        <is>
          <t>generieren</t>
        </is>
      </c>
      <c r="B7786" t="inlineStr"/>
      <c r="C7786" t="inlineStr"/>
      <c r="D7786" t="inlineStr">
        <is>
          <t>sinh, đẻ ra, phát, phát ra</t>
        </is>
      </c>
    </row>
    <row r="7787">
      <c r="A7787" t="inlineStr">
        <is>
          <t>genesen</t>
        </is>
      </c>
      <c r="B7787" t="inlineStr"/>
      <c r="C7787" t="inlineStr"/>
      <c r="D7787" t="inlineStr">
        <is>
          <t>lại sức, hồi phục, dưỡng bệnh - vá, chữa, sửa chữa, sửa sang, tu bổ, tu sửa, sửa, sửa đổi, sửa lại, chỉnh đốn, cải thiện, làm cho tốt hơn, làm cho khá hơn, sửa tính nết, sửa mình, tu tính, phục hồi - lấy lại, giành lại, tìm lại được, được, bù lại, đòi, thu lại, cứu sống lại, làm tỉnh lại, làm bình phục, chữa khỏi bệnh), khỏi bệnh, bình phục, tỉnh lại, tĩnh trí lại, bình tĩnh lại - hết khỏi, lên lại, được bồi thường, thủ thế lại</t>
        </is>
      </c>
    </row>
    <row r="7788">
      <c r="A7788" t="inlineStr">
        <is>
          <t>genesend</t>
        </is>
      </c>
      <c r="B7788" t="inlineStr"/>
      <c r="C7788" t="inlineStr"/>
      <c r="D7788" t="inlineStr">
        <is>
          <t>đang lại sức, đang hồi phục, đang dưỡng bệnh</t>
        </is>
      </c>
    </row>
    <row r="7789">
      <c r="A7789" t="inlineStr">
        <is>
          <t>Genesende</t>
        </is>
      </c>
      <c r="B7789" t="inlineStr"/>
      <c r="C7789" t="inlineStr"/>
      <c r="D7789" t="inlineStr">
        <is>
          <t>người dưỡng bệnh</t>
        </is>
      </c>
    </row>
    <row r="7790">
      <c r="A7790" t="inlineStr">
        <is>
          <t>Genesung</t>
        </is>
      </c>
      <c r="B7790" t="inlineStr"/>
      <c r="C7790" t="inlineStr"/>
      <c r="D7790" t="inlineStr">
        <is>
          <t>sự lại sức, sự hồi phục, thời kỳ dưỡng bệnh - sự lấy lại được, sự tìm lại được, sự đòi lại được, sự bình phục, sự khỏi bệnh, sự khôi phục lại, sự phục hồi lại, miếng thủ thế lại, sự lấy lại thăng bằng</t>
        </is>
      </c>
    </row>
    <row r="7791">
      <c r="A7791" t="inlineStr">
        <is>
          <t>Genesungs-</t>
        </is>
      </c>
      <c r="B7791" t="inlineStr"/>
      <c r="C7791" t="inlineStr"/>
      <c r="D7791" t="inlineStr">
        <is>
          <t>đang lại sức, đang hồi phục, đang dưỡng bệnh</t>
        </is>
      </c>
    </row>
    <row r="7792">
      <c r="A7792" t="inlineStr">
        <is>
          <t>Genetik</t>
        </is>
      </c>
      <c r="B7792" t="inlineStr"/>
      <c r="C7792" t="inlineStr"/>
      <c r="D7792" t="inlineStr">
        <is>
          <t>di truyền học</t>
        </is>
      </c>
    </row>
    <row r="7793">
      <c r="A7793" t="inlineStr">
        <is>
          <t>genetisch</t>
        </is>
      </c>
      <c r="B7793" t="inlineStr"/>
      <c r="C7793" t="inlineStr"/>
      <c r="D7793" t="inlineStr">
        <is>
          <t>căn nguyên, nguồn gốc, di truyền học, phát sinh</t>
        </is>
      </c>
    </row>
    <row r="7794">
      <c r="A7794" t="inlineStr">
        <is>
          <t>genial</t>
        </is>
      </c>
      <c r="B7794" t="inlineStr"/>
      <c r="C7794" t="inlineStr"/>
      <c r="D7794" t="inlineStr">
        <is>
          <t>sáng chói, chói loà, rực rỡ, tài giỏi, lỗi lạc</t>
        </is>
      </c>
    </row>
    <row r="7795">
      <c r="A7795" t="inlineStr">
        <is>
          <t>Geniale</t>
        </is>
      </c>
      <c r="B7795" t="inlineStr"/>
      <c r="C7795" t="inlineStr"/>
      <c r="D7795" t="inlineStr">
        <is>
          <t>thiên tài, thiên tư, người thiên tài, người anh tài, bậc kỳ tài, dùng số ít thần bản mệnh, tinh thần, đặc tính, liên tưởng, cảm hứng, thần</t>
        </is>
      </c>
    </row>
    <row r="7796">
      <c r="A7796" t="inlineStr">
        <is>
          <t>Genick</t>
        </is>
      </c>
      <c r="B7796" t="inlineStr"/>
      <c r="C7796" t="inlineStr"/>
      <c r="D7796" t="inlineStr">
        <is>
          <t>gáy the nape of the neck) - cổ, thịt cổ, chỗ thắt lại, chỗ hẹp lại, tính táo tợn, tính liều lĩnh, người táo tợn, người liều lĩnh - gáy, scurf = am Genick fassen +</t>
        </is>
      </c>
    </row>
    <row r="7797">
      <c r="A7797" t="inlineStr">
        <is>
          <t>Genie</t>
        </is>
      </c>
      <c r="B7797" t="inlineStr">
        <is>
          <t>verb</t>
        </is>
      </c>
      <c r="C7797" t="inlineStr"/>
      <c r="D7797" t="inlineStr">
        <is>
          <t>thiên tài, thiên tư, người thiên tài, người anh tài, bậc kỳ tài, dùng số ít thần bản mệnh, tinh thần, đặc tính, liên tưởng, cảm hứng, thần = das verbummelte Genie +</t>
        </is>
      </c>
    </row>
    <row r="7798">
      <c r="A7798" t="inlineStr">
        <is>
          <t>Genitalien</t>
        </is>
      </c>
      <c r="B7798" t="inlineStr"/>
      <c r="C7798" t="inlineStr"/>
      <c r="D7798" t="inlineStr">
        <is>
          <t>cơ quan sinh dục ngoài</t>
        </is>
      </c>
    </row>
    <row r="7799">
      <c r="A7799" t="inlineStr">
        <is>
          <t>Genitiv</t>
        </is>
      </c>
      <c r="B7799" t="inlineStr"/>
      <c r="C7799" t="inlineStr"/>
      <c r="D7799" t="inlineStr">
        <is>
          <t>cách sở hữu, cách</t>
        </is>
      </c>
    </row>
    <row r="7800">
      <c r="A7800" t="inlineStr">
        <is>
          <t>genommen</t>
        </is>
      </c>
      <c r="B7800" t="inlineStr"/>
      <c r="C7800" t="inlineStr"/>
      <c r="D7800">
        <f> einzeln genommen +</f>
        <v/>
      </c>
    </row>
    <row r="7801">
      <c r="A7801" t="inlineStr">
        <is>
          <t>Genosse</t>
        </is>
      </c>
      <c r="B7801" t="inlineStr"/>
      <c r="C7801" t="inlineStr"/>
      <c r="D7801" t="inlineStr">
        <is>
          <t>bạn, bầu bạn, người bạn gái companion lady companion), sổ tay, sách hướng dẫn, vật cùng đôi - đồng chí - bạn đồng chí, người, người ta, ông bạn, thằng cha, gã, anh chàng, nghiên cứu sinh, uỷ viên giám đốc, hội viên, thành viên, anh chàng đang cầu hôn, anh chàng đang theo đuổi một cô gái - nước chiếu tướng, bạn nghề, con đực, con cái, vợ, chồng, bạn đời, người phụ việc, người giúp việc, người trợ lực, phó thuyền trưởng</t>
        </is>
      </c>
    </row>
    <row r="7802">
      <c r="A7802" t="inlineStr">
        <is>
          <t>Genossenschaft</t>
        </is>
      </c>
      <c r="B7802" t="inlineStr"/>
      <c r="C7802" t="inlineStr"/>
      <c r="D7802" t="inlineStr">
        <is>
          <t>sự kết hợp, sự liên hợp, sự liên kết, sự liên đới, sự kết giao, sự giao thiệp, sự liên tưởng, hội, hội liên hiệp, đoàn thể, công ty, quần hợp, môn bóng đá association foot-ball)</t>
        </is>
      </c>
    </row>
    <row r="7803">
      <c r="A7803" t="inlineStr">
        <is>
          <t>Genre</t>
        </is>
      </c>
      <c r="B7803" t="inlineStr"/>
      <c r="C7803" t="inlineStr"/>
      <c r="D7803" t="inlineStr">
        <is>
          <t>loại, thể loại</t>
        </is>
      </c>
    </row>
    <row r="7804">
      <c r="A7804" t="inlineStr">
        <is>
          <t>genug</t>
        </is>
      </c>
      <c r="B7804" t="inlineStr"/>
      <c r="C7804" t="inlineStr"/>
      <c r="D7804" t="inlineStr">
        <is>
          <t>đủ, đủ dùng, khá - có khả năng, có thẩm quyền = mehr als genug + = ich habe genug zu tun + = lange nicht gut genug + = ich habe mehr als genug +</t>
        </is>
      </c>
    </row>
    <row r="7805">
      <c r="A7805" t="inlineStr">
        <is>
          <t>Genugtuung</t>
        </is>
      </c>
      <c r="B7805" t="inlineStr"/>
      <c r="C7805" t="inlineStr"/>
      <c r="D7805" t="inlineStr">
        <is>
          <t>sự trả thù, hành động trả thù, ý muốn trả thù, mối thù hằn, trận đấu gỡ - sự làm cho thoả mãn, sự vừa lòng, sự toại ý, sự thoả mãn, sự trả nợ, sự làm tròn nhiệm vụ, sự chuộc tội, dịp rửa thù = die späte Genugtuung + = Genugtuung leisten +</t>
        </is>
      </c>
    </row>
    <row r="7806">
      <c r="A7806" t="inlineStr">
        <is>
          <t>Genus</t>
        </is>
      </c>
      <c r="B7806" t="inlineStr"/>
      <c r="C7806" t="inlineStr"/>
      <c r="D7806" t="inlineStr">
        <is>
          <t>giống - tiếng, tiếng nói, giọng nói &amp; ), ý kiến, lời, lời nói, sự bày tỏ, sự phát biểu, âm kêu, dạng</t>
        </is>
      </c>
    </row>
    <row r="7807">
      <c r="A7807" t="inlineStr">
        <is>
          <t>Geografie</t>
        </is>
      </c>
      <c r="B7807" t="inlineStr"/>
      <c r="C7807" t="inlineStr"/>
      <c r="D7807" t="inlineStr">
        <is>
          <t>khoa địa lý, địa lý học</t>
        </is>
      </c>
    </row>
    <row r="7808">
      <c r="A7808" t="inlineStr">
        <is>
          <t>geografisch</t>
        </is>
      </c>
      <c r="B7808" t="inlineStr"/>
      <c r="C7808" t="inlineStr"/>
      <c r="D7808" t="inlineStr">
        <is>
          <t>địa lý</t>
        </is>
      </c>
    </row>
    <row r="7809">
      <c r="A7809" t="inlineStr">
        <is>
          <t>Geograph</t>
        </is>
      </c>
      <c r="B7809" t="inlineStr"/>
      <c r="C7809" t="inlineStr"/>
      <c r="D7809" t="inlineStr">
        <is>
          <t>nhà địa lý</t>
        </is>
      </c>
    </row>
    <row r="7810">
      <c r="A7810" t="inlineStr">
        <is>
          <t>Geologe</t>
        </is>
      </c>
      <c r="B7810" t="inlineStr"/>
      <c r="C7810" t="inlineStr"/>
      <c r="D7810" t="inlineStr">
        <is>
          <t>nhà địa chất</t>
        </is>
      </c>
    </row>
    <row r="7811">
      <c r="A7811" t="inlineStr">
        <is>
          <t>Geologie</t>
        </is>
      </c>
      <c r="B7811" t="inlineStr"/>
      <c r="C7811" t="inlineStr"/>
      <c r="D7811" t="inlineStr">
        <is>
          <t>khoa địa chất, địa chất học = die kosmische Geologie +</t>
        </is>
      </c>
    </row>
    <row r="7812">
      <c r="A7812" t="inlineStr">
        <is>
          <t>geologisch</t>
        </is>
      </c>
      <c r="B7812" t="inlineStr"/>
      <c r="C7812" t="inlineStr"/>
      <c r="D7812" t="inlineStr">
        <is>
          <t>địa chất</t>
        </is>
      </c>
    </row>
    <row r="7813">
      <c r="A7813" t="inlineStr">
        <is>
          <t>Geometer</t>
        </is>
      </c>
      <c r="B7813" t="inlineStr"/>
      <c r="C7813" t="inlineStr"/>
      <c r="D7813" t="inlineStr">
        <is>
          <t>viên thanh tra, người kiểm sát, nhân viên thuế quan, người chuyên vẽ bản đồ địa hình</t>
        </is>
      </c>
    </row>
    <row r="7814">
      <c r="A7814" t="inlineStr">
        <is>
          <t>Geometrie</t>
        </is>
      </c>
      <c r="B7814" t="inlineStr"/>
      <c r="C7814" t="inlineStr"/>
      <c r="D7814" t="inlineStr">
        <is>
          <t>hình học = die angewandte Geometrie + = die analytische Geometrie + = die darstellende Geometrie +</t>
        </is>
      </c>
    </row>
    <row r="7815">
      <c r="A7815" t="inlineStr">
        <is>
          <t>geometrisch</t>
        </is>
      </c>
      <c r="B7815" t="inlineStr"/>
      <c r="C7815" t="inlineStr"/>
      <c r="D7815" t="inlineStr">
        <is>
          <t>hình học</t>
        </is>
      </c>
    </row>
    <row r="7816">
      <c r="A7816" t="inlineStr">
        <is>
          <t>Geophysik</t>
        </is>
      </c>
      <c r="B7816" t="inlineStr"/>
      <c r="C7816" t="inlineStr"/>
      <c r="D7816" t="inlineStr">
        <is>
          <t>khoa địa vật lý</t>
        </is>
      </c>
    </row>
    <row r="7817">
      <c r="A7817" t="inlineStr">
        <is>
          <t>Geopolitik</t>
        </is>
      </c>
      <c r="B7817" t="inlineStr"/>
      <c r="C7817" t="inlineStr"/>
      <c r="D7817" t="inlineStr">
        <is>
          <t>khoa địa chính trị</t>
        </is>
      </c>
    </row>
    <row r="7818">
      <c r="A7818" t="inlineStr">
        <is>
          <t>geozentrisch</t>
        </is>
      </c>
      <c r="B7818" t="inlineStr"/>
      <c r="C7818" t="inlineStr"/>
      <c r="D7818" t="inlineStr">
        <is>
          <t>tâm địa cầu, địa tâm, coi địa cầu là trung tâm</t>
        </is>
      </c>
    </row>
    <row r="7819">
      <c r="A7819" t="inlineStr">
        <is>
          <t>gepanzert</t>
        </is>
      </c>
      <c r="B7819" t="inlineStr"/>
      <c r="C7819" t="inlineStr"/>
      <c r="D7819" t="inlineStr">
        <is>
          <t>bọc sắt - cứng rắn</t>
        </is>
      </c>
    </row>
    <row r="7820">
      <c r="A7820" t="inlineStr">
        <is>
          <t>Gepard</t>
        </is>
      </c>
      <c r="B7820" t="inlineStr"/>
      <c r="C7820" t="inlineStr"/>
      <c r="D7820">
        <f> der Gepard +</f>
        <v/>
      </c>
    </row>
    <row r="7821">
      <c r="A7821" t="inlineStr">
        <is>
          <t>gepfeffert</t>
        </is>
      </c>
      <c r="B7821" t="inlineStr"/>
      <c r="C7821" t="inlineStr"/>
      <c r="D7821">
        <f> stark gepfeffert rösten +</f>
        <v/>
      </c>
    </row>
    <row r="7822">
      <c r="A7822" t="inlineStr">
        <is>
          <t>gepflanzt</t>
        </is>
      </c>
      <c r="B7822" t="inlineStr"/>
      <c r="C7822" t="inlineStr"/>
      <c r="D7822" t="inlineStr">
        <is>
          <t>rậm, um tùm, mập, chắc nịch</t>
        </is>
      </c>
    </row>
    <row r="7823">
      <c r="A7823" t="inlineStr">
        <is>
          <t>gepflegt</t>
        </is>
      </c>
      <c r="B7823" t="inlineStr"/>
      <c r="C7823" t="inlineStr"/>
      <c r="D7823" t="inlineStr">
        <is>
          <t>có trồng trọt, có cày cấy, có học thức, có trau dồi, có tu dưỡng - sạch gọn, ngăn nắp, rõ ràng, rành mạch, ngắn gọn, khéo, tinh xảo, giản dị và trang nhã, nguyên chất, không pha - đã lọc, đã tinh chế, lịch sự, tao nhã, tế nhị - gọn gàng, chỉnh tề = nicht gepflegt +</t>
        </is>
      </c>
    </row>
    <row r="7824">
      <c r="A7824" t="inlineStr">
        <is>
          <t>geplant</t>
        </is>
      </c>
      <c r="B7824" t="inlineStr"/>
      <c r="C7824" t="inlineStr"/>
      <c r="D7824">
        <f> nicht geplant +</f>
        <v/>
      </c>
    </row>
    <row r="7825">
      <c r="A7825" t="inlineStr">
        <is>
          <t>Geplapper</t>
        </is>
      </c>
      <c r="B7825" t="inlineStr"/>
      <c r="C7825" t="inlineStr"/>
      <c r="D7825" t="inlineStr">
        <is>
          <t>tiếng hót líu lo, tiếng ríu rít, tiếng róc rách, sự nói huyên thiên, sự nói luôn mồm, tiếng lập cập, tiếng lạch cạch - tiếng lóc cóc, tiếng lách cách, tiếng loảng xoảng, tiếng ồn ào, tiếng nói chuyện ồn ào, chuyện huyên thiên, chuyện bép xép - tiếng nói lắp bắp - lời nói lúng búng, lời nói liến thoắng không mạch lạc, lời nói huyên thiên - tiếng lộp độp, tiếng lộp cộp, tiếng lóng nhà nghề, tiếng lóng của một lớp người, câu nói giáo đầu liến thoắng, lời, lời nói ba hoa rỗng tuếch - chuyện dớ dẩn trẻ con, chuyện tầm phơ, chuyện phiếm</t>
        </is>
      </c>
    </row>
    <row r="7826">
      <c r="A7826" t="inlineStr">
        <is>
          <t>Geplauder</t>
        </is>
      </c>
      <c r="B7826" t="inlineStr"/>
      <c r="C7826" t="inlineStr"/>
      <c r="D7826" t="inlineStr">
        <is>
          <t>tiếng bập bẹ, tiếng bi bô, sự nói lảm nhảm, sự, tiếng rì rào, tiếng róc rách, sự tiết lộ - chuyện phiếm, chuyện gẫu, chuyện thân thuộc - tiếng hót líu lo, tiếng ríu rít, sự nói huyên thiên, sự nói luôn mồm, tiếng lập cập, tiếng lạch cạch = das oberflächliche Geplauder +</t>
        </is>
      </c>
    </row>
    <row r="7827">
      <c r="A7827" t="inlineStr">
        <is>
          <t>Gepolter</t>
        </is>
      </c>
      <c r="B7827" t="inlineStr"/>
      <c r="C7827" t="inlineStr"/>
      <c r="D7827" t="inlineStr">
        <is>
          <t>racquet, tiếng ồn ào, cảnh om sòm huyên náo, cảnh ăn chơi nhộn nhịp, cảnh ăn chơi phóng đãng, lối sống trác táng, mưu mô, mánh lới, thủ đoạn làm tiền, cơn thử thách - tiếng ầm ầm, tiếng sôi bụng ùng ục, chỗ đằng sau xe ngựa, ghế phụ ở hòm đằng sau rumble seat), cuộc ẩu đả ở đường phố</t>
        </is>
      </c>
    </row>
    <row r="7828">
      <c r="A7828" t="inlineStr">
        <is>
          <t>geputzt</t>
        </is>
      </c>
      <c r="B7828" t="inlineStr"/>
      <c r="C7828" t="inlineStr"/>
      <c r="D7828" t="inlineStr">
        <is>
          <t>thích diện, diện sang, diện sang trọng - vui vẻ, vui tươi, hớn hở, tươi, rực rỡ, sặc sỡ, truỵ lạc, phóng đâng, đĩ thoâ, lẳng lơ, homosexual</t>
        </is>
      </c>
    </row>
    <row r="7829">
      <c r="A7829" t="inlineStr">
        <is>
          <t>Gerade</t>
        </is>
      </c>
      <c r="B7829" t="inlineStr"/>
      <c r="C7829" t="inlineStr"/>
      <c r="D7829" t="inlineStr">
        <is>
          <t>sự thẳng, chỗ thẳng, đoạn thẳng, suốt</t>
        </is>
      </c>
    </row>
    <row r="7830">
      <c r="A7830" t="inlineStr">
        <is>
          <t>geradeaus</t>
        </is>
      </c>
      <c r="B7830" t="inlineStr"/>
      <c r="C7830" t="inlineStr"/>
      <c r="D7830" t="inlineStr">
        <is>
          <t>theo chiều dài, suốt theo, tiến lên, về phía trước, dọc theo, theo - thẳng, trực tính, thẳng thắn, nói thẳng, quả quyết, thẳng tuột, thẳng tiến, ngay, lập tức - vuông, tốt, đúng, phải, có lý, phái hữu, thích hợp, cần phải có, ở trong trạng thái tốt, chính, đúng như ý muốn, đáng, xứng đáng, rất, hoàn toàn - chân thật, ngay ngắn, đều, suốt, thẳng thừng, đúng đắn, chính xác, ngay lập tức = geradeaus gehen +</t>
        </is>
      </c>
    </row>
    <row r="7831">
      <c r="A7831" t="inlineStr">
        <is>
          <t>geradeheraus</t>
        </is>
      </c>
      <c r="B7831" t="inlineStr"/>
      <c r="C7831" t="inlineStr"/>
      <c r="D7831">
        <f> geradeheraus gesagt +</f>
        <v/>
      </c>
    </row>
    <row r="7832">
      <c r="A7832" t="inlineStr">
        <is>
          <t>geradestehen</t>
        </is>
      </c>
      <c r="B7832" t="inlineStr"/>
      <c r="C7832" t="inlineStr"/>
      <c r="D7832">
        <f> geradestehen für +</f>
        <v/>
      </c>
    </row>
    <row r="7833">
      <c r="A7833" t="inlineStr">
        <is>
          <t>geradewegs</t>
        </is>
      </c>
      <c r="B7833" t="inlineStr"/>
      <c r="C7833" t="inlineStr"/>
      <c r="D7833" t="inlineStr">
        <is>
          <t>thẳng, ngay, lập tức, trực tiếp - bất thình lình, trúng - thẳng thắn, chân thật, ngay ngắn, đều, suốt, thẳng thừng, đúng, đúng đắn, chính xác, ngay lập tức = geradewegs auf jemanden zugehen +</t>
        </is>
      </c>
    </row>
    <row r="7834">
      <c r="A7834" t="inlineStr">
        <is>
          <t>Geradheit</t>
        </is>
      </c>
      <c r="B7834" t="inlineStr"/>
      <c r="C7834" t="inlineStr"/>
      <c r="D7834" t="inlineStr">
        <is>
          <t>tính chính trực, tính liêm chính, tính toàn bộ, tính toàn vẹn, tính nguyên, tình trạng không bị sứt mẻ, tình trạng toàn vẹn, tình trạng nguyên vẹn - thái độ đúng đắn, tính ngay thẳng - tính chất thẳng đứng, tính liêm khiết = die Geradheit +</t>
        </is>
      </c>
    </row>
    <row r="7835">
      <c r="A7835" t="inlineStr">
        <is>
          <t>geradlinig</t>
        </is>
      </c>
      <c r="B7835" t="inlineStr"/>
      <c r="C7835" t="inlineStr"/>
      <c r="D7835" t="inlineStr">
        <is>
          <t>trực hệ - thẳng, có những đường thẳng bọc quanh - - thẳng thắn, chân thật, ngay ngắn, đều, suốt, thẳng thừng, đúng, đúng đắn, chính xác, ngay lập tức - có đức, có đạo đức, tiết hạnh, đoan chính</t>
        </is>
      </c>
    </row>
    <row r="7836">
      <c r="A7836" t="inlineStr">
        <is>
          <t>Gerassel</t>
        </is>
      </c>
      <c r="B7836" t="inlineStr"/>
      <c r="C7836" t="inlineStr"/>
      <c r="D7836" t="inlineStr">
        <is>
          <t>tiếng loảng xoảng, tiếng lách cách - tiếng ầm ĩ, tiếng om sòm, tiếng inh tai nhức óc - cái trống lắc, cái lúc lắc, vòng sừng, cây có hạt nổ tách, tiếng nổ lốp bốp, tiếng lạch cạch, tiếng lộp bộp, tiếng rầm rầm, tiếng huyên náo, tiếng nấc hấp hối dealth rattle) - chuyện huyên thiên, chuyện ba hoa, người lắm lời, người hay nói huyên thiên</t>
        </is>
      </c>
    </row>
    <row r="7837">
      <c r="A7837" t="inlineStr">
        <is>
          <t>gerben</t>
        </is>
      </c>
      <c r="B7837" t="inlineStr"/>
      <c r="C7837" t="inlineStr"/>
      <c r="D7837" t="inlineStr">
        <is>
          <t>sủa, quát tháo, ho, lột vỏ, bóc vỏ, làm sầy da, làm tuột da, thuộc bằng vỏ cây, phủ một lớp vỏ cứng - thuộc, làm sạm, làm rám, đánh đòn đau, thuộc được, sạn lại, rám nắng</t>
        </is>
      </c>
    </row>
    <row r="7838">
      <c r="A7838" t="inlineStr">
        <is>
          <t>Gerber</t>
        </is>
      </c>
      <c r="B7838" t="inlineStr"/>
      <c r="C7838" t="inlineStr"/>
      <c r="D7838" t="inlineStr">
        <is>
          <t>thợ thuộc da, đồng sáu xu</t>
        </is>
      </c>
    </row>
    <row r="7839">
      <c r="A7839" t="inlineStr">
        <is>
          <t>Gerberei</t>
        </is>
      </c>
      <c r="B7839" t="inlineStr"/>
      <c r="C7839" t="inlineStr"/>
      <c r="D7839" t="inlineStr">
        <is>
          <t>xưởng thuộc da</t>
        </is>
      </c>
    </row>
    <row r="7840">
      <c r="A7840" t="inlineStr">
        <is>
          <t>gerecht</t>
        </is>
      </c>
      <c r="B7840" t="inlineStr"/>
      <c r="C7840" t="inlineStr"/>
      <c r="D7840" t="inlineStr">
        <is>
          <t>công bằng, vô tư, hợp tình hợp lý - bằng phẳng, ngang bằng, ngang, cùng, điềm đạm, bình thản, chẵn, đều, đều đều, đều đặn, đúng, ngay cả, ngay, lại còn, còn, không hơn không kém - không thiên vị, chính đáng, ngay thẳng, thẳng thắn, không gian lận, khá, kha khá, hoàn toàn thật sự, rõ ràng, rõ rệt - lương thiện, trung thực, chân thật, kiếm được một cách lương thiện, thật, không giả mạo, tốt, xứng đáng, trong trắng, trinh tiết - - đạo đức, đúng lý - đúng đắn, hợp pháp - phải, có lý = gerecht +</t>
        </is>
      </c>
    </row>
    <row r="7841">
      <c r="A7841" t="inlineStr">
        <is>
          <t>gerechtfertigt</t>
        </is>
      </c>
      <c r="B7841" t="inlineStr"/>
      <c r="C7841" t="inlineStr"/>
      <c r="D7841" t="inlineStr">
        <is>
          <t>công bằng, xứng đáng, đích đáng, thích đáng, chính đáng, chính nghĩa, hợp lẽ phải, đúng, đúng đắn, có căn cứ, chính, vừa đúng, vừa đủ, vừa kịp, vừa mới, chỉ, hoàn toàn, thật đúng là, một chút - một tí, thử xem - có lý do, có lý do xác đáng, đến tuổi săn được</t>
        </is>
      </c>
    </row>
    <row r="7842">
      <c r="A7842" t="inlineStr">
        <is>
          <t>Gerechtigkeit</t>
        </is>
      </c>
      <c r="B7842" t="inlineStr"/>
      <c r="C7842" t="inlineStr"/>
      <c r="D7842" t="inlineStr">
        <is>
          <t>quyền được hưởng, cái được hưởng, món nợ, tiền nợ, cái phải trả, thuế, hội phí, đoàn phí - tính công bằng, tính vô tư, tính hợp tình hợp lý - yêu sách hợp tình hợp lý, quyền lợi hợp tình hợp lý, luật công lý, công đoàn diễn viên, có phần không có lãi cố định, giá trị tài sản bị cấm cố - sự công bằng, công lý, tư pháp, sự xét xử của toà án, quyền tài phán = die ausgleichende Gerechtigkeit +</t>
        </is>
      </c>
    </row>
    <row r="7843">
      <c r="A7843" t="inlineStr">
        <is>
          <t>Gerede</t>
        </is>
      </c>
      <c r="B7843" t="inlineStr"/>
      <c r="C7843" t="inlineStr"/>
      <c r="D7843" t="inlineStr">
        <is>
          <t>lời nói, cuộc chuyện trò, cuộc mạn đàm, bài nói chuyện, tin đồn, lời xì xào bàn tán, cuộc đàm phán, cuộc thương lượng = das irre Gerede + = das dumme Gerede + = das leere Gerede + = das unnütze Gerede + = das wertlose Gerede + = ein Gerede veranlassen + = das großsprecherische Gerede + = sie hat sich ins Gerede gebracht +</t>
        </is>
      </c>
    </row>
    <row r="7844">
      <c r="A7844" t="inlineStr">
        <is>
          <t>gereift</t>
        </is>
      </c>
      <c r="B7844" t="inlineStr"/>
      <c r="C7844" t="inlineStr"/>
      <c r="D7844" t="inlineStr">
        <is>
          <t>chín, ngọt dịu, ngọt lịm, dịu, êm, ngọt giong, xốp, dễ cày, dịu dàng, êm dịu, chín chắn, khôn ngoan, già giặn, ngà ngà say, chếnh choáng, vui vẻ, vui tính, tốt, xuất sắc - chín muồi, trưởng thành, đỏ mọng, đã ngấu, ăn được rồi, uống được rồi = es hat gereift +</t>
        </is>
      </c>
    </row>
    <row r="7845">
      <c r="A7845" t="inlineStr">
        <is>
          <t>gereist</t>
        </is>
      </c>
      <c r="B7845" t="inlineStr"/>
      <c r="C7845" t="inlineStr"/>
      <c r="D7845" t="inlineStr">
        <is>
          <t>ít đi đây đi đó, chưa thám hiểm, chưa có ai đi tới</t>
        </is>
      </c>
    </row>
    <row r="7846">
      <c r="A7846" t="inlineStr">
        <is>
          <t>gereizt</t>
        </is>
      </c>
      <c r="B7846" t="inlineStr"/>
      <c r="C7846" t="inlineStr"/>
      <c r="D7846" t="inlineStr">
        <is>
          <t>dễ cáu, cáu kỉnh, dễ bị kích thích, dễ cảm ứng - thần kinh, nóng nảy, bực dọc, hay hoảng sợ, hay lo lắng, hay bồn chồn, có dũng khí, có khí lực, mạnh mẽ, hùng mạnh, cô đọng, khúc chiết - hay hờn mát, hay dằn dỗi - hay hờn giận, hay giận dỗi, hay cáu kỉnh, hay gắt, dễ bị động lòng, dễ bị phật ý - gắt gỏng, bẳn tính, chua chát, gay gắt, châm chọc, hiểm ác = gereizt sein +</t>
        </is>
      </c>
    </row>
    <row r="7847">
      <c r="A7847" t="inlineStr">
        <is>
          <t>Gereiztheit</t>
        </is>
      </c>
      <c r="B7847" t="inlineStr"/>
      <c r="C7847" t="inlineStr"/>
      <c r="D7847" t="inlineStr">
        <is>
          <t>huffishness, tính kiêu kỳ, tính kiêu căng, tính ngạo mạn - tính dễ cáu, tính cáu kỉnh, tính dễ bị kích thích, tính cảm ứng - tính nóng nảy, tính hay hờn mát, tính hay dằn dỗi - sự hờn giận, sự giận dỗi, sự oán giận</t>
        </is>
      </c>
    </row>
    <row r="7848">
      <c r="A7848" t="inlineStr">
        <is>
          <t>Gerichte</t>
        </is>
      </c>
      <c r="B7848" t="inlineStr"/>
      <c r="C7848" t="inlineStr"/>
      <c r="D7848">
        <f> die halbfertigen Gerichte + = die kochfertigen Gerichte +</f>
        <v/>
      </c>
    </row>
    <row r="7849">
      <c r="A7849" t="inlineStr">
        <is>
          <t>gerichtet</t>
        </is>
      </c>
      <c r="B7849" t="inlineStr"/>
      <c r="C7849" t="inlineStr"/>
      <c r="D7849" t="inlineStr">
        <is>
          <t>san phẳng, san bằng, làm cho bằng nhau, làm cho bình đẳng, làm cho như nhau, chĩa, nhắm = gerichtet sein + = gerichtet sein + = aufwärts gerichtet + = rückwärts gerichtet + = nach oben gerichtet + = nach innen gerichtet + = einwärts gerichtet sein +</t>
        </is>
      </c>
    </row>
    <row r="7850">
      <c r="A7850" t="inlineStr">
        <is>
          <t>gerichtlich</t>
        </is>
      </c>
      <c r="B7850" t="inlineStr"/>
      <c r="C7850" t="inlineStr"/>
      <c r="D7850" t="inlineStr">
        <is>
          <t>toà án, quan toà, pháp luật judiciary), do toà án xét xử, do toà quyết định, bị Chúa trừng phạt, có phán đoán, có suy xét, có phê phán, công bằng, vô tư - pháp luật judicial) - pháp lý - hợp pháp, theo pháp luật, do pháp luật định, pháp luật = gerichtlich belangen + = gerichtlich vorgehen + = gerichtlich belangen lassen + = jemanden gerichtlich belangen +</t>
        </is>
      </c>
    </row>
    <row r="7851">
      <c r="A7851" t="inlineStr">
        <is>
          <t>Gerichts</t>
        </is>
      </c>
      <c r="B7851" t="inlineStr"/>
      <c r="C7851" t="inlineStr"/>
      <c r="D7851" t="inlineStr">
        <is>
          <t>ngày phán quyết cuối cùng, ngày tận thế, ngày xét xử = der Tag des Jüngsten Gerichts +</t>
        </is>
      </c>
    </row>
    <row r="7852">
      <c r="A7852" t="inlineStr">
        <is>
          <t>Gerichtsbarkeit</t>
        </is>
      </c>
      <c r="B7852" t="inlineStr"/>
      <c r="C7852" t="inlineStr"/>
      <c r="D7852" t="inlineStr">
        <is>
          <t>sự xét xử, quyết định của toà, phán quyết, án, sự trừng phạt, sự trừng trị, điều bất hạnh, sự phê bình, sự chỉ trích, ý kiến, cách nhìn, sự đánh giá, óc phán đoán, sức phán đoán - óc suy xét, lương tri - - quyền lực pháp lý, quyền xử xét, quyền tài phán, quyền hạn, phạm vi quyền hạn, khu vực nằm trong phạm vi quyền hạn = der Gerichtsbarkeit unterworfen +</t>
        </is>
      </c>
    </row>
    <row r="7853">
      <c r="A7853" t="inlineStr">
        <is>
          <t>Gerichtsbeamte</t>
        </is>
      </c>
      <c r="B7853" t="inlineStr"/>
      <c r="C7853" t="inlineStr"/>
      <c r="D7853" t="inlineStr">
        <is>
          <t>nguyên soái, thống chế, vị quan phụ trách nghi lễ, quan chủ tế, cảnh sát trưởng, quận trưởng</t>
        </is>
      </c>
    </row>
    <row r="7854">
      <c r="A7854" t="inlineStr">
        <is>
          <t>Gerichtsdiener</t>
        </is>
      </c>
      <c r="B7854" t="inlineStr"/>
      <c r="C7854" t="inlineStr"/>
      <c r="D7854" t="inlineStr">
        <is>
          <t>quan khâm sai, nhân viên chấp hành, người quản lý của địa chủ - thầy tử tế, người phụ trách tiếp tân - người chỉ chỗ ngồi, chưởng toà, trợ giáo</t>
        </is>
      </c>
    </row>
    <row r="7855">
      <c r="A7855" t="inlineStr">
        <is>
          <t>Gerichtshof</t>
        </is>
      </c>
      <c r="B7855" t="inlineStr"/>
      <c r="C7855" t="inlineStr"/>
      <c r="D7855"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ghế dài, bàn, ghế ngồi của quan toà, toà án, ghế ngồi ở nghị viện Anh, cuộc trưng bày, cuộc triển lãm - sân nhà, quan toà, phiên toà, cung diện, triều đình, quần thần, buổi chầu, sân, phố cụt, sự ve vãn, sẹ tán tỉnh - các quan toà, bộ máy tư pháp = der römisch-katholische oberste Gerichtshof +</t>
        </is>
      </c>
    </row>
    <row r="7856">
      <c r="A7856" t="inlineStr">
        <is>
          <t>Gerichtskosten</t>
        </is>
      </c>
      <c r="B7856" t="inlineStr"/>
      <c r="C7856" t="inlineStr"/>
      <c r="D7856" t="inlineStr">
        <is>
          <t>giá, chi phí, phí tổn, sự phí, án phí, giá phải trả</t>
        </is>
      </c>
    </row>
    <row r="7857">
      <c r="A7857" t="inlineStr">
        <is>
          <t>Gerichtssaal</t>
        </is>
      </c>
      <c r="B7857" t="inlineStr"/>
      <c r="C7857" t="inlineStr"/>
      <c r="D7857" t="inlineStr">
        <is>
          <t>sân nhà, toà án, quan toà, phiên toà, cung diện, triều đình, quần thần, buổi chầu, sân, phố cụt, sự ve vãn, sẹ tán tỉnh</t>
        </is>
      </c>
    </row>
    <row r="7858">
      <c r="A7858" t="inlineStr">
        <is>
          <t>Gerichtsschranke</t>
        </is>
      </c>
      <c r="B7858" t="inlineStr"/>
      <c r="C7858" t="inlineStr"/>
      <c r="D7858"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7859">
      <c r="A7859" t="inlineStr">
        <is>
          <t>Gerichtsstand</t>
        </is>
      </c>
      <c r="B7859" t="inlineStr"/>
      <c r="C7859" t="inlineStr"/>
      <c r="D7859" t="inlineStr">
        <is>
          <t>nơi lập toà xử án, nơi gặp gỡ, nơi hẹn gặp</t>
        </is>
      </c>
    </row>
    <row r="7860">
      <c r="A7860" t="inlineStr">
        <is>
          <t>Gerichtsverfahren</t>
        </is>
      </c>
      <c r="B7860" t="inlineStr"/>
      <c r="C7860" t="inlineStr"/>
      <c r="D7860" t="inlineStr">
        <is>
          <t>việc kiện cáo, việc tố tụng - sự thử, việc xét xử, sự xử án, điều thử thách, nỗi gian nan</t>
        </is>
      </c>
    </row>
    <row r="7861">
      <c r="A7861" t="inlineStr">
        <is>
          <t>Gerichtsvollzieher</t>
        </is>
      </c>
      <c r="B7861" t="inlineStr"/>
      <c r="C7861" t="inlineStr"/>
      <c r="D7861" t="inlineStr">
        <is>
          <t>quan khâm sai, nhân viên chấp hành, người quản lý của địa chủ</t>
        </is>
      </c>
    </row>
    <row r="7862">
      <c r="A7862" t="inlineStr">
        <is>
          <t>gerieben</t>
        </is>
      </c>
      <c r="B7862" t="inlineStr"/>
      <c r="C7862" t="inlineStr"/>
      <c r="D7862" t="inlineStr">
        <is>
          <t>xảo quyệt, lắm mưu mẹo, tinh ranh, khéo léo, làm có nghệ thuật - lắm mánh khoé, láu cá, xảo trá - mạnh, ác liệt, mau lẹ, nhanh, khôn khéo, nhanh trí, láu, đẹp sang, thanh nhã, lịch sự, diện, bảnh bao, duyên dáng</t>
        </is>
      </c>
    </row>
    <row r="7863">
      <c r="A7863" t="inlineStr">
        <is>
          <t>Geriesel</t>
        </is>
      </c>
      <c r="B7863" t="inlineStr"/>
      <c r="C7863" t="inlineStr"/>
      <c r="D7863" t="inlineStr">
        <is>
          <t>tia nhỏ, dòng nhỏ</t>
        </is>
      </c>
    </row>
    <row r="7864">
      <c r="A7864" t="inlineStr">
        <is>
          <t>gerillt</t>
        </is>
      </c>
      <c r="B7864" t="inlineStr"/>
      <c r="C7864" t="inlineStr"/>
      <c r="D7864" t="inlineStr">
        <is>
          <t>có răng cưa</t>
        </is>
      </c>
    </row>
    <row r="7865">
      <c r="A7865" t="inlineStr">
        <is>
          <t>gering</t>
        </is>
      </c>
      <c r="B7865" t="inlineStr"/>
      <c r="C7865" t="inlineStr"/>
      <c r="D7865" t="inlineStr">
        <is>
          <t>khiêm tốn, nhún nhường, khúm núm, thấp kém, hèn mọn, xoàng xĩnh, tầm thường, nhỏ bé - dưới, thấp hơn, kém, tồi, hạ - sáng sủa, sáng, nhạt, nhẹ, nhẹ nhàng, nhanh nhẹn, thanh thoát, dịu dàng, thư thái, khinh suất, nông nổi, nhẹ dạ, bộp chộp, lăng nhăng, lẳng lơ, đĩ thoã, không quan trọng - be bỏng, ngắn, ngắn ngủi, ít ỏi, nhỏ nhen, nhỏ mọn, hẹp hòi, ti tiện, ít, một chút, không một chút nào - thấp, bé, lùn, cạn, thấp bé, nhỏ, chậm, thấp hèn, ở bậc dưới, hèm mọn, yếu, suy nhược, kém ăn, không bổ - khiêm nhượng - trung bình, vừa, ở giữa, kém cỏi, tối tân, tiều tuỵ, tang thương, khốn khổ, hèn hạ, bần tiện, bủn xỉn, xấu hổ thầm, cừ, chiến, hắc búa - nghèo, bần cùng, xấu, thô thiển, đáng thương, tội nghiệp, đáng khinh, không đáng kể, hèn nhát - mảnh khảnh, mảnh dẻ, thon, nghèo nàn, mỏng manh, yếu ớt, không âm vang - chật, loãng, không nhiều, nghèo hèn, nghèo khổ, đê tiện - vặt, thường - = gering + = gering + = gering + = sehr gering +</t>
        </is>
      </c>
    </row>
    <row r="7866">
      <c r="A7866" t="inlineStr">
        <is>
          <t>geringer</t>
        </is>
      </c>
      <c r="B7866" t="inlineStr"/>
      <c r="C7866" t="inlineStr"/>
      <c r="D7866" t="inlineStr">
        <is>
          <t>dưới, thấp hơn, kém, thấp kém, tồi, hạ - nhỏ hơn, bé hơn, ít hơn, không bằng, bớt đi, lấy đi, trừ đi, kém đi - - nhỏ, không quan trọng, thứ yếu, em, bé, thứ</t>
        </is>
      </c>
    </row>
    <row r="7867">
      <c r="A7867" t="inlineStr">
        <is>
          <t>Geringere</t>
        </is>
      </c>
      <c r="B7867" t="inlineStr"/>
      <c r="C7867" t="inlineStr"/>
      <c r="D7867" t="inlineStr">
        <is>
          <t>số lượng ít hơn, số lượng không bằng, số lượng không đầy</t>
        </is>
      </c>
    </row>
    <row r="7868">
      <c r="A7868" t="inlineStr">
        <is>
          <t>geringsten</t>
        </is>
      </c>
      <c r="B7868" t="inlineStr"/>
      <c r="C7868" t="inlineStr"/>
      <c r="D7868" t="inlineStr">
        <is>
          <t>không chút nào, tuyệt không</t>
        </is>
      </c>
    </row>
    <row r="7869">
      <c r="A7869" t="inlineStr">
        <is>
          <t>Gerinnen</t>
        </is>
      </c>
      <c r="B7869" t="inlineStr"/>
      <c r="C7869" t="inlineStr"/>
      <c r="D7869" t="inlineStr">
        <is>
          <t>sự làm đông lại, sự đông lại - - sự đóng chặt vào, sự làm cho dính lại, sự ngưng kết, sự hâm, sự cố định lại, sự ấn định, sự quy định, sự ngừng phát triển trí óc = zum Gerinnen bringen +</t>
        </is>
      </c>
    </row>
    <row r="7870">
      <c r="A7870" t="inlineStr">
        <is>
          <t>gerinnen</t>
        </is>
      </c>
      <c r="B7870" t="inlineStr"/>
      <c r="C7870" t="inlineStr"/>
      <c r="D7870" t="inlineStr">
        <is>
          <t>ném cục đất vào - đóng cục, dón lại, làm đóng cục, làm dón, làm dính bết lại với nhau - làm đông lại, đông lại - đúc thành một khối, chắc lại, rải bê tông, đổ bê tông, đúc bằng bê tông - đóng băng = gerinnen +</t>
        </is>
      </c>
    </row>
    <row r="7871">
      <c r="A7871" t="inlineStr">
        <is>
          <t>Gerippe</t>
        </is>
      </c>
      <c r="B7871" t="inlineStr"/>
      <c r="C7871" t="inlineStr"/>
      <c r="D7871" t="inlineStr">
        <is>
          <t>xác súc vật, uồm thây, xác, thân súc vật đã chặt đầu moi ruột, puốm thân xác, khung, sườn, đạn phóng lửa - khung ảnh, khung tranh, cốt truyện, lớp đá lát thành giếng, sườn đê, cơ cấu tổ chức, khuôn khổ - nét ngoài, đường nét, hình dáng, hình bóng, nét phác, nét đại cương, đề cương, sự vạch ra những nét chính, đặc điểm chính, nguyên tắc chung - bộ xương, bộ khung, bộ gọng, nhân, lõi, nòng cốt, dàn bài, người gầy da bọc xương</t>
        </is>
      </c>
    </row>
    <row r="7872">
      <c r="A7872" t="inlineStr">
        <is>
          <t>gerippt</t>
        </is>
      </c>
      <c r="B7872" t="inlineStr"/>
      <c r="C7872" t="inlineStr"/>
      <c r="D7872" t="inlineStr">
        <is>
          <t>buộc bằng dây, có sọc nổi - có gân, có vân = gerippt +</t>
        </is>
      </c>
    </row>
    <row r="7873">
      <c r="A7873" t="inlineStr">
        <is>
          <t>gerissen</t>
        </is>
      </c>
      <c r="B7873" t="inlineStr"/>
      <c r="C7873" t="inlineStr"/>
      <c r="D7873" t="inlineStr">
        <is>
          <t>kín đáo, không cởi mở, khó gần, khôn ngoan, láu, không dễ bị lừa, không nhất quyết, có ý thoái thác - - lắm mánh khoé, láu cá, xảo quyệt, xảo trá - vùng đồi, giống vùng đồi, cồn cát, giống cồn cát, nhấp nhô, lông tơ, phủ đầy lông tơ, như lông tơ, tinh khôn - như cáo, có màu nâu đậm, có vết ố nâu, bị nấm đốm nâu, bị chua vì lên men - ranh mãnh - sắt, nhọn, bén, rõ ràng, rõ rệt, sắc nét, thình lình, đột ngột, hắc, chua, rít the thé, cay nghiệt, độc địa, gay gắt, ác liệt, dữ dội, lạnh buốt, chói, tinh, thính, thông minh, láu lỉnh, ma mảnh, bất chính - nhanh, mạnh, điếc, không kêu, thăng, diện, bảnh, đẹp, đẹp trai, sắc cạnh, sắc nhọn, đúng, cao - quỷ quyệt, gian giảo, lắm mưu mẹo, tài xoay xở - khôn, sắc, sắc sảo, đau đớn, nhức nhối, buốt, thấu xương - mánh lới, giả nhân giả nghĩa, tâm ngẩm tầm ngầm, bí mật, hay đùa ác, hay châm biếm - như cuống, thon dài, có cuống</t>
        </is>
      </c>
    </row>
    <row r="7874">
      <c r="A7874" t="inlineStr">
        <is>
          <t>Gerissenheit</t>
        </is>
      </c>
      <c r="B7874" t="inlineStr"/>
      <c r="C7874" t="inlineStr"/>
      <c r="D7874" t="inlineStr">
        <is>
          <t>sự xảo quyệt, sự xảo trá, sự gian giảo, sự láu cá, sự ranh vặt, sự khôn vặt, sự khéo léo, sự khéo tay</t>
        </is>
      </c>
    </row>
    <row r="7875">
      <c r="A7875" t="inlineStr">
        <is>
          <t>geronnen</t>
        </is>
      </c>
      <c r="B7875" t="inlineStr"/>
      <c r="C7875" t="inlineStr"/>
      <c r="D7875" t="inlineStr">
        <is>
          <t>dính nhớt, lầy nhầy, đóng cục</t>
        </is>
      </c>
    </row>
    <row r="7876">
      <c r="A7876" t="inlineStr">
        <is>
          <t>Gerste</t>
        </is>
      </c>
      <c r="B7876" t="inlineStr"/>
      <c r="C7876" t="inlineStr"/>
      <c r="D7876" t="inlineStr">
        <is>
          <t>lúa mạch</t>
        </is>
      </c>
    </row>
    <row r="7877">
      <c r="A7877" t="inlineStr">
        <is>
          <t>Gerstenkorn</t>
        </is>
      </c>
      <c r="B7877" t="inlineStr"/>
      <c r="C7877" t="inlineStr"/>
      <c r="D7877">
        <f> das Gerstenkorn +</f>
        <v/>
      </c>
    </row>
    <row r="7878">
      <c r="A7878" t="inlineStr">
        <is>
          <t>Gerte</t>
        </is>
      </c>
      <c r="B7878" t="inlineStr"/>
      <c r="C7878" t="inlineStr"/>
      <c r="D7878" t="inlineStr">
        <is>
          <t>cái que, cái gậy, cái cần, cái roi, bó roi, sự trừng phạt sự dùng đến voi vọt, gậy quyền, cần câu fishing rod), người câu cá rod man), sào, vi khuẩn que, cấu tạo hình que, súng lục - thanh, cần, thanh kéo, tay đòn - cành cây mềm, gậy mềm, mớ tóc độn, lọc tóc độn, cái ghi, cái ngắt, cái ngắt điện, cái chuyển mạch, cái đổi - cành con, que dò mạch nước, dây nhánh nhỏ, nhánh động mạch</t>
        </is>
      </c>
    </row>
    <row r="7879">
      <c r="A7879" t="inlineStr">
        <is>
          <t>Geruch</t>
        </is>
      </c>
      <c r="B7879" t="inlineStr">
        <is>
          <t>verb</t>
        </is>
      </c>
      <c r="C7879" t="inlineStr"/>
      <c r="D7879" t="inlineStr">
        <is>
          <t>mùi thơm phưng phức, hương thơm ngát - mũi, mõm, khứu giác, sự đánh hơi, mùi, hương vị, đầu mũi - mùi &amp;, mùi thơm, hương thơm, hơi hướng, dấu vết, tiếng tăm, cảm tình, chất thơm, nước hoa - vị, mùi vị, nét, vẻ - dầu thơm, mùi hơi, sự thính hơi, tài đánh hơi, khả năng phát hiện, tính nhạy cảm - sự ngửi, sự hít, mùi thối, mùi ôi - cá bn, luồng, hi, xuồng nhẹ, điếu xì gà nhỏ = der ranzige Geruch + = der unangenehme Geruch + = den Geruch verbessernd + = der modrige, dumpfe Geruch +</t>
        </is>
      </c>
    </row>
    <row r="7880">
      <c r="A7880" t="inlineStr">
        <is>
          <t>geruchlos</t>
        </is>
      </c>
      <c r="B7880" t="inlineStr"/>
      <c r="C7880" t="inlineStr"/>
      <c r="D7880" t="inlineStr">
        <is>
          <t>không có mùi vị, nhạt nhẽo - không có mùi - không có hương thơm</t>
        </is>
      </c>
    </row>
    <row r="7881">
      <c r="A7881" t="inlineStr">
        <is>
          <t>Geruchssinn</t>
        </is>
      </c>
      <c r="B7881" t="inlineStr"/>
      <c r="C7881" t="inlineStr"/>
      <c r="D7881" t="inlineStr">
        <is>
          <t>mùi, mùi thơm, hương thơm, dầu thơm, nước hoa, mùi hơi, sự thính hơi, tài đánh hơi, khả năng phát hiện, tính nhạy cảm</t>
        </is>
      </c>
    </row>
    <row r="7882">
      <c r="A7882" t="inlineStr">
        <is>
          <t>gerufen</t>
        </is>
      </c>
      <c r="B7882" t="inlineStr"/>
      <c r="C7882" t="inlineStr"/>
      <c r="D7882">
        <f> wie gerufen kommen +</f>
        <v/>
      </c>
    </row>
    <row r="7883">
      <c r="A7883" t="inlineStr">
        <is>
          <t>geruhen</t>
        </is>
      </c>
      <c r="B7883" t="inlineStr"/>
      <c r="C7883" t="inlineStr"/>
      <c r="D7883" t="inlineStr">
        <is>
          <t>hạ mình, hạ cố, chiếu cố, chỉ rõ, ghi rõ, ghi từng khoản - rủ lòng, đoái đến, chiếu - thèm</t>
        </is>
      </c>
    </row>
    <row r="7884">
      <c r="A7884" t="inlineStr">
        <is>
          <t>geruhsam</t>
        </is>
      </c>
      <c r="B7884" t="inlineStr"/>
      <c r="C7884" t="inlineStr"/>
      <c r="D7884" t="inlineStr">
        <is>
          <t>hoà bình, thái bình, yên ổn, thanh bình, yên lặng - lặng, yên tĩnh, trầm lặng, nhã, thanh thản, thầm kín, kín đáo, đơn giản, không hình thức</t>
        </is>
      </c>
    </row>
    <row r="7885">
      <c r="A7885" t="inlineStr">
        <is>
          <t>gerundet</t>
        </is>
      </c>
      <c r="B7885" t="inlineStr"/>
      <c r="C7885" t="inlineStr"/>
      <c r="D7885" t="inlineStr">
        <is>
          <t>oang oang, kêu rỗng, phốp pháp, mập mạp, tròn trĩnh, tròn</t>
        </is>
      </c>
    </row>
    <row r="7886">
      <c r="A7886" t="inlineStr">
        <is>
          <t>Gerundium</t>
        </is>
      </c>
      <c r="B7886" t="inlineStr"/>
      <c r="C7886" t="inlineStr"/>
      <c r="D7886" t="inlineStr">
        <is>
          <t>động danh từ</t>
        </is>
      </c>
    </row>
    <row r="7887">
      <c r="A7887" t="inlineStr">
        <is>
          <t>gerupft</t>
        </is>
      </c>
      <c r="B7887" t="inlineStr"/>
      <c r="C7887" t="inlineStr"/>
      <c r="D7887" t="inlineStr">
        <is>
          <t>gan dạ, can trường</t>
        </is>
      </c>
    </row>
    <row r="7888">
      <c r="A7888" t="inlineStr">
        <is>
          <t>gesagt</t>
        </is>
      </c>
      <c r="B7888" t="inlineStr"/>
      <c r="C7888" t="inlineStr"/>
      <c r="D7888">
        <f> offen gesagt + = nicht gesagt + = gesagt, getan + = unter uns gesagt... + = du hast es selbst gesagt +</f>
        <v/>
      </c>
    </row>
    <row r="7889">
      <c r="A7889" t="inlineStr">
        <is>
          <t>gesalzen</t>
        </is>
      </c>
      <c r="B7889" t="inlineStr"/>
      <c r="C7889" t="inlineStr"/>
      <c r="D7889" t="inlineStr">
        <is>
          <t>tẩm muối, ướp muối, có muối, mặn, sống ở nước mặn, đau đớn, thương tâm, châm chọc, sắc sảo, hóm hỉnh, tục, tiếu lâm, đắt cắt cổ - có ướp muối, có kinh nghiệm, thạo - muối, có hương vị của biển cả, chua chát, châm biếm = gesalzen +</t>
        </is>
      </c>
    </row>
    <row r="7890">
      <c r="A7890" t="inlineStr">
        <is>
          <t>gesammelt</t>
        </is>
      </c>
      <c r="B7890" t="inlineStr"/>
      <c r="C7890" t="inlineStr"/>
      <c r="D7890" t="inlineStr">
        <is>
          <t>bình tĩnh, tự chủ - tập thể, chung, tập họp</t>
        </is>
      </c>
    </row>
    <row r="7891">
      <c r="A7891" t="inlineStr">
        <is>
          <t>gesamt</t>
        </is>
      </c>
      <c r="B7891" t="inlineStr"/>
      <c r="C7891" t="inlineStr"/>
      <c r="D7891" t="inlineStr">
        <is>
          <t>tập hợp lại, kết hợp lại, gộp chung, tính toàn thể, tính tổng số, gồm nhiều cá nhân hợp lại, gồm nhiều đơn vị hợp lại - tất cả, hết thảy, toàn bộ, suốt trọn, mọi, hoàn toàn, trọn vẹn - luỹ tích, dồn lại, chồng chất mãi lên - toàn thể, toàn vẹn, thành một khối, thành một mảng, liền, không thiến, không hoạn, nguyên chất - to béo, phì nộm, béo phị, thô và béo ngậy, nặng, kho ngửi, thô tục, tục tĩu, bẩn tưởi, gớm guốc, thô bạo, trắng trợn, hiển nhiên, sờ sờ, không tinh, không thính, không sành, thô thiển, rậm rạp - um tùm, tổng - từ đầu này sang đầu kia - tổng cộng - thuộc vũ trụ, thuộc thế giới, thuộc vạn vật, chung, phổ thông, phổ biến, vạn năng - bình an vô sự, không suy suyển, không hư hỏng, đầy đủ, nguyên vẹn, khoẻ mạnh</t>
        </is>
      </c>
    </row>
    <row r="7892">
      <c r="A7892" t="inlineStr">
        <is>
          <t>Gesamt-</t>
        </is>
      </c>
      <c r="B7892" t="inlineStr"/>
      <c r="C7892" t="inlineStr"/>
      <c r="D7892" t="inlineStr">
        <is>
          <t>toàn bộ, toàn thể, từ đầu này sang đầu kia</t>
        </is>
      </c>
    </row>
    <row r="7893">
      <c r="A7893" t="inlineStr">
        <is>
          <t>Gesamtbetrag</t>
        </is>
      </c>
      <c r="B7893" t="inlineStr"/>
      <c r="C7893" t="inlineStr"/>
      <c r="D7893" t="inlineStr">
        <is>
          <t>khối tập hợp, khối kết tập, thể tụ tập, toàn bộ, toàn thể, tổng số, kết tập</t>
        </is>
      </c>
    </row>
    <row r="7894">
      <c r="A7894" t="inlineStr">
        <is>
          <t>Gesamtbild</t>
        </is>
      </c>
      <c r="B7894" t="inlineStr"/>
      <c r="C7894" t="inlineStr"/>
      <c r="D7894">
        <f> das Gesamtbild +</f>
        <v/>
      </c>
    </row>
    <row r="7895">
      <c r="A7895" t="inlineStr">
        <is>
          <t>Gesamteindruck</t>
        </is>
      </c>
      <c r="B7895" t="inlineStr"/>
      <c r="C7895" t="inlineStr"/>
      <c r="D7895" t="inlineStr">
        <is>
          <t>toàn bộ, ấn tượng chung, khúc đồng diễn, đồng diễn, đoàn hát múa, bộ quần áo</t>
        </is>
      </c>
    </row>
    <row r="7896">
      <c r="A7896" t="inlineStr">
        <is>
          <t>Gesamtheit</t>
        </is>
      </c>
      <c r="B7896" t="inlineStr"/>
      <c r="C7896" t="inlineStr"/>
      <c r="D7896" t="inlineStr">
        <is>
          <t>thân thể, thể xác, xác chết, thi thể, thân, nhóm, đoàn, đội, ban, hội đồng, khối, số lượng lớn, nhiều, con người, người, vật thể - mớ phức tạp, phức hệ, nhà máy liên hợp, khu công nghiệp liên hợp - trạng thái nguyên, trạng thái toàn vẹn, tính trọn vẹn - toàn bộ, tổng số, thời kỳ nhật thực toàn phần - tất c, toàn thể, tổng = als Gesamtheit + = in der Gesamtheit + = in seiner Gesamtheit +</t>
        </is>
      </c>
    </row>
    <row r="7897">
      <c r="A7897" t="inlineStr">
        <is>
          <t>Gesamtmenge</t>
        </is>
      </c>
      <c r="B7897" t="inlineStr"/>
      <c r="C7897" t="inlineStr"/>
      <c r="D7897" t="inlineStr">
        <is>
          <t>khối tập hợp, khối kết tập, thể tụ tập, toàn bộ, toàn thể, tổng số, kết tập</t>
        </is>
      </c>
    </row>
    <row r="7898">
      <c r="A7898" t="inlineStr">
        <is>
          <t>Gesamtpreis</t>
        </is>
      </c>
      <c r="B7898" t="inlineStr"/>
      <c r="C7898" t="inlineStr"/>
      <c r="D7898" t="inlineStr">
        <is>
          <t>tổng số, toàn bộ</t>
        </is>
      </c>
    </row>
    <row r="7899">
      <c r="A7899" t="inlineStr">
        <is>
          <t>Gesamtsumme</t>
        </is>
      </c>
      <c r="B7899" t="inlineStr"/>
      <c r="C7899" t="inlineStr"/>
      <c r="D7899" t="inlineStr">
        <is>
          <t>tổng số, toàn bộ</t>
        </is>
      </c>
    </row>
    <row r="7900">
      <c r="A7900" t="inlineStr">
        <is>
          <t>Gesamttonnage</t>
        </is>
      </c>
      <c r="B7900" t="inlineStr"/>
      <c r="C7900" t="inlineStr"/>
      <c r="D7900" t="inlineStr">
        <is>
          <t>trọng tải, thuế trọng tải, tiền cước, tiền chuyên chở</t>
        </is>
      </c>
    </row>
    <row r="7901">
      <c r="A7901" t="inlineStr">
        <is>
          <t>Gesandte</t>
        </is>
      </c>
      <c r="B7901" t="inlineStr"/>
      <c r="C7901" t="inlineStr"/>
      <c r="D7901" t="inlineStr">
        <is>
          <t>phái viên, đại diện, đại diện ngoại giao, công sứ - bộ trưởng = der päpstliche Gesandte +</t>
        </is>
      </c>
    </row>
    <row r="7902">
      <c r="A7902" t="inlineStr">
        <is>
          <t>Gesandtschaft</t>
        </is>
      </c>
      <c r="B7902" t="inlineStr"/>
      <c r="C7902" t="inlineStr"/>
      <c r="D7902" t="inlineStr">
        <is>
          <t>việc cử đại diện, việc cử phái viên, công sứ và những người tuỳ tùng, toà công s - sứ mệnh, nhiệm vụ, sự đi công cán, sự đi công tác, phái đoàn, toà công sứ, toà đại sứ, sự truyền giáo, hội truyền giáo, khu vực truyền giáo, trụ sở của hội truyền giáo</t>
        </is>
      </c>
    </row>
    <row r="7903">
      <c r="A7903" t="inlineStr">
        <is>
          <t>Gesang</t>
        </is>
      </c>
      <c r="B7903" t="inlineStr"/>
      <c r="C7903" t="inlineStr"/>
      <c r="D7903" t="inlineStr">
        <is>
          <t>đoạn khổ - thánh ca, bài hát nhịp điệu đều đều, giọng trầm bổng - bài thơ ngắn, bài vè ngắn, bài hát, bài ca, bài thơ, tiếng chim, hót, vị trí, phương hướng, đường nét, công việc - tiếng hát, tiếng hót, điệu hát, thơ ca = der Gesang + = der mehrstimmige Gesang + = der mehrstimmige Gesang +</t>
        </is>
      </c>
    </row>
    <row r="7904">
      <c r="A7904" t="inlineStr">
        <is>
          <t>Gesangbuch</t>
        </is>
      </c>
      <c r="B7904" t="inlineStr"/>
      <c r="C7904" t="inlineStr"/>
      <c r="D7904" t="inlineStr">
        <is>
          <t>sách thánh ca</t>
        </is>
      </c>
    </row>
    <row r="7905">
      <c r="A7905" t="inlineStr">
        <is>
          <t>geschafft</t>
        </is>
      </c>
      <c r="B7905" t="inlineStr"/>
      <c r="C7905" t="inlineStr"/>
      <c r="D7905">
        <f> sie hat es gerade noch geschafft +</f>
        <v/>
      </c>
    </row>
    <row r="7906">
      <c r="A7906" t="inlineStr">
        <is>
          <t>Geschaukel</t>
        </is>
      </c>
      <c r="B7906" t="inlineStr"/>
      <c r="C7906" t="inlineStr"/>
      <c r="D7906" t="inlineStr">
        <is>
          <t>sự đua đưa, sự lúc lắc, độ đu đưa, độ lắc, cái đu, chầu đu, sự nhún nhảy, quá trình hoạt động, sự tự do hành động, swing music, nhịp điệu, cú đấm bạt, cú xuynh, sự lên xuống đều đều</t>
        </is>
      </c>
    </row>
    <row r="7907">
      <c r="A7907" t="inlineStr">
        <is>
          <t>Geschehen</t>
        </is>
      </c>
      <c r="B7907" t="inlineStr"/>
      <c r="C7907" t="inlineStr"/>
      <c r="D7907" t="inlineStr">
        <is>
          <t>sự việc, sự kiện, sự kiện quan trọng, cuộc đấu, cuộc thi, trường hợp, khả năng có thể xảy ra, kết quả, hậu quả - sự việc xảy ra, chuyện xảy ra, biến cố</t>
        </is>
      </c>
    </row>
    <row r="7908">
      <c r="A7908" t="inlineStr">
        <is>
          <t>gescheit</t>
        </is>
      </c>
      <c r="B7908" t="inlineStr"/>
      <c r="C7908" t="inlineStr"/>
      <c r="D7908" t="inlineStr">
        <is>
          <t>thông minh, có đầu óc - sáng, sáng chói, tươi, sáng sủa, rạng rỡ, sáng ngời, rực rỡ, sáng dạ, nhanh trí, vui tươi, lanh lợi, hoạt bát, nhanh nhẹn - giỏi, tài giỏi, khéo léo, lành nghề, thần tình, tài tình, hay, khôn ngoan, lâu, tốt bụng, tử tế - biết = du bist wohl nicht ganz gescheit! +</t>
        </is>
      </c>
    </row>
    <row r="7909">
      <c r="A7909" t="inlineStr">
        <is>
          <t>gescheitert</t>
        </is>
      </c>
      <c r="B7909" t="inlineStr"/>
      <c r="C7909" t="inlineStr"/>
      <c r="D7909" t="inlineStr">
        <is>
          <t>sống sót trong vụ đắm tàu, bị ruồng bỏ, sống bơ vơ</t>
        </is>
      </c>
    </row>
    <row r="7910">
      <c r="A7910" t="inlineStr">
        <is>
          <t>Geschenkkorb</t>
        </is>
      </c>
      <c r="B7910" t="inlineStr"/>
      <c r="C7910" t="inlineStr"/>
      <c r="D7910" t="inlineStr">
        <is>
          <t>cái hòm mây, thức đựng trong hòm mây, đồ trang bị cồng kềnh</t>
        </is>
      </c>
    </row>
    <row r="7911">
      <c r="A7911" t="inlineStr">
        <is>
          <t>Geschichten!</t>
        </is>
      </c>
      <c r="B7911" t="inlineStr"/>
      <c r="C7911" t="inlineStr"/>
      <c r="D7911">
        <f> das sind mir schöne Geschichten +</f>
        <v/>
      </c>
    </row>
    <row r="7912">
      <c r="A7912" t="inlineStr">
        <is>
          <t>geschichtlich</t>
        </is>
      </c>
      <c r="B7912" t="inlineStr"/>
      <c r="C7912" t="inlineStr"/>
      <c r="D7912" t="inlineStr">
        <is>
          <t>lịch sử, có liên quan đến lịch sử</t>
        </is>
      </c>
    </row>
    <row r="7913">
      <c r="A7913" t="inlineStr">
        <is>
          <t>Geschichts-</t>
        </is>
      </c>
      <c r="B7913" t="inlineStr"/>
      <c r="C7913" t="inlineStr"/>
      <c r="D7913" t="inlineStr">
        <is>
          <t>lịch sử, có liên quan đến lịch sử</t>
        </is>
      </c>
    </row>
    <row r="7914">
      <c r="A7914" t="inlineStr">
        <is>
          <t>Geschichtsforscher</t>
        </is>
      </c>
      <c r="B7914" t="inlineStr"/>
      <c r="C7914" t="inlineStr"/>
      <c r="D7914" t="inlineStr">
        <is>
          <t>nhà viết sử, sử gia</t>
        </is>
      </c>
    </row>
    <row r="7915">
      <c r="A7915" t="inlineStr">
        <is>
          <t>Geschick</t>
        </is>
      </c>
      <c r="B7915" t="inlineStr"/>
      <c r="C7915" t="inlineStr"/>
      <c r="D7915" t="inlineStr">
        <is>
          <t>aptitude for khuynh hướng, năng khiếu, năng lực, khả năng - aptitude, sự thích hợp, sự thích đáng, sự đúng lúc, sự đúng chỗ, sự đúng - sự may rủi, sự tình cờ, sự có thể, sự có khả năng, khả năng có thể, cơ hội, số phận - vận số, vận mệnh - sự khéo tay, sự khéo léo, tài khéo léo, sự thuận dùng tay phải - thiên mệnh, định mệnh, số mệnh, thần mệnh, điều tất yếu, điều không thể tránh được, nghiệp chướng, sự chết, sự huỷ diệt - tay, bàn tay, bàn chân trước, quyền hành, sự có sãn, sự nắm giữ, sự kiểm soát, sự tham gia, sự nhúng tay vào, phần tham gia, sự hứa hôn, số nhiều) công nhân, nhân công, thuỷ thủ, người làm - một tay, nguồn, chữ viết tay, chữ ký, kim, nải, buộc, nắm, gang tay, phía, bên, hướng, sắp bài, ván bài, chân đánh bài, tiếng vỗ tay hoan hô - sở trường, tài riêng, sự thông thạo, mẹo, khoé, thói quen, tật - thăm, việc rút thăm, sự chọn bằng cách rút thăm, phần do rút thăm định, số, phận, mảnh, lô, mớ, rất nhiều, vô số, hàng đống, hàng đàn - vận, vận may, vận đỏ - sự tinh xảo, kỹ năng, kỹ xảo - sao, ngôi sao, tinh tú, vật hình sao, dấu sao, đốm trắng ở trán ngựa, nhân vật nổi tiếng, nghệ sĩ nổi tiếng, sao chiếu mệnh, tướng tinh, số nhiều) số mệnh = für etwas Geschick haben + = diese Aufgabe erfordert Geschick +</t>
        </is>
      </c>
    </row>
    <row r="7916">
      <c r="A7916" t="inlineStr">
        <is>
          <t>Geschicklichkeit</t>
        </is>
      </c>
      <c r="B7916" t="inlineStr"/>
      <c r="C7916" t="inlineStr"/>
      <c r="D7916" t="inlineStr">
        <is>
          <t>năng lực, khả năng, tài năng, tài cán - địa chỉ, bài nói chuyện, diễn văn, cách nói năng, tác phong lúc nói chuyện, sự khéo léo, sự khôn ngoan, sự ngỏ ý, sự tỏ tình, sự tán tỉnh, sự gửi đi một chuyến tàu hàng - sự khéo tay - tài khéo léo, kỹ xảo, nghệ thuật, mỹ thuật, mỹ nghệ, nghề đòi hỏi sự khéo léo, thuật, kế, mưu kế - mẹo, mưu mẹo, gian ngoan, ngón gian xảo, cái được sáng chế ra một cách tài tình, cái được sáng chế tinh xảo - nghề, nghề thủ công, tập thể những người cùng nghề, mánh khoé, ngón xảo quyệt, ngón lừa đảo, tàu, máy bay, hội tam điểm - - sự thuận dùng tay phải - sự thành thạo, sự tinh thông, sự lão luyện, tài chuyên môn, sự hiểu biết về kỹ thuật - điều kiện dễ dàng, điều kiện thuận lợi, phương tiện dễ dàng, sự dễ dàng, sự trôi chảy, sự hoạt bát, tính dễ dãi - tính năng, khả năng quản trị, tài, ngành, khoa, toàn bộ cán bộ giảng dạy, quyền pháp - rãnh nhỏ, mương nhỏ, sự cầm chặt, sự nắm chặt, sự ôm chặt, sự kẹp chặt, sự kìm kẹp, sự thu hút, sự hiểu thấu, sự nắm vững, sự am hiểu, tay phanh, tay hãm, báng, chuôi, cán, kìm, kẹp, gripsack - nghệ thuật thủ công, đồ thủ công - tính chất khéo léo ingeniousness) - sở trường, tài riêng, sự thông thạo, khoé, thói quen, tật - sự trông nom, sự quản lý, sự điều khiển, ban quản lý, ban quản đốc, sự khôn khéo, sự khéo xử, mánh lới - phương sách, phương kế, thủ đoạn, cách xoay xở, chỗ trông mong vào, tài nguyên, tiềm lực kinh tế và quân sự, sự giải trí, sự tiêu khiển, tài xoay sở, tài tháo vát, tài vặt - sự tinh xảo, kỹ năng - sự mạnh, sự ác liệt, sự mau lẹ, sự tài tình, sự tinh ranh, sự láu, vẻ sang trọng, vẻ thanh nhã, vẻ lịch sự, vẻ bảnh bao, vẻ duyên dáng = die Geschicklichkeit +</t>
        </is>
      </c>
    </row>
    <row r="7917">
      <c r="A7917" t="inlineStr">
        <is>
          <t>geschickt</t>
        </is>
      </c>
      <c r="B7917" t="inlineStr"/>
      <c r="C7917" t="inlineStr"/>
      <c r="D7917" t="inlineStr">
        <is>
          <t>có năng lực, có tài, có đủ tư cách, có đủ thẩm quyền - khéo léo, khéo tay - có khuynh hướng hay, dễ, có khả năng, có thể, có năng khiếu, tài, giỏi, nhanh trí, thông minh, thích hợp, đúng - xảo quyệt, lắm mưu mẹo, tinh ranh, làm có nghệ thuật - lanh lợi, tài giỏi, lành nghề, thần tình, tài tình, hay, khôn ngoan, lâu, tốt bụng, tử tế - thơ khéo léo, tinh vi, phức tạp, rối rắm, như trận đồ bát quái - - - khéo, có kỹ xảo, thuận dùng tay phải - - dễ dàng, thông, trôi chảy, sãn sàng, nhanh nhảu, dễ dãi, dễ tính, hiền lành - rất thích hợp, rất khéo léo, rất tài tình, đắt, may mắn, hạnh phúc - - thuận tiện, tiện tay, vừa tầm tay, dễ cầm, dễ sử dụng - hiểu biết, thạo, tính khôn, ranh mãnh, láu, diện, bảnh, sang - chủ tâm, cố ý, có dụng ý - sạch gọn, ngăn nắp, rõ ràng, rành mạch, ngắn gọn, tinh xảo, giản dị và trang nhã, nguyên chất, không pha - đúng mốt, diện sộp - khoa học, có hệ thống, chính xác, có kỹ thuật - khôn, sắc, sắc sảo, đau đớn, nhức nhối, buốt, thấu xương - - mạnh, ác liệt, mau lẹ, nhanh, khôn khéo, đẹp sang, thanh nhã, lịch sự, bảnh bao, duyên dáng - thành thạo, sành - khéo như thợ làm, làm khéo = geschickt + = sehr geschickt +</t>
        </is>
      </c>
    </row>
    <row r="7918">
      <c r="A7918" t="inlineStr">
        <is>
          <t>Geschiebe</t>
        </is>
      </c>
      <c r="B7918" t="inlineStr"/>
      <c r="C7918" t="inlineStr"/>
      <c r="D7918"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t>
        </is>
      </c>
    </row>
    <row r="7919">
      <c r="A7919" t="inlineStr">
        <is>
          <t>geschieden</t>
        </is>
      </c>
      <c r="B7919" t="inlineStr"/>
      <c r="C7919" t="inlineStr"/>
      <c r="D7919" t="inlineStr">
        <is>
          <t>riêng rẽ, rời, không dính với nhau</t>
        </is>
      </c>
    </row>
    <row r="7920">
      <c r="A7920" t="inlineStr">
        <is>
          <t>Geschirr</t>
        </is>
      </c>
      <c r="B7920" t="inlineStr"/>
      <c r="C7920" t="inlineStr"/>
      <c r="D7920" t="inlineStr">
        <is>
          <t>sứ, đồ sứ - cơ cấu, thiết bị, dụng cụ, đồ gá lắp, phụ tùng, bánh răng, sự truyền động bánh răng, số, thiết bị tàu thuỷ, bộ yên cương ngựa, đồ dùng, đồ đạc - đồ, vật chế tạo, hàng hoá = das Geschirr + = das Geschirr + = im Geschirr + = das Geschirr spülen + = das Geschirr abwaschen +</t>
        </is>
      </c>
    </row>
    <row r="7921">
      <c r="A7921" t="inlineStr">
        <is>
          <t>Geschirrschrank</t>
        </is>
      </c>
      <c r="B7921" t="inlineStr"/>
      <c r="C7921" t="inlineStr"/>
      <c r="D7921" t="inlineStr">
        <is>
          <t>tủ, tủ búp phê - chạn bát đĩa, dressing-table, người bày biện mặt hàng, người đẽo, người mài giũa, thợ hồ vải, thợ da, người tỉa cây, người phụ mổ, người phụ trách mặc quần áo, người giữ trang phục - người diện bảnh - tủ đựng bát đĩa, ván cạnh, ván bên, tóc mai dài</t>
        </is>
      </c>
    </row>
    <row r="7922">
      <c r="A7922" t="inlineStr">
        <is>
          <t>geschlagen</t>
        </is>
      </c>
      <c r="B7922" t="inlineStr"/>
      <c r="C7922" t="inlineStr"/>
      <c r="D7922">
        <f> geschlagen sein + = geschlagen werden + = sich geschlagen geben +</f>
        <v/>
      </c>
    </row>
    <row r="7923">
      <c r="A7923" t="inlineStr">
        <is>
          <t>Geschlecht</t>
        </is>
      </c>
      <c r="B7923" t="inlineStr"/>
      <c r="C7923" t="inlineStr"/>
      <c r="D7923" t="inlineStr">
        <is>
          <t>tổ tiên, tổ tông, tông môn, dòng họ - thị tộc, bè đảng, phe cánh - sự xuống, sự hạ thấp xuống, sự dốc xuống, con đường dốc, nguồn gốc, dòng dõi, thế hệ, đời, sự truyền lại, sự để lại, cuộc tấn công bất ngờ, cuộc đột kích, sự sa sút, sự suy sụp - sự xuống dốc - gia đình, gia quyến, con cái trong gia đình, gia thế, chủng tộc, họ - sự sinh ra, sự phát sinh ra, sự phát điện - nhà ở, căn nhà, toà nhà, nhà, chuồng, quán trọ, quán rượu, tiệm, viện, rạp hát, nhà hát, người xem, khán giả, buổi biểu diễn, đoàn thể tôn giáo, trụ sở của đoàn thể tôn giáo, tu viện, hãng buôn - thị trường chứng khoán, nhà tế bần, nhà ký túc, toàn thể học sinh trong nhà ký túc, triều đại, xổ số nội bộ, nuôi ở trong nhà - bà con thân thiết, họ hàng - loài giống, loại, hạng, thứ, cái cùng loại, cái đúng như vậy, cái đại khái giống như, cái gần giống, cái tàm tạm gọi là, bản tính, tính chất, hiện vật - dây, dây thép, vạch đường, đường kẻ, đường, tuyến, hàng, dòng, câu, bậc, lối, dãy, nét, khuôn, vết nhăn, phòng tuyến, ranh giới, giới hạn, dòng giống, phương châm, phương pháp, quy tắc, cách, thói, lối... - ngành, phạm vi, chuyên môn, sở trường, mặt hàng, vật phẩm, hoàn cảnh, tình thế, đường lối, cách tiến hành, đường xích đạo, lai, quân đội chính quy, giấy giá thú marriage lines), lời của một vai - nòi giống - nòi, nòi người, loài, giống, giòng giống, giới, rễ, rễ gừng, củ gừng, cuộc đua, cuộc chạy đua, cuộc đua ngựa, dòng nước lũ, dòng nước chảy xiết, sông đào dẫn nước, con kênh, cuộc đời, đời người - sự vận hành, vòng ổ trục, vòng ổ bi - giới tính, giới đàn ông, giới phụ nữ, vấn đề sinh lý, vấn đề dục tính, sự giao cấu, thuộc giới tính, có tính chất giới tính - kho dữ trữ, kho, hàng trong kho, vốn, cổ phân, thân chính, gốc ghép, để, báng, cán, chuôi, nguyên vật liệu, thành phần xuất thân, đàn vật nuôi, thể quần tập, tập đoàn, giàn tàu, cái cùm = das Geschlecht + = das schöne Geschlecht + = das weibliche Geschlecht +</t>
        </is>
      </c>
    </row>
    <row r="7924">
      <c r="A7924" t="inlineStr">
        <is>
          <t>geschlechtlich</t>
        </is>
      </c>
      <c r="B7924" t="inlineStr"/>
      <c r="C7924" t="inlineStr"/>
      <c r="D7924" t="inlineStr">
        <is>
          <t>xác thịt, nhục dục, trần tục - giới tính, sinh dục, dựa trên giới tính</t>
        </is>
      </c>
    </row>
    <row r="7925">
      <c r="A7925" t="inlineStr">
        <is>
          <t>Geschlechtlichkeit</t>
        </is>
      </c>
      <c r="B7925" t="inlineStr"/>
      <c r="C7925" t="inlineStr"/>
      <c r="D7925" t="inlineStr">
        <is>
          <t>bản năng giới tính, tính chất giới tính, bản năng sinh dục, tính thích dục tình</t>
        </is>
      </c>
    </row>
    <row r="7926">
      <c r="A7926" t="inlineStr">
        <is>
          <t>Geschlechts-</t>
        </is>
      </c>
      <c r="B7926" t="inlineStr"/>
      <c r="C7926" t="inlineStr"/>
      <c r="D7926" t="inlineStr">
        <is>
          <t>giới tính, sinh dục, dựa trên giới tính - giao cấu, hoa liễu</t>
        </is>
      </c>
    </row>
    <row r="7927">
      <c r="A7927" t="inlineStr">
        <is>
          <t>Geschlechtsakt</t>
        </is>
      </c>
      <c r="B7927" t="inlineStr"/>
      <c r="C7927" t="inlineStr"/>
      <c r="D7927" t="inlineStr">
        <is>
          <t>sự giao cấu</t>
        </is>
      </c>
    </row>
    <row r="7928">
      <c r="A7928" t="inlineStr">
        <is>
          <t>geschlechtslos</t>
        </is>
      </c>
      <c r="B7928" t="inlineStr"/>
      <c r="C7928" t="inlineStr"/>
      <c r="D7928" t="inlineStr">
        <is>
          <t>trung lập, trung tính, vô tính, không có tính chất rõ rệt, ở vị trí số không - không có giới tính, không thích dục tình, thờ ơ dục tình = geschlechtslos +</t>
        </is>
      </c>
    </row>
    <row r="7929">
      <c r="A7929" t="inlineStr">
        <is>
          <t>Geschlechtslosigkeit</t>
        </is>
      </c>
      <c r="B7929" t="inlineStr"/>
      <c r="C7929" t="inlineStr"/>
      <c r="D7929" t="inlineStr">
        <is>
          <t>tính chất vô tính</t>
        </is>
      </c>
    </row>
    <row r="7930">
      <c r="A7930" t="inlineStr">
        <is>
          <t>geschlechtsreif</t>
        </is>
      </c>
      <c r="B7930" t="inlineStr"/>
      <c r="C7930" t="inlineStr"/>
      <c r="D7930" t="inlineStr">
        <is>
          <t>đến tuổi dậy thì, có lông tơ</t>
        </is>
      </c>
    </row>
    <row r="7931">
      <c r="A7931" t="inlineStr">
        <is>
          <t>Geschlechtsreife</t>
        </is>
      </c>
      <c r="B7931" t="inlineStr"/>
      <c r="C7931" t="inlineStr"/>
      <c r="D7931" t="inlineStr">
        <is>
          <t>tuổi dậy thì</t>
        </is>
      </c>
    </row>
    <row r="7932">
      <c r="A7932" t="inlineStr">
        <is>
          <t>Geschlechtsteile</t>
        </is>
      </c>
      <c r="B7932" t="inlineStr"/>
      <c r="C7932" t="inlineStr"/>
      <c r="D7932" t="inlineStr">
        <is>
          <t>cơ quan sinh dục ngoài</t>
        </is>
      </c>
    </row>
    <row r="7933">
      <c r="A7933" t="inlineStr">
        <is>
          <t>Geschlechtsverkehr</t>
        </is>
      </c>
      <c r="B7933" t="inlineStr"/>
      <c r="C7933" t="inlineStr"/>
      <c r="D7933">
        <f> der wahllose Geschlechtsverkehr +</f>
        <v/>
      </c>
    </row>
    <row r="7934">
      <c r="A7934" t="inlineStr">
        <is>
          <t>geschlossen</t>
        </is>
      </c>
      <c r="B7934" t="inlineStr"/>
      <c r="C7934" t="inlineStr"/>
      <c r="D7934"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kết, đặc, rắn chắc, chắc nịch, chật ních, chen chúc, cô động, súc tích, chất chứa, chứa đầy, đầy - đoàn thể, hợp thành đoàn thể - vô tận, vĩnh viễn, không bao giờ hết, không ngừng, liên tục - rắn, vững chắc, chắc chắn, có cơ sở, có thể tin cậy được, thật sự, thuần nhất, thống nhất, khối, có ba chiều, lập thể, rất tốt, cừ, chiến, nhất trí</t>
        </is>
      </c>
    </row>
    <row r="7935">
      <c r="A7935" t="inlineStr">
        <is>
          <t>Geschlossenheit</t>
        </is>
      </c>
      <c r="B7935" t="inlineStr"/>
      <c r="C7935" t="inlineStr"/>
      <c r="D7935" t="inlineStr">
        <is>
          <t>sự gần gũi, sự thân mật, sự chật chội, sự bí hơi, sự ngột ngạt khó thở, tính dày chặt, tính khít, tính mau, tính dè dặt, tính kín đáo, tính hà tiện, tính bủn xỉn, tính keo cú - tính chặt chẽ</t>
        </is>
      </c>
    </row>
    <row r="7936">
      <c r="A7936" t="inlineStr">
        <is>
          <t>geschmacklos</t>
        </is>
      </c>
      <c r="B7936" t="inlineStr"/>
      <c r="C7936" t="inlineStr"/>
      <c r="D7936" t="inlineStr">
        <is>
          <t>nguyên, sống, thô, chưa luyện, chưa chín, còn xanh, không tiêu, thô thiển, chưa gọt giũa, mới phác qua, thô lỗ, lỗ mãng, tục tằn, thô bỉ, thô bạo, chưa phát triển, còn đang ủ, không biến cách - 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không có mùi vị, nhạt nhẽo - thiếu trang nhã, không thanh nhã, thiếu chải chuốt - vô vị, nhạt phèo, chán ngắt, tẻ ngắt, không sinh động - không có hương vị - không phân biệt được mùi vị, bất nhã, khiếm nhã, thiếu mỹ thuật, không nhã, không trang nhã, không có óc thẩm mỹ - chỉ tốt mã, hào nhoáng bề ngoài, chỉ đúng bề ngoài - = geschmacklos aufgeputzt +</t>
        </is>
      </c>
    </row>
    <row r="7937">
      <c r="A7937" t="inlineStr">
        <is>
          <t>Geschmacklosigkeit</t>
        </is>
      </c>
      <c r="B7937" t="inlineStr"/>
      <c r="C7937" t="inlineStr"/>
      <c r="D7937" t="inlineStr">
        <is>
          <t>sự hào nhoáng, sự loè loẹt, sự sặc sỡ, tính thích chưng diện - tính thiếu trang nhã, tính không thanh nhã, cái thiếu trang nhã, cái không thanh nhã, tính thiếu chải chuốt - tính vô vị, tính nhạt phèo, tính chán ngắt, tính tẻ ngắt, tính không sinh động - tính nhạt nhẽo, tính bất nhã, tính khiếm nhã, tính không trang nhã, sự thiếu óc thẩm mỹ - tính loè loẹt, tính hào nhoáng</t>
        </is>
      </c>
    </row>
    <row r="7938">
      <c r="A7938" t="inlineStr">
        <is>
          <t>geschmackvoll</t>
        </is>
      </c>
      <c r="B7938" t="inlineStr"/>
      <c r="C7938" t="inlineStr"/>
      <c r="D7938" t="inlineStr">
        <is>
          <t>thanh lịch, tao nhã, nhã, cùi lách hạng nhất, chiến, cừ - sạch gọn, ngăn nắp, rõ ràng, rành mạch, ngắn gọn, khéo, tinh xảo, giản dị và trang nhã, nguyên chất, không pha - bảnh bao, diện, hợp thời trang, kiểu cách - trang nhã, có óc thẩm mỹ - ngon, nền</t>
        </is>
      </c>
    </row>
    <row r="7939">
      <c r="A7939" t="inlineStr">
        <is>
          <t>geschmeidig</t>
        </is>
      </c>
      <c r="B7939" t="inlineStr"/>
      <c r="C7939" t="inlineStr"/>
      <c r="D7939" t="inlineStr">
        <is>
          <t>có thể tra vào, có thể lắp vào, có thể phỏng theo, có thể sửa lại cho hợp, có thể thích nghi, có thể thích ứng - mềm, dễ uốn, dễ kéo sợi, dễ uốn nắn, dễ bảo - dẻo, mền dẻo, dễ sai khiến, dễ thuyết phục, linh động, linh hoạt - mềm dẻo, nhanh nhẹn - mềm mại, uyển chuyển - dẽ uốn, yểu điệu - - dễ dát mỏng - hay nhân nhượng - - bật nảy, co giân, đàn hồi, sôi nổi, không hay chán nản, không hay nản lòng, có khả năng phục hồi nhanh sức mạnh, có sức bật - bóng, mượt, mỡ màng béo tốt, khéo, ngọt xớt - mềm mỏng, luồn cúi, quỵ luỵ, thuần = geschmeidig werden +</t>
        </is>
      </c>
    </row>
    <row r="7940">
      <c r="A7940" t="inlineStr">
        <is>
          <t>Geschmeidigkeit</t>
        </is>
      </c>
      <c r="B7940" t="inlineStr"/>
      <c r="C7940" t="inlineStr"/>
      <c r="D7940" t="inlineStr">
        <is>
          <t>tính có thể tra vào, tính có thể lắp vào, khả năng phỏng theo được, khả năng sửa lại được cho hợp, khả năng thích nghi, khả năng thích ứng - tính mềm, tính dễ uốn, tính dễ kéo sợi, tính dễ uốn nắn, tính dễ bảo - tính chất dẻo, tính chất mền dẻo, tính dễ sai khiến, tính đễ thuyết phục, tính linh động, tính linh hoạt - - tính mềm mại, tính yểu điệu, tính uyển chuyển - tính dễ uốn dẻo, tính dẻo, tính mềm dẻo, tính hay nhân nhượng - - sự phẳng phiu, sự mượt mà, sự bình lặng, sự dễ dàng, sự trôi chảy, sự êm thấm, tính dịu dàng, tính nhịp nhàng uyển chuyển, tính hoà nhã, tính ngọt xớt, vẻ dịu dàng vờ - tính mềm mỏng, tính hay luồn cúi, tính quỵ luỵ</t>
        </is>
      </c>
    </row>
    <row r="7941">
      <c r="A7941" t="inlineStr">
        <is>
          <t>Geschmetter</t>
        </is>
      </c>
      <c r="B7941" t="inlineStr"/>
      <c r="C7941" t="inlineStr"/>
      <c r="D7941" t="inlineStr">
        <is>
          <t>tiếng kèn, tiếng om sòm</t>
        </is>
      </c>
    </row>
    <row r="7942">
      <c r="A7942" t="inlineStr">
        <is>
          <t>Geschmiere</t>
        </is>
      </c>
      <c r="B7942" t="inlineStr"/>
      <c r="C7942" t="inlineStr"/>
      <c r="D7942" t="inlineStr">
        <is>
          <t>lớp vữa trát tường, lớp trát bên ngoài, vách đất, sự bôi bẩn, sự bôi bác, sự bôi màu lem nhem, bức vẽ bôi bác, bức tranh lem nhem - chữ viết nguệch ngoạc, bức thư viết nguệch ngoạc, mảnh giấy ghi vội vàng - chữ viết cẩu thả, tác phẩm văm học viết xoàng, bài báo xoàng</t>
        </is>
      </c>
    </row>
    <row r="7943">
      <c r="A7943" t="inlineStr">
        <is>
          <t>geschmolzen</t>
        </is>
      </c>
      <c r="B7943" t="inlineStr"/>
      <c r="C7943" t="inlineStr"/>
      <c r="D7943" t="inlineStr">
        <is>
          <t>nấu chảy</t>
        </is>
      </c>
    </row>
    <row r="7944">
      <c r="A7944" t="inlineStr">
        <is>
          <t>Geschnatter</t>
        </is>
      </c>
      <c r="B7944" t="inlineStr"/>
      <c r="C7944" t="inlineStr"/>
      <c r="D7944" t="inlineStr">
        <is>
          <t>lời nói lắp bắp, lời nói nhanh nghe không rõ, tiếng kêu quàng quạc</t>
        </is>
      </c>
    </row>
    <row r="7945">
      <c r="A7945" t="inlineStr">
        <is>
          <t>geschniegelt</t>
        </is>
      </c>
      <c r="B7945" t="inlineStr"/>
      <c r="C7945" t="inlineStr"/>
      <c r="D7945" t="inlineStr">
        <is>
          <t>mạnh, ác liệt, mau lẹ, nhanh, khéo léo, khôn khéo, nhanh trí, tinh ranh, láu, đẹp sang, thanh nhã, lịch sự, diện, bảnh bao, duyên dáng - chải chuốt, diêm dúa = geschniegelt und gebügelt +</t>
        </is>
      </c>
    </row>
    <row r="7946">
      <c r="A7946" t="inlineStr">
        <is>
          <t>geschnitten</t>
        </is>
      </c>
      <c r="B7946" t="inlineStr"/>
      <c r="C7946" t="inlineStr"/>
      <c r="D7946" t="inlineStr">
        <is>
          <t>không cắt, chưa cắt, chưa gặt, không rọc = scharf geschnitten +</t>
        </is>
      </c>
    </row>
    <row r="7947">
      <c r="A7947" t="inlineStr">
        <is>
          <t>Geschossen</t>
        </is>
      </c>
      <c r="B7947" t="inlineStr"/>
      <c r="C7947" t="inlineStr"/>
      <c r="D7947" t="inlineStr">
        <is>
          <t>bóc vỏ, bắn trúng thân, chọc thủng thân</t>
        </is>
      </c>
    </row>
    <row r="7948">
      <c r="A7948" t="inlineStr">
        <is>
          <t>geschraubt</t>
        </is>
      </c>
      <c r="B7948" t="inlineStr"/>
      <c r="C7948" t="inlineStr"/>
      <c r="D7948" t="inlineStr">
        <is>
          <t>có ý, xúc động, bị mắc, bị nhiễm, giả tạo, điệu bộ, màu mè, không tự nhiên - kiểu cách, cầu kỳ - đi cà kheo, khoa trương, kêu mà rỗng, dựng trên cột = geschraubt +</t>
        </is>
      </c>
    </row>
    <row r="7949">
      <c r="A7949" t="inlineStr">
        <is>
          <t>Geschrei</t>
        </is>
      </c>
      <c r="B7949" t="inlineStr"/>
      <c r="C7949" t="inlineStr"/>
      <c r="D7949" t="inlineStr">
        <is>
          <t>tiếng bò rống, tiếng kêu rống lên, tiếng gầm vang - tiếng la hét, tiếng la vang, tiếng ồn ào ầm ĩ, tiếng ầm ầm, tiếng kêu la, tiếng phản đối ầm ĩ - tiếng kêu, tiêng la, tiếng hò hét, tiếng hò reo, tiếng rao hàng ngoài phố, lời hô, lời kêu gọi, sự khóc, tiếng khóc, dư luận quần chúng, tiếng nói quần chúng, tiếng chó sủa &amp; ) - xơ sợi, lông tơ, tóc xoăn, tóc xù, cảnh sát, thám tử, lực lượng cảnh sát - sự ồn ào, sự om sòm, sự huyên náo, tính chất loè loẹt, tính chất sặc sỡ, tính chất đao to búa lớn - sự la thét, tiếng la thét, sự la ó, sự phản đối kịch liệt, sự bán đấu giá - lời nói huênh hoang rỗng tuếch, bài diễn văn huênh hoang rỗng tuếch, lời nói cường điệu - - tiếng kêu thất thanh, tiếng thét, tiếng rít - sự la hét, sự hò hét, chầu khao - tiếng reo hò, sự khao, sự thết - sự la om sòm, sự la ầm ĩ - tiếng la lớn, tiếng reo, tiếng ho khúc khắc - sự kêu la, tiếng thét lác, tiếng la hò động viên = das laute Geschrei + = ein großes Geschrei erheben +</t>
        </is>
      </c>
    </row>
    <row r="7950">
      <c r="A7950" t="inlineStr">
        <is>
          <t>Geschwader</t>
        </is>
      </c>
      <c r="B7950" t="inlineStr"/>
      <c r="C7950" t="inlineStr"/>
      <c r="D7950" t="inlineStr">
        <is>
          <t>nhóm, gốc - đội kỵ binh, đội tàu, đội máy bay, đội, đội ngũ = in ein Geschwader formieren +</t>
        </is>
      </c>
    </row>
    <row r="7951">
      <c r="A7951" t="inlineStr">
        <is>
          <t>Geschwaderkommandant</t>
        </is>
      </c>
      <c r="B7951" t="inlineStr"/>
      <c r="C7951" t="inlineStr"/>
      <c r="D7951" t="inlineStr">
        <is>
          <t>thiếu tướng hải quân, hội trưởng câu lạc bộ thuyền đua, vị thuyền trưởng kỳ cựu nhất, thuyền vị thuyền trưởng kỳ cựu nhất</t>
        </is>
      </c>
    </row>
    <row r="7952">
      <c r="A7952" t="inlineStr">
        <is>
          <t>Geschwafel</t>
        </is>
      </c>
      <c r="B7952" t="inlineStr"/>
      <c r="C7952" t="inlineStr"/>
      <c r="D7952" t="inlineStr">
        <is>
          <t>lời nói lắp bắp, câu nói sai ngữ pháp - lối văn cầu kỳ</t>
        </is>
      </c>
    </row>
    <row r="7953">
      <c r="A7953" t="inlineStr">
        <is>
          <t>geschwind</t>
        </is>
      </c>
      <c r="B7953" t="inlineStr"/>
      <c r="C7953" t="inlineStr"/>
      <c r="D7953" t="inlineStr">
        <is>
          <t>nhanh, nhanh chóng, mau lẹ - chắc chắn, thân, thân thiết, keo sơn, bền, không phai, mau, trác táng, ăn chơi, phóng đãng, bền vững, chặt chẽ, sát, ngay cạnh - tinh, sắc, thính, tính linh lợi, hoạt bát, nhanh trí, sáng trí, nhạy cảm, dễ, sống - đứng - ngay lập tức</t>
        </is>
      </c>
    </row>
    <row r="7954">
      <c r="A7954" t="inlineStr">
        <is>
          <t>Geschwindigkeit</t>
        </is>
      </c>
      <c r="B7954" t="inlineStr"/>
      <c r="C7954" t="inlineStr"/>
      <c r="D7954" t="inlineStr">
        <is>
          <t>cuộc viễn chinh, đội viễn chinh, cuộc thám hiểm, đoàn thám hiểm, cuộc hành trình, cuộc đi, đoàn người đi, tính chóng vánh, tính mau lẹ, tính khẩn trương - tính chất chắc chắn, tính chất vững, tính bền, sự nhanh, sự mau lẹ, tính trác táng, tính phóng đãng, tính ăn chơi, thành trì, thành luỹ, pháo đài - tính nhẹ, tính nhanh nhẹn, tính nhẹ nhàng, tính vui vẻ, tính khinh suất, tính nhẹ dạ - bước chân, bước, bước đi, nhịp đi, tốc độ đi, tốc độ chạy, nước đi, cách đi, nước kiệu, nhịp độ tiến triển, tốc độ tiến triển, mạn phép, xin lỗi - sự mau chóng, sự tinh, sự thính, sự linh lợi, sự nhanh trí, sự đập nhanh, sự dễ nổi nóng - sự nhanh chóng - tỷ lệ, tốc độ, giá, suất, mức, thuế địa phương, hạng, loại, sự đánh giá, sự ước lượng, sự sắp hạng, sự tiêu thụ - tốc lực, sự thành công, sự hưng thịnh, sự thịnh vượng - độ nhanh, nhịp, nhịp độ - = die Geschwindigkeit erreichen + = mit großer Geschwindigkeit + = mit der Geschwindigkeit von + = mit größter Geschwindigkeit + = die Geschwindigkeit verlangsamen + = die höchstzulässige Geschwindigkeit +</t>
        </is>
      </c>
    </row>
    <row r="7955">
      <c r="A7955" t="inlineStr">
        <is>
          <t>Geschwindigkeiten</t>
        </is>
      </c>
      <c r="B7955" t="inlineStr"/>
      <c r="C7955" t="inlineStr"/>
      <c r="D7955" t="inlineStr">
        <is>
          <t>độ nhanh, nhịp, nhịp độ</t>
        </is>
      </c>
    </row>
    <row r="7956">
      <c r="A7956" t="inlineStr">
        <is>
          <t>Geschwindigkeitsmesser</t>
        </is>
      </c>
      <c r="B7956" t="inlineStr"/>
      <c r="C7956" t="inlineStr"/>
      <c r="D7956" t="inlineStr">
        <is>
          <t>đồng hồ tốc độ - máy đo tốc độ gốc</t>
        </is>
      </c>
    </row>
    <row r="7957">
      <c r="A7957" t="inlineStr">
        <is>
          <t>Geschwindigkeitsstufe</t>
        </is>
      </c>
      <c r="B7957" t="inlineStr"/>
      <c r="C7957" t="inlineStr"/>
      <c r="D7957" t="inlineStr">
        <is>
          <t>tỷ lệ, tốc độ, giá, suất, mức, thuế địa phương, hạng, loại, sự đánh giá, sự ước lượng, sự sắp hạng, sự tiêu thụ</t>
        </is>
      </c>
    </row>
    <row r="7958">
      <c r="A7958" t="inlineStr">
        <is>
          <t>Geschwister</t>
        </is>
      </c>
      <c r="B7958" t="inlineStr"/>
      <c r="C7958" t="inlineStr"/>
      <c r="D7958">
        <f> die halbbürtigen Geschwister +</f>
        <v/>
      </c>
    </row>
    <row r="7959">
      <c r="A7959" t="inlineStr">
        <is>
          <t>geschwollen</t>
        </is>
      </c>
      <c r="B7959" t="inlineStr"/>
      <c r="C7959" t="inlineStr"/>
      <c r="D7959" t="inlineStr">
        <is>
          <t>sưng lên, phù lên, nổi thành u, khoa trương - cương, sưng, huênh hoang = geschwollen reden +</t>
        </is>
      </c>
    </row>
    <row r="7960">
      <c r="A7960" t="inlineStr">
        <is>
          <t>Geschworene</t>
        </is>
      </c>
      <c r="B7960" t="inlineStr"/>
      <c r="C7960" t="inlineStr"/>
      <c r="D7960" t="inlineStr">
        <is>
          <t>hội thẩm, bồi thẩm, người đã tuyên thệ - viên hội thẩm, viên bồi thẩm, viên giám khảo</t>
        </is>
      </c>
    </row>
    <row r="7961">
      <c r="A7961" t="inlineStr">
        <is>
          <t>Geschworenen</t>
        </is>
      </c>
      <c r="B7961" t="inlineStr"/>
      <c r="C7961" t="inlineStr"/>
      <c r="D7961" t="inlineStr">
        <is>
          <t>sự dàn trận, sự bày binh bố trận, lực lượng quân đội, dãy sắp xếp ngay ngắn, hàng ngũ chỉnh tề, danh sách hội thẩm, quần áo, đồ trang điểm, mạng anten antenna array) - ban hội thẩm, ban bồi thẩm, ban giám khảo = die Geschworenen + = die Ablehnung eines Geschworenen + = die Untersuchung vor den Geschworenen + = die Rechtsbelehrung an die Geschworenen +</t>
        </is>
      </c>
    </row>
    <row r="7962">
      <c r="A7962" t="inlineStr">
        <is>
          <t>Geschworenenliste</t>
        </is>
      </c>
      <c r="B7962" t="inlineStr"/>
      <c r="C7962" t="inlineStr"/>
      <c r="D7962" t="inlineStr">
        <is>
          <t>đưa vào danh sách</t>
        </is>
      </c>
    </row>
    <row r="7963">
      <c r="A7963" t="inlineStr">
        <is>
          <t>gesegnet</t>
        </is>
      </c>
      <c r="B7963" t="inlineStr"/>
      <c r="C7963" t="inlineStr"/>
      <c r="D7963" t="inlineStr">
        <is>
          <t>thần thánh, thiêng liêng, hạnh phúc sung sướng, may mắn, đáng nguyền rủa, quỷ quái</t>
        </is>
      </c>
    </row>
    <row r="7964">
      <c r="A7964" t="inlineStr">
        <is>
          <t>Geselle</t>
        </is>
      </c>
      <c r="B7964" t="inlineStr"/>
      <c r="C7964" t="inlineStr"/>
      <c r="D7964" t="inlineStr">
        <is>
          <t>lưỡi, lá, mái, cánh, thanh kiếm, xương dẹt blade bone), phiến, gã, anh chàng, thằng - bạn đồng chí, người, người ta, ông bạn, thằng cha, nghiên cứu sinh, uỷ viên giám đốc, hội viên, thành viên, anh chàng đang cầu hôn, anh chàng đang theo đuổi một cô gái - thợ đã thạo việc đi làm thuê, người làm thuê, người làm công nhật</t>
        </is>
      </c>
    </row>
    <row r="7965">
      <c r="A7965" t="inlineStr">
        <is>
          <t>gesellen</t>
        </is>
      </c>
      <c r="B7965" t="inlineStr"/>
      <c r="C7965" t="inlineStr"/>
      <c r="D7965" t="inlineStr">
        <is>
          <t>dồn lại thành bầy, tập hợp lại thành bầy, dồn, chắn giữ vật nuôi, sống thành bầy, đi thành bầy, cấu kết với nhau, đàn đúm với nhau = sich zu jemandem gesellen +</t>
        </is>
      </c>
    </row>
    <row r="7966">
      <c r="A7966" t="inlineStr">
        <is>
          <t>gesellig</t>
        </is>
      </c>
      <c r="B7966" t="inlineStr"/>
      <c r="C7966" t="inlineStr"/>
      <c r="D7966" t="inlineStr">
        <is>
          <t>dễ làm bạn, dễ kết bạn - nói chuyện dễ ưa, ưa chuyện, dễ giao du, dễ gần, dễ làm quen - yến tiệc, thích hợp với yến tiệc, vui vẻ, thích chè chén - sống thành đàn, sống thành bầy, mọc thành cụm, sống thành tập thể, thích đàm đúm, thích giao du - dễ chan hoà, thích kết bạn, thân mật, thoải mái - có tính chất xã hội, có tính chất thành viên của một tập thể, sống thành xã hội, thuộc quan hệ giữa người và người, thuộc xã hội, của các đồng minh, với các đồng minh</t>
        </is>
      </c>
    </row>
    <row r="7967">
      <c r="A7967" t="inlineStr">
        <is>
          <t>Geselligkeit</t>
        </is>
      </c>
      <c r="B7967" t="inlineStr"/>
      <c r="C7967" t="inlineStr"/>
      <c r="D7967" t="inlineStr">
        <is>
          <t>thú vui yến tiệc, sự ăn uống vui vẻ, sự vui vẻ, yến tiệc - đảng, tiệc, buổi liên hoan, những người cùng đi, toán, đội, nhóm, bên, người tham gia, người tham dự - tính dễ gần, tính dễ chan hoà, tính thích giao du, tính thích kết bạn - tính xã hội, tính hợp quần, sociability = die Geselligkeit lieben +</t>
        </is>
      </c>
    </row>
    <row r="7968">
      <c r="A7968" t="inlineStr">
        <is>
          <t>Gesellschafter</t>
        </is>
      </c>
      <c r="B7968" t="inlineStr"/>
      <c r="C7968" t="inlineStr"/>
      <c r="D7968" t="inlineStr">
        <is>
          <t>bạn, bầu bạn, người bạn gái companion lady companion), sổ tay, sách hướng dẫn, vật cùng đôi = der haftende Gesellschafter + = ein guter Gesellschafter sein + = der geschäftsführende Gesellschafter +</t>
        </is>
      </c>
    </row>
    <row r="7969">
      <c r="A7969" t="inlineStr">
        <is>
          <t>gesellschaftlich</t>
        </is>
      </c>
      <c r="B7969" t="inlineStr"/>
      <c r="C7969" t="inlineStr"/>
      <c r="D7969" t="inlineStr">
        <is>
          <t>có tính chất xã hội, có tính chất thành viên của một tập thể, sống thành xã hội, thuộc quan hệ giữa người và người, thuộc xã hội, của các đồng minh, với các đồng minh = gesellschaftlich möglich +</t>
        </is>
      </c>
    </row>
    <row r="7970">
      <c r="A7970" t="inlineStr">
        <is>
          <t>Gesenk</t>
        </is>
      </c>
      <c r="B7970" t="inlineStr"/>
      <c r="C7970" t="inlineStr"/>
      <c r="D7970" t="inlineStr">
        <is>
          <t>con súc sắc, chân cột, khuôn rập, khuôn kéo sợi, bàn ren = im Gesenk schmieden +</t>
        </is>
      </c>
    </row>
    <row r="7971">
      <c r="A7971" t="inlineStr">
        <is>
          <t>Gesenkform</t>
        </is>
      </c>
      <c r="B7971" t="inlineStr"/>
      <c r="C7971" t="inlineStr"/>
      <c r="D7971" t="inlineStr">
        <is>
          <t>con súc sắc, chân cột, khuôn rập, khuôn kéo sợi, bàn ren</t>
        </is>
      </c>
    </row>
    <row r="7972">
      <c r="A7972" t="inlineStr">
        <is>
          <t>Gesetz</t>
        </is>
      </c>
      <c r="B7972" t="inlineStr"/>
      <c r="C7972" t="inlineStr"/>
      <c r="D7972" t="inlineStr">
        <is>
          <t>hành động, việc làm, cử chỉ, hành vi, đạo luật, chứng thư, hồi, màn, tiết mục, luận án, khoá luận - phép, phép tắc, luật, quy luật, định luật, điều lệ, pháp luật, luật học, nghề luật sư - quy chế, chế độ, luật thánh = das Gesetz + = ein Gesetz erlassen + = die Erhebung zum Gesetz + = ein ungeschriebenes Gesetz + = gegen ein Gesetz verstoßen + = sich gegen das Gesetz vergehen +</t>
        </is>
      </c>
    </row>
    <row r="7973">
      <c r="A7973" t="inlineStr">
        <is>
          <t>Gesetzbuch</t>
        </is>
      </c>
      <c r="B7973" t="inlineStr"/>
      <c r="C7973" t="inlineStr"/>
      <c r="D7973" t="inlineStr">
        <is>
          <t>bộ luật, luật, điều lệ, luật lệ, quy tắc, đạo lý, mã, mật mã = das Bürgerliche Gesetzbuch +</t>
        </is>
      </c>
    </row>
    <row r="7974">
      <c r="A7974" t="inlineStr">
        <is>
          <t>Gesetze</t>
        </is>
      </c>
      <c r="B7974" t="inlineStr"/>
      <c r="C7974" t="inlineStr"/>
      <c r="D7974" t="inlineStr">
        <is>
          <t>phép, phép tắc, luật, quy luật, định luật, điều lệ, pháp luật, luật học, nghề luật sư = Gesetze geben + = Gesetze machen +</t>
        </is>
      </c>
    </row>
    <row r="7975">
      <c r="A7975" t="inlineStr">
        <is>
          <t>Gesetzen</t>
        </is>
      </c>
      <c r="B7975" t="inlineStr"/>
      <c r="C7975" t="inlineStr"/>
      <c r="D7975" t="inlineStr">
        <is>
          <t>ngay thẳng, đạo đức, công bằng, chính đáng, đúng lý</t>
        </is>
      </c>
    </row>
    <row r="7976">
      <c r="A7976" t="inlineStr">
        <is>
          <t>Gesetzentwurf</t>
        </is>
      </c>
      <c r="B7976" t="inlineStr"/>
      <c r="C7976" t="inlineStr"/>
      <c r="D7976" t="inlineStr">
        <is>
          <t>cái kéo liềm, cái kích, mỏ, đầu mũi neo, mũi biển hẹp, tờ quảng cáo, yết thị, hoá đơn, luật dự thảo, dự luật, giấy bạc, hối phiếu bill of exchange), sự thưa kiện, đơn kiện = einen Gesetzentwurf ablehnen + = einen Gesetzentwurf annehmen +</t>
        </is>
      </c>
    </row>
    <row r="7977">
      <c r="A7977" t="inlineStr">
        <is>
          <t>Gesetzes</t>
        </is>
      </c>
      <c r="B7977" t="inlineStr"/>
      <c r="C7977" t="inlineStr"/>
      <c r="D7977">
        <f> die Annahme eines Gesetzes + = in den Maschen des Gesetzes +</f>
        <v/>
      </c>
    </row>
    <row r="7978">
      <c r="A7978" t="inlineStr">
        <is>
          <t>Gesetzeskraft</t>
        </is>
      </c>
      <c r="B7978" t="inlineStr"/>
      <c r="C7978" t="inlineStr"/>
      <c r="D7978">
        <f> Gesetzeskraft erlangen +</f>
        <v/>
      </c>
    </row>
    <row r="7979">
      <c r="A7979" t="inlineStr">
        <is>
          <t>gesetzeswidrig</t>
        </is>
      </c>
      <c r="B7979" t="inlineStr"/>
      <c r="C7979" t="inlineStr"/>
      <c r="D7979" t="inlineStr">
        <is>
          <t>không hợp pháp, trái luật</t>
        </is>
      </c>
    </row>
    <row r="7980">
      <c r="A7980" t="inlineStr">
        <is>
          <t>gesetzgebend</t>
        </is>
      </c>
      <c r="B7980" t="inlineStr"/>
      <c r="C7980" t="inlineStr"/>
      <c r="D7980" t="inlineStr">
        <is>
          <t>làm luật, lập pháp</t>
        </is>
      </c>
    </row>
    <row r="7981">
      <c r="A7981" t="inlineStr">
        <is>
          <t>Gesetzgeber</t>
        </is>
      </c>
      <c r="B7981" t="inlineStr"/>
      <c r="C7981" t="inlineStr"/>
      <c r="D7981" t="inlineStr">
        <is>
          <t>người làm luật, người lập pháp, thành viên có quan lập pháp</t>
        </is>
      </c>
    </row>
    <row r="7982">
      <c r="A7982" t="inlineStr">
        <is>
          <t>Gesetzgebung</t>
        </is>
      </c>
      <c r="B7982" t="inlineStr"/>
      <c r="C7982" t="inlineStr"/>
      <c r="D7982" t="inlineStr">
        <is>
          <t>sự làm luật, sự lập pháp, pháp luật, pháp chế, sự ban hành pháp luật</t>
        </is>
      </c>
    </row>
    <row r="7983">
      <c r="A7983" t="inlineStr">
        <is>
          <t>gesetzlich</t>
        </is>
      </c>
      <c r="B7983" t="inlineStr"/>
      <c r="C7983" t="inlineStr"/>
      <c r="D7983" t="inlineStr">
        <is>
          <t>hợp pháp, đúng luật, chính thống - theo pháp luật, do pháp luật định, pháp luật - làm luật, lập pháp - chính đáng, có lý, hợp lôgic - luật, do luật pháp quy định, theo đúng luật = gesetzlich schützen + = gesetzlich geschützt + = gesetzlich geschützt + = für gesetzlich erklären +</t>
        </is>
      </c>
    </row>
    <row r="7984">
      <c r="A7984" t="inlineStr">
        <is>
          <t>gesetzlos</t>
        </is>
      </c>
      <c r="B7984" t="inlineStr"/>
      <c r="C7984" t="inlineStr"/>
      <c r="D7984" t="inlineStr">
        <is>
          <t>vô chính phủ, hỗn loạn - không có pháp luật, không hợp pháp, lộn xộn, vô trật tự</t>
        </is>
      </c>
    </row>
    <row r="7985">
      <c r="A7985" t="inlineStr">
        <is>
          <t>Gesetzlosigkeit</t>
        </is>
      </c>
      <c r="B7985" t="inlineStr"/>
      <c r="C7985" t="inlineStr"/>
      <c r="D7985" t="inlineStr">
        <is>
          <t>tình trạng không có pháp luật, tình trạng không hợp pháp, tình trạng lộn xộn, tình trạng vô trật tự, tình trạng hỗn loạn</t>
        </is>
      </c>
    </row>
    <row r="7986">
      <c r="A7986" t="inlineStr">
        <is>
          <t>gesetzt</t>
        </is>
      </c>
      <c r="B7986" t="inlineStr"/>
      <c r="C7986" t="inlineStr"/>
      <c r="D7986" t="inlineStr">
        <is>
          <t>nghiêm trang, từ tốn, kín đáo, làm ra vẻ nghiêm trang, màu mè làm ra vẻ kín đáo, e lệ, bẽn lẽn - chín, thành thực, trưởng thành, cẩn thận, chín chắn, kỹ càng, đến kỳ hạn phải thanh toán, mân kỳ - bình thản, trầm tĩnh, khoan thai - chắc chắn, ổn định, điềm tĩnh, không sôi nổi, đã giải quyết rồi, đã thanh toán rồi, đã định cư, đã có gia đình, đã có nơi có chốn, đã ổn định cuộc sống, bị chiếm làm thuộc địa - đã lắng, bị lắng - điềm đạm - vững, vững chắc, vững vàng, điều đặn, đều đều, kiên định, không thay đổi, bình tĩnh, đứng đắn, chính chắn</t>
        </is>
      </c>
    </row>
    <row r="7987">
      <c r="A7987" t="inlineStr">
        <is>
          <t>gesetzwidrig</t>
        </is>
      </c>
      <c r="B7987" t="inlineStr"/>
      <c r="C7987" t="inlineStr"/>
      <c r="D7987" t="inlineStr">
        <is>
          <t>không hợp pháp, trái luật</t>
        </is>
      </c>
    </row>
    <row r="7988">
      <c r="A7988" t="inlineStr">
        <is>
          <t>Gesetzwidrigkeit</t>
        </is>
      </c>
      <c r="B7988" t="inlineStr"/>
      <c r="C7988" t="inlineStr"/>
      <c r="D7988" t="inlineStr">
        <is>
          <t>tình trạng không có pháp luật, tình trạng không hợp pháp, tình trạng lộn xộn, tình trạng vô trật tự, tình trạng hỗn loạn - tính chất không hợp pháp, tính chất bất chính</t>
        </is>
      </c>
    </row>
    <row r="7989">
      <c r="A7989" t="inlineStr">
        <is>
          <t>gesichert</t>
        </is>
      </c>
      <c r="B7989" t="inlineStr"/>
      <c r="C7989" t="inlineStr"/>
      <c r="D7989">
        <f> gesichert +</f>
        <v/>
      </c>
    </row>
    <row r="7990">
      <c r="A7990" t="inlineStr">
        <is>
          <t>Gesichter</t>
        </is>
      </c>
      <c r="B7990" t="inlineStr"/>
      <c r="C7990" t="inlineStr"/>
      <c r="D7990" t="inlineStr">
        <is>
          <t>nói to, đọc rành rọt, nói cường điệu, ăn đớp, kêu la, nhăn nhó, nhăn mặt</t>
        </is>
      </c>
    </row>
    <row r="7991">
      <c r="A7991" t="inlineStr">
        <is>
          <t>Gesichts-</t>
        </is>
      </c>
      <c r="B7991" t="inlineStr"/>
      <c r="C7991" t="inlineStr"/>
      <c r="D7991" t="inlineStr">
        <is>
          <t>gương mặt, nét mặt, diện mạo</t>
        </is>
      </c>
    </row>
    <row r="7992">
      <c r="A7992" t="inlineStr">
        <is>
          <t>Gesichtsausdruck</t>
        </is>
      </c>
      <c r="B7992" t="inlineStr"/>
      <c r="C7992" t="inlineStr"/>
      <c r="D7992" t="inlineStr">
        <is>
          <t>thuật xem tướng, gương mặt, nét mặt, diện mạo, bộ mặt, mặt</t>
        </is>
      </c>
    </row>
    <row r="7993">
      <c r="A7993" t="inlineStr">
        <is>
          <t>Gesichtsfarbe</t>
        </is>
      </c>
      <c r="B7993" t="inlineStr"/>
      <c r="C7993" t="inlineStr"/>
      <c r="D7993" t="inlineStr">
        <is>
          <t>màu, sắc, màu sắc, thuốc vẽ, thuốc màu, nghệ thuật vẽ màu, nước da, sắc da, vẻ, sắc thái, nét, cờ, màu cờ, sắc áo, cớ - phẩm màu, cách dùng màu, cách tô màu, bề ngoài, màu sắc đặc biệt, màu bảo vệ - vẻ ngoài, tính chất, hình thái, cục diện = die dunkle Gesichtsfarbe + = eine blühende Gesichtsfarbe +</t>
        </is>
      </c>
    </row>
    <row r="7994">
      <c r="A7994" t="inlineStr">
        <is>
          <t>Gesichtskreis</t>
        </is>
      </c>
      <c r="B7994" t="inlineStr"/>
      <c r="C7994" t="inlineStr"/>
      <c r="D7994" t="inlineStr">
        <is>
          <t>chân trời, tầm nhìn, tầm nhận thức, phạm vi hiểu biết, tầng</t>
        </is>
      </c>
    </row>
    <row r="7995">
      <c r="A7995" t="inlineStr">
        <is>
          <t>Gesichtspunkt</t>
        </is>
      </c>
      <c r="B7995" t="inlineStr"/>
      <c r="C7995" t="inlineStr"/>
      <c r="D7995" t="inlineStr">
        <is>
          <t>góc, góc xó, quan điểm, khía cạnh, lưỡi câu - vẻ, bề ngoài, diện mạo, hướng, mặt, thể - đường xiên, đường nghiêng, cách nhìn vấn đề, thái độ, cái liếc, sự quở mắng gián tiếp, sự phê bình gián tiếp</t>
        </is>
      </c>
    </row>
    <row r="7996">
      <c r="A7996" t="inlineStr">
        <is>
          <t>Gesichtswasser</t>
        </is>
      </c>
      <c r="B7996" t="inlineStr"/>
      <c r="C7996" t="inlineStr"/>
      <c r="D7996" t="inlineStr">
        <is>
          <t>nước thơm, thuốc rửa, chất cay, rượu</t>
        </is>
      </c>
    </row>
    <row r="7997">
      <c r="A7997" t="inlineStr">
        <is>
          <t>Gesindel</t>
        </is>
      </c>
      <c r="B7997" t="inlineStr"/>
      <c r="C7997" t="inlineStr"/>
      <c r="D7997" t="inlineStr">
        <is>
          <t>đám đông, dân chúng, quần chúng, thường dân, đám đông hỗn tạp, bọn du thủ du thực - đám người lộn xộn, lớp người thấp hèn, tiện dân, choòng cời lò, móc cời lò, gậy khuấy - lớp người nghèo, những người khố rách áo ôm ragtag and bobtain) - tầng lớp hạ lưu - sâu, vật hại, bọn sâu mọt, bọn vô lại</t>
        </is>
      </c>
    </row>
    <row r="7998">
      <c r="A7998" t="inlineStr">
        <is>
          <t>gesinnt</t>
        </is>
      </c>
      <c r="B7998" t="inlineStr"/>
      <c r="C7998" t="inlineStr"/>
      <c r="D7998" t="inlineStr">
        <is>
          <t>thích làm điều ác, có ác tâm, hiểm, độc ác, ác tính = niedrig gesinnt +</t>
        </is>
      </c>
    </row>
    <row r="7999">
      <c r="A7999" t="inlineStr">
        <is>
          <t>Gesinnung</t>
        </is>
      </c>
      <c r="B7999" t="inlineStr"/>
      <c r="C7999" t="inlineStr"/>
      <c r="D7999" t="inlineStr">
        <is>
          <t>thái độ, quan điểm, tư thế, điệu bộ, dáng dấp - màu, sắc, màu sắc, thuốc vẽ, thuốc màu, nghệ thuật vẽ màu, nước da, sắc da, vẻ, sắc thái, nét, cờ, màu cờ, sắc áo, cớ - tác dụng tinh thần, tính tinh thần, trí lực, trạng thái tâm lý, tâm tính - chất, phẩm chất, phẩm chất ưu tú, tính chất hảo hạng, đặc tính, nét đặc biệt, năng lực, tài năng, đức tính, tính tốt, loại, hạng, khuộc quiềm 6 lưu, tầng lớp trên, âm sắc, màu âm = die edle Gesinnung + = die weltliche Gesinnung + = von unedler Gesinnung + = die republikanische Gesinnung + = auf politische Gesinnung überprüfen +</t>
        </is>
      </c>
    </row>
    <row r="8000">
      <c r="A8000" t="inlineStr">
        <is>
          <t>gesittet</t>
        </is>
      </c>
      <c r="B8000" t="inlineStr"/>
      <c r="C8000" t="inlineStr"/>
      <c r="D8000" t="inlineStr">
        <is>
          <t>kiểu cách, cầu kỳ - có giáo dục, nòi, tốt giống = wohl gesittet + = gesittet machen +</t>
        </is>
      </c>
    </row>
    <row r="8001">
      <c r="A8001" t="inlineStr">
        <is>
          <t>gesondert</t>
        </is>
      </c>
      <c r="B8001" t="inlineStr"/>
      <c r="C8001" t="inlineStr"/>
      <c r="D8001" t="inlineStr">
        <is>
          <t>riêng biệt, riêng rẽ, rời rạc, trừu tượng - rời, không dính với nhau - đơn độc, một mình, đơn thương độc mã, lẻ, từng người một, từng cái một</t>
        </is>
      </c>
    </row>
    <row r="8002">
      <c r="A8002" t="inlineStr">
        <is>
          <t>gespalten</t>
        </is>
      </c>
      <c r="B8002" t="inlineStr"/>
      <c r="C8002" t="inlineStr"/>
      <c r="D8002" t="inlineStr">
        <is>
          <t>hình chạc, chia ngả, toè ra, có hai chân, hình chữ chi, lắt léo, không chân thật, dối trá - có nhánh, phân nhánh - nứt, nẻ, chia ra, tách ra = gespalten +</t>
        </is>
      </c>
    </row>
    <row r="8003">
      <c r="A8003" t="inlineStr">
        <is>
          <t>Gespann</t>
        </is>
      </c>
      <c r="B8003" t="inlineStr"/>
      <c r="C8003" t="inlineStr"/>
      <c r="D8003" t="inlineStr">
        <is>
          <t>đôi, cặp, đôi vợ chồng, cặp nam nữ, cặp nam nữ nhảy quốc tế, dây xích cặp, cặp chó săn, ngẫu lực - cặp vợ chồng, đôi đực cái, đôi trống mái, chiếc, cái, người kết đôi - gang tay, chiều dài, nhịp cầu, khoảng cách ngắn, khoảng thời gian ngắn, nhà ươm cây hai mái, sải cánh, nút thòng lọng - cỗ, đội, tổ</t>
        </is>
      </c>
    </row>
    <row r="8004">
      <c r="A8004" t="inlineStr">
        <is>
          <t>Gespanntsein</t>
        </is>
      </c>
      <c r="B8004" t="inlineStr"/>
      <c r="C8004" t="inlineStr"/>
      <c r="D8004" t="inlineStr">
        <is>
          <t>con gà trống, chim trống, người đứng đầu, người có vai vế nhất, đầu sỏ, chong chóng gió weathercock), vòi nước, kim, cò súng, tục cái buồi, con cặc, mép mũ vểnh lên, đầu mũ hếch lên - cái liếc, cái nháy mắt, đống rơm</t>
        </is>
      </c>
    </row>
    <row r="8005">
      <c r="A8005" t="inlineStr">
        <is>
          <t>Gespenst</t>
        </is>
      </c>
      <c r="B8005" t="inlineStr"/>
      <c r="C8005" t="inlineStr"/>
      <c r="D8005" t="inlineStr">
        <is>
          <t>sự hiện ra, sự xuất hiện, ma quỷ - yêu quái, ông ba bị, bù nhìn - ma, gầy như ma, bóng mờ, nét thoáng một chút, người giúp việc kín đáo cho một nhà văn, người viết thuê cho một nhà văn, linh hồn, hồn - quỷ - bóng ma, ảo ảnh, ảo tượng, ảo tưởng, hão huyền, không có thực - điều sợ hãi ám ảnh, điều lo ngại ám ảnh - - tinh thần, tâm hồn, thần linh, thần thánh, quỷ thần, lòng can đảm, sự hăng hái, nhiệt tình, nghị lực, khí thế, thái độ tinh thần, điều kiện tinh thần, ảnh hưởng tinh thần, xu hướng tinh thần - nghĩa đúng, trụ cột, bộ óc, số nhiều) rượu mạnh, cồn thuốc - - hồn ma</t>
        </is>
      </c>
    </row>
    <row r="8006">
      <c r="A8006" t="inlineStr">
        <is>
          <t>Gespenster</t>
        </is>
      </c>
      <c r="B8006" t="inlineStr"/>
      <c r="C8006" t="inlineStr"/>
      <c r="D8006" t="inlineStr">
        <is>
          <t>ấu trùng</t>
        </is>
      </c>
    </row>
    <row r="8007">
      <c r="A8007" t="inlineStr">
        <is>
          <t>gespenstisch</t>
        </is>
      </c>
      <c r="B8007" t="inlineStr"/>
      <c r="C8007" t="inlineStr"/>
      <c r="D8007" t="inlineStr">
        <is>
          <t>bóng ma, như bóng ma, quang phổ</t>
        </is>
      </c>
    </row>
    <row r="8008">
      <c r="A8008" t="inlineStr">
        <is>
          <t>Gespiele</t>
        </is>
      </c>
      <c r="B8008" t="inlineStr"/>
      <c r="C8008" t="inlineStr"/>
      <c r="D8008" t="inlineStr">
        <is>
          <t>bạn cùng chơi, bạn đồng đội</t>
        </is>
      </c>
    </row>
    <row r="8009">
      <c r="A8009" t="inlineStr">
        <is>
          <t>Gespielin</t>
        </is>
      </c>
      <c r="B8009" t="inlineStr"/>
      <c r="C8009" t="inlineStr"/>
      <c r="D8009" t="inlineStr">
        <is>
          <t>bạn cùng chơi, bạn đồng đội</t>
        </is>
      </c>
    </row>
    <row r="8010">
      <c r="A8010" t="inlineStr">
        <is>
          <t>Gespinste</t>
        </is>
      </c>
      <c r="B8010" t="inlineStr"/>
      <c r="C8010" t="inlineStr"/>
      <c r="D8010" t="inlineStr">
        <is>
          <t>người từ chối, người khước từ, người phủ nhận, người chối</t>
        </is>
      </c>
    </row>
    <row r="8011">
      <c r="A8011" t="inlineStr">
        <is>
          <t>gespreizt</t>
        </is>
      </c>
      <c r="B8011" t="inlineStr"/>
      <c r="C8011" t="inlineStr"/>
      <c r="D8011" t="inlineStr">
        <is>
          <t>có ý, xúc động, bị mắc, bị nhiễm, giả tạo, điệu bộ, màu mè, không tự nhiên - đi cà kheo, khoa trương, kêu mà rỗng, dựng trên cột</t>
        </is>
      </c>
    </row>
    <row r="8012">
      <c r="A8012" t="inlineStr">
        <is>
          <t>gesprenkelt</t>
        </is>
      </c>
      <c r="B8012" t="inlineStr"/>
      <c r="C8012" t="inlineStr"/>
      <c r="D8012" t="inlineStr">
        <is>
          <t>lốm đốm, có vằn - có tia, có vạch, có lốm đốm, dệt sợi khác màu cho lốm đốm óng ánh lụa, không dùng được nữa, hư nát, sờn rách, nhất định thất bại, bị thất bại - có đốm, khoang, vá, bị làm nhơ, bị ố bẩn</t>
        </is>
      </c>
    </row>
    <row r="8013">
      <c r="A8013" t="inlineStr">
        <is>
          <t>Gesprudel</t>
        </is>
      </c>
      <c r="B8013" t="inlineStr"/>
      <c r="C8013" t="inlineStr"/>
      <c r="D8013" t="inlineStr">
        <is>
          <t>sự thổi phì phì, sự thổi phù phù, sự nói lắp bắp</t>
        </is>
      </c>
    </row>
    <row r="8014">
      <c r="A8014" t="inlineStr">
        <is>
          <t>Gestalt</t>
        </is>
      </c>
      <c r="B8014" t="inlineStr"/>
      <c r="C8014" t="inlineStr"/>
      <c r="D8014" t="inlineStr">
        <is>
          <t>tính nết, tính cách, cá tính, đặc tính, đặc điểm, nét đặc sắc, chí khí, nghị lực, nhân vật, người lập dị, tên tuổi, danh tiếng, tiếng, giấy chứng nhận, chữ, nét chữ - hình thể, hình dáng, thể cấu tạo, sự thích ứng, sự thích nghi, sự theo đúng, sự làm đúng theo - kiểu cách, mốt, thời trang, tập tục phong lưu đài các - hình, hình ảnh, hình vẽ minh hoạ fig), vật tượng trưng, vật điển hình, vật giống, sơ đồ, lá số tử vi, con số, số học, sự tính toán bằng con số, số tiền, hình thái tu từ, giả thiết - hình nhịp điệu, hình múa - hình dạng, hình thức, hình thái, dạng, lớp, thể thức, nghi thức, thủ tục, lề thói, mẫu có chỗ trống, tình trạng sức khoẻ, sự phấn khởi, ghế dài, khuôn, hang thỏ, ắc quy, sự ghép, sự thiết lập - cấu trúc, cơ cấu, hệ thống, thứ tự, trạng thái, khung, sườn, thân hình, tầm vóc, ảnh, lồng kính, khung rửa quặng - tính chất giống, sự giống, hình thức giống, chân dung, vật giống như tạc, người giống như tạc - cấu tạo, kiểu, dáng, tư thế, sự chế nhạo, công tắc, cái ngắt điện - đất tơi xốp, đất, mốc, meo, đường gờ, đường chỉ, tính tình - sự giống nhau - sự sắp xếp theo hệ thống, sự phối hợp, kế hoạch, âm mưu, mưu đồ, ý đồ, lược đồ, giản đồ - hình thù, sự thể hiện cụ thể, loại, sự sắp xếp, sự sắp đặt, bóng, bóng ma, mẫu, thạch bỏ khuôn, thịt đông bỏ khuôn, các đôn - vóc người, sự tiến triển, mức phát triển = in Gestalt von + = die äußere Gestalt + = Gestalt annehmen + = klein von Gestalt + = neue Gestalt annehmen + = von schlanker Gestalt + = feste Gestalt annehmen + = von menschenähnlicher Gestalt +</t>
        </is>
      </c>
    </row>
    <row r="8015">
      <c r="A8015" t="inlineStr">
        <is>
          <t>gestalten</t>
        </is>
      </c>
      <c r="B8015" t="inlineStr"/>
      <c r="C8015" t="inlineStr"/>
      <c r="D8015" t="inlineStr">
        <is>
          <t>sắp xếp, sắp đặt, sửa soạn, thu xếp, chuẩn bị, dàn xếp, hoà giải, cải biên, soạn lại, chỉnh hợp, lắp ráp, sắp xếp thành hàng ngũ chỉnh tề, đồng ý, thoả thuận, đứng thành hàng ngũ chỉnh tề - tạo, tạo nên, tạo ra, tạo thành, sáng tạo, gây ra, làm, phong tước, đóng lần đầu tiên, làm rối lên, làn nhắng lên, hối hả chạy ngược chạy xuôi - 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tại thành, cấu thành, nặn, rập theo khuôn, tạo thành hình - hình dung, miêu tả, mường tượng, tưởng tượng, làm điển hình cho, trang trí hình vẽ, đánh số, ghi giá, tính toán, có tên tuổi, có vai vế, làm tính - làm thành, nặn thành, huấn luyện, rèn luyện, đào tạo, tổ chức, thiết lập, thành lập, phát thành tiếng, phát âm rõ, nghĩ ra, hình thành, gây, tạo được, nhiễm, cấu tạo, xếp thành, ghép, thành hình - được tạo thành, xếp thành hàng - bố trí, bố cục, dựng lên, điều chỉnh, làm cho hợp, lắp, chắp, hư cấu, trình bày, phát âm, đặt vào khung, lên khung, dựng khung, đầy triển vọng to frame well) - đúc - lập thành nghiệp đoàn, đưa vào nghiệp đoàn, thành tổ chức, thành lập nghiệp đoàn, gia nhập nghiệp đoàn - đẽo, gọt, uốn nắn, đặt ra, thảo ra, định đường, định hướng, có triển vọng = gestalten + = sich gestalten + = bunt gestalten + = beweglich gestalten +</t>
        </is>
      </c>
    </row>
    <row r="8016">
      <c r="A8016" t="inlineStr">
        <is>
          <t>gestaltend</t>
        </is>
      </c>
      <c r="B8016" t="inlineStr"/>
      <c r="C8016" t="inlineStr"/>
      <c r="D8016" t="inlineStr">
        <is>
          <t>để hình thành, để tạo thành, để cấu tạo</t>
        </is>
      </c>
    </row>
    <row r="8017">
      <c r="A8017" t="inlineStr">
        <is>
          <t>Gestaltung</t>
        </is>
      </c>
      <c r="B8017" t="inlineStr"/>
      <c r="C8017" t="inlineStr"/>
      <c r="D8017"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hình thể, hình dạng - sự tạo thành, sự sáng tạo, sự sáng tác, tác phẩm, vật được sáng tạo ra, sự phong tước, sự đóng lần đầu tiên - đề cương, bản phác thảo, phác hoạ, đồ án, ý muốn, ý định, dự định, dự kiến, mục đích, ý đồ, mưu đồ, kế hoạch, cách sắp xếp, cách trình bày, cách trang trí, kiểu, mẫu, loại, dạng, khả năng sáng tạo - tài nghĩ ra - hình tượng, hình dáng, sự tượng trưng, sự trang trí, hình - sự hình thành, sự lập nên, hệ thống tổ chức, cơ cấu, sự bố trí quân sự, sự dàn quân, đội hình, thành hệ, sự cấu tạo - sự tổ chức, tổ chức, cơ quan = die plastische Gestaltung + = die künstlerische Gestaltung + = in plastischer Gestaltung +</t>
        </is>
      </c>
    </row>
    <row r="8018">
      <c r="A8018" t="inlineStr">
        <is>
          <t>Gestammel</t>
        </is>
      </c>
      <c r="B8018" t="inlineStr"/>
      <c r="C8018" t="inlineStr"/>
      <c r="D8018" t="inlineStr">
        <is>
          <t>tiếng bập bẹ, tiếng bi bô, sự nói lảm nhảm, sự, tiếng rì rào, tiếng róc rách, sự tiết lộ - - sự nói lắp, tật nói lắp</t>
        </is>
      </c>
    </row>
    <row r="8019">
      <c r="A8019" t="inlineStr">
        <is>
          <t>Gestank</t>
        </is>
      </c>
      <c r="B8019" t="inlineStr"/>
      <c r="C8019" t="inlineStr"/>
      <c r="D8019" t="inlineStr">
        <is>
          <t>mùi hôi thối - mùi mốc, mùi nồng nặc, mùi thối, không khí hôi thối, khói, tiền - khứu giác, sự ngửi, sự hít, mùi, mùi ôi - - hoá học, tự nhiên học</t>
        </is>
      </c>
    </row>
    <row r="8020">
      <c r="A8020" t="inlineStr">
        <is>
          <t>gestatten</t>
        </is>
      </c>
      <c r="B8020" t="inlineStr"/>
      <c r="C8020" t="inlineStr"/>
      <c r="D8020" t="inlineStr">
        <is>
          <t>cho phép để cho, thừa nhận, công nhận, chấp nhận, cho, cấp cho, trợ cấp, cấp phát, trừ bớt, thêm, kể đến, tính đến, chiếu cố đến, chú ý đến, cho phép, chịu được, dung thứ được - biếu, tặng, ban, sinh ra, đem lại, nêu cho, đưa cho, trao cho, đem cho, chuyển cho, truyền cho, làm lây sang, trả, trao đổi, làm cho, gây ra, cống hiến, hiến dâng, ham mê, miệt mài - chuyên tâm, tổ chức, mở, thết, biểu diễn, diễn, đóng, hát dạo, ngâm, tan, vỡ, sụp đổ, lún xuống, trĩu xuống, có thể nhún nhẩy, co giãn, quay ra, nhìn ra, dẫn, chỉ, đưa ra, để lộ ra, đồng ý, thoả thuận, nhường - nhượng bộ, coi như, cho là, cho rằng, quyết định xử - cấp, nhượng</t>
        </is>
      </c>
    </row>
    <row r="8021">
      <c r="A8021" t="inlineStr">
        <is>
          <t>gestattend</t>
        </is>
      </c>
      <c r="B8021" t="inlineStr"/>
      <c r="C8021" t="inlineStr"/>
      <c r="D8021" t="inlineStr">
        <is>
          <t>cho phép, chấp nhận, tuỳ ý, không bắt buộc, dễ dãi</t>
        </is>
      </c>
    </row>
    <row r="8022">
      <c r="A8022" t="inlineStr">
        <is>
          <t>Geste</t>
        </is>
      </c>
      <c r="B8022" t="inlineStr"/>
      <c r="C8022" t="inlineStr"/>
      <c r="D8022" t="inlineStr">
        <is>
          <t>điệu bộ, cử chỉ, động tác, hành động dễ gợi sự đáp lại, hành động để tỏ thiện ý</t>
        </is>
      </c>
    </row>
    <row r="8023">
      <c r="A8023" t="inlineStr">
        <is>
          <t>gestehen</t>
        </is>
      </c>
      <c r="B8023" t="inlineStr"/>
      <c r="C8023" t="inlineStr"/>
      <c r="D8023" t="inlineStr">
        <is>
          <t>nhận vào, cho vào, kết nạp, cho hưởng, chứa được, nhận được, có đủ chỗ cho, nhận, thừa nhận, thú nhận, nạp, có chỗ cho, có - thú tội, xưng tội, nghe xưng tội = gestehen + = alles frei gestehen +</t>
        </is>
      </c>
    </row>
    <row r="8024">
      <c r="A8024" t="inlineStr">
        <is>
          <t>Gestehungskosten</t>
        </is>
      </c>
      <c r="B8024" t="inlineStr"/>
      <c r="C8024" t="inlineStr"/>
      <c r="D8024">
        <f> die Gestehungskosten +</f>
        <v/>
      </c>
    </row>
    <row r="8025">
      <c r="A8025" t="inlineStr">
        <is>
          <t>Gestein</t>
        </is>
      </c>
      <c r="B8025" t="inlineStr"/>
      <c r="C8025" t="inlineStr"/>
      <c r="D8025" t="inlineStr">
        <is>
          <t>đá, số nhiều), tiền, kẹo cứng, kẹo hạnh nhân cứng, rock-pigeon, guồng quay chỉ, sự đu đưa = das taube Gestein + = das taube Gestein + = das felsige Gestein + = das verwitterte Gestein +</t>
        </is>
      </c>
    </row>
    <row r="8026">
      <c r="A8026" t="inlineStr">
        <is>
          <t>Gesteinskunde</t>
        </is>
      </c>
      <c r="B8026" t="inlineStr"/>
      <c r="C8026" t="inlineStr"/>
      <c r="D8026" t="inlineStr">
        <is>
          <t>khoa nghiên cứu về đá, thạch học, lý luận thạch học = die Gesteinskunde +</t>
        </is>
      </c>
    </row>
    <row r="8027">
      <c r="A8027" t="inlineStr">
        <is>
          <t>Gestell</t>
        </is>
      </c>
      <c r="B8027" t="inlineStr"/>
      <c r="C8027" t="inlineStr"/>
      <c r="D8027" t="inlineStr">
        <is>
          <t>ngựa hồng, vịnh, gian, ô, phần nhà xây lồi ra ngoài, nhịp, chỗ tránh nhau, cây nguyệt quế, vòng nguyệt quế, tiếng chó sủa - cái nôi, nguồn gốc, gốc, nơi bắt nguồn, giàn giữ tàu, cái khung gạt, thùng đãi vàng, giá để ống nghe - giá vẽ, giá bảng đen - cấu trúc, cơ cấu, hệ thống, thứ tự, trạng thái, khung, sườn, thân hình, tầm vóc, ảnh, lồng kính, khung rửa quặng - ngựa, kỵ binh, ngựa gỗ vaulting horse), giá, quỷ đầu ngựa đuôi cá, cá ngựa, con moóc, dây thừng, dây chão, khối đá nằm ngang, horse-power, bài dịch để quay cóp - núi đặt trước danh từ riêng Mt), mép bức tranh, bìa dán tranh, gọng, ngựa cưỡi - sự trèo, sự lên, sự tăng lên - những đám mây trôi giạt, máng ăn, giá để hành lý luggage rack), giá bom, thanh răng, cơ cấu thanh răng, cái trăn, sự tra tấn, sự hành hạ, sự đau nhói, nỗi đau khổ, nước kiệu - giá sách, ngăn sách, cái xích đông, đá ngầm, bãi cạn, thềm lục địa - bộ xương, bộ khung, bộ gọng, nhân, lõi, nòng cốt, dàn bài, người gầy da bọc xương - má phanh, sống trượt, sự quay trượt, sự trượt bánh, nạng đuôi - bệ, dài, giàn, bàn soi, sân khấu, nghề kịch, kịch, vũ đài, phạm vi hoạt động, khung cảnh hoạt động, giai đoạn, đoạn đường, quãng đường, trạm, tầng, cấp, stagecoach, xe buýt - sự dừng lại, sự đứng lại, sự chống cự, sự đấu tranh chống lại, chỗ đứng, vị trí, lập trường, quan điểm, mắc, gian hàng, chỗ để xe, khán đài, chỗ dành riêng cho người làm chứng - cây trồng đang mọc, mùa màng chưa gặt, sự dừng lại để biểu diễn, rừng, gỗ rừng - mễ, trụ trestle-work) = das Gestell + = auf ein Gestell legen + = auf einem Gestell trocknen +</t>
        </is>
      </c>
    </row>
    <row r="8028">
      <c r="A8028" t="inlineStr">
        <is>
          <t>Gestelle</t>
        </is>
      </c>
      <c r="B8028" t="inlineStr"/>
      <c r="C8028" t="inlineStr"/>
      <c r="D8028" t="inlineStr">
        <is>
          <t>giá sách, ngăn sách, cái xích đông, đá ngầm, bãi cạn, thềm lục địa</t>
        </is>
      </c>
    </row>
    <row r="8029">
      <c r="A8029" t="inlineStr">
        <is>
          <t>gestellt</t>
        </is>
      </c>
      <c r="B8029" t="inlineStr"/>
      <c r="C8029" t="inlineStr"/>
      <c r="D8029">
        <f> auf sich selbst gestellt sein +</f>
        <v/>
      </c>
    </row>
    <row r="8030">
      <c r="A8030" t="inlineStr">
        <is>
          <t>gestelzt</t>
        </is>
      </c>
      <c r="B8030" t="inlineStr"/>
      <c r="C8030" t="inlineStr"/>
      <c r="D8030" t="inlineStr">
        <is>
          <t>đi cà kheo, khoa trương, kêu mà rỗng, dựng trên cột</t>
        </is>
      </c>
    </row>
    <row r="8031">
      <c r="A8031" t="inlineStr">
        <is>
          <t>Gesten</t>
        </is>
      </c>
      <c r="B8031" t="inlineStr"/>
      <c r="C8031" t="inlineStr"/>
      <c r="D8031" t="inlineStr">
        <is>
          <t>khoa tay múa chân</t>
        </is>
      </c>
    </row>
    <row r="8032">
      <c r="A8032" t="inlineStr">
        <is>
          <t>gesteuert</t>
        </is>
      </c>
      <c r="B8032" t="inlineStr"/>
      <c r="C8032" t="inlineStr"/>
      <c r="D8032" t="inlineStr">
        <is>
          <t>lái, hướng về, lái ô tô, lái tàu thuỷ..., bị lái, lái được, hướng theo một con đường, hướng bước về</t>
        </is>
      </c>
    </row>
    <row r="8033">
      <c r="A8033" t="inlineStr">
        <is>
          <t>gestiefelt</t>
        </is>
      </c>
      <c r="B8033" t="inlineStr"/>
      <c r="C8033" t="inlineStr"/>
      <c r="D8033">
        <f> gestiefelt und gespornt +</f>
        <v/>
      </c>
    </row>
    <row r="8034">
      <c r="A8034" t="inlineStr">
        <is>
          <t>gestikulieren</t>
        </is>
      </c>
      <c r="B8034" t="inlineStr"/>
      <c r="C8034" t="inlineStr"/>
      <c r="D8034" t="inlineStr">
        <is>
          <t>khoa tay múa chân</t>
        </is>
      </c>
    </row>
    <row r="8035">
      <c r="A8035" t="inlineStr">
        <is>
          <t>gestikulierend</t>
        </is>
      </c>
      <c r="B8035" t="inlineStr"/>
      <c r="C8035" t="inlineStr"/>
      <c r="D8035" t="inlineStr">
        <is>
          <t>khoa tay múa chân</t>
        </is>
      </c>
    </row>
    <row r="8036">
      <c r="A8036" t="inlineStr">
        <is>
          <t>Gestirn</t>
        </is>
      </c>
      <c r="B8036" t="inlineStr"/>
      <c r="C8036" t="inlineStr"/>
      <c r="D8036" t="inlineStr">
        <is>
          <t>sao, ngôi sao, tinh tú, vật hình sao, dấu sao, đốm trắng ở trán ngựa, nhân vật nổi tiếng, nghệ sĩ nổi tiếng, sao chiếu mệnh, tướng tinh, số nhiều) số mệnh, số phận</t>
        </is>
      </c>
    </row>
    <row r="8037">
      <c r="A8037" t="inlineStr">
        <is>
          <t>Gestirne</t>
        </is>
      </c>
      <c r="B8037" t="inlineStr"/>
      <c r="C8037" t="inlineStr"/>
      <c r="D8037" t="inlineStr">
        <is>
          <t>hình thể, hình dạng</t>
        </is>
      </c>
    </row>
    <row r="8038">
      <c r="A8038" t="inlineStr">
        <is>
          <t>Gestolper</t>
        </is>
      </c>
      <c r="B8038" t="inlineStr"/>
      <c r="C8038" t="inlineStr"/>
      <c r="D8038" t="inlineStr">
        <is>
          <t>cá bơn, sự lúng túng, sự nhầm lẫn, sự đi loạng choạng, sự loạng choạng cố tiến lên</t>
        </is>
      </c>
    </row>
    <row r="8039">
      <c r="A8039" t="inlineStr">
        <is>
          <t>gestrandet</t>
        </is>
      </c>
      <c r="B8039" t="inlineStr"/>
      <c r="C8039" t="inlineStr"/>
      <c r="D8039" t="inlineStr">
        <is>
          <t>mắc cạn - bị mắc cạn, bị lâm vào cảnh khó khăn, bị lâm vào cảnh không biết xoay xở ra sao, bị bỏ rơi, bị bỏ lại đằng sau</t>
        </is>
      </c>
    </row>
    <row r="8040">
      <c r="A8040" t="inlineStr">
        <is>
          <t>gestreift</t>
        </is>
      </c>
      <c r="B8040" t="inlineStr"/>
      <c r="C8040" t="inlineStr"/>
      <c r="D8040" t="inlineStr">
        <is>
          <t>vện, nâu đốm - buộc bằng dây, có sọc nổi - có vằn, có sọc, có đường khía</t>
        </is>
      </c>
    </row>
    <row r="8041">
      <c r="A8041" t="inlineStr">
        <is>
          <t>Gesuch</t>
        </is>
      </c>
      <c r="B8041" t="inlineStr"/>
      <c r="C8041" t="inlineStr"/>
      <c r="D8041"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cầu xin, sự thỉnh cầu, đơn thỉnh cầu, kiến nghị, đơn - kinh cầu nguyện, sự cầu kinh, sự cầu nguyện, số nhiều) lễ cầu kinh, lễ cầu nguyện, lời khẩn cầu, lời cầu xin, điều khẩn cầu, điều cầu xin, người cầu kinh, người cầu nguyện - người khẩn cầu, người cầu xin - lời yêu cầu, lời đề nghị, nhu cầu, sự hỏi mua - bộ com lê, bộ quần áo, sự cầu hôn, sự kiện tụng, sự tố tụng, Hoa, bộ quần áo giáp, bộ buồm = das erneute Gesuch + = ein Gesuch schreiben +</t>
        </is>
      </c>
    </row>
    <row r="8042">
      <c r="A8042" t="inlineStr">
        <is>
          <t>gesucht</t>
        </is>
      </c>
      <c r="B8042" t="inlineStr"/>
      <c r="C8042" t="inlineStr"/>
      <c r="D8042" t="inlineStr">
        <is>
          <t>khác, khác biệt, khác nhau, tạp, nhiều - cần, được cần đến, được yêu cầu, được đòi hỏi, bị tìm bắt, bị truy nã = sehr gesucht + = gesucht sein +</t>
        </is>
      </c>
    </row>
    <row r="8043">
      <c r="A8043" t="inlineStr">
        <is>
          <t>gesund</t>
        </is>
      </c>
      <c r="B8043" t="inlineStr"/>
      <c r="C8043" t="inlineStr"/>
      <c r="D8043" t="inlineStr">
        <is>
          <t>to lớn, to gộ, ầm ỹ, ồn ào, khoẻ mạnh, nở nang, hoạt bát - tươi, tươi tắn, mơn mởn, còn rõ rệt, chưa phai mờ, trong sạch, tươi mát, mát mẻ, mới, vừa mới tới, vừa mới ra, non nớt, ít kinh nghiệm, không mặn, không chát, ngọt, khoẻ khắn, sảng khoái - lanh lợi, hỗn xược, xấc láo, sỗ sàng, ngà ngà say, chếnh choáng, vừa mới có sữa - tráng kiện - có lợi cho sức khoẻ, lành mạnh - vui vẻ, thân mật, nồng nhiệt, thành thật, chân thật, thật tâm, thật lòng, mạnh khoẻ, cường tráng, thịnh soạn, hậu hĩ, ăn uống khoẻ, ăn uống ngon lành - mạnh mẽ, đầy khí lực, đầy sức sống - thẳng, vuông, tốt, đúng, phải, có lý, phái hữu, thích hợp, cần phải có, ở trong trạng thái tốt, ngay, chính, đúng như ý muốn, đáng, xứng đáng, rất, hoàn toàn - làm mạnh khoẻ, đòi hỏi sức mạnh, ngay thẳng, thiết thực - đỏ ửng, hồng hào, hơi đỏ, đỏ hoe, hung hung đỏ, đáng nguyền rủa - lành - bổ ích, có lợi, tốt lành - ôn hoà, đúng mực - lành lặn, không hỏng, không giập thối, đúng đắn, có cơ sở, vững, lôgic, hợp lý, yên giấc, ngon, đến nơi đến chốn, ra trò, vững chãi, có thể trả nợ được, ngon lành - giỏi, hay, phong lưu, sung túc, chính đáng, phi, nhiều, kỹ, rõ, sâu sắc, đúng lúc, hợp thời, nên, cần, khoẻ, mạnh giỏi, may, may mắn, quái, lạ quá, đấy, thế đấy, thế nào, sao, thôi, thôi được, thôi nào, nào nào - thôi thế là, được, ừ, vậy, vậy thì - không độc = er ist ganz gesund +</t>
        </is>
      </c>
    </row>
    <row r="8044">
      <c r="A8044" t="inlineStr">
        <is>
          <t>gesunden</t>
        </is>
      </c>
      <c r="B8044" t="inlineStr"/>
      <c r="C8044" t="inlineStr"/>
      <c r="D8044" t="inlineStr">
        <is>
          <t>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t>
        </is>
      </c>
    </row>
    <row r="8045">
      <c r="A8045" t="inlineStr">
        <is>
          <t>Gesundheitspflege</t>
        </is>
      </c>
      <c r="B8045" t="inlineStr"/>
      <c r="C8045" t="inlineStr"/>
      <c r="D8045" t="inlineStr">
        <is>
          <t>khoa vệ sinh - sự cải thiện điều kiện vệ sinh</t>
        </is>
      </c>
    </row>
    <row r="8046">
      <c r="A8046" t="inlineStr">
        <is>
          <t>Gesundheitszustand</t>
        </is>
      </c>
      <c r="B8046" t="inlineStr"/>
      <c r="C8046" t="inlineStr"/>
      <c r="D8046">
        <f> der Gesundheitszustand +</f>
        <v/>
      </c>
    </row>
    <row r="8047">
      <c r="A8047" t="inlineStr">
        <is>
          <t>Gesundung</t>
        </is>
      </c>
      <c r="B8047" t="inlineStr"/>
      <c r="C8047" t="inlineStr"/>
      <c r="D8047" t="inlineStr">
        <is>
          <t>sự lấy lại được, sự tìm lại được, sự đòi lại được, sự bình phục, sự khỏi bệnh, sự khôi phục lại, sự phục hồi lại, miếng thủ thế lại, sự lấy lại thăng bằng</t>
        </is>
      </c>
    </row>
    <row r="8048">
      <c r="A8048" t="inlineStr">
        <is>
          <t>Getaumel</t>
        </is>
      </c>
      <c r="B8048" t="inlineStr"/>
      <c r="C8048" t="inlineStr"/>
      <c r="D8048" t="inlineStr">
        <is>
          <t>cá bơn, sự lúng túng, sự nhầm lẫn, sự đi loạng choạng, sự loạng choạng cố tiến lên</t>
        </is>
      </c>
    </row>
    <row r="8049">
      <c r="A8049" t="inlineStr">
        <is>
          <t>getragen</t>
        </is>
      </c>
      <c r="B8049" t="inlineStr"/>
      <c r="C8049" t="inlineStr"/>
      <c r="D8049" t="inlineStr">
        <is>
          <t>vang lên, ngân vang, thảm thiết, than van, nài nỉ = getragen + = getragen werden +</t>
        </is>
      </c>
    </row>
    <row r="8050">
      <c r="A8050" t="inlineStr">
        <is>
          <t>Getrampel</t>
        </is>
      </c>
      <c r="B8050" t="inlineStr"/>
      <c r="C8050" t="inlineStr"/>
      <c r="D8050" t="inlineStr">
        <is>
          <t>tiếng đi nặng nề, cuộc đi bộ dài, người đi lang thang, lối sống lang thang, tàu hàng chạy không theo đường nhất định, người đàn bà đĩ thoã, người con gái đĩ thoã - sự giậm, tiếng giậm, sự giẫm nát, sự chà đạp, sự giày xéo</t>
        </is>
      </c>
    </row>
    <row r="8051">
      <c r="A8051" t="inlineStr">
        <is>
          <t>Getreide</t>
        </is>
      </c>
      <c r="B8051" t="inlineStr"/>
      <c r="C8051" t="inlineStr"/>
      <c r="D8051" t="inlineStr">
        <is>
          <t>chai, hạt ngũ cốc, cây ngũ cốc, ngô, bắp Indian corn), rượu ngô - vụ, mùa, thu hoạch của một vụ, cây trồng, cụm, nhom, loạt, tập, diều, tay cầm, sự cắt tóc ngắn, bộ da thuộc, đoạn cắt bỏ đầu, khúc cắt bỏ đầu, thịt bả vai - thóc lúa, hạt, hột, một chút, mảy may, thớ, tính chất, bản chất, tính tình, khuynh hướng, Gren, phẩm yên chi, màu nhuộm, bã rượu = Getreide- + = die Speise aus Getreide + = das Handelsmaß für Getreide +</t>
        </is>
      </c>
    </row>
    <row r="8052">
      <c r="A8052" t="inlineStr">
        <is>
          <t>Getreidebrand</t>
        </is>
      </c>
      <c r="B8052" t="inlineStr"/>
      <c r="C8052" t="inlineStr"/>
      <c r="D8052" t="inlineStr">
        <is>
          <t>nhãn, loại hàng, dấu sắt nung, vết dấu sắt nung, vết nhơ, vết nhục, khúc củi đang cháy dở, cây đuốc, thanh gươm, thanh kiếm, bệnh gỉ</t>
        </is>
      </c>
    </row>
    <row r="8053">
      <c r="A8053" t="inlineStr">
        <is>
          <t>Getreidepflanze</t>
        </is>
      </c>
      <c r="B8053" t="inlineStr"/>
      <c r="C8053" t="inlineStr"/>
      <c r="D8053" t="inlineStr">
        <is>
          <t>số nhiều) ngũ cốc, món ăn ngũ cốc</t>
        </is>
      </c>
    </row>
    <row r="8054">
      <c r="A8054" t="inlineStr">
        <is>
          <t>Getreidespeicher</t>
        </is>
      </c>
      <c r="B8054" t="inlineStr"/>
      <c r="C8054" t="inlineStr"/>
      <c r="D8054" t="inlineStr">
        <is>
          <t>kho thóc, vựa lúa - xilô</t>
        </is>
      </c>
    </row>
    <row r="8055">
      <c r="A8055" t="inlineStr">
        <is>
          <t>getrennt</t>
        </is>
      </c>
      <c r="B8055" t="inlineStr"/>
      <c r="C8055" t="inlineStr"/>
      <c r="D8055" t="inlineStr">
        <is>
          <t>về một bên, qua một bên, riêng ra, xa ra, apart from ngoài... ra - rời ra, tách ra, đứng riêng ra, không lệ thuộc, vô tư, không thiên kiến, khách quan - riêng biệt, riêng rẽ, rời rạc, trừu tượng - riêng, khác biệt, dễ nhận, dễ thấy, rõ ràng, rõ rệt, dứt khoát, nhất định - ở đơn độc, tách riêng = getrennt + = nicht getrennt + = getrennt leben +</t>
        </is>
      </c>
    </row>
    <row r="8056">
      <c r="A8056" t="inlineStr">
        <is>
          <t>Getriebe</t>
        </is>
      </c>
      <c r="B8056" t="inlineStr"/>
      <c r="C8056" t="inlineStr"/>
      <c r="D8056" t="inlineStr">
        <is>
          <t>cơ cấu, thiết bị, dụng cụ, đồ gá lắp, phụ tùng, bánh răng, sự truyền động bánh răng, số, thiết bị tàu thuỷ, bộ yên cương ngựa, đồ dùng, đồ đạc - hệ thống bánh răng, sự ăn khớp - máy móc, cơ giới, người máy, người làm việc như cái máy, cơ quan đầu nâo, bộ máy chỉ đạo, xe đạp, xe đạp ba bánh, máy bơm cứu hoả, máy thay cảnh - máy, cách cấu tạo, cơ cấu các bộ phận máy, bộ máy, cơ quan, thiết bị sân khấu - sự chuyển giao, sự truyền = das Getriebe + = das automatische Getriebe +</t>
        </is>
      </c>
    </row>
    <row r="8057">
      <c r="A8057" t="inlineStr">
        <is>
          <t>getrieben</t>
        </is>
      </c>
      <c r="B8057" t="inlineStr"/>
      <c r="C8057" t="inlineStr"/>
      <c r="D8057">
        <f> getrieben werden +</f>
        <v/>
      </c>
    </row>
    <row r="8058">
      <c r="A8058" t="inlineStr">
        <is>
          <t>Getrippel</t>
        </is>
      </c>
      <c r="B8058" t="inlineStr"/>
      <c r="C8058" t="inlineStr"/>
      <c r="D8058" t="inlineStr">
        <is>
          <t>tiếng lộp độp, tiếng lộp cộp, tiếng lóng nhà nghề, tiếng lóng của một lớp người, câu nói giáo đầu liến thoắng, lời, lời nói ba hoa rỗng tuếch - sự chạy gấp, sự chạy lon ton, tiếng chạy lon ton, cuộc chạy đua ngựa ngắn, đám bốc lên cuốn đi</t>
        </is>
      </c>
    </row>
    <row r="8059">
      <c r="A8059" t="inlineStr">
        <is>
          <t>Getue</t>
        </is>
      </c>
      <c r="B8059" t="inlineStr"/>
      <c r="C8059" t="inlineStr"/>
      <c r="D8059" t="inlineStr">
        <is>
          <t>việc làm, công việc, sự khó nhọc, sự khó khăn, công sức, sự rối rít, sự hối hả ngược xuôi - không khí, bầu không khí, không gian, không trung, máy bay, hàng không, làn gió nhẹ, khúc ca, khúc nhạc, điệu ca, điệu nhạc, vẻ, dáng, dáng điệu, khí sắc, diện mạo, thái độ, điệu bộ màu mè - vẻ ta đây - sự ồn ào, sự om sòm, sự nhăng nhít, sự nhặng xị, sự quan trọng hoá - sự huyên náo, sự ỏm tỏi, tiếng ồn ào</t>
        </is>
      </c>
    </row>
    <row r="8060">
      <c r="A8060" t="inlineStr">
        <is>
          <t>Gevatter</t>
        </is>
      </c>
      <c r="B8060" t="inlineStr"/>
      <c r="C8060" t="inlineStr"/>
      <c r="D8060" t="inlineStr">
        <is>
          <t>ông già, ông lão quê kệch, trưởng kíp</t>
        </is>
      </c>
    </row>
    <row r="8061">
      <c r="A8061" t="inlineStr">
        <is>
          <t>gewachsen</t>
        </is>
      </c>
      <c r="B8061" t="inlineStr"/>
      <c r="C8061" t="inlineStr"/>
      <c r="D8061" t="inlineStr">
        <is>
          <t>không bằng, không ngang, không đều, thật thường, không bình đẳng, không vừa sức, không kham nổi, không đồng đều từ đầu đến cuối, đoạn hay đoạn dở = sich gewachsen fühlen + = jemandem gewachsen sein + = er ist ihm nicht gewachsen +</t>
        </is>
      </c>
    </row>
    <row r="8062">
      <c r="A8062" t="inlineStr">
        <is>
          <t>gewagt</t>
        </is>
      </c>
      <c r="B8062" t="inlineStr"/>
      <c r="C8062" t="inlineStr"/>
      <c r="D8062" t="inlineStr">
        <is>
          <t>dũng cảm, táo bạo, cả gan, trơ trẽn, trơ tráo, liều lĩnh, rõ, rõ nét, dốc ngược, dốc đứng - phiêu lưu - liều, mạo hiểm, nguy hiểm, may rủi - đấy rủi ro, đầy mạo hiểm, risqué = ich hätte nicht gewagt +</t>
        </is>
      </c>
    </row>
    <row r="8063">
      <c r="A8063" t="inlineStr">
        <is>
          <t>gewahr</t>
        </is>
      </c>
      <c r="B8063" t="inlineStr"/>
      <c r="C8063" t="inlineStr"/>
      <c r="D8063" t="inlineStr">
        <is>
          <t>biết, nhận thấy, nhận thức thấy</t>
        </is>
      </c>
    </row>
    <row r="8064">
      <c r="A8064" t="inlineStr">
        <is>
          <t>Gewahrsam</t>
        </is>
      </c>
      <c r="B8064" t="inlineStr"/>
      <c r="C8064" t="inlineStr"/>
      <c r="D8064" t="inlineStr">
        <is>
          <t>sự coi sóc, sự chăm sóc, sự trông nom, sự canh giữ, sự bắt giam, sự giam cầm - sự bảo trợ, sự giam giữ, khu, khu vực, phòng, phòng giam, khe răng chìa khoá, thế đỡ = unter Gewahrsam + = der sichere Gewahrsam +</t>
        </is>
      </c>
    </row>
    <row r="8065">
      <c r="A8065" t="inlineStr">
        <is>
          <t>Gewaltherrschaft</t>
        </is>
      </c>
      <c r="B8065" t="inlineStr"/>
      <c r="C8065" t="inlineStr"/>
      <c r="D8065" t="inlineStr">
        <is>
          <t>chế độ chuyên quyền - sự bạo ngược, sự chuyên chế, hành động bạo ngược, hành động chuyên chế, chính thể bạo chúa, chính thể chuyên chế</t>
        </is>
      </c>
    </row>
    <row r="8066">
      <c r="A8066" t="inlineStr">
        <is>
          <t>gewaltig</t>
        </is>
      </c>
      <c r="B8066" t="inlineStr"/>
      <c r="C8066" t="inlineStr"/>
      <c r="D8066" t="inlineStr">
        <is>
          <t>hung dữ, dữ dội, náo nhiệt, huyên náo, ầm ỹ - vũ trụ, rộng lơn, khổng lồ, có thứ tự, có trật tự, có tổ chức, hài hoà - bắng sức mạnh, bằng vũ lực, sinh động, đầy sức thuyết phục - ghê gớm, kinh khủng - rất quan trọng, rất lớn, hùng vĩ, uy nghi, trang nghiêm, huy hoàng, cao quý, cao thượng, trang trọng, bệ vệ, vĩ đại, cừ khôi, xuất chúng, lỗi lạc, ưu tú, tuyệt, hay, đẹp, chính, lơn, tổng quát - to lớn, đồ sộ - mạnh, hùng cường, hùng mạnh, phi thường, cực kỳ, hết sức, rất, lắm - công trình kỷ niệm, dùng làm công trình kỷ niệm, vị đại, bất hủ, kỳ lạ, lạ thường - mạnh mẽ, có quyền thế lớn, có quyền lực lớn, có uy quyền lớn - cao, cao ngất, cao vượt hẳn lên, dữ tợn - khủng khiếp - rộng lớn, mênh mông, bao la, to lớn &amp; ) - mãnh liệt, hung tợn, hung bạo, kịch liệt, quá khích, quá đáng - to, to tướng, gồm nhiều tập, viết nhiều sách, lùng nhùng, cuộn thành vòng, cuộn thành lớp - to lớn khác thường, kỳ quái, khác thường = gewaltig +</t>
        </is>
      </c>
    </row>
    <row r="8067">
      <c r="A8067" t="inlineStr">
        <is>
          <t>gewaltlos</t>
        </is>
      </c>
      <c r="B8067" t="inlineStr"/>
      <c r="C8067" t="inlineStr"/>
      <c r="D8067" t="inlineStr">
        <is>
          <t>bất bạo động, không dùng bạo lực</t>
        </is>
      </c>
    </row>
    <row r="8068">
      <c r="A8068" t="inlineStr">
        <is>
          <t>gewaltsam</t>
        </is>
      </c>
      <c r="B8068" t="inlineStr"/>
      <c r="C8068" t="inlineStr"/>
      <c r="D8068" t="inlineStr">
        <is>
          <t>bắng sức mạnh, bằng vũ lực, sinh động, đầy sức thuyết phục - đàn áp, áp bức, ngột ngạt, đè nặng, nặng trĩu - dùng sức mạnh, dùng vũ lực - mạnh mẽ, dữ dội, mãnh liệt, hung tợn, hung bạo, kịch liệt, quá khích, quá đáng = gewaltsam trennen + = jemanden gewaltsam anheuern +</t>
        </is>
      </c>
    </row>
    <row r="8069">
      <c r="A8069" t="inlineStr">
        <is>
          <t>Gewalttat</t>
        </is>
      </c>
      <c r="B8069" t="inlineStr"/>
      <c r="C8069" t="inlineStr"/>
      <c r="D8069" t="inlineStr">
        <is>
          <t>sự xúc phạm, sự làm phương hại, sự làm tổn thương, sự lăng nhục, sự sỉ nhục, sự vi phạm trắng trợn</t>
        </is>
      </c>
    </row>
    <row r="8070">
      <c r="A8070" t="inlineStr">
        <is>
          <t>Gewand</t>
        </is>
      </c>
      <c r="B8070" t="inlineStr"/>
      <c r="C8070" t="inlineStr"/>
      <c r="D8070" t="inlineStr">
        <is>
          <t>quần áo, cách ăn mặc - áo quần, vỏ ngoài, cái bọc ngoài - áo choàng, áo ngoài, áo dài, áo choàng mặc trong nhà</t>
        </is>
      </c>
    </row>
    <row r="8071">
      <c r="A8071" t="inlineStr">
        <is>
          <t>gewandt</t>
        </is>
      </c>
      <c r="B8071" t="inlineStr"/>
      <c r="C8071" t="inlineStr"/>
      <c r="D8071" t="inlineStr">
        <is>
          <t>khéo léo, khéo tay - nhanh nhẹn, nhanh nhẩu, lẹ làng, lanh lợi - có khuynh hướng hay, dễ, có khả năng, có thể, có năng khiếu, có năng lực, tài, giỏi, nhanh trí, thông minh, thích hợp, đúng - tài giỏi, lành nghề, thần tình, tài tình, hay, khôn ngoan, lâu, tốt bụng, tử tế - bánh bao, sang trọng, hoạt bát - - khéo, có kỹ xảo, thuận dùng tay phải - - thoải mái, thanh thản, không lo lắng, thanh thoát, ung dung, dễ dàng, dễ dãi, dễ tính, dễ thuyết phục, ít người mua, ế ẩm, easily - - - thuận tiện, tiện tay, vừa tầm tay, dễ cầm, dễ sử dụng - vui sướng, vui lòng, may mắn, tốt phúc, sung sướng, hạnh phúc, khéo chọn, rất đắt, rất đúng, bị choáng váng, bị ngây ngất - mềm mại, uyển chuyển - đẹp, chải chuốt, đỏm dáng, duyên dáng - lanh lẹ, linh lợi - nhanh, mau, tinh, sắc, thính, tính linh lợi, sáng trí, nhạy cảm, sống - khôn, sắc sảo, đau đớn, nhức nhối, buốt, thấu xương - tinh xảo - - bóng, mượt, trơn, tài lừa, khéo nói dối, viết hay nhưng không sâu, hay thú vị, tốt, hấp dẫn, dễ thương, thẳng, hoàn toàn, trơn tru - nhiều tài, uyên bác, linh hoạt, hay thay đổi, không kiên định, lắc lư</t>
        </is>
      </c>
    </row>
    <row r="8072">
      <c r="A8072" t="inlineStr">
        <is>
          <t>Gewandtheit</t>
        </is>
      </c>
      <c r="B8072" t="inlineStr"/>
      <c r="C8072" t="inlineStr"/>
      <c r="D8072" t="inlineStr">
        <is>
          <t>địa chỉ, bài nói chuyện, diễn văn, cách nói năng, tác phong lúc nói chuyện, sự khéo léo, sự khôn ngoan, sự ngỏ ý, sự tỏ tình, sự tán tỉnh, sự gửi đi một chuyến tàu hàng - sự khéo tay - sự nhanh nhẹn, sự nhanh nhẩu, sự lẹ làng, sự lanh lợi - sự thông minh, sự tài giỏi, sự thần tình, sự tài tình - kỹ xảo - tài khéo léo, sự thuận dùng tay phải - sự thanh thản, sự thoải mái, sự không bị ràng buộc, sự thanh nhàn, sự nhàn hạ, sự dễ dàng, dự thanh thoát, sự dễ chịu, sự không bị đau đớn, sự khỏi đau - điều kiện dễ dàng, điều kiện thuận lợi, phương tiện dễ dàng, sự trôi chảy, sự hoạt bát, tính dễ dãi - tính năng, khả năng, khả năng quản trị, năng lực, tài, tài năng, ngành, khoa, toàn bộ cán bộ giảng dạy, quyền pháp - kỳ công, chiến công, ngón điêu luyện, ngón tài ba - sự lưu loát, sự nói lưu loát, sự viết trôi chảy - sự thuận tiện, sự tiện tay, tính dễ sử dụng - - vẻ đẹp, vẻ chải chuốt, vẻ đỏm dáng, vẻ duyên dáng - sự lanh lẹ, tính lanh lợi, sự nhanh trí - sự sẵn sàng, sự sẵn lòng, thiện ý - sự tinh xảo, kỹ năng - phong cách lịch sự, phong cách tao nh, cử chỉ tao nh</t>
        </is>
      </c>
    </row>
    <row r="8073">
      <c r="A8073" t="inlineStr">
        <is>
          <t>Gewebe</t>
        </is>
      </c>
      <c r="B8073" t="inlineStr"/>
      <c r="C8073" t="inlineStr"/>
      <c r="D8073" t="inlineStr">
        <is>
          <t>vải, khăn, khăn lau, khăn trải, áo thầy tu, giới thầy tu - sự đan kết lại với nhau, cách dệt vải, tổ chức cấu kết, cách cấu tạo - công trình xây dựng, giàn khung, kết cấu, cơ cấu &amp; ), vải texile fabric), mặt, thớ - thóc lúa, hạt, hột, một chút, mảy may, tính chất, bản chất, tính tình, khuynh hướng, Gren, phẩm yên chi, màu nhuộm, bã rượu - chất, tài liệu, nguyên liệu, vật liệu - chất liệu, thứ, món, tiền nong, gỗ lạt, đạn, vải len, rác rưởi, chuyện vớ vẩn, ngón, nghề, môn, cách làm ăn - hàng dệt, nguyên liệu dệt - sự dệt, lối dệt, tổ chức, cách sắp đặt - vải mỏng, mớ, tràng, dây, giấy lụa tissue-paper), mô - vi dệt, tấm vi, súc giấy, cuộn giấy lớn, mạng, t, màng da, thân, đĩa, mỏ, lưỡi - vi làm đai, nịt, đai - sợi khổ = das dünne Gewebe + = das zarte Gewebe + = das lockere Gewebe + = das dauerhafte Gewebe + = dem Gewebe entziehen + = mit Gewebe überziehen +</t>
        </is>
      </c>
    </row>
    <row r="8074">
      <c r="A8074" t="inlineStr">
        <is>
          <t>gewebt</t>
        </is>
      </c>
      <c r="B8074" t="inlineStr"/>
      <c r="C8074" t="inlineStr"/>
      <c r="D8074" t="inlineStr">
        <is>
          <t>dệt, có sợi dệt được</t>
        </is>
      </c>
    </row>
    <row r="8075">
      <c r="A8075" t="inlineStr">
        <is>
          <t>geweiht</t>
        </is>
      </c>
      <c r="B8075" t="inlineStr"/>
      <c r="C8075" t="inlineStr"/>
      <c r="D8075" t="inlineStr">
        <is>
          <t>có gạc, có nhánh - được cúng, được đem dâng, được phong thánh, thánh hoá - đáng được coi như thánh, thiêng liêng, thần thánh - bị cấm kỵ, bị cấm đoán - dâng cúng để thực hiện lời nguyền</t>
        </is>
      </c>
    </row>
    <row r="8076">
      <c r="A8076" t="inlineStr">
        <is>
          <t>gewellt</t>
        </is>
      </c>
      <c r="B8076" t="inlineStr"/>
      <c r="C8076" t="inlineStr"/>
      <c r="D8076" t="inlineStr">
        <is>
          <t>quăn, xoắn - gợn lăn tan - gợn sóng, nhấp nhô - giập giờn, lăn tăn, quăn làn sóng</t>
        </is>
      </c>
    </row>
    <row r="8077">
      <c r="A8077" t="inlineStr">
        <is>
          <t>Gewerbe</t>
        </is>
      </c>
      <c r="B8077" t="inlineStr"/>
      <c r="C8077" t="inlineStr"/>
      <c r="D8077" t="inlineStr">
        <is>
          <t>việc buôn bán, việc kinh doanh, việc thương mại, công tác, nghề nghiệp, công việc, nhiệm vụ việc phải làm, quyền, việc khó khăn, tuồm vấn đề, quá trình diễn biến, vấn đề trong chương trình nghị sự - sự giao dịch, phần có tác dụng thực tế, cách diễn xuất, nhuồm khoé, tình trạng bận rộn - nghề, nghề thủ công, tập thể những người cùng nghề, mưu mẹo, mánh khoé, ngón xảo quyệt, ngón lừa đảo, tàu, máy bay, hội tam điểm - công nghiệp, sự chăm chỉ, tính cần cù, tính siêng năng industriousness), ngành kinh doanh, nghề làm ăn - 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thương nghiệp, thương mại, sự buôn bán, mậu dịch, ngành buôn bán, những người trong ngành buôn bán, ngành tàu ngầm, trade-wind = Gewerbe- + = ein Gewerbe ausüben +</t>
        </is>
      </c>
    </row>
    <row r="8078">
      <c r="A8078" t="inlineStr">
        <is>
          <t>Gewerbeschule</t>
        </is>
      </c>
      <c r="B8078" t="inlineStr"/>
      <c r="C8078" t="inlineStr"/>
      <c r="D8078" t="inlineStr">
        <is>
          <t>trường dạy nghề, trường dạy nghề cho tre em cầu bơ cầu bất</t>
        </is>
      </c>
    </row>
    <row r="8079">
      <c r="A8079" t="inlineStr">
        <is>
          <t>gewerbetreibend</t>
        </is>
      </c>
      <c r="B8079" t="inlineStr"/>
      <c r="C8079" t="inlineStr"/>
      <c r="D8079" t="inlineStr">
        <is>
          <t>công nghiệp</t>
        </is>
      </c>
    </row>
    <row r="8080">
      <c r="A8080" t="inlineStr">
        <is>
          <t>Gewerbetreibende</t>
        </is>
      </c>
      <c r="B8080" t="inlineStr"/>
      <c r="C8080" t="inlineStr"/>
      <c r="D8080">
        <f> der Gewerbetreibende +</f>
        <v/>
      </c>
    </row>
    <row r="8081">
      <c r="A8081" t="inlineStr">
        <is>
          <t>Gewerbetreibenden</t>
        </is>
      </c>
      <c r="B8081" t="inlineStr"/>
      <c r="C8081" t="inlineStr"/>
      <c r="D8081" t="inlineStr">
        <is>
          <t>những người buôn bán, gia đình buôn bán, gia đình thương nhân, tầng lớp thương nhân</t>
        </is>
      </c>
    </row>
    <row r="8082">
      <c r="A8082" t="inlineStr">
        <is>
          <t>gewerblich</t>
        </is>
      </c>
      <c r="B8082" t="inlineStr"/>
      <c r="C8082" t="inlineStr"/>
      <c r="D8082" t="inlineStr">
        <is>
          <t>công nghiệp - kỹ thuật, có tính chất kỹ thuật, công nghệ học</t>
        </is>
      </c>
    </row>
    <row r="8083">
      <c r="A8083" t="inlineStr">
        <is>
          <t>Gewerkschaftler</t>
        </is>
      </c>
      <c r="B8083" t="inlineStr"/>
      <c r="C8083" t="inlineStr"/>
      <c r="D8083" t="inlineStr">
        <is>
          <t>đoàn viên công đoàn, đoàn viên nghiệp đoàn, đảng viên đảng Hợp nhất</t>
        </is>
      </c>
    </row>
    <row r="8084">
      <c r="A8084" t="inlineStr">
        <is>
          <t>gewerkschaftlich</t>
        </is>
      </c>
      <c r="B8084" t="inlineStr"/>
      <c r="C8084" t="inlineStr"/>
      <c r="D8084">
        <f> gewerkschaftlich nicht organisiert + = sich gewerkschaftlich organisieren +</f>
        <v/>
      </c>
    </row>
    <row r="8085">
      <c r="A8085" t="inlineStr">
        <is>
          <t>Gewerkschaftsbewegung</t>
        </is>
      </c>
      <c r="B8085" t="inlineStr"/>
      <c r="C8085" t="inlineStr"/>
      <c r="D8085" t="inlineStr">
        <is>
          <t>chủ nghĩa công đoàn, chủ nghĩa nghiệp đoàn, chủ nghĩa hợp nhất</t>
        </is>
      </c>
    </row>
    <row r="8086">
      <c r="A8086" t="inlineStr">
        <is>
          <t>Gewerkschaftsmitglied</t>
        </is>
      </c>
      <c r="B8086" t="inlineStr"/>
      <c r="C8086" t="inlineStr"/>
      <c r="D8086" t="inlineStr">
        <is>
          <t>đoàn viên công đoàn, đoàn viên nghiệp đoàn, đảng viên đảng Hợp nhất</t>
        </is>
      </c>
    </row>
    <row r="8087">
      <c r="A8087" t="inlineStr">
        <is>
          <t>Gewerkschaftssystem</t>
        </is>
      </c>
      <c r="B8087" t="inlineStr"/>
      <c r="C8087" t="inlineStr"/>
      <c r="D8087" t="inlineStr">
        <is>
          <t>chủ nghĩa công đoàn, chủ nghĩa nghiệp đoàn, chủ nghĩa hợp nhất</t>
        </is>
      </c>
    </row>
    <row r="8088">
      <c r="A8088" t="inlineStr">
        <is>
          <t>gewichten</t>
        </is>
      </c>
      <c r="B8088" t="inlineStr"/>
      <c r="C8088" t="inlineStr"/>
      <c r="D8088" t="inlineStr">
        <is>
          <t>định giá lại để đánh thuế, định mức lại, đánh thuế lại, phạt lại</t>
        </is>
      </c>
    </row>
    <row r="8089">
      <c r="A8089" t="inlineStr">
        <is>
          <t>gewichtig</t>
        </is>
      </c>
      <c r="B8089" t="inlineStr"/>
      <c r="C8089" t="inlineStr"/>
      <c r="D8089" t="inlineStr">
        <is>
          <t>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nặng nề, chậm chạp - quan trọng, trọng đại, trọng yếu, hệ trọng, có quyền thế, có thế lực, self-importance - có trọng lượng, cần cù - có thai, có mang thai, có chửa, giàu trí tưởng tượng, giàu trí sáng tạo, dồi dào tư tưởng ý tứ, có kết quả phong phú, có tầm quan trọng lơn, hàm súc, giàu ý - đầy ý nghĩa, có tính chất gợi ý, đáng chú ý - vững, có sức thuyết phục, đanh thép, có uy thế lớn, có nh hưởng lớn, mạnh, chồng chất</t>
        </is>
      </c>
    </row>
    <row r="8090">
      <c r="A8090" t="inlineStr">
        <is>
          <t>Gewichtigkeit</t>
        </is>
      </c>
      <c r="B8090" t="inlineStr"/>
      <c r="C8090" t="inlineStr"/>
      <c r="D8090" t="inlineStr">
        <is>
          <t>tính nặng, tính có trọng lượng, tính chậm chạp, tính cần cù, tính nặng nề, tính buồn tẻ, tính chán ngắt</t>
        </is>
      </c>
    </row>
    <row r="8091">
      <c r="A8091" t="inlineStr">
        <is>
          <t>gewidmet</t>
        </is>
      </c>
      <c r="B8091" t="inlineStr"/>
      <c r="C8091" t="inlineStr"/>
      <c r="D8091" t="inlineStr">
        <is>
          <t>hiến cho, dâng cho, dành cho, hết lòng, tận tâm, tận tình, tận tuỵ, sốt sắng, nhiệt tình</t>
        </is>
      </c>
    </row>
    <row r="8092">
      <c r="A8092" t="inlineStr">
        <is>
          <t>Gewimmel</t>
        </is>
      </c>
      <c r="B8092" t="inlineStr"/>
      <c r="C8092" t="inlineStr"/>
      <c r="D8092" t="inlineStr">
        <is>
          <t>đàn, đám, bầy, đàn ong chia tổ - đám đông</t>
        </is>
      </c>
    </row>
    <row r="8093">
      <c r="A8093" t="inlineStr">
        <is>
          <t>Gewinde</t>
        </is>
      </c>
      <c r="B8093" t="inlineStr"/>
      <c r="C8093" t="inlineStr"/>
      <c r="D8093" t="inlineStr">
        <is>
          <t>chỉ, sợi chỉ, sợi dây, dòng, mạch, đường ren, mạch nhỏ - đường trôn ốc, khúc cuộn - giun, sâu, trùng, người không đáng kể, người đáng khinh, đồ giun dế - vòng hoa, vòng hoa tang, luồng cuồn cuộn, đám cuồn cuộn, vòng người xem, vòng người nhảy múa = das Gewinde überdrehen + = Gewinde schneiden in +</t>
        </is>
      </c>
    </row>
    <row r="8094">
      <c r="A8094" t="inlineStr">
        <is>
          <t>Gewindebohrer</t>
        </is>
      </c>
      <c r="B8094" t="inlineStr"/>
      <c r="C8094" t="inlineStr"/>
      <c r="D8094" t="inlineStr">
        <is>
          <t>vòi, nút thùng rượu, loại, hạng, quán rượu, tiệm rượu, dây rẽ, mẻ thép, bàn ren, tarô, cái gõ nhẹ, cái vỗ nhẹ, cái đập nhẹ, cái tát khẽ, tiếng gõ nhẹ, hiệu báo giờ tắt đèn, hiệu báo giờ ăn cơm</t>
        </is>
      </c>
    </row>
    <row r="8095">
      <c r="A8095" t="inlineStr">
        <is>
          <t>Gewindeschneider</t>
        </is>
      </c>
      <c r="B8095" t="inlineStr"/>
      <c r="C8095" t="inlineStr"/>
      <c r="D8095" t="inlineStr">
        <is>
          <t>con súc sắc, chân cột, khuôn rập, khuôn kéo sợi, bàn ren</t>
        </is>
      </c>
    </row>
    <row r="8096">
      <c r="A8096" t="inlineStr">
        <is>
          <t>Gewindestift</t>
        </is>
      </c>
      <c r="B8096" t="inlineStr"/>
      <c r="C8096" t="inlineStr"/>
      <c r="D8096" t="inlineStr">
        <is>
          <t>vít định kỳ</t>
        </is>
      </c>
    </row>
    <row r="8097">
      <c r="A8097" t="inlineStr">
        <is>
          <t>gewinkelt</t>
        </is>
      </c>
      <c r="B8097" t="inlineStr"/>
      <c r="C8097" t="inlineStr"/>
      <c r="D8097" t="inlineStr">
        <is>
          <t>có góc, có góc cạnh</t>
        </is>
      </c>
    </row>
    <row r="8098">
      <c r="A8098" t="inlineStr">
        <is>
          <t>Gewinn</t>
        </is>
      </c>
      <c r="B8098" t="inlineStr"/>
      <c r="C8098" t="inlineStr"/>
      <c r="D8098"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sự thuận lợi, hoàn cảnh thuận lợi, mối lợi, thế lợi - tài sản có thể dùng để trả nợ, tài sản của người không thể trả được nợ, của cải, tài sản, vật thuộc quyền sở hữ, vốn quý, vật có ích, vật quý - buổi biểu diễn, trận đấu benifit night, benifit match), tiền trợ cấp, tiền tuất, phúc lợi, đặc quyền tài phán - của cướp được, phần thưởng, vật giành được - quả, trái cây, thành quả, kết quả, thu hoạch, lợi tức, con cái - lời, lợi lộc, của thu nhập, của kiếm được, tiền lãi, sự tăng thêm - - việc gặt, việc thu hoạch, mùa gặt, vụ thu hoạch, vụ gặt - sự lớn lên, độ lớn lên, tiền lời, lượng gia, số gia - bài thơ ngắn, bài vè ngắn, bài hát, bài ca, bài thơ, tiếng chim, hót, vị trí, phương hướng, đường nét, công việc - - giải thưởng, phầm thưởng, điều mong ước, ước vọng, giải xổ số, số trúng, được giải, chiếm giải, đại hạng, cực, chiến lợi phẩm, của trời ơi, của bắt được, sự nạy, sự bẩy, đòn bẩy - bổ ích, lợi nhuận - sự thực hiện, sự thực hành, sự thấy rõ, sự hiểu rõ, sự nhận thức rõ, sự bán - 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bản lược kê, bản thống kê, việc bầu, việc công bố kết quả bầu cử, thuốc lá để hút tẩu loại nhẹ - sự thắng cuộc, sự thắng, sự chiến thắng, tiền được cuộc, tiền được bạc, sự khai thác - sản lượng, hoa lợi, hiệu suất, sự cong, sự oằn = der Gewinn + = der große Gewinn + = Gewinn bringen + = mit hohem Gewinn + = Gewinn einbringen + = der gemeinsame Gewinn + = mit Gewinn verkaufen + = der unrechtmäßige Gewinn + = den ganzen Gewinn einstreichen +</t>
        </is>
      </c>
    </row>
    <row r="8099">
      <c r="A8099" t="inlineStr">
        <is>
          <t>Gewinnanteil</t>
        </is>
      </c>
      <c r="B8099" t="inlineStr"/>
      <c r="C8099" t="inlineStr"/>
      <c r="D8099" t="inlineStr">
        <is>
          <t>địa vị nhà vua, quyền hành nhà vua, số nhiều) người trong hoàng tộc, hoàng thân, hoàng gia, hoàng tộc, đặc quyền đặc lợi của nhà vua, tiền bản quyền tác giả, tiền bản quyền phát minh - tiền thuê mỏ</t>
        </is>
      </c>
    </row>
    <row r="8100">
      <c r="A8100" t="inlineStr">
        <is>
          <t>Gewinnbeteiligung</t>
        </is>
      </c>
      <c r="B8100" t="inlineStr"/>
      <c r="C8100" t="inlineStr"/>
      <c r="D8100" t="inlineStr">
        <is>
          <t>sự tham gia, sự tham dự, sự góp phần vào - sự chia lãi</t>
        </is>
      </c>
    </row>
    <row r="8101">
      <c r="A8101" t="inlineStr">
        <is>
          <t>gewinnbringend</t>
        </is>
      </c>
      <c r="B8101" t="inlineStr"/>
      <c r="C8101" t="inlineStr"/>
      <c r="D8101" t="inlineStr">
        <is>
          <t>có lợi, sinh lợi - có ích, sinh lãi, mang lợi</t>
        </is>
      </c>
    </row>
    <row r="8102">
      <c r="A8102" t="inlineStr">
        <is>
          <t>Gewinnen</t>
        </is>
      </c>
      <c r="B8102" t="inlineStr"/>
      <c r="C8102" t="inlineStr"/>
      <c r="D8102" t="inlineStr">
        <is>
          <t>sự thắng cuộc - sự thắng, sự chiến thắng, tiền được cuộc, tiền được bạc, sự khai thác</t>
        </is>
      </c>
    </row>
    <row r="8103">
      <c r="A8103" t="inlineStr">
        <is>
          <t>gewinnen</t>
        </is>
      </c>
      <c r="B8103" t="inlineStr"/>
      <c r="C8103" t="inlineStr"/>
      <c r="D8103" t="inlineStr">
        <is>
          <t>thắng, được, hơn, chọi với đối thủ mạnh hơn = gewinnen + = gewinnen + = gewinnen + = gewinnen + = gewinnen + = gewinnen + = haushoch gewinnen + = zu gewinnen suchen + = jemanden für sich gewinnen +</t>
        </is>
      </c>
    </row>
    <row r="8104">
      <c r="A8104" t="inlineStr">
        <is>
          <t>gewinnend</t>
        </is>
      </c>
      <c r="B8104" t="inlineStr"/>
      <c r="C8104" t="inlineStr"/>
      <c r="D8104" t="inlineStr">
        <is>
          <t>tử tế, tốt bụng, nhã nhặn, hoà nhã, dễ thương, đáng yêu - hút, thu hút, hấp dẫn, lôi cuốn, quyến rũ, có duyên - lôi kéo, duyên dáng - được cuộc, thắng cuộc, quyết định, dứt khoát</t>
        </is>
      </c>
    </row>
    <row r="8105">
      <c r="A8105" t="inlineStr">
        <is>
          <t>Gewinner</t>
        </is>
      </c>
      <c r="B8105" t="inlineStr"/>
      <c r="C8105" t="inlineStr"/>
      <c r="D8105" t="inlineStr">
        <is>
          <t>người được, người thắng cuộc - người mua được, người kiếm được, người lấy được, thợ mỏ, thợ gương lò, ngựa giống, chất thu khí - người được cuộc, người thắng, con vật thắng trong cuộc đua</t>
        </is>
      </c>
    </row>
    <row r="8106">
      <c r="A8106" t="inlineStr">
        <is>
          <t>Gewinnsucht</t>
        </is>
      </c>
      <c r="B8106" t="inlineStr"/>
      <c r="C8106" t="inlineStr"/>
      <c r="D8106" t="inlineStr">
        <is>
          <t>tính thích trữ của, tính hám lợi, tính có thể học hỏi, khả năng tiếp thu, khả năng lĩnh hội - thói tham ăn, thói háu ăn, thói tham lam, sự thèm khát, sự thiết tha - lợi, lợi lộc = aus Gewinnsucht +</t>
        </is>
      </c>
    </row>
    <row r="8107">
      <c r="A8107" t="inlineStr">
        <is>
          <t>Gewirr</t>
        </is>
      </c>
      <c r="B8107" t="inlineStr"/>
      <c r="C8107" t="inlineStr"/>
      <c r="D8107" t="inlineStr">
        <is>
          <t>sự lộn xôn, sự hỗn độn, sự rối loạn, sự hỗn loạn, sự mơ hồ, sự mập mờ, sự rối rắm, sự lẫn lộn, sự nhầm lẫn, sự bối rối, sự ngượng ngập, sự xấu hổ, nhuộng confusion!) chết tiệt! - chết toi! - sự làm vướng mắc, sự làm mắc bẫy, sự làm vướng vào, sự vướng mắc, sự vướng víu, điều làm vướng mắc, điều làm vướng víu, sự làm vướng vào khó khăn, sự làm bối rối - sự làm lúng túng, cảnh khó khăn bối rối, cảnh khó khăn lúng túng, sự làm rối rắm, điều rối rắm, hàng rào, sự ùn lại - đống lộn xộn, mớ lộn xộn, đám đông lộn xộn, sự hội ý riêng, sự hội ý bí mật - cung mê, đường rối, trạng thái rắc rối phức tạp, đường dẫn, tai trong - cuộn chỉ, cuộc len, đàn vịt trời đang bay, việc rắc rối như mớ bòng bong - tiếng gầm gừ, tiếng càu nhàu, tiếng cằn nhằn, chỗ thắt nút, cái nút, chỗ nối, tình trạng lộn xộn, sự rối beng, mớ bòng bong - tảo bẹ, mớ rối, tình trạng rối rắm, trạng thái rối ren, trạng thái phức tạp</t>
        </is>
      </c>
    </row>
    <row r="8108">
      <c r="A8108" t="inlineStr">
        <is>
          <t>gewissenhaft</t>
        </is>
      </c>
      <c r="B8108" t="inlineStr"/>
      <c r="C8108" t="inlineStr"/>
      <c r="D8108" t="inlineStr">
        <is>
          <t>có lương tâm, tận tâm, chu đáo, tỉ mỉ, cẩn thận, cơ chỉ - chính xác, đúng, đúng dắn - trung thành, chung thuỷ, trung nghĩa, đáng tin cậy, trung thực - chịu khó, cần cù - tôn giáo, tín ngưỡng, sự tu hành, sùng đạo, mộ đạo, ngoan đạo, tận tâm cao - đắn đo, ngại ngùng, quá thận trọng, quá tỉ mỉ - cần mẫn, chuyên cần, siêng năng, kiên trì - chăm học, siêng học, chăm lo, sốt sắng, cẩn trọng, có suy nghĩ, cố tình, cố ý</t>
        </is>
      </c>
    </row>
    <row r="8109">
      <c r="A8109" t="inlineStr">
        <is>
          <t>Gewissenhaftigkeit</t>
        </is>
      </c>
      <c r="B8109" t="inlineStr"/>
      <c r="C8109" t="inlineStr"/>
      <c r="D8109" t="inlineStr">
        <is>
          <t>sự tận tâm, sự làm theo lương tâm, sự ngay thẳng</t>
        </is>
      </c>
    </row>
    <row r="8110">
      <c r="A8110" t="inlineStr">
        <is>
          <t>gewissenlos</t>
        </is>
      </c>
      <c r="B8110" t="inlineStr"/>
      <c r="C8110" t="inlineStr"/>
      <c r="D8110" t="inlineStr">
        <is>
          <t>vô lương tâm, vô liêm sỉ, táng tận lương tâm - không tận tâm, không chu đáo, tắc trách - hoàn toàn vô ý, hoàn toàn không hợp lẽ phải - vô luân thường, vô hạnh, bất lương - không đắn đo, không ngần ngại, vô lưng tâm</t>
        </is>
      </c>
    </row>
    <row r="8111">
      <c r="A8111" t="inlineStr">
        <is>
          <t>Gewissenlosigkeit</t>
        </is>
      </c>
      <c r="B8111" t="inlineStr"/>
      <c r="C8111" t="inlineStr"/>
      <c r="D8111" t="inlineStr">
        <is>
          <t>tính không đắn đo, tính không ngần ngại, tính vô lưng tâm</t>
        </is>
      </c>
    </row>
    <row r="8112">
      <c r="A8112" t="inlineStr">
        <is>
          <t>Gewissensbisse</t>
        </is>
      </c>
      <c r="B8112" t="inlineStr"/>
      <c r="C8112" t="inlineStr"/>
      <c r="D8112" t="inlineStr">
        <is>
          <t>sự ăn năn, sự hối hận, sự ân hận, sự hối tiếc - lòng thương hại, lòng thương xót = die heftigen Gewissensbisse + = seine Gewissensbisse sind groß +</t>
        </is>
      </c>
    </row>
    <row r="8113">
      <c r="A8113" t="inlineStr">
        <is>
          <t>Gewitter</t>
        </is>
      </c>
      <c r="B8113" t="inlineStr"/>
      <c r="C8113" t="inlineStr"/>
      <c r="D8113" t="inlineStr">
        <is>
          <t>sấm, sét, tiếng ầm vang như sấm, sự chỉ trích, sự đe doạ - bão tố có sấm sét</t>
        </is>
      </c>
    </row>
    <row r="8114">
      <c r="A8114" t="inlineStr">
        <is>
          <t>gewogen</t>
        </is>
      </c>
      <c r="B8114" t="inlineStr"/>
      <c r="C8114" t="inlineStr"/>
      <c r="D8114" t="inlineStr">
        <is>
          <t>thương yêu, yêu mến, âu yếm, trìu mến = gewogen werden + = wann hast du dich zuletzt gewogen? +</t>
        </is>
      </c>
    </row>
    <row r="8115">
      <c r="A8115" t="inlineStr">
        <is>
          <t>Gewohnheits-</t>
        </is>
      </c>
      <c r="B8115" t="inlineStr"/>
      <c r="C8115" t="inlineStr"/>
      <c r="D8115" t="inlineStr">
        <is>
          <t>ra lệnh, truyền lệnh, sai khiến, căn cứ theo quyền thời hiệu, căn cứ theo phong tục tập quán, dựa theo phong tục tập quán</t>
        </is>
      </c>
    </row>
    <row r="8116">
      <c r="A8116" t="inlineStr">
        <is>
          <t>Gewohnheitsrecht</t>
        </is>
      </c>
      <c r="B8116" t="inlineStr"/>
      <c r="C8116" t="inlineStr"/>
      <c r="D8116" t="inlineStr">
        <is>
          <t>luật tập tục - phong tục, tục lệ, luật pháp theo tục lệ, sự quen mua hàng, sự làm khách hàng, khách hàng, bạn hàng, mối hàng, thuế quan, sự đặt, sự thửa, sự đặt mua</t>
        </is>
      </c>
    </row>
    <row r="8117">
      <c r="A8117" t="inlineStr">
        <is>
          <t>gewohnt</t>
        </is>
      </c>
      <c r="B8117" t="inlineStr"/>
      <c r="C8117" t="inlineStr"/>
      <c r="D8117" t="inlineStr">
        <is>
          <t>quen với, thành thói quen, thành thường lệ - thường, thường lệ, quen thuộc, thường dùng, quen thói, thường xuyên, nghiện nặng - đứng, đã được công nhận, hiện hành, thường trực, chưa gặt, tù, ứ, đọng, để đứng không, không dùng - đang dùng, cũ, đ dùng rồi, quen - thông thường, dùng quen - là thói thường = gewohnt sein + = gewohnt sein zu tun +</t>
        </is>
      </c>
    </row>
    <row r="8118">
      <c r="A8118" t="inlineStr">
        <is>
          <t>gewonnen?</t>
        </is>
      </c>
      <c r="B8118" t="inlineStr"/>
      <c r="C8118" t="inlineStr"/>
      <c r="D8118">
        <f> sie haben drei zu eins gewonnen +</f>
        <v/>
      </c>
    </row>
    <row r="8119">
      <c r="A8119" t="inlineStr">
        <is>
          <t>geworden</t>
        </is>
      </c>
      <c r="B8119" t="inlineStr"/>
      <c r="C8119" t="inlineStr"/>
      <c r="D8119">
        <f> was ist daraus geworden? + = ihm ist gerade klar geworden, daß +</f>
        <v/>
      </c>
    </row>
    <row r="8120">
      <c r="A8120" t="inlineStr">
        <is>
          <t>geworfen</t>
        </is>
      </c>
      <c r="B8120" t="inlineStr"/>
      <c r="C8120" t="inlineStr"/>
      <c r="D8120" t="inlineStr">
        <is>
          <t>quẳng lên, ném lên, tung, hất, làm tròng trành, chơi sấp ngửa, lúc lắc, tròng trành, lật đi lật lại, trở mình trằn trọc, vỗ bập bềnh, tung bóng lên</t>
        </is>
      </c>
    </row>
    <row r="8121">
      <c r="A8121" t="inlineStr">
        <is>
          <t>gewunden</t>
        </is>
      </c>
      <c r="B8121" t="inlineStr"/>
      <c r="C8121" t="inlineStr"/>
      <c r="D8121" t="inlineStr">
        <is>
          <t>nhăn, nhàu, quanh co, uốn khúc - xa xôi, hẻo lánh, vòng vèo, khúc khuỷu, không ngay thẳng, không thành thật, loanh quanh, thủ đoạn, láu cá, ranh ma, lầm đường lạc lối - - lang thang, ngao du, dông dài, không có mạch lạc, rời rạc, leo, bò, nhiều ngóc ngách, cái nhô ra, cái thụt vào, xây dựng bừa bãi - gàn bát sách, dở hơi - ngoằn ngoèo, lượn, lượn sóng - xoắn ốc - xảo trá - quanh co khúc khuỷu, không thật thà, gian dối, lắm mánh khoé - hình giun, có vân hình giun, có vân lăn tăn, bị sâu mọt - xoáy trôn ốc, cuộn lại, cuốn - có giun, có sán, nhiều sâu, bị sâu đục, giống con giun, hình ngoằn ngoèo = gewunden +</t>
        </is>
      </c>
    </row>
    <row r="8122">
      <c r="A8122" t="inlineStr">
        <is>
          <t>Gewundene</t>
        </is>
      </c>
      <c r="B8122" t="inlineStr"/>
      <c r="C8122" t="inlineStr"/>
      <c r="D8122" t="inlineStr">
        <is>
          <t>trạng thái quanh co, trạng thái khúc khuỷu tortuousness), chỗ uốn khúc</t>
        </is>
      </c>
    </row>
    <row r="8123">
      <c r="A8123" t="inlineStr">
        <is>
          <t>Gewundenheit</t>
        </is>
      </c>
      <c r="B8123" t="inlineStr"/>
      <c r="C8123" t="inlineStr"/>
      <c r="D8123" t="inlineStr">
        <is>
          <t>sự ngoằn ngoèo, sự khúc khuỷu, sự quanh co, chỗ rẽ ngoặt, chỗ quành, chỗ uốn khúc - trạng thái quanh co, trạng thái khúc khuỷu tortuousness)</t>
        </is>
      </c>
    </row>
    <row r="8124">
      <c r="A8124" t="inlineStr">
        <is>
          <t>gezackt</t>
        </is>
      </c>
      <c r="B8124" t="inlineStr"/>
      <c r="C8124" t="inlineStr"/>
      <c r="D8124" t="inlineStr">
        <is>
          <t>có răng, có răng cưa</t>
        </is>
      </c>
    </row>
    <row r="8125">
      <c r="A8125" t="inlineStr">
        <is>
          <t>gezahnt</t>
        </is>
      </c>
      <c r="B8125" t="inlineStr"/>
      <c r="C8125" t="inlineStr"/>
      <c r="D8125" t="inlineStr">
        <is>
          <t>có răng - khía răng cưa = gezahnt +</t>
        </is>
      </c>
    </row>
    <row r="8126">
      <c r="A8126" t="inlineStr">
        <is>
          <t>Gezappel</t>
        </is>
      </c>
      <c r="B8126" t="inlineStr"/>
      <c r="C8126" t="inlineStr"/>
      <c r="D8126" t="inlineStr">
        <is>
          <t>cá bơn, sự lúng túng, sự nhầm lẫn, sự đi loạng choạng, sự loạng choạng cố tiến lên</t>
        </is>
      </c>
    </row>
    <row r="8127">
      <c r="A8127" t="inlineStr">
        <is>
          <t>Gezeiten</t>
        </is>
      </c>
      <c r="B8127" t="inlineStr"/>
      <c r="C8127" t="inlineStr"/>
      <c r="D8127" t="inlineStr">
        <is>
          <t>triều, thuỷ triều, con nước, dòng nước, dòng chảy, dòng, chiều hướng, xu hướng, trào lưu, dư luận</t>
        </is>
      </c>
    </row>
    <row r="8128">
      <c r="A8128" t="inlineStr">
        <is>
          <t>gezielt</t>
        </is>
      </c>
      <c r="B8128" t="inlineStr"/>
      <c r="C8128" t="inlineStr"/>
      <c r="D8128" t="inlineStr">
        <is>
          <t>có mục đích, có ý định, có chủ định, chủ tâm, có ý nhất định, quả quyết, có ý nghĩa, có tầm quan trọng</t>
        </is>
      </c>
    </row>
    <row r="8129">
      <c r="A8129" t="inlineStr">
        <is>
          <t>geziemend</t>
        </is>
      </c>
      <c r="B8129" t="inlineStr"/>
      <c r="C8129" t="inlineStr"/>
      <c r="D8129" t="inlineStr">
        <is>
          <t>vừa, hợp, thích hợp, xứng - có duyên, duyên dáng, yêu kiều, phong nhã, thanh nhã - đúng, thích đáng, đúng đắn, chính xác, đặt sau danh từ) thật sự, đích thực, đích thị, đích thân, bản thân, riêng, riêng biệt, hoàn toàn, thực sự, đích đáng, ra trò, đúng mực, hợp thức - hợp lệ, chỉnh, chính, đích, đẹp trai, có màu tự nhiên - phù hợp</t>
        </is>
      </c>
    </row>
    <row r="8130">
      <c r="A8130" t="inlineStr">
        <is>
          <t>geziert</t>
        </is>
      </c>
      <c r="B8130" t="inlineStr"/>
      <c r="C8130" t="inlineStr"/>
      <c r="D8130" t="inlineStr">
        <is>
          <t>có ý, xúc động, bị mắc, bị nhiễm, giả tạo, điệu bộ, màu mè, không tự nhiên - hồ cứng, cứng nhắc, làm ra bộ cứng cỏi - bẽn lẽn, xấu hổ, rụt rè, e lệ, làm duyên, làm dáng, cách biệt, hẻo lánh - ngon, chọn lọc, thanh nhã, xinh xắn, dễ thương, khó tính, khảnh ăn, kén ăn, chải chuốt cầu kỳ, thích sang trọng, thích hoa mỹ - nghiêm trang, từ tốn, kín đáo, làm ra vẻ nghiêm trang, màu mè làm ra vẻ kín đáo - cầu kỳ, kiểu cách - quá tỉ mỉ - - có nhiều hoa, đầy hoa, văn hoa, hoa mỹ - công tử bột, thích chưng diện - lễ độ, nhã nhặn, lịch sự, đúng mốt - điệu bộ màu mèo, õng ẹo - lên mặt đạo đức, ra vẻ đứng đắn, ra vẻ nghiêm nghị, ra vẻ đoan trang, ra vẻ tiết hạnh - có điệu bộ sân khấu, có vẻ kịch</t>
        </is>
      </c>
    </row>
    <row r="8131">
      <c r="A8131" t="inlineStr">
        <is>
          <t>Geziertheit</t>
        </is>
      </c>
      <c r="B8131" t="inlineStr"/>
      <c r="C8131" t="inlineStr"/>
      <c r="D8131" t="inlineStr">
        <is>
          <t>vải thô hồ cứng, sự cứng đờ, sự cứng nhắc, vẻ mạnh bề ngoài, vẻ cứng cỏi bề ngoài - sự khó tính, tính cầu kỳ, tính quá tỉ mỉ - - tính công tử bột, tính thích chưng diện - tính lên mặt đạo đức, tính hay ra vẻ đứng đắn, tính hay ra vẻ nghiêm nghị, tính hay ra vẻ đoan trang, tính hay ra vẻ tiết hạnh</t>
        </is>
      </c>
    </row>
    <row r="8132">
      <c r="A8132" t="inlineStr">
        <is>
          <t>Gezische</t>
        </is>
      </c>
      <c r="B8132" t="inlineStr"/>
      <c r="C8132" t="inlineStr"/>
      <c r="D8132" t="inlineStr">
        <is>
          <t>tiếng huýt gió, tiếng xuỵt, tiếng xì, tiếng nói rít lên</t>
        </is>
      </c>
    </row>
    <row r="8133">
      <c r="A8133" t="inlineStr">
        <is>
          <t>Gezwitscher</t>
        </is>
      </c>
      <c r="B8133" t="inlineStr"/>
      <c r="C8133" t="inlineStr"/>
      <c r="D8133" t="inlineStr">
        <is>
          <t>tiếng hót líu lo, tiếng ríu rít, tiếng róc rách, sự nói huyên thiên, sự nói luôn mồm, tiếng lập cập, tiếng lạch cạch - tiếng kêu chiêm chiếp, tiếng kêu, tiếng rúc, tiếng nói líu lo, tiếng nói nhỏ nhẻ, tiếng nói thỏ thẻ - tiếng nói líu ríu - chai yên, u ruồi giòi, giòi, tiếng hát líu lo, giọng nói thỏ thẻ</t>
        </is>
      </c>
    </row>
    <row r="8134">
      <c r="A8134" t="inlineStr">
        <is>
          <t>gezwungen</t>
        </is>
      </c>
      <c r="B8134" t="inlineStr"/>
      <c r="C8134" t="inlineStr"/>
      <c r="D8134" t="inlineStr">
        <is>
          <t>có ý, xúc động, bị mắc, bị nhiễm, giả tạo, điệu bộ, màu mè, không tự nhiên - ngượng nghịu, bối rối, miễn cưỡng, bị ép buộc, gượng gạo - bắt ép, ép buộc, rấm - tất yếu, cần thiết - cứng, cứng đơ, ngay đơ, cứng rắn, kiên quyết, không nhân nhượng, nhắc, rít, không trơn, khó, khó nhọc, vất vả, hà khắc, khắc nghiệt, cao, nặng, mạnh, đặc, quánh, lực lượng - căng thẳng, gượng, gượng ép, bị cong, bị méo - trái với thiên nhiên, thiếu tình cảm thông thường, ghê tởm, tày trời = gezwungen sein +</t>
        </is>
      </c>
    </row>
    <row r="8135">
      <c r="A8135" t="inlineStr">
        <is>
          <t>Gibbon</t>
        </is>
      </c>
      <c r="B8135" t="inlineStr"/>
      <c r="C8135" t="inlineStr"/>
      <c r="D8135" t="inlineStr">
        <is>
          <t>con vượn</t>
        </is>
      </c>
    </row>
    <row r="8136">
      <c r="A8136" t="inlineStr">
        <is>
          <t>Gicht</t>
        </is>
      </c>
      <c r="B8136" t="inlineStr"/>
      <c r="C8136" t="inlineStr"/>
      <c r="D8136" t="inlineStr">
        <is>
          <t>mẻ, đợt, chuyển, khoá - bọt, bọt nước dãi, bọt mồ hôi, biển = die Gicht + = die Gicht + = die Gicht + = zur Gicht neigend +</t>
        </is>
      </c>
    </row>
    <row r="8137">
      <c r="A8137" t="inlineStr">
        <is>
          <t>Giebel</t>
        </is>
      </c>
      <c r="B8137" t="inlineStr"/>
      <c r="C8137" t="inlineStr"/>
      <c r="D8137" t="inlineStr">
        <is>
          <t>mái tường, đầu tường = der Giebel +</t>
        </is>
      </c>
    </row>
    <row r="8138">
      <c r="A8138" t="inlineStr">
        <is>
          <t>Giebelseite</t>
        </is>
      </c>
      <c r="B8138" t="inlineStr"/>
      <c r="C8138" t="inlineStr"/>
      <c r="D8138" t="inlineStr">
        <is>
          <t>tranh đầu sách, mặt trước, chính diện, cửa ra vào có trang hoàng</t>
        </is>
      </c>
    </row>
    <row r="8139">
      <c r="A8139" t="inlineStr">
        <is>
          <t>Gier</t>
        </is>
      </c>
      <c r="B8139" t="inlineStr"/>
      <c r="C8139" t="inlineStr"/>
      <c r="D8139" t="inlineStr">
        <is>
          <t>tính hám lợi, tính tham lam - sự khao khát, sự thèm khát, sự thèm thuồng, sự tham lam - tính tham ăn, thói háu ăn - tính phàm ăn, cơn đói cào ruột = die Gier +</t>
        </is>
      </c>
    </row>
    <row r="8140">
      <c r="A8140" t="inlineStr">
        <is>
          <t>Gieren</t>
        </is>
      </c>
      <c r="B8140" t="inlineStr"/>
      <c r="C8140" t="inlineStr"/>
      <c r="D8140" t="inlineStr">
        <is>
          <t>sự đi trệch đường, sự bay trệch đường</t>
        </is>
      </c>
    </row>
    <row r="8141">
      <c r="A8141" t="inlineStr">
        <is>
          <t>gieren</t>
        </is>
      </c>
      <c r="B8141" t="inlineStr"/>
      <c r="C8141" t="inlineStr"/>
      <c r="D8141" t="inlineStr">
        <is>
          <t>chạy chệch = gieren +</t>
        </is>
      </c>
    </row>
    <row r="8142">
      <c r="A8142" t="inlineStr">
        <is>
          <t>gierig</t>
        </is>
      </c>
      <c r="B8142" t="inlineStr"/>
      <c r="C8142" t="inlineStr"/>
      <c r="D8142" t="inlineStr">
        <is>
          <t>hám lợi, tham lam - khao khát, thèm khát, thèm thuồng - sự ăn uống, tham ăn - háu ăn, hám, thiết tha - như lợn, thô tục, bẩn thỉu - điên, cuồng, mất trí, bực dọc, bực bội, say mê, ham mê, tức giận, giận dữ, nổi giận - phàm ăn, ngấu nghiến, ngốn &amp; ) = gierig + = gierig + = gierig essen +</t>
        </is>
      </c>
    </row>
    <row r="8143">
      <c r="A8143" t="inlineStr">
        <is>
          <t>Gierigkeit</t>
        </is>
      </c>
      <c r="B8143" t="inlineStr"/>
      <c r="C8143" t="inlineStr"/>
      <c r="D8143" t="inlineStr">
        <is>
          <t>thói tham ăn, thói háu ăn, thói tham lam, sự thèm khát, sự thiết tha</t>
        </is>
      </c>
    </row>
    <row r="8144">
      <c r="A8144" t="inlineStr">
        <is>
          <t>Gift</t>
        </is>
      </c>
      <c r="B8144" t="inlineStr"/>
      <c r="C8144" t="inlineStr"/>
      <c r="D8144" t="inlineStr">
        <is>
          <t>nguyên nhân suy sụp, sự suy sụp, tai ương, bả, thuốc độc - chất độc - nọc độc, sự độc ác, sự nham nhiểm, sự ác ý - virut, mối độc hại, mầm độc, ác ý, tính độc địa = das Gift + = das Gift + = das ansteckende Gift + = das schleichende Gift + = darauf kannst du Gift nehmen + = darauf können Sie Gift nehmen! + = Sie können Gift darauf nehmen. +</t>
        </is>
      </c>
    </row>
    <row r="8145">
      <c r="A8145" t="inlineStr">
        <is>
          <t>Giftgas</t>
        </is>
      </c>
      <c r="B8145" t="inlineStr"/>
      <c r="C8145" t="inlineStr"/>
      <c r="D8145" t="inlineStr">
        <is>
          <t>khí, khí thắp, hơi đốt, khí tê laughing gas), hơi độc, hơi ngạt, khí nổ, dầu xăng, chuyện rỗng tuếch không đâu vào đâu, chuyện tầm phào, chuyện huyên hoang khoác lác</t>
        </is>
      </c>
    </row>
    <row r="8146">
      <c r="A8146" t="inlineStr">
        <is>
          <t>giftig</t>
        </is>
      </c>
      <c r="B8146" t="inlineStr"/>
      <c r="C8146" t="inlineStr"/>
      <c r="D8146" t="inlineStr">
        <is>
          <t>tai hại, xấu, độc, độc hại, làm chết người - trí mạng, chí tử, sự chết chóc, như chết, vô cùng, hết sức, cực kỳ - hại - nguy hại như bệnh dịch làm chết người, quấy rầy, làm khó chịu - - đanh đá, gắt gỏng - đầy hằn thù, hằn học - - - có nọc độc, độc địa - nham hiểm, độc ác - rắn vipe, ác hiểm - có virut, do virut, hiểm ác</t>
        </is>
      </c>
    </row>
    <row r="8147">
      <c r="A8147" t="inlineStr">
        <is>
          <t>Giftigkeit</t>
        </is>
      </c>
      <c r="B8147" t="inlineStr"/>
      <c r="C8147" t="inlineStr"/>
      <c r="D8147" t="inlineStr">
        <is>
          <t>tính chất thù hằn, tính chất hằn học - tính độc - tính chất độc, tính chất nham hiểm độc ác - tính độc hại, tính hiểm ác, tính độc địa</t>
        </is>
      </c>
    </row>
    <row r="8148">
      <c r="A8148" t="inlineStr">
        <is>
          <t>Giftpilz</t>
        </is>
      </c>
      <c r="B8148" t="inlineStr"/>
      <c r="C8148" t="inlineStr"/>
      <c r="D8148" t="inlineStr">
        <is>
          <t>nấm mũ độc</t>
        </is>
      </c>
    </row>
    <row r="8149">
      <c r="A8149" t="inlineStr">
        <is>
          <t>Giftschlange</t>
        </is>
      </c>
      <c r="B8149" t="inlineStr"/>
      <c r="C8149" t="inlineStr"/>
      <c r="D8149">
        <f> die Giftschlange +</f>
        <v/>
      </c>
    </row>
    <row r="8150">
      <c r="A8150" t="inlineStr">
        <is>
          <t>Giftstoff</t>
        </is>
      </c>
      <c r="B8150" t="inlineStr"/>
      <c r="C8150" t="inlineStr"/>
      <c r="D8150" t="inlineStr">
        <is>
          <t>chất độc - độc tố toxin - virut, mối độc hại, mầm độc, ác ý, tính độc địa</t>
        </is>
      </c>
    </row>
    <row r="8151">
      <c r="A8151" t="inlineStr">
        <is>
          <t>Giftzahn</t>
        </is>
      </c>
      <c r="B8151" t="inlineStr"/>
      <c r="C8151" t="inlineStr"/>
      <c r="D8151" t="inlineStr">
        <is>
          <t>răng nanh, răng nọc, chân răng, cái chuôi</t>
        </is>
      </c>
    </row>
    <row r="8152">
      <c r="A8152" t="inlineStr">
        <is>
          <t>Gigant</t>
        </is>
      </c>
      <c r="B8152" t="inlineStr"/>
      <c r="C8152" t="inlineStr"/>
      <c r="D8152" t="inlineStr">
        <is>
          <t>con vật kếch xù - người khổng lồ, cây khổng lồ, thú vật khổng lồ, người phi thường</t>
        </is>
      </c>
    </row>
    <row r="8153">
      <c r="A8153" t="inlineStr">
        <is>
          <t>gigantisch</t>
        </is>
      </c>
      <c r="B8153" t="inlineStr"/>
      <c r="C8153" t="inlineStr"/>
      <c r="D8153" t="inlineStr">
        <is>
          <t>to lớn phi thường, khổng lồ</t>
        </is>
      </c>
    </row>
    <row r="8154">
      <c r="A8154" t="inlineStr">
        <is>
          <t>Gilde</t>
        </is>
      </c>
      <c r="B8154" t="inlineStr"/>
      <c r="C8154" t="inlineStr"/>
      <c r="D8154" t="inlineStr">
        <is>
          <t>tình anh em, phường hội, hội học sinh đại học</t>
        </is>
      </c>
    </row>
    <row r="8155">
      <c r="A8155" t="inlineStr">
        <is>
          <t>Gilling</t>
        </is>
      </c>
      <c r="B8155" t="inlineStr"/>
      <c r="C8155" t="inlineStr"/>
      <c r="D8155" t="inlineStr">
        <is>
          <t>quầy hàng, quầy thu tiền, ghi sê, bàn tính, máy tính, người đếm, thẻ, ức ngực, thành đuôi tàu, miếng đệm lót giày - nếp gấp lên, đồ ăn, bánh kẹo</t>
        </is>
      </c>
    </row>
    <row r="8156">
      <c r="A8156" t="inlineStr">
        <is>
          <t>Gimpel</t>
        </is>
      </c>
      <c r="B8156" t="inlineStr"/>
      <c r="C8156" t="inlineStr"/>
      <c r="D8156" t="inlineStr">
        <is>
          <t>người tối dạ, người ngu độn - người bị bịp - anh ngốc, anh thộn, anh quỷnh</t>
        </is>
      </c>
    </row>
    <row r="8157">
      <c r="A8157" t="inlineStr">
        <is>
          <t>Gin</t>
        </is>
      </c>
      <c r="B8157" t="inlineStr"/>
      <c r="C8157" t="inlineStr"/>
      <c r="D8157" t="inlineStr">
        <is>
          <t>rượu gin, cạm bẫy, bẫy, máy tỉa hột bông, cái tời, trục nâng</t>
        </is>
      </c>
    </row>
    <row r="8158">
      <c r="A8158" t="inlineStr">
        <is>
          <t>Gingivitis</t>
        </is>
      </c>
      <c r="B8158" t="inlineStr"/>
      <c r="C8158" t="inlineStr"/>
      <c r="D8158" t="inlineStr">
        <is>
          <t>viêm lợi</t>
        </is>
      </c>
    </row>
    <row r="8159">
      <c r="A8159" t="inlineStr">
        <is>
          <t>Gipfel</t>
        </is>
      </c>
      <c r="B8159" t="inlineStr"/>
      <c r="C8159" t="inlineStr"/>
      <c r="D8159" t="inlineStr">
        <is>
          <t>tột đỉnh, đỉnh cao nhất, thời kỳ nguy kịch nhất - đỉnh ngọc, chỏm, điểm apec - điển xa quả đất nhất, khoảng lớn nhất giữa mặt trời và quả đất, chỗ xa nhất, tuyệt đỉnh, điểm cao nhất, thời cực thịnh - phép tiến dần, cao đỉnh - mào, bờm, chòm lông mào, chỏm mũ sắt, mũ sắt, tiêu ngữ, đỉnh nóc, ngọn, cạnh sống - chiều cao, bề cao, độ cao, điểm cao, đỉnh, tột độ - đường kinh, kinh tuyến, thiên đỉnh, đỉnh cao - lưỡi trai, chỏm chóp, đầu nhọn, cao điểm, mỏm - sự hoàn thành, sự hoàn hảo, sự hoàn toàn, sự tuyệt mỹ, sự tuyệt hảo, sự rèn luyện cho thành thạo, sự trau dồi cho thành thạo, người hoàn toàn, người hoàn hảo, vật hoàn hảo - tài năng hoàn hảo, đức tính hoàn toàn - cây cẩm chướng, hoa cẩm chướng, màu hồng, tình trạng tốt nhất, tình trạng hoàn hảo, loại tốt nhất, loại hoàn hảo, áo choàng đỏ của người săn cáo, vải để may áo choàng đỏ của người săn cáo - người săn cáo, thuốc màu vàng nhạt, ghe buồm, cà hồi lưng gù, cá đục dài - tháp nhọn, đỉnh núi cao nhọn, cực điểm - hắc ín, sự ném, sự liệng, sự tung, sự hất, sự lao xuống, cách ném bóng, sự lao lên lao xuống, sự chồm lên chồm xuống, độ cao bay vọt lên, mức độ, độ dốc, độ dốc của mái nhà, số hàng bày bán ở chợ - chỗ ngồi thường lệ, bước, bước răng - chóp, hội nghị cấp cao nhất, cấp cao nhất - độ tuyệt đối, thể tuyệt đối, mức tuyệt đối, dạng cao nhất - con cù, con quay, đầu, mặt, mui, vung, mức cao, số cao nhất, số nhiều) thân lá - = die Gipfel + = voller Gipfel + = das ist der Gipfel + = den Gipfel erreichen +</t>
        </is>
      </c>
    </row>
    <row r="8160">
      <c r="A8160" t="inlineStr">
        <is>
          <t>gipfeln</t>
        </is>
      </c>
      <c r="B8160" t="inlineStr"/>
      <c r="C8160" t="inlineStr"/>
      <c r="D8160" t="inlineStr">
        <is>
          <t>lên đến cực điểm, lên đến tột độ, lên đến tột bậc, qua đường kinh - mọc thẳng lên, đâm vút lên, xây tháp hình chóp cho</t>
        </is>
      </c>
    </row>
    <row r="8161">
      <c r="A8161" t="inlineStr">
        <is>
          <t>Gipfelpunkt</t>
        </is>
      </c>
      <c r="B8161" t="inlineStr"/>
      <c r="C8161" t="inlineStr"/>
      <c r="D8161" t="inlineStr">
        <is>
          <t>điểm cao nhất, cực điểm, tột độ, tột bậc, qua đường kinh</t>
        </is>
      </c>
    </row>
    <row r="8162">
      <c r="A8162" t="inlineStr">
        <is>
          <t>Gips</t>
        </is>
      </c>
      <c r="B8162" t="inlineStr"/>
      <c r="C8162" t="inlineStr"/>
      <c r="D8162">
        <f> der Gips +</f>
        <v/>
      </c>
    </row>
    <row r="8163">
      <c r="A8163" t="inlineStr">
        <is>
          <t>Giraffe</t>
        </is>
      </c>
      <c r="B8163" t="inlineStr"/>
      <c r="C8163" t="inlineStr"/>
      <c r="D8163" t="inlineStr">
        <is>
          <t>hươu cao c</t>
        </is>
      </c>
    </row>
    <row r="8164">
      <c r="A8164" t="inlineStr">
        <is>
          <t>Girlande</t>
        </is>
      </c>
      <c r="B8164" t="inlineStr"/>
      <c r="C8164" t="inlineStr"/>
      <c r="D8164" t="inlineStr">
        <is>
          <t>tràng hoa, tràng hoa lá, đường dây hoa - vòng hoa, sự chiếu thẳng, sự giật giải đầu, giải thưởng, hợp tuyển</t>
        </is>
      </c>
    </row>
    <row r="8165">
      <c r="A8165" t="inlineStr">
        <is>
          <t>Gischt</t>
        </is>
      </c>
      <c r="B8165" t="inlineStr"/>
      <c r="C8165" t="inlineStr"/>
      <c r="D8165" t="inlineStr">
        <is>
          <t>bọt, bọt nước dãi, bọt mồ hôi, biển - bọt mép, váng bẩn, điều vô ích, chuyện vô ích, chuyện phiếm - bụi nước, spindrift clouds mây ty - cành nhỏ, cành thoa, chất bơm, thuốc bơm, bình bơm, cái tung ra như bụi nước - men, men rượu, men bia</t>
        </is>
      </c>
    </row>
    <row r="8166">
      <c r="A8166" t="inlineStr">
        <is>
          <t>Gitter</t>
        </is>
      </c>
      <c r="B8166" t="inlineStr"/>
      <c r="C8166" t="inlineStr"/>
      <c r="D8166" t="inlineStr">
        <is>
          <t>vỉ lò, ghi lò, lò sưởi, lưới sàng quặng - lưới sắt, con cách, tiếng chói tai, tiếng rít kèn kẹt, cảm giác khó chịu, cảm giác gai người - hệ thống đường dây, đường kẻ ô, vỉ, chấn song sắt, lưới điều khiển - lưới, rèm, hàng rào mắt cáo - lưới mắt cáo, rèm mắt cáo, hàng rào mắt cáo trellis-work), giàn mắt cao</t>
        </is>
      </c>
    </row>
    <row r="8167">
      <c r="A8167" t="inlineStr">
        <is>
          <t>Gladiator</t>
        </is>
      </c>
      <c r="B8167" t="inlineStr"/>
      <c r="C8167" t="inlineStr"/>
      <c r="D8167" t="inlineStr">
        <is>
          <t>nhà bút chiến, nhà tranh luận, người đấu gươm, đấu sĩ</t>
        </is>
      </c>
    </row>
    <row r="8168">
      <c r="A8168" t="inlineStr">
        <is>
          <t>Gladiole</t>
        </is>
      </c>
      <c r="B8168" t="inlineStr"/>
      <c r="C8168" t="inlineStr"/>
      <c r="D8168" t="inlineStr">
        <is>
          <t>cây hoa lay-ơn</t>
        </is>
      </c>
    </row>
    <row r="8169">
      <c r="A8169" t="inlineStr">
        <is>
          <t>Glanz</t>
        </is>
      </c>
      <c r="B8169" t="inlineStr"/>
      <c r="C8169" t="inlineStr"/>
      <c r="D8169" t="inlineStr">
        <is>
          <t>xà, rầm, đòn, cán, bắp, trục cuốn chỉ, gạc chính, đòn cân bằng, con lắc, sườn ngang của sàn tàu, sống neo, tín hiệu rađiô, tầm xa, tia, chùm, vẻ tươi cười rạng rỡ - ngọn lửa, ánh sáng chói, màu sắc rực rỡ, sự rực rỡ, sự lừng lẫy &amp; ), sự bột phát, cơn bột phát, địa ngục - tính gan dạ, tính can đảm, sự dũng cảm, sự lộng lẫy, sự ăn mặc sang trọng, vẻ hào hoa phong nhã - sự sáng ngời, sự sáng dạ, sự thông minh, sự nhanh trí - sự sáng chói, sự tài giỏi, sự lỗi lạc, tài hoa - sự đánh bóng, nước bóng - quần áo lộng lẫy, đồ trang trí loè loẹt, tính sang trọng, tính lịch sự, lò luyện tinh - lửa, ánh lửa, sự cháy, hoả hoạn, sự cháy nhà, ánh sáng, sự bắn hoả lực, lò sưởi, sự tra tấn bằng lửa, sự sốt, cơn sốt, ngọn lửa ), sự hăng hái, nhiệt tình, sự sốt sắng, sự vui vẻ hoạt bát - sự xúc động mạnh mẽ, nguồn cảm hứng, óc tưởng tượng linh hoạt - sức quyến rũ huyền bí, sức mê hoặc, vẻ đẹp quyến rũ, vẻ đẹp say đắm, vẻ đẹp huyền ảo - quặng bóng, cái nhìn thoáng qua, cái liếc qua, tia loáng qua, tia loé lên, sự sượt qua, sự trệch sang bên - men, nước men, đồ gốm tráng men, nước láng, vẻ đờ đẫn, lớp băng, lớp nước đá - tia sáng, tia sáng loé, tia lấp lánh, tia phản chiếu - tia sáng long lanh, ánh lấp lánh - ánh sáng lấp lánh, vẻ tráng lệ, vẻ rực rỡ - danh tiếng, thanh danh, sự vinh quang, sự vẻ vang, vinh dự, vẻ huy hoàng, vẻ lộng lẫy, hạnh phúc ở thiên đường, cảnh tiên, vầng hào quang, thời kỳ hưng thịnh, thời kỳ vinh hiển - vẻ hào nhoáng bề ngoài, bề ngoài giả dối, lời chú thích, lời chú giải, lời phê bình, lời phê phán, sự xuyên tạc lời nói của người khác - vẻ bóng láng - tính sáng, độ sáng, độ trưng - lustrum, ánh sáng rực rỡ, vẻ rực rỡ huy hoàng, vẻ đẹp lộng lẫy, đèn trần nhiều ngọn, sự quang vinh, sự lừng lẫy - nước đánh bóng, xi, vẻ lịch sự, vẻ tao nhã, vẻ thanh nhã - ánh sáng chói lọi, ánh hào quang, sự huy hoàng - sự xán lạn - ánh nắng, sự cãi nhau, sự huyên náo, sự chấn động dư luận, trò chơi khăm, trò chơi xỏ - sự lấp lánh, sự lóng lánh, sự sắc sảo, sự linh lợi - sự chói lọi, sự huy hoàng splendor) - = der helle Glanz + = der falsche Glanz + = der blendende Glanz + = der schimmernde Glanz + = mit falschem Glanz schmücken +</t>
        </is>
      </c>
    </row>
    <row r="8170">
      <c r="A8170" t="inlineStr">
        <is>
          <t>Glanzkohle</t>
        </is>
      </c>
      <c r="B8170" t="inlineStr"/>
      <c r="C8170" t="inlineStr"/>
      <c r="D8170" t="inlineStr">
        <is>
          <t>antraxit</t>
        </is>
      </c>
    </row>
    <row r="8171">
      <c r="A8171" t="inlineStr">
        <is>
          <t>Glanzleistung</t>
        </is>
      </c>
      <c r="B8171" t="inlineStr"/>
      <c r="C8171" t="inlineStr"/>
      <c r="D8171" t="inlineStr">
        <is>
          <t>sự làm cằn cỗi, sự làm còi cọc, người còi cọc, con vật còi cọc, sự cố gắng kỳ công, sự cố gắng tập trung, cuộc biểu diễn phô trương, trò quảng cáo</t>
        </is>
      </c>
    </row>
    <row r="8172">
      <c r="A8172" t="inlineStr">
        <is>
          <t>glanzlos</t>
        </is>
      </c>
      <c r="B8172" t="inlineStr"/>
      <c r="C8172" t="inlineStr"/>
      <c r="D8172" t="inlineStr">
        <is>
          <t>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lả, e thẹn, nhút nhát, yếu ớt, mờ nhạt, không rõ, chóng mặt, hay ngất, oi bức, ngột ngạt, kinh tởm, lợm giọng - không bóng, không sáng</t>
        </is>
      </c>
    </row>
    <row r="8173">
      <c r="A8173" t="inlineStr">
        <is>
          <t>Glanznummer</t>
        </is>
      </c>
      <c r="B8173" t="inlineStr"/>
      <c r="C8173" t="inlineStr"/>
      <c r="D8173" t="inlineStr">
        <is>
          <t>tiết mục chủ yếu, cái đinh</t>
        </is>
      </c>
    </row>
    <row r="8174">
      <c r="A8174" t="inlineStr">
        <is>
          <t>glanzvoll</t>
        </is>
      </c>
      <c r="B8174" t="inlineStr"/>
      <c r="C8174" t="inlineStr"/>
      <c r="D8174" t="inlineStr">
        <is>
          <t>sáng chói, chói loà, rực rỡ, tài giỏi, lỗi lạc</t>
        </is>
      </c>
    </row>
    <row r="8175">
      <c r="A8175" t="inlineStr">
        <is>
          <t>Glas</t>
        </is>
      </c>
      <c r="B8175" t="inlineStr"/>
      <c r="C8175" t="inlineStr"/>
      <c r="D8175" t="inlineStr">
        <is>
          <t>kính thuỷ tinh, đồ dùng bằng thuỷ tinh, cái cốc, cốc, cái phong vũ biểu weather glass), ống nhòm, thấu kính, mặt kính, nhà kính, gương soi looking glass), đồng hồ cát, kính đeo mắt - vại, lọ, bình, chai, ) on the jar, on a jar, on jar hé mở, tiếng động chói tai, tiếng ken két làm gai người, sự rung chuyển mạnh, sự chao đảo mạnh, sự choáng người, sự choáng óc - sự gai người, sự bực bội, sự khó chịu, sự va chạm, sự bất đồng, sự không hoà hợp, sự bất hoà, sự cãi nhau, sự rung, sự chấn động - người nhào lộn, giống chim bồ câu nhào lộn, con lật đật, lẫy khoá = das bunte Glas + = das matte Glas + = das volle Glas + = das Jenaer Glas + = zu Glas werden + = Vorsicht! Glas! + = das gesponnene Glas + = das splitterfreie Glas +</t>
        </is>
      </c>
    </row>
    <row r="8176">
      <c r="A8176" t="inlineStr">
        <is>
          <t>Glaser</t>
        </is>
      </c>
      <c r="B8176" t="inlineStr"/>
      <c r="C8176" t="inlineStr"/>
      <c r="D8176" t="inlineStr">
        <is>
          <t>thợ lắp kính, thợ tráng men</t>
        </is>
      </c>
    </row>
    <row r="8177">
      <c r="A8177" t="inlineStr">
        <is>
          <t>Glasfaser</t>
        </is>
      </c>
      <c r="B8177" t="inlineStr"/>
      <c r="C8177" t="inlineStr"/>
      <c r="D8177" t="inlineStr">
        <is>
          <t>sợi, thớ, sợi phíp, cấu tạo có thớ, kết cấu có thớ, rễ con, tính tình</t>
        </is>
      </c>
    </row>
    <row r="8178">
      <c r="A8178" t="inlineStr">
        <is>
          <t>Glasglocke</t>
        </is>
      </c>
      <c r="B8178" t="inlineStr"/>
      <c r="C8178" t="inlineStr"/>
      <c r="D8178" t="inlineStr">
        <is>
          <t>cái chuông, nhạc, tiếng chuông, tràng hoa, thể vòm, tiếng kêu động đực = die Glasglocke +</t>
        </is>
      </c>
    </row>
    <row r="8179">
      <c r="A8179" t="inlineStr">
        <is>
          <t>Glasieren</t>
        </is>
      </c>
      <c r="B8179" t="inlineStr"/>
      <c r="C8179" t="inlineStr"/>
      <c r="D8179" t="inlineStr">
        <is>
          <t>sự lắp kính, sự tráng men, sự làm láng, sự đánh bóng</t>
        </is>
      </c>
    </row>
    <row r="8180">
      <c r="A8180" t="inlineStr">
        <is>
          <t>glasieren</t>
        </is>
      </c>
      <c r="B8180" t="inlineStr"/>
      <c r="C8180" t="inlineStr"/>
      <c r="D8180" t="inlineStr">
        <is>
          <t>tráng men, phủ men, vẽ lên men, tô nhiều màu - làm chết cóng, phủ sương giá, rắc đường lên, làm lấm tấm, làm bạc, đóng đinh - lắp kính, bao bằng kính, làm láng, đánh bóng, làm mờ, đờ ra, đờ đẫn ra - làm đóng băng, làm đông lại, phủ băng, ướp nước đá, ướp lạnh, phủ một lượt đường cô, cho ra đấu, đóng băng, bị phủ băng - đánh véc ni, quét sơn dầu, tô son điểm phấn</t>
        </is>
      </c>
    </row>
    <row r="8181">
      <c r="A8181" t="inlineStr">
        <is>
          <t>glasiert</t>
        </is>
      </c>
      <c r="B8181" t="inlineStr"/>
      <c r="C8181" t="inlineStr"/>
      <c r="D8181">
        <f> nicht glasiert +</f>
        <v/>
      </c>
    </row>
    <row r="8182">
      <c r="A8182" t="inlineStr">
        <is>
          <t>glasig</t>
        </is>
      </c>
      <c r="B8182" t="inlineStr"/>
      <c r="C8182" t="inlineStr"/>
      <c r="D8182" t="inlineStr">
        <is>
          <t>như thuỷ tinh, có tính chất thuỷ tinh, đờ đẫn, không hồn, trong vắt, phẳng lặng như mặt gương - thuỷ tinh</t>
        </is>
      </c>
    </row>
    <row r="8183">
      <c r="A8183" t="inlineStr">
        <is>
          <t>Glaskasten</t>
        </is>
      </c>
      <c r="B8183" t="inlineStr"/>
      <c r="C8183" t="inlineStr"/>
      <c r="D8183" t="inlineStr">
        <is>
          <t>cấu trúc, cơ cấu, hệ thống, thứ tự, trạng thái, khung, sườn, thân hình, tầm vóc, ảnh, lồng kính, khung rửa quặng</t>
        </is>
      </c>
    </row>
    <row r="8184">
      <c r="A8184" t="inlineStr">
        <is>
          <t>glasklar</t>
        </is>
      </c>
      <c r="B8184" t="inlineStr"/>
      <c r="C8184" t="inlineStr"/>
      <c r="D8184" t="inlineStr">
        <is>
          <t>trong mờ</t>
        </is>
      </c>
    </row>
    <row r="8185">
      <c r="A8185" t="inlineStr">
        <is>
          <t>Glasperle</t>
        </is>
      </c>
      <c r="B8185" t="inlineStr"/>
      <c r="C8185" t="inlineStr"/>
      <c r="D8185" t="inlineStr">
        <is>
          <t>hạt hột, giọt, hạt, bọt, đầu ruồi, đường gân nổi hình chuỗi hạt - cây hạ khô, hạt thuỷ tinh, kèn, tù và</t>
        </is>
      </c>
    </row>
    <row r="8186">
      <c r="A8186" t="inlineStr">
        <is>
          <t>Glasscheibe</t>
        </is>
      </c>
      <c r="B8186" t="inlineStr"/>
      <c r="C8186" t="inlineStr"/>
      <c r="D8186" t="inlineStr">
        <is>
          <t>hình vuông, quảng trường, khu nhà khối giáp bốn phố, thước vuông góc, cái ê-ke, ô chữ vuông, bình phương, người nệ cổ</t>
        </is>
      </c>
    </row>
    <row r="8187">
      <c r="A8187" t="inlineStr">
        <is>
          <t>Glassplitter</t>
        </is>
      </c>
      <c r="B8187" t="inlineStr"/>
      <c r="C8187" t="inlineStr"/>
      <c r="D8187" t="inlineStr">
        <is>
          <t>vỏ bào, vỏ tiện, mạt giũa, chỗ sức, chỗ mẻ, mảnh vỡ, khoanh mỏng, lát mỏng, khoai tây rán, tiền, thẻ, nan, miếng khoèo, miếng ngáng chân</t>
        </is>
      </c>
    </row>
    <row r="8188">
      <c r="A8188" t="inlineStr">
        <is>
          <t>Glasur</t>
        </is>
      </c>
      <c r="B8188" t="inlineStr"/>
      <c r="C8188" t="inlineStr"/>
      <c r="D8188" t="inlineStr">
        <is>
          <t>men, lớp men, bức vẽ trên men, lớp men ngoài, màu bề ngoài - nước men, đồ gốm tráng men, nước láng, nước bóng, vẻ đờ đẫn, lớp băng, lớp nước đá - sự lắp kính, sự tráng men, sự làm láng, sự đánh bóng - sự đóng băng, sự ướp nước đá, sự ướp lạnh, kem lòng trắng trứng, đường cô, sự đóng băng trên máy bay, lớp băng phủ trên máy bay - véc ni, sơn dầu, mặt véc ni, mã ngoài, lớp sơn bên ngoài = die Glasur +</t>
        </is>
      </c>
    </row>
    <row r="8189">
      <c r="A8189" t="inlineStr">
        <is>
          <t>glatt</t>
        </is>
      </c>
      <c r="B8189" t="inlineStr"/>
      <c r="C8189" t="inlineStr"/>
      <c r="D8189" t="inlineStr">
        <is>
          <t>tuyệt đối, hoàn toàn, thuần tuý, nguyên chất, chuyên chế, độc đoán, xác thực, đúng sự thực, chắc chắn, vô điều kiện - ngây ra, không có thần, thẳng, thẳng thừng, dứt khoát - thẳng thắn, toạc móng heo, không úp mở, đích thực, rành rành, hoàn toàn hết sức, đại, thẳng đứng - bằng phẳng, ngang bằng, ngang, cùng, điềm đạm, bình thản, chẵn, đều, đều đều, đều đặn, đúng, công bằng, ngay cả, ngay, lại còn, còn, không hơn không kém - bằng, phẳng, bẹt - - tràn đầy, chứa chan, đầy dẫy, nhiều tiền lắm của, tràn ngập, hồng hào, đỏ ửng, đứng thẳng - bóng loáng, hào nhoáng, bề ngoài - không có tuyết - rõ ràng, rõ rệt, đơn giản, dễ hiểu, không viết bằng mật mã, giản dị, thường, đơn sơ, mộc mạc, chất phác, ngay thẳng, trơn, một màu, xấu, thô - bóng, láng, lịch sự, thanh nhã, tao nhã - như xa tanh, láng bóng - mượt, mỡ màng béo tốt, khéo, ngọt xớt - tài tình, khéo léo, nhanh nhẹn, tài lừa, khéo nói dối, viết hay nhưng không sâu, hay thú vị, tốt, hấp dẫn, dễ thương, trơn tru - trơ, dễ tuột, khó nắm, khó giữ, khó xử, tế nhị, không thể tin cậy được, quay quắt, láu cá - trơn tuột - nhẫn, lặng, trôi chảy, êm thấm, êm, dịu, nhịp nhàng uyển chuyển, hoà nhã, lễ độ, hết sức thú vị, khoái, rất dễ chịu - thuận buồm xuôi gió, thông đồng bén giọt - bằng nhung, như nhung, mượt như nhung, nhẹ nhàng, dịu dàng - không có sóng, không gợn sóng, lặng sóng = glatt + = glatt +</t>
        </is>
      </c>
    </row>
    <row r="8190">
      <c r="A8190" t="inlineStr">
        <is>
          <t>Glatteis</t>
        </is>
      </c>
      <c r="B8190" t="inlineStr"/>
      <c r="C8190" t="inlineStr"/>
      <c r="D8190">
        <f> jemanden aufs Glatteis führen +</f>
        <v/>
      </c>
    </row>
    <row r="8191">
      <c r="A8191" t="inlineStr">
        <is>
          <t>Glattstreichen</t>
        </is>
      </c>
      <c r="B8191" t="inlineStr"/>
      <c r="C8191" t="inlineStr"/>
      <c r="D8191" t="inlineStr">
        <is>
          <t>sự vuốt cho mượt, phần nhẵn, lúc biển yên sóng lặng</t>
        </is>
      </c>
    </row>
    <row r="8192">
      <c r="A8192" t="inlineStr">
        <is>
          <t>Glatze</t>
        </is>
      </c>
      <c r="B8192" t="inlineStr"/>
      <c r="C8192" t="inlineStr"/>
      <c r="D8192" t="inlineStr">
        <is>
          <t>vòm, mái vòm, đỉnh tròn, đầu, cái chao, cái nắp, cái chụp, lâu đài, toà nhà nguy nga</t>
        </is>
      </c>
    </row>
    <row r="8193">
      <c r="A8193" t="inlineStr">
        <is>
          <t>Glaube</t>
        </is>
      </c>
      <c r="B8193" t="inlineStr"/>
      <c r="C8193" t="inlineStr"/>
      <c r="D8193" t="inlineStr">
        <is>
          <t>sự tin, lòng tin, tín ngưỡng - danh tiếng, danh vọng, uy tín, nguồn vẻ vang, sự vẻ vang, thế lực, ảnh hưởng, công trạng, sự cho nợ, sự cho chịu, tiền gửi ngân hàng, bên có - tín điều - sự làm cho tin, sự thuyết phục, sự tin chắc, giáo phái, loại, phái, giới = der Glaube +</t>
        </is>
      </c>
    </row>
    <row r="8194">
      <c r="A8194" t="inlineStr">
        <is>
          <t>glauben</t>
        </is>
      </c>
      <c r="B8194" t="inlineStr"/>
      <c r="C8194" t="inlineStr"/>
      <c r="D8194" t="inlineStr">
        <is>
          <t>tin, công nhận, cho là, vào sổ bên có - tưởng rằng, nghĩ rằng, cho rằng, thấy rằng - mong chờ, chờ đợi, ngóng chờ, trông mong, chắc rằng - tưởng tượng, mến, thích, nuôi làm cảnh, trồng làm cảnh - hình dung, miêu tả, mường tượng, làm điển hình cho, trang trí hình vẽ, đánh số, ghi giá, tính toán, có tên tuổi, có vai vế, làm tính - đoán, phỏng đoán, ước chừng, nghĩ - có vẻ như, dường như, coi bộ - giả sử, giả thiết, giả định, đòi hỏi, cần có, đề nghị - nghi, ngờ, nghi ngờ, hoài nghi - suy nghĩ, ngẫm nghĩ, tưởng, nghĩ được, nghĩ là, coi như, nghĩ ra, thấy, hiểu, nghĩ đến, nhớ, luôn luôn nghĩ, lo nghĩ, lo lắng, nuôi những ý nghĩ, nuôi những tư tưởng - tin cậy, tín nhiệm, trông cậy, hy vọng, giao phó, phó thác, uỷ thác, phó mặc, để mặc, bỏ mặc, bán chịu, cho chịu = glauben + = glauben + = nicht glauben + = kaum zu glauben! + = es ist kaum zu glauben + = man darf ihm nicht glauben + = etwas treu und brav glauben +</t>
        </is>
      </c>
    </row>
    <row r="8195">
      <c r="A8195" t="inlineStr">
        <is>
          <t>Glaubensbekenntnis</t>
        </is>
      </c>
      <c r="B8195" t="inlineStr"/>
      <c r="C8195" t="inlineStr"/>
      <c r="D8195" t="inlineStr">
        <is>
          <t>tín điều, tín ngưỡng = das Apostolische Glaubensbekenntnis +</t>
        </is>
      </c>
    </row>
    <row r="8196">
      <c r="A8196" t="inlineStr">
        <is>
          <t>glaubhaft</t>
        </is>
      </c>
      <c r="B8196" t="inlineStr"/>
      <c r="C8196" t="inlineStr"/>
      <c r="D8196" t="inlineStr">
        <is>
          <t>có thể tin được - đáng tin, tin được - chắc đúng, có lẽ đúng, có lẽ thật, có thể, thích hợp, đúng với, có vẻ có năng lực, chắc - có vẻ hợp lý, có vẻ đúng, nói có vẻ ngay thẳng, nói có vẻ đáng tin cậy = sehr glaubhaft! +</t>
        </is>
      </c>
    </row>
    <row r="8197">
      <c r="A8197" t="inlineStr">
        <is>
          <t>Glaubhaftigkeit</t>
        </is>
      </c>
      <c r="B8197" t="inlineStr"/>
      <c r="C8197" t="inlineStr"/>
      <c r="D8197" t="inlineStr">
        <is>
          <t>sự tín nhiệm, sự đáng tin - sự có vẻ hợp lý, sự có vẻ đúng, sự có vẻ ngay thẳng, sự có vẻ đáng tin cậy</t>
        </is>
      </c>
    </row>
    <row r="8198">
      <c r="A8198" t="inlineStr">
        <is>
          <t>Glaukom</t>
        </is>
      </c>
      <c r="B8198" t="inlineStr"/>
      <c r="C8198" t="inlineStr"/>
      <c r="D8198" t="inlineStr">
        <is>
          <t>bệnh glôcôm, bệnh tăng nhãn áp</t>
        </is>
      </c>
    </row>
    <row r="8199">
      <c r="A8199" t="inlineStr">
        <is>
          <t>gleichartig</t>
        </is>
      </c>
      <c r="B8199" t="inlineStr"/>
      <c r="C8199" t="inlineStr"/>
      <c r="D8199" t="inlineStr">
        <is>
          <t>cùng tính tình, cùng tính chất, hợp nhau, ăn ý nhau, thông cảm nhau, tương đắc, hợp với, thích hợp - đồng nhất, đồng đều, thuần nhất - giống nhau, như nhau, tương tự, đồng dạng</t>
        </is>
      </c>
    </row>
    <row r="8200">
      <c r="A8200" t="inlineStr">
        <is>
          <t>Gleichartigkeit</t>
        </is>
      </c>
      <c r="B8200" t="inlineStr"/>
      <c r="C8200" t="inlineStr"/>
      <c r="D8200" t="inlineStr">
        <is>
          <t>tính đồng nhất, tình đồng đều, tính thuần nhất - sự giống nhau, sự tương tự, điểm giống nhau, điểm tương tự, nét giống nhau, nét tương tự, sự đồng dạng</t>
        </is>
      </c>
    </row>
    <row r="8201">
      <c r="A8201" t="inlineStr">
        <is>
          <t>gleichbedeutend</t>
        </is>
      </c>
      <c r="B8201" t="inlineStr"/>
      <c r="C8201" t="inlineStr"/>
      <c r="D8201" t="inlineStr">
        <is>
          <t>có đường ranh giới chung, ở giáp giới, tiếp giáp, ở gần kề, gặp nhau, chụm đầu vào nhau, cùng một bề rộng, cùng một thời gian, cùng một nghĩa - = gleichbedeutend +</t>
        </is>
      </c>
    </row>
    <row r="8202">
      <c r="A8202" t="inlineStr">
        <is>
          <t>gleichberechtigt</t>
        </is>
      </c>
      <c r="B8202" t="inlineStr"/>
      <c r="C8202" t="inlineStr"/>
      <c r="D8202" t="inlineStr">
        <is>
          <t>theo chủ nghĩa bình đẳng</t>
        </is>
      </c>
    </row>
    <row r="8203">
      <c r="A8203" t="inlineStr">
        <is>
          <t>gleichbleibend</t>
        </is>
      </c>
      <c r="B8203" t="inlineStr"/>
      <c r="C8203" t="inlineStr"/>
      <c r="D8203" t="inlineStr">
        <is>
          <t>bền lòng, kiên trì, kiên định, trung kiên, trung thành, chung thuỷ, không ngớt, không dứt, liên miên, liên tiếp, bất biến, không thay đổi - cố định, không đổi - đứng ở một chỗ, không di chuyển, tĩnh lại, dừng, không mang đi được, để một chỗ, đứng, không lan ra các nơi khác - vững, vững chắc, vững vàng, điều đặn, đều đều, bình tĩnh, điềm tĩnh, đứng đắn, chính chắn</t>
        </is>
      </c>
    </row>
    <row r="8204">
      <c r="A8204" t="inlineStr">
        <is>
          <t>Gleiche</t>
        </is>
      </c>
      <c r="B8204" t="inlineStr"/>
      <c r="C8204" t="inlineStr"/>
      <c r="D8204" t="inlineStr">
        <is>
          <t>người thuộc loại như, vật thuộc loại như, cái thích = das Gleiche + = der Gleiche +</t>
        </is>
      </c>
    </row>
    <row r="8205">
      <c r="A8205" t="inlineStr">
        <is>
          <t>gleichen</t>
        </is>
      </c>
      <c r="B8205" t="inlineStr"/>
      <c r="C8205" t="inlineStr"/>
      <c r="D8205" t="inlineStr">
        <is>
          <t>bằng, ngang, sánh kịp, bì kịp - ngang hàng với, phong chức khanh tướng cho, ngang hàng, + at, into, through...) nhìn chăm chú, nhìn kỹ, nhòm, ngó, hé ra, nhú ra, ló ra - giống với = jemandem völlig gleichen +</t>
        </is>
      </c>
    </row>
    <row r="8206">
      <c r="A8206" t="inlineStr">
        <is>
          <t>gleicherweise</t>
        </is>
      </c>
      <c r="B8206" t="inlineStr"/>
      <c r="C8206" t="inlineStr"/>
      <c r="D8206" t="inlineStr">
        <is>
          <t>giống, tương tự, giống nhau, như nhau, đều nhau - cúng thế, giống như cậy, cũng, còn là, cũng vậy</t>
        </is>
      </c>
    </row>
    <row r="8207">
      <c r="A8207" t="inlineStr">
        <is>
          <t>gleichfalls</t>
        </is>
      </c>
      <c r="B8207" t="inlineStr"/>
      <c r="C8207" t="inlineStr"/>
      <c r="D8207" t="inlineStr">
        <is>
          <t>cũng, cũng vậy, cũng thế, hơn nữa, ngoài ra = gleichfalls! + = danke gleichfalls +</t>
        </is>
      </c>
    </row>
    <row r="8208">
      <c r="A8208" t="inlineStr">
        <is>
          <t>gleichgestellt</t>
        </is>
      </c>
      <c r="B8208" t="inlineStr"/>
      <c r="C8208" t="inlineStr"/>
      <c r="D8208">
        <f> jemandem gleichgestellt sein +</f>
        <v/>
      </c>
    </row>
    <row r="8209">
      <c r="A8209" t="inlineStr">
        <is>
          <t>Gleichheit</t>
        </is>
      </c>
      <c r="B8209" t="inlineStr"/>
      <c r="C8209" t="inlineStr"/>
      <c r="D8209" t="inlineStr">
        <is>
          <t>tính bằng, tính ngang bằng, sự bình đẳng - sự ngang bằng, sự đều đặn, tính điềm đạm, tính bình thản, tính công bằng - tính đồng nhất, sự giống hệt, cá tính, đặc tính, nét để nhận biết, nét để nhận dạng, nét để nhận diện, đồng nhất thức - tính chất giống, sự giống, hình thức giống, chân dung, vật giống như tạc, người giống như tạc - sự ngang hàng, tỷ giá, giá trung bình, mức trung bình, paragraph - sự ngang bậc, sự tương đương sự tương tự, sự giống nhau, sự ngang giá - tính đều đều, tính đơn điệu, tính không thay đổi, tính giống nhau, tính như nhau, tính cũng thế</t>
        </is>
      </c>
    </row>
    <row r="8210">
      <c r="A8210" t="inlineStr">
        <is>
          <t>Gleichklang</t>
        </is>
      </c>
      <c r="B8210" t="inlineStr"/>
      <c r="C8210" t="inlineStr"/>
      <c r="D8210" t="inlineStr">
        <is>
          <t>sự thuận tai, sự phù hợp, sự hoà hợp, sự thông cảm - sự hài hoà, sự cân đối, sự hoà thuận, hoà âm = der Gleichklang +</t>
        </is>
      </c>
    </row>
    <row r="8211">
      <c r="A8211" t="inlineStr">
        <is>
          <t>gleichkommen</t>
        </is>
      </c>
      <c r="B8211" t="inlineStr"/>
      <c r="C8211" t="inlineStr"/>
      <c r="D8211" t="inlineStr">
        <is>
          <t>đối chọi, địch được, sánh được, đối được, làm cho hợp, làm cho phù hợp, gả, cho lấy, xứng, hợp - so bì với, sánh với, cạnh tranh = gleichkommen + = gleichkommen + = jemandem fast gleichkommen +</t>
        </is>
      </c>
    </row>
    <row r="8212">
      <c r="A8212" t="inlineStr">
        <is>
          <t>Gleichlauf</t>
        </is>
      </c>
      <c r="B8212" t="inlineStr"/>
      <c r="C8212" t="inlineStr"/>
      <c r="D8212" t="inlineStr">
        <is>
          <t>tính chất đồng thời, tính đồng bộ</t>
        </is>
      </c>
    </row>
    <row r="8213">
      <c r="A8213" t="inlineStr">
        <is>
          <t>gleichlaufend</t>
        </is>
      </c>
      <c r="B8213" t="inlineStr"/>
      <c r="C8213" t="inlineStr"/>
      <c r="D8213">
        <f> gleichlaufend + = gleichlaufend +</f>
        <v/>
      </c>
    </row>
    <row r="8214">
      <c r="A8214" t="inlineStr">
        <is>
          <t>gleichlautend</t>
        </is>
      </c>
      <c r="B8214" t="inlineStr"/>
      <c r="C8214" t="inlineStr"/>
      <c r="D8214" t="inlineStr">
        <is>
          <t>thuận tai, êm ái, du dương, hoà hợp, phù hợp - tương đồng, tương ứng, đồng đãng - đồng âm - đúng, chính, đồng nhất</t>
        </is>
      </c>
    </row>
    <row r="8215">
      <c r="A8215" t="inlineStr">
        <is>
          <t>gleichmachen</t>
        </is>
      </c>
      <c r="B8215" t="inlineStr"/>
      <c r="C8215" t="inlineStr"/>
      <c r="D8215" t="inlineStr">
        <is>
          <t>bằng, ngang, sánh kịp, bì kịp - làm bằng nhau, làm ngang nhau, gỡ hoà - san bằng, làm phẳng, làm cho ngang, làm bằng, sánh được với, ngang với - san phẳng, làm cho bằng nhau, làm cho bình đẳng, làm cho như nhau, chĩa, nhắm</t>
        </is>
      </c>
    </row>
    <row r="8216">
      <c r="A8216" t="inlineStr">
        <is>
          <t>Gleichmacher</t>
        </is>
      </c>
      <c r="B8216" t="inlineStr"/>
      <c r="C8216" t="inlineStr"/>
      <c r="D8216" t="inlineStr">
        <is>
          <t>người san bằng, cái san bằng, người chủ trương xoá bỏ mọi sự chênh lệch xã hội, người chủ trương bình đẳng</t>
        </is>
      </c>
    </row>
    <row r="8217">
      <c r="A8217" t="inlineStr">
        <is>
          <t>Gleichmachung</t>
        </is>
      </c>
      <c r="B8217" t="inlineStr"/>
      <c r="C8217" t="inlineStr"/>
      <c r="D8217" t="inlineStr">
        <is>
          <t>sự làm bằng nhau, sự làm ngang nhau, sự gỡ hoà</t>
        </is>
      </c>
    </row>
    <row r="8218">
      <c r="A8218" t="inlineStr">
        <is>
          <t>Gleichmut</t>
        </is>
      </c>
      <c r="B8218" t="inlineStr"/>
      <c r="C8218" t="inlineStr"/>
      <c r="D8218"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tính không thay đổi, tính đều, tính điềm đạm, tính điềm tĩnh - tính bình thản, tính trần tĩnh, sự thư thái, sự thanh thản - sự ngang bằng, sự đều đặn, tính công bằng = etwas mit Gleichmut ertragen +</t>
        </is>
      </c>
    </row>
    <row r="8219">
      <c r="A8219" t="inlineStr">
        <is>
          <t>gleichnamig</t>
        </is>
      </c>
      <c r="B8219" t="inlineStr"/>
      <c r="C8219" t="inlineStr"/>
      <c r="D8219">
        <f> gleichnamig + = gleichnamig machen +</f>
        <v/>
      </c>
    </row>
    <row r="8220">
      <c r="A8220" t="inlineStr">
        <is>
          <t>Gleichnis</t>
        </is>
      </c>
      <c r="B8220" t="inlineStr"/>
      <c r="C8220" t="inlineStr"/>
      <c r="D8220" t="inlineStr">
        <is>
          <t>phúng dụ, lời nói bóng, chuyện ngụ ngôn, biểu tượng - sự so sánh - truyện ngụ ngôn, lời nói bí ẩn, tục ngữ - lối so sánh - sự giống, trạng thái giống, bản sao, bản chép, vật giống, người giống</t>
        </is>
      </c>
    </row>
    <row r="8221">
      <c r="A8221" t="inlineStr">
        <is>
          <t>gleichrichten</t>
        </is>
      </c>
      <c r="B8221" t="inlineStr"/>
      <c r="C8221" t="inlineStr"/>
      <c r="D8221" t="inlineStr">
        <is>
          <t>sửa, sửa cho thẳng, chỉnh lưu, cất lại, tinh cất, tách sóng, cầu trường</t>
        </is>
      </c>
    </row>
    <row r="8222">
      <c r="A8222" t="inlineStr">
        <is>
          <t>Gleichrichter</t>
        </is>
      </c>
      <c r="B8222" t="inlineStr"/>
      <c r="C8222" t="inlineStr"/>
      <c r="D8222" t="inlineStr">
        <is>
          <t>dụng cụ để sửa cho thẳng, máy chỉnh lưu, máy cất lại, máy tinh cất, bộ tách sóng</t>
        </is>
      </c>
    </row>
    <row r="8223">
      <c r="A8223" t="inlineStr">
        <is>
          <t>Gleichrichtung</t>
        </is>
      </c>
      <c r="B8223" t="inlineStr"/>
      <c r="C8223" t="inlineStr"/>
      <c r="D8223" t="inlineStr">
        <is>
          <t>sự sửa chữa, sự chữa lại, sự sửa cho thẳng, sự chỉnh lưu, sự cất lại, sự tinh cất, sự tách sóng, phép cầu trường được</t>
        </is>
      </c>
    </row>
    <row r="8224">
      <c r="A8224" t="inlineStr">
        <is>
          <t>gleichsam</t>
        </is>
      </c>
      <c r="B8224" t="inlineStr"/>
      <c r="C8224" t="inlineStr"/>
      <c r="D8224" t="inlineStr">
        <is>
          <t>hầu như là, tuồng như là, y như thế, tức là, có nghĩa là</t>
        </is>
      </c>
    </row>
    <row r="8225">
      <c r="A8225" t="inlineStr">
        <is>
          <t>gleichschenklig</t>
        </is>
      </c>
      <c r="B8225" t="inlineStr"/>
      <c r="C8225" t="inlineStr"/>
      <c r="D8225" t="inlineStr">
        <is>
          <t>cân</t>
        </is>
      </c>
    </row>
    <row r="8226">
      <c r="A8226" t="inlineStr">
        <is>
          <t>Gleichschritt</t>
        </is>
      </c>
      <c r="B8226" t="inlineStr"/>
      <c r="C8226" t="inlineStr"/>
      <c r="D8226">
        <f> im Gleichschritt, marsch! +</f>
        <v/>
      </c>
    </row>
    <row r="8227">
      <c r="A8227" t="inlineStr">
        <is>
          <t>gleichseitig</t>
        </is>
      </c>
      <c r="B8227" t="inlineStr"/>
      <c r="C8227" t="inlineStr"/>
      <c r="D8227" t="inlineStr">
        <is>
          <t>đều</t>
        </is>
      </c>
    </row>
    <row r="8228">
      <c r="A8228" t="inlineStr">
        <is>
          <t>gleichsetzen</t>
        </is>
      </c>
      <c r="B8228" t="inlineStr"/>
      <c r="C8228" t="inlineStr"/>
      <c r="D8228" t="inlineStr">
        <is>
          <t>làm bằng nhau, làm ngang nhau, gỡ hoà = gleichsetzen +</t>
        </is>
      </c>
    </row>
    <row r="8229">
      <c r="A8229" t="inlineStr">
        <is>
          <t>gleichstellen</t>
        </is>
      </c>
      <c r="B8229" t="inlineStr"/>
      <c r="C8229" t="inlineStr"/>
      <c r="D8229" t="inlineStr">
        <is>
          <t>làm bằng nhau, làm ngang nhau, gỡ hoà = gleichstellen +</t>
        </is>
      </c>
    </row>
    <row r="8230">
      <c r="A8230" t="inlineStr">
        <is>
          <t>Gleichstellung</t>
        </is>
      </c>
      <c r="B8230" t="inlineStr"/>
      <c r="C8230" t="inlineStr"/>
      <c r="D8230" t="inlineStr">
        <is>
          <t>sự làm bằng nhau, sự làm ngang nhau, sự gỡ hoà - sự làm cân bằng, lượng bù sai, phương trình</t>
        </is>
      </c>
    </row>
    <row r="8231">
      <c r="A8231" t="inlineStr">
        <is>
          <t>Gleichstrom</t>
        </is>
      </c>
      <c r="B8231" t="inlineStr"/>
      <c r="C8231" t="inlineStr"/>
      <c r="D8231">
        <f> der Gleichstrom +</f>
        <v/>
      </c>
    </row>
    <row r="8232">
      <c r="A8232" t="inlineStr">
        <is>
          <t>Gleichstrombehandlung</t>
        </is>
      </c>
      <c r="B8232" t="inlineStr"/>
      <c r="C8232" t="inlineStr"/>
      <c r="D8232" t="inlineStr">
        <is>
          <t>điện một chiều, phép chữa bằng dòng điện một chiều</t>
        </is>
      </c>
    </row>
    <row r="8233">
      <c r="A8233" t="inlineStr">
        <is>
          <t>Gleichung</t>
        </is>
      </c>
      <c r="B8233" t="inlineStr"/>
      <c r="C8233" t="inlineStr"/>
      <c r="D8233" t="inlineStr">
        <is>
          <t>sự làm cân bằng, lượng bù sai, phương trình = die lineare Gleichung + = die quadratische Gleichung +</t>
        </is>
      </c>
    </row>
    <row r="8234">
      <c r="A8234" t="inlineStr">
        <is>
          <t>gleichviel</t>
        </is>
      </c>
      <c r="B8234" t="inlineStr"/>
      <c r="C8234" t="inlineStr"/>
      <c r="D8234" t="inlineStr">
        <is>
          <t>tương đương</t>
        </is>
      </c>
    </row>
    <row r="8235">
      <c r="A8235" t="inlineStr">
        <is>
          <t>gleichweit</t>
        </is>
      </c>
      <c r="B8235" t="inlineStr"/>
      <c r="C8235" t="inlineStr"/>
      <c r="D8235" t="inlineStr">
        <is>
          <t>cách đều</t>
        </is>
      </c>
    </row>
    <row r="8236">
      <c r="A8236" t="inlineStr">
        <is>
          <t>gleichwertig</t>
        </is>
      </c>
      <c r="B8236" t="inlineStr"/>
      <c r="C8236" t="inlineStr"/>
      <c r="D8236" t="inlineStr">
        <is>
          <t>tương đương = gleichwertig + = sie sind gleichwertig oder ebenbürtig +</t>
        </is>
      </c>
    </row>
    <row r="8237">
      <c r="A8237" t="inlineStr">
        <is>
          <t>Gleichwertigkeit</t>
        </is>
      </c>
      <c r="B8237" t="inlineStr"/>
      <c r="C8237" t="inlineStr"/>
      <c r="D8237" t="inlineStr">
        <is>
          <t>sự bằng sức, sự ngang sức, sự tương đương - tính tương đương</t>
        </is>
      </c>
    </row>
    <row r="8238">
      <c r="A8238" t="inlineStr">
        <is>
          <t>gleichwinklig</t>
        </is>
      </c>
      <c r="B8238" t="inlineStr"/>
      <c r="C8238" t="inlineStr"/>
      <c r="D8238" t="inlineStr">
        <is>
          <t>đẳng giác = gleichwinklig +</t>
        </is>
      </c>
    </row>
    <row r="8239">
      <c r="A8239" t="inlineStr">
        <is>
          <t>gleichzeitig</t>
        </is>
      </c>
      <c r="B8239" t="inlineStr"/>
      <c r="C8239" t="inlineStr"/>
      <c r="D8239" t="inlineStr">
        <is>
          <t>trùng khớp coincident), trùng khớp ngẫu nhiên - đương thời, cùng thời, cùng tuổi, xuất bản cùng thời, hiện đại - xảy ra ngay lập tức, tức thời, được làm ngay, có ở một lúc nào đó, thuộc một lúc nào đó = gleichzeitig + = zwei gleichzeitig + = nicht gleichzeitig + = gleichzeitig lebend + = gleichzeitig existierend +</t>
        </is>
      </c>
    </row>
    <row r="8240">
      <c r="A8240" t="inlineStr">
        <is>
          <t>Gleichzeitigkeit</t>
        </is>
      </c>
      <c r="B8240" t="inlineStr"/>
      <c r="C8240" t="inlineStr"/>
      <c r="D8240" t="inlineStr">
        <is>
          <t>sự song song, tính song song, sự tương đương, tính tương đương, cách đổi, lối song song, quan hệ song song - sự đồng thời, tính đồng thời - - tính chất đồng thời, tính đồng bộ</t>
        </is>
      </c>
    </row>
    <row r="8241">
      <c r="A8241" t="inlineStr">
        <is>
          <t>Gleis</t>
        </is>
      </c>
      <c r="B8241" t="inlineStr"/>
      <c r="C8241" t="inlineStr"/>
      <c r="D8241" t="inlineStr">
        <is>
          <t>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tay vịn, bao lơn, lan can, thành, lá chắn, hàng rào, hàng rào chấn song, đường ray, đường xe lửa, xà ngang, cái giá xoay, gà nước - dấu, vết, số nhiều) dấu chân, vết chân, đường đi, đường hẻm, bánh xích = das tote Gleis + = das gegabelte Gleis + = etwas wieder ins rechte Gleis bringen +</t>
        </is>
      </c>
    </row>
    <row r="8242">
      <c r="A8242" t="inlineStr">
        <is>
          <t>Gleisstrecke</t>
        </is>
      </c>
      <c r="B8242" t="inlineStr"/>
      <c r="C8242" t="inlineStr"/>
      <c r="D8242" t="inlineStr">
        <is>
          <t>dấu, vết, số nhiều) dấu chân, vết chân, đường, đường đi, đường hẻm, đường ray, bánh xích</t>
        </is>
      </c>
    </row>
    <row r="8243">
      <c r="A8243" t="inlineStr">
        <is>
          <t>Gleitbahn</t>
        </is>
      </c>
      <c r="B8243" t="inlineStr"/>
      <c r="C8243" t="inlineStr"/>
      <c r="D8243" t="inlineStr">
        <is>
          <t>cành non, chồi cây, cái măng, thác nước, cầu nghiêng, mặt nghiêng, cuộc tập bắn, cuộc săn bắn, đất để săn bắn, cú đá, cú sút, cơ đau nhói = die Gleitbahn +</t>
        </is>
      </c>
    </row>
    <row r="8244">
      <c r="A8244" t="inlineStr">
        <is>
          <t>Gleitbrett</t>
        </is>
      </c>
      <c r="B8244" t="inlineStr"/>
      <c r="C8244" t="inlineStr"/>
      <c r="D8244" t="inlineStr">
        <is>
          <t>ván trượt nước</t>
        </is>
      </c>
    </row>
    <row r="8245">
      <c r="A8245" t="inlineStr">
        <is>
          <t>Gleiten</t>
        </is>
      </c>
      <c r="B8245" t="inlineStr"/>
      <c r="C8245" t="inlineStr"/>
      <c r="D8245" t="inlineStr">
        <is>
          <t>sự trượt đi, sự lướt đi, sự lượn, gam nửa cung - sự trượt xuống dốc băng, bước lướt - sự lầm lẫn, sự sai sót, sự sa ngâ, sự suy đồi, sự truỵ lạc, khoảng, quãng, lát, hồi, sự mất hiệu lực, sự mất quyền lợi, sự giảm độ nhiệt, sự giảm áp suất, dòng chảy nhẹ - sự trượt, đường trượt trên tuyết, mặt nghiêng, ván trượt, khe trượt, bộ phận trượt, bản kính mang vật, bản kính dương, luyến ngắt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8246">
      <c r="A8246" t="inlineStr">
        <is>
          <t>gleiten</t>
        </is>
      </c>
      <c r="B8246" t="inlineStr"/>
      <c r="C8246" t="inlineStr"/>
      <c r="D8246" t="inlineStr">
        <is>
          <t>nổi, trôi lềnh bềnh, lơ lửng, đỡ cho nổi, bắt đầu, khởi công, khởi sự, lưu hành, lưu thông, sắp đến hạn trả, thoáng qua, phảng phất, thả trôi, làm nổi lên, đỡ nổi, làm ngập nước, truyền - bắt đầu khởi công, cổ động tuyên truyền cho - - sa vào, sa ngã, + away) trôi đi, qua đi, mất hiệu lực, mất quyền lợi, rơi vào tay người khác - đi ngựa, cưỡi ngựa, cưỡi lên, đi xe, đi xe đạp, lướt đi, trôi nổi bập bềnh, lênh đênh, thả neo, gối lên nhau, mặc cả quần áo đi ngựa mà cân, thuộc vào loại cho ngựa chạy - cưỡi, cho cưỡi lên, đè nặng, giày vò, day dứt, áp chế, lướt trên - trượt, chuyển động nhẹ nhàng, lướt qua, đi lướt, đi qua, trôi qua, rơi vào, luyến, bỏ, thả, đẩy nhẹ, đẩy trượt - đẻ non, đút nhanh, đút gọn, đút lén, giúi nhanh, nhét nhanh, nhét gọn, thoát, tuột ra khỏi, tuột, chạy qua, lẻn, lủi, lẩn, lỏn, lỡ lầm, mắc lỗi = gleiten lassen + = schnell gleiten +</t>
        </is>
      </c>
    </row>
    <row r="8247">
      <c r="A8247" t="inlineStr">
        <is>
          <t>Gleitflug</t>
        </is>
      </c>
      <c r="B8247" t="inlineStr"/>
      <c r="C8247" t="inlineStr"/>
      <c r="D8247" t="inlineStr">
        <is>
          <t>sự trượt đi, sự lướt đi, sự lượn, gam nửa cung - môn bay lượn - sự liệng xuống, sự sà xuống = der Gleitflug + = im Gleitflug niedergehen +</t>
        </is>
      </c>
    </row>
    <row r="8248">
      <c r="A8248" t="inlineStr">
        <is>
          <t>Gleitlager</t>
        </is>
      </c>
      <c r="B8248" t="inlineStr"/>
      <c r="C8248" t="inlineStr"/>
      <c r="D8248">
        <f> das Gleitlager +</f>
        <v/>
      </c>
    </row>
    <row r="8249">
      <c r="A8249" t="inlineStr">
        <is>
          <t>Gleitschuh</t>
        </is>
      </c>
      <c r="B8249" t="inlineStr"/>
      <c r="C8249" t="inlineStr"/>
      <c r="D8249" t="inlineStr">
        <is>
          <t>dép đi trong nhà, dép lê, giày hạ, guốc phanh, người thả chó</t>
        </is>
      </c>
    </row>
    <row r="8250">
      <c r="A8250" t="inlineStr">
        <is>
          <t>Gleitschutz</t>
        </is>
      </c>
      <c r="B8250" t="inlineStr"/>
      <c r="C8250" t="inlineStr"/>
      <c r="D8250">
        <f> der oberflächlich erneuerte Gleitschutz +</f>
        <v/>
      </c>
    </row>
    <row r="8251">
      <c r="A8251" t="inlineStr">
        <is>
          <t>gleitsicher</t>
        </is>
      </c>
      <c r="B8251" t="inlineStr"/>
      <c r="C8251" t="inlineStr"/>
      <c r="D8251" t="inlineStr">
        <is>
          <t>không trượt</t>
        </is>
      </c>
    </row>
    <row r="8252">
      <c r="A8252" t="inlineStr">
        <is>
          <t>Gletscher</t>
        </is>
      </c>
      <c r="B8252" t="inlineStr"/>
      <c r="C8252" t="inlineStr"/>
      <c r="D8252" t="inlineStr">
        <is>
          <t>sông băng</t>
        </is>
      </c>
    </row>
    <row r="8253">
      <c r="A8253" t="inlineStr">
        <is>
          <t>Gletscherspalte</t>
        </is>
      </c>
      <c r="B8253" t="inlineStr"/>
      <c r="C8253" t="inlineStr"/>
      <c r="D8253" t="inlineStr">
        <is>
          <t>kẽ nứt, chỗ nẻ</t>
        </is>
      </c>
    </row>
    <row r="8254">
      <c r="A8254" t="inlineStr">
        <is>
          <t>Glied</t>
        </is>
      </c>
      <c r="B8254" t="inlineStr"/>
      <c r="C8254" t="inlineStr"/>
      <c r="D8254" t="inlineStr">
        <is>
          <t>quầng, bờ, rìa, phiến lá, phiến cánh hoa, phiến lá đài, chân, tay, cành cây to, núi ngang, hoành sơn, đuồi nưa tiêm qổm cạnh của chữ thập - đuốc, cây đuốc, mắt xích, vòng xích, khâu xích, mắt dây đạc, khuy cửa tay, mắt lưới, mắt áo sợi dệt, mắt áo sợi đan, mối liên lạc, chỗ nối, vật để nối = das Glied + = das Glied + = das Glied + = das Glied + = das erste Glied + = das fehlende Glied + = in Reih und Glied + = aus dem Glied treten + = in Reih und Glied bleiben + = in Reih und Glied aufstellen +</t>
        </is>
      </c>
    </row>
    <row r="8255">
      <c r="A8255" t="inlineStr">
        <is>
          <t>Gliedern</t>
        </is>
      </c>
      <c r="B8255" t="inlineStr"/>
      <c r="C8255" t="inlineStr"/>
      <c r="D8255">
        <f> es liegt mir wie Blei in den Gliedern +</f>
        <v/>
      </c>
    </row>
    <row r="8256">
      <c r="A8256" t="inlineStr">
        <is>
          <t>Gliederung</t>
        </is>
      </c>
      <c r="B8256" t="inlineStr"/>
      <c r="C8256" t="inlineStr"/>
      <c r="D8256"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sự phân loại - cách sắp xếp, cách bố trí, số nhiều) kế hoạch, cách bố trí lực lượng, sự dùng, sự tuỳ ý sử dụng, khuynh hướng, thiên hướng, ý định, tính tình, tâm tính, tính khí, sự bán - sự chuyển nhượng, sự nhượng lại, mệnh trời - sự tổ chức, sự cấu tạo, tổ chức, cơ quan = ohne Gliederung +</t>
        </is>
      </c>
    </row>
    <row r="8257">
      <c r="A8257" t="inlineStr">
        <is>
          <t>glimmen</t>
        </is>
      </c>
      <c r="B8257" t="inlineStr"/>
      <c r="C8257" t="inlineStr"/>
      <c r="D8257" t="inlineStr">
        <is>
          <t>loé sang, lấp lánh, làm loé sáng, phản chiếu - rực sáng, bừng sáng, nóng rực, đỏ bừng, bừng bừng, nóng bừng, rực lên, rực rỡ, cảm thấy âm ấm - cháy âm ỉ, âm ỉ, nung nấu, biểu lộ sự căm hờn nung nấu, biểu lộ sự giận dữ đang cố kìm lại</t>
        </is>
      </c>
    </row>
    <row r="8258">
      <c r="A8258" t="inlineStr">
        <is>
          <t>Glimmentladung</t>
        </is>
      </c>
      <c r="B8258" t="inlineStr"/>
      <c r="C8258" t="inlineStr"/>
      <c r="D8258" t="inlineStr">
        <is>
          <t>tán mặt trăng, mặt trời), đèn treo tròn, điện hoa, vành, thân răng</t>
        </is>
      </c>
    </row>
    <row r="8259">
      <c r="A8259" t="inlineStr">
        <is>
          <t>Glimmer</t>
        </is>
      </c>
      <c r="B8259" t="inlineStr"/>
      <c r="C8259" t="inlineStr"/>
      <c r="D8259" t="inlineStr">
        <is>
          <t>tia sáng le lói, ngọn lửa chập chờn, ánh sáng lờ mờ, ý niệm mơ hồ, ý nghĩ mơ hồ - mi ca</t>
        </is>
      </c>
    </row>
    <row r="8260">
      <c r="A8260" t="inlineStr">
        <is>
          <t>glimpflich</t>
        </is>
      </c>
      <c r="B8260" t="inlineStr"/>
      <c r="C8260" t="inlineStr"/>
      <c r="D8260" t="inlineStr">
        <is>
          <t>nhẹ, êm dịu, không gắt, không xóc, dịu dàng, hoà nhã, ôn hoà, ấm áp, mềm, yếu, nhu nhược, yếu đuối</t>
        </is>
      </c>
    </row>
    <row r="8261">
      <c r="A8261" t="inlineStr">
        <is>
          <t>glitschig</t>
        </is>
      </c>
      <c r="B8261" t="inlineStr"/>
      <c r="C8261" t="inlineStr"/>
      <c r="D8261" t="inlineStr">
        <is>
          <t>mềm nhão, chắc không nở, bềnh bệch, đần, đần độn - bóng, mượt, trơn, tài tình, khéo léo, nhanh nhẹn, tài lừa, khéo nói dối, viết hay nhưng không sâu, hay thú vị, tốt, hấp dẫn, dễ thương, thẳng, đúng, hoàn toàn, trơn tru - trơ, dễ tuột, khó nắm, khó giữ, khó xử, tế nhị, không thể tin cậy được, quay quắt, láu cá - đẫm nước, đầy nước, ẩm, ỉu, u mê, có vẻ đần độn, có vẻ u mê - sũng nước</t>
        </is>
      </c>
    </row>
    <row r="8262">
      <c r="A8262" t="inlineStr">
        <is>
          <t>Glitzern</t>
        </is>
      </c>
      <c r="B8262" t="inlineStr"/>
      <c r="C8262" t="inlineStr"/>
      <c r="D8262" t="inlineStr">
        <is>
          <t>ánh sáng lấp lánh, sự lộng lẫy, vẻ tráng lệ, vẻ rực rỡ</t>
        </is>
      </c>
    </row>
    <row r="8263">
      <c r="A8263" t="inlineStr">
        <is>
          <t>glitzern</t>
        </is>
      </c>
      <c r="B8263" t="inlineStr"/>
      <c r="C8263" t="inlineStr"/>
      <c r="D8263" t="inlineStr">
        <is>
          <t>loé sang, lấp lánh, làm loé sáng, phản chiếu - sáng long lanh - rực rỡ, chói lọi - lóng lánh, tỏ ra sắc sảo, tỏ ra linh lợi, làm lấp lánh, làm lóng lánh - long lanh, làm cho lấp lánh, làm nhấp nháy</t>
        </is>
      </c>
    </row>
    <row r="8264">
      <c r="A8264" t="inlineStr">
        <is>
          <t>glitzernd</t>
        </is>
      </c>
      <c r="B8264" t="inlineStr"/>
      <c r="C8264" t="inlineStr"/>
      <c r="D8264" t="inlineStr">
        <is>
          <t>hào nhoáng, loè loẹt, sặc sỡ, thích chưng diện - có trang kim</t>
        </is>
      </c>
    </row>
    <row r="8265">
      <c r="A8265" t="inlineStr">
        <is>
          <t>global</t>
        </is>
      </c>
      <c r="B8265" t="inlineStr"/>
      <c r="C8265" t="inlineStr"/>
      <c r="D8265" t="inlineStr">
        <is>
          <t>toàn cầu, toàn thể, toàn bộ - từ đầu này sang đầu kia</t>
        </is>
      </c>
    </row>
    <row r="8266">
      <c r="A8266" t="inlineStr">
        <is>
          <t>Globus</t>
        </is>
      </c>
      <c r="B8266" t="inlineStr"/>
      <c r="C8266" t="inlineStr"/>
      <c r="D8266" t="inlineStr">
        <is>
          <t>hình cầu, khối cầu, quả cầu, mặt cầu, bầu trời, vũ trụ, thiên thể, khu vực, phạm vi, vị trí xã hội, môi trường</t>
        </is>
      </c>
    </row>
    <row r="8267">
      <c r="A8267" t="inlineStr">
        <is>
          <t>Glocke</t>
        </is>
      </c>
      <c r="B8267" t="inlineStr"/>
      <c r="C8267" t="inlineStr"/>
      <c r="D8267" t="inlineStr">
        <is>
          <t>cái chuông, nhạc, tiếng chuông, tràng hoa, thể vòm, tiếng kêu động đực = mit einer Glocke versehen + = dies läutete eine Glocke ein + = etwas an die große Glocke hängen +</t>
        </is>
      </c>
    </row>
    <row r="8268">
      <c r="A8268" t="inlineStr">
        <is>
          <t>Glockenblume</t>
        </is>
      </c>
      <c r="B8268" t="inlineStr"/>
      <c r="C8268" t="inlineStr"/>
      <c r="D8268">
        <f> die Glockenblume + = die blaue Glockenblume +</f>
        <v/>
      </c>
    </row>
    <row r="8269">
      <c r="A8269" t="inlineStr">
        <is>
          <t>Glockenschlag</t>
        </is>
      </c>
      <c r="B8269" t="inlineStr"/>
      <c r="C8269" t="inlineStr"/>
      <c r="D8269" t="inlineStr">
        <is>
          <t>thuế qua đường, thuế qua cầu, thuế đậu bến, thuế chỗ ngồi, phần thóc công xay, sự rung chuông, tiếng chuông rung = auf den Glockenschlag +</t>
        </is>
      </c>
    </row>
    <row r="8270">
      <c r="A8270" t="inlineStr">
        <is>
          <t>Glockenspiel</t>
        </is>
      </c>
      <c r="B8270" t="inlineStr"/>
      <c r="C8270" t="inlineStr"/>
      <c r="D8270" t="inlineStr">
        <is>
          <t>chuông hoà âm, chuông chùm, tiếng chuông hoà âm, tiếng chuông chùm, hoà âm, hợp âm, sự hoà hợp, sự phù hợp, sự khớp - kèn acmônica</t>
        </is>
      </c>
    </row>
    <row r="8271">
      <c r="A8271" t="inlineStr">
        <is>
          <t>Glockenstuhl</t>
        </is>
      </c>
      <c r="B8271" t="inlineStr"/>
      <c r="C8271" t="inlineStr"/>
      <c r="D8271" t="inlineStr">
        <is>
          <t>kho dữ trữ, kho, hàng trong kho, vốn, cổ phân, thân chính, gốc ghép, để, báng, cán, chuôi, nguyên vật liệu, dòng dõi, thành phần xuất thân, đàn vật nuôi, thể quần tập, tập đoàn, giàn tàu - cái cùm</t>
        </is>
      </c>
    </row>
    <row r="8272">
      <c r="A8272" t="inlineStr">
        <is>
          <t>Glockenturm</t>
        </is>
      </c>
      <c r="B8272" t="inlineStr"/>
      <c r="C8272" t="inlineStr"/>
      <c r="D8272" t="inlineStr">
        <is>
          <t>tháp chuông</t>
        </is>
      </c>
    </row>
    <row r="8273">
      <c r="A8273" t="inlineStr">
        <is>
          <t>glorreich</t>
        </is>
      </c>
      <c r="B8273" t="inlineStr"/>
      <c r="C8273" t="inlineStr"/>
      <c r="D8273" t="inlineStr">
        <is>
          <t>sáng, sáng chói, tươi, sáng sủa, rạng rỡ, sáng ngời, rực rỡ, sáng dạ, thông minh, nhanh trí, vui tươi, lanh lợi, hoạt bát, nhanh nhẹn - vinh quang, vẻ vang, vinh dự, huy hoàng, lộng lẫy, hết sức thú vị, khoái trí, tuyệt vời, chếnh choáng say, ngà ngà say</t>
        </is>
      </c>
    </row>
    <row r="8274">
      <c r="A8274" t="inlineStr">
        <is>
          <t>Glossar</t>
        </is>
      </c>
      <c r="B8274" t="inlineStr"/>
      <c r="C8274" t="inlineStr"/>
      <c r="D8274" t="inlineStr">
        <is>
          <t>bảng chú giải, từ điển thuật ngữ, từ điển cổ ngữ, từ điển thổ ngữ</t>
        </is>
      </c>
    </row>
    <row r="8275">
      <c r="A8275" t="inlineStr">
        <is>
          <t>Glosse</t>
        </is>
      </c>
      <c r="B8275" t="inlineStr"/>
      <c r="C8275" t="inlineStr"/>
      <c r="D8275" t="inlineStr">
        <is>
          <t>nước bóng, nước láng, vẻ hào nhoáng bề ngoài, bề ngoài giả dối, lời chú thích, lời chú giải, lời phê bình, lời phê phán, sự xuyên tạc lời nói của người khác = die Glosse +</t>
        </is>
      </c>
    </row>
    <row r="8276">
      <c r="A8276" t="inlineStr">
        <is>
          <t>glotzen</t>
        </is>
      </c>
      <c r="B8276" t="inlineStr"/>
      <c r="C8276" t="inlineStr"/>
      <c r="D8276" t="inlineStr">
        <is>
          <t>nhìn hau háu, nhìn một cách thèm muốn, hể hả, hả hê - trợn tròn mắt, giương mắt nhìn, lồi ra, trợn tròn - nhìn chòng chọc, nhìn chằm chằm, rõ ràng, rành rành, lồ lộ ra, dựng ngược, dựng đứng = glotzen +</t>
        </is>
      </c>
    </row>
    <row r="8277">
      <c r="A8277" t="inlineStr">
        <is>
          <t>Glucksen</t>
        </is>
      </c>
      <c r="B8277" t="inlineStr"/>
      <c r="C8277" t="inlineStr"/>
      <c r="D8277" t="inlineStr">
        <is>
          <t>tiếng ùng ục, tiếng ồng ộc, tiếng róc rách, tiếng ríu rít</t>
        </is>
      </c>
    </row>
    <row r="8278">
      <c r="A8278" t="inlineStr">
        <is>
          <t>glucksen</t>
        </is>
      </c>
      <c r="B8278" t="inlineStr"/>
      <c r="C8278" t="inlineStr"/>
      <c r="D8278" t="inlineStr">
        <is>
          <t>chảy ùng ục, chảy ồng ộc, róc rách, nói ríu rít - giẫm bẹp, đè bẹp, chấm dứt, làm hết, làm im, làm cứng họng, làm câm họng, lõm bõm, lép nhép, ì ọp</t>
        </is>
      </c>
    </row>
    <row r="8279">
      <c r="A8279" t="inlineStr">
        <is>
          <t>Glukose</t>
        </is>
      </c>
      <c r="B8279" t="inlineStr"/>
      <c r="C8279" t="inlineStr"/>
      <c r="D8279" t="inlineStr">
        <is>
          <t>Glucoza</t>
        </is>
      </c>
    </row>
    <row r="8280">
      <c r="A8280" t="inlineStr">
        <is>
          <t>Glut</t>
        </is>
      </c>
      <c r="B8280" t="inlineStr"/>
      <c r="C8280" t="inlineStr"/>
      <c r="D8280" t="inlineStr">
        <is>
          <t>lửa nóng, sức nóng rực, nhiệt tình, nhiệt tâm, nhuệ khí, sự hăng hái, sự sôi nổi - ngọn lửa, ánh sáng chói, màu sắc rực rỡ, sự rực rỡ, sự lừng lẫy &amp; ), sự bột phát, cơn bột phát, địa ngục - sự nồng nhiệt, sự nhiệt thành, sự tha thiết, sự sôi sục - sự nóng gắt, sự nóng bỏng, sự nhiệt tình - lửa, ánh lửa, sự cháy, hoả hoạn, sự cháy nhà, ánh sáng, sự bắn hoả lực, lò sưởi, sự tra tấn bằng lửa, sự sốt, cơn sốt, ngọn lửa ), sự sốt sắng, sự vui vẻ hoạt bát, sự xúc động mạnh mẽ - nguồn cảm hứng, óc tưởng tượng linh hoạt - ánh sáng rực rỡ, nét ửng đỏ, nước da hồng hào, sắc đỏ hây hây, cảm giác âm ấm, sự sôi nổi nhiệt tình, sự phát sáng, lớp sáng</t>
        </is>
      </c>
    </row>
    <row r="8281">
      <c r="A8281" t="inlineStr">
        <is>
          <t>Glyzerin</t>
        </is>
      </c>
      <c r="B8281" t="inlineStr"/>
      <c r="C8281" t="inlineStr"/>
      <c r="D8281" t="inlineStr">
        <is>
          <t>Glyxerin = das Glyzerin +</t>
        </is>
      </c>
    </row>
    <row r="8282">
      <c r="A8282" t="inlineStr">
        <is>
          <t>Gnade</t>
        </is>
      </c>
      <c r="B8282" t="inlineStr"/>
      <c r="C8282" t="inlineStr"/>
      <c r="D8282" t="inlineStr">
        <is>
          <t>phúc lành, kinh, hạnh phúc, điều sung sướng, sự may mắn - mối lợi, lợi ích, lời đề nghị, yêu cầu, ơn, ân huệ - thiện ý, sự quý mến, sự đồng ý, sự thuận ý, sự chiếu cố, sự thiên vị, đặc ân, sự giúp đỡ, sự che chở, sự ủng hộ, vật ban cho, quà nhỏ, vật kỷ niệm, huy hiệu, thư, sự thứ lỗi, sự cho phép - vẻ mặt - vẻ duyên dáng, vẻ yêu kiều, vẻ uyển chuyển, vẻ phong nhã, vẻ thanh nhã, thái độ, ơn huệ, sự trọng đãi, sự gia hạn, sự cho hoãn, sự miễn xá, sự khoan hồng, sự khoan dung, ơn trời - ơn Chúa, lời cầu nguyện, ngài, nét hoa mỹ, sự cho phép dự thi, thần Mỹ nữ - lòng thương, lòng nhân từ, lòng từ bi, lòng khoan dung = die Gnade + = Gnade erweisen + = die göttliche Gnade +</t>
        </is>
      </c>
    </row>
    <row r="8283">
      <c r="A8283" t="inlineStr">
        <is>
          <t>Gnadenbrot</t>
        </is>
      </c>
      <c r="B8283" t="inlineStr"/>
      <c r="C8283" t="inlineStr"/>
      <c r="D8283" t="inlineStr">
        <is>
          <t>lòng nhân đức, lòng từ thiện, lòng thảo, lòng khoan dung, hội từ thiện, tổ chức cứu tế, việc thiện, sự bố thí, sự cứu tế, của bố thí, của cứu tế</t>
        </is>
      </c>
    </row>
    <row r="8284">
      <c r="A8284" t="inlineStr">
        <is>
          <t>Gnadenfrist</t>
        </is>
      </c>
      <c r="B8284" t="inlineStr"/>
      <c r="C8284" t="inlineStr"/>
      <c r="D8284" t="inlineStr">
        <is>
          <t>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 - sự hoãn thi hành một bản án tử hình, sự ân xá, sự giảm tội, lệnh ân xá, lệnh giảm tội - sự hoãn, thời gian nghỉ ngơi</t>
        </is>
      </c>
    </row>
    <row r="8285">
      <c r="A8285" t="inlineStr">
        <is>
          <t>Gnom</t>
        </is>
      </c>
      <c r="B8285" t="inlineStr"/>
      <c r="C8285" t="inlineStr"/>
      <c r="D8285" t="inlineStr">
        <is>
          <t>châm ngôn, thần lùn giữ của - yêu tinh</t>
        </is>
      </c>
    </row>
    <row r="8286">
      <c r="A8286" t="inlineStr">
        <is>
          <t>Gobelin</t>
        </is>
      </c>
      <c r="B8286" t="inlineStr"/>
      <c r="C8286" t="inlineStr"/>
      <c r="D8286" t="inlineStr">
        <is>
          <t>thảm sặc sỡ, màu hoa sặc sỡ - tấm thảm</t>
        </is>
      </c>
    </row>
    <row r="8287">
      <c r="A8287" t="inlineStr">
        <is>
          <t>Gold</t>
        </is>
      </c>
      <c r="B8287" t="inlineStr"/>
      <c r="C8287" t="inlineStr"/>
      <c r="D8287">
        <f> Gold + = aus Gold + = das gediegene Gold + = mit Gold auslegen + = das ist nicht mit Gold zu bezahlen + = es ist nicht alles Gold was glänzt + = es ist nicht alles Gold, was glänzt + = Reden ist Silber, Schweigen ist Gold +</f>
        <v/>
      </c>
    </row>
    <row r="8288">
      <c r="A8288" t="inlineStr">
        <is>
          <t>Goldbarren</t>
        </is>
      </c>
      <c r="B8288" t="inlineStr"/>
      <c r="C8288" t="inlineStr"/>
      <c r="D8288" t="inlineStr">
        <is>
          <t>nén, thoi, kim tuyến</t>
        </is>
      </c>
    </row>
    <row r="8289">
      <c r="A8289" t="inlineStr">
        <is>
          <t>golden</t>
        </is>
      </c>
      <c r="B8289" t="inlineStr"/>
      <c r="C8289" t="inlineStr"/>
      <c r="D8289" t="inlineStr">
        <is>
          <t>vàng ánh, màu vàng, rực rỡ, chói lọi - bằng vàng, có màu vàng - có vàng, nhiều vàng, quý giá, quý báu, quý như vàng, thịnh vượng, hạnh phúc</t>
        </is>
      </c>
    </row>
    <row r="8290">
      <c r="A8290" t="inlineStr">
        <is>
          <t>Goldfisch</t>
        </is>
      </c>
      <c r="B8290" t="inlineStr"/>
      <c r="C8290" t="inlineStr"/>
      <c r="D8290" t="inlineStr">
        <is>
          <t>cá vàng</t>
        </is>
      </c>
    </row>
    <row r="8291">
      <c r="A8291" t="inlineStr">
        <is>
          <t>goldgelb</t>
        </is>
      </c>
      <c r="B8291" t="inlineStr"/>
      <c r="C8291" t="inlineStr"/>
      <c r="D8291" t="inlineStr">
        <is>
          <t>bằng vàng, có màu vàng - có vàng, nhiều vàng, quý giá, quý báu, quý như vàng, thịnh vượng, hạnh phúc</t>
        </is>
      </c>
    </row>
    <row r="8292">
      <c r="A8292" t="inlineStr">
        <is>
          <t>Goldgrube</t>
        </is>
      </c>
      <c r="B8292" t="inlineStr"/>
      <c r="C8292" t="inlineStr"/>
      <c r="D8292" t="inlineStr">
        <is>
          <t>sự phát đạt, sự thịnh vượng, sự phồn vinh, sự may mắn, vận đỏ, mạch mỏ phong phú, sản lượng cao, thu hoạch cao, năng suất cao</t>
        </is>
      </c>
    </row>
    <row r="8293">
      <c r="A8293" t="inlineStr">
        <is>
          <t>goldhaltig</t>
        </is>
      </c>
      <c r="B8293" t="inlineStr"/>
      <c r="C8293" t="inlineStr"/>
      <c r="D8293" t="inlineStr">
        <is>
          <t>có vàng</t>
        </is>
      </c>
    </row>
    <row r="8294">
      <c r="A8294" t="inlineStr">
        <is>
          <t>goldig</t>
        </is>
      </c>
      <c r="B8294" t="inlineStr"/>
      <c r="C8294" t="inlineStr"/>
      <c r="D8294" t="inlineStr">
        <is>
          <t>bằng vàng, có vàng, nhiều vàng, có màu vàng, quý giá, quý báu, quý như vàng, thịnh vượng, hạnh phúc</t>
        </is>
      </c>
    </row>
    <row r="8295">
      <c r="A8295" t="inlineStr">
        <is>
          <t>Goldschmied</t>
        </is>
      </c>
      <c r="B8295" t="inlineStr"/>
      <c r="C8295" t="inlineStr"/>
      <c r="D8295" t="inlineStr">
        <is>
          <t>thợ vàng</t>
        </is>
      </c>
    </row>
    <row r="8296">
      <c r="A8296" t="inlineStr">
        <is>
          <t>Goldstandard</t>
        </is>
      </c>
      <c r="B8296" t="inlineStr"/>
      <c r="C8296" t="inlineStr"/>
      <c r="D8296" t="inlineStr">
        <is>
          <t>vàng, tiền vàng, số tiền lớn, sự giàu có, màu vàng, cái quý giá</t>
        </is>
      </c>
    </row>
    <row r="8297">
      <c r="A8297" t="inlineStr">
        <is>
          <t>Golf</t>
        </is>
      </c>
      <c r="B8297" t="inlineStr"/>
      <c r="C8297" t="inlineStr"/>
      <c r="D8297" t="inlineStr">
        <is>
          <t>chơi gôn = das Spielergebnis beim Golf +</t>
        </is>
      </c>
    </row>
    <row r="8298">
      <c r="A8298" t="inlineStr">
        <is>
          <t>Golfballes</t>
        </is>
      </c>
      <c r="B8298" t="inlineStr"/>
      <c r="C8298" t="inlineStr"/>
      <c r="D8298" t="inlineStr">
        <is>
          <t>chữ T, vật hình T, điểm phát bóng</t>
        </is>
      </c>
    </row>
    <row r="8299">
      <c r="A8299" t="inlineStr">
        <is>
          <t>Golfplatz</t>
        </is>
      </c>
      <c r="B8299" t="inlineStr"/>
      <c r="C8299" t="inlineStr"/>
      <c r="D8299" t="inlineStr">
        <is>
          <t>bâi cát gần bờ biển mọc đầy cỏ dại, bãi chơi gôn</t>
        </is>
      </c>
    </row>
    <row r="8300">
      <c r="A8300" t="inlineStr">
        <is>
          <t>Golfspiel</t>
        </is>
      </c>
      <c r="B8300" t="inlineStr"/>
      <c r="C8300" t="inlineStr"/>
      <c r="D8300" t="inlineStr">
        <is>
          <t>môn đánh gôn = das Golfspiel +</t>
        </is>
      </c>
    </row>
    <row r="8301">
      <c r="A8301" t="inlineStr">
        <is>
          <t>Golfspieler</t>
        </is>
      </c>
      <c r="B8301" t="inlineStr"/>
      <c r="C8301" t="inlineStr"/>
      <c r="D8301" t="inlineStr">
        <is>
          <t>người chơi gôn</t>
        </is>
      </c>
    </row>
    <row r="8302">
      <c r="A8302" t="inlineStr">
        <is>
          <t>Gondel</t>
        </is>
      </c>
      <c r="B8302" t="inlineStr"/>
      <c r="C8302" t="inlineStr"/>
      <c r="D8302" t="inlineStr">
        <is>
          <t>cabin, buồng ngủ, nhà gỗ nhỏ, túp lều - thuyền đáy bằng, giỏ khí cầu = die Gondel +</t>
        </is>
      </c>
    </row>
    <row r="8303">
      <c r="A8303" t="inlineStr">
        <is>
          <t>Gondoliere</t>
        </is>
      </c>
      <c r="B8303" t="inlineStr"/>
      <c r="C8303" t="inlineStr"/>
      <c r="D8303" t="inlineStr">
        <is>
          <t>người chèo thuyền đáy bằng</t>
        </is>
      </c>
    </row>
    <row r="8304">
      <c r="A8304" t="inlineStr">
        <is>
          <t>Gorilla</t>
        </is>
      </c>
      <c r="B8304" t="inlineStr"/>
      <c r="C8304" t="inlineStr"/>
      <c r="D8304" t="inlineStr">
        <is>
          <t>con gôrila, kẻ giết người, cướp của, người bảo vệ của nhân vật quan trọng</t>
        </is>
      </c>
    </row>
    <row r="8305">
      <c r="A8305" t="inlineStr">
        <is>
          <t>Gosse</t>
        </is>
      </c>
      <c r="B8305" t="inlineStr"/>
      <c r="C8305" t="inlineStr"/>
      <c r="D8305" t="inlineStr">
        <is>
          <t>máng nước, ống máng, máng xối, rânh nước, nơi bùn lầy nước đọng, cặn bã - cống rãnh, cũi chó, nhà ở tồi tàn</t>
        </is>
      </c>
    </row>
    <row r="8306">
      <c r="A8306" t="inlineStr">
        <is>
          <t>Gott</t>
        </is>
      </c>
      <c r="B8306" t="inlineStr"/>
      <c r="C8306" t="inlineStr"/>
      <c r="D8306">
        <f> der Gott + = ach Gott! + = Grüß Gott! + = Gott sei dank! +</f>
        <v/>
      </c>
    </row>
    <row r="8307">
      <c r="A8307" t="inlineStr">
        <is>
          <t>Gottes</t>
        </is>
      </c>
      <c r="B8307" t="inlineStr"/>
      <c r="C8307" t="inlineStr"/>
      <c r="D8307">
        <f> die Mutter Gottes +</f>
        <v/>
      </c>
    </row>
    <row r="8308">
      <c r="A8308" t="inlineStr">
        <is>
          <t>Gottesdienst</t>
        </is>
      </c>
      <c r="B8308" t="inlineStr"/>
      <c r="C8308" t="inlineStr"/>
      <c r="D8308" t="inlineStr">
        <is>
          <t>nhà thờ nhỏ, buổi lễ ở nhà thờ nhỏ, Anh nhà thờ không theo quốc giáo, nhà in, tập thể thợ in, cuộc họp của thợ in - buổi lễ nhà thờ - 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 - sự thờ cúng, sự cúng bái, sự tôn kính, sự suy tôn, sự tôn sùng = im Gottesdienst + = den Gottesdienst abhalten + = den Gottesdienst besuchen + = am Gottesdienst teilnehmen +</t>
        </is>
      </c>
    </row>
    <row r="8309">
      <c r="A8309" t="inlineStr">
        <is>
          <t>Gottesdienstordnung</t>
        </is>
      </c>
      <c r="B8309" t="inlineStr"/>
      <c r="C8309" t="inlineStr"/>
      <c r="D8309" t="inlineStr">
        <is>
          <t>sách dạy lễ nghi, trình tự hành lễ</t>
        </is>
      </c>
    </row>
    <row r="8310">
      <c r="A8310" t="inlineStr">
        <is>
          <t>Gottesfurcht</t>
        </is>
      </c>
      <c r="B8310" t="inlineStr"/>
      <c r="C8310" t="inlineStr"/>
      <c r="D8310" t="inlineStr">
        <is>
          <t>sự sùng đạo, sự ngoan đạo</t>
        </is>
      </c>
    </row>
    <row r="8311">
      <c r="A8311" t="inlineStr">
        <is>
          <t>Gottesglaube</t>
        </is>
      </c>
      <c r="B8311" t="inlineStr"/>
      <c r="C8311" t="inlineStr"/>
      <c r="D8311" t="inlineStr">
        <is>
          <t>thần thánh</t>
        </is>
      </c>
    </row>
    <row r="8312">
      <c r="A8312" t="inlineStr">
        <is>
          <t>Gottheit</t>
        </is>
      </c>
      <c r="B8312" t="inlineStr"/>
      <c r="C8312" t="inlineStr"/>
      <c r="D8312" t="inlineStr">
        <is>
          <t>tính thần, vị thần - tính thần thánh, thần thánh, người đáng tôn sùng, người được tôn sùng, thân khoa học - thần, Chúa, trời, thượng đế = die niedere Gottheit +</t>
        </is>
      </c>
    </row>
    <row r="8313">
      <c r="A8313" t="inlineStr">
        <is>
          <t>gottlos</t>
        </is>
      </c>
      <c r="B8313" t="inlineStr"/>
      <c r="C8313" t="inlineStr"/>
      <c r="D8313" t="inlineStr">
        <is>
          <t>xấu, ác, có hại - vô thần, không tin thần thánh, trái đạo lý, độc ác - không tín ngưỡng, không kính Chúa, nghịch đạo, bất kính, bất hiếu - báng bổ, ngoại đạo, trần tục - không tôn giáo, hay quấy rầy, chướng, không biết điều, không phải chăng</t>
        </is>
      </c>
    </row>
    <row r="8314">
      <c r="A8314" t="inlineStr">
        <is>
          <t>Gottlosigkeit</t>
        </is>
      </c>
      <c r="B8314" t="inlineStr"/>
      <c r="C8314" t="inlineStr"/>
      <c r="D8314" t="inlineStr">
        <is>
          <t>sự không theo tôn giáo, tính hay quầy rầy, tính chướng, tính không biết điều, tính không phải chăng</t>
        </is>
      </c>
    </row>
    <row r="8315">
      <c r="A8315" t="inlineStr">
        <is>
          <t>gottverlassen</t>
        </is>
      </c>
      <c r="B8315" t="inlineStr"/>
      <c r="C8315" t="inlineStr"/>
      <c r="D8315" t="inlineStr">
        <is>
          <t>tồi tàn, khốn nạn, tiêu điều, hoang vắng</t>
        </is>
      </c>
    </row>
    <row r="8316">
      <c r="A8316" t="inlineStr">
        <is>
          <t>Gouvernante</t>
        </is>
      </c>
      <c r="B8316" t="inlineStr"/>
      <c r="C8316" t="inlineStr"/>
      <c r="D8316" t="inlineStr">
        <is>
          <t>cô giáo</t>
        </is>
      </c>
    </row>
    <row r="8317">
      <c r="A8317" t="inlineStr">
        <is>
          <t>Graben</t>
        </is>
      </c>
      <c r="B8317" t="inlineStr"/>
      <c r="C8317" t="inlineStr"/>
      <c r="D8317">
        <f> der Graben + = einen Graben ziehen + = einen Graben ausheben + = mit einem Graben umgeben +</f>
        <v/>
      </c>
    </row>
    <row r="8318">
      <c r="A8318" t="inlineStr">
        <is>
          <t>graben</t>
        </is>
      </c>
      <c r="B8318" t="inlineStr"/>
      <c r="C8318" t="inlineStr"/>
      <c r="D8318" t="inlineStr">
        <is>
          <t>đào, bới, tìm tòi, tra cứu, điều tra, đi mất hút - xới đất, bới đất, xới bới, nhổ, lục tím, vất vả, khó nhọc, cho ăn cho uống, cho chén, ăn uống, nhậu nhẹt - chìm, hạ thấp, xuống thấp, cụt, mất dần, lắng xuống, lún xuống, hõm vào, hoắm vào, xuyên vào, ăn sâu vào, ngập sâu vào, thấm vào, chìm đắm, làm chìm, đánh đắm, hạ xuống, làm thấp xuống - để ngả xuống, để rủ xuống, khoan, khắc, giấu = graben + = tief graben +</t>
        </is>
      </c>
    </row>
    <row r="8319">
      <c r="A8319" t="inlineStr">
        <is>
          <t>Grabinschrift</t>
        </is>
      </c>
      <c r="B8319" t="inlineStr"/>
      <c r="C8319" t="inlineStr"/>
      <c r="D8319" t="inlineStr">
        <is>
          <t>mộ chi, văn bia, văn mộ chí</t>
        </is>
      </c>
    </row>
    <row r="8320">
      <c r="A8320" t="inlineStr">
        <is>
          <t>Grabmal</t>
        </is>
      </c>
      <c r="B8320" t="inlineStr"/>
      <c r="C8320" t="inlineStr"/>
      <c r="D8320" t="inlineStr">
        <is>
          <t>vật kỷ niệm, đài kỷ niệm, bia kỷ niệm, công trình kỷ niệm, lâu đài, lăng mộ, công trình kiến trúc lớn, công trình lớn, công trình bất hủ, nhân vật xuất chúng, anh hùng, mẫu mực - gương sáng - mộ cổ, mộ - mồ, mả, sự chết = Grabmal- +</t>
        </is>
      </c>
    </row>
    <row r="8321">
      <c r="A8321" t="inlineStr">
        <is>
          <t>Grabstein</t>
        </is>
      </c>
      <c r="B8321" t="inlineStr"/>
      <c r="C8321" t="inlineStr"/>
      <c r="D8321" t="inlineStr">
        <is>
          <t>bia, mộ chí - - bia mộ</t>
        </is>
      </c>
    </row>
    <row r="8322">
      <c r="A8322" t="inlineStr">
        <is>
          <t>Gradation</t>
        </is>
      </c>
      <c r="B8322" t="inlineStr"/>
      <c r="C8322" t="inlineStr"/>
      <c r="D8322" t="inlineStr">
        <is>
          <t>sự phát triển từng bước, sự thay đổi từ từ, sự sắp đặt theo mức độ tăng dần, bậc, cấp, mức độ, giai đoạn, phép vẽ màu nhạt dần</t>
        </is>
      </c>
    </row>
    <row r="8323">
      <c r="A8323" t="inlineStr">
        <is>
          <t>Grade</t>
        </is>
      </c>
      <c r="B8323" t="inlineStr"/>
      <c r="C8323" t="inlineStr"/>
      <c r="D8323" t="inlineStr">
        <is>
          <t>nào đó, một ít, một vài, dăm ba, khá nhiều, đáng kể, đúng là, ra trò, đến một chừng mực nào đó, một tí, hơi, khoảng chừng = im höchsten Grade + = bis zu einem gewissen Grade +</t>
        </is>
      </c>
    </row>
    <row r="8324">
      <c r="A8324" t="inlineStr">
        <is>
          <t>Grades</t>
        </is>
      </c>
      <c r="B8324" t="inlineStr"/>
      <c r="C8324" t="inlineStr"/>
      <c r="D8324">
        <f> der Vetter zweiten Grades + = die Gleichung ersten Grades + = die Gleichung dritten Grades + = die Gleichung zweiten Grades +</f>
        <v/>
      </c>
    </row>
    <row r="8325">
      <c r="A8325" t="inlineStr">
        <is>
          <t>Gradient</t>
        </is>
      </c>
      <c r="B8325" t="inlineStr"/>
      <c r="C8325" t="inlineStr"/>
      <c r="D8325" t="inlineStr">
        <is>
          <t>dốc, đường dốc, độ dốc, Graddien</t>
        </is>
      </c>
    </row>
    <row r="8326">
      <c r="A8326" t="inlineStr">
        <is>
          <t>Graduierte</t>
        </is>
      </c>
      <c r="B8326" t="inlineStr"/>
      <c r="C8326" t="inlineStr"/>
      <c r="D8326" t="inlineStr">
        <is>
          <t>grad, cốc chia độ</t>
        </is>
      </c>
    </row>
    <row r="8327">
      <c r="A8327" t="inlineStr">
        <is>
          <t>Graf</t>
        </is>
      </c>
      <c r="B8327" t="inlineStr"/>
      <c r="C8327" t="inlineStr"/>
      <c r="D8327" t="inlineStr">
        <is>
          <t>bá tước earl), sự đếm, sự tính, tổng số, điểm trong lời buộc tội, sự hoãn họp count-out) - bá tước count)</t>
        </is>
      </c>
    </row>
    <row r="8328">
      <c r="A8328" t="inlineStr">
        <is>
          <t>Grafik</t>
        </is>
      </c>
      <c r="B8328" t="inlineStr"/>
      <c r="C8328" t="inlineStr"/>
      <c r="D8328" t="inlineStr">
        <is>
          <t>bản đồ đi biển, hải đồ, bản đồ, đồ thị, biểu đồ</t>
        </is>
      </c>
    </row>
    <row r="8329">
      <c r="A8329" t="inlineStr">
        <is>
          <t>Grafiker</t>
        </is>
      </c>
      <c r="B8329" t="inlineStr"/>
      <c r="C8329" t="inlineStr"/>
      <c r="D8329" t="inlineStr">
        <is>
          <t>nghệ sĩ, hoạ sĩ</t>
        </is>
      </c>
    </row>
    <row r="8330">
      <c r="A8330" t="inlineStr">
        <is>
          <t>grafisch</t>
        </is>
      </c>
      <c r="B8330" t="inlineStr"/>
      <c r="C8330" t="inlineStr"/>
      <c r="D8330" t="inlineStr">
        <is>
          <t>đồ thị, minh hoạ bằng đồ thị, sinh động, tạo hình, chữ viết, hình chữ</t>
        </is>
      </c>
    </row>
    <row r="8331">
      <c r="A8331" t="inlineStr">
        <is>
          <t>Grafschaft</t>
        </is>
      </c>
      <c r="B8331" t="inlineStr"/>
      <c r="C8331" t="inlineStr"/>
      <c r="D8331" t="inlineStr">
        <is>
          <t>hạt, tỉnh, nhân dân hạt, đất bá tước - quận, huyện</t>
        </is>
      </c>
    </row>
    <row r="8332">
      <c r="A8332" t="inlineStr">
        <is>
          <t>Grafschaftsbeamte</t>
        </is>
      </c>
      <c r="B8332" t="inlineStr"/>
      <c r="C8332" t="inlineStr"/>
      <c r="D8332" t="inlineStr">
        <is>
          <t>quận trưởng, chánh án toà án quận, cảnh sát trưởng quận</t>
        </is>
      </c>
    </row>
    <row r="8333">
      <c r="A8333" t="inlineStr">
        <is>
          <t>Gram</t>
        </is>
      </c>
      <c r="B8333" t="inlineStr"/>
      <c r="C8333" t="inlineStr"/>
      <c r="D8333" t="inlineStr">
        <is>
          <t>nỗi đau buồn, nỗi sầu khổ, nỗi thương tiếc - mối đau khổ - nỗi đau đớn, sự buồn rầu, sự buồn phiền, sự kêu than, sự than van = vor Gram vergehen +</t>
        </is>
      </c>
    </row>
    <row r="8334">
      <c r="A8334" t="inlineStr">
        <is>
          <t>Gramm</t>
        </is>
      </c>
      <c r="B8334" t="inlineStr"/>
      <c r="C8334" t="inlineStr"/>
      <c r="D8334" t="inlineStr">
        <is>
          <t>gramme, đậu Thổ-nhĩ-kỳ, đậu xanh - gam</t>
        </is>
      </c>
    </row>
    <row r="8335">
      <c r="A8335" t="inlineStr">
        <is>
          <t>Grammatik</t>
        </is>
      </c>
      <c r="B8335" t="inlineStr"/>
      <c r="C8335" t="inlineStr"/>
      <c r="D8335" t="inlineStr">
        <is>
          <t>ngữ pháp</t>
        </is>
      </c>
    </row>
    <row r="8336">
      <c r="A8336" t="inlineStr">
        <is>
          <t>grammatikalisch</t>
        </is>
      </c>
      <c r="B8336" t="inlineStr"/>
      <c r="C8336" t="inlineStr"/>
      <c r="D8336" t="inlineStr">
        <is>
          <t>ngữ pháp, theo ngữ pháp</t>
        </is>
      </c>
    </row>
    <row r="8337">
      <c r="A8337" t="inlineStr">
        <is>
          <t>Grammatiker</t>
        </is>
      </c>
      <c r="B8337" t="inlineStr"/>
      <c r="C8337" t="inlineStr"/>
      <c r="D8337" t="inlineStr">
        <is>
          <t>nhà ngữ pháp</t>
        </is>
      </c>
    </row>
    <row r="8338">
      <c r="A8338" t="inlineStr">
        <is>
          <t>grammatisch</t>
        </is>
      </c>
      <c r="B8338" t="inlineStr"/>
      <c r="C8338" t="inlineStr"/>
      <c r="D8338" t="inlineStr">
        <is>
          <t>ngữ pháp, theo ngữ pháp = sich grammatisch erklären lassen +</t>
        </is>
      </c>
    </row>
    <row r="8339">
      <c r="A8339" t="inlineStr">
        <is>
          <t>Grammophon</t>
        </is>
      </c>
      <c r="B8339" t="inlineStr"/>
      <c r="C8339" t="inlineStr"/>
      <c r="D8339" t="inlineStr">
        <is>
          <t>máy hát - kèn hát</t>
        </is>
      </c>
    </row>
    <row r="8340">
      <c r="A8340" t="inlineStr">
        <is>
          <t>Grammophonplatte</t>
        </is>
      </c>
      <c r="B8340" t="inlineStr"/>
      <c r="C8340" t="inlineStr"/>
      <c r="D8340" t="inlineStr">
        <is>
          <t>đĩa, đĩa hát, vật hình đĩa, bộ phận hình đĩa</t>
        </is>
      </c>
    </row>
    <row r="8341">
      <c r="A8341" t="inlineStr">
        <is>
          <t>Granatapfel</t>
        </is>
      </c>
      <c r="B8341" t="inlineStr"/>
      <c r="C8341" t="inlineStr"/>
      <c r="D8341" t="inlineStr">
        <is>
          <t>quả lựu, cây lựu pomegranate-tree)</t>
        </is>
      </c>
    </row>
    <row r="8342">
      <c r="A8342" t="inlineStr">
        <is>
          <t>Granate</t>
        </is>
      </c>
      <c r="B8342" t="inlineStr"/>
      <c r="C8342" t="inlineStr"/>
      <c r="D8342" t="inlineStr">
        <is>
          <t>buổi khiêu vũ, quả cầu, hình cầu, quả bóng, quả ban, đạn, cuộn, búi, viên, chuyện nhăng nhít, chuyện nhảm nhí, chuyện vô lý - vỏ, bao, mai, vỏ tàu, tường nhà, quan tài trong, thuyền đua, đạn trái phá, đạn súng cối, đốc kiếm, shell-jacket, lớp, nét đại cương, vỏ bề ngoài, đàn lia = die Granate +</t>
        </is>
      </c>
    </row>
    <row r="8343">
      <c r="A8343" t="inlineStr">
        <is>
          <t>Granatwerfer</t>
        </is>
      </c>
      <c r="B8343" t="inlineStr"/>
      <c r="C8343" t="inlineStr"/>
      <c r="D8343" t="inlineStr">
        <is>
          <t>vữa, hồ, cối giã, súng cối</t>
        </is>
      </c>
    </row>
    <row r="8344">
      <c r="A8344" t="inlineStr">
        <is>
          <t>grandios</t>
        </is>
      </c>
      <c r="B8344" t="inlineStr"/>
      <c r="C8344" t="inlineStr"/>
      <c r="D8344" t="inlineStr">
        <is>
          <t>rất quan trọng, rất lớn, hùng vĩ, uy nghi, trang nghiêm, huy hoàng, cao quý, cao thượng, trang trọng, bệ vệ, vĩ đại, cừ khôi, xuất chúng, lỗi lạc, ưu tú, tuyệt, hay, đẹp, chính, lơn, tổng quát - rực rỡ, tráng lệ, lộng lẫy, tốt - khủng khiếp, kinh khủng, hết mức, cực kỳ lớn</t>
        </is>
      </c>
    </row>
    <row r="8345">
      <c r="A8345" t="inlineStr">
        <is>
          <t>Grannen</t>
        </is>
      </c>
      <c r="B8345" t="inlineStr"/>
      <c r="C8345" t="inlineStr"/>
      <c r="D8345" t="inlineStr">
        <is>
          <t>râu, râu hạt thóc..., ngạnh = mit Grannen +</t>
        </is>
      </c>
    </row>
    <row r="8346">
      <c r="A8346" t="inlineStr">
        <is>
          <t>Granulieren</t>
        </is>
      </c>
      <c r="B8346" t="inlineStr"/>
      <c r="C8346" t="inlineStr"/>
      <c r="D8346" t="inlineStr">
        <is>
          <t>sự nghiền thành hột nhỏ, sự kết hột</t>
        </is>
      </c>
    </row>
    <row r="8347">
      <c r="A8347" t="inlineStr">
        <is>
          <t>granulieren</t>
        </is>
      </c>
      <c r="B8347" t="inlineStr"/>
      <c r="C8347" t="inlineStr"/>
      <c r="D8347" t="inlineStr">
        <is>
          <t>nghiến thành hột nhỏ, làm nổi hột, sơn già vân, nhuộm màu bền, thuộc thành da sần, cạo sạch lông, kết thành hạt</t>
        </is>
      </c>
    </row>
    <row r="8348">
      <c r="A8348" t="inlineStr">
        <is>
          <t>granuliert</t>
        </is>
      </c>
      <c r="B8348" t="inlineStr"/>
      <c r="C8348" t="inlineStr"/>
      <c r="D8348" t="inlineStr">
        <is>
          <t>hột, hình hột, như hột, có hột</t>
        </is>
      </c>
    </row>
    <row r="8349">
      <c r="A8349" t="inlineStr">
        <is>
          <t>Graphik</t>
        </is>
      </c>
      <c r="B8349" t="inlineStr"/>
      <c r="C8349" t="inlineStr"/>
      <c r="D8349" t="inlineStr">
        <is>
          <t>chữ in, sự in ra, dấu in, vết, dấu, ảnh in, ảnh chụp in ra, vải hoa in</t>
        </is>
      </c>
    </row>
    <row r="8350">
      <c r="A8350" t="inlineStr">
        <is>
          <t>Graphit</t>
        </is>
      </c>
      <c r="B8350" t="inlineStr"/>
      <c r="C8350" t="inlineStr"/>
      <c r="D8350">
        <f> der Graphit +</f>
        <v/>
      </c>
    </row>
    <row r="8351">
      <c r="A8351" t="inlineStr">
        <is>
          <t>Graphologie</t>
        </is>
      </c>
      <c r="B8351" t="inlineStr"/>
      <c r="C8351" t="inlineStr"/>
      <c r="D8351" t="inlineStr">
        <is>
          <t>thuật xem tướng chữ</t>
        </is>
      </c>
    </row>
    <row r="8352">
      <c r="A8352" t="inlineStr">
        <is>
          <t>grasen</t>
        </is>
      </c>
      <c r="B8352" t="inlineStr"/>
      <c r="C8352" t="inlineStr"/>
      <c r="D8352" t="inlineStr">
        <is>
          <t>gặm cỏ, ăn cỏ, cho gặm cỏ chăn - lướt qua, sượt qua, làm sầy da, làm xước da, sạt qua</t>
        </is>
      </c>
    </row>
    <row r="8353">
      <c r="A8353" t="inlineStr">
        <is>
          <t>Grasland</t>
        </is>
      </c>
      <c r="B8353" t="inlineStr"/>
      <c r="C8353" t="inlineStr"/>
      <c r="D8353" t="inlineStr">
        <is>
          <t>đồng cỏ, bãi cỏ = das sumpfige Grasland +</t>
        </is>
      </c>
    </row>
    <row r="8354">
      <c r="A8354" t="inlineStr">
        <is>
          <t>Grasnarbe</t>
        </is>
      </c>
      <c r="B8354" t="inlineStr"/>
      <c r="C8354" t="inlineStr"/>
      <c r="D8354" t="inlineStr">
        <is>
          <t>bãi cỏ, cụm cỏ, lớp đất có cỏ xanh - lớp đất mặt, Ai-len than bùn, cuộc đua ngựa, nghề đua ngựa</t>
        </is>
      </c>
    </row>
    <row r="8355">
      <c r="A8355" t="inlineStr">
        <is>
          <t>Grat</t>
        </is>
      </c>
      <c r="B8355" t="inlineStr"/>
      <c r="C8355" t="inlineStr"/>
      <c r="D8355" t="inlineStr">
        <is>
          <t>vữa lỏng - chóp, chỏm, ngọn, đỉnh, nóc, sống, dây, lằn gợn, luống, tiền - xương sống, gai, ngạnh, lông gai, gáy, cạnh sắc = der Grat + = der Grat +</t>
        </is>
      </c>
    </row>
    <row r="8356">
      <c r="A8356" t="inlineStr">
        <is>
          <t>gratartig</t>
        </is>
      </c>
      <c r="B8356" t="inlineStr"/>
      <c r="C8356" t="inlineStr"/>
      <c r="D8356" t="inlineStr">
        <is>
          <t>vun thành luống, trồng thành luống, làm có lằn gợn, thành luống nhấp nhô, nổi sóng nhấp nhô, gợn lên</t>
        </is>
      </c>
    </row>
    <row r="8357">
      <c r="A8357" t="inlineStr">
        <is>
          <t>Gratifikation</t>
        </is>
      </c>
      <c r="B8357" t="inlineStr"/>
      <c r="C8357" t="inlineStr"/>
      <c r="D8357" t="inlineStr">
        <is>
          <t>tiền thưởng, tiền các, lợi tức chia thêm cho người có bảo hiểm)</t>
        </is>
      </c>
    </row>
    <row r="8358">
      <c r="A8358" t="inlineStr">
        <is>
          <t>gratis</t>
        </is>
      </c>
      <c r="B8358" t="inlineStr"/>
      <c r="C8358" t="inlineStr"/>
      <c r="D8358" t="inlineStr">
        <is>
          <t>không lấy tiền, không mất tiền, biếu không, cho không</t>
        </is>
      </c>
    </row>
    <row r="8359">
      <c r="A8359" t="inlineStr">
        <is>
          <t>Gratulant</t>
        </is>
      </c>
      <c r="B8359" t="inlineStr"/>
      <c r="C8359" t="inlineStr"/>
      <c r="D8359" t="inlineStr">
        <is>
          <t>người chúc mừng, người khen ngợi - người chỉ mong những điều tốt lành cho người khác, người có thiện chí</t>
        </is>
      </c>
    </row>
    <row r="8360">
      <c r="A8360" t="inlineStr">
        <is>
          <t>gratulieren</t>
        </is>
      </c>
      <c r="B8360" t="inlineStr"/>
      <c r="C8360" t="inlineStr"/>
      <c r="D8360" t="inlineStr">
        <is>
          <t>khen ngợi, ca ngợi, ca tụng, tặng biếu - chúc mừng = jemandem gratulieren +</t>
        </is>
      </c>
    </row>
    <row r="8361">
      <c r="A8361" t="inlineStr">
        <is>
          <t>gratulierend</t>
        </is>
      </c>
      <c r="B8361" t="inlineStr"/>
      <c r="C8361" t="inlineStr"/>
      <c r="D8361" t="inlineStr">
        <is>
          <t>để chúc mừng, để khen ngợi</t>
        </is>
      </c>
    </row>
    <row r="8362">
      <c r="A8362" t="inlineStr">
        <is>
          <t>Grau</t>
        </is>
      </c>
      <c r="B8362" t="inlineStr"/>
      <c r="C8362" t="inlineStr"/>
      <c r="D8362" t="inlineStr">
        <is>
          <t>màu xám, quần áo màu xám, ngựa xám</t>
        </is>
      </c>
    </row>
    <row r="8363">
      <c r="A8363" t="inlineStr">
        <is>
          <t>grau</t>
        </is>
      </c>
      <c r="B8363" t="inlineStr"/>
      <c r="C8363" t="inlineStr"/>
      <c r="D8363" t="inlineStr">
        <is>
          <t>tối tăm, u ám, ảm đạm, buồn rầu, u sầu - xám, hoa râm, xanh xao, nhợt nhạt, xanh mét, buồn bã, rầu rĩ, có kinh, già giặn, đầy kinh nghiệm - - - trắng xám, xám đi, cũ kỹ lâu đời, cổ kính - lắm chuột, như chuột, hôi mùi chuột, nhút nhát, rụt rè, lặng lẽ, lén lút, xỉn, xám xịt = grau +</t>
        </is>
      </c>
    </row>
    <row r="8364">
      <c r="A8364" t="inlineStr">
        <is>
          <t>grauenhaft</t>
        </is>
      </c>
      <c r="B8364" t="inlineStr"/>
      <c r="C8364" t="inlineStr"/>
      <c r="D8364" t="inlineStr">
        <is>
          <t>hung bạo, tàn ác, tàn bạo, rất xấu, tồi tệ - dễ sợ, khiếp, kinh khiếp, rất tồi, hết sức rầy rà, rất khó chịu, rất bực mình, chán ngấy, làm mệt mỏi</t>
        </is>
      </c>
    </row>
    <row r="8365">
      <c r="A8365" t="inlineStr">
        <is>
          <t>grauenvoll</t>
        </is>
      </c>
      <c r="B8365" t="inlineStr"/>
      <c r="C8365" t="inlineStr"/>
      <c r="D8365" t="inlineStr">
        <is>
          <t>hung bạo, tàn ác, tàn bạo, rất xấu, tồi tệ - dễ sợ, khiếp, kinh khiếp, rất tồi, hết sức rầy rà, rất khó chịu, rất bực mình, chán ngấy, làm mệt mỏi</t>
        </is>
      </c>
    </row>
    <row r="8366">
      <c r="A8366" t="inlineStr">
        <is>
          <t>grauhaarig</t>
        </is>
      </c>
      <c r="B8366" t="inlineStr"/>
      <c r="C8366" t="inlineStr"/>
      <c r="D8366" t="inlineStr">
        <is>
          <t>hoa râm</t>
        </is>
      </c>
    </row>
    <row r="8367">
      <c r="A8367" t="inlineStr">
        <is>
          <t>Graupel</t>
        </is>
      </c>
      <c r="B8367" t="inlineStr"/>
      <c r="C8367" t="inlineStr"/>
      <c r="D8367" t="inlineStr">
        <is>
          <t>mưa tuyết</t>
        </is>
      </c>
    </row>
    <row r="8368">
      <c r="A8368" t="inlineStr">
        <is>
          <t>Graupeln</t>
        </is>
      </c>
      <c r="B8368" t="inlineStr"/>
      <c r="C8368" t="inlineStr"/>
      <c r="D8368" t="inlineStr">
        <is>
          <t>mưa tuyết</t>
        </is>
      </c>
    </row>
    <row r="8369">
      <c r="A8369" t="inlineStr">
        <is>
          <t>graupeln</t>
        </is>
      </c>
      <c r="B8369" t="inlineStr"/>
      <c r="C8369" t="inlineStr"/>
      <c r="D8369" t="inlineStr">
        <is>
          <t>mưa tuyết</t>
        </is>
      </c>
    </row>
    <row r="8370">
      <c r="A8370" t="inlineStr">
        <is>
          <t>grausam</t>
        </is>
      </c>
      <c r="B8370" t="inlineStr"/>
      <c r="C8370" t="inlineStr"/>
      <c r="D8370" t="inlineStr">
        <is>
          <t>hung bạo, tàn ác, tàn bạo, rất xấu, tồi tệ - dã man, man rợ, thô lỗ, không có văn hoá - - hung ác, không phải là Hy lạp, không phải là La tinh, không phải là người Hy lạp, ở ngoài đế quốc La mã, không phải là người theo đạo Cơ đốc, ngoại quốc - vấy máu, đẫm máu, dính máu, chảy máu, có đổ máu, khát máu, thích đổ máu, thích giết người bloody minded), đỏ như máu, uộc bloody, hết sức, vô cùng, chết tiệt, trời đánh thánh vật - đầy thú tính, cục súc - độc ác, phạm tội ác, giết người - dữ tợn - tàn nhẫn, nhẫn tâm, ác nghiệt, không lay chuyển được - vô tình, không có tình, ác - kinh khủng, kinh khiếp, kinh tởm, xấu xa, đáng ghét, hết sức khó chịu, quá lắm - dễ sợ, khó chịu, lởm chởm - không nhân đạo, không thuộc loại người thông thường - - sát hại, tàn sát - đàn áp, áp bức, ngột ngạt, đè nặng, nặng trĩu - không ăn năn, không hối hận, không thương xót - - hoang vu, hoang dại, không văn minh, tức giận, cáu kỉnh - ghê gớm, khủng khiếp, quá chừng, thậm tệ - hổ, cọp, như hổ, như cọp - hùng hổ, hung hăng - bạo ngược, chuyên chế - không tử tế, không tốt = grausam +</t>
        </is>
      </c>
    </row>
    <row r="8371">
      <c r="A8371" t="inlineStr">
        <is>
          <t>Grausamkeit</t>
        </is>
      </c>
      <c r="B8371" t="inlineStr"/>
      <c r="C8371" t="inlineStr"/>
      <c r="D8371"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 - tính chất dã man, sự thô tục, sự thô bỉ - sự dã man, sự man rợ, tính hung ác, sự tàn bạo - tính tàn bạo, hành động hung ác - sự hung ác, sự tàn ác, sự tàn nhẫn, tính độc ác, tính ác nghiệt, hành động tàn ác - tính dữ tợn - - tình trạng không văn minh, tính tàn ác - tính tàn nhẫn, tính hùng hỗ, tính hung hăng - tính nhẫn tâm</t>
        </is>
      </c>
    </row>
    <row r="8372">
      <c r="A8372" t="inlineStr">
        <is>
          <t>grausig</t>
        </is>
      </c>
      <c r="B8372" t="inlineStr"/>
      <c r="C8372" t="inlineStr"/>
      <c r="D8372" t="inlineStr">
        <is>
          <t>ghê sợ, ghê khiếp, tái mét, nhợt nhạt như xác chết, kinh khủng, rùng rợn, trông phát khiếp, nhợt nhạt như người chết - ghê tởm - kinh khiếp, kinh tởm, xấu xa, đáng ghét, hết sức khó chịu, quá lắm - bệnh tật, ốm yếu, không lành mạnh</t>
        </is>
      </c>
    </row>
    <row r="8373">
      <c r="A8373" t="inlineStr">
        <is>
          <t>Graveur</t>
        </is>
      </c>
      <c r="B8373" t="inlineStr"/>
      <c r="C8373" t="inlineStr"/>
      <c r="D8373" t="inlineStr">
        <is>
          <t>người thợ khắc, người thợ chạm, máy khắc, dao khắc</t>
        </is>
      </c>
    </row>
    <row r="8374">
      <c r="A8374" t="inlineStr">
        <is>
          <t>Gravieren</t>
        </is>
      </c>
      <c r="B8374" t="inlineStr"/>
      <c r="C8374" t="inlineStr"/>
      <c r="D8374" t="inlineStr">
        <is>
          <t>sự khắc, sự trổ, sự chạm, sự in sâu, sự khắc sâu, bản in khắc - thuật điêu khắc, thuật chạm trổ, công trình điêu khắc, đường vân, nét chạm</t>
        </is>
      </c>
    </row>
    <row r="8375">
      <c r="A8375" t="inlineStr">
        <is>
          <t>gravieren</t>
        </is>
      </c>
      <c r="B8375" t="inlineStr"/>
      <c r="C8375" t="inlineStr"/>
      <c r="D8375"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rạch, khắc chạm = gravieren +</t>
        </is>
      </c>
    </row>
    <row r="8376">
      <c r="A8376" t="inlineStr">
        <is>
          <t>gravierend</t>
        </is>
      </c>
      <c r="B8376" t="inlineStr"/>
      <c r="C8376" t="inlineStr"/>
      <c r="D8376" t="inlineStr">
        <is>
          <t>làm trầm trọng thêm, làm nặng thêm, làm nguy ngập thêm, làm xấu thêm, làm bực mình, chọc tức - đứng đắn, nghiêm trang, nghiêm nghị, hệ trọng, quan trọng, không thể coi thường được, nghiêm trọng, trầm trọng, nặng, đáng sợ, đáng gờm, thành thật, thật sự, không đùa, tôn giáo - đạo lý</t>
        </is>
      </c>
    </row>
    <row r="8377">
      <c r="A8377" t="inlineStr">
        <is>
          <t>Gravitation</t>
        </is>
      </c>
      <c r="B8377" t="inlineStr"/>
      <c r="C8377" t="inlineStr"/>
      <c r="D8377" t="inlineStr">
        <is>
          <t>sự hút, sự hấp dẫn - trọng lực, trọng lượng, vẻ nghiêm trang, vẻ nghiêm nghị, tính nghiêm trọng, tính trầm trọng</t>
        </is>
      </c>
    </row>
    <row r="8378">
      <c r="A8378" t="inlineStr">
        <is>
          <t>gravitieren</t>
        </is>
      </c>
      <c r="B8378" t="inlineStr"/>
      <c r="C8378" t="inlineStr"/>
      <c r="D8378" t="inlineStr">
        <is>
          <t>hướng về, đổ về, bị hút về, rơi xuống, bị hút</t>
        </is>
      </c>
    </row>
    <row r="8379">
      <c r="A8379" t="inlineStr">
        <is>
          <t>Gravur</t>
        </is>
      </c>
      <c r="B8379" t="inlineStr"/>
      <c r="C8379" t="inlineStr"/>
      <c r="D8379" t="inlineStr">
        <is>
          <t>sự khắc, sự trổ, sự chạm, sự in sâu, sự khắc sâu, bản in khắc</t>
        </is>
      </c>
    </row>
    <row r="8380">
      <c r="A8380" t="inlineStr">
        <is>
          <t>greifbar</t>
        </is>
      </c>
      <c r="B8380" t="inlineStr"/>
      <c r="C8380" t="inlineStr"/>
      <c r="D8380" t="inlineStr">
        <is>
          <t>sẵn có để dùng, sẵn sàng để dùng, có thể dùng được, có thể kiếm được, có thể mua được, có hiệu lực, có giá trị - thuận tiện, tiện tay, vừa tầm tay, dễ cầm, dễ sử dụng, khéo tay - sờ mó được, rõ ràng, chắc chắn - sẵn sàng, sẵn lòng, để sẵn, cố ý, cú, có khuynh hướng, sắp, sắp sửa, có sẵn, mặt, nhanh, mau, ngay tức khắc, lưu loát, dễ dàng, ở gần, đúng tầm tay, sẵn - có thể sờ mó được, hữu hình, đích xác, xác thực, hiển nhiên, không thể nghi ngờ được = nicht greifbar +</t>
        </is>
      </c>
    </row>
    <row r="8381">
      <c r="A8381" t="inlineStr">
        <is>
          <t>Greifbarkeit</t>
        </is>
      </c>
      <c r="B8381" t="inlineStr"/>
      <c r="C8381" t="inlineStr"/>
      <c r="D8381" t="inlineStr">
        <is>
          <t>tính có thể sờ mó được, tính đích thực, tính xác thực, tính rõ ràng</t>
        </is>
      </c>
    </row>
    <row r="8382">
      <c r="A8382" t="inlineStr">
        <is>
          <t>Greifen</t>
        </is>
      </c>
      <c r="B8382" t="inlineStr"/>
      <c r="C8382" t="inlineStr"/>
      <c r="D8382" t="inlineStr">
        <is>
          <t>rãnh nhỏ, mương nhỏ, sự cầm chặt, sự nắm chặt, sự ôm chặt, sự kẹp chặt, sự kìm kẹp, sự thu hút, sự hiểu thấu, sự nắm vững, sự am hiểu, tay phanh, tay hãm, báng, chuôi, cán, kìm, kẹp, gripsack = das Greifen + = das Greifen + = das begierige Greifen + = zum Greifen geeignet +</t>
        </is>
      </c>
    </row>
    <row r="8383">
      <c r="A8383" t="inlineStr">
        <is>
          <t>greifen</t>
        </is>
      </c>
      <c r="B8383" t="inlineStr"/>
      <c r="C8383" t="inlineStr"/>
      <c r="D8383" t="inlineStr">
        <is>
          <t>sờ mó, ăn tiền, ăn hối lộ, đánh, búng, ghi cách sử dụng các ngón tay = greifen + = greifen + = greifen + = um sich greifen +</t>
        </is>
      </c>
    </row>
    <row r="8384">
      <c r="A8384" t="inlineStr">
        <is>
          <t>Greifer</t>
        </is>
      </c>
      <c r="B8384" t="inlineStr"/>
      <c r="C8384" t="inlineStr"/>
      <c r="D8384" t="inlineStr">
        <is>
          <t>cái chộp, sự túm lấy, sự vồ lấy, sự tóm, sự cố tóm lấy, sự tước đoạt, sự chiếm đoạt, gàu xúc, gàu ngoạm máy xúc grab bucket), lối chơi gráp</t>
        </is>
      </c>
    </row>
    <row r="8385">
      <c r="A8385" t="inlineStr">
        <is>
          <t>Greis</t>
        </is>
      </c>
      <c r="B8385" t="inlineStr"/>
      <c r="C8385" t="inlineStr"/>
      <c r="D8385">
        <f> der kindische Greis +</f>
        <v/>
      </c>
    </row>
    <row r="8386">
      <c r="A8386" t="inlineStr">
        <is>
          <t>greisenhaft</t>
        </is>
      </c>
      <c r="B8386" t="inlineStr"/>
      <c r="C8386" t="inlineStr"/>
      <c r="D8386" t="inlineStr">
        <is>
          <t>suy yếu vì tuổi già, lão suy</t>
        </is>
      </c>
    </row>
    <row r="8387">
      <c r="A8387" t="inlineStr">
        <is>
          <t>grell</t>
        </is>
      </c>
      <c r="B8387" t="inlineStr"/>
      <c r="C8387" t="inlineStr"/>
      <c r="D8387" t="inlineStr">
        <is>
          <t>làm trầy, để cọ xơ ra, để mài mòn - giống đồng thau, làm bằng đồng thau, lanh lảnh, vô liêm sỉ, trơ tráo, hỗn xược - nguyên, sống, thô, chưa luyện, chưa chín, còn xanh, không tiêu, thô thiển, chưa gọt giũa, mới phác qua, thô lỗ, lỗ mãng, tục tằn, thô bỉ, thô bạo, chưa phát triển, còn đang ủ, không biến cách - sáng chói, chói lọi, làm chói mắt, sự làm hoa mắt, làm sững sờ, làm kinh ngạc - hung dữ, dữ tợn, hung tợn, dữ dội, mãnh liệt, ác liệt, sôi sục, hết sức khó chịu, hết sức ghê tởm, xấu hổ vô cùng - sặc sỡ, rực rỡ, loè loẹt, hoa mỹ, khoa trương, cường điệu, kêu, có những đường sóng như ngọn lửa - hào nhoáng, thích chưng diện - chói mắt - hoa hoè hoa sói, cầu kỳ - ráp, xù xì, chói, khó nghe, nghe khó chịu, khàn khàn, chát, cục cằn, gay gắt, khe khắt, ác nghiệt, khắc nghiệt, cay nghiệt, nhẫn tâm, tàn nhẫn - nóng, nóng bức, cay nồng, cay bỏng, nồng nặc, còn ngửi thấy rõ, nóng nảy, sôi nổi, hăng hái, kịch liệt, nóng hổi, sốt dẻo, mới phát hành giấy bạc, giật gân, được mọi người hy vọng, thắng hơn cả - dễ nhận ra và khó sử dụng, thế hiệu cao, phóng xạ, dâm đãng, dê, vừa mới kiếm được một cách bất chính, vừa mới ăn cắp được, bị công an truy nã, không an toàn cho kẻ trốn tránh - giận dữ - có tính chất nhạc ja, như nhạc ja, vui nhộn, ồn ào, lố bịch tức cười - xanh nhợt, tái mét, bệch bạc, ghê gớm, khủng khiếp - om sòm, huyên náo, đao to búa lớn - nhọc sắc, xoi mói, buốt thấu xương, nhức nhối, nhức óc, sắc sảo, sâu sắc, châm chọc - the thé, điếc tai, inh tai, hay la gào, hay réo, hay nheo nhéo quấy rầy = grell +</t>
        </is>
      </c>
    </row>
    <row r="8388">
      <c r="A8388" t="inlineStr">
        <is>
          <t>Gremium</t>
        </is>
      </c>
      <c r="B8388" t="inlineStr"/>
      <c r="C8388" t="inlineStr"/>
      <c r="D8388" t="inlineStr">
        <is>
          <t>uỷ ban</t>
        </is>
      </c>
    </row>
    <row r="8389">
      <c r="A8389" t="inlineStr">
        <is>
          <t>Grenadinen</t>
        </is>
      </c>
      <c r="B8389" t="inlineStr"/>
      <c r="C8389" t="inlineStr"/>
      <c r="D8389">
        <f> Saint Vincent und die Grenadinen +</f>
        <v/>
      </c>
    </row>
    <row r="8390">
      <c r="A8390" t="inlineStr">
        <is>
          <t>Grenz-</t>
        </is>
      </c>
      <c r="B8390" t="inlineStr"/>
      <c r="C8390" t="inlineStr"/>
      <c r="D8390" t="inlineStr">
        <is>
          <t>cuối, chót, tận cùng, vạch giới hạn, định giới hạn, ba tháng một lần, theo từng quý</t>
        </is>
      </c>
    </row>
    <row r="8391">
      <c r="A8391" t="inlineStr">
        <is>
          <t>Grenzbereich</t>
        </is>
      </c>
      <c r="B8391" t="inlineStr"/>
      <c r="C8391" t="inlineStr"/>
      <c r="D8391" t="inlineStr">
        <is>
          <t>dãy, hàng, phạm vị, lĩnh vực, trình độ, loại, tầm, tầm đạn, tầm bay xa, tầm truyền đạt, sân tập bắn, lò bếp, bâi cỏ rộng, vùng</t>
        </is>
      </c>
    </row>
    <row r="8392">
      <c r="A8392" t="inlineStr">
        <is>
          <t>Grenzbewohner</t>
        </is>
      </c>
      <c r="B8392" t="inlineStr"/>
      <c r="C8392" t="inlineStr"/>
      <c r="D8392" t="inlineStr">
        <is>
          <t>người ở vùng biên giới</t>
        </is>
      </c>
    </row>
    <row r="8393">
      <c r="A8393" t="inlineStr">
        <is>
          <t>Grenze</t>
        </is>
      </c>
      <c r="B8393" t="inlineStr"/>
      <c r="C8393" t="inlineStr"/>
      <c r="D8393" t="inlineStr">
        <is>
          <t>bờ, mép, vỉa, lề, biên giới, đường viền, vùng biên giới giữa Anh và Ê-cốt, biên giới của văn minh, luống chạy quanh vườn - giới hạn, phạm vi, hạn độ, cấm vào, sự nảy lên, sự nhảy lên, sự nhảy vọt lên, cú nảy lên, động tác nhảy vọt lên - đường biên giới, ranh giới - sự chia, sự phân chia, phép chia, sự chia rẽ, sự ly gián, sự bất hoà, sự phân tranh, lôgic sự phân loại, sự sắp loại, sự phân nghĩa, sự chia làm hai phe để biểu quyết, phân khu - khu vực, đường phân chia, vách ngăn, phần đoạn, nhóm, sư đoàn, chế độ nhà tù - lưỡi, cạnh sắc, tính sắc, gờ, cạnh, rìa, đỉnh, sống, knife-edge, tình trạng nguy khốn, lúc gay go, lúc lao đao - ở biên giới - người quá quắc, điều quá quắc - dây, dây thép, vạch đường, đường kẻ, đường, tuyến, hàng, dòng, câu, bậc, lối, dãy, nét, khuôn, vết nhăn, phòng tuyến, dòng dõi, dòng giống, phương châm, phương pháp, quy tắc, cách, thói, lối..., ngành - chuyên môn, sở trường, mặt hàng, vật phẩm, hoàn cảnh, tình thế, đường lối, cách tiến hành, đường xích đạo, lai, quân đội chính quy, giấy giá thú marriage lines), lời của một vai - số dư, số dự trữ - ven, bờ cỏ, thanh, cần, thân cột, rìa mái đầu hồi, gậy quyền = die äußerste Grenze + = die vorläufige Grenze + = alles hat seine Grenze + = der Wachturm an der schottischen Grenze +</t>
        </is>
      </c>
    </row>
    <row r="8394">
      <c r="A8394" t="inlineStr">
        <is>
          <t>grenzen</t>
        </is>
      </c>
      <c r="B8394" t="inlineStr"/>
      <c r="C8394" t="inlineStr"/>
      <c r="D8394" t="inlineStr">
        <is>
          <t>giáp giới với, tiếp giáp với, dựa vào, nối đầu vào nhau - đến gần, lại gần, tới gần, gần như, thăm dò ý kiến, tiếp xúc để đặt vấn đề, bắt đầu giải quyết, gạ gẫm - viền, tiếp, giáp với, giống như - xây mặt trước, quay mặt về phía, đối diện với, đương đầu, chống cự - cho diễu hành, đưa đi, bắt đi, đi, bước đều, diễu hành, hành quân, giáp giới, ở sát bờ cõi, ở tiếp biên giới - - đào rãnh, đào mương, cày sâu, bào xoi, bào rãnh, đào hào vây quanh, đào hào bảo vệ - nghiêng, xế, tiến sát gần = grenzen an +</t>
        </is>
      </c>
    </row>
    <row r="8395">
      <c r="A8395" t="inlineStr">
        <is>
          <t>grenzenlos</t>
        </is>
      </c>
      <c r="B8395" t="inlineStr"/>
      <c r="C8395" t="inlineStr"/>
      <c r="D8395" t="inlineStr">
        <is>
          <t>bao la, bát ngát, vô hạn, không bờ bến - mênh mông, vô biên - không cùng, vô tận, không bao giờ kết thúc, dài dòng, tràng giang đại hải - - không có giới hạn, không có bờ bến - vô cùng - không giới hạn, quá độ, vô độ</t>
        </is>
      </c>
    </row>
    <row r="8396">
      <c r="A8396" t="inlineStr">
        <is>
          <t>Grenzenlosigkeit</t>
        </is>
      </c>
      <c r="B8396" t="inlineStr"/>
      <c r="C8396" t="inlineStr"/>
      <c r="D8396" t="inlineStr">
        <is>
          <t>sự trái phép, sự không hợp pháp - sự vô hạn, sự mênh mông, sự vô biên - sự bao la, sự rộng lớn</t>
        </is>
      </c>
    </row>
    <row r="8397">
      <c r="A8397" t="inlineStr">
        <is>
          <t>Grenzgebiet</t>
        </is>
      </c>
      <c r="B8397" t="inlineStr"/>
      <c r="C8397" t="inlineStr"/>
      <c r="D8397" t="inlineStr">
        <is>
          <t>bờ, mép, vỉa, lề, biên giới, đường viền, vùng biên giới giữa Anh và Ê-cốt, biên giới của văn minh, luống chạy quanh vườn - vùng biên giới, ranh giới, cái chưa rõ ràng, cái còn có thể bàn cãi được</t>
        </is>
      </c>
    </row>
    <row r="8398">
      <c r="A8398" t="inlineStr">
        <is>
          <t>Grenzland</t>
        </is>
      </c>
      <c r="B8398" t="inlineStr"/>
      <c r="C8398" t="inlineStr"/>
      <c r="D8398" t="inlineStr">
        <is>
          <t>vùng biên giới, ranh giới, cái chưa rõ ràng, cái còn có thể bàn cãi được</t>
        </is>
      </c>
    </row>
    <row r="8399">
      <c r="A8399" t="inlineStr">
        <is>
          <t>Grenzpunkt</t>
        </is>
      </c>
      <c r="B8399" t="inlineStr"/>
      <c r="C8399" t="inlineStr"/>
      <c r="D8399" t="inlineStr">
        <is>
          <t>giới hạn, hạn độ, người quá quắc, điều quá quắc</t>
        </is>
      </c>
    </row>
    <row r="8400">
      <c r="A8400" t="inlineStr">
        <is>
          <t>Grenzstein</t>
        </is>
      </c>
      <c r="B8400" t="inlineStr"/>
      <c r="C8400" t="inlineStr"/>
      <c r="D8400" t="inlineStr">
        <is>
          <t>mốc bờ, mốc ranh giới, giới hạn, mốc, bước ngoặc</t>
        </is>
      </c>
    </row>
    <row r="8401">
      <c r="A8401" t="inlineStr">
        <is>
          <t>Grenzwert</t>
        </is>
      </c>
      <c r="B8401" t="inlineStr"/>
      <c r="C8401" t="inlineStr"/>
      <c r="D8401" t="inlineStr">
        <is>
          <t>giới hạn, hạn độ, người quá quắc, điều quá quắc = der Grenzwert + = der untere Grenzwert +</t>
        </is>
      </c>
    </row>
    <row r="8402">
      <c r="A8402" t="inlineStr">
        <is>
          <t>Greuel</t>
        </is>
      </c>
      <c r="B8402" t="inlineStr"/>
      <c r="C8402" t="inlineStr"/>
      <c r="D8402" t="inlineStr">
        <is>
          <t>sự ghê tởm, điều ghê tởm, cái bị ghét cay ghét đắng - sự kinh tởm, sự ghét cay ghét đắng, vật kinh tởm, việc ghê tởm, hành động đáng ghét - tính hung bạo, sự tàn ác, sự tàn bạo, hành động hung ác, hành động tàn bạo, sự lầm to - sự ghét, ác cảm, sự không thích, sự không muốn, cái mình ghét - sự tàn ác dã man, tính tàn ác, tội ác, hành động tàn ác - sự khiếp, sự ghê rợn, điều kinh khủng, cảnh khủng khiếp, sự ghét độc địa, sự rùng mình, cơn rùng mình, sự sợ hãi, trạng thái ủ rũ buồn nản</t>
        </is>
      </c>
    </row>
    <row r="8403">
      <c r="A8403" t="inlineStr">
        <is>
          <t>Greueltat</t>
        </is>
      </c>
      <c r="B8403" t="inlineStr"/>
      <c r="C8403" t="inlineStr"/>
      <c r="D8403" t="inlineStr">
        <is>
          <t>tính hung bạo, sự tàn ác, sự tàn bạo, hành động hung ác, hành động tàn bạo, sự lầm to</t>
        </is>
      </c>
    </row>
    <row r="8404">
      <c r="A8404" t="inlineStr">
        <is>
          <t>greulich</t>
        </is>
      </c>
      <c r="B8404" t="inlineStr"/>
      <c r="C8404" t="inlineStr"/>
      <c r="D8404" t="inlineStr">
        <is>
          <t>hung bạo, tàn ác, tàn bạo, rất xấu, tồi tệ - ghê gớm, khủng khiếp, ghê tởm - kinh khủng, kinh khiếp, dễ sợ, khó chịu, quá lắm, lởm chởm</t>
        </is>
      </c>
    </row>
    <row r="8405">
      <c r="A8405" t="inlineStr">
        <is>
          <t>griechisch</t>
        </is>
      </c>
      <c r="B8405" t="inlineStr"/>
      <c r="C8405" t="inlineStr"/>
      <c r="D8405" t="inlineStr">
        <is>
          <t>Hy-lạp, kiểu Hy-lạp vẽ kiến trúc hoặc khuôn mặt)</t>
        </is>
      </c>
    </row>
    <row r="8406">
      <c r="A8406" t="inlineStr">
        <is>
          <t>griffbereit</t>
        </is>
      </c>
      <c r="B8406" t="inlineStr"/>
      <c r="C8406" t="inlineStr"/>
      <c r="D8406" t="inlineStr">
        <is>
          <t>thuận tiện, tiện tay, vừa tầm tay, dễ cầm, dễ sử dụng, khéo tay</t>
        </is>
      </c>
    </row>
    <row r="8407">
      <c r="A8407" t="inlineStr">
        <is>
          <t>Griffel</t>
        </is>
      </c>
      <c r="B8407" t="inlineStr"/>
      <c r="C8407" t="inlineStr"/>
      <c r="D8407" t="inlineStr">
        <is>
          <t>bút lông chim, bút, ngòi bút, nghề cầm bút, nghề viết văn, bút pháp, văn phong, nhà văn, tác giả, chỗ quây, bâi rào kín, trại đồn điền, của penitentiary, con thiên nga cái - cột đồng hồ mặt trời, vòi nhuỵ, phong cách, cách, lối, loại, kiểu, dáng, thời trang, mốt, danh hiệu, tước hiệu, lịch, điều đặc sắc, điểm xuất sắc, bút trâm, bút mực, bút chì, kim = der Griffel +</t>
        </is>
      </c>
    </row>
    <row r="8408">
      <c r="A8408" t="inlineStr">
        <is>
          <t>griffig</t>
        </is>
      </c>
      <c r="B8408" t="inlineStr"/>
      <c r="C8408" t="inlineStr"/>
      <c r="D8408" t="inlineStr">
        <is>
          <t>thuận tiện, tiện tay, vừa tầm tay, dễ cầm, dễ sử dụng, khéo tay</t>
        </is>
      </c>
    </row>
    <row r="8409">
      <c r="A8409" t="inlineStr">
        <is>
          <t>Grill</t>
        </is>
      </c>
      <c r="B8409" t="inlineStr"/>
      <c r="C8409" t="inlineStr"/>
      <c r="D8409" t="inlineStr">
        <is>
          <t>lợn nướng cả con, vỉ để nướng cả con, cuộc liên hoan ngoài trời có quay lợn, bò, cừu cả con, sân phơi cà phê - grille, vỉ, món thịt nướng, chả, hiệu chả cá, quán chả nướng, phòng ăn thịt nướng grill room)</t>
        </is>
      </c>
    </row>
    <row r="8410">
      <c r="A8410" t="inlineStr">
        <is>
          <t>Grille</t>
        </is>
      </c>
      <c r="B8410" t="inlineStr"/>
      <c r="C8410" t="inlineStr"/>
      <c r="D8410" t="inlineStr">
        <is>
          <t>tính thất thường, tính đồng bóng, capriccio - tính hay thay đổi, quái vật, điều kỳ dị - con giòi, ý nghĩ ngông cuồng, ý nghĩ kỳ quái - ý chợt ny ra, ý thích chợt ny ra, máy trục quặng, máy tời = die Grille +</t>
        </is>
      </c>
    </row>
    <row r="8411">
      <c r="A8411" t="inlineStr">
        <is>
          <t>grillen</t>
        </is>
      </c>
      <c r="B8411" t="inlineStr"/>
      <c r="C8411" t="inlineStr"/>
      <c r="D8411" t="inlineStr">
        <is>
          <t>nướng cả con, quay cả con - nướng, nóng như thiêu, thiêu đốt, hun nóng - hành hạ, tra tấn, tra hỏi, bị nướng, bị thiêu đốt, bị hành hạ</t>
        </is>
      </c>
    </row>
    <row r="8412">
      <c r="A8412" t="inlineStr">
        <is>
          <t>Grimasse</t>
        </is>
      </c>
      <c r="B8412" t="inlineStr"/>
      <c r="C8412" t="inlineStr"/>
      <c r="D8412" t="inlineStr">
        <is>
          <t>số nhiều) trò hề, trò cười, anh hề, người hay khôi hài - mặt, vẻ mặt, thể diện, sĩ diện, bộ mặt, bề ngoài, mã ngoài, bề mặt, mặt trước, mặt phía trước - sự nhăn mặt, sự cau mặt, vẻ nhăn nhó, vẻ làm bộ làm điệu, vẻ màu mè ỏng ẹo - mops and mow nét mặt nhăn nhó, chợ phiên mùa thu - mồm, miệng, mõm, miệng ăn, cửa, sự nhăn nhó</t>
        </is>
      </c>
    </row>
    <row r="8413">
      <c r="A8413" t="inlineStr">
        <is>
          <t>Grimassen</t>
        </is>
      </c>
      <c r="B8413" t="inlineStr"/>
      <c r="C8413" t="inlineStr"/>
      <c r="D8413" t="inlineStr">
        <is>
          <t>nhăn mặt, nhăn nhó - học gạo</t>
        </is>
      </c>
    </row>
    <row r="8414">
      <c r="A8414" t="inlineStr">
        <is>
          <t>Grimm</t>
        </is>
      </c>
      <c r="B8414" t="inlineStr"/>
      <c r="C8414" t="inlineStr"/>
      <c r="D8414" t="inlineStr">
        <is>
          <t>sự tức giận, sự giận dữ, mối giận - tính dữ tợn, tính hung ác, sự dã man, sự tàn bạo - tính chất hung dữ, tính chất dữ tợn, tính chất hung tợn, tính chất dữ dội, tính chất mãnh liệt, tính chất ác liệt - sự thịnh nộ, sự điên tiết, sự ham mê, sự cuồng nhiệt, sự ác liệt, sự mãnh liệt, sư tử Hà đông, người đàn bà nanh ác, sự cắn rứt, sự day dứt, nữ thần tóc rắn, thần báo thù</t>
        </is>
      </c>
    </row>
    <row r="8415">
      <c r="A8415" t="inlineStr">
        <is>
          <t>grimmig</t>
        </is>
      </c>
      <c r="B8415" t="inlineStr"/>
      <c r="C8415" t="inlineStr"/>
      <c r="D8415" t="inlineStr">
        <is>
          <t>dữ tợn, hung ác, dã man, tàn bạo - hung dữ, hung tợn, dữ dội, mãnh liệt, ác liệt, sôi sục, hết sức khó chịu, hết sức ghê tởm, xấu hổ vô cùng - giận dữ, diên tiết, mạnh mẽ - tàn nhẫn, nhẫn tâm, ác nghiệt, không lay chuyển được - hoang vu, hoang dại, man rợ, không văn minh, tàn ác, tức giận, cáu kỉnh = grimmig +</t>
        </is>
      </c>
    </row>
    <row r="8416">
      <c r="A8416" t="inlineStr">
        <is>
          <t>Grinsen</t>
        </is>
      </c>
      <c r="B8416" t="inlineStr"/>
      <c r="C8416" t="inlineStr"/>
      <c r="D8416" t="inlineStr">
        <is>
          <t>cái nhăn mặt nhe cả răng ra, cái cười xếch đến mang tai, cái cười toe toét</t>
        </is>
      </c>
    </row>
    <row r="8417">
      <c r="A8417" t="inlineStr">
        <is>
          <t>grinsen</t>
        </is>
      </c>
      <c r="B8417" t="inlineStr"/>
      <c r="C8417" t="inlineStr"/>
      <c r="D8417" t="inlineStr">
        <is>
          <t>cười điệu = grinsen + = hämisch grinsen +</t>
        </is>
      </c>
    </row>
    <row r="8418">
      <c r="A8418" t="inlineStr">
        <is>
          <t>Grippe</t>
        </is>
      </c>
      <c r="B8418" t="inlineStr"/>
      <c r="C8418" t="inlineStr"/>
      <c r="D8418" t="inlineStr">
        <is>
          <t>của influenza, bệnh cúm flue) = die Grippe + = die Grippe haben + = an Grippe erkrankt +</t>
        </is>
      </c>
    </row>
    <row r="8419">
      <c r="A8419" t="inlineStr">
        <is>
          <t>grob</t>
        </is>
      </c>
      <c r="B8419" t="inlineStr"/>
      <c r="C8419" t="inlineStr"/>
      <c r="D8419" t="inlineStr">
        <is>
          <t>cục mịch, thô lỗ, quê mùa - súc vật, cục súc, vũ phu, hung ác, tàn bạo, xác thịt, nhục dục - người hạ đẳng, tiện dân, thô tục, thô bỉ, mất dạy, cáu kỉnh, keo cú, bủn xỉn, khó cày - kém, tồi tàn, to cánh, to sợi, không mịn, thô, lỗ mãng, tục tĩu - đặc, dày đặc, đần độn, dốt đặc - nguyên, sống, chưa luyện, chưa chín, còn xanh, không tiêu, thô thiển, chưa gọt giũa, mới phác qua, tục tằn, thô bạo, chưa phát triển, còn đang ủ, không biến cách - trang nghiêm, nghiêm nghị, từ tốn, nghiêm trọng, trầm trọng, quan trọng, sạm, tối, trầm, huyền - to béo, phì nộm, béo phị, thô và béo ngậy, nặng, kho ngửi, bẩn tưởi, gớm guốc, trắng trợn, hiển nhiên, sờ sờ, không tinh, không thính, không sành, rậm rạp, um tùm, toàn bộ, tổng - cộc lốc, cộc cằn - nặng nề &amp; ), chất nặng, chứa đầy, nặng trĩu, khó tiêu, nặng trọng, nhiều, bội, lớn, to, dữ dội, kịch liệt, chắc, bì bì, không xốp, không nở, chán ngắt, buồn tẻ, không hấp dẫn, âm u, u ám, ảm đạm - lấy lội khó đi, tối dạ, chậm hiểu, trông nặng trình trịch, vụng về khó coi, đau buồn, đau đớn, bi thảm, chán nản, thất vọng, buồn ngủ, khắc khổ, khó bay hơi, nặng nề, chậm chạp - thiếu tế nhị, khiếm nhã - rõ ràng, rõ rệt, đơn giản, dễ hiểu, không viết bằng mật mã, giản dị, thường, đơn sơ, mộc mạc, chất phác, ngay thẳng, thẳng thắn, trơn, một màu, xấu - ráp, nhám, xù xì, gồ ghề, bờm xờm, lởm chởm, mạnh, hung dữ, bảo tố, động, chưa trau chuốt, sống sượng, gian khổ, gay go, nhọc nhằn, nháp, phác, phỏng, gần đúng, ầm ĩ, hỗn độn, chói tai, dữ - không bằng phẳng, mạnh mẽ, đại thể, đại khái, phỏng chừng - thô kệch, không đều, nghiêm khắc, hay gắt, hay quàu quạu, vất vả, khó nhọc, gian truân, khổ hạnh, trúc trắc, chối tai, khoẻ mạnh, vạm vỡ - đẽo qua loa, chưa nhẵn mặt - - rậm lông, có nhiều bụi rậm mọc ngổn ngang, có cành tua tủa, đầu tóc râu ria bờm xờm, có lông tơ dài - dai, bền, dai sức, dẻo dai, cứng rắn, cứng cỏi, bất khuất, khăng khăng, cố chấp, ương ngạnh, ngoan cố, khó, hắc búa = grob + = grob +</t>
        </is>
      </c>
    </row>
    <row r="8420">
      <c r="A8420" t="inlineStr">
        <is>
          <t>Grobheit</t>
        </is>
      </c>
      <c r="B8420" t="inlineStr"/>
      <c r="C8420" t="inlineStr"/>
      <c r="D8420"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 - sự thô, tính thô lỗ, tính lỗ mãng, tính thô tục, tính tục tĩu - - tính thô bạo, tính trắng trợn, tính hiển nhiên, tính thô bỉ, tính thô thiển - - sự ráp, sự xù xì, sự gồ ghề, sự lởm chởm, sự dữ dội, sự mạnh mẽ, sự động, sự thô lỗ, sự thô bỉ, sự sống sượng, sự lỗ mãng, sự cộc cằn, sự thô bạo, sự tàn tệ, sự hỗn độn, sự làm chói tai - sự khiếm nhã, sự bất lịch sự, sự vô lễ, sự láo xược, trạng thái man rợ, trạng thái dã man, sự đột ngột</t>
        </is>
      </c>
    </row>
    <row r="8421">
      <c r="A8421" t="inlineStr">
        <is>
          <t>Grobian</t>
        </is>
      </c>
      <c r="B8421" t="inlineStr"/>
      <c r="C8421" t="inlineStr"/>
      <c r="D8421" t="inlineStr">
        <is>
          <t>người coi sà lan, người thô lỗ, người lỗ mãng - súc vật, thú vật, cục súc, kẻ vũ phu, thú tính - người hạ đẳng, tiện dân, người vô học thức, người thô tục, người cáu kỉnh, người keo cú, người bủn xỉn = ein Grobian + = er ist als Grobian verschrien +</t>
        </is>
      </c>
    </row>
    <row r="8422">
      <c r="A8422" t="inlineStr">
        <is>
          <t>Grog</t>
        </is>
      </c>
      <c r="B8422" t="inlineStr"/>
      <c r="C8422" t="inlineStr"/>
      <c r="D8422" t="inlineStr">
        <is>
          <t>Grôc - tôđi</t>
        </is>
      </c>
    </row>
    <row r="8423">
      <c r="A8423" t="inlineStr">
        <is>
          <t>Groll</t>
        </is>
      </c>
      <c r="B8423" t="inlineStr"/>
      <c r="C8423" t="inlineStr"/>
      <c r="D8423" t="inlineStr">
        <is>
          <t>sự tức giận, sự phẫn nộ - mối ác cảm, mối hận thù - tính hiểm độc, ác tâm - sự hờn giận, sự giận dỗi, sự oán giận - sự hiềm thù, sự thù oán, ác ý - sự phẫn uất, sự phật ý, sự bực bội = der Groll + = der Groll + = der Groll + = Groll hegen + = gegen jemand Groll hegen +</t>
        </is>
      </c>
    </row>
    <row r="8424">
      <c r="A8424" t="inlineStr">
        <is>
          <t>Gros</t>
        </is>
      </c>
      <c r="B8424" t="inlineStr"/>
      <c r="C8424" t="inlineStr"/>
      <c r="D8424" t="inlineStr">
        <is>
          <t>mười hai tá, gốt small gross)</t>
        </is>
      </c>
    </row>
    <row r="8425">
      <c r="A8425" t="inlineStr">
        <is>
          <t>grotesk</t>
        </is>
      </c>
      <c r="B8425" t="inlineStr"/>
      <c r="C8425" t="inlineStr"/>
      <c r="D8425" t="inlineStr">
        <is>
          <t>kỳ dị, lố bịch, Barôc, hoa mỹ kỳ cục - kỳ quái, kỳ lạ - đồng bóng, hay thay đổi, quái đản, kỳ cục - - có tính chất nhạc ja, như nhạc ja, vui nhộn, ồn ào, lố bịch tức cười</t>
        </is>
      </c>
    </row>
    <row r="8426">
      <c r="A8426" t="inlineStr">
        <is>
          <t>Groteske</t>
        </is>
      </c>
      <c r="B8426" t="inlineStr"/>
      <c r="C8426" t="inlineStr"/>
      <c r="D8426" t="inlineStr">
        <is>
          <t>bức tranh kỳ cục, bức tượng kỳ cục</t>
        </is>
      </c>
    </row>
    <row r="8427">
      <c r="A8427" t="inlineStr">
        <is>
          <t>Grotte</t>
        </is>
      </c>
      <c r="B8427" t="inlineStr"/>
      <c r="C8427" t="inlineStr"/>
      <c r="D8427" t="inlineStr">
        <is>
          <t>hang động</t>
        </is>
      </c>
    </row>
    <row r="8428">
      <c r="A8428" t="inlineStr">
        <is>
          <t>Grube</t>
        </is>
      </c>
      <c r="B8428" t="inlineStr"/>
      <c r="C8428" t="inlineStr"/>
      <c r="D8428" t="inlineStr">
        <is>
          <t>lỗ hổng, hố hốc, ổ, khoang - hào, rãnh, mương, biển Măng-sơ, biển bắc, biển - fossa - chỗ rống, chỗ trũng, chỗ lõm sâu hoắm, thung lũng lòng chảo = die Grube + = Preis frei Grube +</t>
        </is>
      </c>
    </row>
    <row r="8429">
      <c r="A8429" t="inlineStr">
        <is>
          <t>Grubengas</t>
        </is>
      </c>
      <c r="B8429" t="inlineStr"/>
      <c r="C8429" t="inlineStr"/>
      <c r="D8429" t="inlineStr">
        <is>
          <t>lõi rau atisô, sự làm nghẹt, sự làm kẹt, sự tắc lại, sự làm ngột, sự làm tắt thở, chỗ thắt lại, chỗ co lại, chỗ bóp lại, cuộn cảm kháng choker), van điều tiết không khí, bướm gió - khí mêtan - Metan</t>
        </is>
      </c>
    </row>
    <row r="8430">
      <c r="A8430" t="inlineStr">
        <is>
          <t>Grundball</t>
        </is>
      </c>
      <c r="B8430" t="inlineStr"/>
      <c r="C8430" t="inlineStr"/>
      <c r="D8430" t="inlineStr">
        <is>
          <t>quả lốp</t>
        </is>
      </c>
    </row>
    <row r="8431">
      <c r="A8431" t="inlineStr">
        <is>
          <t>Grundbegriff</t>
        </is>
      </c>
      <c r="B8431" t="inlineStr"/>
      <c r="C8431" t="inlineStr"/>
      <c r="D8431" t="inlineStr">
        <is>
          <t>yếu tố, nguyên tố, pin, yếu tố phân tử, hiện tượng khí tượng, cơ sở, nguyên lý cơ bản, sức mạnh thiên nhiên, đơn vị không quân, môi trường</t>
        </is>
      </c>
    </row>
    <row r="8432">
      <c r="A8432" t="inlineStr">
        <is>
          <t>Grundbesitz</t>
        </is>
      </c>
      <c r="B8432" t="inlineStr"/>
      <c r="C8432" t="inlineStr"/>
      <c r="D8432" t="inlineStr">
        <is>
          <t>tài sản, di sản, bất động sản ruộng đất, đẳng cấp, hoàn cảnh, tình trạng - mặt đất, đất, bâi đất, khu đất, ruộng đất, đất đai vườn tược, vị trí, khoảng cách, đáy, nền, cặn bã, số nhiều) lý lẽ, lý do, căn cứ, cớ, sự tiếp đất - đất liền, đất trồng, đất đai, vùng, xứ, địa phương, điền sản - bất động sản = ohne Grundbesitz + = der freie Grundbesitz + = die Übergabe von Grundbesitz +</t>
        </is>
      </c>
    </row>
    <row r="8433">
      <c r="A8433" t="inlineStr">
        <is>
          <t>Grundbesitzer</t>
        </is>
      </c>
      <c r="B8433" t="inlineStr"/>
      <c r="C8433" t="inlineStr"/>
      <c r="D8433" t="inlineStr">
        <is>
          <t>chủ thái ấp được toàn quyền sử dụng - người chiếm hữu đất đai, địa chủ, người cho thuê đất - địa ch</t>
        </is>
      </c>
    </row>
    <row r="8434">
      <c r="A8434" t="inlineStr">
        <is>
          <t>Grundbesitzes</t>
        </is>
      </c>
      <c r="B8434" t="inlineStr"/>
      <c r="C8434" t="inlineStr"/>
      <c r="D8434" t="inlineStr">
        <is>
          <t>đất cho làm rẽ, đất phát canh, sự chiếm hữu, sự hưởng dụng, thời gian chiếm hữu, thời gian hưởng dụng, nhiệm kỳ</t>
        </is>
      </c>
    </row>
    <row r="8435">
      <c r="A8435" t="inlineStr">
        <is>
          <t>Grundbestandteil</t>
        </is>
      </c>
      <c r="B8435" t="inlineStr"/>
      <c r="C8435" t="inlineStr"/>
      <c r="D8435" t="inlineStr">
        <is>
          <t>yếu tố, nguyên tố, pin, yếu tố phân tử, hiện tượng khí tượng, cơ sở, nguyên lý cơ bản, sức mạnh thiên nhiên, đơn vị không quân, môi trường</t>
        </is>
      </c>
    </row>
    <row r="8436">
      <c r="A8436" t="inlineStr">
        <is>
          <t>Grundbuch</t>
        </is>
      </c>
      <c r="B8436" t="inlineStr"/>
      <c r="C8436" t="inlineStr"/>
      <c r="D8436" t="inlineStr">
        <is>
          <t>sổ, sổ sách, máy ghi công tơ, đồng hồ ghi, khoảng âm, sự sắp chữ, cân xứng với lề giấy, van, cửa điều tiết, cửa lò</t>
        </is>
      </c>
    </row>
    <row r="8437">
      <c r="A8437" t="inlineStr">
        <is>
          <t>Grunde</t>
        </is>
      </c>
      <c r="B8437" t="inlineStr"/>
      <c r="C8437" t="inlineStr"/>
      <c r="D8437" t="inlineStr">
        <is>
          <t>cơ bản, về cơ bản = aus diesem Grunde + = im Grunde genommen +</t>
        </is>
      </c>
    </row>
    <row r="8438">
      <c r="A8438" t="inlineStr">
        <is>
          <t>Grundeinheit</t>
        </is>
      </c>
      <c r="B8438" t="inlineStr"/>
      <c r="C8438" t="inlineStr"/>
      <c r="D8438" t="inlineStr">
        <is>
          <t>yếu tố, nguyên tố, pin, yếu tố phân tử, hiện tượng khí tượng, cơ sở, nguyên lý cơ bản, sức mạnh thiên nhiên, đơn vị không quân, môi trường</t>
        </is>
      </c>
    </row>
    <row r="8439">
      <c r="A8439" t="inlineStr">
        <is>
          <t>Grundfarbe</t>
        </is>
      </c>
      <c r="B8439" t="inlineStr"/>
      <c r="C8439" t="inlineStr"/>
      <c r="D8439" t="inlineStr">
        <is>
          <t>mặt đất, đất, bâi đất, khu đất, ruộng đất, đất đai vườn tược, vị trí, khoảng cách, đáy, nền, cặn bã, số nhiều) lý lẽ, lý do, căn cứ, cớ, sự tiếp đất</t>
        </is>
      </c>
    </row>
    <row r="8440">
      <c r="A8440" t="inlineStr">
        <is>
          <t>Grundgedanke</t>
        </is>
      </c>
      <c r="B8440" t="inlineStr"/>
      <c r="C8440" t="inlineStr"/>
      <c r="D8440" t="inlineStr">
        <is>
          <t>âm chủ đạo, ý chủ đạo, nguyên tắc chủ đạo, chủ đạo, then chốt, chủ chốt, chính - gốc, nguồn gốc, yếu tố cơ bản, nguyên lý, nguyên tắc, nguyên tắc đạo đức, phép tắc, phương châm xử thế, nguyên tắc cấu tạo, yếu tố cấu tạo đặc trưng</t>
        </is>
      </c>
    </row>
    <row r="8441">
      <c r="A8441" t="inlineStr">
        <is>
          <t>Grundhaltung</t>
        </is>
      </c>
      <c r="B8441" t="inlineStr"/>
      <c r="C8441" t="inlineStr"/>
      <c r="D8441" t="inlineStr">
        <is>
          <t>phương hướng chung, tiến trình, ý nghĩa, tinh thần chung, nội dung chính, kỳ hạn, bản sao, giọng nam cao, bè têno, kèn têno</t>
        </is>
      </c>
    </row>
    <row r="8442">
      <c r="A8442" t="inlineStr">
        <is>
          <t>grundieren</t>
        </is>
      </c>
      <c r="B8442" t="inlineStr"/>
      <c r="C8442" t="inlineStr"/>
      <c r="D8442" t="inlineStr">
        <is>
          <t>làm đáy, đóng mặt, mò xuống tận đáy, ) xem xét kỹ lưỡng, căn cứ vào, dựa trên, chạm đáy - dựa vào, đặt vào, truyền thụ những kiến thức vững vàng, đặt nền, đặt xuống đất, làm cho mắc cạn, làm cho không cất cánh, bắn rơi, làm rơi xuống đất, tiếp đất, mắc cạn, hạ cánh = grundieren + = grundieren +</t>
        </is>
      </c>
    </row>
    <row r="8443">
      <c r="A8443" t="inlineStr">
        <is>
          <t>Grundierung</t>
        </is>
      </c>
      <c r="B8443" t="inlineStr"/>
      <c r="C8443" t="inlineStr"/>
      <c r="D8443" t="inlineStr">
        <is>
          <t>mặt đất, đất, bâi đất, khu đất, ruộng đất, đất đai vườn tược, vị trí, khoảng cách, đáy, nền, cặn bã, số nhiều) lý lẽ, lý do, căn cứ, cớ, sự tiếp đất - sự mắc cạn, sự hạ cánh, sự bắn rơi, sự truyền thụ kiến thức vững vàng, sự đặt nền - sự mồi nước, sự bơm xăng vào cacbuaratơ, sự cho ăn đầy, sự cho ăn uống thoả thích, sự chỉ dẫn, sự cung cấp tài liệu, sự sơn lót, lớp sơn lót, đường để pha vào bia, sự nhồi thuốc nổ - thuốc nổ nhồi - áo bành tô mặc trong, lớp dưới, lớp đáy, lông măng</t>
        </is>
      </c>
    </row>
    <row r="8444">
      <c r="A8444" t="inlineStr">
        <is>
          <t>Grundlage</t>
        </is>
      </c>
      <c r="B8444" t="inlineStr"/>
      <c r="C8444" t="inlineStr"/>
      <c r="D8444" t="inlineStr">
        <is>
          <t>cơ sở, nền, nền tảng, nền móng, đáy, chấn đế, căn cứ, đường đáy, mặt đáy, cơ số, gốc từ, Bazơ - - cái giường, lòng, lớp, nấm mồ, hôn nhân, vợ chồng - phần dưới cùng, bụng tàu, tàu, mặt, đít, ngọn nguồn, bản chất, sức chịu đựng, sức dai - số lượng đã cho, điều đã cho biết, luận cứ, mốc tính toán, mốc đo lường - yếu tố, nguyên tố, pin, yếu tố phân tử, hiện tượng khí tượng, nguyên lý cơ bản, sức mạnh thiên nhiên, đơn vị không quân, môi trường - sự thành lập, sự sáng lập, sự thiết lập, tổ chức - quy tắc cơ bản, nguyên tắc cơ bản, nốt gốc - mặt đất, đất, bâi đất, khu đất, ruộng đất, đất đai vườn tược, vị trí, khoảng cách, cặn bã, số nhiều) lý lẽ, lý do, cớ, sự tiếp đất - nền đường, chất nền - bệ, đôn - những nguyên tắc sơ đẳng, những nguyên tắc cơ sở, những khái niệm bước đầu, những kiến thức cơ sở, cơ quan thô sơ - lớp dưới, tầng đất cái, thể nền - móng, cơ sở hạ tầng = die logische Grundlage + = auf breiterer Grundlage + = jeder Grundlage entbehren + = diese Nachricht entbehrt jeder Grundlage +</t>
        </is>
      </c>
    </row>
    <row r="8445">
      <c r="A8445" t="inlineStr">
        <is>
          <t>Grundlagen</t>
        </is>
      </c>
      <c r="B8445" t="inlineStr"/>
      <c r="C8445" t="inlineStr"/>
      <c r="D8445">
        <f> die Grundlagen für etwas legen +</f>
        <v/>
      </c>
    </row>
    <row r="8446">
      <c r="A8446" t="inlineStr">
        <is>
          <t>grundlegend</t>
        </is>
      </c>
      <c r="B8446" t="inlineStr"/>
      <c r="C8446" t="inlineStr"/>
      <c r="D8446" t="inlineStr">
        <is>
          <t>cơ bản, cơ sở - bazơ - cuối, cuối cùng, thấp nhất, căn bản - cấu thành, lập thành, thành lập tổ chức, cơ bản chủ yếu - chủ yếu, gốc - nguyên thuỷ, đầu, đầu tiên, nguyên, sơ đẳng, sơ cấp, chính, bậc nhất, đại cổ sinh - cấp tiến - sơ bộ, bước đầu, mới phôi thai, thô sơ - sau cùng, chót, lớn nhất, tối đa</t>
        </is>
      </c>
    </row>
    <row r="8447">
      <c r="A8447" t="inlineStr">
        <is>
          <t>Grundlinie</t>
        </is>
      </c>
      <c r="B8447" t="inlineStr"/>
      <c r="C8447" t="inlineStr"/>
      <c r="D8447" t="inlineStr">
        <is>
          <t>cơ sở, nền, nền tảng, nền móng, đáy, chấn đế, căn cứ, đường đáy, mặt đáy, cơ số, gốc từ, Bazơ - nét ngoài, đường nét, hình dáng, hình bóng, nét phác, nét đại cương, đề cương, sự vạch ra những nét chính, đặc điểm chính, nguyên tắc chung</t>
        </is>
      </c>
    </row>
    <row r="8448">
      <c r="A8448" t="inlineStr">
        <is>
          <t>grundlos</t>
        </is>
      </c>
      <c r="B8448" t="inlineStr"/>
      <c r="C8448" t="inlineStr"/>
      <c r="D8448" t="inlineStr">
        <is>
          <t>không có cơ sở, không có căn cứ - không có đáy, không có mặt, rất sâu, không thể dò được - không có lý do, vô cớ - cho không, không lấy tiền, không mất tiền, không phải trả tiền, vu vơ - không căn cứ, không duyên cớ - ngồi rồi, không làm việc gì, không làm ăn gì cả, ăn không ngồi rồi, lười nhác, không có công ăn việc làm, thất nghiệp, để không, không chạy, vô ích, vô hiệu quả, không tác dụng - không đi đến đâu, không đâu, vẩn vơ - không có động cơ - không có sơ sở - không có sự khiêu khích, không bị khiêu khích</t>
        </is>
      </c>
    </row>
    <row r="8449">
      <c r="A8449" t="inlineStr">
        <is>
          <t>Grundlosigkeit</t>
        </is>
      </c>
      <c r="B8449" t="inlineStr"/>
      <c r="C8449" t="inlineStr"/>
      <c r="D8449" t="inlineStr">
        <is>
          <t>sự không căn cứ, sự không duyên cớ</t>
        </is>
      </c>
    </row>
    <row r="8450">
      <c r="A8450" t="inlineStr">
        <is>
          <t>Grundnetz</t>
        </is>
      </c>
      <c r="B8450" t="inlineStr"/>
      <c r="C8450" t="inlineStr"/>
      <c r="D8450" t="inlineStr">
        <is>
          <t>lôi kéo, kéo lê, kéo trôi đi, mò đáy, vét đáy, lắp cái cản, bừa, kéo, đi kéo lê, kéo dài, chơi quá chậm, thiếu sinh động, kề mề, trôi, không cầm chặt</t>
        </is>
      </c>
    </row>
    <row r="8451">
      <c r="A8451" t="inlineStr">
        <is>
          <t>Grundpfeiler</t>
        </is>
      </c>
      <c r="B8451" t="inlineStr"/>
      <c r="C8451" t="inlineStr"/>
      <c r="D8451" t="inlineStr">
        <is>
          <t>đá đỉnh vòm, nguyên tắc cơ bản, yếu tố chủ chốt, yếu tố quyết định</t>
        </is>
      </c>
    </row>
    <row r="8452">
      <c r="A8452" t="inlineStr">
        <is>
          <t>Grundprinzip</t>
        </is>
      </c>
      <c r="B8452" t="inlineStr"/>
      <c r="C8452" t="inlineStr"/>
      <c r="D8452" t="inlineStr">
        <is>
          <t>thư cuối, tối hậu thư, kết luận cuối cùng, nguyên tắc cơ bản, nguyên lý cơ bản</t>
        </is>
      </c>
    </row>
    <row r="8453">
      <c r="A8453" t="inlineStr">
        <is>
          <t>Grundsatz</t>
        </is>
      </c>
      <c r="B8453" t="inlineStr"/>
      <c r="C8453" t="inlineStr"/>
      <c r="D8453" t="inlineStr">
        <is>
          <t>cơ sở, nền, nền tảng, nền móng, đáy, chấn đế, căn cứ, đường đáy, mặt đáy, cơ số, gốc từ, Bazơ - giáo điều, giáo lý, lời phát biểu võ đoán - sách phúc âm, cẩm nang, nguyên tắc chỉ đạo, điều tin tưởng, điều có thể tin là thật - cách ngôn, châm ngôn, Maxim súng liên thanh macxim - khẩu hiệu, phương châm, đề từ - gốc, nguồn gốc, yếu tố cơ bản, nguyên lý, nguyên tắc, nguyên tắc đạo đức, phép tắc, phương châm xử thế, nguyên tắc cấu tạo, yếu tố cấu tạo đặc trưng - chủ nghĩa = der politische Grundsatz + = der moralische Grundsatz +</t>
        </is>
      </c>
    </row>
    <row r="8454">
      <c r="A8454" t="inlineStr">
        <is>
          <t>Grundstein</t>
        </is>
      </c>
      <c r="B8454" t="inlineStr"/>
      <c r="C8454" t="inlineStr"/>
      <c r="D8454">
        <f> den Grundstein legen +</f>
        <v/>
      </c>
    </row>
    <row r="8455">
      <c r="A8455" t="inlineStr">
        <is>
          <t>Grundstock</t>
        </is>
      </c>
      <c r="B8455" t="inlineStr"/>
      <c r="C8455" t="inlineStr"/>
      <c r="D8455" t="inlineStr">
        <is>
          <t>nền tảng, cơ sở, căn cứ</t>
        </is>
      </c>
    </row>
    <row r="8456">
      <c r="A8456" t="inlineStr">
        <is>
          <t>Grundstoff</t>
        </is>
      </c>
      <c r="B8456" t="inlineStr"/>
      <c r="C8456" t="inlineStr"/>
      <c r="D8456" t="inlineStr">
        <is>
          <t>người đóng sách, bộ phận buộc lúa, dây, lạt, thừng, chão, chất gắn, bìa rời - yếu tố, nguyên tố, pin, yếu tố phân tử, hiện tượng khí tượng, cơ sở, nguyên lý cơ bản, sức mạnh thiên nhiên, đơn vị không quân, môi trường - chất, vật chất, đề, chủ đề, nội dung, vật, vật phẩm, việc, chuyện, điều, sự kiện, vấn đề, việc quan trọng, chuyện quan trọng, số ước lượng, khoảng độ, lý do, nguyên nhân, cớ, lẽ, cơ hội, mủ = der Grundstoff +</t>
        </is>
      </c>
    </row>
    <row r="8457">
      <c r="A8457" t="inlineStr">
        <is>
          <t>Grundton</t>
        </is>
      </c>
      <c r="B8457" t="inlineStr"/>
      <c r="C8457" t="inlineStr"/>
      <c r="D8457" t="inlineStr">
        <is>
          <t>âm chủ đạo, ý chủ đạo, nguyên tắc chủ đạo, chủ đạo, then chốt, chủ chốt, chính - âm chủ, thuốc bổ = der Grundton +</t>
        </is>
      </c>
    </row>
    <row r="8458">
      <c r="A8458" t="inlineStr">
        <is>
          <t>Grundwort</t>
        </is>
      </c>
      <c r="B8458" t="inlineStr"/>
      <c r="C8458" t="inlineStr"/>
      <c r="D8458" t="inlineStr">
        <is>
          <t>rễ, cây con cả rễ, số nhiều) các cây có củ, chăn, gốc, căn nguyên, gốc rễ, nguồn gốc, căn bản, thực chất, căn, nghiệm, gốc từ, nốt cơ bản, con cháu</t>
        </is>
      </c>
    </row>
    <row r="8459">
      <c r="A8459" t="inlineStr">
        <is>
          <t>Grundzahl</t>
        </is>
      </c>
      <c r="B8459" t="inlineStr"/>
      <c r="C8459" t="inlineStr"/>
      <c r="D8459" t="inlineStr">
        <is>
          <t>cơ sở, nền, nền tảng, nền móng, đáy, chấn đế, căn cứ, đường đáy, mặt đáy, cơ số, gốc từ, Bazơ = die Grundzahl +</t>
        </is>
      </c>
    </row>
    <row r="8460">
      <c r="A8460" t="inlineStr">
        <is>
          <t>Grundzahlen</t>
        </is>
      </c>
      <c r="B8460" t="inlineStr"/>
      <c r="C8460" t="inlineStr"/>
      <c r="D8460" t="inlineStr">
        <is>
          <t>cơ số, nguồn gốc, căn nguyên</t>
        </is>
      </c>
    </row>
    <row r="8461">
      <c r="A8461" t="inlineStr">
        <is>
          <t>Grundzug</t>
        </is>
      </c>
      <c r="B8461" t="inlineStr"/>
      <c r="C8461" t="inlineStr"/>
      <c r="D8461" t="inlineStr">
        <is>
          <t>đặc tính, đặc điểm - nét đặc biệt, điểm đặc trưng, nét mặt, bài đặc biệt, tranh biếm hoạ đặc biệt, tiết mục chủ chốt</t>
        </is>
      </c>
    </row>
    <row r="8462">
      <c r="A8462" t="inlineStr">
        <is>
          <t>Grunzen</t>
        </is>
      </c>
      <c r="B8462" t="inlineStr"/>
      <c r="C8462" t="inlineStr"/>
      <c r="D8462" t="inlineStr">
        <is>
          <t>tiếng kêu ủn ỉn, tiếng càu nhàu, tiếng cằn nhằn, tiếng lẩm bẩm</t>
        </is>
      </c>
    </row>
    <row r="8463">
      <c r="A8463" t="inlineStr">
        <is>
          <t>grunzen</t>
        </is>
      </c>
      <c r="B8463" t="inlineStr"/>
      <c r="C8463" t="inlineStr"/>
      <c r="D8463" t="inlineStr">
        <is>
          <t>ủn ỉn, càu nhàu, cằn nhằn, lẩm bẩm</t>
        </is>
      </c>
    </row>
    <row r="8464">
      <c r="A8464" t="inlineStr">
        <is>
          <t>Grunzochse</t>
        </is>
      </c>
      <c r="B8464" t="inlineStr"/>
      <c r="C8464" t="inlineStr"/>
      <c r="D8464" t="inlineStr">
        <is>
          <t>bò Tây tạng</t>
        </is>
      </c>
    </row>
    <row r="8465">
      <c r="A8465" t="inlineStr">
        <is>
          <t>Gruppe</t>
        </is>
      </c>
      <c r="B8465" t="inlineStr"/>
      <c r="C8465" t="inlineStr"/>
      <c r="D8465" t="inlineStr">
        <is>
          <t>đê, gờ, ụ, bờ, đống, bãi ngầm, sự nghiêng cánh, sự nghiêng sang một bên, bờ miệng giếng, bờ miệng hầm, nhà ngân hàng, vốn nhà cái, chỗ ngồi, dãy mái chèo, bàn phím, bàn thợ - thân thể, thể xác, xác chết, thi thể, thân, nhóm, đoàn, đội, ban, hội đồng, khối, số lượng lớn, nhiều, con người, người, vật thể - lùm, bụi, cục, hòn, khúc, tiếng bước nặng nề, miếng da phủ gót clump sole) - đám, bó, cụm, đàn, bầy - tốp, toán, kíp, bọn, lũ, bộ - gốc - tập hợp, ván, xéc, giới, cành chiết, cành giăm, quả mới đậu, chiều tà, lúc mặt trời lặn, chiều hướng, khuynh hướng, hình thể, dáng dấp, kiểu cách, lớp vữa ngoài, cột gỗ chống hâm, lứa trứng - tảng đá, máy, nhóm máy, thiết bị, cảnh dựng, máy thu thanh radio set wireless set), máy truyền hình television set) - tổ, đội thể thao - đội kỵ binh, đội tàu, đội máy bay, đội ngũ - cỗ = die Gruppe + = die Gruppe + = die Gruppe + = die parteiähnliche Gruppe + = die paraphyletische Gruppe + = sich zu einer Gruppe versammeln + = der Verfechter der Vorherrschaft einer Gruppe +</t>
        </is>
      </c>
    </row>
    <row r="8466">
      <c r="A8466" t="inlineStr">
        <is>
          <t>Gruppen</t>
        </is>
      </c>
      <c r="B8466" t="inlineStr"/>
      <c r="C8466" t="inlineStr"/>
      <c r="D8466" t="inlineStr">
        <is>
          <t>hợp thành nhóm, tập hợp lại, phân loại, phân hạng, phân phối theo nhóm, tạo nên sự hoà hợp màu sắc = in Gruppen organisieren + = drei verschiedene Gruppen +</t>
        </is>
      </c>
    </row>
    <row r="8467">
      <c r="A8467" t="inlineStr">
        <is>
          <t>Gruppenanforderung</t>
        </is>
      </c>
      <c r="B8467" t="inlineStr"/>
      <c r="C8467" t="inlineStr"/>
      <c r="D8467" t="inlineStr">
        <is>
          <t>nét mặt nhìn nghiêng, mặt nghiêng, sơ lược tiểu sử</t>
        </is>
      </c>
    </row>
    <row r="8468">
      <c r="A8468" t="inlineStr">
        <is>
          <t>Gruppieren</t>
        </is>
      </c>
      <c r="B8468" t="inlineStr"/>
      <c r="C8468" t="inlineStr"/>
      <c r="D8468"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t>
        </is>
      </c>
    </row>
    <row r="8469">
      <c r="A8469" t="inlineStr">
        <is>
          <t>gruppieren</t>
        </is>
      </c>
      <c r="B8469" t="inlineStr"/>
      <c r="C8469" t="inlineStr"/>
      <c r="D8469" t="inlineStr">
        <is>
          <t>chia loại, phân loại, sắp xếp thành loại, làm cho xứng nhau, làm cho hợp nhau, sắp xếp các mặt hàng để bày biện, cung cấp các mặt hàng, assort with ẩn ý với, tương đắc với - giao du với, assort with hợp với, xứng nhau, ở vào một loại - hợp thành nhóm, tập hợp lại, phân hạng, phân phối theo nhóm, tạo nên sự hoà hợp màu sắc = sich gruppieren +</t>
        </is>
      </c>
    </row>
    <row r="8470">
      <c r="A8470" t="inlineStr">
        <is>
          <t>Gruppierung</t>
        </is>
      </c>
      <c r="B8470" t="inlineStr"/>
      <c r="C8470" t="inlineStr"/>
      <c r="D8470" t="inlineStr">
        <is>
          <t>sự tập hợp, sự kết hợp, sự tụ tập, khối tập hợp, khối kết tập, thể tụ tập, sự thu nạp - sự họp thành nhóm, nhóm, tổ, đội</t>
        </is>
      </c>
    </row>
    <row r="8471">
      <c r="A8471" t="inlineStr">
        <is>
          <t>gruselig</t>
        </is>
      </c>
      <c r="B8471" t="inlineStr"/>
      <c r="C8471" t="inlineStr"/>
      <c r="D8471" t="inlineStr">
        <is>
          <t>rùng mình, sởn gáy, sởn gai ốc, làm rùng mình, làm sởn gáy, làm sởn gai ốc, bò, leo</t>
        </is>
      </c>
    </row>
    <row r="8472">
      <c r="A8472" t="inlineStr">
        <is>
          <t>Guckloch</t>
        </is>
      </c>
      <c r="B8472" t="inlineStr"/>
      <c r="C8472" t="inlineStr"/>
      <c r="D8472" t="inlineStr">
        <is>
          <t>lỗ xâu, lỗ nhìn, lỗ châu mai, mắt nhỏ - lỗ ngắm</t>
        </is>
      </c>
    </row>
    <row r="8473">
      <c r="A8473" t="inlineStr">
        <is>
          <t>Guerilla</t>
        </is>
      </c>
      <c r="B8473" t="inlineStr"/>
      <c r="C8473" t="inlineStr"/>
      <c r="D8473" t="inlineStr">
        <is>
          <t>du kích, quân du kích, chiến tranh du kích guerilla war)</t>
        </is>
      </c>
    </row>
    <row r="8474">
      <c r="A8474" t="inlineStr">
        <is>
          <t>Gulasch</t>
        </is>
      </c>
      <c r="B8474" t="inlineStr"/>
      <c r="C8474" t="inlineStr"/>
      <c r="D8474" t="inlineStr">
        <is>
          <t>món ragu Hung-ga-ri</t>
        </is>
      </c>
    </row>
    <row r="8475">
      <c r="A8475" t="inlineStr">
        <is>
          <t>Gummi</t>
        </is>
      </c>
      <c r="B8475" t="inlineStr"/>
      <c r="C8475" t="inlineStr"/>
      <c r="D8475" t="inlineStr">
        <is>
          <t>cao su - cao su india-rubber), cái tẩy, ủng cao su, người xoa bóp, khăn lau, giẻ lau, cái để chà xát, bằng cao su = Gummi ausscheiden + = mit Gummi überziehen +</t>
        </is>
      </c>
    </row>
    <row r="8476">
      <c r="A8476" t="inlineStr">
        <is>
          <t>Gummiball</t>
        </is>
      </c>
      <c r="B8476" t="inlineStr"/>
      <c r="C8476" t="inlineStr"/>
      <c r="D8476">
        <f> der weiche Gummiball +</f>
        <v/>
      </c>
    </row>
    <row r="8477">
      <c r="A8477" t="inlineStr">
        <is>
          <t>Gummiband</t>
        </is>
      </c>
      <c r="B8477" t="inlineStr"/>
      <c r="C8477" t="inlineStr"/>
      <c r="D8477" t="inlineStr">
        <is>
          <t>dây chun, dây cao su</t>
        </is>
      </c>
    </row>
    <row r="8478">
      <c r="A8478" t="inlineStr">
        <is>
          <t>gummieren</t>
        </is>
      </c>
      <c r="B8478" t="inlineStr"/>
      <c r="C8478" t="inlineStr"/>
      <c r="D8478" t="inlineStr">
        <is>
          <t>tráng cao su</t>
        </is>
      </c>
    </row>
    <row r="8479">
      <c r="A8479" t="inlineStr">
        <is>
          <t>gummiert</t>
        </is>
      </c>
      <c r="B8479" t="inlineStr"/>
      <c r="C8479" t="inlineStr"/>
      <c r="D8479" t="inlineStr">
        <is>
          <t>dính, bám chắc = nicht gummiert +</t>
        </is>
      </c>
    </row>
    <row r="8480">
      <c r="A8480" t="inlineStr">
        <is>
          <t>Gummilinse</t>
        </is>
      </c>
      <c r="B8480" t="inlineStr"/>
      <c r="C8480" t="inlineStr"/>
      <c r="D8480">
        <f> die Gummilinse bewegen + = die Gummilinse zuziehen + = die Gummilinse aufziehen +</f>
        <v/>
      </c>
    </row>
    <row r="8481">
      <c r="A8481" t="inlineStr">
        <is>
          <t>Gummiring</t>
        </is>
      </c>
      <c r="B8481" t="inlineStr"/>
      <c r="C8481" t="inlineStr"/>
      <c r="D8481" t="inlineStr">
        <is>
          <t>đàn luýt, nhựa gắn, mát tít</t>
        </is>
      </c>
    </row>
    <row r="8482">
      <c r="A8482" t="inlineStr">
        <is>
          <t>Gummischlauch</t>
        </is>
      </c>
      <c r="B8482" t="inlineStr"/>
      <c r="C8482" t="inlineStr"/>
      <c r="D8482" t="inlineStr">
        <is>
          <t>săm</t>
        </is>
      </c>
    </row>
    <row r="8483">
      <c r="A8483" t="inlineStr">
        <is>
          <t>Gunst</t>
        </is>
      </c>
      <c r="B8483" t="inlineStr"/>
      <c r="C8483" t="inlineStr"/>
      <c r="D8483" t="inlineStr">
        <is>
          <t>sắc mặt, vẻ mặt, sự tán thành, sự đồng tình ủng hộ, sự khuyến khích, vẻ nghiêm trang, thái độ nghiêm chỉnh, vẻ bình tĩnh - sự tin, lòng tin, danh tiếng, danh vọng, uy tín, nguồn vẻ vang, sự vẻ vang, thế lực, ảnh hưởng, công trạng, sự cho nợ, sự cho chịu, tiền gửi ngân hàng, bên có - sự làm can đảm, sự làm mạnh dạn, sự cổ vũ, sự động viên, sự giúp đỡ, sự ủng hộ - thiện ý, sự quý mến, sự đồng ý, sự thuận ý, sự chiếu cố, sự thiên vị, ân huệ, đặc ân, sự che chở, vật ban cho, quà nhỏ, vật kỷ niệm, huy hiệu, thư, sự thứ lỗi, sự cho phép - tính chất thuận lợi, sự có triển vọng - thiện chí, lòng tốt, khách hàng, sự tín nhiệm, đặc quyền kế nghiệp - vẻ duyên dáng, vẻ yêu kiều, vẻ uyển chuyển, vẻ phong nhã, vẻ thanh nhã, thái độ, ơn huệ, sự trọng đãi, sự gia hạn, sự cho hoãn, sự miễn xá, sự khoan hồng, sự khoan dung, ơn trời - ơn Chúa, lời cầu nguyện, ngài, nét hoa mỹ, sự cho phép dự thi, thần Mỹ nữ = die Gunst + = ich bitte Sie um diese Gunst + = ich stehe in seiner besonderen Gunst +</t>
        </is>
      </c>
    </row>
    <row r="8484">
      <c r="A8484" t="inlineStr">
        <is>
          <t>Gurgel</t>
        </is>
      </c>
      <c r="B8484" t="inlineStr"/>
      <c r="C8484" t="inlineStr"/>
      <c r="D8484" t="inlineStr">
        <is>
          <t>chim nhạn, sự nuốt, miếng, ngụm, cổ họng - họng, cuống họng, lỗ hẹp, cổ, cửa, khúc sông hẹp</t>
        </is>
      </c>
    </row>
    <row r="8485">
      <c r="A8485" t="inlineStr">
        <is>
          <t>gurgeln</t>
        </is>
      </c>
      <c r="B8485" t="inlineStr"/>
      <c r="C8485" t="inlineStr"/>
      <c r="D8485" t="inlineStr">
        <is>
          <t>súc - chảy ùng ục, chảy ồng ộc, róc rách, nói ríu rít</t>
        </is>
      </c>
    </row>
    <row r="8486">
      <c r="A8486" t="inlineStr">
        <is>
          <t>Gurke</t>
        </is>
      </c>
      <c r="B8486" t="inlineStr"/>
      <c r="C8486" t="inlineStr"/>
      <c r="D8486" t="inlineStr">
        <is>
          <t>dưa chuột ri = die Gurke + = die sauren Gurke +</t>
        </is>
      </c>
    </row>
    <row r="8487">
      <c r="A8487" t="inlineStr">
        <is>
          <t>gurren</t>
        </is>
      </c>
      <c r="B8487" t="inlineStr"/>
      <c r="C8487" t="inlineStr"/>
      <c r="D8487" t="inlineStr">
        <is>
          <t>gù, nói thì thầm, thủ thỉ</t>
        </is>
      </c>
    </row>
    <row r="8488">
      <c r="A8488" t="inlineStr">
        <is>
          <t>Gurt</t>
        </is>
      </c>
      <c r="B8488" t="inlineStr"/>
      <c r="C8488" t="inlineStr"/>
      <c r="D8488" t="inlineStr">
        <is>
          <t>dây lưng, thắt lưng, dây đai, dây curoa, vành đai - vật nối, trụ chống, thanh giằng, đôi, dây đeo quần, dây brơten, dây căng trống, cái khoan quay tay, cái vặn ốc quay tay brace and bit), dấu ngoặc ôm, dây lèo - cái vỉ nướng bánh, vòng đai, vòng, vòng kẹp, đai, khoanh bóc vỏ - đai yên, đường vòng quanh, chu vi - dây, đai da, dây liếc dao cạo, bản giằng, cánh bản lề, trận đòn bằng dây da</t>
        </is>
      </c>
    </row>
    <row r="8489">
      <c r="A8489" t="inlineStr">
        <is>
          <t>Gurtband</t>
        </is>
      </c>
      <c r="B8489" t="inlineStr"/>
      <c r="C8489" t="inlineStr"/>
      <c r="D8489" t="inlineStr">
        <is>
          <t>vi làm đai, nịt, đai</t>
        </is>
      </c>
    </row>
    <row r="8490">
      <c r="A8490" t="inlineStr">
        <is>
          <t>Gusto</t>
        </is>
      </c>
      <c r="B8490" t="inlineStr"/>
      <c r="C8490" t="inlineStr"/>
      <c r="D8490" t="inlineStr">
        <is>
          <t>vị, vị giác, sự nếm, sự nếm mùi, sự thưởng thức, sự trải qua, sự hưởng, một chút, sở thích, thị hiếu, khiếu thẩm mỹ</t>
        </is>
      </c>
    </row>
    <row r="8491">
      <c r="A8491" t="inlineStr">
        <is>
          <t>Gut</t>
        </is>
      </c>
      <c r="B8491" t="inlineStr"/>
      <c r="C8491" t="inlineStr"/>
      <c r="D8491" t="inlineStr">
        <is>
          <t>tài sản, di sản, bất động sản ruộng đất, đẳng cấp, hoàn cảnh, tình trạng - trại, trang trại, đồn điền, nông trường, khu nuôi thuỷ sản, trại trẻ, farm-house - trang viên, thái ấp - quyền sở hữu, của cải, vật sở hữu, đặc tính, tính chất, đồ dùng sân khấu = das geborgene Gut + = das herrenlose Gut + = das anvertraute Gut + = das heimgefallene Gut +</t>
        </is>
      </c>
    </row>
    <row r="8492">
      <c r="A8492" t="inlineStr">
        <is>
          <t>Gutachten</t>
        </is>
      </c>
      <c r="B8492" t="inlineStr"/>
      <c r="C8492" t="inlineStr"/>
      <c r="D8492" t="inlineStr">
        <is>
          <t>phần thưởng, tặng thưởng, sự quyết định của quan toà, của hội đồng giám khảo..., sự trừng phạt, hình phạt - sự thành thạo, sự tinh thông, tài chuyên môn, ý kiến về mặt chuyên môn, sự giám định - ý kiến, quan điểm, dư luận, sự đánh giá, sự đánh giá cao - sự nhìn chung, cái nhìn tổng quát, sự nghiên cứu, cục đo đạc địa hình, bản đồ địa hình - giấy chứng nhận, giấy chứng thực, quà tặng, vật tặng = das Gutachten + = das ärztliche Gutachten +</t>
        </is>
      </c>
    </row>
    <row r="8493">
      <c r="A8493" t="inlineStr">
        <is>
          <t>Gutachter</t>
        </is>
      </c>
      <c r="B8493" t="inlineStr"/>
      <c r="C8493" t="inlineStr"/>
      <c r="D8493" t="inlineStr">
        <is>
          <t>nhân viên kiểm duyệt, giám thị - nhà chuyên môn, chuyên gia, chuyên viên, viên giám định - viên thanh tra, người kiểm sát, nhân viên thuế quan, người chuyên vẽ bản đồ địa hình</t>
        </is>
      </c>
    </row>
    <row r="8494">
      <c r="A8494" t="inlineStr">
        <is>
          <t>gutartig</t>
        </is>
      </c>
      <c r="B8494" t="inlineStr"/>
      <c r="C8494" t="inlineStr"/>
      <c r="D8494" t="inlineStr">
        <is>
          <t>tốt bụng, bản chất tốt, hiền hậu = gutartig + = gutartig +</t>
        </is>
      </c>
    </row>
    <row r="8495">
      <c r="A8495" t="inlineStr">
        <is>
          <t>Gutartigkeit</t>
        </is>
      </c>
      <c r="B8495" t="inlineStr"/>
      <c r="C8495" t="inlineStr"/>
      <c r="D8495" t="inlineStr">
        <is>
          <t>lòng tốt, lòng nhân từ, việc làm tốt, việc làm nhân từ</t>
        </is>
      </c>
    </row>
    <row r="8496">
      <c r="A8496" t="inlineStr">
        <is>
          <t>gutaussehend</t>
        </is>
      </c>
      <c r="B8496" t="inlineStr"/>
      <c r="C8496" t="inlineStr"/>
      <c r="D8496" t="inlineStr">
        <is>
          <t>đẹp, tốt đẹp, rộng rãi, hào phóng, hậu hĩ, lớn, đáng kể - mạnh, ác liệt, mau lẹ, nhanh, khéo léo, khôn khéo, nhanh trí, tinh ranh, láu, đẹp sang, thanh nhã, lịch sự, diện, bảnh bao, duyên dáng</t>
        </is>
      </c>
    </row>
    <row r="8497">
      <c r="A8497" t="inlineStr">
        <is>
          <t>Gute</t>
        </is>
      </c>
      <c r="B8497" t="inlineStr"/>
      <c r="C8497" t="inlineStr"/>
      <c r="D8497">
        <f> Alles Gute! + = wir wünschen Ihnen alles Gute +</f>
        <v/>
      </c>
    </row>
    <row r="8498">
      <c r="A8498" t="inlineStr">
        <is>
          <t>Guten</t>
        </is>
      </c>
      <c r="B8498" t="inlineStr"/>
      <c r="C8498" t="inlineStr"/>
      <c r="D8498">
        <f> des Guten zuviel tun +</f>
        <v/>
      </c>
    </row>
    <row r="8499">
      <c r="A8499" t="inlineStr">
        <is>
          <t>gutgesinnt</t>
        </is>
      </c>
      <c r="B8499" t="inlineStr"/>
      <c r="C8499" t="inlineStr"/>
      <c r="D8499" t="inlineStr">
        <is>
          <t>minded), tính từ, có thiện chí</t>
        </is>
      </c>
    </row>
    <row r="8500">
      <c r="A8500" t="inlineStr">
        <is>
          <t>Guthaben</t>
        </is>
      </c>
      <c r="B8500" t="inlineStr"/>
      <c r="C8500" t="inlineStr"/>
      <c r="D8500" t="inlineStr">
        <is>
          <t>tài sản có thể dùng để trả nợ, tài sản của người không thể trả được nợ, của cải, tài sản, vật thuộc quyền sở hữ, vốn quý, vật có ích, vật quý - 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sự cầm, sự nắm, cách cầm, cách nắm, ruộng đất, cổ phần</t>
        </is>
      </c>
    </row>
    <row r="8501">
      <c r="A8501" t="inlineStr">
        <is>
          <t>gutnachbarlich</t>
        </is>
      </c>
      <c r="B8501" t="inlineStr"/>
      <c r="C8501" t="inlineStr"/>
      <c r="D8501" t="inlineStr">
        <is>
          <t>ăn ở với xóm giềng thuận hoà</t>
        </is>
      </c>
    </row>
    <row r="8502">
      <c r="A8502" t="inlineStr">
        <is>
          <t>Gutschein</t>
        </is>
      </c>
      <c r="B8502" t="inlineStr"/>
      <c r="C8502" t="inlineStr"/>
      <c r="D8502" t="inlineStr">
        <is>
          <t>dây đai, đay buộc, ) mối quan hệ, mối ràng buộc, giao kèo, khế ước, lời cam kết, phiếu nợ, bông, gông cùm, xiềng xích, sự tù tội, sự gửi vào kho, sự liên kết, kiểu xây ghép - vé, cuống vé, phiếu, phiếu thưởng hiện vật, phiếu dự xổ số - dấu hiệu, biểu hiện, vật kỷ niệm, vật lưu niệm, bằng chứng, chứng - người bảo đảm, chứng chỉ, giấy chứng thực, biên lai, vé tạm</t>
        </is>
      </c>
    </row>
    <row r="8503">
      <c r="A8503" t="inlineStr">
        <is>
          <t>gutschreiben</t>
        </is>
      </c>
      <c r="B8503" t="inlineStr"/>
      <c r="C8503" t="inlineStr"/>
      <c r="D8503" t="inlineStr">
        <is>
          <t>tin, công nhận, cho là, vào sổ bên có - đi vào, ra, tuyên bố tham dự, đâm, gia nhập, bắt đầu luyện, ghi, kết nạp, lấy vào</t>
        </is>
      </c>
    </row>
    <row r="8504">
      <c r="A8504" t="inlineStr">
        <is>
          <t>Gutschrift</t>
        </is>
      </c>
      <c r="B8504" t="inlineStr"/>
      <c r="C8504" t="inlineStr"/>
      <c r="D8504" t="inlineStr">
        <is>
          <t>sự tin, lòng tin, danh tiếng, danh vọng, uy tín, nguồn vẻ vang, sự vẻ vang, thế lực, ảnh hưởng, công trạng, sự cho nợ, sự cho chịu, tiền gửi ngân hàng, bên có</t>
        </is>
      </c>
    </row>
    <row r="8505">
      <c r="A8505" t="inlineStr">
        <is>
          <t>Gutsherr</t>
        </is>
      </c>
      <c r="B8505" t="inlineStr"/>
      <c r="C8505" t="inlineStr"/>
      <c r="D8505" t="inlineStr">
        <is>
          <t>chủ nhà, chủ quán trọ, chủ khách sạn, địa ch</t>
        </is>
      </c>
    </row>
    <row r="8506">
      <c r="A8506" t="inlineStr">
        <is>
          <t>Gutshof</t>
        </is>
      </c>
      <c r="B8506" t="inlineStr"/>
      <c r="C8506" t="inlineStr"/>
      <c r="D8506" t="inlineStr">
        <is>
          <t>tài sản, di sản, bất động sản ruộng đất, đẳng cấp, hoàn cảnh, tình trạng - sân trại</t>
        </is>
      </c>
    </row>
    <row r="8507">
      <c r="A8507" t="inlineStr">
        <is>
          <t>guttural</t>
        </is>
      </c>
      <c r="B8507" t="inlineStr"/>
      <c r="C8507" t="inlineStr"/>
      <c r="D8507" t="inlineStr">
        <is>
          <t>yết hầu - ở cổ, khàn khàn</t>
        </is>
      </c>
    </row>
    <row r="8508">
      <c r="A8508" t="inlineStr">
        <is>
          <t>Gutturallaut</t>
        </is>
      </c>
      <c r="B8508" t="inlineStr"/>
      <c r="C8508" t="inlineStr"/>
      <c r="D8508" t="inlineStr">
        <is>
          <t>âm yết hầu</t>
        </is>
      </c>
    </row>
    <row r="8509">
      <c r="A8509" t="inlineStr">
        <is>
          <t>Gymnasium</t>
        </is>
      </c>
      <c r="B8509" t="inlineStr"/>
      <c r="C8509" t="inlineStr"/>
      <c r="D8509" t="inlineStr">
        <is>
          <t>phòng tập thể dục, trường trung học</t>
        </is>
      </c>
    </row>
    <row r="8510">
      <c r="A8510" t="inlineStr">
        <is>
          <t>gymnastisch</t>
        </is>
      </c>
      <c r="B8510" t="inlineStr"/>
      <c r="C8510" t="inlineStr"/>
      <c r="D8510" t="inlineStr">
        <is>
          <t>thể dục</t>
        </is>
      </c>
    </row>
    <row r="8511">
      <c r="A8511" t="inlineStr">
        <is>
          <t>Haaresbreite</t>
        </is>
      </c>
      <c r="B8511" t="inlineStr"/>
      <c r="C8511" t="inlineStr"/>
      <c r="D8511">
        <f> es ging um Haaresbreite +</f>
        <v/>
      </c>
    </row>
    <row r="8512">
      <c r="A8512" t="inlineStr">
        <is>
          <t>Haarfeder</t>
        </is>
      </c>
      <c r="B8512" t="inlineStr"/>
      <c r="C8512" t="inlineStr"/>
      <c r="D8512" t="inlineStr">
        <is>
          <t>dây tóc</t>
        </is>
      </c>
    </row>
    <row r="8513">
      <c r="A8513" t="inlineStr">
        <is>
          <t>haarig</t>
        </is>
      </c>
      <c r="B8513" t="inlineStr"/>
      <c r="C8513" t="inlineStr"/>
      <c r="D8513" t="inlineStr">
        <is>
          <t>có tóc, có lông, rậm tóc, rậm lông, bằng tóc, bằng lông, giống tóc, giống lông - rậm râu - có bọt, bốc mạnh, có tuyết - có nhiều lông, đầy lông lá - - có lông tơ</t>
        </is>
      </c>
    </row>
    <row r="8514">
      <c r="A8514" t="inlineStr">
        <is>
          <t>haarklein</t>
        </is>
      </c>
      <c r="B8514" t="inlineStr"/>
      <c r="C8514" t="inlineStr"/>
      <c r="D8514" t="inlineStr">
        <is>
          <t>nhỏ, vụn vặt, kỹ lưỡng, chi ly, cặn kẽ, tỉ mỉ</t>
        </is>
      </c>
    </row>
    <row r="8515">
      <c r="A8515" t="inlineStr">
        <is>
          <t>Haarknoten</t>
        </is>
      </c>
      <c r="B8515" t="inlineStr"/>
      <c r="C8515" t="inlineStr"/>
      <c r="D8515" t="inlineStr">
        <is>
          <t>bánh bao nhân nho, bánh sữa nhỏ, búi tóc nhỏ, chú thỏ, chú sóc - búi tóc - lông mào, lông chim cắm trên mũ, chùm tóc, đầu</t>
        </is>
      </c>
    </row>
    <row r="8516">
      <c r="A8516" t="inlineStr">
        <is>
          <t>Haarlocke</t>
        </is>
      </c>
      <c r="B8516" t="inlineStr"/>
      <c r="C8516" t="inlineStr"/>
      <c r="D8516" t="inlineStr">
        <is>
          <t>món tóc quăn, sự uốn quăn, sự quăn, làn, cuộn, cái bĩu, bệnh xoắn lá - tóc quăn, tóc uốn = die gerollte Haarlocke +</t>
        </is>
      </c>
    </row>
    <row r="8517">
      <c r="A8517" t="inlineStr">
        <is>
          <t>haarlos</t>
        </is>
      </c>
      <c r="B8517" t="inlineStr"/>
      <c r="C8517" t="inlineStr"/>
      <c r="D8517" t="inlineStr">
        <is>
          <t>không có tóc, sói, không có lông</t>
        </is>
      </c>
    </row>
    <row r="8518">
      <c r="A8518" t="inlineStr">
        <is>
          <t>Haarnadel</t>
        </is>
      </c>
      <c r="B8518" t="inlineStr"/>
      <c r="C8518" t="inlineStr"/>
      <c r="D8518" t="inlineStr">
        <is>
          <t>cái cặp tóc = die lange Haarnadel +</t>
        </is>
      </c>
    </row>
    <row r="8519">
      <c r="A8519" t="inlineStr">
        <is>
          <t>Haarpflegemittel</t>
        </is>
      </c>
      <c r="B8519" t="inlineStr"/>
      <c r="C8519" t="inlineStr"/>
      <c r="D8519" t="inlineStr">
        <is>
          <t>gôm chải đầu</t>
        </is>
      </c>
    </row>
    <row r="8520">
      <c r="A8520" t="inlineStr">
        <is>
          <t>Haarschneiden</t>
        </is>
      </c>
      <c r="B8520" t="inlineStr"/>
      <c r="C8520" t="inlineStr"/>
      <c r="D8520" t="inlineStr">
        <is>
          <t>sự sắp xếp gọn gàng trật tự, sự cắt, sự hớt, sự tỉa, sự xén, sự bào, sự đẽo, sự trang sức, vật trang sức, sự xếp hàng cho cân tàu, sự xoay theo hướng gió, rau thơm bày trên đĩa thức ăn - những điều thêm thắt, đồ xén ra, đồ cắt ra, sự quở mắng, sự rầy la, trận đòn, sự lựa chiều làm vừa lòng đôi bên, tính chất đợi thời</t>
        </is>
      </c>
    </row>
    <row r="8521">
      <c r="A8521" t="inlineStr">
        <is>
          <t>Haarschnitt</t>
        </is>
      </c>
      <c r="B8521" t="inlineStr"/>
      <c r="C8521" t="inlineStr"/>
      <c r="D8521" t="inlineStr">
        <is>
          <t>cái ghim, cái cặp, cái kẹp, cái nạp đạn, sự đi nhanh, đứa bé láo xược, ranh con hỗn xược - vụ, mùa, thu hoạch của một vụ, cây trồng, cụm, nhom, loạt, tập, diều, tay cầm, sự cắt tóc ngắn, bộ da thuộc, đoạn cắt bỏ đầu, khúc cắt bỏ đầu, thịt bả vai - sự ngăn nắp, sự gọn gàng, trạng thái sẵn sàng, y phục, cách ăn mặc, sự xoay theo đúng hướng gió = ich möchte einen Haarschnitt +</t>
        </is>
      </c>
    </row>
    <row r="8522">
      <c r="A8522" t="inlineStr">
        <is>
          <t>Haarspalter</t>
        </is>
      </c>
      <c r="B8522" t="inlineStr"/>
      <c r="C8522" t="inlineStr"/>
      <c r="D8522" t="inlineStr">
        <is>
          <t>người hay chơi chữ, người hay nói nước đôi, người hay nói lảng, người hay lý sự cùn, người hay nguỵ biện</t>
        </is>
      </c>
    </row>
    <row r="8523">
      <c r="A8523" t="inlineStr">
        <is>
          <t>haarspalterisch</t>
        </is>
      </c>
      <c r="B8523" t="inlineStr"/>
      <c r="C8523" t="inlineStr"/>
      <c r="D8523" t="inlineStr">
        <is>
          <t>hạng xoàng, cãi những vụ lặt vặt, hay cãi cọ lặt vặt, lặt vặt, vụn vặt</t>
        </is>
      </c>
    </row>
    <row r="8524">
      <c r="A8524" t="inlineStr">
        <is>
          <t>Haarspange</t>
        </is>
      </c>
      <c r="B8524" t="inlineStr"/>
      <c r="C8524" t="inlineStr"/>
      <c r="D8524" t="inlineStr">
        <is>
          <t>sự trượt, đường trượt trên tuyết, mặt nghiêng, ván trượt, khe trượt, bộ phận trượt, bản kính mang vật, bản kính dương, luyến ngắt</t>
        </is>
      </c>
    </row>
    <row r="8525">
      <c r="A8525" t="inlineStr">
        <is>
          <t>Haarstrich</t>
        </is>
      </c>
      <c r="B8525" t="inlineStr"/>
      <c r="C8525" t="inlineStr"/>
      <c r="D8525" t="inlineStr">
        <is>
          <t>nét lên</t>
        </is>
      </c>
    </row>
    <row r="8526">
      <c r="A8526" t="inlineStr">
        <is>
          <t>Haarwaschmittel</t>
        </is>
      </c>
      <c r="B8526" t="inlineStr"/>
      <c r="C8526" t="inlineStr"/>
      <c r="D8526" t="inlineStr">
        <is>
          <t>thuốc gội đầu, sự gội đầu</t>
        </is>
      </c>
    </row>
    <row r="8527">
      <c r="A8527" t="inlineStr">
        <is>
          <t>Haarwasser</t>
        </is>
      </c>
      <c r="B8527" t="inlineStr"/>
      <c r="C8527" t="inlineStr"/>
      <c r="D8527" t="inlineStr">
        <is>
          <t>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t>
        </is>
      </c>
    </row>
    <row r="8528">
      <c r="A8528" t="inlineStr">
        <is>
          <t>Haben</t>
        </is>
      </c>
      <c r="B8528" t="inlineStr"/>
      <c r="C8528" t="inlineStr"/>
      <c r="D8528" t="inlineStr">
        <is>
          <t>sự tin, lòng tin, danh tiếng, danh vọng, uy tín, nguồn vẻ vang, sự vẻ vang, thế lực, ảnh hưởng, công trạng, sự cho nợ, sự cho chịu, tiền gửi ngân hàng, bên có</t>
        </is>
      </c>
    </row>
    <row r="8529">
      <c r="A8529" t="inlineStr">
        <is>
          <t>Habenichts</t>
        </is>
      </c>
      <c r="B8529" t="inlineStr"/>
      <c r="C8529" t="inlineStr"/>
      <c r="D8529" t="inlineStr">
        <is>
          <t>người nghèo</t>
        </is>
      </c>
    </row>
    <row r="8530">
      <c r="A8530" t="inlineStr">
        <is>
          <t>Habgier</t>
        </is>
      </c>
      <c r="B8530" t="inlineStr"/>
      <c r="C8530" t="inlineStr"/>
      <c r="D8530" t="inlineStr">
        <is>
          <t>tính thích trữ của, tính hám lợi, tính có thể học hỏi, khả năng tiếp thu, khả năng lĩnh hội - tính tham lam - máu tham - thói tham ăn, thói háu ăn, thói tham lam, sự thèm khát, sự thiết tha</t>
        </is>
      </c>
    </row>
    <row r="8531">
      <c r="A8531" t="inlineStr">
        <is>
          <t>habgierig</t>
        </is>
      </c>
      <c r="B8531" t="inlineStr"/>
      <c r="C8531" t="inlineStr"/>
      <c r="D8531" t="inlineStr">
        <is>
          <t>thích trữ của, hám lợi, có thể học hỏi, có khả năng tiếp thu, có khả năng lĩnh hội - tham lam - nắm chặt, giữ chặt, keo cú - tham ăn, háu ăn, hám, thèm khát, thiết tha - tham lạm, tham tàn, phàm ăn</t>
        </is>
      </c>
    </row>
    <row r="8532">
      <c r="A8532" t="inlineStr">
        <is>
          <t>Habicht</t>
        </is>
      </c>
      <c r="B8532" t="inlineStr"/>
      <c r="C8532" t="inlineStr"/>
      <c r="D8532" t="inlineStr">
        <is>
          <t>diều hâu, chim ưng, kẻ hiếu chiến, diều hâu ), kẻ tham tàn, sự đằng hắng, tiếng đằng hắng, cái bàn xoa</t>
        </is>
      </c>
    </row>
    <row r="8533">
      <c r="A8533" t="inlineStr">
        <is>
          <t>Habichtsnase</t>
        </is>
      </c>
      <c r="B8533" t="inlineStr"/>
      <c r="C8533" t="inlineStr"/>
      <c r="D8533">
        <f> mit einer Habichtsnase +</f>
        <v/>
      </c>
    </row>
    <row r="8534">
      <c r="A8534" t="inlineStr">
        <is>
          <t>Habseligkeiten</t>
        </is>
      </c>
      <c r="B8534" t="inlineStr"/>
      <c r="C8534" t="inlineStr"/>
      <c r="D8534" t="inlineStr">
        <is>
          <t>của cải, đồ dùng, đồ đạc, hành lý, bà con họ hàng, những cái đó liên quan</t>
        </is>
      </c>
    </row>
    <row r="8535">
      <c r="A8535" t="inlineStr">
        <is>
          <t>Habsucht</t>
        </is>
      </c>
      <c r="B8535" t="inlineStr"/>
      <c r="C8535" t="inlineStr"/>
      <c r="D8535" t="inlineStr">
        <is>
          <t>tính hám lợi, tính tham lam - sự khao khát, sự thèm khát, sự thèm thuồng, sự tham lam - sự thèm muốn - tính tham ăn, thói háu ăn - thói tham ăn, thói tham lam, sự thiết tha</t>
        </is>
      </c>
    </row>
    <row r="8536">
      <c r="A8536" t="inlineStr">
        <is>
          <t>Hackbraten</t>
        </is>
      </c>
      <c r="B8536" t="inlineStr"/>
      <c r="C8536" t="inlineStr"/>
      <c r="D8536" t="inlineStr">
        <is>
          <t>ổ bánh mì, cối đường, bắp cuộn, cái đầu, sự đi chơi rong, sự lười nhác</t>
        </is>
      </c>
    </row>
    <row r="8537">
      <c r="A8537" t="inlineStr">
        <is>
          <t>Hackbrett</t>
        </is>
      </c>
      <c r="B8537" t="inlineStr"/>
      <c r="C8537" t="inlineStr"/>
      <c r="D8537">
        <f> das Hackbrett +</f>
        <v/>
      </c>
    </row>
    <row r="8538">
      <c r="A8538" t="inlineStr">
        <is>
          <t>Hacke</t>
        </is>
      </c>
      <c r="B8538" t="inlineStr"/>
      <c r="C8538" t="inlineStr"/>
      <c r="D8538" t="inlineStr">
        <is>
          <t>cái rìu - búa, rìu, cuốc chim, vết toác, vết thương do bị đá vào ống chân, ngựa cho thuê, ngựa ốm, ngựa tồi, ngựa thường, người làm thuê những công việc nặng nhọc, người viết văn thuê - xe ngựa cho thuê, làm thuê, làm mướn, máng đựng thịt, giá phơi gạch - gót chân, gót móng, chân sau, gót, đầu cán vĩ, đầu cong, đuôi sống tàu, chân cột buồm, đồ đê tiện, kẻ đáng khinh - cái cuốc - cái cuốc chim - chim gõ, chim hay mổ trong từ ghép), cái cuốc nhỏ, sự vui vẻ, sự hăng hái - sự chọn lọc, sự chọn lựa, người được chọn, cái được chọn, phần chọn lọc, phần tinh hoa, phần tốt nhất, dụng cụ nhọn</t>
        </is>
      </c>
    </row>
    <row r="8539">
      <c r="A8539" t="inlineStr">
        <is>
          <t>hacken</t>
        </is>
      </c>
      <c r="B8539" t="inlineStr"/>
      <c r="C8539" t="inlineStr"/>
      <c r="D8539" t="inlineStr">
        <is>
          <t>chặt, đốn, bổ, chẻ, nói đứt đoạn, nói nhát gừng, chặt nhỏ, băm nhỏ, thay đổi luôn luôn, dao động, không kiến định, đổi chiều thình lình, trở thình lình, vỗ bập bềnh - đẽo, chém, chặt mạnh, đá vào ống chân, ho khan, làm thành nhàm, thuê, cưỡi, cưỡi ngựa, dùng ngựa thuê, đánh xe ngựa thuê - - cuốc, xới, giẫy - mổ, khoét, nhặt, đục, hôn vội, ăn nhấm nháp, mổ vào, chê bai, bẻ bai, bắt bẻ, ném, ném đá vào - đào, xỉa, hái, lóc thịt, gỡ thịt, nhổ, ăn nhỏ nhẻ, ăn một tí, ăn, mở, cạy, móc, ngoáy, xé tơi ra, xé đôi, bẻ đôi, bẻ rời ra, tước ra, búng, chọn, chon lựa kỹ càng, gây, kiếm, ăn tí một, móc túi, ăn cắp - chọn lựa kỹ lưỡng = hacken + = fein hacken +</t>
        </is>
      </c>
    </row>
    <row r="8540">
      <c r="A8540" t="inlineStr">
        <is>
          <t>Hackfleisch</t>
        </is>
      </c>
      <c r="B8540" t="inlineStr"/>
      <c r="C8540" t="inlineStr"/>
      <c r="D8540" t="inlineStr">
        <is>
          <t>thịt băm viên, xúc xích hambua - nhân quả băm</t>
        </is>
      </c>
    </row>
    <row r="8541">
      <c r="A8541" t="inlineStr">
        <is>
          <t>Hackklotz</t>
        </is>
      </c>
      <c r="B8541" t="inlineStr"/>
      <c r="C8541" t="inlineStr"/>
      <c r="D8541"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8542">
      <c r="A8542" t="inlineStr">
        <is>
          <t>Hackmesser</t>
        </is>
      </c>
      <c r="B8542" t="inlineStr"/>
      <c r="C8542" t="inlineStr"/>
      <c r="D8542" t="inlineStr">
        <is>
          <t>người chặt, người đốn, người bổ, người chẻ, dao pha, dao bầu, người soát vé, người bấm vé, cái ngắt điện, răng, máy bay lên thẳng - con dao pha, con dao rựa</t>
        </is>
      </c>
    </row>
    <row r="8543">
      <c r="A8543" t="inlineStr">
        <is>
          <t>Hafen</t>
        </is>
      </c>
      <c r="B8543" t="inlineStr"/>
      <c r="C8543" t="inlineStr"/>
      <c r="D8543" t="inlineStr">
        <is>
          <t>bến tàu, cảng, nơi an toàn, nơi ẩn náu - nơi trú - nơi tỵ nạn, cổng thành, cửa tàu, porthole, lỗ thông hơi, thông gió, hút nước, tháo nước...), đầu cong của hàm thiếc, dáng, bộ dạng, tư thế, tư thế cầm chéo súng, rượu pooctô, rượu vang đỏ port wine) - mạn trái, trái, bên trái - hải cảng, thành phố cảng = im Hafen anlegen + = einen Hafen anlaufen + = einen Hafen anlaufen + = das Schiff fuhr vorsichtig in den Hafen ein +</t>
        </is>
      </c>
    </row>
    <row r="8544">
      <c r="A8544" t="inlineStr">
        <is>
          <t>Hafenarbeiter</t>
        </is>
      </c>
      <c r="B8544" t="inlineStr"/>
      <c r="C8544" t="inlineStr"/>
      <c r="D8544" t="inlineStr">
        <is>
          <t>người khuân vác ở bờ biển, người kiếm ăn sinh sống ở bến tàu, người làm nghề đánh cá trên bờ biển - công nhân bến tàu, người làm đủ các thứ việc</t>
        </is>
      </c>
    </row>
    <row r="8545">
      <c r="A8545" t="inlineStr">
        <is>
          <t>Hafendamm</t>
        </is>
      </c>
      <c r="B8545" t="inlineStr"/>
      <c r="C8545" t="inlineStr"/>
      <c r="D8545" t="inlineStr">
        <is>
          <t>bến tàu, cầu tàu, đạp ngăn sóng, cầu dạo chơi, chân cầu, trụ, cột trụ, trụ giữa hai cửa s</t>
        </is>
      </c>
    </row>
    <row r="8546">
      <c r="A8546" t="inlineStr">
        <is>
          <t>Hafenstadt</t>
        </is>
      </c>
      <c r="B8546" t="inlineStr"/>
      <c r="C8546" t="inlineStr"/>
      <c r="D8546" t="inlineStr">
        <is>
          <t>hải cảng, thành phố cảng</t>
        </is>
      </c>
    </row>
    <row r="8547">
      <c r="A8547" t="inlineStr">
        <is>
          <t>Hafer</t>
        </is>
      </c>
      <c r="B8547" t="inlineStr"/>
      <c r="C8547" t="inlineStr"/>
      <c r="D8547">
        <f> ihn sticht der Hafer +</f>
        <v/>
      </c>
    </row>
    <row r="8548">
      <c r="A8548" t="inlineStr">
        <is>
          <t>Haferbrei</t>
        </is>
      </c>
      <c r="B8548" t="inlineStr"/>
      <c r="C8548" t="inlineStr"/>
      <c r="D8548" t="inlineStr">
        <is>
          <t>bột yến mạch, cháo bột yến mạch - cháo yến mạch</t>
        </is>
      </c>
    </row>
    <row r="8549">
      <c r="A8549" t="inlineStr">
        <is>
          <t>Hafermehl</t>
        </is>
      </c>
      <c r="B8549" t="inlineStr"/>
      <c r="C8549" t="inlineStr"/>
      <c r="D8549" t="inlineStr">
        <is>
          <t>bột yến mạch, cháo bột yến mạch</t>
        </is>
      </c>
    </row>
    <row r="8550">
      <c r="A8550" t="inlineStr">
        <is>
          <t>Haferschleim</t>
        </is>
      </c>
      <c r="B8550" t="inlineStr"/>
      <c r="C8550" t="inlineStr"/>
      <c r="D8550" t="inlineStr">
        <is>
          <t>cháo, cháo suông - bột yến mạch, cháo bột yến mạch</t>
        </is>
      </c>
    </row>
    <row r="8551">
      <c r="A8551" t="inlineStr">
        <is>
          <t>Haft</t>
        </is>
      </c>
      <c r="B8551" t="inlineStr"/>
      <c r="C8551" t="inlineStr"/>
      <c r="D8551" t="inlineStr">
        <is>
          <t>sự bắt giữ, sự ngừng lại, sự chặn lại, sự hãm lại, sự hoãn thi hành - sự giam, sự giam hãm, sự hạn chế, sự ở cữ, sự đẻ - sự bắt ép, sự ép buộc, sự cưỡng ép, sự thúc ép, sự đè nén, sự kiềm chế, sự gượng gạo, sự miễn cưỡng, sự e dè, sự câu thúc, sự nhốt - sự coi sóc, sự chăm sóc, sự trông nom, sự canh giữ, sự bắt giam, sự giam cầm - sự cầm tù, tình trạng bị giam cầm, tình trạng bị cầm tù, sự phạt không cho ra ngoài, sự bắt ở lại trường sau khi tan học, sự cầm giữ, sự chậm trễ bắt buộc - - khoang, sự cầm, sự nắm giữ, sự nắm chặt, sự nắm được, sự hiểu thấu, ảnh hưởng, vật để nắm lấy, vật đỡ, chỗ dựa, đồn ải, thành luỹ, pháo đài, nhà lao, nhà tù - sự bỏ tù, sự tống giam, sự o bế - sự ngăn giữ, sự gò bó, sự gian giữ, sự dè dặt, sự giữ gìn, sự thận trọng, sự kín đáo, sự giản dị, sự có chừng mực, sự không quá đáng, sự tự chủ được, sự tự kiềm chế được = in Haft + = in Haft behalten + = jemanden aus der Haft entlassen + = jemanden durch Kaution aus der Haft befreien +</t>
        </is>
      </c>
    </row>
    <row r="8552">
      <c r="A8552" t="inlineStr">
        <is>
          <t>haftbar</t>
        </is>
      </c>
      <c r="B8552" t="inlineStr"/>
      <c r="C8552" t="inlineStr"/>
      <c r="D8552" t="inlineStr">
        <is>
          <t>có trách nhiệm về pháp lý, có nghĩa vụ về pháp lý, có bổn phận, có khả năng bị, có khả năng xảy ra - chịu trách nhiệm, có trách nhiệm, đứng đắn, đáng tin cậy, có uy tín</t>
        </is>
      </c>
    </row>
    <row r="8553">
      <c r="A8553" t="inlineStr">
        <is>
          <t>Haftbefehl</t>
        </is>
      </c>
      <c r="B8553" t="inlineStr"/>
      <c r="C8553" t="inlineStr"/>
      <c r="D8553" t="inlineStr">
        <is>
          <t>sự cầm giữ, sự giam giữ, sự cầm tù, trát tống giam writ of detainer)</t>
        </is>
      </c>
    </row>
    <row r="8554">
      <c r="A8554" t="inlineStr">
        <is>
          <t>haften</t>
        </is>
      </c>
      <c r="B8554" t="inlineStr"/>
      <c r="C8554" t="inlineStr"/>
      <c r="D8554" t="inlineStr">
        <is>
          <t>trả lời, đáp lại, thưa, biện bác, chịu trách nhiệm, đảm bảo, bảo lãnh, xứng với, đúng với, đáp ứng, thành công có kết quả = haften + = haften + = haften +</t>
        </is>
      </c>
    </row>
    <row r="8555">
      <c r="A8555" t="inlineStr">
        <is>
          <t>Haftpflicht</t>
        </is>
      </c>
      <c r="B8555" t="inlineStr"/>
      <c r="C8555" t="inlineStr"/>
      <c r="D8555" t="inlineStr">
        <is>
          <t>trách nhiệm pháp lý, nghĩa vụ pháp lý, tiền nợ, khoản phải trả, khả năng bị, khả năng mắc, nguy cơ, cái gây khó khăn trở ngại, cái của nợ, cái nợ đời</t>
        </is>
      </c>
    </row>
    <row r="8556">
      <c r="A8556" t="inlineStr">
        <is>
          <t>Haftung</t>
        </is>
      </c>
      <c r="B8556" t="inlineStr"/>
      <c r="C8556" t="inlineStr"/>
      <c r="D8556" t="inlineStr">
        <is>
          <t>trách nhiệm pháp lý, nghĩa vụ pháp lý, tiền nợ, khoản phải trả, khả năng bị, khả năng mắc, nguy cơ, cái gây khó khăn trở ngại, cái của nợ, cái nợ đời = Haftung übernehmen + = mit beschränkter Haftung + = die Gesellschaft mit beschränkter Haftung +</t>
        </is>
      </c>
    </row>
    <row r="8557">
      <c r="A8557" t="inlineStr">
        <is>
          <t>Hagebutte</t>
        </is>
      </c>
      <c r="B8557" t="inlineStr"/>
      <c r="C8557" t="inlineStr"/>
      <c r="D8557" t="inlineStr">
        <is>
          <t>quả táo gai, hàng rào, khu đất rào, mi mắt thứ ba, hum - hông, mép bờ, quả tầm xuân, chứng u buồn, chứng buồn u uất hyp)</t>
        </is>
      </c>
    </row>
    <row r="8558">
      <c r="A8558" t="inlineStr">
        <is>
          <t>Hagedorn</t>
        </is>
      </c>
      <c r="B8558" t="inlineStr"/>
      <c r="C8558" t="inlineStr"/>
      <c r="D8558" t="inlineStr">
        <is>
          <t>cây táo gai</t>
        </is>
      </c>
    </row>
    <row r="8559">
      <c r="A8559" t="inlineStr">
        <is>
          <t>Hagel</t>
        </is>
      </c>
      <c r="B8559" t="inlineStr"/>
      <c r="C8559" t="inlineStr"/>
      <c r="D8559" t="inlineStr">
        <is>
          <t>mưa đá, loạt, tràng dồn dập, trận tới tấp, lời chào, lời gọi, lời réo - tràng, chuỗi, quả vôlê</t>
        </is>
      </c>
    </row>
    <row r="8560">
      <c r="A8560" t="inlineStr">
        <is>
          <t>Hagelkorn</t>
        </is>
      </c>
      <c r="B8560" t="inlineStr"/>
      <c r="C8560" t="inlineStr"/>
      <c r="D8560" t="inlineStr">
        <is>
          <t>cục mưa đá - đá, đá quý, ngọc, sỏi, hạch, hòn dái, Xtôn</t>
        </is>
      </c>
    </row>
    <row r="8561">
      <c r="A8561" t="inlineStr">
        <is>
          <t>Hagelschauer</t>
        </is>
      </c>
      <c r="B8561" t="inlineStr"/>
      <c r="C8561" t="inlineStr"/>
      <c r="D8561" t="inlineStr">
        <is>
          <t>cơn dông mưa đá</t>
        </is>
      </c>
    </row>
    <row r="8562">
      <c r="A8562" t="inlineStr">
        <is>
          <t>hager</t>
        </is>
      </c>
      <c r="B8562" t="inlineStr"/>
      <c r="C8562" t="inlineStr"/>
      <c r="D8562" t="inlineStr">
        <is>
          <t>gầy, hốc hác, hoang vắng, thê lương, buồn thảm, cằn cỗi, có vẻ dữ tợn, dễ sợ - phờ phạc, không thuần, không dạy được - gầy giơ xương, khẳng khiu - da, như da, gầy nhom - thừa, dư, có để dành, thanh đạm, sơ sài, gầy go, để thay thế</t>
        </is>
      </c>
    </row>
    <row r="8563">
      <c r="A8563" t="inlineStr">
        <is>
          <t>Hahn</t>
        </is>
      </c>
      <c r="B8563" t="inlineStr"/>
      <c r="C8563" t="inlineStr"/>
      <c r="D8563" t="inlineStr">
        <is>
          <t>gà trống - con gà trống, chim trống, người đứng đầu, người có vai vế nhất, đầu sỏ, chong chóng gió weathercock), vòi nước, kim, cò súng, tục cái buồi, con cặc, mép mũ vểnh lên, đầu mũ hếch lên - cái liếc, cái nháy mắt, đống rơm - vòi - nút thùng rượu, loại, hạng, quán rượu, tiệm rượu, dây rẽ, mẻ thép, bàn ren, tarô, cái gõ nhẹ, cái vỗ nhẹ, cái đập nhẹ, cái tát khẽ, tiếng gõ nhẹ, hiệu báo giờ tắt đèn, hiệu báo giờ ăn cơm = der Hahn + = der Hahn + = der junge Hahn + = danach kräht kein Hahn +</t>
        </is>
      </c>
    </row>
    <row r="8564">
      <c r="A8564" t="inlineStr">
        <is>
          <t>Hahnenkamm</t>
        </is>
      </c>
      <c r="B8564" t="inlineStr"/>
      <c r="C8564" t="inlineStr"/>
      <c r="D8564" t="inlineStr">
        <is>
          <t>mào gà, cây mào gà, người vênh vang, người tự phụ, người hay vỗ ngực ta đây</t>
        </is>
      </c>
    </row>
    <row r="8565">
      <c r="A8565" t="inlineStr">
        <is>
          <t>Hahnenkampf</t>
        </is>
      </c>
      <c r="B8565" t="inlineStr"/>
      <c r="C8565" t="inlineStr"/>
      <c r="D8565" t="inlineStr">
        <is>
          <t>trụ, cột, xà dọc, Spat, cuộc chọi gà, cuộc đấu võ, sự cãi nhau, sự đấu khẩu</t>
        </is>
      </c>
    </row>
    <row r="8566">
      <c r="A8566" t="inlineStr">
        <is>
          <t>Hai</t>
        </is>
      </c>
      <c r="B8566" t="inlineStr"/>
      <c r="C8566" t="inlineStr"/>
      <c r="D8566" t="inlineStr">
        <is>
          <t>cá nhám, cá mập, kẻ tham lam, kẻ bất lương, kẻ lừa đảo, tay cừ, tay chiến</t>
        </is>
      </c>
    </row>
    <row r="8567">
      <c r="A8567" t="inlineStr">
        <is>
          <t>Hain</t>
        </is>
      </c>
      <c r="B8567" t="inlineStr"/>
      <c r="C8567" t="inlineStr"/>
      <c r="D8567" t="inlineStr">
        <is>
          <t>lùm cây, khu rừng nhỏ - gò, đồi nhỏ, dải cát, đồi cây, rừng nhỏ</t>
        </is>
      </c>
    </row>
    <row r="8568">
      <c r="A8568" t="inlineStr">
        <is>
          <t>haken</t>
        </is>
      </c>
      <c r="B8568" t="inlineStr"/>
      <c r="C8568" t="inlineStr"/>
      <c r="D8568" t="inlineStr">
        <is>
          <t>móc vào, treo vào, mắc vào, gài bằng móc, câu, móc túi, ăn cắp, xoáy, đấm móc, đánh nhẹ sang trái, hất móc về đằng sau, cong lại thành hình móc, bị móc vào, bị mắc vào, bíu lấy</t>
        </is>
      </c>
    </row>
    <row r="8569">
      <c r="A8569" t="inlineStr">
        <is>
          <t>Hakenkreuz</t>
        </is>
      </c>
      <c r="B8569" t="inlineStr"/>
      <c r="C8569" t="inlineStr"/>
      <c r="D8569" t="inlineStr">
        <is>
          <t>hình chữ vạn, hình chữ thập ngoặc</t>
        </is>
      </c>
    </row>
    <row r="8570">
      <c r="A8570" t="inlineStr">
        <is>
          <t>halb</t>
        </is>
      </c>
      <c r="B8570" t="inlineStr"/>
      <c r="C8570" t="inlineStr"/>
      <c r="D8570" t="inlineStr">
        <is>
          <t>nửa, dơ dở, phần nửa, được, kha khá, gần như = halb und halb +</t>
        </is>
      </c>
    </row>
    <row r="8571">
      <c r="A8571" t="inlineStr">
        <is>
          <t>halbamtlich</t>
        </is>
      </c>
      <c r="B8571" t="inlineStr"/>
      <c r="C8571" t="inlineStr"/>
      <c r="D8571" t="inlineStr">
        <is>
          <t>lăng xăng, hiếu sự, cơm nhà vác ngà voi, không chính thức</t>
        </is>
      </c>
    </row>
    <row r="8572">
      <c r="A8572" t="inlineStr">
        <is>
          <t>Halbblutpferd</t>
        </is>
      </c>
      <c r="B8572" t="inlineStr"/>
      <c r="C8572" t="inlineStr"/>
      <c r="D8572" t="inlineStr">
        <is>
          <t>rượu cốctay, nước quả cây, rau hoa quả, ngựa đua bị cắt cộc đuôi, kẻ mới phất, kẻ ngu dốt mà giữ địa vị cao = das kleine Halbblutpferd +</t>
        </is>
      </c>
    </row>
    <row r="8573">
      <c r="A8573" t="inlineStr">
        <is>
          <t>Halbdunkel</t>
        </is>
      </c>
      <c r="B8573" t="inlineStr"/>
      <c r="C8573" t="inlineStr"/>
      <c r="D8573" t="inlineStr">
        <is>
          <t>lúc tranh tối tranh sáng, lúc hoàng hôn, lúc tảng sáng, thời kỳ xa xưa mông muội, tranh tối tranh sáng, mờ, không rõ</t>
        </is>
      </c>
    </row>
    <row r="8574">
      <c r="A8574" t="inlineStr">
        <is>
          <t>halbdunkel</t>
        </is>
      </c>
      <c r="B8574" t="inlineStr"/>
      <c r="C8574" t="inlineStr"/>
      <c r="D8574" t="inlineStr">
        <is>
          <t>tối, mờ tối, tối màu</t>
        </is>
      </c>
    </row>
    <row r="8575">
      <c r="A8575" t="inlineStr">
        <is>
          <t>Halbfinale</t>
        </is>
      </c>
      <c r="B8575" t="inlineStr"/>
      <c r="C8575" t="inlineStr"/>
      <c r="D8575" t="inlineStr">
        <is>
          <t>bán kết</t>
        </is>
      </c>
    </row>
    <row r="8576">
      <c r="A8576" t="inlineStr">
        <is>
          <t>halbgar</t>
        </is>
      </c>
      <c r="B8576" t="inlineStr"/>
      <c r="C8576" t="inlineStr"/>
      <c r="D8576" t="inlineStr">
        <is>
          <t>chưa chín, nửa sống nửa chín</t>
        </is>
      </c>
    </row>
    <row r="8577">
      <c r="A8577" t="inlineStr">
        <is>
          <t>Halbgestalten</t>
        </is>
      </c>
      <c r="B8577" t="inlineStr"/>
      <c r="C8577" t="inlineStr"/>
      <c r="D8577" t="inlineStr">
        <is>
          <t>cột tượng người</t>
        </is>
      </c>
    </row>
    <row r="8578">
      <c r="A8578" t="inlineStr">
        <is>
          <t>Halbgott</t>
        </is>
      </c>
      <c r="B8578" t="inlineStr"/>
      <c r="C8578" t="inlineStr"/>
      <c r="D8578" t="inlineStr">
        <is>
          <t>á thần, á thánh</t>
        </is>
      </c>
    </row>
    <row r="8579">
      <c r="A8579" t="inlineStr">
        <is>
          <t>halbieren</t>
        </is>
      </c>
      <c r="B8579" t="inlineStr"/>
      <c r="C8579" t="inlineStr"/>
      <c r="D8579" t="inlineStr">
        <is>
          <t>chia đôi, cắt đôi - - chia đều, giảm một nửa, giảm chỉ còn một nửa, khớp ngoạm = etwas halbieren +</t>
        </is>
      </c>
    </row>
    <row r="8580">
      <c r="A8580" t="inlineStr">
        <is>
          <t>halbiert</t>
        </is>
      </c>
      <c r="B8580" t="inlineStr"/>
      <c r="C8580" t="inlineStr"/>
      <c r="D8580" t="inlineStr">
        <is>
          <t>chia đôi, phân đôi</t>
        </is>
      </c>
    </row>
    <row r="8581">
      <c r="A8581" t="inlineStr">
        <is>
          <t>Halbierung</t>
        </is>
      </c>
      <c r="B8581" t="inlineStr"/>
      <c r="C8581" t="inlineStr"/>
      <c r="D8581" t="inlineStr">
        <is>
          <t>sự chia đôi, sự cắt đôi</t>
        </is>
      </c>
    </row>
    <row r="8582">
      <c r="A8582" t="inlineStr">
        <is>
          <t>Halbinsel</t>
        </is>
      </c>
      <c r="B8582" t="inlineStr"/>
      <c r="C8582" t="inlineStr"/>
      <c r="D8582" t="inlineStr">
        <is>
          <t>bán đảo = Halbinsel- + = die iberische Halbinsel +</t>
        </is>
      </c>
    </row>
    <row r="8583">
      <c r="A8583" t="inlineStr">
        <is>
          <t>Halbkreis</t>
        </is>
      </c>
      <c r="B8583" t="inlineStr"/>
      <c r="C8583" t="inlineStr"/>
      <c r="D8583" t="inlineStr">
        <is>
          <t>hình bán nguyệt, nửa vòng tròn</t>
        </is>
      </c>
    </row>
    <row r="8584">
      <c r="A8584" t="inlineStr">
        <is>
          <t>Halbkugel</t>
        </is>
      </c>
      <c r="B8584" t="inlineStr"/>
      <c r="C8584" t="inlineStr"/>
      <c r="D8584" t="inlineStr">
        <is>
          <t>bàn cầu</t>
        </is>
      </c>
    </row>
    <row r="8585">
      <c r="A8585" t="inlineStr">
        <is>
          <t>Halbleiter</t>
        </is>
      </c>
      <c r="B8585" t="inlineStr"/>
      <c r="C8585" t="inlineStr"/>
      <c r="D8585" t="inlineStr">
        <is>
          <t>chất bán dẫn</t>
        </is>
      </c>
    </row>
    <row r="8586">
      <c r="A8586" t="inlineStr">
        <is>
          <t>Halbmesser</t>
        </is>
      </c>
      <c r="B8586" t="inlineStr"/>
      <c r="C8586" t="inlineStr"/>
      <c r="D8586" t="inlineStr">
        <is>
          <t>bán kính, vật hình tia, nan hoa, phạm vi, vòng, xương quay, vành ngoài, nhánh toả ra, tầm với</t>
        </is>
      </c>
    </row>
    <row r="8587">
      <c r="A8587" t="inlineStr">
        <is>
          <t>halbmonatlich</t>
        </is>
      </c>
      <c r="B8587" t="inlineStr"/>
      <c r="C8587" t="inlineStr"/>
      <c r="D8587" t="inlineStr">
        <is>
          <t>mỗi tháng hai lần, hai tháng một lần</t>
        </is>
      </c>
    </row>
    <row r="8588">
      <c r="A8588" t="inlineStr">
        <is>
          <t>Halbmond</t>
        </is>
      </c>
      <c r="B8588" t="inlineStr"/>
      <c r="C8588" t="inlineStr"/>
      <c r="D8588" t="inlineStr">
        <is>
          <t>trăng lưỡi liềm, hình lưỡi liềm, đế quốc Thổ-nhĩ-kỳ, đạo Hồi - trăng bán nguyệt, vật hình bán nguyệt</t>
        </is>
      </c>
    </row>
    <row r="8589">
      <c r="A8589" t="inlineStr">
        <is>
          <t>Halbschatten</t>
        </is>
      </c>
      <c r="B8589" t="inlineStr"/>
      <c r="C8589" t="inlineStr"/>
      <c r="D8589" t="inlineStr">
        <is>
          <t>vùng nửa tối</t>
        </is>
      </c>
    </row>
    <row r="8590">
      <c r="A8590" t="inlineStr">
        <is>
          <t>Halbstarke</t>
        </is>
      </c>
      <c r="B8590" t="inlineStr"/>
      <c r="C8590" t="inlineStr"/>
      <c r="D8590" t="inlineStr">
        <is>
          <t>du côn, lưu manh, bọn du côn, bọn lưu manh - người hay làm om sòm, thằng du côn</t>
        </is>
      </c>
    </row>
    <row r="8591">
      <c r="A8591" t="inlineStr">
        <is>
          <t>Halbstiefel</t>
        </is>
      </c>
      <c r="B8591" t="inlineStr"/>
      <c r="C8591" t="inlineStr"/>
      <c r="D8591" t="inlineStr">
        <is>
          <t>giày ống nhẹ, giày len</t>
        </is>
      </c>
    </row>
    <row r="8592">
      <c r="A8592" t="inlineStr">
        <is>
          <t>halbtot</t>
        </is>
      </c>
      <c r="B8592" t="inlineStr"/>
      <c r="C8592" t="inlineStr"/>
      <c r="D8592">
        <f> sich halbtot lachen +</f>
        <v/>
      </c>
    </row>
    <row r="8593">
      <c r="A8593" t="inlineStr">
        <is>
          <t>halbwegs</t>
        </is>
      </c>
      <c r="B8593" t="inlineStr"/>
      <c r="C8593" t="inlineStr"/>
      <c r="D8593" t="inlineStr">
        <is>
          <t>nửa, dơ dở, phần nửa, được, kha khá, gần như</t>
        </is>
      </c>
    </row>
    <row r="8594">
      <c r="A8594" t="inlineStr">
        <is>
          <t>Halbwertzeit</t>
        </is>
      </c>
      <c r="B8594" t="inlineStr"/>
      <c r="C8594" t="inlineStr"/>
      <c r="D8594">
        <f> die Halbwertzeit +</f>
        <v/>
      </c>
    </row>
    <row r="8595">
      <c r="A8595" t="inlineStr">
        <is>
          <t>Halbzeit</t>
        </is>
      </c>
      <c r="B8595" t="inlineStr"/>
      <c r="C8595" t="inlineStr"/>
      <c r="D8595">
        <f> die Halbzeit +</f>
        <v/>
      </c>
    </row>
    <row r="8596">
      <c r="A8596" t="inlineStr">
        <is>
          <t>Halde</t>
        </is>
      </c>
      <c r="B8596" t="inlineStr"/>
      <c r="C8596" t="inlineStr"/>
      <c r="D8596" t="inlineStr">
        <is>
          <t>dốc ngược - vật ngắn bè bè, người lùn bè bè, thẻ chì, đông đum, đồng xu, bu lông, ky, kẹo đum, đống rác, nơi đổ rác, nơi rác rưởi bừa bãi, tiếng rơi bịch, tiếng đổ ầm, tiếng ném phịch xuống, cú đấm bịch - kho đạn tạm thời - đầu, mút, đỉnh, chóp, đầu bịt, bút để thếp vàng, tiền quà, tiền diêm thuốc, lời khuyên, lời mách nước, mẹo, mánh lới, mánh khoé, cái đánh nhẹ, cái gảy nhẹ, cái đẩy nhẹ, cái chạm nhẹ, cái vỗ nhẹ - thùng rác</t>
        </is>
      </c>
    </row>
    <row r="8597">
      <c r="A8597" t="inlineStr">
        <is>
          <t>Halfter</t>
        </is>
      </c>
      <c r="B8597" t="inlineStr"/>
      <c r="C8597" t="inlineStr"/>
      <c r="D8597" t="inlineStr">
        <is>
          <t>cổ áo, vòng cổ, vòng đai, vòng đệm, vòng lông cổ, chả cuộn - dây thòng lọng, sự chết treo</t>
        </is>
      </c>
    </row>
    <row r="8598">
      <c r="A8598" t="inlineStr">
        <is>
          <t>Halle</t>
        </is>
      </c>
      <c r="B8598" t="inlineStr"/>
      <c r="C8598" t="inlineStr"/>
      <c r="D8598" t="inlineStr">
        <is>
          <t>phòng lớn, đại sảnh, lâu đài, phòng họp lớn, hội trường, toà, trụ sở lớn, phòng ăn lớn, bữa ăn ở phòng ăn lớn, nhà ở, phòng lên lớp, phòng đợi, hành lang ở cửa vào - phòng khách lớn, phòng công công, ca-bin lớn, phòng hạng nhất, phòng hành khách, toa phòng khách saloon-car, saloon-carriage), quán rượu - phòng ngoài, tiền sảnh, cổng, đường đi qua, hành lang, tiền đình</t>
        </is>
      </c>
    </row>
    <row r="8599">
      <c r="A8599" t="inlineStr">
        <is>
          <t>hallen</t>
        </is>
      </c>
      <c r="B8599" t="inlineStr"/>
      <c r="C8599" t="inlineStr"/>
      <c r="D8599" t="inlineStr">
        <is>
          <t>vang dội, dội lại, vang lên, nêu lên rầm rộ</t>
        </is>
      </c>
    </row>
    <row r="8600">
      <c r="A8600" t="inlineStr">
        <is>
          <t>Hallenvorfeld</t>
        </is>
      </c>
      <c r="B8600" t="inlineStr"/>
      <c r="C8600" t="inlineStr"/>
      <c r="D8600" t="inlineStr">
        <is>
          <t>cái tạp dề, tấm da phủ chân, thềm sân khấu, thềm đế máy bay, tường ngăn nước xói, tấm chắn, tấm che</t>
        </is>
      </c>
    </row>
    <row r="8601">
      <c r="A8601" t="inlineStr">
        <is>
          <t>Hallo</t>
        </is>
      </c>
      <c r="B8601" t="inlineStr"/>
      <c r="C8601" t="inlineStr"/>
      <c r="D8601">
        <f> Hallo! +</f>
        <v/>
      </c>
    </row>
    <row r="8602">
      <c r="A8602" t="inlineStr">
        <is>
          <t>hallo</t>
        </is>
      </c>
      <c r="B8602" t="inlineStr"/>
      <c r="C8602" t="inlineStr"/>
      <c r="D8602" t="inlineStr">
        <is>
          <t>chào anh!, chào chị!, này, ô này! = hallo! +</t>
        </is>
      </c>
    </row>
    <row r="8603">
      <c r="A8603" t="inlineStr">
        <is>
          <t>Halluzination</t>
        </is>
      </c>
      <c r="B8603" t="inlineStr"/>
      <c r="C8603" t="inlineStr"/>
      <c r="D8603" t="inlineStr">
        <is>
          <t>ảo giác</t>
        </is>
      </c>
    </row>
    <row r="8604">
      <c r="A8604" t="inlineStr">
        <is>
          <t>Halluzinationen</t>
        </is>
      </c>
      <c r="B8604" t="inlineStr"/>
      <c r="C8604" t="inlineStr"/>
      <c r="D8604" t="inlineStr">
        <is>
          <t>ở trạng thái lâng lâng, ở trạng thái phiêu phiêu, ma tuý</t>
        </is>
      </c>
    </row>
    <row r="8605">
      <c r="A8605" t="inlineStr">
        <is>
          <t>halluzinieren</t>
        </is>
      </c>
      <c r="B8605" t="inlineStr"/>
      <c r="C8605" t="inlineStr"/>
      <c r="D8605" t="inlineStr">
        <is>
          <t>gợi ảo giác</t>
        </is>
      </c>
    </row>
    <row r="8606">
      <c r="A8606" t="inlineStr">
        <is>
          <t>Halo</t>
        </is>
      </c>
      <c r="B8606" t="inlineStr"/>
      <c r="C8606" t="inlineStr"/>
      <c r="D8606" t="inlineStr">
        <is>
          <t>quầng, vầng hào quang, vòng sáng, quang vinh ngời sáng, tiếng thơm</t>
        </is>
      </c>
    </row>
    <row r="8607">
      <c r="A8607" t="inlineStr">
        <is>
          <t>Halogen</t>
        </is>
      </c>
      <c r="B8607" t="inlineStr"/>
      <c r="C8607" t="inlineStr"/>
      <c r="D8607" t="inlineStr">
        <is>
          <t>halogen</t>
        </is>
      </c>
    </row>
    <row r="8608">
      <c r="A8608" t="inlineStr">
        <is>
          <t>Halsabschneider</t>
        </is>
      </c>
      <c r="B8608" t="inlineStr"/>
      <c r="C8608" t="inlineStr"/>
      <c r="D8608" t="inlineStr">
        <is>
          <t>kẻ giết người</t>
        </is>
      </c>
    </row>
    <row r="8609">
      <c r="A8609" t="inlineStr">
        <is>
          <t>Halsband</t>
        </is>
      </c>
      <c r="B8609" t="inlineStr"/>
      <c r="C8609" t="inlineStr"/>
      <c r="D8609" t="inlineStr">
        <is>
          <t>cổ áo, vòng cổ, vòng đai, vòng đệm, vòng lông cổ, chả cuộn - - chuỗi hạt</t>
        </is>
      </c>
    </row>
    <row r="8610">
      <c r="A8610" t="inlineStr">
        <is>
          <t>Halsbinde</t>
        </is>
      </c>
      <c r="B8610" t="inlineStr"/>
      <c r="C8610" t="inlineStr"/>
      <c r="D8610" t="inlineStr">
        <is>
          <t>khăn quàng cổ, khăn choàng cổ, cái ca vát, khăn quàng vai, khăn thắt lưng sash), đường ghép scarf joint), khắc, đường xoi</t>
        </is>
      </c>
    </row>
    <row r="8611">
      <c r="A8611" t="inlineStr">
        <is>
          <t>halsbrecherisch</t>
        </is>
      </c>
      <c r="B8611" t="inlineStr"/>
      <c r="C8611" t="inlineStr"/>
      <c r="D8611" t="inlineStr">
        <is>
          <t>nguy hiểm, dễ gây ra tai nạn</t>
        </is>
      </c>
    </row>
    <row r="8612">
      <c r="A8612" t="inlineStr">
        <is>
          <t>Halskette</t>
        </is>
      </c>
      <c r="B8612" t="inlineStr"/>
      <c r="C8612" t="inlineStr"/>
      <c r="D8612" t="inlineStr">
        <is>
          <t>cổ áo, vòng cổ, vòng đai, vòng đệm, vòng lông cổ, chả cuộn - chuỗi hạt</t>
        </is>
      </c>
    </row>
    <row r="8613">
      <c r="A8613" t="inlineStr">
        <is>
          <t>Halsschlagader</t>
        </is>
      </c>
      <c r="B8613" t="inlineStr"/>
      <c r="C8613" t="inlineStr"/>
      <c r="D8613" t="inlineStr">
        <is>
          <t>động mạch cảnh = die Halsschlagader betreffend +</t>
        </is>
      </c>
    </row>
    <row r="8614">
      <c r="A8614" t="inlineStr">
        <is>
          <t>Halstuch</t>
        </is>
      </c>
      <c r="B8614" t="inlineStr"/>
      <c r="C8614" t="inlineStr"/>
      <c r="D8614" t="inlineStr">
        <is>
          <t>cái cung, vĩ, cầu vồng, cái nơ con bướm, cốt yên ngựa saddke), cần lấy điện, vòm, sự chào, sự cúi chào, sự cúi đầu, mũi tàu, người chèo mũi - khăn tay, khăn mùi soa, khăn vuông quàng cổ neck handkerchief) - khăn vuông trùm đầu - khăn choàng cổ, cái bao tay lớn, cái giảm âm, cái chặn tiếng - khăn quàng cổ - cái ca vát, khăn quàng vai, khăn thắt lưng sash), đường ghép scarf joint), khắc, đường xoi = das warme Halstuch + = das bunte Halstuch +</t>
        </is>
      </c>
    </row>
    <row r="8615">
      <c r="A8615" t="inlineStr">
        <is>
          <t>Halswirbel</t>
        </is>
      </c>
      <c r="B8615" t="inlineStr"/>
      <c r="C8615" t="inlineStr"/>
      <c r="D8615" t="inlineStr">
        <is>
          <t>tập bản đồ, giấy vẽ khổ rộng, cột tượng người, đốt sống đội</t>
        </is>
      </c>
    </row>
    <row r="8616">
      <c r="A8616" t="inlineStr">
        <is>
          <t>Halt</t>
        </is>
      </c>
      <c r="B8616" t="inlineStr"/>
      <c r="C8616" t="inlineStr"/>
      <c r="D8616" t="inlineStr">
        <is>
          <t>sự vững chắc, sự kiên quyết - chỗ để chân, chỗ đứng, địa vị chắc chắn, vị trí chắc chắn - sự tạm nghỉ, sự tạm dừng lại, ga xép, sự đi khập khiễng, sự đi tập tễnh - khoang, sự cầm, sự nắm giữ, sự nắm chặt, sự nắm được, sự hiểu thấu, ảnh hưởng, vật để nắm lấy, vật đỡ, chỗ dựa, đồn ải, thành luỹ, pháo đài, sự giam cầm, nhà lao, nhà tù - sự ở trọ, sự tạm trú, sự cho ở trọ, sự cho tạm trú, sự gửi tiền, số tiền gửi, sự đệ đơn, công sự giữ tạm, vị trí vững chắc, cặn, vật lắng xuống đáy - tính vững chắc, sự điều đặn, sự đều đều, tính kiên định, sự vững vàng, sự bình tĩnh, sự điềm tĩnh, tính đứng đắn, tính chín chắn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 = Halt! + = ohne Halt + = Halt machen + = der innere Halt + = der sittliche Halt + = jemandem Halt geben + = er hat allen Halt verloren +</t>
        </is>
      </c>
    </row>
    <row r="8617">
      <c r="A8617" t="inlineStr">
        <is>
          <t>haltbar</t>
        </is>
      </c>
      <c r="B8617" t="inlineStr"/>
      <c r="C8617" t="inlineStr"/>
      <c r="D8617" t="inlineStr">
        <is>
          <t>có thể bảo vệ được, có thể phòng thủ được, có thể chống giữ được, có thể bào chữa được, có thể biện hộ được, có thể bênh vực được - bền, lâu bền - bất hủ, bất tử, bất diệt, không thể tiêu diệt được, tồn tại lâu dài - bền vững, lâu dài, trường cửu, chịu lâu, để được lâu, giữ được lâu - có thể giữ được, có thể duy trì được - - rắn, đặc, vững chắc, rắn chắc, chắc nịch, chắc chắn, có cơ sở, có thể tin cậy được, thật sự, thuần nhất, thống nhất, khối, có ba chiều, lập thể, rất tốt, cừ, chiến, nhất trí - vững vàng, ổn định, kiên định, kiên quyết - đứng, đã được công nhận, hiện hành, thường trực, chưa gặt, tù, ứ, đọng, để đứng không, không dùng - thật, có thật, có thực chất, thực tế, quan trọng, trọng yếu, có giá trị thực sự, lớn lao, vạm vỡ, giàu có, có tài sản, trường vốn, vững về mặt tài chính, bổ, có chất - giữ được, bảo vệ được, cố thủ được, cãi được, biện hộ được, lôgic = etwas haltbar machen +</t>
        </is>
      </c>
    </row>
    <row r="8618">
      <c r="A8618" t="inlineStr">
        <is>
          <t>Haltbarkeit</t>
        </is>
      </c>
      <c r="B8618" t="inlineStr"/>
      <c r="C8618" t="inlineStr"/>
      <c r="D8618" t="inlineStr">
        <is>
          <t>độ đặc, độ chắc, tính vững chắc, tính chắc chắn - sự có thể bảo vệ được, sự có thể phòng thủ được, sự có thể chống giữ được, sự có thể bào chữa được, sự có thể biện hộ được, sự có thể bênh vực được - tính bền, tính lâu bền - tính chất chắc chắn, tính chất vững, sự nhanh, sự mau lẹ, tính trác táng, tính phóng đãng, tính ăn chơi, thành trì, thành luỹ, pháo đài - sự chắc, sự bền, sự dũng cảm, sự kiên cường, sự chắc mập - tính có thể giữ được, tính có thể bảo vệ được, tính có thể cố thủ được, tính chất có thể cãi được, tính chất có thể biện hộ được, tính chất lôgic - sự mang, sự dùng, sự mặc, quần áo, giầy dép, sự chịu mòn, sự mặc được, sự dùng được, sự hao mòn, sự mòn, sự hư hỏng, sự giảm trọng lượng</t>
        </is>
      </c>
    </row>
    <row r="8619">
      <c r="A8619" t="inlineStr">
        <is>
          <t>Halten</t>
        </is>
      </c>
      <c r="B8619" t="inlineStr"/>
      <c r="C8619" t="inlineStr"/>
      <c r="D8619" t="inlineStr">
        <is>
          <t>khoang, sự cầm, sự nắm giữ, sự nắm chặt, sự nắm được, sự hiểu thấu, ảnh hưởng, vật để nắm lấy, vật đỡ, chỗ dựa, đồn ải, thành luỹ, pháo đài, sự giam cầm, nhà lao, nhà tù - sự nắm, cách cầm, cách nắm, ruộng đất, tài sản, cổ phần - sự ngừng lại, sự đình chỉ, sự tắc, sự nghẽn = zum Halten bringen +</t>
        </is>
      </c>
    </row>
    <row r="8620">
      <c r="A8620" t="inlineStr">
        <is>
          <t>Halteplatz</t>
        </is>
      </c>
      <c r="B8620" t="inlineStr"/>
      <c r="C8620" t="inlineStr"/>
      <c r="D8620" t="inlineStr">
        <is>
          <t>sự căng, sự bay vọt lên, quán nghỉ dọc đường</t>
        </is>
      </c>
    </row>
    <row r="8621">
      <c r="A8621" t="inlineStr">
        <is>
          <t>Haltepunkt</t>
        </is>
      </c>
      <c r="B8621" t="inlineStr"/>
      <c r="C8621" t="inlineStr"/>
      <c r="D8621" t="inlineStr">
        <is>
          <t>sự tạm nghỉ, sự tạm dừng lại, ga xép, sự đi khập khiễng, sự đi tập tễnh</t>
        </is>
      </c>
    </row>
    <row r="8622">
      <c r="A8622" t="inlineStr">
        <is>
          <t>Halter</t>
        </is>
      </c>
      <c r="B8622" t="inlineStr"/>
      <c r="C8622" t="inlineStr"/>
      <c r="D8622" t="inlineStr">
        <is>
          <t>vật nối, trụ chống, thanh giằng, đôi, dây đeo quần, dây brơten, dây căng trống, cái khoan quay tay, cái vặn ốc quay tay brace and bit), dấu ngoặc ôm, dây lèo - côngxon, rầm chia, dấu ngoặc đơn, dấu móc, giá đỡ nòng, khoảng cách giữa hai phát đạn trên và dưới để quan trắc - người buộc, người đóng, cái khoá, cái hầm, cái móc, cái chốt fastening) - người giữ, người nắm giữ, người giữ một chức vụ, người giữ kỷ lục, bót, quản, tay cầm, tay nắm, tay quay, đui, mâm cặp, vòng kẹp - người chủ, chủ nhân - kho dữ trữ, kho, hàng trong kho, vốn, cổ phân, thân chính, gốc ghép, để, báng, cán, chuôi, nguyên vật liệu, dòng dõi, thành phần xuất thân, đàn vật nuôi, thể quần tập, tập đoàn, giàn tàu - cái cùm</t>
        </is>
      </c>
    </row>
    <row r="8623">
      <c r="A8623" t="inlineStr">
        <is>
          <t>Haltestelle</t>
        </is>
      </c>
      <c r="B8623" t="inlineStr"/>
      <c r="C8623" t="inlineStr"/>
      <c r="D8623" t="inlineStr">
        <is>
          <t>bệ, dài, giàn, bàn soi, sân khấu, nghề kịch, kịch, vũ đài, phạm vi hoạt động, khung cảnh hoạt động, giai đoạn, đoạn đường, quãng đường, trạm, tầng, cấp, stagecoach, xe buýt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 = die kleine Haltestelle +</t>
        </is>
      </c>
    </row>
    <row r="8624">
      <c r="A8624" t="inlineStr">
        <is>
          <t>Haltevorrichtung</t>
        </is>
      </c>
      <c r="B8624" t="inlineStr"/>
      <c r="C8624" t="inlineStr"/>
      <c r="D8624" t="inlineStr">
        <is>
          <t>tiền bảo lãnh, người bảo lãnh, vòng đỡ mui xe, quai ấm, giá đỡ đầu bò cái, gióng ngang ngăn ô chuồng ngựa, hàng rào vây quanh, tường bao quanh sân lâu đài, sân lâu đài</t>
        </is>
      </c>
    </row>
    <row r="8625">
      <c r="A8625" t="inlineStr">
        <is>
          <t>Haltlosigkeit</t>
        </is>
      </c>
      <c r="B8625" t="inlineStr"/>
      <c r="C8625" t="inlineStr"/>
      <c r="D8625" t="inlineStr">
        <is>
          <t>tính không ổn định, tính không kiên định, tính không vững - chứng liệt, tình trạng tê liệt</t>
        </is>
      </c>
    </row>
    <row r="8626">
      <c r="A8626" t="inlineStr">
        <is>
          <t>haltmachen</t>
        </is>
      </c>
      <c r="B8626" t="inlineStr"/>
      <c r="C8626" t="inlineStr"/>
      <c r="D8626" t="inlineStr">
        <is>
          <t>cản, cản trở, chăn, ngăn chặn, kìm, kiềm chế, nén, dằn, kiểm tra, kiểm soát, kiểm lại, đánh dấu đã kiểm soát, quở trách, trách mắng, gửi, ký gửi, chiếu, ngập ngừng, do dự, dừng lại, đứng lại - dừng chân, nghỉ chân, cho dừng lại, bắt dừng lại, đi khập khiễng, đi tập tễnh, đi ngập ngừng, lưỡng lự, què quặt, không chỉnh = kurz haltmachen +</t>
        </is>
      </c>
    </row>
    <row r="8627">
      <c r="A8627" t="inlineStr">
        <is>
          <t>Haltung</t>
        </is>
      </c>
      <c r="B8627" t="inlineStr"/>
      <c r="C8627" t="inlineStr"/>
      <c r="D8627" t="inlineStr">
        <is>
          <t>địa chỉ, bài nói chuyện, diễn văn, cách nói năng, tác phong lúc nói chuyện, sự khéo léo, sự khôn ngoan, sự ngỏ ý, sự tỏ tình, sự tán tỉnh, sự gửi đi một chuyến tàu hàng - sự chú ý, sự chăm sóc, sự ân cần, sự chu đáo với ai, tư thế đứng nghiêm - thái độ, quan điểm, tư thế, điệu bộ, dáng dấp - sự mang, sự chịu đựng, sự sinh nở, sự sinh đẻ, phương diện, mặt, sự liên quan, mối quan hệ, ý nghĩa, nghĩa, cái giá, cái trụ, cái đệm, cuxinê, quân... vị trí phương hướng, hình vẽ và chữ đề - xe ngựa, toa hành khách, sự chuyên chở hàng hoá, cước chuyên chở hàng hoá, bộ phận quay, sườn xe, xe chở pháo gun carriage), dáng, dáng đi, sự thông qua, sự điều khiển, sự quản lý - sự thi hành, sự thực hiện - sự bình tĩnh, sự điềm tĩnh - sắc mặt, vẻ mặt, sự tán thành, sự đồng tình ủng hộ, sự khuyến khích, vẻ nghiêm trang, thái độ nghiêm chỉnh, vẻ bình tĩnh - cách xử sự, cách ăn ở, cử chỉ - - sự giữ, sự giữ gìn, sự bảo quản, sự coi giữ, sự trông nom, sự bảo vệ, sự tuân theo, sự giữ sổ sách, sự tổ chức, sự hoà hợp, sự phù hợp, sự thích ứng, sự ăn ý, sự ăn khớp - sự chuyển động, sự vận động, sự cử động, sự hoạt động, động tác, cử động, hoạt động, hành động, sự di chuyển, phong trào, cuộc vận động, bộ phận hoạt động, tình cảm, mối cảm kích - mối xúc động, phần, sự tiến triển, sự biến động, sự đi ngoài, sự ra ỉa - cảng, nơi ẩn náu, nơi tỵ nạn, cổng thành, cửa tàu, porthole, lỗ thông hơi, thông gió, hút nước, tháo nước...), đầu cong của hàm thiếc, bộ dạng, tư thế cầm chéo súng, rượu pooctô, rượu vang đỏ port wine) - mạn trái, trái, bên trái - kiểu, bộ tịch, điệu bộ màu mè, thái độ màu mè, sự đặt, quyền đặt - vị trí, chỗ, thế, địa vị, chức vụ, lập trường, luận điểm, sự đề ra luận điểm - dáng điệu, dáng bộ, tình thế, tình hình - ghế, vé chỗ ngồi, chỗ ngồi, mặt ghế, mông đít, đũng quần, chỗ nơi, cơ ngơi, nhà cửa, trang bị, ghế ngồi, tư thế ngồi, kiểu ngồi, cách ngồi, trụ sở, trung tâm - thể đứng - tiếng, âm, giọng, sức khoẻ, trương lực, sắc, vẻ, phong thái = die Haltung + = die schlaffe Haltung + = die gebeugte Haltung + = die unsichere Haltung + = die aufrechte Haltung + = seine Haltung uns gegenüber + = eine drohende Haltung einnehmen + = eine abwartende Haltung einnehmen +</t>
        </is>
      </c>
    </row>
    <row r="8628">
      <c r="A8628" t="inlineStr">
        <is>
          <t>Halunke</t>
        </is>
      </c>
      <c r="B8628" t="inlineStr"/>
      <c r="C8628" t="inlineStr"/>
      <c r="D8628" t="inlineStr">
        <is>
          <t>kẻ bất lương, kẻ đểu giả, kẻ vô dụng - kẻ, thằng ranh con, nhãi ranh - tên vô lại, tên du thủ du thực</t>
        </is>
      </c>
    </row>
    <row r="8629">
      <c r="A8629" t="inlineStr">
        <is>
          <t>Hammel</t>
        </is>
      </c>
      <c r="B8629" t="inlineStr"/>
      <c r="C8629" t="inlineStr"/>
      <c r="D8629" t="inlineStr">
        <is>
          <t>cừu thiến</t>
        </is>
      </c>
    </row>
    <row r="8630">
      <c r="A8630" t="inlineStr">
        <is>
          <t>Hammelfleisch</t>
        </is>
      </c>
      <c r="B8630" t="inlineStr"/>
      <c r="C8630" t="inlineStr"/>
      <c r="D8630" t="inlineStr">
        <is>
          <t>thịt cừu</t>
        </is>
      </c>
    </row>
    <row r="8631">
      <c r="A8631" t="inlineStr">
        <is>
          <t>Hammerschlag</t>
        </is>
      </c>
      <c r="B8631" t="inlineStr"/>
      <c r="C8631" t="inlineStr"/>
      <c r="D8631">
        <f> der Hammerschlag +</f>
        <v/>
      </c>
    </row>
    <row r="8632">
      <c r="A8632" t="inlineStr">
        <is>
          <t>Hampelmann</t>
        </is>
      </c>
      <c r="B8632" t="inlineStr"/>
      <c r="C8632" t="inlineStr"/>
      <c r="D8632" t="inlineStr">
        <is>
          <t>con rối, bù nhìn, kẻ bị giật dây, nguỵ</t>
        </is>
      </c>
    </row>
    <row r="8633">
      <c r="A8633" t="inlineStr">
        <is>
          <t>Hamster</t>
        </is>
      </c>
      <c r="B8633" t="inlineStr"/>
      <c r="C8633" t="inlineStr"/>
      <c r="D8633" t="inlineStr">
        <is>
          <t>chuột đồng</t>
        </is>
      </c>
    </row>
    <row r="8634">
      <c r="A8634" t="inlineStr">
        <is>
          <t>Hamsterer</t>
        </is>
      </c>
      <c r="B8634" t="inlineStr"/>
      <c r="C8634" t="inlineStr"/>
      <c r="D8634" t="inlineStr">
        <is>
          <t>kẻ tích trữ</t>
        </is>
      </c>
    </row>
    <row r="8635">
      <c r="A8635" t="inlineStr">
        <is>
          <t>Hamstern</t>
        </is>
      </c>
      <c r="B8635" t="inlineStr"/>
      <c r="C8635" t="inlineStr"/>
      <c r="D8635" t="inlineStr">
        <is>
          <t>sự trữ, sự tích trữ, sự dành dụm, hàng rào gỗ quanh công trường, panô để quảng cáo</t>
        </is>
      </c>
    </row>
    <row r="8636">
      <c r="A8636" t="inlineStr">
        <is>
          <t>hamstern</t>
        </is>
      </c>
      <c r="B8636" t="inlineStr"/>
      <c r="C8636" t="inlineStr"/>
      <c r="D8636" t="inlineStr">
        <is>
          <t>trữ, tích trữ, dự trữ, dành dum, trân trọng gìn giữ, tích trữ lương thực</t>
        </is>
      </c>
    </row>
    <row r="8637">
      <c r="A8637" t="inlineStr">
        <is>
          <t>Handapparat</t>
        </is>
      </c>
      <c r="B8637" t="inlineStr"/>
      <c r="C8637" t="inlineStr"/>
      <c r="D8637">
        <f> der Handapparat +</f>
        <v/>
      </c>
    </row>
    <row r="8638">
      <c r="A8638" t="inlineStr">
        <is>
          <t>Handarbeit</t>
        </is>
      </c>
      <c r="B8638" t="inlineStr"/>
      <c r="C8638" t="inlineStr"/>
      <c r="D8638" t="inlineStr">
        <is>
          <t>việc làm bằng tay, đồ thủ công, việc làm, công trình - thủ công - việc vá may = die feine Handarbeit + = die einfache Handarbeit +</t>
        </is>
      </c>
    </row>
    <row r="8639">
      <c r="A8639" t="inlineStr">
        <is>
          <t>handarbeiten</t>
        </is>
      </c>
      <c r="B8639" t="inlineStr"/>
      <c r="C8639" t="inlineStr"/>
      <c r="D8639" t="inlineStr">
        <is>
          <t>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ra, bày mưu</t>
        </is>
      </c>
    </row>
    <row r="8640">
      <c r="A8640" t="inlineStr">
        <is>
          <t>Handball</t>
        </is>
      </c>
      <c r="B8640" t="inlineStr"/>
      <c r="C8640" t="inlineStr"/>
      <c r="D8640" t="inlineStr">
        <is>
          <t>môn bóng ném</t>
        </is>
      </c>
    </row>
    <row r="8641">
      <c r="A8641" t="inlineStr">
        <is>
          <t>Handbewegung</t>
        </is>
      </c>
      <c r="B8641" t="inlineStr"/>
      <c r="C8641" t="inlineStr"/>
      <c r="D8641">
        <f> mit schwungvoller Handbewegung +</f>
        <v/>
      </c>
    </row>
    <row r="8642">
      <c r="A8642" t="inlineStr">
        <is>
          <t>Handbohrer</t>
        </is>
      </c>
      <c r="B8642" t="inlineStr"/>
      <c r="C8642" t="inlineStr"/>
      <c r="D8642" t="inlineStr">
        <is>
          <t>dải viền có nòng dây thép, dây câu có bện dây thép</t>
        </is>
      </c>
    </row>
    <row r="8643">
      <c r="A8643" t="inlineStr">
        <is>
          <t>Handbreite</t>
        </is>
      </c>
      <c r="B8643" t="inlineStr"/>
      <c r="C8643" t="inlineStr"/>
      <c r="D8643" t="inlineStr">
        <is>
          <t>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t>
        </is>
      </c>
    </row>
    <row r="8644">
      <c r="A8644" t="inlineStr">
        <is>
          <t>Handbuch</t>
        </is>
      </c>
      <c r="B8644" t="inlineStr"/>
      <c r="C8644" t="inlineStr"/>
      <c r="D8644" t="inlineStr">
        <is>
          <t>bạn, bầu bạn, người bạn gái companion lady companion), sổ tay, sách hướng dẫn, vật cùng đôi - sổ tay hướng dẫn, sách chỉ nam, sách tóm tắt, sổ tay của tay đánh cá ngựa chuyên nghiệp - sách học, phím đàn, sự tập sử dụng súng</t>
        </is>
      </c>
    </row>
    <row r="8645">
      <c r="A8645" t="inlineStr">
        <is>
          <t>Handdrucker</t>
        </is>
      </c>
      <c r="B8645" t="inlineStr"/>
      <c r="C8645" t="inlineStr"/>
      <c r="D8645" t="inlineStr">
        <is>
          <t>nhà báo, thợ in</t>
        </is>
      </c>
    </row>
    <row r="8646">
      <c r="A8646" t="inlineStr">
        <is>
          <t>Handel</t>
        </is>
      </c>
      <c r="B8646" t="inlineStr"/>
      <c r="C8646" t="inlineStr"/>
      <c r="D8646" t="inlineStr">
        <is>
          <t>sự mặc cả, sự thoả thuận mua bán, giao kèo mua bán, món mua được, món hời, món bở, cơ hội tốt - việc buôn bán, việc kinh doanh, việc thương mại, công tác, nghề nghiệp, công việc, nhiệm vụ việc phải làm, quyền, việc khó khăn, tuồm vấn đề, quá trình diễn biến, vấn đề trong chương trình nghị sự - sự giao dịch, phần có tác dụng thực tế, cách diễn xuất, nhuồm khoé, tình trạng bận rộn - sự buôn bán, thương mại, thương nghiệp, sự quan hệ, sự giao thiệp, sự giao cấu, sự ăn nằm với nhau - gỗ tùng, gỗ thông, tấm ván cây, số lượng, sự chia bài, lượt chia bài, ván bài, sự thông đồng ám muội, việc làm bất lương, cách đối xử, sự đối đãi - nghề, mậu dịch, ngành buôn bán, những người trong ngành buôn bán, ngành tàu ngầm, trade-wind = der Handel + = Handel treiben + = Handel treiben + = Handel treiben + = der gegenseitige Handel + = der internationale Handel + = einen Handel abschließen +</t>
        </is>
      </c>
    </row>
    <row r="8647">
      <c r="A8647" t="inlineStr">
        <is>
          <t>Handeln</t>
        </is>
      </c>
      <c r="B8647" t="inlineStr"/>
      <c r="C8647" t="inlineStr"/>
      <c r="D8647"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das planvolle Handeln + = die Anleitung zum Handeln + = zweckmäßigem Handeln dienend + = die Situation erfordert schnelles Handeln +</t>
        </is>
      </c>
    </row>
    <row r="8648">
      <c r="A8648" t="inlineStr">
        <is>
          <t>handeln</t>
        </is>
      </c>
      <c r="B8648" t="inlineStr"/>
      <c r="C8648" t="inlineStr"/>
      <c r="D8648" t="inlineStr">
        <is>
          <t>đóng vai, giả vờ, giả đò "đóng kịch", hành động, cư xử, đối xử, giữ nhiệm vụ, làm công tác, làm, tác động, có tác dụng, có ảnh hưởng, đóng kịch, diễn kịch, thủ vai, hành động theo, làm theo - thực hành cho xứng đáng với, hành động cho xứng đáng với - mặc cả, thương lượng, mua bán - + out) phân phát, phân phối, chia, ban cho, giáng cho, nện cho, giao du với, có quan hệ với, giao thiệp với, chơi bời đi lại với, giao dịch buôn bán với, buôn bán - chia bài, giải quyết, đối phó, đối đãi, ăn ở - tiến lên, theo đuổi, đi đến, tiếp tục, tiếp diễn, tiếp tục nói, xuất phát, phát ra từ - trao đổi mậu dịch = handeln + = handeln + = handeln + = handeln + = handeln mit + = unfair handeln + = richtig handeln +</t>
        </is>
      </c>
    </row>
    <row r="8649">
      <c r="A8649" t="inlineStr">
        <is>
          <t>handelnd</t>
        </is>
      </c>
      <c r="B8649" t="inlineStr"/>
      <c r="C8649" t="inlineStr"/>
      <c r="D8649" t="inlineStr">
        <is>
          <t>hành động, thay quyền, quyền</t>
        </is>
      </c>
    </row>
    <row r="8650">
      <c r="A8650" t="inlineStr">
        <is>
          <t>Handelnde</t>
        </is>
      </c>
      <c r="B8650" t="inlineStr"/>
      <c r="C8650" t="inlineStr"/>
      <c r="D8650" t="inlineStr">
        <is>
          <t>người làm, người thực hiện</t>
        </is>
      </c>
    </row>
    <row r="8651">
      <c r="A8651" t="inlineStr">
        <is>
          <t>Handels-</t>
        </is>
      </c>
      <c r="B8651" t="inlineStr"/>
      <c r="C8651" t="inlineStr"/>
      <c r="D8651" t="inlineStr">
        <is>
          <t>buôn, buôn bán</t>
        </is>
      </c>
    </row>
    <row r="8652">
      <c r="A8652" t="inlineStr">
        <is>
          <t>Handelsbrauch</t>
        </is>
      </c>
      <c r="B8652" t="inlineStr"/>
      <c r="C8652" t="inlineStr"/>
      <c r="D8652">
        <f> der Handelsbrauch +</f>
        <v/>
      </c>
    </row>
    <row r="8653">
      <c r="A8653" t="inlineStr">
        <is>
          <t>handelseinig</t>
        </is>
      </c>
      <c r="B8653" t="inlineStr"/>
      <c r="C8653" t="inlineStr"/>
      <c r="D8653">
        <f> handelseinig werden +</f>
        <v/>
      </c>
    </row>
    <row r="8654">
      <c r="A8654" t="inlineStr">
        <is>
          <t>Handelsgeist</t>
        </is>
      </c>
      <c r="B8654" t="inlineStr"/>
      <c r="C8654" t="inlineStr"/>
      <c r="D8654" t="inlineStr">
        <is>
          <t>óc buôn bán, tính buôn bán, sự buôn bán</t>
        </is>
      </c>
    </row>
    <row r="8655">
      <c r="A8655" t="inlineStr">
        <is>
          <t>Handelsgesellschaft</t>
        </is>
      </c>
      <c r="B8655" t="inlineStr"/>
      <c r="C8655" t="inlineStr"/>
      <c r="D8655" t="inlineStr">
        <is>
          <t>sự chung thân, hội, công ty</t>
        </is>
      </c>
    </row>
    <row r="8656">
      <c r="A8656" t="inlineStr">
        <is>
          <t>Handelsgewicht</t>
        </is>
      </c>
      <c r="B8656" t="inlineStr"/>
      <c r="C8656" t="inlineStr"/>
      <c r="D8656" t="inlineStr">
        <is>
          <t>hệ thống cân lường Anh Mỹ, trọng lượng, sức nặng sự nặng cân, sự to béo đồ sộ</t>
        </is>
      </c>
    </row>
    <row r="8657">
      <c r="A8657" t="inlineStr">
        <is>
          <t>Handelsherr</t>
        </is>
      </c>
      <c r="B8657" t="inlineStr"/>
      <c r="C8657" t="inlineStr"/>
      <c r="D8657" t="inlineStr">
        <is>
          <t>nhà buôn, lái buôn</t>
        </is>
      </c>
    </row>
    <row r="8658">
      <c r="A8658" t="inlineStr">
        <is>
          <t>Handelskammer</t>
        </is>
      </c>
      <c r="B8658" t="inlineStr"/>
      <c r="C8658" t="inlineStr"/>
      <c r="D8658">
        <f> die Industrie- und Handelskammer +</f>
        <v/>
      </c>
    </row>
    <row r="8659">
      <c r="A8659" t="inlineStr">
        <is>
          <t>Handelsmarke</t>
        </is>
      </c>
      <c r="B8659" t="inlineStr"/>
      <c r="C8659" t="inlineStr"/>
      <c r="D8659" t="inlineStr">
        <is>
          <t>đồng Mác, dấu, nhãn, nhãn hiệu, vết, lằn, bớt, đốm, lang, dấu chữ thập, đích, mục đích, mục tiêu &amp; ), chứng cớ, biểu hiện, danh vọng, danh tiếng, mức, tiêu chuẩn, trình độ, điểm, điểm số</t>
        </is>
      </c>
    </row>
    <row r="8660">
      <c r="A8660" t="inlineStr">
        <is>
          <t>Handelsschiff</t>
        </is>
      </c>
      <c r="B8660" t="inlineStr"/>
      <c r="C8660" t="inlineStr"/>
      <c r="D8660" t="inlineStr">
        <is>
          <t>thuyền buôn, tàu buôn - nhà buôn, thương gia = das Handelsschiff +</t>
        </is>
      </c>
    </row>
    <row r="8661">
      <c r="A8661" t="inlineStr">
        <is>
          <t>Handelsspanne</t>
        </is>
      </c>
      <c r="B8661" t="inlineStr"/>
      <c r="C8661" t="inlineStr"/>
      <c r="D8661" t="inlineStr">
        <is>
          <t>mép, bờ, lề, số dư, số dự trữ, giới hạn</t>
        </is>
      </c>
    </row>
    <row r="8662">
      <c r="A8662" t="inlineStr">
        <is>
          <t>Handelssperre</t>
        </is>
      </c>
      <c r="B8662" t="inlineStr"/>
      <c r="C8662" t="inlineStr"/>
      <c r="D8662" t="inlineStr">
        <is>
          <t>lệnh cấm vận, sự đình chỉ hoạt động, sự cản trở</t>
        </is>
      </c>
    </row>
    <row r="8663">
      <c r="A8663" t="inlineStr">
        <is>
          <t>Handelsvertreter</t>
        </is>
      </c>
      <c r="B8663" t="inlineStr"/>
      <c r="C8663" t="inlineStr"/>
      <c r="D8663" t="inlineStr">
        <is>
          <t>nhân tố, người quản lý, người đại diện, người buôn bán ăn hoa hồng, người quản lý ruộng đất, thừa số, hệ số</t>
        </is>
      </c>
    </row>
    <row r="8664">
      <c r="A8664" t="inlineStr">
        <is>
          <t>Handelsware</t>
        </is>
      </c>
      <c r="B8664" t="inlineStr"/>
      <c r="C8664" t="inlineStr"/>
      <c r="D8664" t="inlineStr">
        <is>
          <t>hàng hoá</t>
        </is>
      </c>
    </row>
    <row r="8665">
      <c r="A8665" t="inlineStr">
        <is>
          <t>Handfertigkeit</t>
        </is>
      </c>
      <c r="B8665" t="inlineStr"/>
      <c r="C8665" t="inlineStr"/>
      <c r="D8665" t="inlineStr">
        <is>
          <t>sự khéo tay, sự khéo léo, tài khéo léo, sự thuận dùng tay phải - tay, bàn tay, bàn chân trước, quyền hành, sự có sãn, sự nắm giữ, sự kiểm soát, sự tham gia, sự nhúng tay vào, phần tham gia, sự hứa hôn, số nhiều) công nhân, nhân công, thuỷ thủ, người làm - một tay, nguồn, chữ viết tay, chữ ký, kim, nải, buộc, nắm, gang tay, phía, bên, hướng, sắp bài, ván bài, chân đánh bài, tiếng vỗ tay hoan hô</t>
        </is>
      </c>
    </row>
    <row r="8666">
      <c r="A8666" t="inlineStr">
        <is>
          <t>Handfessel</t>
        </is>
      </c>
      <c r="B8666" t="inlineStr"/>
      <c r="C8666" t="inlineStr"/>
      <c r="D8666" t="inlineStr">
        <is>
          <t>khoá tay, xiềng, cùm &amp; )</t>
        </is>
      </c>
    </row>
    <row r="8667">
      <c r="A8667" t="inlineStr">
        <is>
          <t>handfest</t>
        </is>
      </c>
      <c r="B8667" t="inlineStr"/>
      <c r="C8667" t="inlineStr"/>
      <c r="D8667" t="inlineStr">
        <is>
          <t>thẳng thắn, thẳng thừng, toạc móng heo, không úp mở, đích thực, rành rành, hoàn toàn hết sức, đại, thẳng đứng - khoẻ mạnh, tráng kiện, cường tráng, làm mạnh khoẻ, đòi hỏi sức mạnh, ngay thẳng, thiết thực - vạm vỡ, lực lưỡng, can đảm, khiên quyết - bền, vững, chắc chắn, kiên cố, khoẻ, mạnh, tốt, giỏi, có khả năng, đặc, nặng, rõ ràng, đanh thép, rõ rệt, kiên quyết, nặng nề, to và rắn rỏi, sôi nổi, nồng nhiệt, hăng hái, nhiệt tình, có mùi, hôi - thối, sinh động, mạnh mẻ, khúc chiết, không theo quy tắc - cứng cáp, mãnh liệt, mạnh mẽ = handfest +</t>
        </is>
      </c>
    </row>
    <row r="8668">
      <c r="A8668" t="inlineStr">
        <is>
          <t>Handgeld</t>
        </is>
      </c>
      <c r="B8668" t="inlineStr"/>
      <c r="C8668" t="inlineStr"/>
      <c r="D8668" t="inlineStr">
        <is>
          <t>mở hàng, tặng quà năm mới, mở đầu, mua mở hàng, thử lần đầu tiên, dùng lần đầu tiên</t>
        </is>
      </c>
    </row>
    <row r="8669">
      <c r="A8669" t="inlineStr">
        <is>
          <t>Handgemenge</t>
        </is>
      </c>
      <c r="B8669" t="inlineStr"/>
      <c r="C8669" t="inlineStr"/>
      <c r="D8669" t="inlineStr">
        <is>
          <t>sự cãi lộn ầm ỹ, tiếng róc rách - khu đất có rào, sân trường, sân trong, sự kết thúc, lúc kết thúc, phần cuối, sự ôm nhau vật, sự đánh giáp lá cà, kết - grapnel, sự túm lấy, sự níu lấy - cuộc ẩu đả, sự cãi lộn, sự tranh cướp, sự túm lại để tranh bóng ở dưới đất scrummage) - sự chen lấn, sự xô đẩy</t>
        </is>
      </c>
    </row>
    <row r="8670">
      <c r="A8670" t="inlineStr">
        <is>
          <t>handgestrickt</t>
        </is>
      </c>
      <c r="B8670" t="inlineStr"/>
      <c r="C8670" t="inlineStr"/>
      <c r="D8670" t="inlineStr">
        <is>
          <t>đan tay</t>
        </is>
      </c>
    </row>
    <row r="8671">
      <c r="A8671" t="inlineStr">
        <is>
          <t>Handgranate</t>
        </is>
      </c>
      <c r="B8671" t="inlineStr"/>
      <c r="C8671" t="inlineStr"/>
      <c r="D8671" t="inlineStr">
        <is>
          <t>quả bom = die Handgranate +</t>
        </is>
      </c>
    </row>
    <row r="8672">
      <c r="A8672" t="inlineStr">
        <is>
          <t>handgreiflich</t>
        </is>
      </c>
      <c r="B8672" t="inlineStr"/>
      <c r="C8672" t="inlineStr"/>
      <c r="D8672" t="inlineStr">
        <is>
          <t>rõ ràng, hiển nhiên = handgreiflich werden +</t>
        </is>
      </c>
    </row>
    <row r="8673">
      <c r="A8673" t="inlineStr">
        <is>
          <t>Handgreiflichkeit</t>
        </is>
      </c>
      <c r="B8673" t="inlineStr"/>
      <c r="C8673" t="inlineStr"/>
      <c r="D8673" t="inlineStr">
        <is>
          <t>tính chất sờ mó được, tính chất rõ ràng, tính chất chắc chắn</t>
        </is>
      </c>
    </row>
    <row r="8674">
      <c r="A8674" t="inlineStr">
        <is>
          <t>Handhabe</t>
        </is>
      </c>
      <c r="B8674" t="inlineStr"/>
      <c r="C8674" t="inlineStr"/>
      <c r="D8674" t="inlineStr">
        <is>
          <t>cán, tay cầm, móc quai, điểm người ta có thể lợi dụng được, chức tước, danh hiệu = keine Handhabe gegen jemanden haben +</t>
        </is>
      </c>
    </row>
    <row r="8675">
      <c r="A8675" t="inlineStr">
        <is>
          <t>handhaben</t>
        </is>
      </c>
      <c r="B8675" t="inlineStr"/>
      <c r="C8675" t="inlineStr"/>
      <c r="D8675" t="inlineStr">
        <is>
          <t>trông nom, quản lý, cai quản, cai trị, thi hành, thực hiện, làm lễ cho tuyên thệ, đánh, giáng cho, phân tán, phân phối, cung cấp cho, cấp cho, cho, cung cấp, góp phần vào - cầm, sờ mó, vận dụng, sử dụng, điều khiển, đối xử, đối đãi, luận giải, nghiên cứu, bàn về, xử lý, chỉ huy, buôn bán - chế ngự, kiềm chế, sai khiến, dạy dỗ, dạy bảo, thoát khỏi, gỡ khỏi, xoay xở được, giải quyết được, dùng, đạt kết quả, đạt mục đích, xoay sở được, tìm được cách - vận dụng bằng tay, thao tác, lôi kéo, vận động - thao diễn, diễn tập, vận động theo kế hoạch, dùng thủ đoạn, dùng mưu mẹo - hoạt động, có tác dụng, lợi dụng, mổ, hành quân, đầu cơ, làm cho hoạt động, cho chạy, đưa đến, mang đến, dẫn đến, tiến hành, đưa vào sản xuất, khai thác - ra sức vận dụng, ra sức làm, làm miệt mài, làm chăm chỉ, công kích dồn dập, tiếp tế liên tục, + between) chạy đường, + at) đón khách tại, chạy vút - áp dụng, tiêu dùng, tiêu thụ, đối đ i, ăn ở, trước kia có thói quen, trước kia hay - nắm và sử dụng = linkisch handhaben + = leicht zu handhaben +</t>
        </is>
      </c>
    </row>
    <row r="8676">
      <c r="A8676" t="inlineStr">
        <is>
          <t>Handhabung</t>
        </is>
      </c>
      <c r="B8676" t="inlineStr"/>
      <c r="C8676" t="inlineStr"/>
      <c r="D8676" t="inlineStr">
        <is>
          <t>sự trông nom, sự quản lý, sự cai quản, sự cai trị, chính phủ, chính quyền, sự thi hành, việc áp dụng, sự cho uống, sự làm lễ, sự cho ai, sự phân phối, sự phân phát, sự quản lý tài sản - sự điều khiển, ban quản lý, ban quản đốc, sự khôn khéo, sự khéo xử, mánh lới - sự vận dụng bằng tay, sự thao tác, sự lôi kéo, sự vận động - sự hoạt động, quá trình hoạt động, thao tác, hiệu quả, tác dụng, sự giao dịch tài chính, sự mổ xẻ, ca mổ, cuộc hành quân, phép tính, phép toán</t>
        </is>
      </c>
    </row>
    <row r="8677">
      <c r="A8677" t="inlineStr">
        <is>
          <t>Handkoffer</t>
        </is>
      </c>
      <c r="B8677" t="inlineStr"/>
      <c r="C8677" t="inlineStr"/>
      <c r="D8677" t="inlineStr">
        <is>
          <t>cái va li - va li nhỏ, túi du lịch, túi đựng quần áo, ba lô</t>
        </is>
      </c>
    </row>
    <row r="8678">
      <c r="A8678" t="inlineStr">
        <is>
          <t>Handlanger</t>
        </is>
      </c>
      <c r="B8678" t="inlineStr"/>
      <c r="C8678" t="inlineStr"/>
      <c r="D8678" t="inlineStr">
        <is>
          <t>ma, quỷ, điều quái gỡ, điều ghê gớm, điều khủng khiếp, sự giận dữ, sự tức giận, người hung ác, người nanh ác, người ác độc, người quỷ quyệt, người xảo quyệt, người khốn khổ, người bất hạnh - người vô phúc, thư ký riêng, người học việc, thịt nướng tẩm nhiều tiêu ớt, lò than, lò nung, máy xé - người hầu gái - tay sai, người hầu cận - dụng cụ &amp; ), nhạc khí, công cụ, phương tiện, văn kiện - chó rừng, người làm những công việc cực nhọc vất vả - công nhân bến tàu, người làm đủ các thứ việc - kiếm, người thay mặt, người cấp dưới, người phụ việc, bù nhìn, người tập lái máy bay - bộ hạ, tay chân = Handlanger sein +</t>
        </is>
      </c>
    </row>
    <row r="8679">
      <c r="A8679" t="inlineStr">
        <is>
          <t>Handlangerdienste</t>
        </is>
      </c>
      <c r="B8679" t="inlineStr"/>
      <c r="C8679" t="inlineStr"/>
      <c r="D8679" t="inlineStr">
        <is>
          <t>làm thư ký riêng, viết văn thuê, nướng sau khi tẩm tiêu ớt</t>
        </is>
      </c>
    </row>
    <row r="8680">
      <c r="A8680" t="inlineStr">
        <is>
          <t>handlich</t>
        </is>
      </c>
      <c r="B8680" t="inlineStr"/>
      <c r="C8680" t="inlineStr"/>
      <c r="D8680" t="inlineStr">
        <is>
          <t>thuận tiện, tiện tay, vừa tầm tay, dễ cầm, dễ sử dụng, khéo tay - có thể quản lý, có thể trông nom, có thể điều khiển, có thể sai khiến, dễ dùng - có thể mang theo, xách tay, di động</t>
        </is>
      </c>
    </row>
    <row r="8681">
      <c r="A8681" t="inlineStr">
        <is>
          <t>Handlichkeit</t>
        </is>
      </c>
      <c r="B8681" t="inlineStr"/>
      <c r="C8681" t="inlineStr"/>
      <c r="D8681" t="inlineStr">
        <is>
          <t>sự thuận tiện, sự tiện tay, tính dễ sử dụng, sự khéo tay</t>
        </is>
      </c>
    </row>
    <row r="8682">
      <c r="A8682" t="inlineStr">
        <is>
          <t>Handlocher</t>
        </is>
      </c>
      <c r="B8682" t="inlineStr"/>
      <c r="C8682" t="inlineStr"/>
      <c r="D8682" t="inlineStr">
        <is>
          <t>máy khoan</t>
        </is>
      </c>
    </row>
    <row r="8683">
      <c r="A8683" t="inlineStr">
        <is>
          <t>Handlung</t>
        </is>
      </c>
      <c r="B8683" t="inlineStr"/>
      <c r="C8683" t="inlineStr"/>
      <c r="D8683" t="inlineStr">
        <is>
          <t>hành động, việc làm, cử chỉ, hành vi, đạo luật, chứng thư, hồi, màn, tiết mục, luận án, khoá luận - hoạt động, công việc, tác động, tác dụng, ảnh hưởng, sự chiến đấu, trận đánh, việc kiện, sự tố tụng, sự diễn biến, quá trình diễn biến, động tác, dáng điệu, bộ điệu, bộ tịch, bộ máy - cơ cấu, sự hoạt động của bộ máy - kỳ công, chiến công, thành tích lớn, văn bản - việc, sự việc, sự thật, sự kiện, thực tế, cơ sở lập luận - cách tiến hành, cách hành động, việc kiện tụng, biên bản lưu - chuyện, câu chuyện, truyện, cốt truyện, tình tiết, tiểu sử, quá khứ, luây kàng ngốc khoành người nói dối, lịch sử, sử học, storey = die Handlung + = die letzte Handlung + = die perverse Handlung + = die strafbare Handlung + = die offenkundige Handlung + = die vorsätzliche Handlung + = den Beginn einer Handlung ausdrückend +</t>
        </is>
      </c>
    </row>
    <row r="8684">
      <c r="A8684" t="inlineStr">
        <is>
          <t>Handlungsablauf</t>
        </is>
      </c>
      <c r="B8684" t="inlineStr"/>
      <c r="C8684" t="inlineStr"/>
      <c r="D8684" t="inlineStr">
        <is>
          <t>sự liên tục, sự liên tiếp, tính liên tục, kịch bản điện ảnh</t>
        </is>
      </c>
    </row>
    <row r="8685">
      <c r="A8685" t="inlineStr">
        <is>
          <t>Handlungsweise</t>
        </is>
      </c>
      <c r="B8685" t="inlineStr"/>
      <c r="C8685" t="inlineStr"/>
      <c r="D8685" t="inlineStr">
        <is>
          <t>sự chân thực, sự thẳng thắn = die unehrliche Handlungsweise +</t>
        </is>
      </c>
    </row>
    <row r="8686">
      <c r="A8686" t="inlineStr">
        <is>
          <t>Handpflege</t>
        </is>
      </c>
      <c r="B8686" t="inlineStr"/>
      <c r="C8686" t="inlineStr"/>
      <c r="D8686" t="inlineStr">
        <is>
          <t>sự cắt sửa móng tay, thợ cắt sửa móng tay</t>
        </is>
      </c>
    </row>
    <row r="8687">
      <c r="A8687" t="inlineStr">
        <is>
          <t>Handschellen</t>
        </is>
      </c>
      <c r="B8687" t="inlineStr"/>
      <c r="C8687" t="inlineStr"/>
      <c r="D8687" t="inlineStr">
        <is>
          <t>khoá tay lại, giữ lại, ngăn lại = jemanden Handschellen anlegen +</t>
        </is>
      </c>
    </row>
    <row r="8688">
      <c r="A8688" t="inlineStr">
        <is>
          <t>Handschrift</t>
        </is>
      </c>
      <c r="B8688" t="inlineStr"/>
      <c r="C8688" t="inlineStr"/>
      <c r="D8688" t="inlineStr">
        <is>
          <t>nắm tay, quả đấm, bàn tay, chữ viết -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 - dạng chữ - bản viết tay, bản thảo, bản đưa in - nguyên bản, bản chính, chữ in ngả giống chữ viết, chữ viết tay giả chữ in, kịch bản phim đánh máy, bản phát thanh, câu trả lời viết - sự viết, sự viết tay, sự viết lách, kiểu viết, lối viết, bản ghi chép, tài liệu, tác phẩm, sách, bài báo, nghề viết sách, nghề viết văn, nghiệp bút nghiên, thuật viết, thuật sáng tác = die schlechte Handschrift + = die große, leserliche Handschrift +</t>
        </is>
      </c>
    </row>
    <row r="8689">
      <c r="A8689" t="inlineStr">
        <is>
          <t>Handschriften</t>
        </is>
      </c>
      <c r="B8689" t="inlineStr"/>
      <c r="C8689" t="inlineStr"/>
      <c r="D8689" t="inlineStr">
        <is>
          <t>thợ vẽ, hoạ sĩ = die Illuminierung alter Handschriften +</t>
        </is>
      </c>
    </row>
    <row r="8690">
      <c r="A8690" t="inlineStr">
        <is>
          <t>Handschriftendeutung</t>
        </is>
      </c>
      <c r="B8690" t="inlineStr"/>
      <c r="C8690" t="inlineStr"/>
      <c r="D8690" t="inlineStr">
        <is>
          <t>thuật xem tướng chữ</t>
        </is>
      </c>
    </row>
    <row r="8691">
      <c r="A8691" t="inlineStr">
        <is>
          <t>handschriftlich</t>
        </is>
      </c>
      <c r="B8691" t="inlineStr"/>
      <c r="C8691" t="inlineStr"/>
      <c r="D8691" t="inlineStr">
        <is>
          <t>viết tay</t>
        </is>
      </c>
    </row>
    <row r="8692">
      <c r="A8692" t="inlineStr">
        <is>
          <t>Handschuh</t>
        </is>
      </c>
      <c r="B8692" t="inlineStr"/>
      <c r="C8692" t="inlineStr"/>
      <c r="D8692" t="inlineStr">
        <is>
          <t>bao tay, tất tay, găng - găng tay hở ngón, găng đấu quyền Anh - khăn choàng cổ, cái bao tay lớn, cái giảm âm, cái chặn tiếng = der gepanzerte Handschuh +</t>
        </is>
      </c>
    </row>
    <row r="8693">
      <c r="A8693" t="inlineStr">
        <is>
          <t>Handschuhe</t>
        </is>
      </c>
      <c r="B8693" t="inlineStr"/>
      <c r="C8693" t="inlineStr"/>
      <c r="D8693" t="inlineStr">
        <is>
          <t>không có bao tay, không mang găng = ein Paar Handschuhe + = die dazu passenden Handschuhe +</t>
        </is>
      </c>
    </row>
    <row r="8694">
      <c r="A8694" t="inlineStr">
        <is>
          <t>Handstand</t>
        </is>
      </c>
      <c r="B8694" t="inlineStr"/>
      <c r="C8694" t="inlineStr"/>
      <c r="D8694">
        <f> einen Handstand machen +</f>
        <v/>
      </c>
    </row>
    <row r="8695">
      <c r="A8695" t="inlineStr">
        <is>
          <t>Handtasche</t>
        </is>
      </c>
      <c r="B8695" t="inlineStr"/>
      <c r="C8695" t="inlineStr"/>
      <c r="D8695" t="inlineStr">
        <is>
          <t>túi xách, ví xách tay</t>
        </is>
      </c>
    </row>
    <row r="8696">
      <c r="A8696" t="inlineStr">
        <is>
          <t>Handtuch</t>
        </is>
      </c>
      <c r="B8696" t="inlineStr"/>
      <c r="C8696" t="inlineStr"/>
      <c r="D8696" t="inlineStr">
        <is>
          <t>khăn lau, khăn tắm</t>
        </is>
      </c>
    </row>
    <row r="8697">
      <c r="A8697" t="inlineStr">
        <is>
          <t>Handumdrehen</t>
        </is>
      </c>
      <c r="B8697" t="inlineStr"/>
      <c r="C8697" t="inlineStr"/>
      <c r="D8697">
        <f> Er erledigte es im Handumdrehen. +</f>
        <v/>
      </c>
    </row>
    <row r="8698">
      <c r="A8698" t="inlineStr">
        <is>
          <t>Handvoll</t>
        </is>
      </c>
      <c r="B8698" t="inlineStr"/>
      <c r="C8698" t="inlineStr"/>
      <c r="D8698" t="inlineStr">
        <is>
          <t>nhúm, nắm, ít, người khó chịu, việc khó chịu</t>
        </is>
      </c>
    </row>
    <row r="8699">
      <c r="A8699" t="inlineStr">
        <is>
          <t>Handwerker</t>
        </is>
      </c>
      <c r="B8699" t="inlineStr"/>
      <c r="C8699" t="inlineStr"/>
      <c r="D8699" t="inlineStr">
        <is>
          <t>người sáng chế, người phát minh, thợ thủ công, thợ khéo, thợ sửa chữa vũ khí, thợ máy - - người khéo léo, người có kỹ xảo, người điêu luyện, người lành nghề - - công nhân cơ khí - công nhân, thám tử, đặc vụ, gián điệp - người buôn bán, chủ cửa hàng - - người thợ</t>
        </is>
      </c>
    </row>
    <row r="8700">
      <c r="A8700" t="inlineStr">
        <is>
          <t>Handwerksbursche</t>
        </is>
      </c>
      <c r="B8700" t="inlineStr"/>
      <c r="C8700" t="inlineStr"/>
      <c r="D8700" t="inlineStr">
        <is>
          <t>thợ đã thạo việc đi làm thuê, người làm thuê, người làm công nhật</t>
        </is>
      </c>
    </row>
    <row r="8701">
      <c r="A8701" t="inlineStr">
        <is>
          <t>Handzeichen</t>
        </is>
      </c>
      <c r="B8701" t="inlineStr"/>
      <c r="C8701" t="inlineStr"/>
      <c r="D8701" t="inlineStr">
        <is>
          <t>nét ngoáy sau, chữ ký tắt = durch Handzeichen +</t>
        </is>
      </c>
    </row>
    <row r="8702">
      <c r="A8702" t="inlineStr">
        <is>
          <t>Handzeichnung</t>
        </is>
      </c>
      <c r="B8702" t="inlineStr"/>
      <c r="C8702" t="inlineStr"/>
      <c r="D8702" t="inlineStr">
        <is>
          <t>bức vẽ phác, bức phác hoạ, bản tóm tắt, bản phác thảo, vở ca kịch ngắn, bản nhạc nhịp đơn</t>
        </is>
      </c>
    </row>
    <row r="8703">
      <c r="A8703" t="inlineStr">
        <is>
          <t>Handzettel</t>
        </is>
      </c>
      <c r="B8703" t="inlineStr"/>
      <c r="C8703" t="inlineStr"/>
      <c r="D8703" t="inlineStr">
        <is>
          <t>thông cáo phát tay, quảng cáo phát tay, truyền đơn</t>
        </is>
      </c>
    </row>
    <row r="8704">
      <c r="A8704" t="inlineStr">
        <is>
          <t>Hanf</t>
        </is>
      </c>
      <c r="B8704" t="inlineStr"/>
      <c r="C8704" t="inlineStr"/>
      <c r="D8704" t="inlineStr">
        <is>
          <t>cây gai dầu, sợi gai dầu, dây treo cổ, dây thắt cổ</t>
        </is>
      </c>
    </row>
    <row r="8705">
      <c r="A8705" t="inlineStr">
        <is>
          <t>Hang</t>
        </is>
      </c>
      <c r="B8705" t="inlineStr"/>
      <c r="C8705" t="inlineStr"/>
      <c r="D8705" t="inlineStr">
        <is>
          <t>aptitude for khuynh hướng, năng khiếu, năng lực, khả năng - độ xiên, dốc, nghiêng, đường chéo, khuynh hướng, sự thiên về, thành kiến, thế hiệu dịch - chiều dốc - sự cúi xuống, sự gục xuống, mặt dốc, cách treo, ý riêng, nghĩa riêng, cách làm, cách nói - sườn đồi - đường dốc, chỗ dốc, độ dốc, tư thế vác súng - tĩnh mạch, gân lá, gân cánh, vân, mạch, nguồn cảm hứng, đặc tính, tâm trạng, xu hướng, lối, điệu = der Hang +</t>
        </is>
      </c>
    </row>
    <row r="8706">
      <c r="A8706" t="inlineStr">
        <is>
          <t>Hanswurst</t>
        </is>
      </c>
      <c r="B8706" t="inlineStr"/>
      <c r="C8706" t="inlineStr"/>
      <c r="D8706" t="inlineStr">
        <is>
          <t>anh hề - vai hề, người quê mùa, người thô lỗ, người mất dạy - món hoa quả nấu, người khờ dại, người ngu xuẩn, người xuẩn ngốc, người làm trò hề, người bị lừa phỉnh - vai hề trong kịch câm, quần bó ống, quần chẽn, quần - thằng ngốc, thằng đần</t>
        </is>
      </c>
    </row>
    <row r="8707">
      <c r="A8707" t="inlineStr">
        <is>
          <t>Hantel</t>
        </is>
      </c>
      <c r="B8707" t="inlineStr"/>
      <c r="C8707" t="inlineStr"/>
      <c r="D8707">
        <f> die Hantel +</f>
        <v/>
      </c>
    </row>
    <row r="8708">
      <c r="A8708" t="inlineStr">
        <is>
          <t>hantieren</t>
        </is>
      </c>
      <c r="B8708" t="inlineStr"/>
      <c r="C8708" t="inlineStr"/>
      <c r="D8708">
        <f> mit etwas hantieren +</f>
        <v/>
      </c>
    </row>
    <row r="8709">
      <c r="A8709" t="inlineStr">
        <is>
          <t>Happen</t>
        </is>
      </c>
      <c r="B8709" t="inlineStr"/>
      <c r="C8709" t="inlineStr"/>
      <c r="D8709" t="inlineStr">
        <is>
          <t>sự cắn, sự ngoạm, miếng cắn, vết cắn, sự châm, sự đốt, nốt đốt, miếng, thức ăn, sự đau nhức, sự nhức nhối của vết thương, sự cắn câu, sự bám chắt, sự ăn sâu, vị cay tê, sự châm biếm, sự chua cay - cỏ cho vật nuôi - mấu - - vị, vị giác, sự nếm, sự nếm mùi, sự thưởng thức, sự trải qua, sự hưởng, một chút, sở thích, thị hiếu, khiếu thẩm mỹ</t>
        </is>
      </c>
    </row>
    <row r="8710">
      <c r="A8710" t="inlineStr">
        <is>
          <t>Hardware</t>
        </is>
      </c>
      <c r="B8710" t="inlineStr"/>
      <c r="C8710" t="inlineStr"/>
      <c r="D8710" t="inlineStr">
        <is>
          <t>đồ ngũ kim, vũ khí</t>
        </is>
      </c>
    </row>
    <row r="8711">
      <c r="A8711" t="inlineStr">
        <is>
          <t>Harem</t>
        </is>
      </c>
      <c r="B8711" t="inlineStr"/>
      <c r="C8711" t="inlineStr"/>
      <c r="D8711" t="inlineStr">
        <is>
          <t>hậu cung</t>
        </is>
      </c>
    </row>
    <row r="8712">
      <c r="A8712" t="inlineStr">
        <is>
          <t>Harfe</t>
        </is>
      </c>
      <c r="B8712" t="inlineStr"/>
      <c r="C8712" t="inlineStr"/>
      <c r="D8712" t="inlineStr">
        <is>
          <t>đàn hạc = Harfe spielen +</t>
        </is>
      </c>
    </row>
    <row r="8713">
      <c r="A8713" t="inlineStr">
        <is>
          <t>Harke</t>
        </is>
      </c>
      <c r="B8713" t="inlineStr"/>
      <c r="C8713" t="inlineStr"/>
      <c r="D8713" t="inlineStr">
        <is>
          <t>kẻ chơi bời phóng đãng, kẻ trác táng, cái cào, cái cào than, que cời than, cái cào tiền, cái gạt tiền, sự nghiêng về phía sau, độ nghiêng về phía sau</t>
        </is>
      </c>
    </row>
    <row r="8714">
      <c r="A8714" t="inlineStr">
        <is>
          <t>harken</t>
        </is>
      </c>
      <c r="B8714" t="inlineStr"/>
      <c r="C8714" t="inlineStr"/>
      <c r="D8714" t="inlineStr">
        <is>
          <t>cào, cời, tìm kỹ, lục soát, nhìn bao quát, nhìn khắp, nhìn ra, quét, lia, làm nghiêng về phía sau, nhô ra, nghiêng về phía sau</t>
        </is>
      </c>
    </row>
    <row r="8715">
      <c r="A8715" t="inlineStr">
        <is>
          <t>Harlekin</t>
        </is>
      </c>
      <c r="B8715" t="inlineStr"/>
      <c r="C8715" t="inlineStr"/>
      <c r="D8715" t="inlineStr">
        <is>
          <t>vai hề, vịt aclơkin harlequin duck)</t>
        </is>
      </c>
    </row>
    <row r="8716">
      <c r="A8716" t="inlineStr">
        <is>
          <t>harmlos</t>
        </is>
      </c>
      <c r="B8716" t="inlineStr"/>
      <c r="C8716" t="inlineStr"/>
      <c r="D8716" t="inlineStr">
        <is>
          <t>không có hại, vô hại, không độc, ngây thơ, vô tội, không làm hại ai - không có tội, còn trong trắng, còn trinh, không hại - vô thưởng, vô phạt, tẻ nhạt - - vô thưởng vô phạt, không làm mếch lòng, không có gì đáng chê trách - không có lỗi, không xúc phạm, không làm bực mình, không làm mất lòng - đơn, đơn giản, giản dị, mộc mạc, xuềnh xoàng, bình dị, hồn nhiên, dễ hiểu, dễ làm, tuyệt đối là, chỉ là, không khác gì, đơn sơ, nghèo hèn, nhỏ mọn, không đáng kể, ngu dại, dốt nát, thiếu kinh nghiệm - trắng, bạch, bạc, tái mét, xanh nhợt, trắng bệch, trong, không màu sắc, ngây th, trong trắng, tinh, sạch, sạch sẽ, phái quân chủ, phn cách mạng, phn động</t>
        </is>
      </c>
    </row>
    <row r="8717">
      <c r="A8717" t="inlineStr">
        <is>
          <t>Harmlosigkeit</t>
        </is>
      </c>
      <c r="B8717" t="inlineStr"/>
      <c r="C8717" t="inlineStr"/>
      <c r="D8717" t="inlineStr">
        <is>
          <t>tính vô hại, tính không độc, tính ngây thơ vô tội, sự không làm hại ai - tính vô tội, tính không có tội, tính trong trắng, sự còn trinh, tính ngây thơ, tính không có hại, tính không hại, người vô tội, người ngây thơ</t>
        </is>
      </c>
    </row>
    <row r="8718">
      <c r="A8718" t="inlineStr">
        <is>
          <t>Harmonie</t>
        </is>
      </c>
      <c r="B8718" t="inlineStr"/>
      <c r="C8718" t="inlineStr"/>
      <c r="D8718" t="inlineStr">
        <is>
          <t>chuông hoà âm, chuông chùm, tiếng chuông hoà âm, tiếng chuông chùm, hoà âm, hợp âm, sự hoà hợp, sự phù hợp, sự khớp - sự thuận tai, sự thông cảm - sự hài hoà, sự cân đối, sự hoà thuận - sự hoà giải, sự giảng hoà, sự điều hoà, sự làm cho nhất trí - sự đồng tình, sự thương cảm, mối thương cảm, sự đồng ý - bản nhạc giao hưởng, khúc nhạc mở đầu, khúc nhạc kết thúc, dàn nhạc giao hưởng, buổi hoà nhạc giao hưởng, sự hoà âm = die Harmonie +</t>
        </is>
      </c>
    </row>
    <row r="8719">
      <c r="A8719" t="inlineStr">
        <is>
          <t>harmonieren</t>
        </is>
      </c>
      <c r="B8719" t="inlineStr"/>
      <c r="C8719" t="inlineStr"/>
      <c r="D8719" t="inlineStr">
        <is>
          <t>làm cho hoà hợp, cho, ban cho, chấp thuận, chấp nhận, phù hợp với, hoà hợp với, thống nhất với, nhất trí với - đánh, rung, gõ, nói lặp đi lặp lại một cách máy móc, kêu vang, xen vào, phụ hoạ theo, phù hợp, khớp với, cùng vần với - làm hài hoà, làm cân đối, làm hoà hợp, phối hoà âm, hài hoà với nhau, hoà hợp với nhau = harmonieren + = nicht harmonieren + = gut miteinander harmonieren +</t>
        </is>
      </c>
    </row>
    <row r="8720">
      <c r="A8720" t="inlineStr">
        <is>
          <t>Harmonika</t>
        </is>
      </c>
      <c r="B8720" t="inlineStr"/>
      <c r="C8720" t="inlineStr"/>
      <c r="D8720" t="inlineStr">
        <is>
          <t>đàn xếp, đàn ăccoc - đàn côngxectina - kèn acmônica</t>
        </is>
      </c>
    </row>
    <row r="8721">
      <c r="A8721" t="inlineStr">
        <is>
          <t>harmonisch</t>
        </is>
      </c>
      <c r="B8721" t="inlineStr">
        <is>
          <t>verb</t>
        </is>
      </c>
      <c r="C8721" t="inlineStr"/>
      <c r="D8721" t="inlineStr">
        <is>
          <t>hợp với, phù hợp với, hoà âm - hài hoà, du dương, điều hoà - cân đối, hoà thuận, hoà hợp, êm tai - êm ái = harmonisch machen + = sich harmonisch verbinden +</t>
        </is>
      </c>
    </row>
    <row r="8722">
      <c r="A8722" t="inlineStr">
        <is>
          <t>harmonisieren</t>
        </is>
      </c>
      <c r="B8722" t="inlineStr"/>
      <c r="C8722" t="inlineStr"/>
      <c r="D8722" t="inlineStr">
        <is>
          <t>làm hài hoà, làm cân đối, làm hoà hợp, phối hoà âm, hài hoà với nhau, hoà hợp với nhau</t>
        </is>
      </c>
    </row>
    <row r="8723">
      <c r="A8723" t="inlineStr">
        <is>
          <t>Harn</t>
        </is>
      </c>
      <c r="B8723" t="inlineStr"/>
      <c r="C8723" t="inlineStr"/>
      <c r="D8723" t="inlineStr">
        <is>
          <t>nước đái, nước tiểu = Harn lassen +</t>
        </is>
      </c>
    </row>
    <row r="8724">
      <c r="A8724" t="inlineStr">
        <is>
          <t>Harnblase</t>
        </is>
      </c>
      <c r="B8724" t="inlineStr"/>
      <c r="C8724" t="inlineStr"/>
      <c r="D8724" t="inlineStr">
        <is>
          <t>bong bóng, ruột, người huênh hoang rỗng tuếch, người chỉ nói suông, bọng túi</t>
        </is>
      </c>
    </row>
    <row r="8725">
      <c r="A8725" t="inlineStr">
        <is>
          <t>Harnleiter</t>
        </is>
      </c>
      <c r="B8725" t="inlineStr"/>
      <c r="C8725" t="inlineStr"/>
      <c r="D8725" t="inlineStr">
        <is>
          <t>ống dẫn đái</t>
        </is>
      </c>
    </row>
    <row r="8726">
      <c r="A8726" t="inlineStr">
        <is>
          <t>Harnstoff</t>
        </is>
      </c>
      <c r="B8726" t="inlineStr"/>
      <c r="C8726" t="inlineStr"/>
      <c r="D8726" t="inlineStr">
        <is>
          <t>urê</t>
        </is>
      </c>
    </row>
    <row r="8727">
      <c r="A8727" t="inlineStr">
        <is>
          <t>harntreibend</t>
        </is>
      </c>
      <c r="B8727" t="inlineStr"/>
      <c r="C8727" t="inlineStr"/>
      <c r="D8727" t="inlineStr">
        <is>
          <t>lợi tiểu, lợi niệu = harntreibend +</t>
        </is>
      </c>
    </row>
    <row r="8728">
      <c r="A8728" t="inlineStr">
        <is>
          <t>Harpune</t>
        </is>
      </c>
      <c r="B8728" t="inlineStr"/>
      <c r="C8728" t="inlineStr"/>
      <c r="D8728" t="inlineStr">
        <is>
          <t>xe độc mã hai banh, xuồng nhỏ, cái xiên - cây lao móc</t>
        </is>
      </c>
    </row>
    <row r="8729">
      <c r="A8729" t="inlineStr">
        <is>
          <t>harpunieren</t>
        </is>
      </c>
      <c r="B8729" t="inlineStr"/>
      <c r="C8729" t="inlineStr"/>
      <c r="D8729" t="inlineStr">
        <is>
          <t>đâm bằng lao móc</t>
        </is>
      </c>
    </row>
    <row r="8730">
      <c r="A8730" t="inlineStr">
        <is>
          <t>hart</t>
        </is>
      </c>
      <c r="B8730" t="inlineStr"/>
      <c r="C8730" t="inlineStr"/>
      <c r="D8730" t="inlineStr">
        <is>
          <t>làm se, chặt chẽ, nghiêm khắc, khắc khổ - hà khắc, khắc nghiệt, tàn bạo - chắc, rắn chắc, vững chắc, bền vững, nhất định không thay đổi, mạnh mẽ, kiên quyết, vững vàng, không chùn bước, trung thành, trung kiên, vững - bằng đá lửa, có đá lửa, như đá lửa, rắn như đá lửa, cứng rắn, sắt đá - - cứng, rắn, cứng cáp, thô cứng, gay gắt, khó chịu, không thương xót, không có tính cứng rắn, cứng cỏi, hắc, keo cú, chi li, nặng, nặng nề, gay go, khó khăn, gian khổ, hắc búa, không thể chối câi được - không bác bỏ được, rõ rành rành, cao, đứng giá, kêu, bằng đồng, bằng kim loại, có nồng độ rượu cao, hết sức cố gắng, tích cực, mạnh, nhiều, chật vật, sát, gần, sát cạnh - thô, ráp, xù xì, chói, khó nghe, nghe khó chịu, khàn khàn, chát, lỗ mãng, thô bỉ, thô bạo, cục cằn, khe khắt, ác nghiệt, cay nghiệt, nhẫn tâm, tàn nhẫn - bằng sắt - - như cẩm thạch, có vân như cẩm thạch - không hề yếu đi, không nao núng - khắt khe, nghiêm ngặt, chính xác - như đá, vững như đá, cứng như đá, nhiều đá, lung lay, không vững - nghiêm nghị - dai, bền, dai sức, dẻo dai, bất khuất, khăng khăng, cố chấp, ương ngạnh, ngoan cố, khó - không cảm động, không động lòng - không oằn, không cong, không chịu khuất phục, không chịu nhượng bộ</t>
        </is>
      </c>
    </row>
    <row r="8731">
      <c r="A8731" t="inlineStr">
        <is>
          <t>Hartfaserplatte</t>
        </is>
      </c>
      <c r="B8731" t="inlineStr"/>
      <c r="C8731" t="inlineStr"/>
      <c r="D8731" t="inlineStr">
        <is>
          <t>tấm xơ ép</t>
        </is>
      </c>
    </row>
    <row r="8732">
      <c r="A8732" t="inlineStr">
        <is>
          <t>Hartgeld</t>
        </is>
      </c>
      <c r="B8732" t="inlineStr"/>
      <c r="C8732" t="inlineStr"/>
      <c r="D8732" t="inlineStr">
        <is>
          <t>tiền đồng</t>
        </is>
      </c>
    </row>
    <row r="8733">
      <c r="A8733" t="inlineStr">
        <is>
          <t>Hartgummi</t>
        </is>
      </c>
      <c r="B8733" t="inlineStr"/>
      <c r="C8733" t="inlineStr"/>
      <c r="D8733" t="inlineStr">
        <is>
          <t>Ebonit - cao su cứng</t>
        </is>
      </c>
    </row>
    <row r="8734">
      <c r="A8734" t="inlineStr">
        <is>
          <t>hartherzig</t>
        </is>
      </c>
      <c r="B8734" t="inlineStr"/>
      <c r="C8734" t="inlineStr"/>
      <c r="D8734" t="inlineStr">
        <is>
          <t>cứng, rắn, rắn chắc, cứng cáp, thô cứng, gay gắt, khó chịu, hà khắc, khắc nghiệt, nghiêm khắc, không thương xót, không có tính cứng rắn, cứng cỏi, hắc, keo cú, chi li, nặng, nặng nề, gay go - khó khăn, gian khổ, hắc búa, không thể chối câi được, không bác bỏ được, rõ rành rành, cao, đứng giá, kêu, bằng đồng, bằng kim loại, có nồng độ rượu cao, hết sức cố gắng, tích cực, chắc, mạnh - nhiều, cứng rắn, chật vật, sát, gần, sát cạnh - - sắt đá, không lay chuyển, ngoan cố, cứng đầu cứng cổ, bướng bỉnh - không ăn năn, không hối hận, tàn nhẫn - không cảm động, không động lòng, nhẫn tâm</t>
        </is>
      </c>
    </row>
    <row r="8735">
      <c r="A8735" t="inlineStr">
        <is>
          <t>Hartherzigkeit</t>
        </is>
      </c>
      <c r="B8735" t="inlineStr"/>
      <c r="C8735" t="inlineStr"/>
      <c r="D8735" t="inlineStr">
        <is>
          <t>vẻ chằm chằm, tính lạnh lùng, tính vô tình, tính chai đá, tính nhẫn tâm</t>
        </is>
      </c>
    </row>
    <row r="8736">
      <c r="A8736" t="inlineStr">
        <is>
          <t>Hartholz</t>
        </is>
      </c>
      <c r="B8736" t="inlineStr"/>
      <c r="C8736" t="inlineStr"/>
      <c r="D8736" t="inlineStr">
        <is>
          <t>gỗ cứng, gỗ cây lá rộng</t>
        </is>
      </c>
    </row>
    <row r="8737">
      <c r="A8737" t="inlineStr">
        <is>
          <t>Hartriegel</t>
        </is>
      </c>
      <c r="B8737" t="inlineStr"/>
      <c r="C8737" t="inlineStr"/>
      <c r="D8737" t="inlineStr">
        <is>
          <t>cây sơn thù du</t>
        </is>
      </c>
    </row>
    <row r="8738">
      <c r="A8738" t="inlineStr">
        <is>
          <t>Harz</t>
        </is>
      </c>
      <c r="B8738" t="inlineStr"/>
      <c r="C8738" t="inlineStr"/>
      <c r="D8738" t="inlineStr">
        <is>
          <t>nhựa = in Harz umwandeln + = mit Harz behandeln +</t>
        </is>
      </c>
    </row>
    <row r="8739">
      <c r="A8739" t="inlineStr">
        <is>
          <t>harzig</t>
        </is>
      </c>
      <c r="B8739" t="inlineStr"/>
      <c r="C8739" t="inlineStr"/>
      <c r="D8739" t="inlineStr">
        <is>
          <t>nhựa, giống nhựa</t>
        </is>
      </c>
    </row>
    <row r="8740">
      <c r="A8740" t="inlineStr">
        <is>
          <t>Hasardspiel</t>
        </is>
      </c>
      <c r="B8740" t="inlineStr"/>
      <c r="C8740" t="inlineStr"/>
      <c r="D8740" t="inlineStr">
        <is>
          <t>đê, gờ, ụ, bờ, đống, bãi ngầm, sự nghiêng cánh, sự nghiêng sang một bên, bờ miệng giếng, bờ miệng hầm, nhà ngân hàng, vốn nhà cái, chỗ ngồi, dãy mái chèo, bàn phím, bàn thợ</t>
        </is>
      </c>
    </row>
    <row r="8741">
      <c r="A8741" t="inlineStr">
        <is>
          <t>Haschen</t>
        </is>
      </c>
      <c r="B8741" t="inlineStr"/>
      <c r="C8741" t="inlineStr"/>
      <c r="D8741"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8742">
      <c r="A8742" t="inlineStr">
        <is>
          <t>haschen</t>
        </is>
      </c>
      <c r="B8742" t="inlineStr"/>
      <c r="C8742" t="inlineStr"/>
      <c r="D8742" t="inlineStr">
        <is>
          <t>cắt ngắn quá vai, câu lươn bằng mồi giun tơ, nhấp nhô bập bềnh, phấp phới trên không, nhảy nhót, lắc lư, lủng lẳng, đớp, khẽ nhún đầu gối cúi chào, đập nhẹ, vỗ nhẹ, lắc nhẹ = haschen +</t>
        </is>
      </c>
    </row>
    <row r="8743">
      <c r="A8743" t="inlineStr">
        <is>
          <t>Haschisch</t>
        </is>
      </c>
      <c r="B8743" t="inlineStr"/>
      <c r="C8743" t="inlineStr"/>
      <c r="D8743" t="inlineStr">
        <is>
          <t>Hasit</t>
        </is>
      </c>
    </row>
    <row r="8744">
      <c r="A8744" t="inlineStr">
        <is>
          <t>Hasen</t>
        </is>
      </c>
      <c r="B8744" t="inlineStr"/>
      <c r="C8744" t="inlineStr"/>
      <c r="D8744">
        <f> einen Hasen anschießen +</f>
        <v/>
      </c>
    </row>
    <row r="8745">
      <c r="A8745" t="inlineStr">
        <is>
          <t>Hasenscharte</t>
        </is>
      </c>
      <c r="B8745" t="inlineStr"/>
      <c r="C8745" t="inlineStr"/>
      <c r="D8745" t="inlineStr">
        <is>
          <t>tật sứt môi trên</t>
        </is>
      </c>
    </row>
    <row r="8746">
      <c r="A8746" t="inlineStr">
        <is>
          <t>Haspe</t>
        </is>
      </c>
      <c r="B8746" t="inlineStr"/>
      <c r="C8746" t="inlineStr"/>
      <c r="D8746" t="inlineStr">
        <is>
          <t>bản lề để móc khoá, yếm khoá, buộc sợi, con sợi - cái móc, cái mác, bản lề cửa, cái neo, lưỡi câu fish hook), lưỡi liềm, lưỡi hái, dao quắm, cú đấm móc, cú đánh nhẹ sang tría, cú hất móc về đằng sau, mũi đất, khúc cong, cạm bẫy</t>
        </is>
      </c>
    </row>
    <row r="8747">
      <c r="A8747" t="inlineStr">
        <is>
          <t>hassen</t>
        </is>
      </c>
      <c r="B8747" t="inlineStr"/>
      <c r="C8747" t="inlineStr"/>
      <c r="D8747" t="inlineStr">
        <is>
          <t>căm thù, căm hờn, căm ghét, không muốn, không thích - ghê tởm, kinh tởm, ghét</t>
        </is>
      </c>
    </row>
    <row r="8748">
      <c r="A8748" t="inlineStr">
        <is>
          <t>Hast</t>
        </is>
      </c>
      <c r="B8748" t="inlineStr"/>
      <c r="C8748" t="inlineStr"/>
      <c r="D8748" t="inlineStr">
        <is>
          <t>sự vội vàng, sự vội vã, sự gấp rút, sự hấp tấp - sự hối hả, sự sốt ruột - sự quá vội, sự đâm sấp giập ngửa, sự khinh suất, sự thiếu suy nghĩ - tính hấp tấp, tính vội vàng, tính ẩu, tính liều, tính bừa bãi, tính cẩu thả = in Hast + = die wilde Hast + = in wilder Hast + = Hast du ihn jemals gesehen? +</t>
        </is>
      </c>
    </row>
    <row r="8749">
      <c r="A8749" t="inlineStr">
        <is>
          <t>hast</t>
        </is>
      </c>
      <c r="B8749" t="inlineStr"/>
      <c r="C8749" t="inlineStr"/>
      <c r="D8749">
        <f> da hast du es! +</f>
        <v/>
      </c>
    </row>
    <row r="8750">
      <c r="A8750" t="inlineStr">
        <is>
          <t>Hasten</t>
        </is>
      </c>
      <c r="B8750" t="inlineStr"/>
      <c r="C8750" t="inlineStr"/>
      <c r="D8750" t="inlineStr">
        <is>
          <t>cơn gió mạnh, cơn mưa dông bất chợt, trận mưa tuyết bất chợt, sự nhộn nhịp, sự náo động, sự xôn xao, sự bối rối, cơn giãy chết của cá voi, sự lên giá xuống giá bất chợt</t>
        </is>
      </c>
    </row>
    <row r="8751">
      <c r="A8751" t="inlineStr">
        <is>
          <t>hasten</t>
        </is>
      </c>
      <c r="B8751" t="inlineStr"/>
      <c r="C8751" t="inlineStr"/>
      <c r="D8751" t="inlineStr">
        <is>
          <t>hối hả, rối rít, bận rộn, vội vàng, lăng xăng, giục, thúc, giục giã - săn, săn đuổi, đuổi, xua đuổi, chạm, trổ, khắc, gắn, đính, tiện, ren - làm ầm lên, nhặng xị lên, làm cuống quít, làm phiền, làm rầy - thúc làm gấp, giục mau lên, đẩy nhanh, vội, vội vã, hấp tấp, đi gấp, đến gấp - thúc giục, giục làm gấp, bắt làm gấp, làm gấp, làm mau, làm vội vàng, xúc tiến nhanh, + away, along, out, into...) mang gấp đi, kéo vội đi, đưa vội đi, đẩy vội, hành động vội vàng - hành động hấp tấp, đi vội vàng - chạy vụt, chạy nhốn nháo, chạy tung tăng, đi lướt qua, đọc lướt qua - chạy gấp, chạy lon ton</t>
        </is>
      </c>
    </row>
    <row r="8752">
      <c r="A8752" t="inlineStr">
        <is>
          <t>hastig</t>
        </is>
      </c>
      <c r="B8752" t="inlineStr"/>
      <c r="C8752" t="inlineStr"/>
      <c r="D8752" t="inlineStr">
        <is>
          <t>bất ngờ, đột ngột, vội vã, cộc lốc, lấc cấc, thô lỗ, dốc đứng, hiểm trở, gian nan, trúc trắc, rời rạc, bị đốn, bị chặt cụt, như thể bị đốn - phóng, để phóng - vội, vội vàng, nhanh chóng, gấp rút, mau, hấp tấp, khinh suất, thiếu suy nghĩ, nóng tính, nóng nảy, dễ nổi nóng - đâm đầu xuống, đâm đầu vào, liều lĩnh - - ẩu, liều, bừa bãi, cẩu thả - bừa, được đâu hay đó - thình lình = nicht so hastig sein +</t>
        </is>
      </c>
    </row>
    <row r="8753">
      <c r="A8753" t="inlineStr">
        <is>
          <t>hat</t>
        </is>
      </c>
      <c r="B8753" t="inlineStr"/>
      <c r="C8753" t="inlineStr"/>
      <c r="D8753">
        <f> er hat +</f>
        <v/>
      </c>
    </row>
    <row r="8754">
      <c r="A8754" t="inlineStr">
        <is>
          <t>hatte</t>
        </is>
      </c>
      <c r="B8754" t="inlineStr"/>
      <c r="C8754" t="inlineStr"/>
      <c r="D8754">
        <f> er hatte es satt +</f>
        <v/>
      </c>
    </row>
    <row r="8755">
      <c r="A8755" t="inlineStr">
        <is>
          <t>Haube</t>
        </is>
      </c>
      <c r="B8755" t="inlineStr"/>
      <c r="C8755" t="inlineStr"/>
      <c r="D8755" t="inlineStr">
        <is>
          <t>mũ bê-rê, mũ phụ nữ, mũ trẻ em, nắp đậy, ca-pô, nắp ống lò sưởi, cò mồi - mũ lưỡi trai, mũ vải, mũ, nắp, đầu, tai, mỏm, chỏm, chóp, đỉnh, đầu cột, miếng tháp cột buồm, bao giấy hình loa, phễu giấy, khổ giấy 0, 43 x 0, 35 cm - mũ trùm đầu, huy hiệu học vị, mui xe, miếng da trùm đầu, Capô = unter die Haube kommen + = mit einer Haube versehen +</t>
        </is>
      </c>
    </row>
    <row r="8756">
      <c r="A8756" t="inlineStr">
        <is>
          <t>Haubitze</t>
        </is>
      </c>
      <c r="B8756" t="inlineStr"/>
      <c r="C8756" t="inlineStr"/>
      <c r="D8756" t="inlineStr">
        <is>
          <t>pháo bức kích, súng bắn đạn trái phá</t>
        </is>
      </c>
    </row>
    <row r="8757">
      <c r="A8757" t="inlineStr">
        <is>
          <t>Hauch</t>
        </is>
      </c>
      <c r="B8757" t="inlineStr"/>
      <c r="C8757" t="inlineStr"/>
      <c r="D8757" t="inlineStr">
        <is>
          <t>nguyện vọng, khát vọng, sự hít vào, sự thở vào, tiếng hơi, sự hút - hoa, sự ra hoa, tuổi thanh xuân, thời kỳ rực rỡ, thời kỳ tươi đẹp nhất, phấn, sắc hồng hào khoẻ mạnh, vẻ tươi, thỏi đúc - hơi thở, hơi, cơn gió nhẹ, làn hương thoảng, tiếng thì thào - ruồi trâu, than cám, gió nhẹ, gió brizơ, sự cãi cọ, sự nổi cáu - 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 - sự gợi ý, ý kiến đề nghị, sự khêu gợi, sự gợi những ý nghĩa tà dâm, sự ám thị, ý ám thị - dây kéo, số nhiều) dấu, vết, vết tích, một chút, chút ít - làn, sự thoảng qua, cảm giác thoảng qua, sự thoảng đưa, sự phảng phất, cái vỗ cánh - cá bn, luồng, hi, xuồng nhẹ, điếu xì gà nhỏ - gió, phưng gió, phía gió thổi, các phưng trời, mùi, tin phong thanh, ức, lời rỗng tuếch, chuyện rỗng tuếch, nhạc khí thổi, tiếng kèn sáo, vòng, khúc uốn, khúc lượn = der Hauch +</t>
        </is>
      </c>
    </row>
    <row r="8758">
      <c r="A8758" t="inlineStr">
        <is>
          <t>Haudegen</t>
        </is>
      </c>
      <c r="B8758" t="inlineStr"/>
      <c r="C8758" t="inlineStr"/>
      <c r="D8758" t="inlineStr">
        <is>
          <t>ngựa chiến, người nhớ dai</t>
        </is>
      </c>
    </row>
    <row r="8759">
      <c r="A8759" t="inlineStr">
        <is>
          <t>hauen</t>
        </is>
      </c>
      <c r="B8759" t="inlineStr"/>
      <c r="C8759" t="inlineStr"/>
      <c r="D8759" t="inlineStr">
        <is>
          <t>đánh mạnh, va mạnh, đập mạnh - khắc, tạc, chạm, đục, tạo, tạo thành, cắt, lạng, cắt thành, trang trí bằng hình cắt khoét - chặt, đốn, đẽo, bổ - phát, đánh, thúc, giục, chạy mau, chạy nước kiệu = hauen + = hauen + = sich hauen +</t>
        </is>
      </c>
    </row>
    <row r="8760">
      <c r="A8760" t="inlineStr">
        <is>
          <t>Hauer</t>
        </is>
      </c>
      <c r="B8760" t="inlineStr"/>
      <c r="C8760" t="inlineStr"/>
      <c r="D8760" t="inlineStr">
        <is>
          <t>răng ranh - ngà, răng = der Hauer +</t>
        </is>
      </c>
    </row>
    <row r="8761">
      <c r="A8761" t="inlineStr">
        <is>
          <t>Hauern</t>
        </is>
      </c>
      <c r="B8761" t="inlineStr"/>
      <c r="C8761" t="inlineStr"/>
      <c r="D8761" t="inlineStr">
        <is>
          <t>đâm bằng ngà, xé bằng răng nanh</t>
        </is>
      </c>
    </row>
    <row r="8762">
      <c r="A8762" t="inlineStr">
        <is>
          <t>Haufe</t>
        </is>
      </c>
      <c r="B8762" t="inlineStr"/>
      <c r="C8762" t="inlineStr"/>
      <c r="D8762" t="inlineStr">
        <is>
          <t>bầy, đàn, bọn, bè lũ, trong từ ghép người chăn</t>
        </is>
      </c>
    </row>
    <row r="8763">
      <c r="A8763" t="inlineStr">
        <is>
          <t>Haufen</t>
        </is>
      </c>
      <c r="B8763" t="inlineStr"/>
      <c r="C8763" t="inlineStr"/>
      <c r="D8763" t="inlineStr">
        <is>
          <t>sự chất đống, sự chồng chất, sự tích luỹ, sự tích lại, sự tích tụ, sự góp nhặt, sự làm giàu, sự tích của, sự tích thêm vốn, đống, sự thi cùng một lúc nhiều bằng - nhóm, đoàn, bầy, đàn - lứa, ổ, lũ, con cái, lũ con - bó, bọc, gói - cái kẹp, bàn kẹp, cái giữ - đám, cụm - đội quân, bọn người tụ tập - suốt chỉ, con chỉ, cảnh sát, mật thám, cớm, sự bắt được, sự tóm được - toàn bộ thuỷ thủ trên tàu, toàn bộ người lái và nhân viên trên máy bay, ban nhóm, đội, bọn, tụi, bè lũ - đám đông, quần chúng, cánh, vô số, crowd of sail sự căng hết buồm, sự căng nhiều buồm - mây tích - túm, len phế phẩm, bông phế phẩm, bột len, bột vải, kết tủa xốp, chất lẳng xốp, các con chiên, giáo dân - rất nhiều, nhiều, lắm - đồi, cồn, gò, đụn, mô đất, chỗ đất đùn lên, vùng đồi núi nơi nghỉ an dưỡng - ụ, mô, núi nhỏ - dân chúng - sự quá nhiều, sự vô vàn, muôn vàn - ba lô, loạt, lô, bộ, cỗ, kiện, khối lượng hàng đóng gói trong một vụ, phương pháp đóng gói hàng, hàng tiền đạo, đám băng nổi pack ice), khăn ướt để đắp, mền ướt để cuốn, sự đắp khăn ướt - sự cuốn mền ướt, lượt đắp - thùng, đấu to, vô khối, cú mổ, vết mổ, cái hôn vội, thức ăn, thức nhậu, thức đớp - cọc, cừ, cột nhà sàn, chồng, giàn thiêu xác, của cải chất đống, tài sản, toà nhà đồ sộ, nhà khối đồ sộ, pin, lò phản ứng, mặt trái đồng tiền, mặt sấp đồng tiền, lông măng, lông mịn - len cừu, tuyết, dom, bệnh trĩ - tốp đấu thủ bị rớt lại phía sau, nếp gấp, vết nhăn ruckle) - đàn ong chia tổ - = die Haufen + = der große Haufen + = in einem Haufen + = der lärmende Haufen + = auf einen Haufen + = in wirrem Haufen + = über den Haufen werfen + = etwas über den Haufen werfen + = alle Pläne über den Haufen werfen +</t>
        </is>
      </c>
    </row>
    <row r="8764">
      <c r="A8764" t="inlineStr">
        <is>
          <t>Haupt</t>
        </is>
      </c>
      <c r="B8764" t="inlineStr"/>
      <c r="C8764" t="inlineStr"/>
      <c r="D8764" t="inlineStr">
        <is>
          <t>thủ lĩnh, lãnh tụ, người đứng đầu, trưởng, ông sếp, ông chủ - cái đầu, người, đầu người, con, đầu, đầu óc, trí nhớ, năng khiếu, tài năng, chứng nhức đầu, vị trí đứng đầu, người chỉ huy, thủ trưởng, hiệu trưởng, chủ, vật hình đầu, đoạn đầu, phần đầu - ngọn, đỉnh, chỏm, chóp, vòi, đầu nguồn, ngọn nguồn, đầu mũi, lưỡi, đáy, ván đáy, bọt, váng kem, ngòi, gạc, mũi, mũi biển, mặt ngửa, đường hầm, nhà xí cho thuỷ thủ, đề mục, chương mục, phần chính, loại, lúc nguy kịch - lúc gay go căng thẳng, cơn khủng hoảng, cột nước, áp suất - lânh tụ, người lânh đạo, người hướng dẫn, người chỉ đạo, luật sư chính, bài báo chính, bài xã luận lớn, con ngựa đầu đàn, con ngựa dẫn đầu trong cỗ ngựa, hàng dấu chấm sang trang - mạch nhánh, mầm chính, dây gân, tin quan trọng nhất, vật dẫn, dây dẫn, nhạc trưởng, người điều khiển dàn nhạc, người điều khiển ban đồng ca, người lãnh xướng, hàng bán rẻ để quảng cáo = Haupt- +</t>
        </is>
      </c>
    </row>
    <row r="8765">
      <c r="A8765" t="inlineStr">
        <is>
          <t>Hauptader</t>
        </is>
      </c>
      <c r="B8765" t="inlineStr"/>
      <c r="C8765" t="inlineStr"/>
      <c r="D8765" t="inlineStr">
        <is>
          <t>động mạch, chia làm nhiều nhánh, chính</t>
        </is>
      </c>
    </row>
    <row r="8766">
      <c r="A8766" t="inlineStr">
        <is>
          <t>Hauptbestandteil</t>
        </is>
      </c>
      <c r="B8766" t="inlineStr"/>
      <c r="C8766" t="inlineStr"/>
      <c r="D8766" t="inlineStr">
        <is>
          <t>nền tảng, cơ sở, căn cứ</t>
        </is>
      </c>
    </row>
    <row r="8767">
      <c r="A8767" t="inlineStr">
        <is>
          <t>Hauptbuch</t>
        </is>
      </c>
      <c r="B8767" t="inlineStr"/>
      <c r="C8767" t="inlineStr"/>
      <c r="D8767" t="inlineStr">
        <is>
          <t>sổ cái, phiến đá phẳng, gióng ngang, cần câu</t>
        </is>
      </c>
    </row>
    <row r="8768">
      <c r="A8768" t="inlineStr">
        <is>
          <t>Hauptcomputer</t>
        </is>
      </c>
      <c r="B8768" t="inlineStr"/>
      <c r="C8768" t="inlineStr"/>
      <c r="D8768" t="inlineStr">
        <is>
          <t>chủ nhà, chủ tiệc, chủ khách sạn, chủ quán trọ, cây chủ, vật chủ, số đông, loạt, đám đông, đạo quân, tôn bánh thánh</t>
        </is>
      </c>
    </row>
    <row r="8769">
      <c r="A8769" t="inlineStr">
        <is>
          <t>Hauptdarsteller</t>
        </is>
      </c>
      <c r="B8769" t="inlineStr"/>
      <c r="C8769" t="inlineStr"/>
      <c r="D8769" t="inlineStr">
        <is>
          <t>diễn viên nam thủ vai chính</t>
        </is>
      </c>
    </row>
    <row r="8770">
      <c r="A8770" t="inlineStr">
        <is>
          <t>Hauptdarstellerin</t>
        </is>
      </c>
      <c r="B8770" t="inlineStr"/>
      <c r="C8770" t="inlineStr"/>
      <c r="D8770" t="inlineStr">
        <is>
          <t>nữ diễn viên thủ vai chính</t>
        </is>
      </c>
    </row>
    <row r="8771">
      <c r="A8771" t="inlineStr">
        <is>
          <t>Hauptfilm</t>
        </is>
      </c>
      <c r="B8771" t="inlineStr"/>
      <c r="C8771" t="inlineStr"/>
      <c r="D8771" t="inlineStr">
        <is>
          <t>nét đặc biệt, điểm đặc trưng, nét mặt, bài đặc biệt, tranh biếm hoạ đặc biệt, tiết mục chủ chốt</t>
        </is>
      </c>
    </row>
    <row r="8772">
      <c r="A8772" t="inlineStr">
        <is>
          <t>Hauptgedanke</t>
        </is>
      </c>
      <c r="B8772" t="inlineStr"/>
      <c r="C8772" t="inlineStr"/>
      <c r="D8772" t="inlineStr">
        <is>
          <t>gánh nặng &amp; ), sức chở, trọng tải, món chi tiêu bắt buộc, đoạn điệp, ý chính, chủ đề - đá đỉnh vòm, nguyên tắc cơ bản, yếu tố chủ chốt, yếu tố quyết định</t>
        </is>
      </c>
    </row>
    <row r="8773">
      <c r="A8773" t="inlineStr">
        <is>
          <t>Hauptinhalt</t>
        </is>
      </c>
      <c r="B8773" t="inlineStr"/>
      <c r="C8773" t="inlineStr"/>
      <c r="D8773" t="inlineStr">
        <is>
          <t>phương hướng chung, tiến trình, ý nghĩa, tinh thần chung, nội dung chính, kỳ hạn, bản sao, giọng nam cao, bè têno, kèn têno</t>
        </is>
      </c>
    </row>
    <row r="8774">
      <c r="A8774" t="inlineStr">
        <is>
          <t>Hauptleitung</t>
        </is>
      </c>
      <c r="B8774" t="inlineStr"/>
      <c r="C8774" t="inlineStr"/>
      <c r="D8774" t="inlineStr">
        <is>
          <t>cuộc chọi gà, with might and main với tất cả sức mạnh, dốc hết sức, phần chính, phần cốt yếu, phần chủ yếu, ống dẫn chính, biển cả</t>
        </is>
      </c>
    </row>
    <row r="8775">
      <c r="A8775" t="inlineStr">
        <is>
          <t>Hauptmahlzeit</t>
        </is>
      </c>
      <c r="B8775" t="inlineStr"/>
      <c r="C8775" t="inlineStr"/>
      <c r="D8775" t="inlineStr">
        <is>
          <t>bữa cơm, tiệc, tiệc chiêu đãi</t>
        </is>
      </c>
    </row>
    <row r="8776">
      <c r="A8776" t="inlineStr">
        <is>
          <t>Hauptmann</t>
        </is>
      </c>
      <c r="B8776" t="inlineStr"/>
      <c r="C8776" t="inlineStr"/>
      <c r="D8776" t="inlineStr">
        <is>
          <t>người cầm đầu, người chỉ huy, thủ lĩnh, tướng lão luyện, nhà chiến lược, đại uý, thuyền trưởng, hạm trưởng, đội trưởng, thủ quân, trường lớp, trưởng kíp, phi công = er wurde zum Hauptmann befördert +</t>
        </is>
      </c>
    </row>
    <row r="8777">
      <c r="A8777" t="inlineStr">
        <is>
          <t>Hauptperson</t>
        </is>
      </c>
      <c r="B8777" t="inlineStr"/>
      <c r="C8777" t="inlineStr"/>
      <c r="D8777" t="inlineStr">
        <is>
          <t>vua, quốc vương - kingbolt, trụ cột, nòng cốt, nhân vật chính - người đứng đầu, giám đốc, hiệu trưởng, chủ, chủ mướn, chủ thuê, người uỷ nhiệm, người đọ súng tay đôi, thủ phạm chính, tiền vốn, vốn chính, vốn nguyên thuỷ, xà cái, xà chính - vai chính, người giữ vai chính, người giữ vai trò chủ đạo, người tán thành, người bênh vực = die Hauptperson sein +</t>
        </is>
      </c>
    </row>
    <row r="8778">
      <c r="A8778" t="inlineStr">
        <is>
          <t>Hauptplanet</t>
        </is>
      </c>
      <c r="B8778" t="inlineStr"/>
      <c r="C8778" t="inlineStr"/>
      <c r="D8778" t="inlineStr">
        <is>
          <t>điều đầu tiên, điều chính, điều chủ yếu, điều căn bản, màu gốc, hành tinh sơ cấp, hội nghị tuyển lựa ứng cử viên, đại cổ sinh</t>
        </is>
      </c>
    </row>
    <row r="8779">
      <c r="A8779" t="inlineStr">
        <is>
          <t>Hauptplatine</t>
        </is>
      </c>
      <c r="B8779" t="inlineStr"/>
      <c r="C8779" t="inlineStr"/>
      <c r="D8779">
        <f> die Hauptplatine + = auf der Hauptplatine +</f>
        <v/>
      </c>
    </row>
    <row r="8780">
      <c r="A8780" t="inlineStr">
        <is>
          <t>Hauptpunkt</t>
        </is>
      </c>
      <c r="B8780" t="inlineStr"/>
      <c r="C8780" t="inlineStr"/>
      <c r="D8780" t="inlineStr">
        <is>
          <t>lý do chính, nguyên nhân chính, thực chất, ý chính</t>
        </is>
      </c>
    </row>
    <row r="8781">
      <c r="A8781" t="inlineStr">
        <is>
          <t>Hauptquartier</t>
        </is>
      </c>
      <c r="B8781" t="inlineStr"/>
      <c r="C8781" t="inlineStr"/>
      <c r="D8781" t="inlineStr">
        <is>
          <t>sự chỉ huy, tổng hành dinh</t>
        </is>
      </c>
    </row>
    <row r="8782">
      <c r="A8782" t="inlineStr">
        <is>
          <t>Hauptrolle</t>
        </is>
      </c>
      <c r="B8782" t="inlineStr"/>
      <c r="C8782" t="inlineStr"/>
      <c r="D8782">
        <f> die Hauptrolle + = die Hauptrolle spielend + = in der Hauptrolle auftreten + = jemandem eine Hauptrolle geben +</f>
        <v/>
      </c>
    </row>
    <row r="8783">
      <c r="A8783" t="inlineStr">
        <is>
          <t>Hauptsache</t>
        </is>
      </c>
      <c r="B8783" t="inlineStr"/>
      <c r="C8783" t="inlineStr"/>
      <c r="D8783" t="inlineStr">
        <is>
          <t>gốc, gốc cuống, báng, đầu núm, đầu cán, mẩu thuốc lá, cá mình giẹp, butt-end, số nhiều) tầm bắn, trường bắn, bia bắn và ụ đất sau bia, người làm trò cười, đích làm trò cười, cái húc - cái húc đầu - yếu tố cần thiết - bản lề, khớp nối, miếng giấy nhỏ phết sãn hồ, nguyên tắc trung tâm, điểm mấu chốt - kingbolt, trụ cột, nòng cốt, nhân vật chính - cuộc chọi gà, with might and main với tất cả sức mạnh, dốc hết sức, phần chính, phần cốt yếu, phần chủ yếu, ống dẫn chính, biển cả - ruột cây, lớp vỏ xốp, cùi, tuỷ sống, phần cốt tuỷ the pith and marrow of), sức mạnh, nghị lực - chất, vật chất, thực chất, căn bản, bản chất, nội dung, đại ý, tính chất đúng, tính chất chắc, tính có giá trị, của cải, tài sản, thực thể = in der Hauptsache + = zur Hauptsache kommen +</t>
        </is>
      </c>
    </row>
    <row r="8784">
      <c r="A8784" t="inlineStr">
        <is>
          <t>Hauptsatz</t>
        </is>
      </c>
      <c r="B8784" t="inlineStr"/>
      <c r="C8784" t="inlineStr"/>
      <c r="D8784" t="inlineStr">
        <is>
          <t>mệnh đề chính</t>
        </is>
      </c>
    </row>
    <row r="8785">
      <c r="A8785" t="inlineStr">
        <is>
          <t>Hauptschlagader</t>
        </is>
      </c>
      <c r="B8785" t="inlineStr"/>
      <c r="C8785" t="inlineStr"/>
      <c r="D8785" t="inlineStr">
        <is>
          <t>động mạch chủ</t>
        </is>
      </c>
    </row>
    <row r="8786">
      <c r="A8786" t="inlineStr">
        <is>
          <t>Hauptsendezeit</t>
        </is>
      </c>
      <c r="B8786" t="inlineStr"/>
      <c r="C8786" t="inlineStr"/>
      <c r="D8786">
        <f> die Sendezeiten vor und nach der Hauptsendezeit +</f>
        <v/>
      </c>
    </row>
    <row r="8787">
      <c r="A8787" t="inlineStr">
        <is>
          <t>Hauptstadt</t>
        </is>
      </c>
      <c r="B8787" t="inlineStr"/>
      <c r="C8787" t="inlineStr"/>
      <c r="D8787" t="inlineStr">
        <is>
          <t>thủ đô, thủ phủ, chữ viết hoa, tiền vốn, tư bản, đầu cột - trung tâm, nước mẹ, mẫu quốc, thủ đô giáo khu</t>
        </is>
      </c>
    </row>
    <row r="8788">
      <c r="A8788" t="inlineStr">
        <is>
          <t>Hauptstrecke</t>
        </is>
      </c>
      <c r="B8788" t="inlineStr"/>
      <c r="C8788" t="inlineStr"/>
      <c r="D8788" t="inlineStr">
        <is>
          <t>thân, hòm, rương, va li, trunk-line, vòi, thùng rửa quặng, trunk hose</t>
        </is>
      </c>
    </row>
    <row r="8789">
      <c r="A8789" t="inlineStr">
        <is>
          <t>Hauptwort</t>
        </is>
      </c>
      <c r="B8789" t="inlineStr"/>
      <c r="C8789" t="inlineStr"/>
      <c r="D8789">
        <f> das Hauptwort +</f>
        <v/>
      </c>
    </row>
    <row r="8790">
      <c r="A8790" t="inlineStr">
        <is>
          <t>Hausangestellte</t>
        </is>
      </c>
      <c r="B8790" t="inlineStr"/>
      <c r="C8790" t="inlineStr"/>
      <c r="D8790" t="inlineStr">
        <is>
          <t>con gái, thiếu nữ, đầy tớ gái, người hầu gái - người hầu, người đầy tớ, người ở, bầy tôi trung thành</t>
        </is>
      </c>
    </row>
    <row r="8791">
      <c r="A8791" t="inlineStr">
        <is>
          <t>Hausapotheke</t>
        </is>
      </c>
      <c r="B8791" t="inlineStr"/>
      <c r="C8791" t="inlineStr"/>
      <c r="D8791" t="inlineStr">
        <is>
          <t>túi thuốc, hộp thuốc, tủ thuốc</t>
        </is>
      </c>
    </row>
    <row r="8792">
      <c r="A8792" t="inlineStr">
        <is>
          <t>Hausarbeit</t>
        </is>
      </c>
      <c r="B8792" t="inlineStr"/>
      <c r="C8792" t="inlineStr"/>
      <c r="D8792" t="inlineStr">
        <is>
          <t>bài làm ở nhà, công việc làm ở nhà - công việc trong nhà - luận văn, luận án, luận điểm, luận đề, thuyết, chính đề</t>
        </is>
      </c>
    </row>
    <row r="8793">
      <c r="A8793" t="inlineStr">
        <is>
          <t>Hausaufgaben</t>
        </is>
      </c>
      <c r="B8793" t="inlineStr"/>
      <c r="C8793" t="inlineStr"/>
      <c r="D8793" t="inlineStr">
        <is>
          <t>bài làm ở nhà, công việc làm ở nhà</t>
        </is>
      </c>
    </row>
    <row r="8794">
      <c r="A8794" t="inlineStr">
        <is>
          <t>hausbacken</t>
        </is>
      </c>
      <c r="B8794" t="inlineStr"/>
      <c r="C8794" t="inlineStr"/>
      <c r="D8794" t="inlineStr">
        <is>
          <t>giản dị, chất phác, không màu mè, không khách sáo, không kiểu cách, xấu, vô duyên, thô kệch - rõ ràng, rõ rệt, đơn giản, dễ hiểu, không viết bằng mật mã, thường, đơn sơ, mộc mạc, ngay thẳng, thẳng thắn, trơn, một màu, thô</t>
        </is>
      </c>
    </row>
    <row r="8795">
      <c r="A8795" t="inlineStr">
        <is>
          <t>Hausbesetzer</t>
        </is>
      </c>
      <c r="B8795" t="inlineStr"/>
      <c r="C8795" t="inlineStr"/>
      <c r="D8795" t="inlineStr">
        <is>
          <t>người ngổi xổm, người ngồi chồm chỗm, người đến lập nghiệp ở đất công, người đến chiếm đất, người thuê đồng cỏ của chính phủ</t>
        </is>
      </c>
    </row>
    <row r="8796">
      <c r="A8796" t="inlineStr">
        <is>
          <t>Hausbesitzer</t>
        </is>
      </c>
      <c r="B8796" t="inlineStr"/>
      <c r="C8796" t="inlineStr"/>
      <c r="D8796" t="inlineStr">
        <is>
          <t>chủ nhà, chủ quán trọ, chủ khách sạn, địa ch</t>
        </is>
      </c>
    </row>
    <row r="8797">
      <c r="A8797" t="inlineStr">
        <is>
          <t>Hausboot</t>
        </is>
      </c>
      <c r="B8797" t="inlineStr"/>
      <c r="C8797" t="inlineStr"/>
      <c r="D8797" t="inlineStr">
        <is>
          <t>nhà thuyền</t>
        </is>
      </c>
    </row>
    <row r="8798">
      <c r="A8798" t="inlineStr">
        <is>
          <t>Hauses</t>
        </is>
      </c>
      <c r="B8798" t="inlineStr"/>
      <c r="C8798" t="inlineStr"/>
      <c r="D8798">
        <f> auf den Tisch des Hauses legen + = die sanitären Einrichtungen eines Hauses +</f>
        <v/>
      </c>
    </row>
    <row r="8799">
      <c r="A8799" t="inlineStr">
        <is>
          <t>Hausflur</t>
        </is>
      </c>
      <c r="B8799" t="inlineStr"/>
      <c r="C8799" t="inlineStr"/>
      <c r="D8799" t="inlineStr">
        <is>
          <t>phòng ngoài, tiền sảnh, cổng, đường đi qua, hành lang, tiền đình</t>
        </is>
      </c>
    </row>
    <row r="8800">
      <c r="A8800" t="inlineStr">
        <is>
          <t>Hausfrau</t>
        </is>
      </c>
      <c r="B8800" t="inlineStr"/>
      <c r="C8800" t="inlineStr"/>
      <c r="D8800" t="inlineStr">
        <is>
          <t>bà chủ nhà, bà nội trợ, hộp đồ khâu - bà chủ, người đàn bà am hiểu, bà giáo, cô giáo, tình nhân, mèo, Bà = eine tüchtige Hausfrau +</t>
        </is>
      </c>
    </row>
    <row r="8801">
      <c r="A8801" t="inlineStr">
        <is>
          <t>Haushalt</t>
        </is>
      </c>
      <c r="B8801" t="inlineStr"/>
      <c r="C8801" t="inlineStr"/>
      <c r="D8801" t="inlineStr">
        <is>
          <t>ngân sách, ngân quỹ, túi, bao, đống, kho, cô khối - sự thành lập, sự thiết lập, sự kiến lập, sự đặt, sự chứng minh, sự xác minh, sự đem vào, sự đưa vào, sự chính thức hoá, tổ chức, cơ sở, số người hầu, quân số, lực lượng - gia đình, gia quyến, con cái trong gia đình, dòng dõi, gia thế, chủng tộc, họ - nhà ở, căn nhà, toà nhà, nhà, chuồng, quán trọ, quán rượu, tiệm, viện, rạp hát, nhà hát, người xem, khán giả, buổi biểu diễn, đoàn thể tôn giáo, trụ sở của đoàn thể tôn giáo, tu viện, hãng buôn - thị trường chứng khoán, nhà tế bần, nhà ký túc, toàn thể học sinh trong nhà ký túc, dòng họ, triều đại, xổ số nội bộ, nuôi ở trong nhà - hộ, toàn bộ người nhà, toàn bộ người hầu trong nhà, bột loại hai = den Haushalt führen +</t>
        </is>
      </c>
    </row>
    <row r="8802">
      <c r="A8802" t="inlineStr">
        <is>
          <t>haushalten</t>
        </is>
      </c>
      <c r="B8802" t="inlineStr"/>
      <c r="C8802" t="inlineStr"/>
      <c r="D8802" t="inlineStr">
        <is>
          <t>dự thảo ngân sách, ghi vào ngân sách = haushalten + = haushalten mit +</t>
        </is>
      </c>
    </row>
    <row r="8803">
      <c r="A8803" t="inlineStr">
        <is>
          <t>Haushalter</t>
        </is>
      </c>
      <c r="B8803" t="inlineStr"/>
      <c r="C8803" t="inlineStr"/>
      <c r="D8803" t="inlineStr">
        <is>
          <t>nhà kinh tế học, người tiết kiệm, người quản lý</t>
        </is>
      </c>
    </row>
    <row r="8804">
      <c r="A8804" t="inlineStr">
        <is>
          <t>Haushaltsdefizit</t>
        </is>
      </c>
      <c r="B8804" t="inlineStr"/>
      <c r="C8804" t="inlineStr"/>
      <c r="D8804">
        <f> das außer Kontrolle geratene Haushaltsdefizit +</f>
        <v/>
      </c>
    </row>
    <row r="8805">
      <c r="A8805" t="inlineStr">
        <is>
          <t>Haushaltsplan</t>
        </is>
      </c>
      <c r="B8805" t="inlineStr"/>
      <c r="C8805" t="inlineStr"/>
      <c r="D8805" t="inlineStr">
        <is>
          <t>ngân sách, ngân quỹ, túi, bao, đống, kho, cô khối</t>
        </is>
      </c>
    </row>
    <row r="8806">
      <c r="A8806" t="inlineStr">
        <is>
          <t>Hausherr</t>
        </is>
      </c>
      <c r="B8806" t="inlineStr"/>
      <c r="C8806" t="inlineStr"/>
      <c r="D8806" t="inlineStr">
        <is>
          <t>chủ nhà, chủ tiệc, chủ khách sạn, chủ quán trọ, cây chủ, vật chủ, số đông, loạt, đám đông, đạo quân, tôn bánh thánh - người thuê nhà, chủ hộ - địa ch</t>
        </is>
      </c>
    </row>
    <row r="8807">
      <c r="A8807" t="inlineStr">
        <is>
          <t>Haushofmeister</t>
        </is>
      </c>
      <c r="B8807" t="inlineStr"/>
      <c r="C8807" t="inlineStr"/>
      <c r="D8807" t="inlineStr">
        <is>
          <t>người quản lý, quản gia, người quản lý bếp ăn, người phụ vụ, chiêu đãi viên, uỷ viên ban tổ chức</t>
        </is>
      </c>
    </row>
    <row r="8808">
      <c r="A8808" t="inlineStr">
        <is>
          <t>Hausier-</t>
        </is>
      </c>
      <c r="B8808" t="inlineStr"/>
      <c r="C8808" t="inlineStr"/>
      <c r="D8808" t="inlineStr">
        <is>
          <t>nhỏ nhặt, lặt vặt</t>
        </is>
      </c>
    </row>
    <row r="8809">
      <c r="A8809" t="inlineStr">
        <is>
          <t>Hausieren</t>
        </is>
      </c>
      <c r="B8809" t="inlineStr"/>
      <c r="C8809" t="inlineStr"/>
      <c r="D8809" t="inlineStr">
        <is>
          <t>nghề bán rong, nghề bán rao</t>
        </is>
      </c>
    </row>
    <row r="8810">
      <c r="A8810" t="inlineStr">
        <is>
          <t>hausieren</t>
        </is>
      </c>
      <c r="B8810" t="inlineStr"/>
      <c r="C8810" t="inlineStr"/>
      <c r="D8810" t="inlineStr">
        <is>
          <t>đi lang thang ăn xin, xin xỏ - săn bằng chim ưng, vồ, chụp, bắt sâu, bán rong, tung, tuyên truyền, đằng hắng, đằng hắng để làm bật - buôn bán, đổi chác, chở bằng xe ba gác, chở bằng xe tải, chở bằng toa chở hàng - bán, công bố = hausieren mit +</t>
        </is>
      </c>
    </row>
    <row r="8811">
      <c r="A8811" t="inlineStr">
        <is>
          <t>hausierend</t>
        </is>
      </c>
      <c r="B8811" t="inlineStr"/>
      <c r="C8811" t="inlineStr"/>
      <c r="D8811" t="inlineStr">
        <is>
          <t>nhỏ nhặt, lặt vặt</t>
        </is>
      </c>
    </row>
    <row r="8812">
      <c r="A8812" t="inlineStr">
        <is>
          <t>Hausierer</t>
        </is>
      </c>
      <c r="B8812" t="inlineStr"/>
      <c r="C8812" t="inlineStr"/>
      <c r="D8812" t="inlineStr">
        <is>
          <t>kẻ ăn xin, kẻ ăn mày, người đi bán hàng rong, kẻ ăn bám, kẻ ăn chực - người đi săn bằng chim ưng, người nuôi chim ưng, người bán hàng rong - người chạy hàng xách, người buôn bán vặt vãnh, người hám lợi, người vụ lợi - - vender, người bán nhà đất, vending_machine = der Hausierer +</t>
        </is>
      </c>
    </row>
    <row r="8813">
      <c r="A8813" t="inlineStr">
        <is>
          <t>Hausmeister</t>
        </is>
      </c>
      <c r="B8813" t="inlineStr"/>
      <c r="C8813" t="inlineStr"/>
      <c r="D8813" t="inlineStr">
        <is>
          <t>bà quản gia, người coi nhà, người giữ nhà - người gác cổng</t>
        </is>
      </c>
    </row>
    <row r="8814">
      <c r="A8814" t="inlineStr">
        <is>
          <t>Hausmutter</t>
        </is>
      </c>
      <c r="B8814" t="inlineStr"/>
      <c r="C8814" t="inlineStr"/>
      <c r="D8814" t="inlineStr">
        <is>
          <t>đàn bà có chồng, bà quản lý</t>
        </is>
      </c>
    </row>
    <row r="8815">
      <c r="A8815" t="inlineStr">
        <is>
          <t>Hausrat</t>
        </is>
      </c>
      <c r="B8815" t="inlineStr"/>
      <c r="C8815" t="inlineStr"/>
      <c r="D8815" t="inlineStr">
        <is>
          <t>đồ đạc, trang bị, cái chèn, lanhgô, yên cương</t>
        </is>
      </c>
    </row>
    <row r="8816">
      <c r="A8816" t="inlineStr">
        <is>
          <t>Hausschuh</t>
        </is>
      </c>
      <c r="B8816" t="inlineStr"/>
      <c r="C8816" t="inlineStr"/>
      <c r="D8816"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dép đi trong nhà, dép lê, giày hạ, guốc phanh, người thả chó</t>
        </is>
      </c>
    </row>
    <row r="8817">
      <c r="A8817" t="inlineStr">
        <is>
          <t>Haustier</t>
        </is>
      </c>
      <c r="B8817" t="inlineStr"/>
      <c r="C8817" t="inlineStr"/>
      <c r="D8817" t="inlineStr">
        <is>
          <t>cơn giận, cơn giận dỗi, con vật yêu quý, vật cưng, người yêu quý, con cưng..., cưng, yêu quý, thích nhất</t>
        </is>
      </c>
    </row>
    <row r="8818">
      <c r="A8818" t="inlineStr">
        <is>
          <t>Hauswirtschaft</t>
        </is>
      </c>
      <c r="B8818" t="inlineStr"/>
      <c r="C8818" t="inlineStr"/>
      <c r="D8818" t="inlineStr">
        <is>
          <t>việc tề gia nội trợ - công việc quản lý gia đình, công việc nội trợ</t>
        </is>
      </c>
    </row>
    <row r="8819">
      <c r="A8819" t="inlineStr">
        <is>
          <t>Hautarzt</t>
        </is>
      </c>
      <c r="B8819" t="inlineStr"/>
      <c r="C8819" t="inlineStr"/>
      <c r="D8819" t="inlineStr">
        <is>
          <t>thầy thuốc khoa da</t>
        </is>
      </c>
    </row>
    <row r="8820">
      <c r="A8820" t="inlineStr">
        <is>
          <t>Hautausschlag</t>
        </is>
      </c>
      <c r="B8820" t="inlineStr"/>
      <c r="C8820" t="inlineStr"/>
      <c r="D8820" t="inlineStr">
        <is>
          <t>sự phun, sự nổ ra, sự phọt ra, sự phát ban, sự nhú lên, sự mọc = der Hautausschlag +</t>
        </is>
      </c>
    </row>
    <row r="8821">
      <c r="A8821" t="inlineStr">
        <is>
          <t>Hautfarbe</t>
        </is>
      </c>
      <c r="B8821" t="inlineStr"/>
      <c r="C8821" t="inlineStr"/>
      <c r="D8821" t="inlineStr">
        <is>
          <t>nước da, vẻ ngoài, tính chất, hình thái, cục diện</t>
        </is>
      </c>
    </row>
    <row r="8822">
      <c r="A8822" t="inlineStr">
        <is>
          <t>Hautlappen</t>
        </is>
      </c>
      <c r="B8822" t="inlineStr"/>
      <c r="C8822" t="inlineStr"/>
      <c r="D8822" t="inlineStr">
        <is>
          <t>vạt áo, nếp áo, dái tai, yếm thịt</t>
        </is>
      </c>
    </row>
    <row r="8823">
      <c r="A8823" t="inlineStr">
        <is>
          <t>Hautstelle</t>
        </is>
      </c>
      <c r="B8823" t="inlineStr"/>
      <c r="C8823" t="inlineStr"/>
      <c r="D8823" t="inlineStr">
        <is>
          <t>vết nhơ, điều sỉ nhục, dấu hiệu bệnh, vết, đốm, lỗ thở, nốt dát, đầu nhuỵ, dấu sắt nung, dùng số nhiều) dấu Chúa</t>
        </is>
      </c>
    </row>
    <row r="8824">
      <c r="A8824" t="inlineStr">
        <is>
          <t>Hebamme</t>
        </is>
      </c>
      <c r="B8824" t="inlineStr"/>
      <c r="C8824" t="inlineStr"/>
      <c r="D8824" t="inlineStr">
        <is>
          <t>nữ hộ sinh, bà đỡ - bà mụ</t>
        </is>
      </c>
    </row>
    <row r="8825">
      <c r="A8825" t="inlineStr">
        <is>
          <t>Hebel</t>
        </is>
      </c>
      <c r="B8825" t="inlineStr"/>
      <c r="C8825" t="inlineStr"/>
      <c r="D8825" t="inlineStr">
        <is>
          <t>pryer = der Hebel + = einen Hebel anwenden + = mit einem Hebel heben + = mit einem Hebel bewegen +</t>
        </is>
      </c>
    </row>
    <row r="8826">
      <c r="A8826" t="inlineStr">
        <is>
          <t>Hebelkraft</t>
        </is>
      </c>
      <c r="B8826" t="inlineStr"/>
      <c r="C8826" t="inlineStr"/>
      <c r="D8826" t="inlineStr">
        <is>
          <t>tác dụng của đòn bẩy, lực của đòn bẩy</t>
        </is>
      </c>
    </row>
    <row r="8827">
      <c r="A8827" t="inlineStr">
        <is>
          <t>Hebelwirkung</t>
        </is>
      </c>
      <c r="B8827" t="inlineStr"/>
      <c r="C8827" t="inlineStr"/>
      <c r="D8827" t="inlineStr">
        <is>
          <t>tác dụng của đòn bẩy, lực của đòn bẩy = die Hebelwirkung +</t>
        </is>
      </c>
    </row>
    <row r="8828">
      <c r="A8828" t="inlineStr">
        <is>
          <t>Heben</t>
        </is>
      </c>
      <c r="B8828" t="inlineStr"/>
      <c r="C8828" t="inlineStr"/>
      <c r="D8828" t="inlineStr">
        <is>
          <t>sự nâng lên, sự đưa lên, sự giương lên, sự ngẩng lên, sự ngước lên, sự nâng cao, góc nâng, độ cao, mặt, mặt chiếu, tính cao cả, tính cao thượng, tính cao nhã - sự cố nhấc lên, sự cố kéo, sự rán sức, sự nhô lên, sự trào lên, sự căng phồng, sự nhấp nhô, sự phập phồng, miếng nhấc bổng ném xuống Cornwall heave), sự dịch chuyển ngang - bệnh thở gấp - sự nhấc lên, sự nhấc cao, máy nhấc, thang máy, sự cho đi nhờ xe, sự nâng đỡ, chỗ gồ lên, chỗ nhô lên, sức nâng, trọng lượng nâng, air-lift</t>
        </is>
      </c>
    </row>
    <row r="8829">
      <c r="A8829" t="inlineStr">
        <is>
          <t>Hebezeug</t>
        </is>
      </c>
      <c r="B8829" t="inlineStr"/>
      <c r="C8829" t="inlineStr"/>
      <c r="D8829" t="inlineStr">
        <is>
          <t>rượu gin, cạm bẫy, bẫy, máy tỉa hột bông, cái tời, trục nâng</t>
        </is>
      </c>
    </row>
    <row r="8830">
      <c r="A8830" t="inlineStr">
        <is>
          <t>Hecht</t>
        </is>
      </c>
      <c r="B8830" t="inlineStr"/>
      <c r="C8830" t="inlineStr"/>
      <c r="D8830" t="inlineStr">
        <is>
          <t>cá chó - cá chó đen = der Hecht +</t>
        </is>
      </c>
    </row>
    <row r="8831">
      <c r="A8831" t="inlineStr">
        <is>
          <t>Hechtsprung</t>
        </is>
      </c>
      <c r="B8831" t="inlineStr"/>
      <c r="C8831" t="inlineStr"/>
      <c r="D8831" t="inlineStr">
        <is>
          <t>người đóng đáy thùng, cái nhảy lao đầu xuống trước, côlectơ, cái góp điện, vòi phun, ống phun, gạch lát ngang, đá lát ngang stretcher)</t>
        </is>
      </c>
    </row>
    <row r="8832">
      <c r="A8832" t="inlineStr">
        <is>
          <t>Heck</t>
        </is>
      </c>
      <c r="B8832" t="inlineStr"/>
      <c r="C8832" t="inlineStr"/>
      <c r="D8832" t="inlineStr">
        <is>
          <t>bộ phận đằng sau, phía sau, hậu phương, hậu quân, đoạn đuôi, đoạn cuối, nhà xí, cầu tiêu - đuôi, đoạn chót, đoàn tuỳ tùng, bím tóc bỏ xoã sau lưng, đít, đằng sau, mặt sấp, tail-coat = das Heck + = übers Heck schlagen +</t>
        </is>
      </c>
    </row>
    <row r="8833">
      <c r="A8833" t="inlineStr">
        <is>
          <t>Hecke</t>
        </is>
      </c>
      <c r="B8833" t="inlineStr"/>
      <c r="C8833" t="inlineStr"/>
      <c r="D8833" t="inlineStr">
        <is>
          <t>lứa, ổ, đoàn, bầy, lũ, con cái, lũ con - ổ gà gô, bọn, đám, bộ - hàng rào, thuật đánh kiếm, tài tranh luận, lá chắn, nơi oa trữ của ăn cắp, người oa trữ của ăn cắp, bức tường thành - cửa sập, cửa hầm, cửa hầm chứa hàng, cửa cống, cửa đập nước, sự chết, sự đẩy vào cảnh tối tăm bần cùng, sự nở, sự ấp trứng, ổ chim con mới nở, ổ trứng ấp, nét chải, đường gạch bóng - bờ giậu, hàng rào ngăn cách, sự đánh bao vây = die hohe Hecke + = die dichte Hecke + = die lebende Hecke + = mit einer Hecke umgeben + = zu einer Hecke flechten +</t>
        </is>
      </c>
    </row>
    <row r="8834">
      <c r="A8834" t="inlineStr">
        <is>
          <t>hecken</t>
        </is>
      </c>
      <c r="B8834" t="inlineStr"/>
      <c r="C8834" t="inlineStr"/>
      <c r="D8834" t="inlineStr">
        <is>
          <t>gây giống, chăn nuôi, nuôi dưỡng, chăm sóc, dạy dỗ, giáo dục, gây ra, phát sinh ra, sinh sản, sinh đẻ, náy ra, lan tràn - làm nở trứng, ấp, ngấm ngầm bày đặt, ngấm ngầm dự định, nở, tô nét chải, gạch đường bóng</t>
        </is>
      </c>
    </row>
    <row r="8835">
      <c r="A8835" t="inlineStr">
        <is>
          <t>Heckenrose</t>
        </is>
      </c>
      <c r="B8835" t="inlineStr"/>
      <c r="C8835" t="inlineStr"/>
      <c r="D8835">
        <f> die Heckenrose +</f>
        <v/>
      </c>
    </row>
    <row r="8836">
      <c r="A8836" t="inlineStr">
        <is>
          <t>Heer</t>
        </is>
      </c>
      <c r="B8836" t="inlineStr"/>
      <c r="C8836" t="inlineStr"/>
      <c r="D8836" t="inlineStr">
        <is>
          <t>quân đội, đoàn, đám đông, nhiều vô số - vô số, quần chúng, dân chúng = im Heer dienen + = das feindliche Heer + = aus dem Heer entlassen werden +</t>
        </is>
      </c>
    </row>
    <row r="8837">
      <c r="A8837" t="inlineStr">
        <is>
          <t>Hefe</t>
        </is>
      </c>
      <c r="B8837" t="inlineStr"/>
      <c r="C8837" t="inlineStr"/>
      <c r="D8837" t="inlineStr">
        <is>
          <t>men - chân, bàn chân, bước chân, cách đi, bộ binh, bệ phía dưới, cuối, phút, âm tiết ), gốc cánh, cặn bã foot), đường thô foots), footlights - ảnh hưởng làm thay đổi, ảnh hưởng làm lan ra, chất nhuộm vào, chất pha trộn vào - cặn rượu, cặn, cặn bã - men rượu, men bia, bọt</t>
        </is>
      </c>
    </row>
    <row r="8838">
      <c r="A8838" t="inlineStr">
        <is>
          <t>hefig</t>
        </is>
      </c>
      <c r="B8838" t="inlineStr"/>
      <c r="C8838" t="inlineStr"/>
      <c r="D8838" t="inlineStr">
        <is>
          <t>có men, lên men, hơi điên, gàn, dở người</t>
        </is>
      </c>
    </row>
    <row r="8839">
      <c r="A8839" t="inlineStr">
        <is>
          <t>Heft</t>
        </is>
      </c>
      <c r="B8839" t="inlineStr"/>
      <c r="C8839" t="inlineStr"/>
      <c r="D8839" t="inlineStr">
        <is>
          <t>sách, sổ sách kế toán, kinh thánh - cán, chuôi -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số, đám, bọn, nhóm, toán, sự đếm số lượng, sự hơn về số lượng, số nhiều, đa số, nhịp điệu, câu thơ, số học</t>
        </is>
      </c>
    </row>
    <row r="8840">
      <c r="A8840" t="inlineStr">
        <is>
          <t>Heften</t>
        </is>
      </c>
      <c r="B8840" t="inlineStr"/>
      <c r="C8840" t="inlineStr"/>
      <c r="D8840" t="inlineStr">
        <is>
          <t>sự giũa, mạt giũa</t>
        </is>
      </c>
    </row>
    <row r="8841">
      <c r="A8841" t="inlineStr">
        <is>
          <t>heften</t>
        </is>
      </c>
      <c r="B8841" t="inlineStr"/>
      <c r="C8841" t="inlineStr"/>
      <c r="D8841" t="inlineStr">
        <is>
          <t>phết mỡ lên, rót nến, lược, khâu lược, đánh đòn - giũa, gọt giũa, sắp xếp, sắp đặt, đệ trình đưa ra, đưa, cho đi thành hàng, đi thành hàng = heften + = heften + = heften + = heften +</t>
        </is>
      </c>
    </row>
    <row r="8842">
      <c r="A8842" t="inlineStr">
        <is>
          <t>heftig</t>
        </is>
      </c>
      <c r="B8842" t="inlineStr"/>
      <c r="C8842" t="inlineStr"/>
      <c r="D8842" t="inlineStr">
        <is>
          <t>sắc, sắc bén, sắc sảo, nhạy, tinh, thính, buốt, gay gắc, kịch liệt, sâu sắc, cấp, nhọn, cao, the thé, có dấu sắc - đắng, cay đắng, chua xót, đau đớn, đau khổ, thảm thiết, chua cay, gay gắt, ác liệt, quyết liệt, rét buốt - hung dữ, dữ dội, náo nhiệt, huyên náo, ầm ỹ - dữ tợn, hung ác, dã man, tàn bạo - hung tợn, mãnh liệt, sôi sục, hết sức khó chịu, hết sức ghê tởm, xấu hổ vô cùng - ngụt cháy, bốc cháy, bố lửa, nảy lửa, mang lửa, như lửa, như bốc lửa, nóng như lửa, dễ cháy, dễ bắt lửa, dễ nổ, cay nồng, nóng nảy, dễ cáu, dễ nổi giận, hung hăng, hăng, sôi nổi, nồng nhiệt - viêm tấy - điên cuồng, điên rồ - giận dữ, diên tiết, mạnh mẽ - cứng, rắn, rắn chắc, cứng cáp, thô cứng, khó chịu, hà khắc, khắc nghiệt, nghiêm khắc, không thương xót, không có tính cứng rắn, cứng cỏi, hắc, keo cú, chi li, nặng, nặng nề, gay go, khó khăn - gian khổ, hắc búa, không thể chối câi được, không bác bỏ được, rõ rành rành, đứng giá, kêu, bằng đồng, bằng kim loại, có nồng độ rượu cao, hết sức cố gắng, tích cực, chắc, mạnh, nhiều, cứng rắn - chật vật, sát, gần, sát cạnh - nặng nề &amp; ), chất nặng, chứa đầy, nặng trĩu, khó tiêu, nặng trọng, bội, rậm rạp, lớn, to, bì bì, không xốp, không nở, chán ngắt, buồn tẻ, không hấp dẫn, âm u, u ám, ảm đạm, lấy lội khó đi, tối dạ - chậm hiểu, đần độn, trông nặng trình trịch, vụng về khó coi, thô, đau buồn, bi thảm, chán nản, thất vọng, buồn ngủ, nghiêm nghị, khắc khổ, đặc, khó bay hơi, chậm chạp - nóng vội, bộp chộp - bốc - nóng tính - bén, buốt thấu xương, chói, trong và cao, nhói, thấm thía, đay nghiến, thiết tha, hăng hái, nhiệt tình, ham mê, say mê, ham thích, tuyệt diệu, cừ khôi, xuất sắc - ầm ĩ, inh ỏi, nhiệt liệt, sặc sỡ, loè loẹt, thích ồn ào, thích nói to - xúc phạm, làm tổn thương, lăng nhục, sỉ nhục, táo bạo, vô nhân đạo, quá chừng, thái quá - cay, buốt nhói, cồn cào, làm cảm động, làm mủi lòng, thương tâm - sắt, rõ ràng, rõ rệt, sắc nét, thình lình, đột ngột, chua, rít the thé, cay nghiệt, độc địa, lạnh buốt, thông minh, láu lỉnh, ma mảnh, bất chính, nhanh, điếc, không kêu, thăng, diện, bảnh, đẹp, đẹp trai - sắc cạnh, sắc nhọn, đúng - vô cùng, hết sức, khẩn thiết - quét đi, cuốn đi, chảy xiết, bao quát, chung chung - dông bão, dông tố, bão tố - - hung bạo, quá khích, quá đáng - dại, hoang rừng, chưa thuần, chưa dạn người, man rợ, man di, chưa văn minh, hoang vu, không người ở, b o táp, rối, lộn xộn, lung tung, điên, ngông cuồng, rồ dại, liều mạng, thiếu đắn đo suy nghĩ - bừa b i, tự do, phóng túng, lêu lổng, vu v = heftig + = heftig + = heftig +</t>
        </is>
      </c>
    </row>
    <row r="8843">
      <c r="A8843" t="inlineStr">
        <is>
          <t>Heftigkeit</t>
        </is>
      </c>
      <c r="B8843" t="inlineStr"/>
      <c r="C8843" t="inlineStr"/>
      <c r="D8843" t="inlineStr">
        <is>
          <t>vị đắng, sự cay đắng, sự chua xót, sự đau đớn, sự đau khổ, sự chua cay, sự gay gắt, tính ác liệt, sự rét buốt - tính hung dữ, tính dữ dội, tính náo nhiệt, tính huyên náo, tính ầm ỹ - gánh năng chủ yếu, sức mạnh chính - tính chất hung dữ, tính chất dữ tợn, tính chất hung tợn, tính chất dữ dội, tính chất mãnh liệt, tính chất ác liệt - ngọn lửa, ánh hồng, cơn, cơn bừng bừng, người yêu, người tình - tính mạnh mẽ, tính mãnh liệt, tính bốc, tính hăng, hành động bốc, hành động hăng - tính nồng nhiệt, tính sôi nổi, đầy nhiệt huyết, tính dễ xúc cảm mạnh mẽ - độ mạnh, cường độ, sức mạnh, sự xúc cảm mãnh liệt - sự sắc bén, sự sắc nhọn, sự buốt thấu xương, sự chói, tính trong và cao, sự đau buốt, sự đau nhói, sự dữ dội, sự thấm thía, tính sắc sảo, sự tính, sự thính, sự mãnh liệt, sự thiết tha - sự hăng hái, sự sôi nổi, sự nhiệt tình, sự ham mê, sự say mê, sự ham thích - tính chất xúc phạm, tính chất tàn bạo, tính chất vô nhân đạo, tính chất thái quá - cảm xúc mạnh mẽ, tình cảm nồng nàn, sự giận dữ, tình dục, tình yêu, những nỗi khổ hình của Chúa Giê-xu, bài ca thuật lại những nỗi khổ hình của Chúa Giê-xu - vị cay, tính chua cay, tính buốt nhói, sự cồn cào, tính sâu sắc, tính cảm động, nỗi thương tâm - tình trạng dã man, tình trạng man rợ, tình trạng không văn minh, tính tàn ác, tính độc ác, tính tàn bạo - tính nghiêm khắc, tính nghiêm nghị, sự ngặt nghèo, tính khốc liệt, tính gay go, tính mộc mạc, tính giản dị, giọng châm biếm, giọng mỉa mai, sự đối đãi khắc nghiệt, sự trừng phạt khắc nghiệt - sự kịch liệt - tính chất quá khích, bạo lực, sự cưỡng bức = die Heftigkeit +</t>
        </is>
      </c>
    </row>
    <row r="8844">
      <c r="A8844" t="inlineStr">
        <is>
          <t>Heftklammer</t>
        </is>
      </c>
      <c r="B8844" t="inlineStr"/>
      <c r="C8844" t="inlineStr"/>
      <c r="D8844" t="inlineStr">
        <is>
          <t>đinh kẹp, má kẹp, dây thép rập sách, ống bọc lưỡi gà, sản phẩm chủ yếu, nguyên vật liệu, vật liệu chưa chế biến, yếu tố chủ yếu, sợi, phẩm chất sợi</t>
        </is>
      </c>
    </row>
    <row r="8845">
      <c r="A8845" t="inlineStr">
        <is>
          <t>Heftpflaster</t>
        </is>
      </c>
      <c r="B8845" t="inlineStr"/>
      <c r="C8845" t="inlineStr"/>
      <c r="D8845" t="inlineStr">
        <is>
          <t>sự buộc bằng dây da, sự liếc dao cạo, sự băng bằng băng dính = mit Heftpflaster befestigen +</t>
        </is>
      </c>
    </row>
    <row r="8846">
      <c r="A8846" t="inlineStr">
        <is>
          <t>Heftschnur</t>
        </is>
      </c>
      <c r="B8846" t="inlineStr"/>
      <c r="C8846" t="inlineStr"/>
      <c r="D8846" t="inlineStr">
        <is>
          <t>dải, băng, đai, nẹp, dải đóng gáy sách, dải cổ áo, dải băng, đoàn, toán, lũ, bọn, bầy, dàn nhạc, ban nhạc</t>
        </is>
      </c>
    </row>
    <row r="8847">
      <c r="A8847" t="inlineStr">
        <is>
          <t>Heftzapfen</t>
        </is>
      </c>
      <c r="B8847" t="inlineStr"/>
      <c r="C8847" t="inlineStr"/>
      <c r="D8847" t="inlineStr">
        <is>
          <t>chuôi, tiếng ngân, tiếng rung, tiếng leng keng, tiếng lanh lảnh, vị, mùi vị, hương vị, ý vị, đặc tính, ý, vẻ, giọng, tảo bẹ</t>
        </is>
      </c>
    </row>
    <row r="8848">
      <c r="A8848" t="inlineStr">
        <is>
          <t>Hegemonie</t>
        </is>
      </c>
      <c r="B8848" t="inlineStr"/>
      <c r="C8848" t="inlineStr"/>
      <c r="D8848" t="inlineStr">
        <is>
          <t>quyền bá chủ, quyền lânh đạo</t>
        </is>
      </c>
    </row>
    <row r="8849">
      <c r="A8849" t="inlineStr">
        <is>
          <t>Hehl</t>
        </is>
      </c>
      <c r="B8849" t="inlineStr"/>
      <c r="C8849" t="inlineStr"/>
      <c r="D8849">
        <f> er machte keinen Hehl +</f>
        <v/>
      </c>
    </row>
    <row r="8850">
      <c r="A8850" t="inlineStr">
        <is>
          <t>hehr</t>
        </is>
      </c>
      <c r="B8850" t="inlineStr"/>
      <c r="C8850" t="inlineStr"/>
      <c r="D8850" t="inlineStr">
        <is>
          <t>uy nghi, oai nghiêm, oai vệ, oai phong, đáng kính trọng</t>
        </is>
      </c>
    </row>
    <row r="8851">
      <c r="A8851" t="inlineStr">
        <is>
          <t>Heide</t>
        </is>
      </c>
      <c r="B8851" t="inlineStr"/>
      <c r="C8851" t="inlineStr"/>
      <c r="D8851" t="inlineStr">
        <is>
          <t>khiếu, sở thích, xu hướng, khuynh hướng, cỏ ống, cỏ mần trầu, bãi cỏ - bãi hoang, bãi thạch nam, giống cây thạch nam, giống cây erica = der Heide + = Lüneburger Heide +</t>
        </is>
      </c>
    </row>
    <row r="8852">
      <c r="A8852" t="inlineStr">
        <is>
          <t>Heidekraut</t>
        </is>
      </c>
      <c r="B8852" t="inlineStr"/>
      <c r="C8852" t="inlineStr"/>
      <c r="D8852" t="inlineStr">
        <is>
          <t>bãi hoang, bãi thạch nam, giống cây thạch nam, giống cây erica - cây thạch nam</t>
        </is>
      </c>
    </row>
    <row r="8853">
      <c r="A8853" t="inlineStr">
        <is>
          <t>Heideland</t>
        </is>
      </c>
      <c r="B8853" t="inlineStr"/>
      <c r="C8853" t="inlineStr"/>
      <c r="D8853" t="inlineStr">
        <is>
          <t>bãi hoang, bãi thạch nam, giống cây thạch nam, giống cây erica - Moor người Ma-rốc, truông, đồng hoang - vùng đất hoang</t>
        </is>
      </c>
    </row>
    <row r="8854">
      <c r="A8854" t="inlineStr">
        <is>
          <t>Heidelbeere</t>
        </is>
      </c>
      <c r="B8854" t="inlineStr"/>
      <c r="C8854" t="inlineStr"/>
      <c r="D8854" t="inlineStr">
        <is>
          <t>cây việt quất, quả việt quất</t>
        </is>
      </c>
    </row>
    <row r="8855">
      <c r="A8855" t="inlineStr">
        <is>
          <t>Heidengeld</t>
        </is>
      </c>
      <c r="B8855" t="inlineStr"/>
      <c r="C8855" t="inlineStr"/>
      <c r="D8855">
        <f> das kostet ein Heidengeld + = ein Heidengeld verdienen +</f>
        <v/>
      </c>
    </row>
    <row r="8856">
      <c r="A8856" t="inlineStr">
        <is>
          <t>Heidentum</t>
        </is>
      </c>
      <c r="B8856" t="inlineStr"/>
      <c r="C8856" t="inlineStr"/>
      <c r="D8856" t="inlineStr">
        <is>
          <t>tà giáo, giới ngoại đạo - đạo nhiều thần</t>
        </is>
      </c>
    </row>
    <row r="8857">
      <c r="A8857" t="inlineStr">
        <is>
          <t>heidnisch</t>
        </is>
      </c>
      <c r="B8857" t="inlineStr"/>
      <c r="C8857" t="inlineStr"/>
      <c r="D8857" t="inlineStr">
        <is>
          <t>ngoại đạo, không văn minh, dốt nát - - không theo đạo - tà giáo, đạo nhiều thần</t>
        </is>
      </c>
    </row>
    <row r="8858">
      <c r="A8858" t="inlineStr">
        <is>
          <t>heikel</t>
        </is>
      </c>
      <c r="B8858" t="inlineStr"/>
      <c r="C8858" t="inlineStr"/>
      <c r="D8858" t="inlineStr">
        <is>
          <t>vụng về, lúng túng, ngượng ngịu, bất tiện, khó khăn, nguy hiểm, khó xử, rầy rà, rắc rối - dễ chán, chóng chán, khó tính, khó chiều, cảnh vẻ, kén cá chọn canh - ráp, xù xì, khó diễn đạt cho thanh nhã, khó diễn đạt một cách tế nhị, trắc trở - trơ, dễ tuột, khó nắm, khó giữ, tế nhị, không thể tin cậy được, quay quắt, láu cá - có máu buồn, đụng đến là cười, khó giải quyết, không vững, tròng trành - hay giận dỗi, dễ động lòng - xảo trá, xỏ lá, lắm thủ đoạn - xảo quyệt, mưu mẹo, mánh lới, phức tạp = heikel + = heikel + = heikel +</t>
        </is>
      </c>
    </row>
    <row r="8859">
      <c r="A8859" t="inlineStr">
        <is>
          <t>heil</t>
        </is>
      </c>
      <c r="B8859" t="inlineStr"/>
      <c r="C8859" t="inlineStr"/>
      <c r="D8859" t="inlineStr">
        <is>
          <t>toàn bộ, toàn thể, toàn vẹn, hoàn toàn, thành một khối, thành một mảng, liền, không thiến, không hoạn, nguyên chất - không bị đụng chạm đến, không bị sứt mẻ, còn nguyên vẹn, không bị thay đổi, không bị kém, không bị ảnh hưởng, không bị thiến, không bị hoạn, còn trinh, còn màng trinh - an toàn, chắc chắn, có thể tin cậy, thận trọng, dè dặt - không bị thương, không bị đau, vô sự - bình an vô sự, không suy suyển, không hư hỏng, đầy đủ, nguyên vẹn, trọn vẹn, khoẻ mạnh</t>
        </is>
      </c>
    </row>
    <row r="8860">
      <c r="A8860" t="inlineStr">
        <is>
          <t>Heil-</t>
        </is>
      </c>
      <c r="B8860" t="inlineStr"/>
      <c r="C8860" t="inlineStr"/>
      <c r="D8860" t="inlineStr">
        <is>
          <t>phép chữa bệnh = Heil! +</t>
        </is>
      </c>
    </row>
    <row r="8861">
      <c r="A8861" t="inlineStr">
        <is>
          <t>Heilanstalt</t>
        </is>
      </c>
      <c r="B8861" t="inlineStr"/>
      <c r="C8861" t="inlineStr"/>
      <c r="D8861" t="inlineStr">
        <is>
          <t>bệnh viện tinh thần kinh, nhà thương điên - viện điều dưỡng, nơi an dưỡng</t>
        </is>
      </c>
    </row>
    <row r="8862">
      <c r="A8862" t="inlineStr">
        <is>
          <t>Heilbad</t>
        </is>
      </c>
      <c r="B8862" t="inlineStr"/>
      <c r="C8862" t="inlineStr"/>
      <c r="D8862" t="inlineStr">
        <is>
          <t>suối khoáng</t>
        </is>
      </c>
    </row>
    <row r="8863">
      <c r="A8863" t="inlineStr">
        <is>
          <t>heilbar</t>
        </is>
      </c>
      <c r="B8863" t="inlineStr"/>
      <c r="C8863" t="inlineStr"/>
      <c r="D8863" t="inlineStr">
        <is>
          <t>chữa được, chữa khỏi được - có thể lấy lại, có thể giành lại, có thể tìm lại, có thể bù lại, có thể đòi, có thể thu về, có thể cứu chữa - có thể chữa được, có thể điều trị, có thể sửa chữa, có thể cứu chữa được, có thể đền bù lại được</t>
        </is>
      </c>
    </row>
    <row r="8864">
      <c r="A8864" t="inlineStr">
        <is>
          <t>Heilbarkeit</t>
        </is>
      </c>
      <c r="B8864" t="inlineStr"/>
      <c r="C8864" t="inlineStr"/>
      <c r="D8864" t="inlineStr">
        <is>
          <t>tính có thể chữa được</t>
        </is>
      </c>
    </row>
    <row r="8865">
      <c r="A8865" t="inlineStr">
        <is>
          <t>Heilbutt</t>
        </is>
      </c>
      <c r="B8865" t="inlineStr"/>
      <c r="C8865" t="inlineStr"/>
      <c r="D8865" t="inlineStr">
        <is>
          <t>cá bơn halibut, cá bơn lưỡi ngựa, món cá bơn halibut</t>
        </is>
      </c>
    </row>
    <row r="8866">
      <c r="A8866" t="inlineStr">
        <is>
          <t>heilen</t>
        </is>
      </c>
      <c r="B8866" t="inlineStr"/>
      <c r="C8866" t="inlineStr"/>
      <c r="D8866" t="inlineStr">
        <is>
          <t>đóng sẹo, lên da non - chữa bênh, điều trị, chữa, xử lý để có thể để lâu, lưu hoá - chữa khỏi, làm lành, hàn gắn, dàn hoà, hoà giải, lành lại - - cứu chữa, sửa chữa, đền bù, bù đắp = heilen +</t>
        </is>
      </c>
    </row>
    <row r="8867">
      <c r="A8867" t="inlineStr">
        <is>
          <t>heilend</t>
        </is>
      </c>
      <c r="B8867" t="inlineStr"/>
      <c r="C8867" t="inlineStr"/>
      <c r="D8867" t="inlineStr">
        <is>
          <t>thơm, thơm ngát, dịu, êm dịu, làm dịu, làm khỏi, gàn dở, điên rồ - trị bệnh, chữa bệnh - để chữa bệnh, để chữa vết thương, đang lành lại, đang lên da non - sự chữa bệnh, sự điều trị, để điều trị, sự sửa chữa, để sửa chữa</t>
        </is>
      </c>
    </row>
    <row r="8868">
      <c r="A8868" t="inlineStr">
        <is>
          <t>Heiler</t>
        </is>
      </c>
      <c r="B8868" t="inlineStr"/>
      <c r="C8868" t="inlineStr"/>
      <c r="D8868" t="inlineStr">
        <is>
          <t>người chữa bệnh</t>
        </is>
      </c>
    </row>
    <row r="8869">
      <c r="A8869" t="inlineStr">
        <is>
          <t>Heilgymnastik</t>
        </is>
      </c>
      <c r="B8869" t="inlineStr"/>
      <c r="C8869" t="inlineStr"/>
      <c r="D8869" t="inlineStr">
        <is>
          <t>phép chữa vật lý</t>
        </is>
      </c>
    </row>
    <row r="8870">
      <c r="A8870" t="inlineStr">
        <is>
          <t>heilig</t>
        </is>
      </c>
      <c r="B8870" t="inlineStr"/>
      <c r="C8870" t="inlineStr"/>
      <c r="D8870" t="inlineStr">
        <is>
          <t>thần thánh, linh thiêng, Holy Writ kinh thánh, sùng đạo, mộ đạo, thánh, trong sạch - không thể xâm phạm, không thể vi phạm, không thể xúc phạm - của thần, thiêng liêng, bất khả xâm phạm</t>
        </is>
      </c>
    </row>
    <row r="8871">
      <c r="A8871" t="inlineStr">
        <is>
          <t>Heilige</t>
        </is>
      </c>
      <c r="B8871" t="inlineStr"/>
      <c r="C8871" t="inlineStr"/>
      <c r="D8871">
        <f> der wunderliche Heilige + = sie lebte als Heilige +</f>
        <v/>
      </c>
    </row>
    <row r="8872">
      <c r="A8872" t="inlineStr">
        <is>
          <t>Heiligengeschichte</t>
        </is>
      </c>
      <c r="B8872" t="inlineStr"/>
      <c r="C8872" t="inlineStr"/>
      <c r="D8872" t="inlineStr">
        <is>
          <t>truyện cổ tích, truyền thuyết, chữ khắc, lời ghi chú, câu chú giải</t>
        </is>
      </c>
    </row>
    <row r="8873">
      <c r="A8873" t="inlineStr">
        <is>
          <t>Heiligenschein</t>
        </is>
      </c>
      <c r="B8873" t="inlineStr"/>
      <c r="C8873" t="inlineStr"/>
      <c r="D8873" t="inlineStr">
        <is>
          <t>hào quang - danh tiếng, thanh danh, sự vinh quang, sự vẻ vang, vinh dự, vẻ huy hoàng, vẻ rực rỡ, vẻ lộng lẫy, hạnh phúc ở thiên đường, cảnh tiên, vầng hào quang, thời kỳ hưng thịnh, thời kỳ vinh hiển - quầng, vòng sáng, quang vinh ngời sáng, tiếng thơm - mây mưa, mây dông</t>
        </is>
      </c>
    </row>
    <row r="8874">
      <c r="A8874" t="inlineStr">
        <is>
          <t>heiliggesprochen</t>
        </is>
      </c>
      <c r="B8874" t="inlineStr"/>
      <c r="C8874" t="inlineStr"/>
      <c r="D8874" t="inlineStr">
        <is>
          <t>đáng được coi như thánh, thiêng liêng, thần thánh</t>
        </is>
      </c>
    </row>
    <row r="8875">
      <c r="A8875" t="inlineStr">
        <is>
          <t>Heiligkeit</t>
        </is>
      </c>
      <c r="B8875" t="inlineStr"/>
      <c r="C8875" t="inlineStr"/>
      <c r="D8875" t="inlineStr">
        <is>
          <t>tính chất thiêng liêng, tính chất thần thánh - tính sáng, độ sáng, độ trưng - tính thiêng liêng, tính thánh, sự bất khả xâm phạm, sự ràng buộc thiêng liêng</t>
        </is>
      </c>
    </row>
    <row r="8876">
      <c r="A8876" t="inlineStr">
        <is>
          <t>Heiligtum</t>
        </is>
      </c>
      <c r="B8876" t="inlineStr"/>
      <c r="C8876" t="inlineStr"/>
      <c r="D8876" t="inlineStr">
        <is>
          <t>cái linh thiêng, vật linh thiêng, nơi linh thiêng, đất thánh - nơi tôn nghiêm, nơi bí ẩn, chỗ thầm kín, nơi trú ẩn, nơi trốn tránh, nơi cư trú, khu bảo tồn chim muông thú rừng - hòm đựng thánh cốt, lăng, mộ, điện thờ, miếu thờ</t>
        </is>
      </c>
    </row>
    <row r="8877">
      <c r="A8877" t="inlineStr">
        <is>
          <t>Heilkunde</t>
        </is>
      </c>
      <c r="B8877" t="inlineStr"/>
      <c r="C8877" t="inlineStr"/>
      <c r="D8877" t="inlineStr">
        <is>
          <t>y học, y khoa, thuốc, khoa nội, bùa ngải, phép ma, yêu thuật</t>
        </is>
      </c>
    </row>
    <row r="8878">
      <c r="A8878" t="inlineStr">
        <is>
          <t>Heilmittel</t>
        </is>
      </c>
      <c r="B8878" t="inlineStr"/>
      <c r="C8878" t="inlineStr"/>
      <c r="D8878" t="inlineStr">
        <is>
          <t>thuốc - cách chữa bệnh, cách điều trị, việc chữa bệnh, việc điều trị, đợt chữa bệnh, phương thuốc, sự lưu hoá, thánh chức - thuốc luyện đan, thuốc tiên, cồn ngọt - người chữa bệnh - - y học, y khoa, khoa nội, bùa ngải, phép ma, yêu thuật - cách chữa cháy, phương pháp cứu chữa, biện pháp sửa chữa, sự đền bù, sự bồi thường, sai suất = das spezifische Heilmittel +</t>
        </is>
      </c>
    </row>
    <row r="8879">
      <c r="A8879" t="inlineStr">
        <is>
          <t>Heilpraktiker</t>
        </is>
      </c>
      <c r="B8879" t="inlineStr"/>
      <c r="C8879" t="inlineStr"/>
      <c r="D8879" t="inlineStr">
        <is>
          <t>người chữa bệnh</t>
        </is>
      </c>
    </row>
    <row r="8880">
      <c r="A8880" t="inlineStr">
        <is>
          <t>heilsam</t>
        </is>
      </c>
      <c r="B8880" t="inlineStr"/>
      <c r="C8880" t="inlineStr"/>
      <c r="D8880" t="inlineStr">
        <is>
          <t>lành, tốt, nhân từ, ôn hoà, nhẹ - để chữa bệnh, để chữa vết thương, đang lành lại, đang lên da non - khoẻ mạnh, có lợi cho sức khoẻ, lành mạnh - - bổ ích, có lợi, tốt lành - không độc, tráng kiện = heilsam + = heilsam sein +</t>
        </is>
      </c>
    </row>
    <row r="8881">
      <c r="A8881" t="inlineStr">
        <is>
          <t>Heilsamkeit</t>
        </is>
      </c>
      <c r="B8881" t="inlineStr"/>
      <c r="C8881" t="inlineStr"/>
      <c r="D8881" t="inlineStr">
        <is>
          <t>tính chất tốt lành - tính chất lành, sự khoẻ mạnh, sự tráng kiện, tính chất bổ ích, tính chất lành mạnh</t>
        </is>
      </c>
    </row>
    <row r="8882">
      <c r="A8882" t="inlineStr">
        <is>
          <t>Heilsarmee</t>
        </is>
      </c>
      <c r="B8882" t="inlineStr"/>
      <c r="C8882" t="inlineStr"/>
      <c r="D8882">
        <f> das Mitglied der Heilsarmee +</f>
        <v/>
      </c>
    </row>
    <row r="8883">
      <c r="A8883" t="inlineStr">
        <is>
          <t>Heilserum</t>
        </is>
      </c>
      <c r="B8883" t="inlineStr"/>
      <c r="C8883" t="inlineStr"/>
      <c r="D8883" t="inlineStr">
        <is>
          <t>huyết thanh, nước sữa</t>
        </is>
      </c>
    </row>
    <row r="8884">
      <c r="A8884" t="inlineStr">
        <is>
          <t>Heilung</t>
        </is>
      </c>
      <c r="B8884" t="inlineStr"/>
      <c r="C8884" t="inlineStr"/>
      <c r="D8884" t="inlineStr">
        <is>
          <t>sự đóng sẹo, sự lên da non - cách chữa bệnh, cách điều trị, việc chữa bệnh, việc điều trị, đợt chữa bệnh, thuốc, phương thuốc, sự lưu hoá, thánh chức - = eine Heilung herbeiführen +</t>
        </is>
      </c>
    </row>
    <row r="8885">
      <c r="A8885" t="inlineStr">
        <is>
          <t>Heilverfahren</t>
        </is>
      </c>
      <c r="B8885" t="inlineStr"/>
      <c r="C8885" t="inlineStr"/>
      <c r="D8885" t="inlineStr">
        <is>
          <t>cách chữa bệnh, cách điều trị, việc chữa bệnh, việc điều trị, đợt chữa bệnh, thuốc, phương thuốc, sự lưu hoá, thánh chức - phép chữa bệnh</t>
        </is>
      </c>
    </row>
    <row r="8886">
      <c r="A8886" t="inlineStr">
        <is>
          <t>Heim</t>
        </is>
      </c>
      <c r="B8886" t="inlineStr"/>
      <c r="C8886" t="inlineStr"/>
      <c r="D8886" t="inlineStr">
        <is>
          <t>nền lò sưởi, lòng lò sưởi, khoảng lát trước lò sưởi, đáy lò, lòng lò, gia đình, tổ ấm - nhà, chỗ ở, quê hương, tổ quốc, nơi chôn nhau cắt rún, nước nhà, chỗ sinh sống, viện, trại, đích - 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 - sự rút lui, sự rút quân, hiệu lệnh rút quân, tiếng kèn thu không, sự ẩn dật, nơi ẩn dật ) nơi tu đạo, nơi trốn tránh, sào huyệt, nhà dưỡng lão, trại cứu tế, bệnh viện tinh thần kinh</t>
        </is>
      </c>
    </row>
    <row r="8887">
      <c r="A8887" t="inlineStr">
        <is>
          <t>heim</t>
        </is>
      </c>
      <c r="B8887" t="inlineStr"/>
      <c r="C8887" t="inlineStr"/>
      <c r="D8887" t="inlineStr">
        <is>
          <t>gia đình, ở gia đình, ở nhà, nước nhà, ở trong nước, nội, địa phương, ở gần nhà, về nhà, trở về nhà, đến nhà, về nước, hồi hương, về quê hương, trúng, trúng địch, chạm nọc, trúng tim đen - đến cùng</t>
        </is>
      </c>
    </row>
    <row r="8888">
      <c r="A8888" t="inlineStr">
        <is>
          <t>Heimarbeiter</t>
        </is>
      </c>
      <c r="B8888" t="inlineStr"/>
      <c r="C8888" t="inlineStr"/>
      <c r="D8888" t="inlineStr">
        <is>
          <t>công nhân làm việc ngoài nhà máy, công nhân làm việc ngoài trời</t>
        </is>
      </c>
    </row>
    <row r="8889">
      <c r="A8889" t="inlineStr">
        <is>
          <t>Heimat</t>
        </is>
      </c>
      <c r="B8889" t="inlineStr"/>
      <c r="C8889" t="inlineStr"/>
      <c r="D8889" t="inlineStr">
        <is>
          <t>nước Anh, nước quê hương - nước, quốc gia, đất nước, tổ quốc, quê hương, xứ sở, nhân dân, số ít vùng, xứ, miền, địa hạt, lĩnh vực, số ít nông thôn, thôn dã - môi trường sống, nơi sống, nhà, chỗ ở - gia đình, tổ ấm, nơi chôn nhau cắt rún, nước nhà, chỗ sinh sống, viện, trại, đích = in der Heimat + = nicht in die Heimat zurückzuschicken +</t>
        </is>
      </c>
    </row>
    <row r="8890">
      <c r="A8890" t="inlineStr">
        <is>
          <t>Heimatland</t>
        </is>
      </c>
      <c r="B8890" t="inlineStr"/>
      <c r="C8890" t="inlineStr"/>
      <c r="D8890" t="inlineStr">
        <is>
          <t>tổ quốc, quê hương, nước mẹ, mẫu quốc</t>
        </is>
      </c>
    </row>
    <row r="8891">
      <c r="A8891" t="inlineStr">
        <is>
          <t>heimatlos</t>
        </is>
      </c>
      <c r="B8891" t="inlineStr"/>
      <c r="C8891" t="inlineStr"/>
      <c r="D8891" t="inlineStr">
        <is>
          <t>không cửa không nhà, vô gia cư</t>
        </is>
      </c>
    </row>
    <row r="8892">
      <c r="A8892" t="inlineStr">
        <is>
          <t>Heimatort</t>
        </is>
      </c>
      <c r="B8892" t="inlineStr"/>
      <c r="C8892" t="inlineStr"/>
      <c r="D8892" t="inlineStr">
        <is>
          <t>nhà, chỗ ở, gia đình, tổ ấm, quê hương, tổ quốc, nơi chôn nhau cắt rún, nước nhà, chỗ sinh sống, viện, trại, đích</t>
        </is>
      </c>
    </row>
    <row r="8893">
      <c r="A8893" t="inlineStr">
        <is>
          <t>Heimatrecht</t>
        </is>
      </c>
      <c r="B8893" t="inlineStr"/>
      <c r="C8893" t="inlineStr"/>
      <c r="D8893" t="inlineStr">
        <is>
          <t>làm biến tính, làm biến chất, tước quốc tịch</t>
        </is>
      </c>
    </row>
    <row r="8894">
      <c r="A8894" t="inlineStr">
        <is>
          <t>heimgesucht</t>
        </is>
      </c>
      <c r="B8894" t="inlineStr"/>
      <c r="C8894" t="inlineStr"/>
      <c r="D8894">
        <f> heimgesucht +</f>
        <v/>
      </c>
    </row>
    <row r="8895">
      <c r="A8895" t="inlineStr">
        <is>
          <t>heimisch</t>
        </is>
      </c>
      <c r="B8895" t="inlineStr"/>
      <c r="C8895" t="inlineStr"/>
      <c r="D8895" t="inlineStr">
        <is>
          <t>gia đình, việc nhà, nội trợ, nuôi trong nhà, trong nước trong nước, nội, thích ở nhà, thích đời sống gia đình, chỉ quanh quẩn ở nhà, chỉ ru rú xó nhà - ở gia đình, ở nhà, nước nhà, ở trong nước, địa phương, ở gần nhà, về nhà, trở về nhà, đến nhà, về nước, hồi hương, về quê hương, trúng, trúng địch, chạm nọc, trúng tim đen, đến cùng - giản dị, chất phác, không màu mè, không khách sáo, không kiểu cách, xấu, vô duyên, thô kệch - nơi sinh, tự nhiên, bẩm sinh, thổ dân = nicht heimisch + = heimisch werden + = heimisch machen +</t>
        </is>
      </c>
    </row>
    <row r="8896">
      <c r="A8896" t="inlineStr">
        <is>
          <t>heimkehrend</t>
        </is>
      </c>
      <c r="B8896" t="inlineStr"/>
      <c r="C8896" t="inlineStr"/>
      <c r="D8896" t="inlineStr">
        <is>
          <t>về nhà, trở về nhà, đưa thư</t>
        </is>
      </c>
    </row>
    <row r="8897">
      <c r="A8897" t="inlineStr">
        <is>
          <t>heimlich</t>
        </is>
      </c>
      <c r="B8897" t="inlineStr"/>
      <c r="C8897" t="inlineStr"/>
      <c r="D8897" t="inlineStr">
        <is>
          <t>giấu giếm, bí mật - che đậy, vụng trộm - trộm, lén lút, ngấm ngầm - kín đáo, thầm kín, riêng tư, kín mồm kín miệng, khuất nẻo, cách biệt - ranh mãnh, mánh lới, láu cá, quỷ quyệt, giả nhân giả nghĩa, tâm ngẩm tầm ngầm, hay đùa ác, hay châm biếm - thầm lén - - gian lậu - dưới đất, ngầm, kín - nham hiểm = heimlich tun +</t>
        </is>
      </c>
    </row>
    <row r="8898">
      <c r="A8898" t="inlineStr">
        <is>
          <t>Heimlichkeit</t>
        </is>
      </c>
      <c r="B8898" t="inlineStr"/>
      <c r="C8898" t="inlineStr"/>
      <c r="D8898" t="inlineStr">
        <is>
          <t>sự riêng tư, sự xa lánh, sự cách biệt, sự bí mật, sự kín đáo - tính kín đáo, sự giữ bí mật, sự giấu giếm - by stealth giấu giếm, lén lút - tính chất giấu giếm, tính chất lén lút, tính chất vụng trộm = in aller Heimlichkeit +</t>
        </is>
      </c>
    </row>
    <row r="8899">
      <c r="A8899" t="inlineStr">
        <is>
          <t>Heimlichtuerei</t>
        </is>
      </c>
      <c r="B8899" t="inlineStr"/>
      <c r="C8899" t="inlineStr"/>
      <c r="D8899" t="inlineStr">
        <is>
          <t>tính hay giấu giếm, tính hay giữ kẽ</t>
        </is>
      </c>
    </row>
    <row r="8900">
      <c r="A8900" t="inlineStr">
        <is>
          <t>heimsuchen</t>
        </is>
      </c>
      <c r="B8900" t="inlineStr"/>
      <c r="C8900" t="inlineStr"/>
      <c r="D8900" t="inlineStr">
        <is>
          <t>làm đau đớn, làm đau buồn, làm ưu phiền, làm khổ sở - năng lui tới, hay lui tới, ám ảnh, thường lảng vảng, thường lui tới, thường lai vãng - tràn vào quấy phá, tràn vào phá hoại - - làm phiền, quấy rầy, làm khó chịu - đi thăm hỏi, chuyện trò thân mật, thăm, thăm hỏi, thăm viếng, đến thăm, tham quan, đi đến, hay đến, kiểm tra, thanh tra, đến, giáng xuống, lan tràn, hoành hành, khám xét, phạt, trừng phạt - ban cho</t>
        </is>
      </c>
    </row>
    <row r="8901">
      <c r="A8901" t="inlineStr">
        <is>
          <t>Heimsuchung</t>
        </is>
      </c>
      <c r="B8901" t="inlineStr"/>
      <c r="C8901" t="inlineStr"/>
      <c r="D8901" t="inlineStr">
        <is>
          <t>nỗi đau đớn, nỗi đau buồn, nỗi ưu phiền, nỗi khổ sở, tai ách, tai hoạ, hoạn nạn - sự tràn vào quấy phá, sự tràn vào phá hoại - sự nện, sự giáng, sự gây ra, sự bắt phải chịu, tai ương, điều phiền toái - bệnh dịch, điều tệ hại, điều phiền phức, điều khó chịu, người gây tai hại, vật gây tai hại - sự thử, việc xét xử, sự xử án, điều thử thách, nỗi gian nan - sự đi thăm, sự đến thăm, sự thăm hỏi, sự thăm viếng, sự thanh tra, sự kiểm tra, sự di trú ồ ạt và bất thường, thiên tai, sự trừng phạt, phúc trời ban cho, lộc thánh, sự ngồi chơi thăm hỏi quá lâu</t>
        </is>
      </c>
    </row>
    <row r="8902">
      <c r="A8902" t="inlineStr">
        <is>
          <t>Heimweh</t>
        </is>
      </c>
      <c r="B8902" t="inlineStr"/>
      <c r="C8902" t="inlineStr"/>
      <c r="D8902" t="inlineStr">
        <is>
          <t>nỗi nhớ nhà, lòng nhớ quê hương - nỗi luyến tiếc quá kh = Heimweh- + = Heimweh haben +</t>
        </is>
      </c>
    </row>
    <row r="8903">
      <c r="A8903" t="inlineStr">
        <is>
          <t>heimzahlen</t>
        </is>
      </c>
      <c r="B8903" t="inlineStr"/>
      <c r="C8903" t="inlineStr"/>
      <c r="D8903" t="inlineStr">
        <is>
          <t>đền bù, đền đáp, trả ơn, báo ơn, trả thù, báo thù, báo oán, thưởng = heimzahlen + = jemandem etwas heimzahlen +</t>
        </is>
      </c>
    </row>
    <row r="8904">
      <c r="A8904" t="inlineStr">
        <is>
          <t>Heirat</t>
        </is>
      </c>
      <c r="B8904" t="inlineStr"/>
      <c r="C8904" t="inlineStr"/>
      <c r="D8904" t="inlineStr">
        <is>
          <t>sự cưới xin, sự kết hôn, hôn nhân, lễ cưới - diêm, ngòi, cuộc thi đấu, địch thủ, đối thủ, người ngang tài, người ngang sức, cái xứng nhau, cái hợp nhau, đám</t>
        </is>
      </c>
    </row>
    <row r="8905">
      <c r="A8905" t="inlineStr">
        <is>
          <t>heiraten</t>
        </is>
      </c>
      <c r="B8905" t="inlineStr"/>
      <c r="C8905" t="inlineStr"/>
      <c r="D8905" t="inlineStr">
        <is>
          <t>tiết kiệm, dành dụm, khéo sử dụng, gả chồng, lấy, cưới, cày cấy - lấy vợ cho, lấy chồng cho, gả, làm lễ cưới cho ở nhà thờ, kết hợp chặt chẽ, kết hôn, lấy vợ, lấy chồng - chiếu tướng cho bí, kết bạn với, kết đôi với, lấy nhau, phủ chim, gà, sống cùng, chơi cùng, đi cùng, ở cùng - g chồng, cưới vợ cho, kết hôn với, làm lễ cưới cho, kết hợp, hoà hợp, cưới nhau = heiraten + = halb und halb daran denken zu heiraten +</t>
        </is>
      </c>
    </row>
    <row r="8906">
      <c r="A8906" t="inlineStr">
        <is>
          <t>Heiratsantrag</t>
        </is>
      </c>
      <c r="B8906" t="inlineStr"/>
      <c r="C8906" t="inlineStr"/>
      <c r="D8906" t="inlineStr">
        <is>
          <t>sự đề nghị, sự đề xuất, điều đề nghị, dự kiến đề nghị, kế hoạch đề xuất, sự cầu hôn - bộ com lê, bộ quần áo, lời xin, lời yêu cầu, lời thỉnh cầu, sự kiện tụng, sự tố tụng, Hoa, bộ quần áo giáp, bộ buồm = einen Heiratsantrag machen + = er machte ihr einen Heiratsantrag +</t>
        </is>
      </c>
    </row>
    <row r="8907">
      <c r="A8907" t="inlineStr">
        <is>
          <t>heiser</t>
        </is>
      </c>
      <c r="B8907" t="inlineStr"/>
      <c r="C8907" t="inlineStr"/>
      <c r="D8907" t="inlineStr">
        <is>
          <t>khàn khàn, khản - vỏ, giống như vỏ, khô như vỏ, khô như trấu, có vỏ, khàn, khản tiếng, nói khàn khàn, to khoẻ, vạm vỡ - - ở cổ = heiser sein +</t>
        </is>
      </c>
    </row>
    <row r="8908">
      <c r="A8908" t="inlineStr">
        <is>
          <t>Heiserkeit</t>
        </is>
      </c>
      <c r="B8908" t="inlineStr"/>
      <c r="C8908" t="inlineStr"/>
      <c r="D8908" t="inlineStr">
        <is>
          <t>tình trạng khản giọng, giọng khàn khàn</t>
        </is>
      </c>
    </row>
    <row r="8909">
      <c r="A8909" t="inlineStr">
        <is>
          <t>heiter</t>
        </is>
      </c>
      <c r="B8909" t="inlineStr"/>
      <c r="C8909" t="inlineStr"/>
      <c r="D8909" t="inlineStr">
        <is>
          <t>sung sướng, vui vẻ - sáng, sáng chói, tươi, sáng sủa, rạng rỡ, sáng ngời, rực rỡ, sáng dạ, thông minh, nhanh trí, vui tươi, lanh lợi, hoạt bát, nhanh nhẹn - vui mừng, phấn khởi, hớn hở, tươi cười, vui mắt, vui lòng, sẵn lòng, không miễn cưỡng - hân hoan - vui tính - trong, trong trẻo, trong sạch, dễ hiểu, thông trống, không có trở ngại, thoát khỏi, giũ sạch, trang trải hết, trọn vẹn, toàn bộ, đủ, tròn, trọn, chắc, chắc chắn, rõ ràng, hoàn toàn, hẳn, tách ra - ra rời, xa ra, ở xa - hài hước, khôi hài, kịch vui - hoà nhã, phóng khoáng - co giãn &amp; ), đàn hồi, mềm dẻo, nhún nhảy, bồng bột, bốc đồng - phải, đúng, hợp lý, không thiên vị, công bằng, ngay thẳng, thẳng thắn, không gian lận, khá, khá tốt, đầy hứa hẹn, thuận lợi, thông đồng bén giọt, đẹp, nhiều, thừa thãi, khá lớn, có vẻ đúng - có vẻ xuôi tai, khéo, vàng hoe, trắng, trúng, tốt, lịch sự, lễ phép, vào bản sạch - thuộc ngày lễ, thuộc ngày hội, vui - sặc sỡ, truỵ lạc, phóng đâng, đĩ thoâ, lẳng lơ, homosexual - tốt bụng, thân ái, ân cần, ôn hoà, ấm áp, thiên tài, cằm - - vui sướng - vui nhộn - đùa bỡn, vui đùa - chếnh choáng say, ngà ngà say, thú vị, dễ chịu, thú vị gớm, dễ chịu gớm, hay ho gớm, rất, hết sức, lắm, quá - - có dáng nhẹ nhàng, duyên dáng, thanh nhã, nhẹ dạ, lông bông - cười đùa - lạc quan, đầy hy vọng, tin tưởng, đỏ, hồng hào, đỏ như máu, máu, có máu, đẫm máu - có màu đỏ như máu, nhiều máu - quang tạnh, yên lặng, không sóng gió, trầm lặng, thanh bình, thanh thản, Ngài, Đức, Tướng công - mỉm cười - nhanh nhảu - nắng, có nhiều ánh nắng, tươi sáng - không có mây, quang, quang đãng</t>
        </is>
      </c>
    </row>
    <row r="8910">
      <c r="A8910" t="inlineStr">
        <is>
          <t>Heiterkeit</t>
        </is>
      </c>
      <c r="B8910" t="inlineStr"/>
      <c r="C8910" t="inlineStr"/>
      <c r="D8910" t="inlineStr">
        <is>
          <t>sự sáng ngời, sự rực rỡ, sự sáng dạ, sự thông minh, sự nhanh trí - sự vui vẻ, sự khoái trá, sự cổ vũ, sự khuyến khích, sự hoan hô, tiêng hoan hô, đồ ăn ngon, món ăn thịnh soạn, khí sắc, thể trạng - sự hoan hỉ, sự hân hoan, sự vui mừng, sự phấn khởi, sự vui mắt, sự vui lòng, sự sẵn lòng, sự không miễn cưỡng - niềm vui vẻ, niềm hồ hởi - tính vui vẻ, tính tốt bụng, tính ân cần thân mật, tính ôn hoà - sự vui nhộn - - tâm trạng vui vẻ, tâm trạng vui tươi, sự vui tính - tâm hồn vui vẻ, thái độ vui vẻ - sự cười, tiếng cười - sự vui đùa, sự cười đùa, sự nô giỡn - tính hay đùa cợt, tính hay pha trò, tính hay khôi hài, lời đùa cợt, lời pha trò - cảnh trời quang mây tạnh, cảnh sóng yên biển lặng, sự trầm lặng, sự thanh bình, sự thanh thản - ánh sáng mặt trời, ánh nắng, sự vui tươi, sự hớn hở, sự tươi sáng, nắng</t>
        </is>
      </c>
    </row>
    <row r="8911">
      <c r="A8911" t="inlineStr">
        <is>
          <t>Heizapparat</t>
        </is>
      </c>
      <c r="B8911" t="inlineStr"/>
      <c r="C8911" t="inlineStr"/>
      <c r="D8911" t="inlineStr">
        <is>
          <t>bếp lò, lò, súng lục - lồng ấp</t>
        </is>
      </c>
    </row>
    <row r="8912">
      <c r="A8912" t="inlineStr">
        <is>
          <t>heizen</t>
        </is>
      </c>
      <c r="B8912" t="inlineStr"/>
      <c r="C8912" t="inlineStr"/>
      <c r="D8912" t="inlineStr">
        <is>
          <t>đốt cháy, đốt, làm nổ, bắn, làm đỏ, nung, sấy, khử trùng, thải, đuổi, sa thải, kích thích, khuyến khích, làm phấn khởi, bắt lửa, cháy, bốc cháy, nóng lên, rực đỏ, nổ, nổ súng, chạy - đốt nóng, nung nóng, làm nóng, làm bừng bừng, làm nổi giận, làm nổi nóng, kích động, làm sôi nổi lên, trở nên nóng, nổi nóng, nổi giận, sôi nổi lên - đun nóng, hâm - đốt lò của, ăn vội vàng - làm cho nóng, hâm nóng, làm cho ấm, làm tức giận, trêu tức, làm sôi nổi, đánh, quất, vụt, sưởi ấm, phát cáu, phát tức, sổi nổi lên</t>
        </is>
      </c>
    </row>
    <row r="8913">
      <c r="A8913" t="inlineStr">
        <is>
          <t>Heizer</t>
        </is>
      </c>
      <c r="B8913" t="inlineStr"/>
      <c r="C8913" t="inlineStr"/>
      <c r="D8913" t="inlineStr">
        <is>
          <t>đội viên chữa cháy, công nhân đốt lò - người đốt lò</t>
        </is>
      </c>
    </row>
    <row r="8914">
      <c r="A8914" t="inlineStr">
        <is>
          <t>Heizung</t>
        </is>
      </c>
      <c r="B8914" t="inlineStr"/>
      <c r="C8914" t="inlineStr"/>
      <c r="D8914" t="inlineStr">
        <is>
          <t>sự đốt cháy, sự nung gạch, sự đốt lò, sự giật mình, sự bắn, cuộc bắn, chất đốt - bếp lò, lò, súng lục - sự đốt nóng, sự đun nóng, sự làm nóng, sự nung, sự nóng lên = die elektrische Heizung +</t>
        </is>
      </c>
    </row>
    <row r="8915">
      <c r="A8915" t="inlineStr">
        <is>
          <t>Hektar</t>
        </is>
      </c>
      <c r="B8915" t="inlineStr"/>
      <c r="C8915" t="inlineStr"/>
      <c r="D8915" t="inlineStr">
        <is>
          <t>hecta</t>
        </is>
      </c>
    </row>
    <row r="8916">
      <c r="A8916" t="inlineStr">
        <is>
          <t>Hektik</t>
        </is>
      </c>
      <c r="B8916" t="inlineStr"/>
      <c r="C8916" t="inlineStr"/>
      <c r="D8916" t="inlineStr">
        <is>
          <t>sốt lao phổi, người mắc bệnh lao phổi, sự ửng đỏ vì lên cơn sốt</t>
        </is>
      </c>
    </row>
    <row r="8917">
      <c r="A8917" t="inlineStr">
        <is>
          <t>hektisch</t>
        </is>
      </c>
      <c r="B8917" t="inlineStr"/>
      <c r="C8917" t="inlineStr"/>
      <c r="D8917" t="inlineStr">
        <is>
          <t>cuồng nhiệt, sôi nổi, say sưa, lao phổi, mắc bệnh lao phổi, ửng đỏ vì lên cơn sốt</t>
        </is>
      </c>
    </row>
    <row r="8918">
      <c r="A8918" t="inlineStr">
        <is>
          <t>Held</t>
        </is>
      </c>
      <c r="B8918" t="inlineStr"/>
      <c r="C8918" t="inlineStr"/>
      <c r="D8918" t="inlineStr">
        <is>
          <t>người vô địch, nhà quán quân, được giải nhất, vô địch, quán quân, chiến sĩ - người anh hùng, nhân vật nam chính - vị, danh nhân = der Held +</t>
        </is>
      </c>
    </row>
    <row r="8919">
      <c r="A8919" t="inlineStr">
        <is>
          <t>Helden</t>
        </is>
      </c>
      <c r="B8919" t="inlineStr"/>
      <c r="C8919" t="inlineStr"/>
      <c r="D8919" t="inlineStr">
        <is>
          <t>đưa đi thăm những cảnh lạ, đi xem những vật lạ, đi thăm những cảnh lạ ở, đối đâi như danh nhân, tiếp đón như danh nhân, đề cao như mộ danh nhân, đi thăm những cảnh lạ - đi tham quan</t>
        </is>
      </c>
    </row>
    <row r="8920">
      <c r="A8920" t="inlineStr">
        <is>
          <t>Heldengedicht</t>
        </is>
      </c>
      <c r="B8920" t="inlineStr"/>
      <c r="C8920" t="inlineStr"/>
      <c r="D8920" t="inlineStr">
        <is>
          <t>thiên anh hùng ca, thiên sử thi = das komische Heldengedicht +</t>
        </is>
      </c>
    </row>
    <row r="8921">
      <c r="A8921" t="inlineStr">
        <is>
          <t>heldenhaft</t>
        </is>
      </c>
      <c r="B8921" t="inlineStr"/>
      <c r="C8921" t="inlineStr"/>
      <c r="D8921" t="inlineStr">
        <is>
          <t>anh hùng, quả cảm, dám làm việc lớn, kêu, khoa trương, cường điệu, to lớn khác thường, hùng mạnh khác thường - dũng cảm, can đảm</t>
        </is>
      </c>
    </row>
    <row r="8922">
      <c r="A8922" t="inlineStr">
        <is>
          <t>Heldenmut</t>
        </is>
      </c>
      <c r="B8922" t="inlineStr"/>
      <c r="C8922" t="inlineStr"/>
      <c r="D8922" t="inlineStr">
        <is>
          <t>đức tính anh hùng, cử chỉ anh hùng, thái độ anh hùng, chủ nghĩa anh hùng - sự anh dũng, sự dũng cảm, lòng can đảm, năng lực, khác thường</t>
        </is>
      </c>
    </row>
    <row r="8923">
      <c r="A8923" t="inlineStr">
        <is>
          <t>Heldentum</t>
        </is>
      </c>
      <c r="B8923" t="inlineStr"/>
      <c r="C8923" t="inlineStr"/>
      <c r="D8923" t="inlineStr">
        <is>
          <t>đức tính anh hùng, cử chỉ anh hùng, thái độ anh hùng, chủ nghĩa anh hùng</t>
        </is>
      </c>
    </row>
    <row r="8924">
      <c r="A8924" t="inlineStr">
        <is>
          <t>Heldin</t>
        </is>
      </c>
      <c r="B8924" t="inlineStr"/>
      <c r="C8924" t="inlineStr"/>
      <c r="D8924" t="inlineStr">
        <is>
          <t>Heroin - nữ anh hùng, nhân vật nữ chính - nữ diễn viên thủ vai chính</t>
        </is>
      </c>
    </row>
    <row r="8925">
      <c r="A8925" t="inlineStr">
        <is>
          <t>helfen</t>
        </is>
      </c>
      <c r="B8925" t="inlineStr"/>
      <c r="C8925" t="inlineStr"/>
      <c r="D8925" t="inlineStr">
        <is>
          <t>giúp, giúp đỡ, dự, có mặt - giúp ích, có lợi cho - cứu giúp, đưa mời, nhịn được, ngăn được, chịu được, đừng được, tránh được, cứu chữa - vá, chữa, sửa chữa, sửa sang, tu bổ, tu sửa, sửa, sửa đổi, sửa lại, chỉnh đốn, cải thiện, làm cho tốt hơn, làm cho khá hơn, sửa tính nết, sửa mình, tu tính, phục hồi - làm an tâm, làm yên lòng, làm dịu, làm khuây khoả, an ủi, làm nhẹ bớt, giảm bớt, cứu trợ, giải vây, đổi, khai thông, làm cho vui lên, làm cho đỡ đều đều tử nhạt, làm cho đỡ căng thẳng - đắp nổi, nêu bật lên, làm nổi bật lên - phụ lực, ủng hộ, tán thành, thuyên chuyển, cho nghỉ để giao công tác mới, biệt phái một thời gian - = helfen + = helfen + = kann ich helfen? + = ihm ist nicht mehr zu helfen +</t>
        </is>
      </c>
    </row>
    <row r="8926">
      <c r="A8926" t="inlineStr">
        <is>
          <t>helfend</t>
        </is>
      </c>
      <c r="B8926" t="inlineStr"/>
      <c r="C8926" t="inlineStr"/>
      <c r="D8926" t="inlineStr">
        <is>
          <t>phụ, bổ trợ - phải nộp cống, phải triều cống, phụ thuộc, chư hầu, nhánh</t>
        </is>
      </c>
    </row>
    <row r="8927">
      <c r="A8927" t="inlineStr">
        <is>
          <t>Helfende</t>
        </is>
      </c>
      <c r="B8927" t="inlineStr"/>
      <c r="C8927" t="inlineStr"/>
      <c r="D8927" t="inlineStr">
        <is>
          <t>con ong, nhà thơ, người bận nhiều việc, buổi vui chơi tập thể, buổi lao động tập thể</t>
        </is>
      </c>
    </row>
    <row r="8928">
      <c r="A8928" t="inlineStr">
        <is>
          <t>Helfer</t>
        </is>
      </c>
      <c r="B8928" t="inlineStr"/>
      <c r="C8928" t="inlineStr"/>
      <c r="D8928" t="inlineStr">
        <is>
          <t>sự giúp đỡ, sự cứu giúp, sự viện trợ, người giúp đỡ, người phụ tá, thuế, công trái, số nhiều) những phương tiện để giúp đỡ - trợ giáo, viên phụ thẩm, người bán hàng shop assistant) - trợ động từ, quân đội nước ngoài sang giúp đỡ, quân đội đồng minh sang giúp đỡ, thiết bị phụ, máy phụ - người ủng hộ - người chữa - người giúp việc - người chăm sóc - người phụ, vật phụ, người bổ sung, vật bổ sung, công ty lép vốn - vật chống đỡ, hình con vật đứng</t>
        </is>
      </c>
    </row>
    <row r="8929">
      <c r="A8929" t="inlineStr">
        <is>
          <t>Heliograph</t>
        </is>
      </c>
      <c r="B8929" t="inlineStr"/>
      <c r="C8929" t="inlineStr"/>
      <c r="D8929" t="inlineStr">
        <is>
          <t>máy quang báo helio), máy ghi mặt trời, bản khắc bằng ánh sáng mặt trời</t>
        </is>
      </c>
    </row>
    <row r="8930">
      <c r="A8930" t="inlineStr">
        <is>
          <t>Heliotrop</t>
        </is>
      </c>
      <c r="B8930" t="inlineStr"/>
      <c r="C8930" t="inlineStr"/>
      <c r="D8930" t="inlineStr">
        <is>
          <t>cây vòi voi, màu đỏ ánh xanh, đá heliotrope</t>
        </is>
      </c>
    </row>
    <row r="8931">
      <c r="A8931" t="inlineStr">
        <is>
          <t>heliozentrisch</t>
        </is>
      </c>
      <c r="B8931" t="inlineStr"/>
      <c r="C8931" t="inlineStr"/>
      <c r="D8931" t="inlineStr">
        <is>
          <t>đo từ tâm mặt trời, lấy mặt trời làm tâm, nhật tâm</t>
        </is>
      </c>
    </row>
    <row r="8932">
      <c r="A8932" t="inlineStr">
        <is>
          <t>hell</t>
        </is>
      </c>
      <c r="B8932" t="inlineStr"/>
      <c r="C8932" t="inlineStr"/>
      <c r="D8932" t="inlineStr">
        <is>
          <t>vàng hoe - sáng, sáng chói, tươi, sáng sủa, rạng rỡ, sáng ngời, rực rỡ, sáng dạ, thông minh, nhanh trí, vui tươi, lanh lợi, hoạt bát, nhanh nhẹn - rộng, bao la, mênh mông, rộng rãi, khoáng đạt, phóng khoáng, rõ, rõ ràng, thô tục, tục tĩu, khái quát đại cương, chung, chính, nặng, hoàn toàn - trong, trong trẻo, trong sạch, dễ hiểu, thông trống, không có trở ngại, thoát khỏi, giũ sạch, trang trải hết, trọn vẹn, toàn bộ, đủ, tròn, trọn, chắc, chắc chắn, hẳn, tách ra, ra rời, xa ra - ở xa - phải, đúng, hợp lý, không thiên vị, công bằng, ngay thẳng, thẳng thắn, không gian lận, khá, khá tốt, đầy hứa hẹn, thuận lợi, thông đồng bén giọt, đẹp, nhiều, thừa thãi, khá lớn, có vẻ đúng - có vẻ xuôi tai, khéo, trắng, trúng, tốt, lịch sự, lễ phép, vào bản sạch - biết - nhạt, nhẹ, nhẹ nhàng, thanh thoát, dịu dàng, thư thái, khinh suất, nông nổi, nhẹ dạ, bộp chộp, lăng nhăng, lẳng lơ, đĩ thoã, tầm thường, không quan trọng - có dáng nhẹ nhàng, duyên dáng, thanh nhã, vui vẻ, tươi cười, lông bông - trong suốt, trong sáng - minh bạch, sáng suốt, minh mẫn, tỉnh táo - chói lọi, minh xác, quang minh, soi sáng vấn đề - kim loại, như kim loại - tái, nhợt nhạt, xanh xám, nhợt, lờ mờ, yếu ớt - quang tạnh, yên lặng, không sóng gió, trầm lặng, thanh bình, thanh thản, Ngài, Đức, Tướng công - chỉ là, đúng là, tuyệt đối, dốc đứng, thẳng đứng, mỏng dính, trông thấy da, thẳng - bóng - mạnh, ác liệt, mau lẹ, nhanh, khéo léo, khôn khéo, tinh ranh, láu, đẹp sang, diện, bảnh bao - rõ rệt - bạch, bạc, tái mét, xanh nhợt, trắng bệch, không màu sắc, ngây th, trong trắng, tinh, sạch, sạch sẽ, vô tội, phái quân chủ, phn cách mạng, phn động = hell +</t>
        </is>
      </c>
    </row>
    <row r="8933">
      <c r="A8933" t="inlineStr">
        <is>
          <t>hellblond</t>
        </is>
      </c>
      <c r="B8933" t="inlineStr"/>
      <c r="C8933" t="inlineStr"/>
      <c r="D8933" t="inlineStr">
        <is>
          <t>phải, đúng, hợp lý, không thiên vị, công bằng, ngay thẳng, thẳng thắn, không gian lận, khá, khá tốt, đầy hứa hẹn, thuận lợi, thông đồng bén giọt, đẹp, nhiều, thừa thãi, khá lớn, có vẻ đúng - có vẻ xuôi tai, khéo, vàng hoe, trắng, trong sạch, trúng, tốt, lịch sự, lễ phép, vào bản sạch</t>
        </is>
      </c>
    </row>
    <row r="8934">
      <c r="A8934" t="inlineStr">
        <is>
          <t>Helle</t>
        </is>
      </c>
      <c r="B8934" t="inlineStr"/>
      <c r="C8934" t="inlineStr"/>
      <c r="D8934" t="inlineStr">
        <is>
          <t>sự sáng ngời, sự rực rỡ, sự sáng dạ, sự thông minh, sự nhanh trí - tính trong, tính sáng sủa, tính minh bạch, tính rõ ràng, tính trong sáng, tính dễ hiểu, tính sáng suốt, tính minh mẫn, tính sáng, tính sáng ngời</t>
        </is>
      </c>
    </row>
    <row r="8935">
      <c r="A8935" t="inlineStr">
        <is>
          <t>Hellebarde</t>
        </is>
      </c>
      <c r="B8935" t="inlineStr"/>
      <c r="C8935" t="inlineStr"/>
      <c r="D8935" t="inlineStr">
        <is>
          <t>kích</t>
        </is>
      </c>
    </row>
    <row r="8936">
      <c r="A8936" t="inlineStr">
        <is>
          <t>Heller</t>
        </is>
      </c>
      <c r="B8936" t="inlineStr"/>
      <c r="C8936" t="inlineStr"/>
      <c r="D8936" t="inlineStr">
        <is>
          <t>số tiền rất nhỏ, đồng xu, cái nhỏ mọn, cái không đáng kể - đồng xu penni, số tiền = ohne einen roten Heller +</t>
        </is>
      </c>
    </row>
    <row r="8937">
      <c r="A8937" t="inlineStr">
        <is>
          <t>Helligkeit</t>
        </is>
      </c>
      <c r="B8937" t="inlineStr"/>
      <c r="C8937" t="inlineStr"/>
      <c r="D8937" t="inlineStr">
        <is>
          <t>sự sáng ngời, sự rực rỡ, sự sáng dạ, sự thông minh, sự nhanh trí = die Helligkeit +</t>
        </is>
      </c>
    </row>
    <row r="8938">
      <c r="A8938" t="inlineStr">
        <is>
          <t>Hellsehen</t>
        </is>
      </c>
      <c r="B8938" t="inlineStr"/>
      <c r="C8938" t="inlineStr"/>
      <c r="D8938" t="inlineStr">
        <is>
          <t>khả năng nhìn thấu được cả những cái vô hình, trí sáng suốt</t>
        </is>
      </c>
    </row>
    <row r="8939">
      <c r="A8939" t="inlineStr">
        <is>
          <t>Hellseher</t>
        </is>
      </c>
      <c r="B8939" t="inlineStr"/>
      <c r="C8939" t="inlineStr"/>
      <c r="D8939" t="inlineStr">
        <is>
          <t>người có thể nhìn thấu được cả những cái vô hình, người sáng suốt</t>
        </is>
      </c>
    </row>
    <row r="8940">
      <c r="A8940" t="inlineStr">
        <is>
          <t>Hellseherei</t>
        </is>
      </c>
      <c r="B8940" t="inlineStr"/>
      <c r="C8940" t="inlineStr"/>
      <c r="D8940" t="inlineStr">
        <is>
          <t>khả năng nhìn thấu được cả những cái vô hình, trí sáng suốt</t>
        </is>
      </c>
    </row>
    <row r="8941">
      <c r="A8941" t="inlineStr">
        <is>
          <t>hellwach</t>
        </is>
      </c>
      <c r="B8941" t="inlineStr"/>
      <c r="C8941" t="inlineStr"/>
      <c r="D8941" t="inlineStr">
        <is>
          <t>tỉnh táo, cảnh giác, linh lợi, nhanh nhẹn, nhanh nhẫu, hoạt bát = er ist hellwach +</t>
        </is>
      </c>
    </row>
    <row r="8942">
      <c r="A8942" t="inlineStr">
        <is>
          <t>Helm</t>
        </is>
      </c>
      <c r="B8942" t="inlineStr"/>
      <c r="C8942" t="inlineStr"/>
      <c r="D8942" t="inlineStr">
        <is>
          <t>mũ sắt, mũ cát, cái chao, cái nắp, cái chụp</t>
        </is>
      </c>
    </row>
    <row r="8943">
      <c r="A8943" t="inlineStr">
        <is>
          <t>Hemdbrust</t>
        </is>
      </c>
      <c r="B8943" t="inlineStr"/>
      <c r="C8943" t="inlineStr"/>
      <c r="D8943" t="inlineStr">
        <is>
          <t>cái trán, cái mặt, đằng trước, phía trước, mặt trước, bình phong ), vạt ngực, mặt trận, sự trơ tráo, sự trơ trẽn, đường đi chơi dọc bờ biển, mớ tóc giả, Frông</t>
        </is>
      </c>
    </row>
    <row r="8944">
      <c r="A8944" t="inlineStr">
        <is>
          <t>Hemdenstoff</t>
        </is>
      </c>
      <c r="B8944" t="inlineStr"/>
      <c r="C8944" t="inlineStr"/>
      <c r="D8944" t="inlineStr">
        <is>
          <t>vải may áo sơ mi</t>
        </is>
      </c>
    </row>
    <row r="8945">
      <c r="A8945" t="inlineStr">
        <is>
          <t>hemmen</t>
        </is>
      </c>
      <c r="B8945" t="inlineStr"/>
      <c r="C8945" t="inlineStr"/>
      <c r="D8945" t="inlineStr">
        <is>
          <t>bắt giữ, làm ngừng lại, chặn lại, ngăn lại, hãm lại, lôi cuốn, hoãn thi hành - làm thất bại, làm hỏng, ngăn trở, bỏ lỡ, bỏ qua, sao lãng, lẩn tránh, chê, không chịu ăn, làm cho nản chí, làm cho giật mình, dở chứng bất kham, dở chứng không chịu đi, chùn lại - lùi lại, do dự - cài, then, chặn, ngăn cản, vạch đường kẻ, cấm, cấm chỉ, ghét, không ưa, kháng biện - - làm trở ngại, ngăn chận, làm trở ngại sự thi hành, chặn đứng, chặn cản, hạn chế chi tiêu, hạn chế việc sử dụng, phản đối, gò vào khuôn, rập chữ nổi - đập, phanh lại, hãm phanh - cản, cản trở, chăn, ngăn chặn, kìm, kiềm chế, nén, dằn, kiểm tra, kiểm soát, kiểm lại, đánh dấu đã kiểm soát, quở trách, trách mắng, gửi, ký gửi, chiếu, ngập ngừng, dừng lại, đứng lại - còng chân, bít kín, lấp lại, làm kẹt, làm tắc, bị bít lại, bị kẹt, bị tắc - xây đập, ngăn bằng đập, + up) ghìm lại, kiềm chế lại - ngăn không cho hưởng, tuyên bố mất quyền lợi, tịch thu để thế nợ, giải quyết trước, tịch thu tài sản để thế nợ - trở nên bẩn, trở nên hôi thối, va chạm, đụng chạm, bị tắc nghẽn, bị vướng, bị rối, chơi trái luật, chơi ăn gian, chơi xấu, làm xấu, làm dơ bẩn, làm nhơ nhuốc, đụng chạm vào, va chạm vào - làm tắc nghẽn, làm rối - làm vướng - - hạn chế, ngăn cấm, ức chế - làm bế tắc, làm nghẽn, ngăn, che, lấp, che khuất, gây trở ngại, phá rối - đối kháng, đối lại, đối chọi, đối lập, chống đối, đối nhau, trái lại - đề bạt tước người khác - ngăn giữ, kiếm chế, dằn lại, cầm giữ, giam - làm chậm lại, làm trễ, đến chậm, đến trễ - cùm lại, xích lại - cầm lại, làm cầm máu lại - - néo bằng dây, lái theo hướng gió, đình lại, hoãn lại, chống đỡ, ở lại, lưu lại, lời mệnh lệnh) ngừng lại, chịu đựng, dẻo dai - ngừng, nghỉ, thôi, cắt, cúp, treo giò, bịt lại, nút lại, hàn, chấm câu, bấm, buộc cho chặt, ngừng lại - bóp cổ, bóp hầu, bóp nghẹt, đàn áp, trấn áp, tiết lưu - đánh lưới - + out) thắng bộ, + up) sắp xếp gọn gàng, chèn = hemmen + = hemmen + = hemmen +</t>
        </is>
      </c>
    </row>
    <row r="8946">
      <c r="A8946" t="inlineStr">
        <is>
          <t>hemmend</t>
        </is>
      </c>
      <c r="B8946" t="inlineStr"/>
      <c r="C8946" t="inlineStr"/>
      <c r="D8946" t="inlineStr">
        <is>
          <t>để ngăn chặn, để hạn chế, để kiềm chế, để ngăn cấm, để cấm - để chắn, để chặn - đàn áp, áp chế, ức chế = hemmend +</t>
        </is>
      </c>
    </row>
    <row r="8947">
      <c r="A8947" t="inlineStr">
        <is>
          <t>Hemmnis</t>
        </is>
      </c>
      <c r="B8947" t="inlineStr"/>
      <c r="C8947" t="inlineStr"/>
      <c r="D8947" t="inlineStr">
        <is>
          <t>sự bối rối, sự lúng túng, sự luống cuống - - vật chướng ngại, trở lực, sự cản trở, sự trở ngại - sự làm tắc nghẽn, sự tắc nghẽn, sự bế tắc, sự gây trở ngại, điều trở ngại, sự phá rối, sự tắc</t>
        </is>
      </c>
    </row>
    <row r="8948">
      <c r="A8948" t="inlineStr">
        <is>
          <t>Hemmschuh</t>
        </is>
      </c>
      <c r="B8948" t="inlineStr"/>
      <c r="C8948" t="inlineStr"/>
      <c r="D8948" t="inlineStr">
        <is>
          <t>bụi cây, bracken, xe vực ngựa, xe ngựa không mui, máy đập, cái bừa to brake-harrow), cái hãm, cái phanh, toa phanh brake-van) - cái còng, sự cản trở, điều trở ngại, vật chướng ngại, chiếc guốc - cái bừa lớn, cái bừa nặng, xe trượt, xe bốn ngựa, lưỡi kéo, lưỡi vét drag net), máy nạo vét, dụng cụ câu móc, cái cào phân, cái cân, cái ngáng trở, điều ngáng trở, sự kéo lê, sự đi kéo lê - sự chậm chạp lề mề, sự rít một hơi, ảnh hưởng, sự lôi kéo, đường phố, cô gái mình đi kèm, cuộc đua - nhân dân Ê-cốt, tiếng Ê-cốt, rượu mạnh Ê-cốt, rượu uytky Ê-cốt, đường kẻ, đường vạch, cái chèn bánh xe - giày, sắt bị móng, miếng bịt, vật hình giày - má phanh, sống trượt, sự quay trượt, sự trượt bánh, nạng đuôi - cái nan hoa, bậc thang, nấc thang, tay quay, que chèn, gậy chèn - cái chèn, của trigonometry</t>
        </is>
      </c>
    </row>
    <row r="8949">
      <c r="A8949" t="inlineStr">
        <is>
          <t>Hemmung</t>
        </is>
      </c>
      <c r="B8949" t="inlineStr"/>
      <c r="C8949" t="inlineStr"/>
      <c r="D8949" t="inlineStr">
        <is>
          <t>sự bắt giữ, sự ngừng lại, sự chặn lại, sự hãm lại, sự hoãn thi hành - - cái bừa lớn, cái bừa nặng, xe trượt, xe bốn ngựa, lưỡi kéo, lưỡi vét drag net), máy nạo vét, dụng cụ câu móc, cái cào phân, cái cân, cái ngáng trở, điều ngáng trở, điều trở ngại - sự kéo lê, sự đi kéo lê, sự chậm chạp lề mề, sự rít một hơi, ảnh hưởng, sự lôi kéo, đường phố, cô gái mình đi kèm, cuộc đua - cái cùm, gông cùm, xiềng xích, sự giam cầm, sự kiềm chế, sự câu thúc - sự ngăn chặn, sự hạn chế, sự ức chế - sự chắn, sự chặn, tình trạng bị chắn, tình trạng bị chặn, sự đánh chặn, sự nghe đài đối phương - sự làm tắc nghẽn, sự tắc nghẽn, sự bế tắc, sự cản trở, sự gây trở ngại, trở lực, sự phá rối, sự tắc - sự đắn đo, sự ngại ngùng, tính quá thận trọng, Xcrup, số lượng rất ít, số lượng không đáng kể) - dây néo, sự trở lại, sự lưu lại, sự đình lại, sự hoãn lại, sự ngăn cản, sự trở ngại, sự chịu đựng, khả năng chịu đựng, sự bền bỉ, sự dẻo dai, chỗ nương tựa, cái chống đỡ, corset - sư dừng, sự đỗ lại, sự ở lại, chỗ đỗ, dấu chấm câu, sự ngừng để đổi giọng, sự bấm, phím, điệu nói, que chặn, sào chặn, cái chắn sáng, phụ âm tắc, đoạn dây chão, đoạn dây thừng, stop-order - sự đình chỉ, sự nghẽn = die Hemmung + = die innere Hemmung +</t>
        </is>
      </c>
    </row>
    <row r="8950">
      <c r="A8950" t="inlineStr">
        <is>
          <t>Hemmungen</t>
        </is>
      </c>
      <c r="B8950" t="inlineStr"/>
      <c r="C8950" t="inlineStr"/>
      <c r="D8950">
        <f> keine Hemmungen kennen +</f>
        <v/>
      </c>
    </row>
    <row r="8951">
      <c r="A8951" t="inlineStr">
        <is>
          <t>hemmungslos</t>
        </is>
      </c>
      <c r="B8951" t="inlineStr"/>
      <c r="C8951" t="inlineStr"/>
      <c r="D8951" t="inlineStr">
        <is>
          <t>hoàn toàn vô ý, hoàn toàn không hợp lẽ phải, táng tận lương tâm - không bị kiềm chế, không bị nén lại, không bị dằn lại, được th lỏng - không đắn đo, không ngần ngại, vô lưng tâm</t>
        </is>
      </c>
    </row>
    <row r="8952">
      <c r="A8952" t="inlineStr">
        <is>
          <t>Hengst</t>
        </is>
      </c>
      <c r="B8952" t="inlineStr"/>
      <c r="C8952" t="inlineStr"/>
      <c r="D8952" t="inlineStr">
        <is>
          <t>ngựa, kỵ binh, ngựa gỗ vaulting horse), giá, quỷ đầu ngựa đuôi cá, cá ngựa, con moóc, dây thừng, dây chão, khối đá nằm ngang, horse-power, bài dịch để quay cóp - ngựa giống</t>
        </is>
      </c>
    </row>
    <row r="8953">
      <c r="A8953" t="inlineStr">
        <is>
          <t>Henkel</t>
        </is>
      </c>
      <c r="B8953" t="inlineStr"/>
      <c r="C8953" t="inlineStr"/>
      <c r="D8953" t="inlineStr">
        <is>
          <t>tiền bảo lãnh, người bảo lãnh, vòng đỡ mui xe, quai ấm, giá đỡ đầu bò cái, gióng ngang ngăn ô chuồng ngựa, hàng rào vây quanh, tường bao quanh sân lâu đài, sân lâu đài - tai, vật hình tai, sự nghe, khả năng nghe, bông - cán, tay cầm, móc quai, điểm người ta có thể lợi dụng được, chức tước, danh hiệu - vòng, thòng lọng, cái khâu, cái móc, khuyết áo), đường nhánh, đường vòng loop line), bụng, cuộn, mạch - giun cát lugworm), lá buồm hình thang lugsail), vành tai, quai, cái cam, giá đỡ, giá treo, vấu lồi, sự kéo lê, sự kéo mạnh, sự lôi, sự làm cao, sự màu mè, sự làm bộ làm điệu</t>
        </is>
      </c>
    </row>
    <row r="8954">
      <c r="A8954" t="inlineStr">
        <is>
          <t>henken</t>
        </is>
      </c>
      <c r="B8954" t="inlineStr"/>
      <c r="C8954" t="inlineStr"/>
      <c r="D8954" t="inlineStr">
        <is>
          <t>+ up) buộc dây thòng lọng, treo cổ, bắt bằng dây thòng lọng, thắt cổ, gò bó, kiềm chế chặt chẽ - treo, mắc, dán, gục, cụp, bị treo, bị mắc, bị treo cổ, cheo leo, lơ lửng, phấp phới, rủ xuống, xoã xuống, thõng xuống, lòng thòng, nghiêng</t>
        </is>
      </c>
    </row>
    <row r="8955">
      <c r="A8955" t="inlineStr">
        <is>
          <t>Henker</t>
        </is>
      </c>
      <c r="B8955" t="inlineStr"/>
      <c r="C8955" t="inlineStr"/>
      <c r="D8955" t="inlineStr">
        <is>
          <t>đao phủ, người hành hình - người treo cổ</t>
        </is>
      </c>
    </row>
    <row r="8956">
      <c r="A8956" t="inlineStr">
        <is>
          <t>Hepatitis</t>
        </is>
      </c>
      <c r="B8956" t="inlineStr"/>
      <c r="C8956" t="inlineStr"/>
      <c r="D8956" t="inlineStr">
        <is>
          <t>bệnh viêm gan</t>
        </is>
      </c>
    </row>
    <row r="8957">
      <c r="A8957" t="inlineStr">
        <is>
          <t>Her</t>
        </is>
      </c>
      <c r="B8957" t="inlineStr"/>
      <c r="C8957" t="inlineStr"/>
      <c r="D8957" t="inlineStr">
        <is>
          <t>hình chữ chi, đường chữ chi, hầm hào chữ chi</t>
        </is>
      </c>
    </row>
    <row r="8958">
      <c r="A8958" t="inlineStr">
        <is>
          <t>herab</t>
        </is>
      </c>
      <c r="B8958" t="inlineStr"/>
      <c r="C8958" t="inlineStr"/>
      <c r="D8958" t="inlineStr">
        <is>
          <t>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 = von oben herab +</t>
        </is>
      </c>
    </row>
    <row r="8959">
      <c r="A8959" t="inlineStr">
        <is>
          <t>herabfallen</t>
        </is>
      </c>
      <c r="B8959" t="inlineStr"/>
      <c r="C8959" t="inlineStr"/>
      <c r="D8959" t="inlineStr">
        <is>
          <t>mưa, trút xuống như mưa &amp; )</t>
        </is>
      </c>
    </row>
    <row r="8960">
      <c r="A8960" t="inlineStr">
        <is>
          <t>herabgehen</t>
        </is>
      </c>
      <c r="B8960" t="inlineStr"/>
      <c r="C8960" t="inlineStr"/>
      <c r="D8960"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8961">
      <c r="A8961" t="inlineStr">
        <is>
          <t>herablassen</t>
        </is>
      </c>
      <c r="B8961" t="inlineStr"/>
      <c r="C8961" t="inlineStr"/>
      <c r="D8961" t="inlineStr">
        <is>
          <t>hạ thấp, hạ xuống, kéo xuống, giảm, hạ, làm yếu đi, làm giảm đi, làm xấu đi, làm thành hèn hạ, làm giảm giá trị, cau mày, có vẻ đe doạ, tối sầm = sich herablassen + = sich herablassen +</t>
        </is>
      </c>
    </row>
    <row r="8962">
      <c r="A8962" t="inlineStr">
        <is>
          <t>herablassend</t>
        </is>
      </c>
      <c r="B8962" t="inlineStr"/>
      <c r="C8962" t="inlineStr"/>
      <c r="D8962" t="inlineStr">
        <is>
          <t>hạ mình, hạ cố, chiếu cố = herablassend reden +</t>
        </is>
      </c>
    </row>
    <row r="8963">
      <c r="A8963" t="inlineStr">
        <is>
          <t>Herablassung</t>
        </is>
      </c>
      <c r="B8963" t="inlineStr"/>
      <c r="C8963" t="inlineStr"/>
      <c r="D8963" t="inlineStr">
        <is>
          <t>sự hạ mình, sự hạ cố, sự chiếu cố, sự nhã nhặn đối với người dưới</t>
        </is>
      </c>
    </row>
    <row r="8964">
      <c r="A8964" t="inlineStr">
        <is>
          <t>herabsetzen</t>
        </is>
      </c>
      <c r="B8964" t="inlineStr"/>
      <c r="C8964" t="inlineStr"/>
      <c r="D8964" t="inlineStr">
        <is>
          <t>bộm từ bỏ, bỏ rơi, ruồng bỏ - làm dịu đi, làm yếu đi, làm giảm bớt, hạ, bớt, làm nhụt, làm cùn, thanh toán, làm mất hết, huỷ bỏ, thủ tiêu, ram, dịu đi, yếu đi, nhụt đi, đỡ, ngớt - giảm bớt, trừ bớt, ngâm mềm - làm bé đi, thu nhỏ lại, làm giảm giá trị, coi nhẹ, xem thường - cắt, cắt bớt, rút ngắn, lấy đi, tước, cướp đi - giáng chức, hạ tầng công tác, lột lon, làm mất danh giá, làm mất thanh thể, làm thành đê hèn, làm thành hèn hạ, làm giảm sút, làm suy biến, làm thoái hoá, làm rã ra, làm mủn ra - làm phai, làm nhạt đi, suy biến, thoái hoá, rã ra, hoãn dự kỳ thi danh dự lại một năm - làm sụt giá, làm giảm giá, gièm pha, nói xấu, chê bai, coi khinh, đánh giá thấp, sụt giá, giảm giá trị - giảm, hạ bớt, thu nhỏ - làm mất uy tín, làm mất thể diện, làm mang tai mang tiếng, làm ô danh, coi rẻ, miệt thị - làm lùn tịt, làm cọc lại, làm còi cọc, làm có vẻ nhỏ lại - đặt thành vấn đề nghi ngờ, bôi nhọ, buộc tội, tố cáo, bắt lỗi, bẻ lỗi, chê trách, buộc tội phản quốc, buộc trọng tội - làm nhỏ đi, làm giảm đi, nhỏ đi, bé đi - hạ thấp, hạ xuống, kéo xuống, làm xấu đi, cau mày, có vẻ đe doạ, tối sầm - phỉ báng, vu khống - làm tối, làm mờ, làm không rõ, làm khó hiểu, che khuất - tha, xá, miễn giảm, miễn thi hành, gửi, chuyển qua bưu điện..., hoân lại, đình lại, trao cho người có thẩm quyền giải quyết, trao lại cho toà dưới xét xử, làm thuyên giảm - làm bớt, làm nguôi đi, ngừng..., trả về tình trạng cũ, phục hồi tình trạng cũ, thuyên giảm, giảm đi, nguôi đi - - gièm = herabsetzen + = herabsetzen + = herabsetzen +</t>
        </is>
      </c>
    </row>
    <row r="8965">
      <c r="A8965" t="inlineStr">
        <is>
          <t>herabsetzend</t>
        </is>
      </c>
      <c r="B8965" t="inlineStr"/>
      <c r="C8965" t="inlineStr"/>
      <c r="D8965" t="inlineStr">
        <is>
          <t>làm giảm giá, làm giảm giá trị - có nghĩa xấu</t>
        </is>
      </c>
    </row>
    <row r="8966">
      <c r="A8966" t="inlineStr">
        <is>
          <t>Herabsetzung</t>
        </is>
      </c>
      <c r="B8966" t="inlineStr"/>
      <c r="C8966" t="inlineStr"/>
      <c r="D8966" t="inlineStr">
        <is>
          <t>sự dịu đi, sự yếu đi, sự nhụt đi, sự giảm bớt, sự đỡ, sự ngớt, sự hạ, sự bớt, sự chấm dứt, sự thanh toán, sự huỷ bỏ, sự thủ tiêu - sự giáng chức, sự hạ tầng công tác, sự làm mất danh giá, sự làm mất thanh thể, sự làm giảm giá trị, sự làm thành đê hèn, sự làm thành hèn hạ, sự giảm sút, sự suy biến - sự thoái hoá, sự thoái biến, sự rã ra, sự mủn ra, sự giảm phẩm chất, sự phai, sự nhạt đi - sự sụt giá, sự giảm giá, sự gièm pha, sự nói xấu, sự chê bai, sự coi khinh, sự đánh giá thấp - sự làm giảm, sự xúc phạm, sự bị xúc phạm, sự vi phạm, sự làm trái luật - sự lấy đi, sự khấu đi, sự làm giảm uy tín - sự làm mất uy tín, sự làm mất thể diện, sự làm mang tai mang tiếng, sự làm ô danh, sự coi rẻ, sự xem thường, sự miệt thị - - sự thu nhỏ, sự hạ giá, sự biến đổi, sự giáng cấp, sự chinh phục, sự bắt phải đi đầu hàng, bản thu nhỏ, sự chữa, sự bó, sự nắn, sự khử, sự rút gọn, phép rút gọn, phép quy về, sự cán - sự dát, sự ép, sự nén - sự coi thường, sự coi nhẹ, sự xem khinh - sự phỉ báng</t>
        </is>
      </c>
    </row>
    <row r="8967">
      <c r="A8967" t="inlineStr">
        <is>
          <t>herabspringen</t>
        </is>
      </c>
      <c r="B8967" t="inlineStr"/>
      <c r="C8967" t="inlineStr"/>
      <c r="D8967" t="inlineStr">
        <is>
          <t>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t>
        </is>
      </c>
    </row>
    <row r="8968">
      <c r="A8968" t="inlineStr">
        <is>
          <t>herabsteigen</t>
        </is>
      </c>
      <c r="B8968" t="inlineStr"/>
      <c r="C8968" t="inlineStr"/>
      <c r="D8968"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8969">
      <c r="A8969" t="inlineStr">
        <is>
          <t>Heraldik</t>
        </is>
      </c>
      <c r="B8969" t="inlineStr"/>
      <c r="C8969" t="inlineStr"/>
      <c r="D8969" t="inlineStr">
        <is>
          <t>huy hiệu, sự tuyên dương công đức, sự ca ngợi - nghệ thuật làm huy hiệu, sự trang trí màu sắc rực rỡ - khoa nghiên cứu huy hiệu, vẻ trang trọng lộng lẫy của huy hiệu</t>
        </is>
      </c>
    </row>
    <row r="8970">
      <c r="A8970" t="inlineStr">
        <is>
          <t>heraldisch</t>
        </is>
      </c>
      <c r="B8970" t="inlineStr"/>
      <c r="C8970" t="inlineStr"/>
      <c r="D8970" t="inlineStr">
        <is>
          <t>khoa nghiên cứu huy hiệu, huy hiệu</t>
        </is>
      </c>
    </row>
    <row r="8971">
      <c r="A8971" t="inlineStr">
        <is>
          <t>herankommen</t>
        </is>
      </c>
      <c r="B8971" t="inlineStr"/>
      <c r="C8971" t="inlineStr"/>
      <c r="D8971" t="inlineStr">
        <is>
          <t>tới gần, đến gần, xích lại gần, nhích lại, sắp tới</t>
        </is>
      </c>
    </row>
    <row r="8972">
      <c r="A8972" t="inlineStr">
        <is>
          <t>heranschleichen</t>
        </is>
      </c>
      <c r="B8972" t="inlineStr"/>
      <c r="C8972" t="inlineStr"/>
      <c r="D8972">
        <f> sich heranschleichen +</f>
        <v/>
      </c>
    </row>
    <row r="8973">
      <c r="A8973" t="inlineStr">
        <is>
          <t>heranwachsend</t>
        </is>
      </c>
      <c r="B8973" t="inlineStr"/>
      <c r="C8973" t="inlineStr"/>
      <c r="D8973" t="inlineStr">
        <is>
          <t>đang tuổi thanh niên, trẻ - đang lên, gần ngót nghét</t>
        </is>
      </c>
    </row>
    <row r="8974">
      <c r="A8974" t="inlineStr">
        <is>
          <t>herauf</t>
        </is>
      </c>
      <c r="B8974" t="inlineStr"/>
      <c r="C8974" t="inlineStr"/>
      <c r="D8974" t="inlineStr">
        <is>
          <t>ở trên, lên trên, lên, dậy, đứng lên, đứng dậy, đến, tới là một địa điểm quan trọng, hoặc một địa điểm ở phía bắc), hết, hoàn toàn, xong U.P.), cừ, giỏi, thông thạo, to lên, mạnh lên, ngược lên - ngược, ở cuối</t>
        </is>
      </c>
    </row>
    <row r="8975">
      <c r="A8975" t="inlineStr">
        <is>
          <t>heraus</t>
        </is>
      </c>
      <c r="B8975" t="inlineStr"/>
      <c r="C8975" t="inlineStr"/>
      <c r="D8975" t="inlineStr">
        <is>
          <t>về phía trước, ra phía trước, lộ ra, từ phía trong ra, ra khỏi - ngoài, ở ngoài, ra ngoài, ra, hẳn, hoàn toàn hết, không nắm chính quyền, đang bãi công, tắt, không cháy, không còn là mốt nữa, to thẳng, rõ ra, sai khớp, trật khớp, trẹo xương, gục, bất tỉnh - sai, lầm, không như bình thường, bối rối, luống cuống, lúng túng, đã xuất bản, đã nở, đã được cho ra giao du, đã truyền đi, ở xa, quả = heraus aus + = rund heraus + = heraus damit + = offen heraus + = aus ... heraus + = von innen heraus +</t>
        </is>
      </c>
    </row>
    <row r="8976">
      <c r="A8976" t="inlineStr">
        <is>
          <t>herausarbeiten</t>
        </is>
      </c>
      <c r="B8976" t="inlineStr"/>
      <c r="C8976" t="inlineStr"/>
      <c r="D8976" t="inlineStr">
        <is>
          <t>quai, búa, nện, đóng, đạp mạnh, đánh bại, giáng cho những thất bại nặng nề, nhồi nhét, tọng, phê bình kịch liệt, chỉ trích kịch liệt, gõ ba lần búa tuyên bố vỡ nợ, làm bền bỉ - cố sức làm, gắng công làm, quấy rầy, quấy nhiễu = herausarbeiten +</t>
        </is>
      </c>
    </row>
    <row r="8977">
      <c r="A8977" t="inlineStr">
        <is>
          <t>herausbekommen</t>
        </is>
      </c>
      <c r="B8977" t="inlineStr"/>
      <c r="C8977" t="inlineStr"/>
      <c r="D8977">
        <f> herausbekommen + = etwas herausbekommen +</f>
        <v/>
      </c>
    </row>
    <row r="8978">
      <c r="A8978" t="inlineStr">
        <is>
          <t>herausbringen</t>
        </is>
      </c>
      <c r="B8978" t="inlineStr"/>
      <c r="C8978" t="inlineStr"/>
      <c r="D8978" t="inlineStr">
        <is>
          <t>công bố, ban bố, xuất bản - làm nhẹ, làm bớt, làm thoát khỏi, tha, thả, phóng thích, miễn, giải thoát, phát hành, đăng, đưa ra bán, nhường, nhượng, cắt dòng, nhả khớp, tháo ra, tách ra, cắt mạch, ném, cắt, mở, cho giải ngũ - cho phục viên, làm bay ra, làm thoát ra - thốt ra, phát ra, nói, nói ra, phát biểu, bày tỏ, cho lưu hành</t>
        </is>
      </c>
    </row>
    <row r="8979">
      <c r="A8979" t="inlineStr">
        <is>
          <t>herausfinden</t>
        </is>
      </c>
      <c r="B8979" t="inlineStr"/>
      <c r="C8979" t="inlineStr"/>
      <c r="D8979" t="inlineStr">
        <is>
          <t>biết chắc, xác định, tìm hiểu chắc chắn - khám phá ra, tìm ra, phát hiện ra, nhận ra, để lộ ra, bộc lộ ra, phơi bày ra - làm đốm, làm lốm đốm, làm bẩn, làm nhơ, làm ô, chấm trước, phát hiện, đặt vào chỗ, đặt vào vị trí, chấp, dễ bị ố, dễ bị đốm = herausfinden +</t>
        </is>
      </c>
    </row>
    <row r="8980">
      <c r="A8980" t="inlineStr">
        <is>
          <t>Herausforderer</t>
        </is>
      </c>
      <c r="B8980" t="inlineStr"/>
      <c r="C8980" t="inlineStr"/>
      <c r="D8980" t="inlineStr">
        <is>
          <t>người thách, người có quyền không thừa nhận, người không thừa nhận, người đòi hỏi, người yêu cầu</t>
        </is>
      </c>
    </row>
    <row r="8981">
      <c r="A8981" t="inlineStr">
        <is>
          <t>herausfordern</t>
        </is>
      </c>
      <c r="B8981" t="inlineStr"/>
      <c r="C8981" t="inlineStr"/>
      <c r="D8981" t="inlineStr">
        <is>
          <t>bất chấp, không sợ, xem khinh, đương đầu với - hô "đứng lại", thách, thách thức, không thừa nhận, đòi hỏi, yêu cầu - dám, dám đương đầu với - thách đố, coi thường, không tuân theo, gây khó khăn không thể vượt qua được, làm cho không thể được, chấp tất cả - khích, xúi giục, kích động, khiêu khích, trêu chọc, chọc tức, kích thích, khêu gợi, gây = herausfordern + = jemanden herausfordern +</t>
        </is>
      </c>
    </row>
    <row r="8982">
      <c r="A8982" t="inlineStr">
        <is>
          <t>herausfordernd</t>
        </is>
      </c>
      <c r="B8982" t="inlineStr"/>
      <c r="C8982" t="inlineStr"/>
      <c r="D8982" t="inlineStr">
        <is>
          <t>tham chiến - có vẻ thách thức, bướng bỉnh, ngang ngạnh, không tuân theo, hồ nghi, ngờ vực - khiêu khích, trêu chọc, chọc tức, làm bực mình, làm cáu tiết, làm khó chịu</t>
        </is>
      </c>
    </row>
    <row r="8983">
      <c r="A8983" t="inlineStr">
        <is>
          <t>Herausforderung</t>
        </is>
      </c>
      <c r="B8983" t="inlineStr"/>
      <c r="C8983" t="inlineStr"/>
      <c r="D8983" t="inlineStr">
        <is>
          <t>tiếng hô "đứng lại", sự thách thức, sự không thừa nhận, hiệu lệnh bắt trưng bày dấu hiệu - sự dám làm - sự bất chấp, sự coi thường, sự không tuân theo - đồ cầm, vật cược, vật làm tin, găng tay ném xuống đất để thách đấu, sự thách đấu, gauge - sự làm cáu - sự khích, sự xúi giục, sự khích động, điều xúi giục, điều khích động, sự khiêu khích, sự trêu chọc, sự chọc tức, điều khiêu khích, điều trêu chọc, điều chọc tức = sich einer Herausforderung stellen +</t>
        </is>
      </c>
    </row>
    <row r="8984">
      <c r="A8984" t="inlineStr">
        <is>
          <t>Herausgabe</t>
        </is>
      </c>
      <c r="B8984" t="inlineStr"/>
      <c r="C8984" t="inlineStr"/>
      <c r="D8984" t="inlineStr">
        <is>
          <t>sự công bố, sự xuất bản, sách báo xuất bản</t>
        </is>
      </c>
    </row>
    <row r="8985">
      <c r="A8985" t="inlineStr">
        <is>
          <t>herausgeben</t>
        </is>
      </c>
      <c r="B8985" t="inlineStr"/>
      <c r="C8985" t="inlineStr"/>
      <c r="D8985" t="inlineStr">
        <is>
          <t>soạn, viết, biên tập = herausgeben + = herausgeben + = neu herausgeben + = wieder herausgeben + = nochmals herausgeben +</t>
        </is>
      </c>
    </row>
    <row r="8986">
      <c r="A8986" t="inlineStr">
        <is>
          <t>Herausgeber</t>
        </is>
      </c>
      <c r="B8986" t="inlineStr"/>
      <c r="C8986" t="inlineStr"/>
      <c r="D8986" t="inlineStr">
        <is>
          <t>người thu thập và xuất bản, chủ bút, người phụ trách một mục riêng - người đưa ra, người phát hành, người in ra - người xuất bản, nhà xuất bản, chủ báo - người biên tập</t>
        </is>
      </c>
    </row>
    <row r="8987">
      <c r="A8987" t="inlineStr">
        <is>
          <t>herausgegeben</t>
        </is>
      </c>
      <c r="B8987" t="inlineStr"/>
      <c r="C8987" t="inlineStr"/>
      <c r="D8987" t="inlineStr">
        <is>
          <t>đưa ra, phát hành, lưu hành, in ra, phát, phát ra, để chảy ra, đi ra, chảy ra, bóc ra, thoát ra, được đưa ra, được phát hành, được lưu hành, được in ra, xuất phát, bắt nguồn, là kết quả - là hậu quả, là dòng dõi, là lợi tức, là thu hoạch</t>
        </is>
      </c>
    </row>
    <row r="8988">
      <c r="A8988" t="inlineStr">
        <is>
          <t>herausgehen</t>
        </is>
      </c>
      <c r="B8988" t="inlineStr"/>
      <c r="C8988" t="inlineStr"/>
      <c r="D8988">
        <f> nicht aus sich herausgehen +</f>
        <v/>
      </c>
    </row>
    <row r="8989">
      <c r="A8989" t="inlineStr">
        <is>
          <t>Herauskommen</t>
        </is>
      </c>
      <c r="B8989" t="inlineStr"/>
      <c r="C8989" t="inlineStr"/>
      <c r="D8989" t="inlineStr">
        <is>
          <t>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t>
        </is>
      </c>
    </row>
    <row r="8990">
      <c r="A8990" t="inlineStr">
        <is>
          <t>herauskommend</t>
        </is>
      </c>
      <c r="B8990" t="inlineStr"/>
      <c r="C8990" t="inlineStr"/>
      <c r="D8990" t="inlineStr">
        <is>
          <t>sắp đến, sắp rời, sắp xuất bản, sãn sàng</t>
        </is>
      </c>
    </row>
    <row r="8991">
      <c r="A8991" t="inlineStr">
        <is>
          <t>herausnehmbar</t>
        </is>
      </c>
      <c r="B8991" t="inlineStr"/>
      <c r="C8991" t="inlineStr"/>
      <c r="D8991" t="inlineStr">
        <is>
          <t>có thể gỡ ra, có thể tháo ra, có thể tách ra - có thể mở được, có thể dời đi được, có thể chuyển đi được, có thể bị cách chức bất kỳ lúc nào</t>
        </is>
      </c>
    </row>
    <row r="8992">
      <c r="A8992" t="inlineStr">
        <is>
          <t>herausnehmen</t>
        </is>
      </c>
      <c r="B8992" t="inlineStr"/>
      <c r="C8992" t="inlineStr"/>
      <c r="D8992">
        <f> sich etwas herausnehmen +</f>
        <v/>
      </c>
    </row>
    <row r="8993">
      <c r="A8993" t="inlineStr">
        <is>
          <t>herausplatzen</t>
        </is>
      </c>
      <c r="B8993" t="inlineStr"/>
      <c r="C8993" t="inlineStr"/>
      <c r="D8993">
        <f> herausplatzen mit + = mit etwas herausplatzen +</f>
        <v/>
      </c>
    </row>
    <row r="8994">
      <c r="A8994" t="inlineStr">
        <is>
          <t>herausragen</t>
        </is>
      </c>
      <c r="B8994" t="inlineStr"/>
      <c r="C8994" t="inlineStr"/>
      <c r="D8994" t="inlineStr">
        <is>
          <t>phóng, chiếu ra, chiếu, đặt kế hoạch, thảo kế hoạch, làm đề án, nhô ra, lồi ra, diễn đạt rõ ý, diễn xuất rõ ý = herausragen +</t>
        </is>
      </c>
    </row>
    <row r="8995">
      <c r="A8995" t="inlineStr">
        <is>
          <t>herausragend</t>
        </is>
      </c>
      <c r="B8995" t="inlineStr"/>
      <c r="C8995" t="inlineStr"/>
      <c r="D8995" t="inlineStr">
        <is>
          <t>nổi tiếng, xuất sắc, cao độ - hơn hẳn, trội hơn, rất tốt, thượng hạng, ưu tú - nổi bật, đáng chú ý, còn tồn tại, chưa giải quyết xong, chưa trả - lồi lên, nhô lên, xuất chúng, lỗi lạc</t>
        </is>
      </c>
    </row>
    <row r="8996">
      <c r="A8996" t="inlineStr">
        <is>
          <t>herausreden</t>
        </is>
      </c>
      <c r="B8996" t="inlineStr"/>
      <c r="C8996" t="inlineStr"/>
      <c r="D8996">
        <f> sich aus etwas herausreden +</f>
        <v/>
      </c>
    </row>
    <row r="8997">
      <c r="A8997" t="inlineStr">
        <is>
          <t>herausrufen</t>
        </is>
      </c>
      <c r="B8997" t="inlineStr"/>
      <c r="C8997" t="inlineStr"/>
      <c r="D8997">
        <f> jemanden herausrufen +</f>
        <v/>
      </c>
    </row>
    <row r="8998">
      <c r="A8998" t="inlineStr">
        <is>
          <t>herausschlagen</t>
        </is>
      </c>
      <c r="B8998" t="inlineStr"/>
      <c r="C8998" t="inlineStr"/>
      <c r="D8998">
        <f> aus etwas möglichst viel herausschlagen +</f>
        <v/>
      </c>
    </row>
    <row r="8999">
      <c r="A8999" t="inlineStr">
        <is>
          <t>herausschneiden</t>
        </is>
      </c>
      <c r="B8999" t="inlineStr"/>
      <c r="C8999" t="inlineStr"/>
      <c r="D8999" t="inlineStr">
        <is>
          <t>cắt b</t>
        </is>
      </c>
    </row>
    <row r="9000">
      <c r="A9000" t="inlineStr">
        <is>
          <t>herausschreien</t>
        </is>
      </c>
      <c r="B9000" t="inlineStr"/>
      <c r="C9000" t="inlineStr"/>
      <c r="D9000" t="inlineStr">
        <is>
          <t>gầm, rống lên, nổ đùng đùng, nổ ầm ầm, vang lên ầm ầm, la thét om sòm, thở khò khè, hét, la hét, gầm lên</t>
        </is>
      </c>
    </row>
    <row r="9001">
      <c r="A9001" t="inlineStr">
        <is>
          <t>herausspritzen</t>
        </is>
      </c>
      <c r="B9001" t="inlineStr"/>
      <c r="C9001" t="inlineStr"/>
      <c r="D9001" t="inlineStr">
        <is>
          <t>làm phun ra, sự vọt ra, phun ra, vọt ra - làm bắn ra, ngâm, đọc một cách hùng hồn khoa trương, cầm, bắn ra, phun nước - làm phọt ra</t>
        </is>
      </c>
    </row>
    <row r="9002">
      <c r="A9002" t="inlineStr">
        <is>
          <t>heraussprudeln</t>
        </is>
      </c>
      <c r="B9002" t="inlineStr"/>
      <c r="C9002" t="inlineStr"/>
      <c r="D9002" t="inlineStr">
        <is>
          <t>xiên, đâm xuyên, bờ ngầm, khạc, nhổ nước bọt, phun phì phì, làu bàu, mưa lún phún, bắn, toé, toé mực, nhổ, thốt ra, phun ra, nói to</t>
        </is>
      </c>
    </row>
    <row r="9003">
      <c r="A9003" t="inlineStr">
        <is>
          <t>herausstellen</t>
        </is>
      </c>
      <c r="B9003" t="inlineStr"/>
      <c r="C9003" t="inlineStr"/>
      <c r="D9003" t="inlineStr">
        <is>
          <t>phơi ra, phơi bày ra, phô ra, bóc trần, phơi trần, vạch trần, bộc lộ, bày ra để bán, trưng bày, đặt vào, đặt vào tình thế dễ bị, xoay về, vứt bỏ ra ngoài đường, phơi sang - là nét đặc biệt của, mô tả những nét nổi bật của, vẽ những nét nổi bật của, đề cao, chiếu, có đóng vai chính), tưởng tượng = groß herausstellen +</t>
        </is>
      </c>
    </row>
    <row r="9004">
      <c r="A9004" t="inlineStr">
        <is>
          <t>herauswinden</t>
        </is>
      </c>
      <c r="B9004" t="inlineStr"/>
      <c r="C9004" t="inlineStr"/>
      <c r="D9004" t="inlineStr">
        <is>
          <t>gỡ, gỡ thoát, giải thoát, tách ra, cho thoát ra = sich herauswinden +</t>
        </is>
      </c>
    </row>
    <row r="9005">
      <c r="A9005" t="inlineStr">
        <is>
          <t>Herausziehen</t>
        </is>
      </c>
      <c r="B9005" t="inlineStr"/>
      <c r="C9005" t="inlineStr"/>
      <c r="D9005" t="inlineStr">
        <is>
          <t>sự trích, sự chép, sự nhổ, sự bòn rút, sự moi, sự hút, sự bóp, sự nặn, sự rút ra, phép khai, sự chiết, dòng giống, nguồn gốc</t>
        </is>
      </c>
    </row>
    <row r="9006">
      <c r="A9006" t="inlineStr">
        <is>
          <t>herausziehen</t>
        </is>
      </c>
      <c r="B9006" t="inlineStr"/>
      <c r="C9006" t="inlineStr"/>
      <c r="D9006" t="inlineStr">
        <is>
          <t>kéo mạnh, giật mạnh = herausziehen + = herausziehen + = sich herausziehen lassen +</t>
        </is>
      </c>
    </row>
    <row r="9007">
      <c r="A9007" t="inlineStr">
        <is>
          <t>herausziehend</t>
        </is>
      </c>
      <c r="B9007" t="inlineStr"/>
      <c r="C9007" t="inlineStr"/>
      <c r="D9007" t="inlineStr">
        <is>
          <t>để chiết, giống chất chiết, khai khoáng</t>
        </is>
      </c>
    </row>
    <row r="9008">
      <c r="A9008" t="inlineStr">
        <is>
          <t>herb</t>
        </is>
      </c>
      <c r="B9008" t="inlineStr"/>
      <c r="C9008" t="inlineStr"/>
      <c r="D9008" t="inlineStr">
        <is>
          <t>làm trầy, để cọ xơ ra, để mài mòn - Axit, thử thách gay go, chua, chua cay, gay gắt, gắt gỏng - nghiêm khắc, khắt khe, chặt chẽ, mộc mạc, chân phương, khắc khổ, khổ hạnh, giản dị một cách khắc khổ, chát - đắng, cay đắng, chua xót, đau đớn, đau khổ, thảm thiết, ác liệt, quyết liệt, rét buốt - - khô, cạn, ráo, khô nứt, khô cổ, khát khô cả cổ, cạn sữa, hết sữa, khan, nhạt, không bơ, nguyên chất, không pha, không thêm nước ngọt, khô khan, vô vị, không thú vị, vô tình, lãnh đạm, lạnh nhạt - lạnh lùng, cứng nhắc, cụt lủn, cộc lốc, tỉnh khô, phớt lạnh, không thêm bớt, rành rành, khô cứng, sắc cạnh, sắc nét, cấm rượu, khách quan, không thành kiến, vô tư - thô, ráp, xù xì, chói, khó nghe, nghe khó chịu, khàn khàn, lỗ mãng, thô bỉ, thô bạo, cục cằn, khe khắt, ác nghiệt, khắc nghiệt, cay nghiệt, nhẫn tâm, tàn nhẫn - bị chua, lên men, ẩm, ướt, ấm là lạnh, hay cáu bắn, khó tính, chanh chua, tồi, kém - nghiêm nghị - hơi chua, hơi chát = herb +</t>
        </is>
      </c>
    </row>
    <row r="9009">
      <c r="A9009" t="inlineStr">
        <is>
          <t>herbeirufen</t>
        </is>
      </c>
      <c r="B9009" t="inlineStr"/>
      <c r="C9009" t="inlineStr"/>
      <c r="D9009" t="inlineStr">
        <is>
          <t>mưa đá, đổ dồn, trút xuống, giáng xuống, đổ dồn xuống, chào, hoan hô, hoan nghênh, gọi, réo, hò, tới = herbeirufen +</t>
        </is>
      </c>
    </row>
    <row r="9010">
      <c r="A9010" t="inlineStr">
        <is>
          <t>herbeitragen</t>
        </is>
      </c>
      <c r="B9010" t="inlineStr"/>
      <c r="C9010" t="inlineStr"/>
      <c r="D9010" t="inlineStr">
        <is>
          <t>cầm lại, đem lại, mang lại, xách lại, đưa lại, đưa ra, làm cho, gây cho</t>
        </is>
      </c>
    </row>
    <row r="9011">
      <c r="A9011" t="inlineStr">
        <is>
          <t>herbeiziehen</t>
        </is>
      </c>
      <c r="B9011" t="inlineStr"/>
      <c r="C9011" t="inlineStr"/>
      <c r="D9011" t="inlineStr">
        <is>
          <t>hút, thu hút, hấp dẫn, lôi cuốn</t>
        </is>
      </c>
    </row>
    <row r="9012">
      <c r="A9012" t="inlineStr">
        <is>
          <t>Herberge</t>
        </is>
      </c>
      <c r="B9012" t="inlineStr"/>
      <c r="C9012" t="inlineStr"/>
      <c r="D9012" t="inlineStr">
        <is>
          <t>chỗ ẩn náu, chỗ trú - nhà nghỉ chân, nhà tế bần - nhà ký túc, nhà tập thể, cũ nhà trọ</t>
        </is>
      </c>
    </row>
    <row r="9013">
      <c r="A9013" t="inlineStr">
        <is>
          <t>Herbewegen</t>
        </is>
      </c>
      <c r="B9013" t="inlineStr"/>
      <c r="C9013" t="inlineStr"/>
      <c r="D9013" t="inlineStr">
        <is>
          <t>sự đu đưa, sự lắc lư, sự thống trị, thế lực</t>
        </is>
      </c>
    </row>
    <row r="9014">
      <c r="A9014" t="inlineStr">
        <is>
          <t>herbewegen</t>
        </is>
      </c>
      <c r="B9014" t="inlineStr"/>
      <c r="C9014" t="inlineStr"/>
      <c r="D9014" t="inlineStr">
        <is>
          <t>trả, đền đáp lại, đáp lại, cho nhau, trao đổi lẫn nhau, làm cho chuyển động qua lại, thay đổi cho nhau, chúc lại, chuyển động qua lại = sich hin- und herbewegen +</t>
        </is>
      </c>
    </row>
    <row r="9015">
      <c r="A9015" t="inlineStr">
        <is>
          <t>Herbheit</t>
        </is>
      </c>
      <c r="B9015" t="inlineStr"/>
      <c r="C9015" t="inlineStr"/>
      <c r="D9015" t="inlineStr">
        <is>
          <t>vị chát, vị chua chát, tính chua chát, tính gay gắt - sự nghiêm khắc, sự khắt khe, sự chặt chẽ, sự mộc mạc, sự chân phương, sự khắc khổ, sự khổ hạnh, sự giản dị khắc khổ - - vị đắng, sự cay đắng, sự chua xót, sự đau đớn, sự đau khổ, sự chua cay, sự gay gắt, tính ác liệt, sự rét buốt - sự khô, sự khô cạn, sự khô ráo, sự khô khan, sự vô vị, sự vô tình, sự lãnh đạm, sự lạnh nhạt, sự lạnh lùng, tính cứng nhắc, tính cụt lủn, tính cộc lốc, tính phớt lạnh - tính chua, vị chua, tính chua cay, tính hay cáu gắt, tính quàu quạu</t>
        </is>
      </c>
    </row>
    <row r="9016">
      <c r="A9016" t="inlineStr">
        <is>
          <t>Herbizid</t>
        </is>
      </c>
      <c r="B9016" t="inlineStr"/>
      <c r="C9016" t="inlineStr"/>
      <c r="D9016" t="inlineStr">
        <is>
          <t>thuốc diệt cỏ</t>
        </is>
      </c>
    </row>
    <row r="9017">
      <c r="A9017" t="inlineStr">
        <is>
          <t>herbringen</t>
        </is>
      </c>
      <c r="B9017" t="inlineStr"/>
      <c r="C9017" t="inlineStr"/>
      <c r="D9017" t="inlineStr">
        <is>
          <t>cầm lại, đem lại, mang lại, xách lại, đưa lại, đưa ra, làm cho, gây cho</t>
        </is>
      </c>
    </row>
    <row r="9018">
      <c r="A9018" t="inlineStr">
        <is>
          <t>Herbst</t>
        </is>
      </c>
      <c r="B9018" t="inlineStr"/>
      <c r="C9018" t="inlineStr"/>
      <c r="D9018" t="inlineStr">
        <is>
          <t>mùa thu, thời xế chiều - sự rơi, sự ngã, sự rụng xuống, sự rũ xuống, sự hạ, sự sụp đổ, sự suy sụp, sự sa sút, sự mất địa vị, sự xuống thế, sự xuống dốc, sự sụt giá, sự giảm giá, sự vật ngã, keo vật, sự sa ngã - lượng mưa, lượng tuyết, số lượng cây ngả, số lượng gỗ xẻ, hướng đi xuống, dốc xuống, thác, sự đẻ, lứa cừu con, dây ròng rọc, lưới che mặt, mạng che mặt, mùa lá rụng</t>
        </is>
      </c>
    </row>
    <row r="9019">
      <c r="A9019" t="inlineStr">
        <is>
          <t>herbstlich</t>
        </is>
      </c>
      <c r="B9019" t="inlineStr"/>
      <c r="C9019" t="inlineStr"/>
      <c r="D9019" t="inlineStr">
        <is>
          <t>mùa thu, chín vào mùa thu, nở vào mùa thu, hết thời thanh xuân, bắt đầu xế chiều</t>
        </is>
      </c>
    </row>
    <row r="9020">
      <c r="A9020" t="inlineStr">
        <is>
          <t>Herd</t>
        </is>
      </c>
      <c r="B9020" t="inlineStr"/>
      <c r="C9020" t="inlineStr"/>
      <c r="D9020" t="inlineStr">
        <is>
          <t>điểm giữa, tâm, trung tâm, trung khu, trung ương, nhân vật trung tâm, trung phong, phái giữa, đạo trung quân, mẫu, dưỡng, khung tò vò, khung bán nguyệt - lò, bếp, nồi nấu, rau dễ nấu nhừ, người giả mạo, người khai gian - chỗ cạnh lò sưởi, chỗ bên lò sưởi, cuộc sống gia đình - vỉ lò, ghi lò, lò sưởi, lưới sàng quặng - nền lò sưởi, lòng lò sưởi, khoảng lát trước lò sưởi, đáy lò, lòng lò, gia đình, tổ ấm - dãy, hàng, phạm vị, lĩnh vực, trình độ, loại, tầm, tầm đạn, tầm bay xa, tầm truyền đạt, sân tập bắn, lò bếp, bâi cỏ rộng, vùng - cái lò, nhà kính trồng cây, lò đồ gốm, lò sấy = der Herd +</t>
        </is>
      </c>
    </row>
    <row r="9021">
      <c r="A9021" t="inlineStr">
        <is>
          <t>Herde</t>
        </is>
      </c>
      <c r="B9021" t="inlineStr"/>
      <c r="C9021" t="inlineStr"/>
      <c r="D9021" t="inlineStr">
        <is>
          <t>nhóm, đoàn, bầy, đàn - đám đông, quần chúng, bọn, lũ, tụi, cánh, đống, vô số, crowd of sail sự căng hết buồm, sự căng nhiều buồm - đoàn người đang đi, cái đục drove chisel) - cụm, túm, len phế phẩm, bông phế phẩm, bột len, bột vải, kết tủa xốp, chất lẳng xốp, các con chiên, giáo dân - bè lũ, trong từ ghép người chăn - dân chúng = die Herde + = zu einer Herde vereinigen +</t>
        </is>
      </c>
    </row>
    <row r="9022">
      <c r="A9022" t="inlineStr">
        <is>
          <t>Herden</t>
        </is>
      </c>
      <c r="B9022" t="inlineStr"/>
      <c r="C9022" t="inlineStr"/>
      <c r="D9022">
        <f> in Herden lebend +</f>
        <v/>
      </c>
    </row>
    <row r="9023">
      <c r="A9023" t="inlineStr">
        <is>
          <t>herdenweise</t>
        </is>
      </c>
      <c r="B9023" t="inlineStr"/>
      <c r="C9023" t="inlineStr"/>
      <c r="D9023" t="inlineStr">
        <is>
          <t>dồn lại thành bầy, tập hợp lại thành bầy, dồn, chắn giữ vật nuôi, sống thành bầy, đi thành bầy, cấu kết với nhau, đàn đúm với nhau</t>
        </is>
      </c>
    </row>
    <row r="9024">
      <c r="A9024" t="inlineStr">
        <is>
          <t>Herdplatte</t>
        </is>
      </c>
      <c r="B9024" t="inlineStr"/>
      <c r="C9024" t="inlineStr"/>
      <c r="D9024">
        <f> die kleine Herdplatte +</f>
        <v/>
      </c>
    </row>
    <row r="9025">
      <c r="A9025" t="inlineStr">
        <is>
          <t>herein!</t>
        </is>
      </c>
      <c r="B9025" t="inlineStr"/>
      <c r="C9025" t="inlineStr"/>
      <c r="D9025">
        <f> es regnet herein + = von vorne herein + = hier herein, bitte + = er kam immer wieder herein +</f>
        <v/>
      </c>
    </row>
    <row r="9026">
      <c r="A9026" t="inlineStr">
        <is>
          <t>hereinbitten</t>
        </is>
      </c>
      <c r="B9026" t="inlineStr"/>
      <c r="C9026" t="inlineStr"/>
      <c r="D9026">
        <f> jemanden hereinbitten +</f>
        <v/>
      </c>
    </row>
    <row r="9027">
      <c r="A9027" t="inlineStr">
        <is>
          <t>Hereinbrechen</t>
        </is>
      </c>
      <c r="B9027" t="inlineStr"/>
      <c r="C9027" t="inlineStr"/>
      <c r="D9027" t="inlineStr">
        <is>
          <t>sự xâm lược, sự xâm chiếm, sự xâm lấn, sự xâm phạm, sự lan tràn, sự tràn ngập - sự xông vào, sự xâm nhập, sự nổ bùng, sự tăng vọt</t>
        </is>
      </c>
    </row>
    <row r="9028">
      <c r="A9028" t="inlineStr">
        <is>
          <t>hereinbrechen</t>
        </is>
      </c>
      <c r="B9028" t="inlineStr"/>
      <c r="C9028" t="inlineStr"/>
      <c r="D9028">
        <f> hereinbrechen + = hereinbrechen + = hereinbrechen über + = plötzlich hereinbrechen +</f>
        <v/>
      </c>
    </row>
    <row r="9029">
      <c r="A9029" t="inlineStr">
        <is>
          <t>hereinbrechend</t>
        </is>
      </c>
      <c r="B9029" t="inlineStr"/>
      <c r="C9029" t="inlineStr"/>
      <c r="D9029" t="inlineStr">
        <is>
          <t>xông vào, xâm nhập, nổ bùng</t>
        </is>
      </c>
    </row>
    <row r="9030">
      <c r="A9030" t="inlineStr">
        <is>
          <t>hereinfallen</t>
        </is>
      </c>
      <c r="B9030" t="inlineStr"/>
      <c r="C9030" t="inlineStr"/>
      <c r="D9030">
        <f> hereinfallen auf +</f>
        <v/>
      </c>
    </row>
    <row r="9031">
      <c r="A9031" t="inlineStr">
        <is>
          <t>hereinkommen</t>
        </is>
      </c>
      <c r="B9031" t="inlineStr"/>
      <c r="C9031" t="inlineStr"/>
      <c r="D9031">
        <f> laß ihn hereinkommen! +</f>
        <v/>
      </c>
    </row>
    <row r="9032">
      <c r="A9032" t="inlineStr">
        <is>
          <t>hereinkommend</t>
        </is>
      </c>
      <c r="B9032" t="inlineStr"/>
      <c r="C9032" t="inlineStr"/>
      <c r="D9032" t="inlineStr">
        <is>
          <t>vào, mới đến, nhập cư, kế tục, thay thế, mới đến ở, mới đến nhậm chức, dồn lại</t>
        </is>
      </c>
    </row>
    <row r="9033">
      <c r="A9033" t="inlineStr">
        <is>
          <t>hereinlassen</t>
        </is>
      </c>
      <c r="B9033" t="inlineStr"/>
      <c r="C9033" t="inlineStr"/>
      <c r="D9033" t="inlineStr">
        <is>
          <t>nhận vào, cho vào, kết nạp, cho hưởng, chứa được, nhận được, có đủ chỗ cho, nhận, thừa nhận, thú nhận, nạp, có chỗ cho, có</t>
        </is>
      </c>
    </row>
    <row r="9034">
      <c r="A9034" t="inlineStr">
        <is>
          <t>hereinlegen</t>
        </is>
      </c>
      <c r="B9034" t="inlineStr"/>
      <c r="C9034" t="inlineStr"/>
      <c r="D9034" t="inlineStr">
        <is>
          <t>bỏ vào hũ, trồng vào chậu, chọc vào túi lưới, bỏ vào túi, nắm giữ, chiếm lấy, vớ, "bỏ túi", rút ngắn, thâu tóm, bắn chết bằng một phát bắn gần, bắn, bắn gần = jemanden hereinlegen + = jemanden mit etwas hereinlegen +</t>
        </is>
      </c>
    </row>
    <row r="9035">
      <c r="A9035" t="inlineStr">
        <is>
          <t>hereinplatzen</t>
        </is>
      </c>
      <c r="B9035" t="inlineStr"/>
      <c r="C9035" t="inlineStr"/>
      <c r="D9035" t="inlineStr">
        <is>
          <t>làm thành hình sừng, sửa thành hình sừng, cắt ngắn sừng, bẻ gãy sừng, húc bằng sừng, cắm sừng, to horn in dính vào, can thiệp vào</t>
        </is>
      </c>
    </row>
    <row r="9036">
      <c r="A9036" t="inlineStr">
        <is>
          <t>hereinschneien</t>
        </is>
      </c>
      <c r="B9036" t="inlineStr"/>
      <c r="C9036" t="inlineStr"/>
      <c r="D9036">
        <f> bei jemandem hereinschneien +</f>
        <v/>
      </c>
    </row>
    <row r="9037">
      <c r="A9037" t="inlineStr">
        <is>
          <t>hergebracht</t>
        </is>
      </c>
      <c r="B9037" t="inlineStr"/>
      <c r="C9037" t="inlineStr"/>
      <c r="D9037" t="inlineStr">
        <is>
          <t>quy ước, theo tập quán, theo tục lệ, thường, theo lối cổ truyền</t>
        </is>
      </c>
    </row>
    <row r="9038">
      <c r="A9038" t="inlineStr">
        <is>
          <t>hergerichtet</t>
        </is>
      </c>
      <c r="B9038" t="inlineStr"/>
      <c r="C9038" t="inlineStr"/>
      <c r="D9038" t="inlineStr">
        <is>
          <t>làm, hoàn thành, thực hiện</t>
        </is>
      </c>
    </row>
    <row r="9039">
      <c r="A9039" t="inlineStr">
        <is>
          <t>hergestellt</t>
        </is>
      </c>
      <c r="B9039" t="inlineStr"/>
      <c r="C9039" t="inlineStr"/>
      <c r="D9039" t="inlineStr">
        <is>
          <t>hỗn tạp, linh tinh, không chọn lựa = künstlich hergestellt + = maschinell hergestellt +</t>
        </is>
      </c>
    </row>
    <row r="9040">
      <c r="A9040" t="inlineStr">
        <is>
          <t>herhalten</t>
        </is>
      </c>
      <c r="B9040" t="inlineStr"/>
      <c r="C9040" t="inlineStr"/>
      <c r="D9040">
        <f> für jemanden herhalten müssen +</f>
        <v/>
      </c>
    </row>
    <row r="9041">
      <c r="A9041" t="inlineStr">
        <is>
          <t>Hering</t>
        </is>
      </c>
      <c r="B9041" t="inlineStr"/>
      <c r="C9041" t="inlineStr"/>
      <c r="D9041">
        <f> der Hering + = der marinierte Hering +</f>
        <v/>
      </c>
    </row>
    <row r="9042">
      <c r="A9042" t="inlineStr">
        <is>
          <t>Heringe</t>
        </is>
      </c>
      <c r="B9042" t="inlineStr"/>
      <c r="C9042" t="inlineStr"/>
      <c r="D9042">
        <f> wie die Heringe + = wie die Heringe zusammengepfercht +</f>
        <v/>
      </c>
    </row>
    <row r="9043">
      <c r="A9043" t="inlineStr">
        <is>
          <t>Herkommen</t>
        </is>
      </c>
      <c r="B9043" t="inlineStr"/>
      <c r="C9043" t="inlineStr"/>
      <c r="D9043" t="inlineStr">
        <is>
          <t>phong tục, tục lệ, luật pháp theo tục lệ, sự quen mua hàng, sự làm khách hàng, khách hàng, bạn hàng, mối hàng, thuế quan, sự đặt, sự thửa, sự đặt mua - cách dùng, cách sử dụng, cách dùng thông thường, cách đối xử, cách đối đ i, thói quen, tập quán, lệ thường</t>
        </is>
      </c>
    </row>
    <row r="9044">
      <c r="A9044" t="inlineStr">
        <is>
          <t>herleiten</t>
        </is>
      </c>
      <c r="B9044" t="inlineStr"/>
      <c r="C9044" t="inlineStr"/>
      <c r="D9044" t="inlineStr">
        <is>
          <t>nhận được từ, lấy được từ, tìm thấy nguồn gốc từ, từ, chuyển hoá từ, bắt nguồn từ</t>
        </is>
      </c>
    </row>
    <row r="9045">
      <c r="A9045" t="inlineStr">
        <is>
          <t>Herleitung</t>
        </is>
      </c>
      <c r="B9045" t="inlineStr"/>
      <c r="C9045" t="inlineStr"/>
      <c r="D9045" t="inlineStr">
        <is>
          <t>sự bắt nguồn, nguồn gốc, sự tìm ra nguồn gốc, sự nêu lên nguồn gốc, sự rút ra, sự thu được, sự điều chế dẫn xuất, phép lấy đạo hàm, đường dẫn nước, thuyết tiến hoá</t>
        </is>
      </c>
    </row>
    <row r="9046">
      <c r="A9046" t="inlineStr">
        <is>
          <t>hermetisch</t>
        </is>
      </c>
      <c r="B9046" t="inlineStr"/>
      <c r="C9046" t="inlineStr"/>
      <c r="D9046" t="inlineStr">
        <is>
          <t>kín</t>
        </is>
      </c>
    </row>
    <row r="9047">
      <c r="A9047" t="inlineStr">
        <is>
          <t>hernach</t>
        </is>
      </c>
      <c r="B9047" t="inlineStr"/>
      <c r="C9047" t="inlineStr"/>
      <c r="D9047" t="inlineStr">
        <is>
          <t>sau này, về sau, sau đấy, rồi thì - sau đây, trong tương lai, ở kiếp sau, ở đời sau</t>
        </is>
      </c>
    </row>
    <row r="9048">
      <c r="A9048" t="inlineStr">
        <is>
          <t>heroisch</t>
        </is>
      </c>
      <c r="B9048" t="inlineStr"/>
      <c r="C9048" t="inlineStr"/>
      <c r="D9048" t="inlineStr">
        <is>
          <t>anh hùng, quả cảm, dám làm việc lớn, kêu, khoa trương, cường điệu, to lớn khác thường, hùng mạnh khác thường</t>
        </is>
      </c>
    </row>
    <row r="9049">
      <c r="A9049" t="inlineStr">
        <is>
          <t>Herpes</t>
        </is>
      </c>
      <c r="B9049" t="inlineStr"/>
      <c r="C9049" t="inlineStr"/>
      <c r="D9049" t="inlineStr">
        <is>
          <t>bệnh ecpet, bệnh mụn giộp</t>
        </is>
      </c>
    </row>
    <row r="9050">
      <c r="A9050" t="inlineStr">
        <is>
          <t>Herpetologie</t>
        </is>
      </c>
      <c r="B9050" t="inlineStr"/>
      <c r="C9050" t="inlineStr"/>
      <c r="D9050" t="inlineStr">
        <is>
          <t>khoa bò sát</t>
        </is>
      </c>
    </row>
    <row r="9051">
      <c r="A9051" t="inlineStr">
        <is>
          <t>Herren</t>
        </is>
      </c>
      <c r="B9051" t="inlineStr"/>
      <c r="C9051" t="inlineStr"/>
      <c r="D9051">
        <f> meine Damen und Herren + = den großen Herren spielen + = Sehr geehrte Damen und Herren +</f>
        <v/>
      </c>
    </row>
    <row r="9052">
      <c r="A9052" t="inlineStr">
        <is>
          <t>Herrenausstatter</t>
        </is>
      </c>
      <c r="B9052" t="inlineStr"/>
      <c r="C9052" t="inlineStr"/>
      <c r="D9052" t="inlineStr">
        <is>
          <t>người bán đồ kim chỉ, người bán đồ mặc trong - người cung cấp thiết bị, người bán quần áo giày mũ</t>
        </is>
      </c>
    </row>
    <row r="9053">
      <c r="A9053" t="inlineStr">
        <is>
          <t>Herrenhaus</t>
        </is>
      </c>
      <c r="B9053" t="inlineStr"/>
      <c r="C9053" t="inlineStr"/>
      <c r="D9053" t="inlineStr">
        <is>
          <t>phòng lớn, đại sảnh, lâu đài, phòng họp lớn, hội trường, toà, trụ sở lớn, phòng ăn lớn, bữa ăn ở phòng ăn lớn, nhà ở, phòng lên lớp, phòng đợi, hành lang ở cửa vào</t>
        </is>
      </c>
    </row>
    <row r="9054">
      <c r="A9054" t="inlineStr">
        <is>
          <t>herrenlos</t>
        </is>
      </c>
      <c r="B9054" t="inlineStr"/>
      <c r="C9054" t="inlineStr"/>
      <c r="D9054" t="inlineStr">
        <is>
          <t>bị bỏ rơi, không ai nhìn nhận, vô chủ - - sẵn sàng để dùng, chưa dùng vào việc gì rõ rệt, không ai chiếm giữ, không thuộc của ai = herrenlos +</t>
        </is>
      </c>
    </row>
    <row r="9055">
      <c r="A9055" t="inlineStr">
        <is>
          <t>herrichten</t>
        </is>
      </c>
      <c r="B9055" t="inlineStr"/>
      <c r="C9055" t="inlineStr"/>
      <c r="D9055">
        <f> rasch herrichten +</f>
        <v/>
      </c>
    </row>
    <row r="9056">
      <c r="A9056" t="inlineStr">
        <is>
          <t>Herrin</t>
        </is>
      </c>
      <c r="B9056" t="inlineStr"/>
      <c r="C9056" t="inlineStr"/>
      <c r="D9056" t="inlineStr">
        <is>
          <t>vợ, phu nhân, nữ, đàn bà, người yêu, bà chủ, người đàn bà nắm quyền binh trong tay - bà chủ nhà, người đàn bà am hiểu, bà giáo, cô giáo, tình nhân, mèo, Bà</t>
        </is>
      </c>
    </row>
    <row r="9057">
      <c r="A9057" t="inlineStr">
        <is>
          <t>herrisch</t>
        </is>
      </c>
      <c r="B9057" t="inlineStr"/>
      <c r="C9057" t="inlineStr"/>
      <c r="D9057" t="inlineStr">
        <is>
          <t>có căn cứ đích xác, có am hiểu tường tận, có thể tin được, có thẩm quyền, hống hách, hách dịch, mệnh lệnh, quyết đoán, có uy quyền, có quyền lực - có bướu lồi ra - chỉ huy, điều khiển, oai vệ, uy nghi, cao, nhìn được rộng ra xa - chuyên chế, chuyên quyền, bạo ngược - độc đoán, áp bức, áp chế, hà hiếp - khẩn cấp, cấp nhiệt, cấp bách - hách, oai, thích sai khiến, thích bắt người ta phải tuân theo mình, bậc thầy, tài cao, siêu việt</t>
        </is>
      </c>
    </row>
    <row r="9058">
      <c r="A9058" t="inlineStr">
        <is>
          <t>herrlich</t>
        </is>
      </c>
      <c r="B9058" t="inlineStr"/>
      <c r="C9058" t="inlineStr"/>
      <c r="D9058" t="inlineStr">
        <is>
          <t>đáng phục, đáng khâm phục, đáng ca tụng, đáng hâm mộ, đáng ngưỡng mộ, tuyệt diệu, tuyệt vời - thích thú, thú vị, làm say mê, làm mê mẩn - thần thanh, thiêng liêng, tuyệt trần, siêu phàm - buồn cười, ngồ ngộ, khôi hài, là lạ, khang khác - vinh quang, vẻ vang, vinh dự, huy hoàng, rực rỡ, lộng lẫy, hết sức thú vị, khoái trí, chếnh choáng say, ngà ngà say - rất quan trọng, rất lớn, hùng vĩ, uy nghi, trang nghiêm, cao quý, cao thượng, trang trọng, bệ vệ, vĩ đại, cừ khôi, xuất chúng, lỗi lạc, ưu tú, tuyệt, hay, đẹp, chính, lơn, tổng quát - tráng lệ, nguy nga, rất đẹp, cừ, chiến - mơn mởn đào tơ - xinh, xinh xinh, xinh xắn, xinh đẹp, hay hay, đẹp mắt, tốt..., hay gớm, hay ho gớm, lớn, kha khá, dũng cảm, gan dạ, cường tráng, mạnh mẽ, khá - phi thường, kỳ lạ, to lớn, lớn lao - vua, hoàng gia, như vua chúa, trọng thể, sang trọng - tốt - oai hùng, cao cả, rất cao = herrlich warm +</t>
        </is>
      </c>
    </row>
    <row r="9059">
      <c r="A9059" t="inlineStr">
        <is>
          <t>Herrlichkeit</t>
        </is>
      </c>
      <c r="B9059" t="inlineStr"/>
      <c r="C9059" t="inlineStr"/>
      <c r="D9059" t="inlineStr">
        <is>
          <t>danh tiếng, thanh danh, sự vinh quang, sự vẻ vang, vinh dự, vẻ huy hoàng, vẻ rực rỡ, vẻ lộng lẫy, hạnh phúc ở thiên đường, cảnh tiên, vầng hào quang, thời kỳ hưng thịnh, thời kỳ vinh hiển - vẻ tráng lệ, vẻ nguy nga - sự chói lọi, sự rực rỡ, sự lộng lẫy, sự huy hoàng splendor)</t>
        </is>
      </c>
    </row>
    <row r="9060">
      <c r="A9060" t="inlineStr">
        <is>
          <t>Herrschaft</t>
        </is>
      </c>
      <c r="B9060" t="inlineStr"/>
      <c r="C9060" t="inlineStr"/>
      <c r="D9060" t="inlineStr">
        <is>
          <t>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mũ miện, vương miện, quyền vua, vương quyền, vòng hoa đội đầu, vòng lá đội đầu, vòng nguyệt quế - đất đai tài sản, dinh cơ, ruộng nương nhà cửa, lãnh địa, lãnh thổ, phạm vi, lĩnh vực - thế hơn, thế trội hơn, ưu thế, thế thống trị, địa vị, địa vị thống trị - sự thống trị, sự trội hơn, sức chi phối - đế quốc, chế chế, Empire kiểu đế chế Na-po-lê-ông I, sự khống chế hoàn toàn, sự kiểm soát hoàn toàn - rãnh nhỏ, mương nhỏ, sự cầm chặt, sự nắm chặt, sự ôm chặt, sự kẹp chặt, sự kìm kẹp, sự thu hút, sự hiểu thấu, sự nắm vững, sự am hiểu, tay phanh, tay hãm, báng, chuôi, cán, kìm, kẹp, gripsack - khả năng, tài năng, năng lực, sức, lực, sức mạnh, quyền, chính quyền, quyền hạn, quyền thế, thế lực, uy quyền, người quyền thế, người cầm quyền, cơ quan có quyền lực, trời, thánh thần - cường quốc, công suất, năng suất, năng lượng, luỹ thừa, số phóng to, số lượng lớn, nhiều - triều đại, triều, ảnh hưởng, sự chế ngự, sự ngự trị - phép tắc, quy tắc, nguyên tắc, quy luật, điều lệ, luật lệ, thói quen, lệ thường, thước chia độ, quyết định của toà án, lệnh của toà án, thước ngăn dòng, filê, cái gạch đầu dòng - sự cai trị, sự trị vì, sự chỉ huy, sự quyết định, sự kẻ - gậy quyền, quyền trượng, ngôi vua - sự đu đưa, sự lắc lư - sữa chua yoke /jouk/, ách, cặp trâu bò buộc cùng ách, đòn gánh, cầu vai, lá sen, móc chung, cái kẹp, mối ràng buộc, ách áp bức, gông xiềng = die Herrschaft + = unter der Herrschaft + = die königliche Herrschaft + = er verlor die Herrschaft über +</t>
        </is>
      </c>
    </row>
    <row r="9061">
      <c r="A9061" t="inlineStr">
        <is>
          <t>Herrschaftsgebiet</t>
        </is>
      </c>
      <c r="B9061" t="inlineStr"/>
      <c r="C9061" t="inlineStr"/>
      <c r="D9061" t="inlineStr">
        <is>
          <t>lãnh địa của nam tước, tước nam - quyền, quyền thế, quyền lực, quyền thống trị, quyền chi phối, lãnh địa, lãnh thổ tự trị, nước tự trị, thuộc địa, quyền chiếm hữu</t>
        </is>
      </c>
    </row>
    <row r="9062">
      <c r="A9062" t="inlineStr">
        <is>
          <t>herrschen</t>
        </is>
      </c>
      <c r="B9062" t="inlineStr"/>
      <c r="C9062" t="inlineStr"/>
      <c r="D9062" t="inlineStr">
        <is>
          <t>ra lệnh, hạ lệnh, chỉ huy, điều khiển, chế ngự, kiềm chế, nén, sẵn, có sẵn, đủ tư cách để, đáng được, bắt phải, khiến phải, bao quát - cai trị, thống trị, cầm quyền, quản trị, quản lý, lânh đạo, cai quản, khống chế, đè nén, chi phối, ảnh hưởng, kỹ điều chỉnh - + at, over) chủ trì, làm chủ tịch, làm chủ toạ, ngồi ghế chủ toạ, nắm quyền tối cao, giữ bè = herrschen +</t>
        </is>
      </c>
    </row>
    <row r="9063">
      <c r="A9063" t="inlineStr">
        <is>
          <t>herrschend</t>
        </is>
      </c>
      <c r="B9063" t="inlineStr"/>
      <c r="C9063" t="inlineStr"/>
      <c r="D9063" t="inlineStr">
        <is>
          <t>chỉ huy, điều khiển, oai vệ, uy nghi, cao, nhìn được rộng ra xa - át, trội, có ưu thế hơn, có ảnh hưởng lớn, chi phối, thống trị, vượt cao hơn cả, bao quát, âm át - cai trị, cai quản, quản trị, chủ đạo, chủ yếu, bao trùm, điều chỉnh - lânh đạo, hướng dẫn, dẫn đầu, chính, quan trọng - chiếm ưu thế, trội hơn hẳn - thường thấy, thịnh hành, đang lưu hành - nhiếp chính - đang trị vì, đang thịnh hành, đang được ưa chuộng - cầm quyền, chỉ đạo, trội hơn cả, hiện hành</t>
        </is>
      </c>
    </row>
    <row r="9064">
      <c r="A9064" t="inlineStr">
        <is>
          <t>Herrscher</t>
        </is>
      </c>
      <c r="B9064" t="inlineStr"/>
      <c r="C9064" t="inlineStr"/>
      <c r="D9064" t="inlineStr">
        <is>
          <t>người trị vì vua - kẻ thống trị, thống sử, thủ hiến, thống đốc, uỷ viên hội đồng quản trị, thủ lĩnh, chủ, cha, bố, máy điều chỉnh máy điều tốc - quan nhiếp chính, nhân viên hội đồng quản trị trường đại học - người thống trị, người chuyên quyền, vua, chúa, cái thước kẻ, thợ kẻ giấy, máy kẻ giấy - quốc vương, đồng xôvơren - ngai, ngai vàng, ngôi, ngôi vua</t>
        </is>
      </c>
    </row>
    <row r="9065">
      <c r="A9065" t="inlineStr">
        <is>
          <t>herschalten</t>
        </is>
      </c>
      <c r="B9065" t="inlineStr"/>
      <c r="C9065" t="inlineStr"/>
      <c r="D9065" t="inlineStr">
        <is>
          <t>xỏ chốt vào dây mà buộc, cột chốt vào</t>
        </is>
      </c>
    </row>
    <row r="9066">
      <c r="A9066" t="inlineStr">
        <is>
          <t>herschwenken</t>
        </is>
      </c>
      <c r="B9066" t="inlineStr"/>
      <c r="C9066" t="inlineStr"/>
      <c r="D9066" t="inlineStr">
        <is>
          <t>sáng rực lên, loé sáng, cháy bùng lên, loe ra, xoè ra, ra hiệu bằng pháo sáng, làm loe ra, làm xoè ra, loè loẹt, lồ lộ</t>
        </is>
      </c>
    </row>
    <row r="9067">
      <c r="A9067" t="inlineStr">
        <is>
          <t>herstammen</t>
        </is>
      </c>
      <c r="B9067" t="inlineStr"/>
      <c r="C9067" t="inlineStr"/>
      <c r="D9067" t="inlineStr">
        <is>
          <t>+ up, down, out, over, through, away, back...) nhảy, bật mạnh, nổi lên, hiện ra, nảy ra, xuất hiện, xuất phát, xuất thân, nứt rạn, cong, nổ, làm cho nhảy lên, làm cho bay lên - nhảy qua, làm rạn, làm nứt, làm nẻ, làm nổ, làm bật lên, đề ra, đưa ra, bất ngờ tuyên bố, bất ngờ đưa ra, lắp nhíp, lắp lò xo giảm xóc, đảm bảo cho được tha tù</t>
        </is>
      </c>
    </row>
    <row r="9068">
      <c r="A9068" t="inlineStr">
        <is>
          <t>herstellbar</t>
        </is>
      </c>
      <c r="B9068" t="inlineStr"/>
      <c r="C9068" t="inlineStr"/>
      <c r="D9068" t="inlineStr">
        <is>
          <t>sản xuất được, chế tạo được, sinh sản được, sinh lợi được</t>
        </is>
      </c>
    </row>
    <row r="9069">
      <c r="A9069" t="inlineStr">
        <is>
          <t>herstellen</t>
        </is>
      </c>
      <c r="B9069" t="inlineStr"/>
      <c r="C9069" t="inlineStr"/>
      <c r="D9069" t="inlineStr">
        <is>
          <t>bịa đặt, làm giả, làm, chế tạo, sản xuất, xây dựng - sắp đặt, xếp đặt, dọn, thu dọn, sửa soạn, chuẩn bị, kiếm được, thu, gây ra, thực hiện, thi hành, khiến cho, làm cho, bắt, bắt buộc, phong, bổ nhiệm, lập, tôn, ước lượng, đánh giá - định giá, kết luận, đến, tới, trông thấy, hoàn thành, đạt được, làm được, đi được, thành, là, bằng, trở thành, trở nên, nghĩ, hiểu, đi, tiến, lên, xuống, ra ý, ra vẻ - - để, đặt, cứ làm, đưa vào làm, đặt vào, đầu tư, đưa cho, giao cho, xếp hạng, bán, nhớ, ghi bằng cú đặt bóng sút - sửa soạn sắm sửa, dự bị, soạn, chuẩn bị cho, rèn cặp cho, điều chế, pha chế, nấu, chuẩn bị tư tưởng cho, sắm sửa - trình ra, đưa ra, giơ ra, viết ra, xuất bản, đem lại, sinh đẻ, kéo dài - làm việc, hành động, hoạt động, gia công, chế biến, lên men, tác động, có ảnh hưởng tới, đi qua, chuyển động, dần dần tự chuyển, tự làm cho, chạy, tiến hành, tiến triển - có kết quả, có hiệu lực, lách, nhăn nhó, cau lại, day dứt, bắt làm việc, làm lên men, thêu, làm cho chạy, chuyển vận, khai thác, trổng trọt, giải, chữa, nhào, nặn, rèn, tạc, vẽ, chạm, trau, đưa dần vào, chuyển - đưa, dẫn &amp; ), bày ra, bày mưu = herstellen + = wieder herstellen + = maschinell herstellen +</t>
        </is>
      </c>
    </row>
    <row r="9070">
      <c r="A9070" t="inlineStr">
        <is>
          <t>Hersteller</t>
        </is>
      </c>
      <c r="B9070" t="inlineStr"/>
      <c r="C9070" t="inlineStr"/>
      <c r="D9070" t="inlineStr">
        <is>
          <t>người bịa đặt, người làm giả, người chế tạo, người sản xuất - người làm, người sáng tạo, người tạo ra, ông tạo, con tạo - nhà công nghiệp, chủ xí nghiệp, chủ xưởng - người xuất bản, chủ nhiệm, máy sinh, máy phát</t>
        </is>
      </c>
    </row>
    <row r="9071">
      <c r="A9071" t="inlineStr">
        <is>
          <t>Herstellung</t>
        </is>
      </c>
      <c r="B9071" t="inlineStr"/>
      <c r="C9071" t="inlineStr"/>
      <c r="D9071" t="inlineStr">
        <is>
          <t>sự bịa đặt, chuyện bịa đặt, sự làm giả, sự chế tạo, sự sản xuất, cách chế tạo - hình dáng, cấu tạo, kiểu, tầm vóc, dáng, tư thế, sự chế nhạo, công tắc, cái ngắt điện - sự làm, cách làm, sự tiến bộ, sự thành công, sự lớn lên, nguyên nhân tiến bộ, nguyên nhân thành công, đức tính, tài năng, yếu tố, giấy và thuốc lá đủ cuốn một điếu, mẻ, số lượng làm ra - công nghiệp - sự soạn, sự sửa soạn, sự chuẩn bị, sự dự bị, số nhiều) các thứ sửa soạn, các thứ sắm sửa, các thứ chuẩn bị, các thứ dự bị, sự soạn bài, bài soạn, sự điều chế, sự pha chế - sự dọn, sự hầu, chất pha chế, thuốc pha chế, thức ăn được dọn - sự đưa ra, sự trình bày, sự sinh, sản phẩm, tác phẩm, sản lượng, sự bỏ vốn và phương tiện để dựng</t>
        </is>
      </c>
    </row>
    <row r="9072">
      <c r="A9072" t="inlineStr">
        <is>
          <t>Hertz</t>
        </is>
      </c>
      <c r="B9072" t="inlineStr"/>
      <c r="C9072" t="inlineStr"/>
      <c r="D9072" t="inlineStr">
        <is>
          <t>Héc</t>
        </is>
      </c>
    </row>
    <row r="9073">
      <c r="A9073" t="inlineStr">
        <is>
          <t>herum</t>
        </is>
      </c>
      <c r="B9073" t="inlineStr"/>
      <c r="C9073" t="inlineStr"/>
      <c r="D9073" t="inlineStr">
        <is>
          <t>xung quanh, vòng quanh, đó đây, chỗ này, chỗ nọ, khắp nơi, quanh quẩn, loanh quanh, ở gần, khắp, khoảng chừng, gần - tròn, chẵn, khứ hồi, theo vòng tròn, thẳng thắn, chân thật, nói không úp mở, sang sảng, vang, lưu loát, trôi chảy, nhanh, mạnh, khá lớn, đáng kể, quanh, trở lại, quay trở lại, khắp cả = da herum + = hier herum + = rings herum + = um ... herum +</t>
        </is>
      </c>
    </row>
    <row r="9074">
      <c r="A9074" t="inlineStr">
        <is>
          <t>herumdrehen</t>
        </is>
      </c>
      <c r="B9074" t="inlineStr"/>
      <c r="C9074" t="inlineStr"/>
      <c r="D9074" t="inlineStr">
        <is>
          <t>đảo ngược, lộn ngược, lộn lại, đảo lộn, cho chạy lùi, thay đổi hoàn toàn, huỷ bỏ, thủ tiêu, đi ngược chiều, xoay tròn ngược chiều, chạy lùi, đổi chiều - lăn, vần, cuốn, quấn, cuộn, đọc rung lên, đọc sang sảng, hát ngân vang, cán, làm cho cuồn cuộn, quay quanh, lăn mình, + on, by) trôi đi, trôi qua, chạy, đi xe, chảy cuồn cuộn, chảy, tròng trành - đi lắc lư, rền, đổ hồi, cán được, lộn vòng - quay, xoay, vặn = herumdrehen + = sich herumdrehen +</t>
        </is>
      </c>
    </row>
    <row r="9075">
      <c r="A9075" t="inlineStr">
        <is>
          <t>herumfingern</t>
        </is>
      </c>
      <c r="B9075" t="inlineStr"/>
      <c r="C9075" t="inlineStr"/>
      <c r="D9075" t="inlineStr">
        <is>
          <t>sờ mó, ăn tiền, ăn hối lộ, đánh, búng, ghi cách sử dụng các ngón tay</t>
        </is>
      </c>
    </row>
    <row r="9076">
      <c r="A9076" t="inlineStr">
        <is>
          <t>herumfuchteln</t>
        </is>
      </c>
      <c r="B9076" t="inlineStr"/>
      <c r="C9076" t="inlineStr"/>
      <c r="D9076" t="inlineStr">
        <is>
          <t>khoa tay múa chân</t>
        </is>
      </c>
    </row>
    <row r="9077">
      <c r="A9077" t="inlineStr">
        <is>
          <t>herumgehen</t>
        </is>
      </c>
      <c r="B9077" t="inlineStr"/>
      <c r="C9077" t="inlineStr"/>
      <c r="D9077" t="inlineStr">
        <is>
          <t>làm tròn, cắt tròn, cắt cụt, đi vòng quanh mũi đất, + off) gọt giũa, đọc tròn môi, + off) làm giàu thêm lên, thành tròn, trở nên tròn</t>
        </is>
      </c>
    </row>
    <row r="9078">
      <c r="A9078" t="inlineStr">
        <is>
          <t>herumkommandieren</t>
        </is>
      </c>
      <c r="B9078" t="inlineStr"/>
      <c r="C9078" t="inlineStr"/>
      <c r="D9078">
        <f> jemanden herumkommandieren +</f>
        <v/>
      </c>
    </row>
    <row r="9079">
      <c r="A9079" t="inlineStr">
        <is>
          <t>herumlungern</t>
        </is>
      </c>
      <c r="B9079" t="inlineStr"/>
      <c r="C9079" t="inlineStr"/>
      <c r="D9079" t="inlineStr">
        <is>
          <t>làm biếng, đi lang thang vơ vẩn, vô công rồi nghề, ăn bám, bòn rút, xin xỏ được - cuộn thành bắp, đi tha thẩn, chơi rong, lười nhác - lảng vảng kiếm mồi, đi rình mò kiếm mồi, lảng vảng, đi vơ vẩn, lảng vảng quanh, đi vơ vẩn quanh</t>
        </is>
      </c>
    </row>
    <row r="9080">
      <c r="A9080" t="inlineStr">
        <is>
          <t>herumreichen</t>
        </is>
      </c>
      <c r="B9080" t="inlineStr"/>
      <c r="C9080" t="inlineStr"/>
      <c r="D9080" t="inlineStr">
        <is>
          <t>đi, đi lên, đi qua, đi ngang qua, trải qua, chuyển qua, truyền, trao, đưa, chuyển sang, biến thành, trở thành, đổi thành, qua đi, biến đi, mất đi, chết,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t>
        </is>
      </c>
    </row>
    <row r="9081">
      <c r="A9081" t="inlineStr">
        <is>
          <t>herumreiten</t>
        </is>
      </c>
      <c r="B9081" t="inlineStr"/>
      <c r="C9081" t="inlineStr"/>
      <c r="D9081" t="inlineStr">
        <is>
          <t>đánh đàn hạc, nói lải nhải, nhai đi nhai lại = herumreiten auf +</t>
        </is>
      </c>
    </row>
    <row r="9082">
      <c r="A9082" t="inlineStr">
        <is>
          <t>herumschleichen</t>
        </is>
      </c>
      <c r="B9082" t="inlineStr"/>
      <c r="C9082" t="inlineStr"/>
      <c r="D9082" t="inlineStr">
        <is>
          <t>đi lang thang vơ vẩn, có vẻ mặt thờ thẫn như ở cung trăng, to moon away the time thờ thẫn ra vào hết ngày</t>
        </is>
      </c>
    </row>
    <row r="9083">
      <c r="A9083" t="inlineStr">
        <is>
          <t>herumspionieren</t>
        </is>
      </c>
      <c r="B9083" t="inlineStr"/>
      <c r="C9083" t="inlineStr"/>
      <c r="D9083" t="inlineStr">
        <is>
          <t>làm gián điệp, do thám, theo dõi, xem xét kỹ lưỡng, kiểm soát kỹ lưỡng, + out) do thám, dò xét, nhận ra, nhận thấy, phát hiện, + out) khám phá ra do xem xét kỹ lưỡng, phát hiện ra do kiểm soát kỹ lưỡng</t>
        </is>
      </c>
    </row>
    <row r="9084">
      <c r="A9084" t="inlineStr">
        <is>
          <t>herumspringen</t>
        </is>
      </c>
      <c r="B9084" t="inlineStr"/>
      <c r="C9084" t="inlineStr"/>
      <c r="D9084" t="inlineStr">
        <is>
          <t>nhảy cỡn, nô đùa, vẫy, lần để đi tìm khí giới, lần để xoáy</t>
        </is>
      </c>
    </row>
    <row r="9085">
      <c r="A9085" t="inlineStr">
        <is>
          <t>herumstehen</t>
        </is>
      </c>
      <c r="B9085" t="inlineStr"/>
      <c r="C9085" t="inlineStr"/>
      <c r="D9085">
        <f> herumstehen um +</f>
        <v/>
      </c>
    </row>
    <row r="9086">
      <c r="A9086" t="inlineStr">
        <is>
          <t>Herumtollen</t>
        </is>
      </c>
      <c r="B9086" t="inlineStr"/>
      <c r="C9086" t="inlineStr"/>
      <c r="D9086" t="inlineStr">
        <is>
          <t>đưa trẻ thích nô đùa ầm ĩ, người đàn bà thích nô đùa ầm ĩ, trò nô đùa ầm ĩ, trò chơi ầm ĩ game of romps)</t>
        </is>
      </c>
    </row>
    <row r="9087">
      <c r="A9087" t="inlineStr">
        <is>
          <t>herumtreiben</t>
        </is>
      </c>
      <c r="B9087" t="inlineStr"/>
      <c r="C9087" t="inlineStr"/>
      <c r="D9087">
        <f> sich müßig herumtreiben +</f>
        <v/>
      </c>
    </row>
    <row r="9088">
      <c r="A9088" t="inlineStr">
        <is>
          <t>Herumtreiber</t>
        </is>
      </c>
      <c r="B9088" t="inlineStr"/>
      <c r="C9088" t="inlineStr"/>
      <c r="D9088" t="inlineStr">
        <is>
          <t>người chạy lắt léo, người né tránh, người lách, người tinh ranh, người láu cá, người mưu mẹo, người khéo lẩn tránh, người khéo thoái thác, tấm chắn, tờ quảng cáo nhỏ, tờ cáo bạch nhỏ - tờ truyền đơn nhỏ, bánh bột ngô - - kẻ hay đi tha thẩn, kẻ chơi rong, kẻ lười nhác - thú đi rình mò kiếm mồi, kẻ đi lang tháng, kẻ đi rình mò ăm trộm</t>
        </is>
      </c>
    </row>
    <row r="9089">
      <c r="A9089" t="inlineStr">
        <is>
          <t>herumzappeln</t>
        </is>
      </c>
      <c r="B9089" t="inlineStr"/>
      <c r="C9089" t="inlineStr"/>
      <c r="D9089" t="inlineStr">
        <is>
          <t>làm sốt ruột, bồn chồn, sốt ruột, lo lắng, không yên tâm, cựa quậy nhúc nhích luôn, không ở yên một chỗ</t>
        </is>
      </c>
    </row>
    <row r="9090">
      <c r="A9090" t="inlineStr">
        <is>
          <t>herunter</t>
        </is>
      </c>
      <c r="B9090" t="inlineStr"/>
      <c r="C9090" t="inlineStr"/>
      <c r="D9090" t="inlineStr">
        <is>
          <t>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 - đi xuống, trở xuống, xuôi dòng thời gian, trở về sau</t>
        </is>
      </c>
    </row>
    <row r="9091">
      <c r="A9091" t="inlineStr">
        <is>
          <t>heruntergehen</t>
        </is>
      </c>
      <c r="B9091" t="inlineStr"/>
      <c r="C9091" t="inlineStr"/>
      <c r="D9091"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9092">
      <c r="A9092" t="inlineStr">
        <is>
          <t>herunterkommen</t>
        </is>
      </c>
      <c r="B9092" t="inlineStr"/>
      <c r="C9092" t="inlineStr"/>
      <c r="D9092" t="inlineStr">
        <is>
          <t>thoái hoá - làm hư hỏng, làm giảm giá trị, làm cho xấu hơn, hư hỏng đi, giảm giá trị, thành sa đoạ, trở nên xấu hơn = herunterkommen +</t>
        </is>
      </c>
    </row>
    <row r="9093">
      <c r="A9093" t="inlineStr">
        <is>
          <t>heruntermachen</t>
        </is>
      </c>
      <c r="B9093" t="inlineStr"/>
      <c r="C9093" t="inlineStr"/>
      <c r="D9093" t="inlineStr">
        <is>
          <t>đánh thâm tím, hành hạ, phá hỏng, làm hỏng, phê bình tơi bời, đập tơi bời ) = jemanden heruntermachen +</t>
        </is>
      </c>
    </row>
    <row r="9094">
      <c r="A9094" t="inlineStr">
        <is>
          <t>herunterwirtschaften</t>
        </is>
      </c>
      <c r="B9094" t="inlineStr"/>
      <c r="C9094" t="inlineStr"/>
      <c r="D9094" t="inlineStr">
        <is>
          <t>làm hỏng, làm đổ nát, tàn phá, làm suy nhược, làm xấu đi, làm phá sản, dụ dỗ, cám dỗ, làm mất thanh danh, làm hư hỏng, ngã rập mặt xuống đất, đổ sập xuống, sụp đổ</t>
        </is>
      </c>
    </row>
    <row r="9095">
      <c r="A9095" t="inlineStr">
        <is>
          <t>hervor</t>
        </is>
      </c>
      <c r="B9095" t="inlineStr"/>
      <c r="C9095" t="inlineStr"/>
      <c r="D9095" t="inlineStr">
        <is>
          <t>về phía trước, ra phía trước, lộ ra, từ phía trong ra, ra khỏi = hinter .. hervor +</t>
        </is>
      </c>
    </row>
    <row r="9096">
      <c r="A9096" t="inlineStr">
        <is>
          <t>hervorbrechen</t>
        </is>
      </c>
      <c r="B9096" t="inlineStr"/>
      <c r="C9096" t="inlineStr"/>
      <c r="D9096">
        <f> hervorbrechen + = plötzlich hervorbrechen +</f>
        <v/>
      </c>
    </row>
    <row r="9097">
      <c r="A9097" t="inlineStr">
        <is>
          <t>Hervorbringen</t>
        </is>
      </c>
      <c r="B9097" t="inlineStr"/>
      <c r="C9097" t="inlineStr"/>
      <c r="D9097" t="inlineStr">
        <is>
          <t>nguồn gốc, căn nguyên, sự bắt nguồn, sự khởi thuỷ, sự phát minh, sự tạo thành</t>
        </is>
      </c>
    </row>
    <row r="9098">
      <c r="A9098" t="inlineStr">
        <is>
          <t>hervorbringen</t>
        </is>
      </c>
      <c r="B9098" t="inlineStr"/>
      <c r="C9098" t="inlineStr"/>
      <c r="D9098" t="inlineStr">
        <is>
          <t>có thể, có đủ sức, có đủ khả năng, có đủ điều kiện, cho, tạo cho, cấp cho, ban cho - mang, cầm, vác, đội, đeo, ôm, chịu, chịu đựng, sinh, sinh sản, sinh lợi, chống đỡ, đỡ, có hiệu lực, ăn thua, rẽ, quay, hướng về, ở vào, đầu cơ giá hạ, làm cho sụt giá - sinh ra, gây ra - tạo, tạo nên, tạo ra, tạo thành, sáng tạo, làm, phong tước, đóng lần đầu tiên, làm rối lên, làn nhắng lên, hối hả chạy ngược chạy xuôi - chăm sóc, nuôi nấng, đẻ ra &amp; ) - bắt đầu, khởi đầu, phát minh tạo thành, bắt ngồn, gốc ở, do ở, hình thành - đãi, chỉ trích gay gắt, phê bình nghiêm khắc, đâi được vàng, có vàng, kết quả - trình ra, đưa ra, giơ ra, sản xuất, chế tạo, viết ra, xuất bản, đem lại, sinh đẻ, kéo dài - tái sản xuất, làm sinh sôi nẩy nở, tái sinh, mọc lại, sao chép, sao lại, mô phỏng - mọc, để mọc, ngắt mầm, ngắt chồi - thốt ra, phát ra, nói, nói ra, phát biểu, bày tỏ, cho lưu hành, phát hành = hervorbringen + = plötzlich hervorbringen + = massenweise hervorbringen +</t>
        </is>
      </c>
    </row>
    <row r="9099">
      <c r="A9099" t="inlineStr">
        <is>
          <t>hervorbringend</t>
        </is>
      </c>
      <c r="B9099" t="inlineStr"/>
      <c r="C9099" t="inlineStr"/>
      <c r="D9099" t="inlineStr">
        <is>
          <t>sản xuất, sinh sản, sinh sôi, sản xuất nhiều, sinh sản nhiều, màu mỡ, phong phú</t>
        </is>
      </c>
    </row>
    <row r="9100">
      <c r="A9100" t="inlineStr">
        <is>
          <t>hervorgehen</t>
        </is>
      </c>
      <c r="B9100" t="inlineStr"/>
      <c r="C9100" t="inlineStr"/>
      <c r="D9100" t="inlineStr">
        <is>
          <t>xuất hiện, nảy sinh ra, xảy ra, phát sinh do, do bởi, sống lại, hồi sinh, mọc lên, trở dậy, nổi lên, vọng đến, vang đến</t>
        </is>
      </c>
    </row>
    <row r="9101">
      <c r="A9101" t="inlineStr">
        <is>
          <t>hervorheben</t>
        </is>
      </c>
      <c r="B9101" t="inlineStr"/>
      <c r="C9101" t="inlineStr"/>
      <c r="D9101" t="inlineStr">
        <is>
          <t>đọc có trọng âm, nói có trọng âm, đọc nhấn mạnh, đánh dấu trọng âm, nhấn mạnh, nêu bật - nâng lên, đưa lên, giương, ngẩng lên, ngước, cất cao, nâng cao, làm phấn khởi, làm phấn chấn, làm hân hoan, làm hoan hỉ - thổi phồng, phóng đại, cường điệu, làm tăng quá mức - làm cao lên, làm cao hơn, tăng thêm, tăng cường, làm tôn lên, làm nổi lên, cao lên, tăng lên - cứ nhất định, khăng khăng đòi, cố nài, nhấn đi nhấn lại, khẳng định tính chất chính nghĩa của sự nghiệp mình - đánh dấu, ghi dấu, cho điểm, ghi điểm, chỉ, bày tỏ, biểu lộ, biểu thị, chứng tỏ, đặc trưng, để ý, chú ý - chấm, đánh dấu chấm, lúc lúc lại ngắt quãng, chấm câu = hervorheben + = hervorheben +</t>
        </is>
      </c>
    </row>
    <row r="9102">
      <c r="A9102" t="inlineStr">
        <is>
          <t>hervorholen</t>
        </is>
      </c>
      <c r="B9102" t="inlineStr"/>
      <c r="C9102" t="inlineStr"/>
      <c r="D9102" t="inlineStr">
        <is>
          <t>đánh cho tan tác, root</t>
        </is>
      </c>
    </row>
    <row r="9103">
      <c r="A9103" t="inlineStr">
        <is>
          <t>hervorkommen</t>
        </is>
      </c>
      <c r="B9103" t="inlineStr"/>
      <c r="C9103" t="inlineStr"/>
      <c r="D9103" t="inlineStr">
        <is>
          <t>đến, tới, đi đến, đi tới, đi lại, sắp đến, sắp tới, xảy ra, xảy đến, thấy, ở, thấy ở, nên, thành ra, hoá ra, trở nên, trở thành, hình thành, đặc lại, đông lại, nào! nào, nào!, thế, thế! - hành động, làm, xử sự</t>
        </is>
      </c>
    </row>
    <row r="9104">
      <c r="A9104" t="inlineStr">
        <is>
          <t>hervorlocken</t>
        </is>
      </c>
      <c r="B9104" t="inlineStr"/>
      <c r="C9104" t="inlineStr"/>
      <c r="D9104" t="inlineStr">
        <is>
          <t>khêu ra, gợi ra, moi, suy ra, luận ra</t>
        </is>
      </c>
    </row>
    <row r="9105">
      <c r="A9105" t="inlineStr">
        <is>
          <t>hervorquellen</t>
        </is>
      </c>
      <c r="B9105" t="inlineStr"/>
      <c r="C9105" t="inlineStr"/>
      <c r="D9105" t="inlineStr">
        <is>
          <t>tuôn ra, trào ra, toả ra, thổ lộ</t>
        </is>
      </c>
    </row>
    <row r="9106">
      <c r="A9106" t="inlineStr">
        <is>
          <t>hervorquellend</t>
        </is>
      </c>
      <c r="B9106" t="inlineStr"/>
      <c r="C9106" t="inlineStr"/>
      <c r="D9106" t="inlineStr">
        <is>
          <t>lồi lên, nhô lên, u lên</t>
        </is>
      </c>
    </row>
    <row r="9107">
      <c r="A9107" t="inlineStr">
        <is>
          <t>hervorragen</t>
        </is>
      </c>
      <c r="B9107" t="inlineStr"/>
      <c r="C9107" t="inlineStr"/>
      <c r="D9107" t="inlineStr">
        <is>
          <t>giã bằng chày, đập bằng chày, đi vội vã, đi tất tưởi beetle along), đi ra, đi chơi beetle off, away), cheo leo, nhô ra, treo trên sợi tóc - hơn, trội hơn, trội về, xuất sắc về - phóng, chiếu ra, chiếu, đặt kế hoạch, thảo kế hoạch, làm đề án, lồi ra, diễn đạt rõ ý, diễn xuất rõ ý - kéo ra, lôi ra, làm thò ra, làm lồi ra, làm nhô ra, gò ép, bắt phải theo, bắt phải chịu, thò ra - vượt = hervorragen +</t>
        </is>
      </c>
    </row>
    <row r="9108">
      <c r="A9108" t="inlineStr">
        <is>
          <t>hervorragend</t>
        </is>
      </c>
      <c r="B9108" t="inlineStr"/>
      <c r="C9108" t="inlineStr"/>
      <c r="D9108" t="inlineStr">
        <is>
          <t>đặc biệt, khác biệt, đáng chú ý, ưu tú, xuất sắc, lỗi lạc, distingué - nổi tiếng, cao độ - gây thèm muốn, gây ghen tị, gây đố kỵ, đáng thèm muốn, đáng ghen tị - hơn hẳn, trội hơn, rất tốt, thượng hạng - có tiếng, trứ danh, đáng kể, tần tảo - nổi bật, còn tồn tại, chưa giải quyết xong, chưa trả - nhô ra, lồi ra - lồi lên, nhô lên, xuất chúng - hay nhảy, phun ra, vọt ra, dễ thấy - ở số ít, một mình, cá nhân, kỳ dị, phi thường, lập di, duy nhất, độc nhất - hùng vĩ, uy nghi, siêu phàm, tuyệt vời, cao cả, cao siêu, cao thượng, nông, không sâu - thượng hảo hạng, vuông, diện tích superficial), cừ, chiến - nguy nga, tráng lệ, oai hùng, rất cao - tột bực, cao cấp - khủng khiếp, kinh khủng, hết mức, cực kỳ lớn - siêu việt, vượt lên hẳn, siêu nghiệm = hervorragend + = hervorragend sein + = nicht hervorragend +</t>
        </is>
      </c>
    </row>
    <row r="9109">
      <c r="A9109" t="inlineStr">
        <is>
          <t>hervorrufen</t>
        </is>
      </c>
      <c r="B9109" t="inlineStr"/>
      <c r="C9109" t="inlineStr"/>
      <c r="D9109" t="inlineStr">
        <is>
          <t>đánh thức, khuấy động, gợi, thức tỉnh - gây ra, gây nên, sinh ra, làm ra, tạo ra, bảo, khiến, sai - mời ra lại, đòi diễn viên hát lại, đòi diễn viên múa lại - đem lại, đẻ ra - gọi lên, gợi lên, gọi ra toà trên - mở ra &amp; ), rút ra, suy ra, luận ra, lấy ra, hư cấu, phát ra, làm tiến triển, làm tiến hoá, tiến triển, tiến hoá - kích thích &amp; ), kích động - - nảy mầm, nảy ra, nảy sinh ra, làm mọc mộng, làm nảy mầm - khích, xúi giục, khiêu khích, trêu chọc, chọc tức, kích thích, khêu gợi, gây = hervorrufen +</t>
        </is>
      </c>
    </row>
    <row r="9110">
      <c r="A9110" t="inlineStr">
        <is>
          <t>Hervorspringen</t>
        </is>
      </c>
      <c r="B9110" t="inlineStr"/>
      <c r="C9110" t="inlineStr"/>
      <c r="D9110" t="inlineStr">
        <is>
          <t>chỗ nhô ra, chỗ lồi ra, nét nổi bật, sự nổi bật, sự rõ ràng dễ thấy</t>
        </is>
      </c>
    </row>
    <row r="9111">
      <c r="A9111" t="inlineStr">
        <is>
          <t>hervorspringend</t>
        </is>
      </c>
      <c r="B9111" t="inlineStr"/>
      <c r="C9111" t="inlineStr"/>
      <c r="D9111" t="inlineStr">
        <is>
          <t>thò ra, nhô ra, lồi ra - hay nhảy, phun ra, vọt ra, nổi bật, dễ thấy</t>
        </is>
      </c>
    </row>
    <row r="9112">
      <c r="A9112" t="inlineStr">
        <is>
          <t>hervorstehen</t>
        </is>
      </c>
      <c r="B9112" t="inlineStr"/>
      <c r="C9112" t="inlineStr"/>
      <c r="D9112" t="inlineStr">
        <is>
          <t>nhô ra ở trên, treo lơ lửng - phóng, chiếu ra, chiếu, đặt kế hoạch, thảo kế hoạch, làm đề án, nhô ra, lồi ra, diễn đạt rõ ý, diễn xuất rõ ý - kéo ra, lôi ra, làm thò ra, làm lồi ra, làm nhô ra, gò ép, bắt phải theo, bắt phải chịu, thò ra</t>
        </is>
      </c>
    </row>
    <row r="9113">
      <c r="A9113" t="inlineStr">
        <is>
          <t>hervorstehend</t>
        </is>
      </c>
      <c r="B9113" t="inlineStr"/>
      <c r="C9113" t="inlineStr"/>
      <c r="D9113" t="inlineStr">
        <is>
          <t>nhô ra, lồi ra - lồi lên, nhô lên, u lên</t>
        </is>
      </c>
    </row>
    <row r="9114">
      <c r="A9114" t="inlineStr">
        <is>
          <t>Hervortreten</t>
        </is>
      </c>
      <c r="B9114" t="inlineStr"/>
      <c r="C9114" t="inlineStr"/>
      <c r="D9114" t="inlineStr">
        <is>
          <t>sự dễ thấy, sự rõ ràng, sự đập ngay vào mắt - sự nổi lên, sự hiện ra, sự lòi ra, sự nổi bật lên, sự rõ nét lên, sự nảy ra, sự thoát khỏi - sự trồi lên mặt đát, phần trồi lên, sự nổ bùng, đợt nổ ra</t>
        </is>
      </c>
    </row>
    <row r="9115">
      <c r="A9115" t="inlineStr">
        <is>
          <t>hervortreten</t>
        </is>
      </c>
      <c r="B9115" t="inlineStr"/>
      <c r="C9115" t="inlineStr"/>
      <c r="D9115" t="inlineStr">
        <is>
          <t>kéo ra, lôi ra, làm thò ra, làm lồi ra, làm nhô ra, gò ép, bắt phải theo, bắt phải chịu, thò ra, nhô ra, lồi ra = hervortreten + = hervortreten lassen +</t>
        </is>
      </c>
    </row>
    <row r="9116">
      <c r="A9116" t="inlineStr">
        <is>
          <t>hervortretend</t>
        </is>
      </c>
      <c r="B9116" t="inlineStr"/>
      <c r="C9116" t="inlineStr"/>
      <c r="D9116" t="inlineStr">
        <is>
          <t>nổi lên, lồi ra, hiện ra, nổi bật lên, rõ nét, ló - thò ra, nhô ra - lồi lên, nhô lên, u lên</t>
        </is>
      </c>
    </row>
    <row r="9117">
      <c r="A9117" t="inlineStr">
        <is>
          <t>Herzens</t>
        </is>
      </c>
      <c r="B9117" t="inlineStr"/>
      <c r="C9117" t="inlineStr"/>
      <c r="D9117" t="inlineStr">
        <is>
          <t>miễn cưỡng, bất đắc dĩ, không thích, không sẵn lòng, trơ trơ, chống lại, khó bảo, khó làm</t>
        </is>
      </c>
    </row>
    <row r="9118">
      <c r="A9118" t="inlineStr">
        <is>
          <t>herzergreifend</t>
        </is>
      </c>
      <c r="B9118" t="inlineStr"/>
      <c r="C9118" t="inlineStr"/>
      <c r="D9118" t="inlineStr">
        <is>
          <t>đau lòng, nâo lòng, thương tâm, xé ruột</t>
        </is>
      </c>
    </row>
    <row r="9119">
      <c r="A9119" t="inlineStr">
        <is>
          <t>Herzfehler</t>
        </is>
      </c>
      <c r="B9119" t="inlineStr"/>
      <c r="C9119" t="inlineStr"/>
      <c r="D9119">
        <f> der organische Herzfehler +</f>
        <v/>
      </c>
    </row>
    <row r="9120">
      <c r="A9120" t="inlineStr">
        <is>
          <t>herzhaft</t>
        </is>
      </c>
      <c r="B9120" t="inlineStr"/>
      <c r="C9120" t="inlineStr"/>
      <c r="D9120" t="inlineStr">
        <is>
          <t>vui vẻ, thân mật, nồng nhiệt, thành thật, chân thành, thật tâm, thật lòng, khoẻ, ngon lành, rất, hoàn toàn, hết sức, thật sự - chân thật, mạnh khoẻ, cường tráng, tráng kiện, thịnh soạn, hậu hĩ, ăn uống khoẻ, ăn uống ngon lành</t>
        </is>
      </c>
    </row>
    <row r="9121">
      <c r="A9121" t="inlineStr">
        <is>
          <t>Herzhaftigkeit</t>
        </is>
      </c>
      <c r="B9121" t="inlineStr"/>
      <c r="C9121" t="inlineStr"/>
      <c r="D9121" t="inlineStr">
        <is>
          <t>sự vui vẻ, sự thân mật, sự nồng nhiệt, sự thành thật, sự chân thành, sự thật tâm, sự thật lòng, sự mạnh khoẻ, sự cường tráng, sự tráng kiện</t>
        </is>
      </c>
    </row>
    <row r="9122">
      <c r="A9122" t="inlineStr">
        <is>
          <t>herziehen</t>
        </is>
      </c>
      <c r="B9122" t="inlineStr"/>
      <c r="C9122" t="inlineStr"/>
      <c r="D9122" t="inlineStr">
        <is>
          <t>công kích, đả kích, phản kháng kịch liệt - chửi rủa, mắng nhiếc, xỉ vả = etwas herziehen + = über jemanden herziehen +</t>
        </is>
      </c>
    </row>
    <row r="9123">
      <c r="A9123" t="inlineStr">
        <is>
          <t>herzig</t>
        </is>
      </c>
      <c r="B9123" t="inlineStr"/>
      <c r="C9123" t="inlineStr"/>
      <c r="D9123" t="inlineStr">
        <is>
          <t>đẹp, duyên dáng, yêu kiều, có sức quyến rũ, làm say mê, làm mê mẩn - ngọt, thơm, dịu dàng, êm ái, du dương, êm đềm, tươi, tử tế, dễ dãi, có duyên, dễ thương, xinh xắn, đáng yêu, thích thú</t>
        </is>
      </c>
    </row>
    <row r="9124">
      <c r="A9124" t="inlineStr">
        <is>
          <t>herzlich</t>
        </is>
      </c>
      <c r="B9124" t="inlineStr"/>
      <c r="C9124" t="inlineStr"/>
      <c r="D9124" t="inlineStr">
        <is>
          <t>thương yêu, yêu mến, âu yếm, trìu mến - thân ái, thân mật, chân thành, kích thích tim - thân, thân yêu, thân mến, yêu quý, kính thưa, thưa, đáng yêu, đáng mến, thiết tha, chân tình, đắt, thương mến, trời ơi!, than ôi! dear me) - vui vẻ, vui tính, tốt bụng, ân cần, ôn hoà, ấm áp, thiên tài, cằm - thành tâm - nồng nhiệt, thành thật, thật tâm, thật lòng, khoẻ, ngon lành, rất, hoàn toàn, hết sức, thật sự - chân thật, mạnh khoẻ, cường tráng, tráng kiện, thịnh soạn, hậu hĩ, ăn uống khoẻ, ăn uống ngon lành - ấm, làm cho ấm, còn nồng, chưa bay hết, còn mới, còn rõ, sôi nổi, nhiệt tình, nhiệt liệt, niềm nở, nồng hậu, nguy hiểm, hiểm yếu, phong lưu, quen việc, ấm chỗ, sắp tìm thấy, gần đúng - tốt, giỏi, hay, sung túc, hợp lý, chính đáng, phi, đúng, nhiều, kỹ, rõ, sâu sắc, tốt lành, đúng lúc, hợp thời, nên, cần, mạnh giỏi, may, may mắn, quái, lạ quá, đấy, thế đấy, thế nào, sao, thôi, thôi được, thôi nào - nào nào, thôi thế là, được, ừ, vậy, vậy thì = rauh aber herzlich + = jemanden herzlich grüßen lassen +</t>
        </is>
      </c>
    </row>
    <row r="9125">
      <c r="A9125" t="inlineStr">
        <is>
          <t>Herzlichkeit</t>
        </is>
      </c>
      <c r="B9125" t="inlineStr"/>
      <c r="C9125" t="inlineStr"/>
      <c r="D9125" t="inlineStr">
        <is>
          <t>sự thân ái, sự thân mật, lòng chân thành - tính vui vẻ, tính tốt bụng, tính ân cần thân mật, tính ôn hoà - sự vui vẻ, sự nồng nhiệt, sự thành thật, sự chân thành, sự thật tâm, sự thật lòng, sự mạnh khoẻ, sự cường tráng, sự tráng kiện</t>
        </is>
      </c>
    </row>
    <row r="9126">
      <c r="A9126" t="inlineStr">
        <is>
          <t>herzlos</t>
        </is>
      </c>
      <c r="B9126" t="inlineStr"/>
      <c r="C9126" t="inlineStr"/>
      <c r="D9126" t="inlineStr">
        <is>
          <t>vô tình, không có tình, nhẫn tâm, ác</t>
        </is>
      </c>
    </row>
    <row r="9127">
      <c r="A9127" t="inlineStr">
        <is>
          <t>Herzmittel</t>
        </is>
      </c>
      <c r="B9127" t="inlineStr"/>
      <c r="C9127" t="inlineStr"/>
      <c r="D9127" t="inlineStr">
        <is>
          <t>thuốc kích thích tim, rượu bổ = das Herzmittel +</t>
        </is>
      </c>
    </row>
    <row r="9128">
      <c r="A9128" t="inlineStr">
        <is>
          <t>Herzmuschel</t>
        </is>
      </c>
      <c r="B9128" t="inlineStr"/>
      <c r="C9128" t="inlineStr"/>
      <c r="D9128" t="inlineStr">
        <is>
          <t>sò, vỏ sò cockle shell), xuồng nhỏ cockle boat, cockle shell), lò sưởi, nếp xoắn, nếp cuộn, vết nhăn</t>
        </is>
      </c>
    </row>
    <row r="9129">
      <c r="A9129" t="inlineStr">
        <is>
          <t>Herzmuskels</t>
        </is>
      </c>
      <c r="B9129" t="inlineStr"/>
      <c r="C9129" t="inlineStr"/>
      <c r="D9129" t="inlineStr">
        <is>
          <t>tâm thu</t>
        </is>
      </c>
    </row>
    <row r="9130">
      <c r="A9130" t="inlineStr">
        <is>
          <t>Herzog</t>
        </is>
      </c>
      <c r="B9130" t="inlineStr"/>
      <c r="C9130" t="inlineStr"/>
      <c r="D9130" t="inlineStr">
        <is>
          <t>công tước, nắm tay, nắm đấm</t>
        </is>
      </c>
    </row>
    <row r="9131">
      <c r="A9131" t="inlineStr">
        <is>
          <t>Herzogin</t>
        </is>
      </c>
      <c r="B9131" t="inlineStr"/>
      <c r="C9131" t="inlineStr"/>
      <c r="D9131" t="inlineStr">
        <is>
          <t>vợ công tước, vợ goá của công tước, nữ công tước, bà bệ vệ, vợ anh bán hàng rong</t>
        </is>
      </c>
    </row>
    <row r="9132">
      <c r="A9132" t="inlineStr">
        <is>
          <t>Herzogtum</t>
        </is>
      </c>
      <c r="B9132" t="inlineStr"/>
      <c r="C9132" t="inlineStr"/>
      <c r="D9132" t="inlineStr">
        <is>
          <t>đất công tước, tước công</t>
        </is>
      </c>
    </row>
    <row r="9133">
      <c r="A9133" t="inlineStr">
        <is>
          <t>Herzschlag</t>
        </is>
      </c>
      <c r="B9133" t="inlineStr"/>
      <c r="C9133" t="inlineStr"/>
      <c r="D9133" t="inlineStr">
        <is>
          <t>nhịp đập của tim, sự xúc động, sự bồi hồi cảm động - sự đập nhanh, sự hồi hộp, trống ngực = der Herzschlag + = er starb an einem Herzschlag +</t>
        </is>
      </c>
    </row>
    <row r="9134">
      <c r="A9134" t="inlineStr">
        <is>
          <t>heterogen</t>
        </is>
      </c>
      <c r="B9134" t="inlineStr"/>
      <c r="C9134" t="inlineStr"/>
      <c r="D9134" t="inlineStr">
        <is>
          <t>hỗn tạp, khác thể, không đồng nhất</t>
        </is>
      </c>
    </row>
    <row r="9135">
      <c r="A9135" t="inlineStr">
        <is>
          <t>Hetze</t>
        </is>
      </c>
      <c r="B9135" t="inlineStr"/>
      <c r="C9135" t="inlineStr"/>
      <c r="D9135" t="inlineStr">
        <is>
          <t>sự lay động, sự rung động, sự làm rung chuyển, sự khích động, sự xúc động, sự bối rối, sự suy đi tính lại, sự suy nghĩ lung, sự thảo luận, sự khích động quần chúng, sự gây phiến động - chiến dịch, cuộc vận động - sự rượt bắt, sự đuổi bắt, trò chơi đuổi bắt - - sự vội vàng, sự hấp tấp, sự hối hả, sự gấp rút, sự sốt ruột - sự xúi giục, sự xúi bẩy, sự thủ mưu, tình trạng bị xúi giục, tình trạng bị xúi bẩy</t>
        </is>
      </c>
    </row>
    <row r="9136">
      <c r="A9136" t="inlineStr">
        <is>
          <t>hetzen</t>
        </is>
      </c>
      <c r="B9136" t="inlineStr"/>
      <c r="C9136" t="inlineStr"/>
      <c r="D9136" t="inlineStr">
        <is>
          <t>lay động, rung động, làm rung chuyển, khích động, làm xúc động, làm bối rối, suy đi tính lại, suy nghĩ lung, thảo luận, agitate for, against xúi giục - săn, săn đuổi, đuổi, xua đuổi, chạm, trổ, khắc, gắn, đính, tiện, ren - rượt bắt, đuổi bắt, chạy trốn - - dồn, xua, đánh đuổi, lùa, đi khắp, chạy khắp, sục sạo, lùng sục, cho chạy, cầm cương, lái, lái xe đưa đi, lái xe dẫn đi, dồn vào thế, bắt buộc, khiến cho, làm cho, bắt làm cật lực - bắt làm quá sức, cuốn đi, đánh giạt, làm trôi giạt, đóng, bắt, đào, xoi, tiu, bạt, làm cho chạy, đưa, dàn xếp xong, ký kết, làm, hoãn lại, để lại, để chậm lại, cầm cương ngựa, đánh xe, lái xe..., đi xe - chạy, bạt bóng, bị cuốn đi, bị trôi giạt, lao vào, xô vào, đập mạnh, quất mạnh, giáng cho một cú, bắn cho một phát đạn, ném cho một hòn đá to let drive at), nhằm mục đích, có ý định, có ý muốn - làm cật lực, lao vào mà làm, tập trung vật nuôi để kiểm lại - hú, hú! xuỵt, xuỵt, xuỵt gọi - săn bắn, lùng, tìm kiếm, lùng sục để săn đuổi, lùng sục để tìm kiếm, dùng để đi săn, bắn - thúc giục, giục làm gấp, bắt làm gấp, làm gấp, làm mau, làm vội vàng, xúc tiến nhanh, + away, along, out, into...) mang gấp đi, kéo vội đi, đưa vội đi, đẩy vội, hành động vội vàng - hành động hấp tấp, đi gấp, đi vội vàng - khuyến khích, kích động, xúi giục - xông lên, đổ xô tới, vội vã đi gấp, chảy mạnh, chảy dồn, xuất hiện đột ngột, xô, đẩy, đánh chiếm ào ạt, chém, lấy giá cắt cổ, gửi đi gấp, đưa đi gấp, đưa thông qua vội vã, tăng lên đột ngột = hetzen + = ich lasse mich nicht hetzen +</t>
        </is>
      </c>
    </row>
    <row r="9137">
      <c r="A9137" t="inlineStr">
        <is>
          <t>Hetzer</t>
        </is>
      </c>
      <c r="B9137" t="inlineStr"/>
      <c r="C9137" t="inlineStr"/>
      <c r="D9137" t="inlineStr">
        <is>
          <t>người khích động quần chúng, người gây phiến động, máy trộn, máy khuấy - kẻ xúi giục, kẻ xúi bẩy, người thủ mưu</t>
        </is>
      </c>
    </row>
    <row r="9138">
      <c r="A9138" t="inlineStr">
        <is>
          <t>Heu</t>
        </is>
      </c>
      <c r="B9138" t="inlineStr"/>
      <c r="C9138" t="inlineStr"/>
      <c r="D9138" t="inlineStr">
        <is>
          <t>cỏ khô = das Bund Heu + = Heu machen + = Geld wie Heu + = ein Fuder Heu + = Geld wie Heu haben +</t>
        </is>
      </c>
    </row>
    <row r="9139">
      <c r="A9139" t="inlineStr">
        <is>
          <t>Heuboden</t>
        </is>
      </c>
      <c r="B9139" t="inlineStr"/>
      <c r="C9139" t="inlineStr"/>
      <c r="D9139" t="inlineStr">
        <is>
          <t>vựa cỏ khô</t>
        </is>
      </c>
    </row>
    <row r="9140">
      <c r="A9140" t="inlineStr">
        <is>
          <t>Heuchelei</t>
        </is>
      </c>
      <c r="B9140" t="inlineStr"/>
      <c r="C9140" t="inlineStr"/>
      <c r="D9140" t="inlineStr">
        <is>
          <t>sự điệu bộ, sự màu mè, sự không tự nhiên, sự giả vờ, sự giả bô, sự làm ra vẻ, sự bổ nhiệm, sự sử dụng - sự nghiêng, độ nghiêng, mặt nghiêng, sự xô đẩy làm nghiêng, lời giả dối, lời đạo đức giả, lời nói thớ lợ, tiếng lóng nhà nghề, tiếng lóng, lời nói công thức, lời nói sáo, lời nói rỗng tuếch - lời nói màu mè, lời nói điệu bộ, lời nói cường điệu - sự che đậy, sự che giấu, sự vờ vĩnh, sự giả đạo đức - đạo đức giả, hành động đạo đức giả, thái độ đạo đức giả - sự giả cách, sự đóng vai, sự thủ vai, sự bắt chước, sự dựa theo</t>
        </is>
      </c>
    </row>
    <row r="9141">
      <c r="A9141" t="inlineStr">
        <is>
          <t>Heucheln</t>
        </is>
      </c>
      <c r="B9141" t="inlineStr"/>
      <c r="C9141" t="inlineStr"/>
      <c r="D9141" t="inlineStr">
        <is>
          <t>đạo đức giả, hành động đạo đức giả, thái độ đạo đức giả</t>
        </is>
      </c>
    </row>
    <row r="9142">
      <c r="A9142" t="inlineStr">
        <is>
          <t>heucheln</t>
        </is>
      </c>
      <c r="B9142" t="inlineStr"/>
      <c r="C9142" t="inlineStr"/>
      <c r="D9142" t="inlineStr">
        <is>
          <t>che giấu, giấu giếm, che đậy, không nói đến, không kể đến, làm ngơ, làm như không biết, làm như không thấy, lờ đi, che giấu động cơ, giấu giếm ý định, giả vờ, giả trá, giả đạo đức - vờ vĩnh - giả đò, giả cách, bịa, bịa đặt, làm giả, giả mạo, tưởng tượng, mường tượng - làm ra vẻ, giả bộ, lấy cớ, có tham vọng, có kỳ vọng, có ý muốn, có ý dám, đòi hỏi, yêu sách, yêu cầu, xin, cầu, tự phụ có, làm ra bộ có, lên mặt có</t>
        </is>
      </c>
    </row>
    <row r="9143">
      <c r="A9143" t="inlineStr">
        <is>
          <t>Heuchler</t>
        </is>
      </c>
      <c r="B9143" t="inlineStr"/>
      <c r="C9143" t="inlineStr"/>
      <c r="D9143" t="inlineStr">
        <is>
          <t>người giả vờ, người giả trá, người giả đạo đức - kẻ đạo đức giả, kẻ giả nhân giả nghĩa - người giả cách, người vờ vịt</t>
        </is>
      </c>
    </row>
    <row r="9144">
      <c r="A9144" t="inlineStr">
        <is>
          <t>heuchlerisch</t>
        </is>
      </c>
      <c r="B9144" t="inlineStr"/>
      <c r="C9144" t="inlineStr"/>
      <c r="D9144" t="inlineStr">
        <is>
          <t>đạo đức giả, giả nhân giả nghĩa</t>
        </is>
      </c>
    </row>
    <row r="9145">
      <c r="A9145" t="inlineStr">
        <is>
          <t>Heuhaufen</t>
        </is>
      </c>
      <c r="B9145" t="inlineStr"/>
      <c r="C9145" t="inlineStr"/>
      <c r="D9145" t="inlineStr">
        <is>
          <t>con gà trống, chim trống, người đứng đầu, người có vai vế nhất, đầu sỏ, chong chóng gió weathercock), vòi nước, kim, cò súng, tục cái buồi, con cặc, mép mũ vểnh lên, đầu mũ hếch lên - cái liếc, cái nháy mắt, đống rơm - đồng cỏ khô - đống, đụn, cót, cây, nơi để rơm rạ, cái bĩu môi, cái nhăn mặt</t>
        </is>
      </c>
    </row>
    <row r="9146">
      <c r="A9146" t="inlineStr">
        <is>
          <t>Heulen</t>
        </is>
      </c>
      <c r="B9146" t="inlineStr"/>
      <c r="C9146" t="inlineStr"/>
      <c r="D9146" t="inlineStr">
        <is>
          <t>mỡ cá voi, con sứa, nước mắt, sự khóc sưng cả mắt - tiếng gầm, tiếng rống, tiếng ầm ầm, tiếng la hét, tiếng om sòm, tiếng cười phá lên - tiếng kêu ăng ẳng</t>
        </is>
      </c>
    </row>
    <row r="9147">
      <c r="A9147" t="inlineStr">
        <is>
          <t>heulen</t>
        </is>
      </c>
      <c r="B9147" t="inlineStr"/>
      <c r="C9147" t="inlineStr"/>
      <c r="D9147" t="inlineStr">
        <is>
          <t>+ out) nói oang oang - thổn thức, khóc bù lu bù loa, khóc sưng cả mắt - kêu, gào, thét, la hét, khóc, khóc lóc, rao - huýt sáo, huýt còi, rúc lên, la hét phản đối, huýt sáo chế giễu - tru lên, hú lên, rít, rú, gào lên, khóc gào, la ó, ngoại động từ, thét lên, tru tréo lên - gầm, rống lên, nổ đùng đùng, nổ ầm ầm, vang lên ầm ầm, la thét om sòm, thở khò khè, hét, gầm lên - sổ mũi, thò lò mũi, chảy nước mắt nước mũi, sụt sùi, rên rỉ, than van - khóc thổn thức - tru, tru tréo, gào thét, rú lên - ngao = heulen +</t>
        </is>
      </c>
    </row>
    <row r="9148">
      <c r="A9148" t="inlineStr">
        <is>
          <t>heuristisch</t>
        </is>
      </c>
      <c r="B9148" t="inlineStr"/>
      <c r="C9148" t="inlineStr"/>
      <c r="D9148" t="inlineStr">
        <is>
          <t>để tìm ra, để khám phá</t>
        </is>
      </c>
    </row>
    <row r="9149">
      <c r="A9149" t="inlineStr">
        <is>
          <t>Heuschnupfen</t>
        </is>
      </c>
      <c r="B9149" t="inlineStr"/>
      <c r="C9149" t="inlineStr"/>
      <c r="D9149" t="inlineStr">
        <is>
          <t>bệnh sốt mùa cỏ khô, bệnh sốt mùa hè</t>
        </is>
      </c>
    </row>
    <row r="9150">
      <c r="A9150" t="inlineStr">
        <is>
          <t>Heuschober</t>
        </is>
      </c>
      <c r="B9150" t="inlineStr"/>
      <c r="C9150" t="inlineStr"/>
      <c r="D9150" t="inlineStr">
        <is>
          <t>đống cỏ khô - đống, đụn, cây - cây rơm, đụn rơm, Xtec, một số lượng lớn, nhiều, cụm súng dựng chụm vào nhau, ống khói, đám ống khói, núi đá cao, giá sách, nhà kho sách</t>
        </is>
      </c>
    </row>
    <row r="9151">
      <c r="A9151" t="inlineStr">
        <is>
          <t>Heuschrecke</t>
        </is>
      </c>
      <c r="B9151" t="inlineStr"/>
      <c r="C9151" t="inlineStr"/>
      <c r="D9151">
        <f> die Heuschrecke +</f>
        <v/>
      </c>
    </row>
    <row r="9152">
      <c r="A9152" t="inlineStr">
        <is>
          <t>heute</t>
        </is>
      </c>
      <c r="B9152" t="inlineStr"/>
      <c r="C9152" t="inlineStr"/>
      <c r="D9152">
        <f> ab heute + = bis heute + = noch heute + = heute früh + = von heute an +</f>
        <v/>
      </c>
    </row>
    <row r="9153">
      <c r="A9153" t="inlineStr">
        <is>
          <t>heutzutage</t>
        </is>
      </c>
      <c r="B9153" t="inlineStr"/>
      <c r="C9153" t="inlineStr"/>
      <c r="D9153" t="inlineStr">
        <is>
          <t>ngày nay, đời nay, thời buổi này, thời buổi tân tiến này = selbst heutzutage +</t>
        </is>
      </c>
    </row>
    <row r="9154">
      <c r="A9154" t="inlineStr">
        <is>
          <t>Hexaeder</t>
        </is>
      </c>
      <c r="B9154" t="inlineStr"/>
      <c r="C9154" t="inlineStr"/>
      <c r="D9154" t="inlineStr">
        <is>
          <t>khối sáu mặt</t>
        </is>
      </c>
    </row>
    <row r="9155">
      <c r="A9155" t="inlineStr">
        <is>
          <t>Hexe</t>
        </is>
      </c>
      <c r="B9155" t="inlineStr"/>
      <c r="C9155" t="inlineStr"/>
      <c r="D9155" t="inlineStr">
        <is>
          <t>mụ phù thuỷ, mụ già xấu như quỷ, cá mút đá myxin hagfish), chỗ lấy, chỗ đất cứng ở cánh đồng lầy - bà già độc ác cay nghiệt, bà già hom hem hốc hác - - mụ già xấu xí, người đàn bà quyến rũ = die alte Hexe +</t>
        </is>
      </c>
    </row>
    <row r="9156">
      <c r="A9156" t="inlineStr">
        <is>
          <t>Hibiskus</t>
        </is>
      </c>
      <c r="B9156" t="inlineStr"/>
      <c r="C9156" t="inlineStr"/>
      <c r="D9156" t="inlineStr">
        <is>
          <t>cây dâm bụt</t>
        </is>
      </c>
    </row>
    <row r="9157">
      <c r="A9157" t="inlineStr">
        <is>
          <t>Hieb</t>
        </is>
      </c>
      <c r="B9157" t="inlineStr"/>
      <c r="C9157" t="inlineStr"/>
      <c r="D9157" t="inlineStr">
        <is>
          <t>tóc cắt ngang trán, tiếng sập mạnh, tiếng nổ lớn - cú đánh đòn, tai hoạ, điều gây xúc động mạnh, cú choáng người, sự nở hoa, ngọn gió, hơi thổi, sự thổi, sự hỉ, trứng ruồi, trứng nhặng fly) - chap, vật bổ ra, miếng chặt ra, nhát chặt, nhát bổ, sự cúp bóng, miếng thịt sườn, rơm băm nhỏ, mặt nước gợn sóng, gió trở thình lình, sóng vỗ bập bềnh, phay, giấy phép, giấy đăng ký - giấy chứng nhận, giây thông hành, giấy hộ chiếu, Anh-Ân, of the first chop hạng nhất - sự cắt, sự đốn, sự chặt, sự thái, nhát chém, nhát thái, vết đứt, vết xẻ, vết mổ, sự giảm, sự hạ, sự cắt bớt, vật cắt ra, miêng, đoạn cắt đi, kiểu cắt, kiểu may, sự cắt bóng, nhánh đường xe lửa - kênh đào, bản khắc gỗ wood cut), lời nói làm tổn thương tình cảm, hành động làm tổn thương tình cảm, sự phớt lờ, khe hở để kéo phông - sự ném, sự vứt, sự quăng, sự liệng, sự lao, sự gieo, sự nhào xuống, sự nhảy bổ, sự lu bù, lời nói mỉa, lời chế nhạo, sự thử làm, sự gắng thử, điệu múa sôi nổi - búa, rìu, cuốc chim, vết toác, vết thương do bị đá vào ống chân, ngựa cho thuê, ngựa ốm, ngựa tồi, ngựa thường, người làm thuê những công việc nặng nhọc, người viết văn thuê - xe ngựa cho thuê, làm thuê, làm mướn, máng đựng thịt, giá phơi gạch - đòn, cú đánh trúng, việc thành công, việc đạt kết quả, việc may mắn, + at) lời chỉ trích cay độc, nhận xét gay gắt - câu trả lời trúng - nhát đâm mạnh, cái thọc mạnh, nhát đâm bất thình lình, cú đánh bất thình lình, trận đánh thọc sâu - dây buộc ở đầu roi, cái roi, cái đánh, cái quất, sự đánh, sự quất bằng roi, lông mi eye lash), sự mắng nhiếc, sự xỉ vả, sự chỉ trích, sự đả kích - vết chém, vết rạch, vết cắt, đường rạch, đường cắt, đống cành lá cắt - cú, cú đánh, đột quỵ, sự cố gắng, nước bài, nước đi, "cú", "miếng", "đòn", sự thành công lớn, lối bơi, kiểu bơi, nét, tiếng chuông đồng hồ, tiếng đập của trái tim, người đứng lái làm chịch stroke oar ) - cái vuốt ve, sự vuốt ve - sự đẩy mạnh, sự xô đẩy, nhát đâm, cuộc tấn công mạnh, sự đột phá, sự thọc sâu, sự công kích, sự tấn công thình lình, sức đè, sức ép, sự đè gãy - cú đánh mạnh, đòn đau, phần - sự lau, sự chùi, cái tát, cái quật, khăn tay</t>
        </is>
      </c>
    </row>
    <row r="9158">
      <c r="A9158" t="inlineStr">
        <is>
          <t>hier</t>
        </is>
      </c>
      <c r="B9158" t="inlineStr"/>
      <c r="C9158" t="inlineStr"/>
      <c r="D9158" t="inlineStr">
        <is>
          <t>đây, ở đây, ở chỗ này - ở đó, tại đó, chỗ đó, chỗ ấy, đấy, + to be), đó = von hier + = hier und da + = hier ist es + = er lebt hier +</t>
        </is>
      </c>
    </row>
    <row r="9159">
      <c r="A9159" t="inlineStr">
        <is>
          <t>hierarchisch</t>
        </is>
      </c>
      <c r="B9159" t="inlineStr"/>
      <c r="C9159" t="inlineStr"/>
      <c r="D9159" t="inlineStr">
        <is>
          <t>có thứ bậc, có tôn ti - = nicht hierarchisch +</t>
        </is>
      </c>
    </row>
    <row r="9160">
      <c r="A9160" t="inlineStr">
        <is>
          <t>hierauf</t>
        </is>
      </c>
      <c r="B9160" t="inlineStr"/>
      <c r="C9160" t="inlineStr"/>
      <c r="D9160" t="inlineStr">
        <is>
          <t>ngay sau đây, đến đấy, nhân thể, do đó - vậy thì, bởi vậy, ngay sau đó</t>
        </is>
      </c>
    </row>
    <row r="9161">
      <c r="A9161" t="inlineStr">
        <is>
          <t>hierdurch</t>
        </is>
      </c>
      <c r="B9161" t="inlineStr"/>
      <c r="C9161" t="inlineStr"/>
      <c r="D9161" t="inlineStr">
        <is>
          <t>bằng biện pháp này, bằng cách này, do đó, nhờ đó, nhờ thế</t>
        </is>
      </c>
    </row>
    <row r="9162">
      <c r="A9162" t="inlineStr">
        <is>
          <t>hierher</t>
        </is>
      </c>
      <c r="B9162" t="inlineStr"/>
      <c r="C9162" t="inlineStr"/>
      <c r="D9162" t="inlineStr">
        <is>
          <t>đây, ở đây, ở chỗ này - ở phía này, bên này = er gehört hierher + = bis hierher und nicht weiter +</t>
        </is>
      </c>
    </row>
    <row r="9163">
      <c r="A9163" t="inlineStr">
        <is>
          <t>hiermit</t>
        </is>
      </c>
      <c r="B9163" t="inlineStr"/>
      <c r="C9163" t="inlineStr"/>
      <c r="D9163" t="inlineStr">
        <is>
          <t>kèm theo đây</t>
        </is>
      </c>
    </row>
    <row r="9164">
      <c r="A9164" t="inlineStr">
        <is>
          <t>hierunter</t>
        </is>
      </c>
      <c r="B9164" t="inlineStr"/>
      <c r="C9164" t="inlineStr"/>
      <c r="D9164" t="inlineStr">
        <is>
          <t>dưới đây</t>
        </is>
      </c>
    </row>
    <row r="9165">
      <c r="A9165" t="inlineStr">
        <is>
          <t>hiervon</t>
        </is>
      </c>
      <c r="B9165" t="inlineStr"/>
      <c r="C9165" t="inlineStr"/>
      <c r="D9165" t="inlineStr">
        <is>
          <t>về cái này</t>
        </is>
      </c>
    </row>
    <row r="9166">
      <c r="A9166" t="inlineStr">
        <is>
          <t>hiesig</t>
        </is>
      </c>
      <c r="B9166" t="inlineStr"/>
      <c r="C9166" t="inlineStr"/>
      <c r="D9166" t="inlineStr">
        <is>
          <t>địa phương, bộ phận, cục bộ, quỹ tích</t>
        </is>
      </c>
    </row>
    <row r="9167">
      <c r="A9167" t="inlineStr">
        <is>
          <t>hilflos</t>
        </is>
      </c>
      <c r="B9167" t="inlineStr"/>
      <c r="C9167" t="inlineStr"/>
      <c r="D9167" t="inlineStr">
        <is>
          <t>lênh đênh trôi giạt, phiêu bạt &amp; ), không buộc, lênh đênh, trôi giạt - không được bảo vệ, không được phòng thủ, không có khả năng tự vệ - thiếu thốn, nghèo túng, cơ cực, thiếu, không có - đau khổ, tuyệt vọng, bị bỏ rơi, trơ trọi, cô độc, đìu hiu, hoang vắng, bị mất, bị tước mất, đáng thương, có vẻ khổ ải - không tự lo liệu được, không tự lực được, không được sự giúp đỡ, không nơi nương tựa, bơ vơ - bất lực, yếu đuối, lọm khọm, không có hiệu lực gì, liệt dương - không có sức mạnh, không có quyền lực, không có quyền thế, hoàn toàn không có khả năng - không chống lại được, không cưỡng lại được - không có bánh lái - lười, nhác, hèn kém, vụng về, khờ dại, không biết xoay xở, vô hiệu quả - bị mắc cạn, bị lâm vào cảnh khó khăn, bị lâm vào cảnh không biết xoay xở ra sao, bị bỏ lại đằng sau = hilflos sein + = völlig hilflos sein +</t>
        </is>
      </c>
    </row>
    <row r="9168">
      <c r="A9168" t="inlineStr">
        <is>
          <t>Hilflosigkeit</t>
        </is>
      </c>
      <c r="B9168" t="inlineStr"/>
      <c r="C9168" t="inlineStr"/>
      <c r="D9168" t="inlineStr">
        <is>
          <t>tình trạng không tự lo liệu được, tình trạng không tự lực được, tình trạng không được sự giúp đỡ, tình trạng không nơi nương tựa, tình trạng bơ vơ</t>
        </is>
      </c>
    </row>
    <row r="9169">
      <c r="A9169" t="inlineStr">
        <is>
          <t>hilfreich</t>
        </is>
      </c>
      <c r="B9169" t="inlineStr"/>
      <c r="C9169" t="inlineStr"/>
      <c r="D9169" t="inlineStr">
        <is>
          <t>giúp đỡ, giúp ích, có ích</t>
        </is>
      </c>
    </row>
    <row r="9170">
      <c r="A9170" t="inlineStr">
        <is>
          <t>Hilfs-</t>
        </is>
      </c>
      <c r="B9170" t="inlineStr"/>
      <c r="C9170" t="inlineStr"/>
      <c r="D9170" t="inlineStr">
        <is>
          <t>bộ trưởng, quốc vụ khanh, phái ủng hộ chính phủ, mục sư, sự thi hành luật pháp, phụ vào, bổ trợ, góp phần vào</t>
        </is>
      </c>
    </row>
    <row r="9171">
      <c r="A9171" t="inlineStr">
        <is>
          <t>Hilfsarbeiter</t>
        </is>
      </c>
      <c r="B9171" t="inlineStr"/>
      <c r="C9171" t="inlineStr"/>
      <c r="D9171" t="inlineStr">
        <is>
          <t>công nhân bến tàu, người làm đủ các thứ việc</t>
        </is>
      </c>
    </row>
    <row r="9172">
      <c r="A9172" t="inlineStr">
        <is>
          <t>hilfsbereit</t>
        </is>
      </c>
      <c r="B9172" t="inlineStr"/>
      <c r="C9172" t="inlineStr"/>
      <c r="D9172" t="inlineStr">
        <is>
          <t>giúp đỡ, giúp ích, có ích - hay giúp người, sẵn lòng giúp đỡ, sốt sắng</t>
        </is>
      </c>
    </row>
    <row r="9173">
      <c r="A9173" t="inlineStr">
        <is>
          <t>Hilfsbereitschaft</t>
        </is>
      </c>
      <c r="B9173" t="inlineStr"/>
      <c r="C9173" t="inlineStr"/>
      <c r="D9173" t="inlineStr">
        <is>
          <t>sự giúp ích, tính chất có ích</t>
        </is>
      </c>
    </row>
    <row r="9174">
      <c r="A9174" t="inlineStr">
        <is>
          <t>Hilfsfunktion</t>
        </is>
      </c>
      <c r="B9174" t="inlineStr"/>
      <c r="C9174" t="inlineStr"/>
      <c r="D9174">
        <f> die integrierte Hilfsfunktion +</f>
        <v/>
      </c>
    </row>
    <row r="9175">
      <c r="A9175" t="inlineStr">
        <is>
          <t>Hilfsmittel</t>
        </is>
      </c>
      <c r="B9175" t="inlineStr"/>
      <c r="C9175" t="inlineStr"/>
      <c r="D9175" t="inlineStr">
        <is>
          <t>sự giúp đỡ, sự cứu giúp, sự viện trợ, người giúp đỡ, người phụ tá, thuế, công trái, số nhiều) những phương tiện để giúp đỡ - cách, chước, kế, thủ đoạn, mưu chước - sự giúp ích, phương cứu chữa, lối thoát, phần đưa mời, người làm, người giúp việc trong nhà - người trung gian, vật môi giới, trung dung, sự chiết trung, bà đồng, đồng cốt, chất pha màu, hoàn cảnh, môi trường, phương tiện, dụng cụ - phương sách, phương kế, cách xoay xở, chỗ trông mong vào, tài nguyên, tiềm lực kinh tế và quân sự, sự giải trí, sự tiêu khiển, tài xoay sở, tài tháo vát, tài vặt - xe, xe cộ, vật truyền, phương tiện truyền bá, tá dược lỏng = die Hilfsmittel + = das letzte Hilfsmittel +</t>
        </is>
      </c>
    </row>
    <row r="9176">
      <c r="A9176" t="inlineStr">
        <is>
          <t>Hilfsmitteln</t>
        </is>
      </c>
      <c r="B9176" t="inlineStr"/>
      <c r="C9176" t="inlineStr"/>
      <c r="D9176" t="inlineStr">
        <is>
          <t>có tài xoay xở, tháo vát, nhiều thủ đoạn, nhiều tài vặt</t>
        </is>
      </c>
    </row>
    <row r="9177">
      <c r="A9177" t="inlineStr">
        <is>
          <t>Hilfsmotor</t>
        </is>
      </c>
      <c r="B9177" t="inlineStr"/>
      <c r="C9177" t="inlineStr"/>
      <c r="D9177">
        <f> das Fahrrad mit Hilfsmotor +</f>
        <v/>
      </c>
    </row>
    <row r="9178">
      <c r="A9178" t="inlineStr">
        <is>
          <t>Hilfspfarrer</t>
        </is>
      </c>
      <c r="B9178" t="inlineStr"/>
      <c r="C9178" t="inlineStr"/>
      <c r="D9178" t="inlineStr">
        <is>
          <t>cha phó</t>
        </is>
      </c>
    </row>
    <row r="9179">
      <c r="A9179" t="inlineStr">
        <is>
          <t>Hilfsprogramm</t>
        </is>
      </c>
      <c r="B9179" t="inlineStr"/>
      <c r="C9179" t="inlineStr"/>
      <c r="D9179" t="inlineStr">
        <is>
          <t>sự có ích, tính có ích, vật có ích, vật dùng được, thuyết vị lợi, những ngành phục vụ công cộng public utilities), vai phụ utility-man)</t>
        </is>
      </c>
    </row>
    <row r="9180">
      <c r="A9180" t="inlineStr">
        <is>
          <t>Hilfsquelle</t>
        </is>
      </c>
      <c r="B9180" t="inlineStr"/>
      <c r="C9180" t="inlineStr"/>
      <c r="D9180" t="inlineStr">
        <is>
          <t>phương sách, phương kế, thủ đoạn, cách xoay xở, chỗ trông mong vào, tài nguyên, tiềm lực kinh tế và quân sự, sự giải trí, sự tiêu khiển, tài xoay sở, tài tháo vát, tài vặt</t>
        </is>
      </c>
    </row>
    <row r="9181">
      <c r="A9181" t="inlineStr">
        <is>
          <t>Hilfsquellen</t>
        </is>
      </c>
      <c r="B9181" t="inlineStr"/>
      <c r="C9181" t="inlineStr"/>
      <c r="D9181" t="inlineStr">
        <is>
          <t>tiềm lực, khả năng, điện thế, thế, lối khả năng</t>
        </is>
      </c>
    </row>
    <row r="9182">
      <c r="A9182" t="inlineStr">
        <is>
          <t>Himbeere</t>
        </is>
      </c>
      <c r="B9182" t="inlineStr"/>
      <c r="C9182" t="inlineStr"/>
      <c r="D9182" t="inlineStr">
        <is>
          <t>quả mâm xôi, cây mâm xôi, tiếng "ồ", tiếng tặc lưỡi, cái bĩu môi, sự trề môi, sự nhún vai - = die schwarze Himbeere +</t>
        </is>
      </c>
    </row>
    <row r="9183">
      <c r="A9183" t="inlineStr">
        <is>
          <t>Himmel</t>
        </is>
      </c>
      <c r="B9183" t="inlineStr"/>
      <c r="C9183" t="inlineStr"/>
      <c r="D9183" t="inlineStr">
        <is>
          <t>bầu trời trong sáng, chín tầng mây, thinh không, Ête, hoá Ête - thiên đường &amp; ), Ngọc hoàng, Thượng đế, trời, số nhiều) bầu trời, khoảng trời, niềm hạnh phúc thần tiên - bầu trời, cõi tiên, thiêng đường, khí hậu, thời tiết = am Himmel + = du lieber Himmel! + = im siebten Himmel + = in den Himmel heben + = unter freiem Himmel + = gen Himmel gerichtet + = im siebten Himmel sein + = er ist im siebten Himmel + = in den Himmel hineinragen + = ein Blitz aus heiterem Himmel + = sich wie im siebten Himmel fühlen + = das Blaue vom Himmel herunterschwatzen + = das Blaue vom Himmel herunter schwindeln + = es kam wie ein Blitz aus heiterem Himmel +</t>
        </is>
      </c>
    </row>
    <row r="9184">
      <c r="A9184" t="inlineStr">
        <is>
          <t>Himmelbett</t>
        </is>
      </c>
      <c r="B9184" t="inlineStr"/>
      <c r="C9184" t="inlineStr"/>
      <c r="D9184" t="inlineStr">
        <is>
          <t>giường bốn cọc, thuyền bốn cột buồm</t>
        </is>
      </c>
    </row>
    <row r="9185">
      <c r="A9185" t="inlineStr">
        <is>
          <t>Himmelblau</t>
        </is>
      </c>
      <c r="B9185" t="inlineStr"/>
      <c r="C9185" t="inlineStr"/>
      <c r="D9185" t="inlineStr">
        <is>
          <t>màu xanh da trời, bầu trời xanh ngắt, bầu trời trong xanh, đá da trời</t>
        </is>
      </c>
    </row>
    <row r="9186">
      <c r="A9186" t="inlineStr">
        <is>
          <t>himmelblau</t>
        </is>
      </c>
      <c r="B9186" t="inlineStr"/>
      <c r="C9186" t="inlineStr"/>
      <c r="D9186" t="inlineStr">
        <is>
          <t>xanh da trời, trong xanh = himmelblau +</t>
        </is>
      </c>
    </row>
    <row r="9187">
      <c r="A9187" t="inlineStr">
        <is>
          <t>Himmelsrichtung</t>
        </is>
      </c>
      <c r="B9187" t="inlineStr"/>
      <c r="C9187" t="inlineStr"/>
      <c r="D9187" t="inlineStr">
        <is>
          <t>sự điều khiển, sự chỉ huy, sự cai quản, số nhiều) lời chỉ bảo, lời hướng dẫn, chỉ thị, huấn thị, phương hướng, chiều, phía, ngả, mặt, phương diện, directorate - một phần tư, mười lăm phút, quý, học kỳ ba tháng, 25 xu, một phần tư đô la, góc "chân", góc phần xác bị phanh thây, hông, phương, hướng, nơi, miền, nguồn, khu phố, xóm, phường, nhà ở, nơi đóng quân - doanh trại, vị trí chiến đấu trên tàu, sự sửa soạn chiến đấu, tuần trăng, trăng phần tư, sự tha giết, sự tha chết, hông tàu, góc ta bằng 12, 70 kg), góc bồ, không chạy một phần tư dặm</t>
        </is>
      </c>
    </row>
    <row r="9188">
      <c r="A9188" t="inlineStr">
        <is>
          <t>Himmelszelt</t>
        </is>
      </c>
      <c r="B9188" t="inlineStr"/>
      <c r="C9188" t="inlineStr"/>
      <c r="D9188" t="inlineStr">
        <is>
          <t>màu xanh da trời, bầu trời xanh ngắt, bầu trời trong xanh, đá da trời - bầu trời</t>
        </is>
      </c>
    </row>
    <row r="9189">
      <c r="A9189" t="inlineStr">
        <is>
          <t>himmlisch</t>
        </is>
      </c>
      <c r="B9189" t="inlineStr"/>
      <c r="C9189" t="inlineStr"/>
      <c r="D9189" t="inlineStr">
        <is>
          <t>trời, có tính chất như thiên đàng, như thiên đàng - cao tít tầng mây, trên thinh không, nhẹ lâng lâng, thanh tao, thiên tiên, siêu trần, Ête, giống Ête - - ở trên trời, ở thiên đường, tuyệt trần, siêu phàm - bầu trời, thiên thể, được ca ngợi, được tâng bốc</t>
        </is>
      </c>
    </row>
    <row r="9190">
      <c r="A9190" t="inlineStr">
        <is>
          <t>hin</t>
        </is>
      </c>
      <c r="B9190" t="inlineStr"/>
      <c r="C9190" t="inlineStr"/>
      <c r="D9190">
        <f> komm mal her! + = zeig doch mal her! +</f>
        <v/>
      </c>
    </row>
    <row r="9191">
      <c r="A9191" t="inlineStr">
        <is>
          <t>hinab</t>
        </is>
      </c>
      <c r="B9191" t="inlineStr"/>
      <c r="C9191" t="inlineStr"/>
      <c r="D9191" t="inlineStr">
        <is>
          <t>ở dưới, ở bên dưới, ở dưới thấp, ở phía dưới, dưới, thấp hơn, không xứng đáng, không đáng phải quan tâm - xuống, bỏ xuống, lặn xuống, ngã xuống, nằm xuống, xuống cho đến, cho đến tận, xuôi theo, hạ bớt, giảm bớt, dần, ở vùng dưới, xuôi về, gục xuống, kiệt sức, ở thế cùng, cùng đường, im đi, ngay mặt tiền - ghi chép, xông vào, lăn xả vào, đánh đập, xuôi, xuôi dọc theo, ở phía thấp, chán nản, nản lòng, thất vọng, kém điểm - đi xuống, trở xuống, xuôi dòng thời gian, trở về sau</t>
        </is>
      </c>
    </row>
    <row r="9192">
      <c r="A9192" t="inlineStr">
        <is>
          <t>hinabgehen</t>
        </is>
      </c>
      <c r="B9192" t="inlineStr"/>
      <c r="C9192" t="inlineStr"/>
      <c r="D9192">
        <f> hinabgehen +</f>
        <v/>
      </c>
    </row>
    <row r="9193">
      <c r="A9193" t="inlineStr">
        <is>
          <t>hinabsteigen</t>
        </is>
      </c>
      <c r="B9193" t="inlineStr"/>
      <c r="C9193" t="inlineStr"/>
      <c r="D9193"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9194">
      <c r="A9194" t="inlineStr">
        <is>
          <t>hinauf</t>
        </is>
      </c>
      <c r="B9194" t="inlineStr"/>
      <c r="C9194" t="inlineStr"/>
      <c r="D9194" t="inlineStr">
        <is>
          <t>ở trên, lên trên, lên, dậy, đứng lên, đứng dậy, đến, tới là một địa điểm quan trọng, hoặc một địa điểm ở phía bắc), hết, hoàn toàn, xong U.P.), cừ, giỏi, thông thạo, to lên, mạnh lên, ngược lên - ngược, ở cuối - đi lên, hướng lên, về phía trên, hn, trên = hinauf in +</t>
        </is>
      </c>
    </row>
    <row r="9195">
      <c r="A9195" t="inlineStr">
        <is>
          <t>hinaufgehen</t>
        </is>
      </c>
      <c r="B9195" t="inlineStr"/>
      <c r="C9195" t="inlineStr"/>
      <c r="D9195">
        <f> hinaufgehen +</f>
        <v/>
      </c>
    </row>
    <row r="9196">
      <c r="A9196" t="inlineStr">
        <is>
          <t>hinaufsteigen</t>
        </is>
      </c>
      <c r="B9196" t="inlineStr"/>
      <c r="C9196" t="inlineStr"/>
      <c r="D9196" t="inlineStr">
        <is>
          <t>lên, thăng, dốc lên, cao lên, cất cao lên, ngược, trèo lên = hinaufsteigen +</t>
        </is>
      </c>
    </row>
    <row r="9197">
      <c r="A9197" t="inlineStr">
        <is>
          <t>hinaus</t>
        </is>
      </c>
      <c r="B9197" t="inlineStr"/>
      <c r="C9197" t="inlineStr"/>
      <c r="D9197" t="inlineStr">
        <is>
          <t>ở xa, ở phía bên kia, ở bên kia, quá, vượt xa hơn, ngoài... ra, trừ... - về phía trên, lên trên - ngoài, ở ngoài, ra ngoài, ra, hẳn, hoàn toàn hết, không nắm chính quyền, đang bãi công, tắt, không cháy, không còn là mốt nữa, to thẳng, rõ ra, sai khớp, trật khớp, trẹo xương, gục, bất tỉnh - sai, lầm, không như bình thường, bối rối, luống cuống, lúng túng, đã xuất bản, đã nở, đã được cho ra giao du, đã truyền đi, quả - ở phía ngoài, ở ngoài trời, ở ngoài biển khơi, ở gần phía ngoài, mỏng manh, của người ngoài, cao nhất, tối đa, trừ ra = hinaus mit dir! + = über ... hinaus + = es läuft auf eins hinaus + = worauf willst du hinaus? +</t>
        </is>
      </c>
    </row>
    <row r="9198">
      <c r="A9198" t="inlineStr">
        <is>
          <t>hinausgehen</t>
        </is>
      </c>
      <c r="B9198" t="inlineStr"/>
      <c r="C9198" t="inlineStr"/>
      <c r="D9198">
        <f> hinausgehen + = hinausgehen auf + = hinausgehen über +</f>
        <v/>
      </c>
    </row>
    <row r="9199">
      <c r="A9199" t="inlineStr">
        <is>
          <t>Hinausposaunen</t>
        </is>
      </c>
      <c r="B9199" t="inlineStr"/>
      <c r="C9199" t="inlineStr"/>
      <c r="D9199" t="inlineStr">
        <is>
          <t>tiếng kèn, tiếng om sòm</t>
        </is>
      </c>
    </row>
    <row r="9200">
      <c r="A9200" t="inlineStr">
        <is>
          <t>hinausposaunen</t>
        </is>
      </c>
      <c r="B9200" t="inlineStr"/>
      <c r="C9200" t="inlineStr"/>
      <c r="D9200" t="inlineStr">
        <is>
          <t>tung ra khắp nơi, gieo rắc, truyền đi rộng rãi, phát thanh</t>
        </is>
      </c>
    </row>
    <row r="9201">
      <c r="A9201" t="inlineStr">
        <is>
          <t>Hinausschieben</t>
        </is>
      </c>
      <c r="B9201" t="inlineStr"/>
      <c r="C9201" t="inlineStr"/>
      <c r="D9201" t="inlineStr">
        <is>
          <t>sự kéo dài, sự kéo ra trước, sự duỗi, sự vẽ theo tỷ lệ</t>
        </is>
      </c>
    </row>
    <row r="9202">
      <c r="A9202" t="inlineStr">
        <is>
          <t>hinausschieben</t>
        </is>
      </c>
      <c r="B9202" t="inlineStr"/>
      <c r="C9202" t="inlineStr"/>
      <c r="D9202" t="inlineStr">
        <is>
          <t>treo, mắc, treo cổ, dán, gục, cụp, bị treo, bị mắc, bị treo cổ, cheo leo, lơ lửng, phấp phới, rủ xuống, xoã xuống, thõng xuống, lòng thòng, nghiêng</t>
        </is>
      </c>
    </row>
    <row r="9203">
      <c r="A9203" t="inlineStr">
        <is>
          <t>hinaustreiben</t>
        </is>
      </c>
      <c r="B9203" t="inlineStr"/>
      <c r="C9203" t="inlineStr"/>
      <c r="D9203" t="inlineStr">
        <is>
          <t>đánh cho tan tác, root = hinaustreiben +</t>
        </is>
      </c>
    </row>
    <row r="9204">
      <c r="A9204" t="inlineStr">
        <is>
          <t>hinauswerfen</t>
        </is>
      </c>
      <c r="B9204" t="inlineStr"/>
      <c r="C9204" t="inlineStr"/>
      <c r="D9204" t="inlineStr">
        <is>
          <t>cục cục, tặc lưỡi, chặc lưỡi, đặt vào bàn cặp, đặt vào ngàm, day day, vỗ nhẹ, lắc nhẹ, ném, liệng, quăng, vứt = hinauswerfen + = hinauswerfen + = jemanden hinauswerfen +</t>
        </is>
      </c>
    </row>
    <row r="9205">
      <c r="A9205" t="inlineStr">
        <is>
          <t>hinauswollen</t>
        </is>
      </c>
      <c r="B9205" t="inlineStr"/>
      <c r="C9205" t="inlineStr"/>
      <c r="D9205">
        <f> auf etwas hinauswollen +</f>
        <v/>
      </c>
    </row>
    <row r="9206">
      <c r="A9206" t="inlineStr">
        <is>
          <t>Hinblick</t>
        </is>
      </c>
      <c r="B9206" t="inlineStr"/>
      <c r="C9206" t="inlineStr"/>
      <c r="D9206" t="inlineStr">
        <is>
          <t>cái nhìn, sự quan tâm, sự chú ý, sự để ý, lòng yêu mến, sự kính trọng, lời chúc tụng dùng ở cuối bức thư) = im Hinblick auf +</t>
        </is>
      </c>
    </row>
    <row r="9207">
      <c r="A9207" t="inlineStr">
        <is>
          <t>hinbringen</t>
        </is>
      </c>
      <c r="B9207" t="inlineStr"/>
      <c r="C9207" t="inlineStr"/>
      <c r="D9207">
        <f> hinbringen +</f>
        <v/>
      </c>
    </row>
    <row r="9208">
      <c r="A9208" t="inlineStr">
        <is>
          <t>hinbringend</t>
        </is>
      </c>
      <c r="B9208" t="inlineStr"/>
      <c r="C9208" t="inlineStr"/>
      <c r="D9208" t="inlineStr">
        <is>
          <t>hướng vào, dẫn vào, hướng tâm</t>
        </is>
      </c>
    </row>
    <row r="9209">
      <c r="A9209" t="inlineStr">
        <is>
          <t>hindern</t>
        </is>
      </c>
      <c r="B9209" t="inlineStr"/>
      <c r="C9209" t="inlineStr"/>
      <c r="D9209" t="inlineStr">
        <is>
          <t>cài, then, chặn, ngăn cản, vạch đường kẻ, cấm, cấm chỉ, ghét, không ưa, kháng biện - làm trở ngại, làm vướng, gây cản trở, để ngổn ngang, chồng chất lên - cản trở, cầm giữ, giữ lại, bắt đợi chờ, giam giữ, cầm tù - làm lúng túng, làm ngượng nghịu, làm rắc rối, làm rối rắm, gây khó khăn cho, ngăn trở, làm nợ đìa, làm mang công mắc nợ, gây khó khăn về kinh tế cho - xích lại, kiềm chế, thu hút - ngăn cấm - ngăn không cho hưởng, tuyên bố mất quyền lợi, tịch thu để thế nợ, giải quyết trước, tịch thu tài sản để thế nợ - - giúp đỡ, cứu giúp, đưa mời, nhịn được, ngăn được, chịu được, đừng được, tránh được, cứu chữa - - chắn, chặn đứng - ngăn giữ, kiếm chế, nén, dằn lại, hạn chế, giam - néo bằng dây, lái theo hướng gió, ngăn chặn, đình lại, hoãn lại, chống đỡ, ở lại, lưu lại, lời mệnh lệnh) ngừng lại, dừng lại, chịu đựng, dẻo dai - đánh lưới = hindern + = hindern + = hindern +</t>
        </is>
      </c>
    </row>
    <row r="9210">
      <c r="A9210" t="inlineStr">
        <is>
          <t>Hindernis</t>
        </is>
      </c>
      <c r="B9210" t="inlineStr"/>
      <c r="C9210" t="inlineStr"/>
      <c r="D9210" t="inlineStr">
        <is>
          <t>vật chướng ngại, sự cản trở, dải đất chừa ra không cày, xà nhà - barơ, thanh, thỏi, chấn song, then chắn, vật ngáng, cái ngáng đường, cồn cát ngầm, vạch ngang, vạch đường kẻ, gạch nhịp, nhịp, cần, xà, sự kháng biện, vành móng ngựa, toà, nghề luật sư, quầy bán rượu - sự trở ngại - - - khối, tảng, súc, cái thớt, đon kê, tấm gỗ kê để chặt đầu, khuôn, đầu giả, khuôn nhà lớn, nhà khối, vật chương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cheque, sự ngăn cản, sự kìm hãm, sự hạn chế, sự chặn lại, người chống cự, người ngăn cản, vật cản, sự mất vết, sự mất hơi, sự dừng lại, sự ngừng lại, sự thua nhẹ, sự kiểm tra, sự kiểm soát - sự kiểm lại, dấu ghi đã kiểm tra, hoá đơn, giấy ghi tiền, thẻ, kiểu kẻ ô vuông, kiểu ca rô, vải kẻ ô vuông, vải ca rô, sự chiếu tướng - sự làm trở ngại, vật để ngổn ngang choán chỗ - cái bừa lớn, cái bừa nặng, xe trượt, xe bốn ngựa, lưỡi kéo, lưỡi vét drag net), máy nạo vét, dụng cụ câu móc, cái cào phân, cái cân, cái ngáng trở, điều ngáng trở, điều trở ngại - sự kéo lê, sự đi kéo lê, sự chậm chạp lề mề, sự rít một hơi, ảnh hưởng, sự lôi kéo, đường phố, cô gái mình đi kèm, cuộc đua - gánh nặng, sự phiền toái, điều phiền toái, điều cản trở - sự làm vướng mắc, sự làm mắc bẫy, sự làm vướng vào, sự vướng mắc, sự vướng víu, điều làm vướng mắc, điều làm vướng víu, sự làm vướng vào khó khăn, sự làm bối rối - sự làm lúng túng, cảnh khó khăn bối rối, cảnh khó khăn lúng túng, sự làm rối rắm, sự rối rắm, điều rối rắm, hàng rào, sự ùn lại - thuật đánh kiếm, tài tranh luận, lá chắn, nơi oa trữ của ăn cắp, người oa trữ của ăn cắp, bức tường thành - cái hòm mây, thức đựng trong hòm mây, đồ trang bị cồng kềnh - - cái giật mạnh bất ngờ, cái đẩy mạnh bất ngờ, cái kéo mạnh bất ngờ, nút thòng lọng, nút dây, sự ngưng tạm thời, sự bế tắc tạm thời, sự khó khăn, bước đi cà nhắc, bước đi tập tễnh - cuốc đi xe boóng, cuốc đi nhờ xe, thời gian đăng ký tòng quân - sự ngăn trở, cái chặn cửa - cái bướu, gò, mô đất, điểm gay go, lúc chán nản, lúc chán chường, lúc buồn phiền - bức rào tạm thời, rào, cuộc chạy đua vượt rào hurdle race), phên hành tội - sự bất tiện, sự phiền phức - sự làm tắc nghẽn, sự bế tắc, sự gây trở ngại, trở lực, sự phá rối, sự tắc - người gây bế tắc, người cản trở, obstructionist - sự cọ xát, sự chà xát, sự lau, sự chải, chỗ đất gồ ghề, đá mài rub stone) - chân răng gãy, gốc cây gãy ngang, đầu mấu cành cây gãy, đầu mấu thò ra, cừ, vết toạc, vết thủng, sự khó khăn đột xuất, sự trở ngại bất ngờ - sự đình chỉ, sự nghẽn - lưới ba lớp, com-pa vẽ elip, dây xích chân ngựa, móc treo nồi, trở ngại = das Hindernis + = das Hindernis nehmen + = das gefährliche Hindernis +</t>
        </is>
      </c>
    </row>
    <row r="9211">
      <c r="A9211" t="inlineStr">
        <is>
          <t>Hindernisrennen</t>
        </is>
      </c>
      <c r="B9211" t="inlineStr"/>
      <c r="C9211" t="inlineStr"/>
      <c r="D9211" t="inlineStr">
        <is>
          <t>cuộc đua ngựa vượt rào, cuộc chạy đua băng đồng, cuộc chạy việt dã = das Hindernisrennen + = an einem Hindernisrennen teilnehmen +</t>
        </is>
      </c>
    </row>
    <row r="9212">
      <c r="A9212" t="inlineStr">
        <is>
          <t>Hindernisse</t>
        </is>
      </c>
      <c r="B9212" t="inlineStr"/>
      <c r="C9212" t="inlineStr"/>
      <c r="D9212" t="inlineStr">
        <is>
          <t>có cắm cừ, có nhiều cừ, , có nhiều trở ngại bất trắc = auf Hindernisse stoßen +</t>
        </is>
      </c>
    </row>
    <row r="9213">
      <c r="A9213" t="inlineStr">
        <is>
          <t>hindurch</t>
        </is>
      </c>
      <c r="B9213" t="inlineStr"/>
      <c r="C9213" t="inlineStr"/>
      <c r="D9213" t="inlineStr">
        <is>
          <t>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 - qua, xuyên qua, suốt, do, vì, nhờ, bởi, tại, từ đầu đến cuối, đến cùng, hết, hoàn toàn, đã nói chuyện được, đã nói xong, thẳng - through</t>
        </is>
      </c>
    </row>
    <row r="9214">
      <c r="A9214" t="inlineStr">
        <is>
          <t>hinein</t>
        </is>
      </c>
      <c r="B9214" t="inlineStr"/>
      <c r="C9214" t="inlineStr"/>
      <c r="D9214" t="inlineStr">
        <is>
          <t>ở, tại, trong, về, vào, vào lúc, trong lúc, ở vào, trong khi, đang lúc, đang, vào trong, theo, thành, bằng, mặc, đeo..., vì, để, ở nhà, đến, đến bến, cặp bến, đang nắm chính quyền, đang mùa, đang thịnh hành - đang là cái mốt, ở trong, ở bên trong, nội, cầm quyền - từ trong, nội bộ, ở phía trong - = in ... hinein + = also nichts wie hinein +</t>
        </is>
      </c>
    </row>
    <row r="9215">
      <c r="A9215" t="inlineStr">
        <is>
          <t>hineingearbeitet</t>
        </is>
      </c>
      <c r="B9215" t="inlineStr"/>
      <c r="C9215" t="inlineStr"/>
      <c r="D9215" t="inlineStr">
        <is>
          <t>xen lẫn, dát vào, trang trí</t>
        </is>
      </c>
    </row>
    <row r="9216">
      <c r="A9216" t="inlineStr">
        <is>
          <t>hineingehen</t>
        </is>
      </c>
      <c r="B9216" t="inlineStr"/>
      <c r="C9216" t="inlineStr"/>
      <c r="D9216">
        <f> hineingehen in +</f>
        <v/>
      </c>
    </row>
    <row r="9217">
      <c r="A9217" t="inlineStr">
        <is>
          <t>hineinkommen</t>
        </is>
      </c>
      <c r="B9217" t="inlineStr"/>
      <c r="C9217" t="inlineStr"/>
      <c r="D9217" t="inlineStr">
        <is>
          <t>đi vào, ra, tuyên bố tham dự, đâm, gia nhập, bắt đầu luyện, ghi, kết nạp, lấy vào</t>
        </is>
      </c>
    </row>
    <row r="9218">
      <c r="A9218" t="inlineStr">
        <is>
          <t>hineinstecken</t>
        </is>
      </c>
      <c r="B9218" t="inlineStr"/>
      <c r="C9218" t="inlineStr"/>
      <c r="D9218">
        <f> etwas hineinstecken +</f>
        <v/>
      </c>
    </row>
    <row r="9219">
      <c r="A9219" t="inlineStr">
        <is>
          <t>hineintreiben</t>
        </is>
      </c>
      <c r="B9219" t="inlineStr"/>
      <c r="C9219" t="inlineStr"/>
      <c r="D9219" t="inlineStr">
        <is>
          <t>gắn, in sâu, khắc sâu, thêm trung tố</t>
        </is>
      </c>
    </row>
    <row r="9220">
      <c r="A9220" t="inlineStr">
        <is>
          <t>hineintun</t>
        </is>
      </c>
      <c r="B9220" t="inlineStr"/>
      <c r="C9220" t="inlineStr"/>
      <c r="D9220" t="inlineStr">
        <is>
          <t>thả, đẻ non, đút nhanh, đút gọn, đút lén, giúi nhanh, nhét nhanh, nhét gọn, thoát, tuột ra khỏi, trượt, tuột, trôi qua, chạy qua, lẻn, lủi, lẩn, lỏn, lỡ lầm, mắc lỗi</t>
        </is>
      </c>
    </row>
    <row r="9221">
      <c r="A9221" t="inlineStr">
        <is>
          <t>hineinziehen</t>
        </is>
      </c>
      <c r="B9221" t="inlineStr"/>
      <c r="C9221" t="inlineStr"/>
      <c r="D9221" t="inlineStr">
        <is>
          <t>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hineinziehen + = hineinziehen + = hineinziehen in + = sich hineinziehen +</t>
        </is>
      </c>
    </row>
    <row r="9222">
      <c r="A9222" t="inlineStr">
        <is>
          <t>hinfallen</t>
        </is>
      </c>
      <c r="B9222" t="inlineStr"/>
      <c r="C9222" t="inlineStr"/>
      <c r="D9222" t="inlineStr">
        <is>
          <t>rơi vỡ loảng xoảng, dổ ầm xuống, đâm sầm xuống, đâm sầm vào, phá sản, phá tan tành, phá vụn, lẻn vào không có giấy mời, lẻn vào không có vé = krachend hinfallen + = kopfüber hinfallen +</t>
        </is>
      </c>
    </row>
    <row r="9223">
      <c r="A9223" t="inlineStr">
        <is>
          <t>Hingabe</t>
        </is>
      </c>
      <c r="B9223" t="inlineStr"/>
      <c r="C9223" t="inlineStr"/>
      <c r="D9223" t="inlineStr">
        <is>
          <t>sự bỏ, sự từ bỏ, sự bỏ rơi, sự ruồng bỏ, tình trạng bị bỏ rơi, tình trạng bị ruồng bỏ, sự phóng túng, sự tự do, sự buông thả - sự cống hiến, sự hiến dâng, lời đề tặng = die Hingabe +</t>
        </is>
      </c>
    </row>
    <row r="9224">
      <c r="A9224" t="inlineStr">
        <is>
          <t>hingeben</t>
        </is>
      </c>
      <c r="B9224" t="inlineStr"/>
      <c r="C9224" t="inlineStr"/>
      <c r="D9224" t="inlineStr">
        <is>
          <t>hiến dâng, dành hết cho - cúng, cúng tế, hy sinh, bán lỗ = sich hingeben +</t>
        </is>
      </c>
    </row>
    <row r="9225">
      <c r="A9225" t="inlineStr">
        <is>
          <t>Hingebung</t>
        </is>
      </c>
      <c r="B9225" t="inlineStr"/>
      <c r="C9225" t="inlineStr"/>
      <c r="D9225" t="inlineStr">
        <is>
          <t>sự hết lòng, sự tận tâm, sự tận tình, sự tận tuỵ, sự thành tâm, sự hiến dâng, sự hiến thân, lòng mộ đạo, lòng sùng đạo, sự sùng bái, lời cầu nguyện, kinh cầu nguyện</t>
        </is>
      </c>
    </row>
    <row r="9226">
      <c r="A9226" t="inlineStr">
        <is>
          <t>hingebungsvoll</t>
        </is>
      </c>
      <c r="B9226" t="inlineStr"/>
      <c r="C9226" t="inlineStr"/>
      <c r="D9226" t="inlineStr">
        <is>
          <t>hiến cho, dâng cho, dành cho, hết lòng, tận tâm, tận tình, tận tuỵ, sốt sắng, nhiệt tình</t>
        </is>
      </c>
    </row>
    <row r="9227">
      <c r="A9227" t="inlineStr">
        <is>
          <t>hingehen</t>
        </is>
      </c>
      <c r="B9227" t="inlineStr"/>
      <c r="C9227" t="inlineStr"/>
      <c r="D9227" t="inlineStr">
        <is>
          <t>trôi qua - đi, đi lên, đi qua, đi ngang qua, trải qua, chuyển qua, truyền, trao, đưa, chuyển sang, biến thành, trở thành, đổi thành, qua đi, biến đi, mất đi, chết, trôi đi,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hingehen lassen +</t>
        </is>
      </c>
    </row>
    <row r="9228">
      <c r="A9228" t="inlineStr">
        <is>
          <t>hingerissen</t>
        </is>
      </c>
      <c r="B9228" t="inlineStr"/>
      <c r="C9228" t="inlineStr"/>
      <c r="D9228" t="inlineStr">
        <is>
          <t>sung sướng như lên tiên, mê ly = hingerissen +</t>
        </is>
      </c>
    </row>
    <row r="9229">
      <c r="A9229" t="inlineStr">
        <is>
          <t>hingestreckt</t>
        </is>
      </c>
      <c r="B9229" t="inlineStr"/>
      <c r="C9229" t="inlineStr"/>
      <c r="D9229" t="inlineStr">
        <is>
          <t>úp, sấp, nằm sóng soài, ngả về, thiên về, có thiên hướng về, nghiêng, dốc</t>
        </is>
      </c>
    </row>
    <row r="9230">
      <c r="A9230" t="inlineStr">
        <is>
          <t>hingezogen</t>
        </is>
      </c>
      <c r="B9230" t="inlineStr"/>
      <c r="C9230" t="inlineStr"/>
      <c r="D9230">
        <f> sich zu jemanden hingezogen fühlen +</f>
        <v/>
      </c>
    </row>
    <row r="9231">
      <c r="A9231" t="inlineStr">
        <is>
          <t>hinhalten</t>
        </is>
      </c>
      <c r="B9231" t="inlineStr"/>
      <c r="C9231" t="inlineStr"/>
      <c r="D9231" t="inlineStr">
        <is>
          <t>nhốt vào chuồng để vỗ béo, ngăn thành nhiều ngăn, bị nhốt trong ngăn chuồng, sa lầy, ngừng chạy, chết, tròng trành, tránh, né, nói lảng, ngăn cản, ngăn trở, trì hoãn, + off) dùng mẹo lảng tránh để trì hoãn - dùng mẹo lảng tránh để thoát khỏi... = hinhalten + = jemandem hinhalten + = jemanden hinhalten +</t>
        </is>
      </c>
    </row>
    <row r="9232">
      <c r="A9232" t="inlineStr">
        <is>
          <t>hinhauen</t>
        </is>
      </c>
      <c r="B9232" t="inlineStr"/>
      <c r="C9232" t="inlineStr"/>
      <c r="D9232" t="inlineStr">
        <is>
          <t>đánh, đấm trúng, bắn trúng, ném trúng, va phải, vấp phải, va trúng, chạm nọc, xúc phạm đến, làm tổn thương, làm đau khổ, tìm ra, vớ được, hợp với, đúng với, đạt tới, đạt được - tới, mê đắm, đam mê, nhằm đánh</t>
        </is>
      </c>
    </row>
    <row r="9233">
      <c r="A9233" t="inlineStr">
        <is>
          <t>Hinken</t>
        </is>
      </c>
      <c r="B9233" t="inlineStr"/>
      <c r="C9233" t="inlineStr"/>
      <c r="D9233" t="inlineStr">
        <is>
          <t>tật đi khập khiễng</t>
        </is>
      </c>
    </row>
    <row r="9234">
      <c r="A9234" t="inlineStr">
        <is>
          <t>hinken</t>
        </is>
      </c>
      <c r="B9234" t="inlineStr"/>
      <c r="C9234" t="inlineStr"/>
      <c r="D9234" t="inlineStr">
        <is>
          <t>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đi khập khiễng, nói ấp úng, nói trúc trắc, hành động do dự, tiến hành trục trặc, trúc trắc, làm cho đi tập tễnh, làm cho đi khập khiễng, làm cho đi cà nhắc, buộc chằng - lê, bay rề rề, chạy ì ạch</t>
        </is>
      </c>
    </row>
    <row r="9235">
      <c r="A9235" t="inlineStr">
        <is>
          <t>hinkend</t>
        </is>
      </c>
      <c r="B9235" t="inlineStr"/>
      <c r="C9235" t="inlineStr"/>
      <c r="D9235" t="inlineStr">
        <is>
          <t>như gà chọi, dũng cảm, anh dũng, gan dạ, có nghị lực, bị bại liệt, què, thọt - khập khiễng, không chỉnh, không thoả đáng, què quặt không ra đâu vào đâu</t>
        </is>
      </c>
    </row>
    <row r="9236">
      <c r="A9236" t="inlineStr">
        <is>
          <t>hinkriegen</t>
        </is>
      </c>
      <c r="B9236" t="inlineStr"/>
      <c r="C9236" t="inlineStr"/>
      <c r="D9236" t="inlineStr">
        <is>
          <t>đạt bằng thủ đoạn mánh khoé</t>
        </is>
      </c>
    </row>
    <row r="9237">
      <c r="A9237" t="inlineStr">
        <is>
          <t>hinlegen</t>
        </is>
      </c>
      <c r="B9237" t="inlineStr"/>
      <c r="C9237" t="inlineStr"/>
      <c r="D9237" t="inlineStr">
        <is>
          <t>trồng, gieo, cắm, đóng chặt xuống, động từ phân thân to plant oneself đứng, thả, di đến ở... đưa đến ở..., thiết lập, thành lập, đặt, gài lại làm tay trong, gài, bắn, giáng, ném - đâm..., bỏ rơi, chôn, giấu, oa trữ, bỏ vào mỏ, tính = hinlegen + = sich hinlegen +</t>
        </is>
      </c>
    </row>
    <row r="9238">
      <c r="A9238" t="inlineStr">
        <is>
          <t>hinnehmen</t>
        </is>
      </c>
      <c r="B9238" t="inlineStr"/>
      <c r="C9238" t="inlineStr"/>
      <c r="D9238" t="inlineStr">
        <is>
          <t>bằng lòng, ưng thuận, đồng ý, bằng lòng ngầm, mặc nhận - cầm, nắm, giữ, bắt, chiếm, lấy, lấy đi, lấy ra, rút ra, trích ra, mang, mang theo, đem, đem theo, đưa, dẫn, dắt, đi, theo, thuê, mướn, mua, ăn, uống, dùng, ghi, chép, chụp, làm, thực hiện, thi hành - lợi dụng, bị, mắc, nhiễm, coi như, cho là, xem như, lấy làm, hiểu là, cảm thấy, đòi hỏi, cần có, yêu cầu, phải, chịu, chịu đựng, tiếp, nhận, được, đoạt, thu được, chứa được, đựng, mua thường xuyên, mua dài hạn - quyến rũ, hấp dẫn, lôi cuốn, vượt qua, đi tới, nhảy vào, trốn tránh ở, bén, ngấm, có hiệu lực, ăn ảnh, thành công, được ưa thích = hinnehmen + = hinnehmen + = hinnehmen + = gelassen hinnehmen +</t>
        </is>
      </c>
    </row>
    <row r="9239">
      <c r="A9239" t="inlineStr">
        <is>
          <t>hinplumpsen</t>
        </is>
      </c>
      <c r="B9239" t="inlineStr"/>
      <c r="C9239" t="inlineStr"/>
      <c r="D9239" t="inlineStr">
        <is>
          <t>làm tròn trĩnh, làm phính ra, làm mẫm, + out, up) tròn trĩnh, phính ra, mẫm ra, rơi phịch xuống, rơi ùm xuống, ngồi phịch xuống, lao ùm xuống, bầu cho, dốc phiếu cho, hoàn toàn tán thành - toàn tâm toàn ý theo, + down, upon) bỏ phịch xuống, vứt phịch xuống, làm rơi ùm xuống</t>
        </is>
      </c>
    </row>
    <row r="9240">
      <c r="A9240" t="inlineStr">
        <is>
          <t>hinreichend</t>
        </is>
      </c>
      <c r="B9240" t="inlineStr"/>
      <c r="C9240" t="inlineStr"/>
      <c r="D9240" t="inlineStr">
        <is>
          <t>làm thoả mãn, làm vừa ý, đầy đủ, tốt đẹp, để đền tội, để chuộc tội - đủ, có khả năng, có thẩm quyền</t>
        </is>
      </c>
    </row>
    <row r="9241">
      <c r="A9241" t="inlineStr">
        <is>
          <t>hinrichten</t>
        </is>
      </c>
      <c r="B9241" t="inlineStr"/>
      <c r="C9241" t="inlineStr"/>
      <c r="D9241" t="inlineStr">
        <is>
          <t>xử tử bằng điện, giật chết - thực hiện, thi hành, thừa hành, chấp hành, thể hiện, biểu diễn, làm thủ tục để cho có giá trị, hành hình - thanh lý, thanh toán, thanh toán nợ, thanh toán mọi khoản để thôi kinh doanh</t>
        </is>
      </c>
    </row>
    <row r="9242">
      <c r="A9242" t="inlineStr">
        <is>
          <t>Hinrichtung</t>
        </is>
      </c>
      <c r="B9242" t="inlineStr"/>
      <c r="C9242" t="inlineStr"/>
      <c r="D9242" t="inlineStr">
        <is>
          <t>sự xử tử bằng điện, sự bị điện giật chết - sự thực hiện, sự thi hành, sự thừa hành, sự chấp hành, sự thể hiện, sự biểu diễn, sự làm thủ tục để cho có giá trị, sự hành hình, sức phá hoại, sức tàn phá sức làm chết mê chết mệt - sự thanh toán, sự đóng cửa, sự thanh toán mọi khoản để thôi kinh doanh, sự bán chạy, sự bán tống, sự trừ khử, sự tiểu trừ, sự thủ tiêu</t>
        </is>
      </c>
    </row>
    <row r="9243">
      <c r="A9243" t="inlineStr">
        <is>
          <t>hinschwinden</t>
        </is>
      </c>
      <c r="B9243" t="inlineStr"/>
      <c r="C9243" t="inlineStr"/>
      <c r="D9243" t="inlineStr">
        <is>
          <t>héo đi, tàn đi, nhạt đi, phai đi, mất dần, mờ dần, biến dần, làm phai màu, làm bạc màu, truyền hình, tăng thành không rõ nữa, giảm thành không rõ</t>
        </is>
      </c>
    </row>
    <row r="9244">
      <c r="A9244" t="inlineStr">
        <is>
          <t>hinsehen</t>
        </is>
      </c>
      <c r="B9244" t="inlineStr"/>
      <c r="C9244" t="inlineStr"/>
      <c r="D9244" t="inlineStr">
        <is>
          <t>liếc nhìn, liếc nhanh, nhìn qua, bàn lướt qua, thoáng nói ý châm chọc, loé lên, sáng loé, + off, aside) đi sượt qua, đi trệch, đưa nhìn qua - nhìn, xem, ngó, để ý, chú ý, mở to mắt nhìn, giương mắt nhìn, ngó đến, để ý đến, đoái đến, lưu ý, mong đợi, tính đến, toan tính, hướng về, xoay về, quay về, ngoảnh về, có vẻ, giống như</t>
        </is>
      </c>
    </row>
    <row r="9245">
      <c r="A9245" t="inlineStr">
        <is>
          <t>hinsetzen</t>
        </is>
      </c>
      <c r="B9245" t="inlineStr"/>
      <c r="C9245" t="inlineStr"/>
      <c r="D9245">
        <f> etwas hinsetzen +</f>
        <v/>
      </c>
    </row>
    <row r="9246">
      <c r="A9246" t="inlineStr">
        <is>
          <t>Hinsicht</t>
        </is>
      </c>
      <c r="B9246" t="inlineStr"/>
      <c r="C9246" t="inlineStr"/>
      <c r="D9246" t="inlineStr">
        <is>
          <t>cái nhìn, sự quan tâm, sự chú ý, sự để ý, lòng yêu mến, sự kính trọng, lời chúc tụng dùng ở cuối bức thư) - sự tôn trọng, lời kính thăm, sự lưu tâm, mối quan hệ, mối liên quan, điểm, phương diện = in Hinsicht auf + = in jeder Hinsicht + = in vieler Hinsicht + = in dieser Hinsicht + = in welcher Hinsicht + = in mancher Hinsicht + = in gewisser Hinsicht + = in mehrfacher Hinsicht + = in kultureller Hinsicht + = in funktioneller Hinsicht + = in bühnentechnischer Hinsicht +</t>
        </is>
      </c>
    </row>
    <row r="9247">
      <c r="A9247" t="inlineStr">
        <is>
          <t>hinsichtlich</t>
        </is>
      </c>
      <c r="B9247" t="inlineStr"/>
      <c r="C9247" t="inlineStr"/>
      <c r="D9247" t="inlineStr">
        <is>
          <t>về việc - đối với, về phần</t>
        </is>
      </c>
    </row>
    <row r="9248">
      <c r="A9248" t="inlineStr">
        <is>
          <t>hinstellen</t>
        </is>
      </c>
      <c r="B9248" t="inlineStr"/>
      <c r="C9248" t="inlineStr"/>
      <c r="D9248" t="inlineStr">
        <is>
          <t>sắp xếp, sắp đặt, sửa soạn, thu xếp, chuẩn bị, dàn xếp, hoà giải, cải biên, soạn lại, chỉnh hợp, lắp ráp, sắp xếp thành hàng ngũ chỉnh tề, đồng ý, thoả thuận, đứng thành hàng ngũ chỉnh tề - lát ván, + down) đặt mạnh xuống, trả ngay, nướng bằng cặp chả - trồng, gieo, cắm, đóng chặt xuống, động từ phân thân to plant oneself đứng, thả, di đến ở... đưa đến ở..., thiết lập, thành lập, đặt, gài lại làm tay trong, gài, bắn, giáng, ném - đâm..., bỏ rơi, chôn, giấu, oa trữ, bỏ vào mỏ, tính = hinstellen + = hinstellen als + = aufrecht hinstellen + = als einfach hinstellen +</t>
        </is>
      </c>
    </row>
    <row r="9249">
      <c r="A9249" t="inlineStr">
        <is>
          <t>hinten</t>
        </is>
      </c>
      <c r="B9249" t="inlineStr"/>
      <c r="C9249" t="inlineStr"/>
      <c r="D9249" t="inlineStr">
        <is>
          <t>ở cuối tàu, ở đuôi tàu - ở phía sau tàu, ở phía lái tàu, về phía sau, ở xa đằng sau, lùi, giật lùi - sau, hậu, còn chịu lại, còn nợ lại, để quá hạn, cũ, đã qua, ngược, lộn lại, trở lại, lùi lại, trước, trả lại, ngược lại, cách, xa - ở đằng sau, chậm, trễ, kém = von hinten + = nach hinten + = weiter hinten + = vorn und hinten +</t>
        </is>
      </c>
    </row>
    <row r="9250">
      <c r="A9250" t="inlineStr">
        <is>
          <t>hintenherum</t>
        </is>
      </c>
      <c r="B9250" t="inlineStr"/>
      <c r="C9250" t="inlineStr"/>
      <c r="D9250">
        <f> etwas hintenherum erfahren +</f>
        <v/>
      </c>
    </row>
    <row r="9251">
      <c r="A9251" t="inlineStr">
        <is>
          <t>hinter</t>
        </is>
      </c>
      <c r="B9251" t="inlineStr"/>
      <c r="C9251" t="inlineStr"/>
      <c r="D9251" t="inlineStr">
        <is>
          <t>ở phía sau bánh lái, gần phía bánh lái, sau, ở đằng sau, ở phía sau - đằng sau, sau khi, phía sau, đứng sau, liền sau, theo sau, theo đuổi, phỏng theo, theo, với, do, vì, mặc dù, bất chấp, sau này, sau đây, tiếp sau - hậu, còn chịu lại, còn nợ lại, để quá hạn, cũ, đã qua, ngược, lộn lại, trở lại, lùi lại, về phía sau, trước, trả lại, ngược lại, cách, xa - chậm, trễ, kém = dicht hinter + = er ist hinter mir her + = er war knapp hinter mir +</t>
        </is>
      </c>
    </row>
    <row r="9252">
      <c r="A9252" t="inlineStr">
        <is>
          <t>Hinterbacke</t>
        </is>
      </c>
      <c r="B9252" t="inlineStr"/>
      <c r="C9252" t="inlineStr"/>
      <c r="D9252" t="inlineStr">
        <is>
          <t>mông đít, miếng vật ôm ngang hông</t>
        </is>
      </c>
    </row>
    <row r="9253">
      <c r="A9253" t="inlineStr">
        <is>
          <t>Hinterbeinen</t>
        </is>
      </c>
      <c r="B9253" t="inlineStr"/>
      <c r="C9253" t="inlineStr"/>
      <c r="D9253" t="inlineStr">
        <is>
          <t>dốc thoai thoải, chồm đứng lên, chồm hai chân trước lên, nổi xung, giận điên lên, xây dốc thoai thoải, lừa đảo, tăng giá quá cao = auf den Hinterbeinen stehend +</t>
        </is>
      </c>
    </row>
    <row r="9254">
      <c r="A9254" t="inlineStr">
        <is>
          <t>Hinterbliebene</t>
        </is>
      </c>
      <c r="B9254" t="inlineStr"/>
      <c r="C9254" t="inlineStr"/>
      <c r="D9254">
        <f> der Hinterbliebene +</f>
        <v/>
      </c>
    </row>
    <row r="9255">
      <c r="A9255" t="inlineStr">
        <is>
          <t>hintereinander</t>
        </is>
      </c>
      <c r="B9255" t="inlineStr"/>
      <c r="C9255" t="inlineStr"/>
      <c r="D9255">
        <f> hintereinander gehen + = zehnmal hintereinander + = dreimal hintereinander +</f>
        <v/>
      </c>
    </row>
    <row r="9256">
      <c r="A9256" t="inlineStr">
        <is>
          <t>hintergehen</t>
        </is>
      </c>
      <c r="B9256" t="inlineStr"/>
      <c r="C9256" t="inlineStr"/>
      <c r="D9256" t="inlineStr">
        <is>
          <t>quịt, trốn, lừa, lừa đảo, lừa gạt, trốn tránh - dùng mưu để lừa, dùng mưu kế để lung lạc, phá vỡ, làm hỏng - lừa dối, đánh lừa, làm thất vọng - tung hứng, múa rối, lừa bịp, xuyên tạc, dùng mánh khoé để lừa = hintergehen + = jemanden hintergehen +</t>
        </is>
      </c>
    </row>
    <row r="9257">
      <c r="A9257" t="inlineStr">
        <is>
          <t>Hintergehung</t>
        </is>
      </c>
      <c r="B9257" t="inlineStr"/>
      <c r="C9257" t="inlineStr"/>
      <c r="D9257" t="inlineStr">
        <is>
          <t>sự tiêu khiển, sự làm khuây đi, sự làm cho qua đi, sự đánh lừa, sự lừa dối</t>
        </is>
      </c>
    </row>
    <row r="9258">
      <c r="A9258" t="inlineStr">
        <is>
          <t>Hintergrund</t>
        </is>
      </c>
      <c r="B9258" t="inlineStr"/>
      <c r="C9258" t="inlineStr"/>
      <c r="D9258" t="inlineStr">
        <is>
          <t>lưng, ván lưng, ván ngựa, đằng sau, mặt sau, mặt trái, sống, gáy, mu, chỗ trong cùng, hậu vệ - phía sau, nền, tình trạng không có tên tuổi, địa vị không quan trọng, kiến thức, quá trình đào tạo, quá trình học hành, kinh nghiệm, radiô nhạc nền - đồng ruộng, cánh đồng, mỏ, khu khai thác, bâi chiến trường, nơi hành quân, trận đánh, sân, các đấu thủ, các vận động viên, các người dự thi, các ngựa dự thi, dải, nên, lĩnh vực, phạm vi - trường - lá, vật làm nền, người làm tôn người khác lên, cái làm tôn cái khác lên, trang trí hình lá, đường chạy, sự đánh bại, sự đánh lui - bộ phận đằng sau, hậu phương, hậu quân, đoạn đuôi, đoạn cuối, nhà xí, cầu tiêu - 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 = im Hintergrund bleiben + = der Vorhang im Hintergrund + = in den Hintergrund treten + = sich im Hintergrund halten + = er hielt sich im Hintergrund + = etwas Unangenehmes im Hintergrund +</t>
        </is>
      </c>
    </row>
    <row r="9259">
      <c r="A9259" t="inlineStr">
        <is>
          <t>Hinterhalt</t>
        </is>
      </c>
      <c r="B9259" t="inlineStr"/>
      <c r="C9259" t="inlineStr"/>
      <c r="D9259" t="inlineStr">
        <is>
          <t>cuộc phục kích, cuộc mai phục, quân phục kích, quân mai phục, nơi phục kích, nơi mai phục, sự nằm rình, sự nằm chờ - sự chờ đợi, thời gian chờ đợi, sự rình, sự mai phục, chỗ rình, chỗ mai phục, người hát rong ngày lễ Nô-en = im Hinterhalt liegen + = aus dem Hinterhalt schießen + = jemanden aus dem Hinterhalt überfallen +</t>
        </is>
      </c>
    </row>
    <row r="9260">
      <c r="A9260" t="inlineStr">
        <is>
          <t>Hinterhand</t>
        </is>
      </c>
      <c r="B9260" t="inlineStr"/>
      <c r="C9260" t="inlineStr"/>
      <c r="D9260">
        <f> die Hinterhand +</f>
        <v/>
      </c>
    </row>
    <row r="9261">
      <c r="A9261" t="inlineStr">
        <is>
          <t>hinterher</t>
        </is>
      </c>
      <c r="B9261" t="inlineStr"/>
      <c r="C9261" t="inlineStr"/>
      <c r="D9261" t="inlineStr">
        <is>
          <t>sau, đằng sau, sau khi, ở đằng sau, phía sau, đứng sau, liền sau, theo sau, theo đuổi, phỏng theo, theo, với, do, vì, mặc dù, bất chấp, sau này, sau đây, tiếp sau, ở phía sau</t>
        </is>
      </c>
    </row>
    <row r="9262">
      <c r="A9262" t="inlineStr">
        <is>
          <t>Hinterland</t>
        </is>
      </c>
      <c r="B9262" t="inlineStr"/>
      <c r="C9262" t="inlineStr"/>
      <c r="D9262" t="inlineStr">
        <is>
          <t>nội địa, vùng xa thành thị, hậu phương = die Aktion im gegnerischen Hinterland + = gegen strategische Ziele im Hinterland gerichtet +</t>
        </is>
      </c>
    </row>
    <row r="9263">
      <c r="A9263" t="inlineStr">
        <is>
          <t>hinterlassen</t>
        </is>
      </c>
      <c r="B9263" t="inlineStr"/>
      <c r="C9263" t="inlineStr"/>
      <c r="D9263" t="inlineStr">
        <is>
          <t>sau khi chết - để lại, truyền lại = hinterlassen + = hinterlassen +</t>
        </is>
      </c>
    </row>
    <row r="9264">
      <c r="A9264" t="inlineStr">
        <is>
          <t>Hinterlassenschaft</t>
        </is>
      </c>
      <c r="B9264" t="inlineStr"/>
      <c r="C9264" t="inlineStr"/>
      <c r="D9264" t="inlineStr">
        <is>
          <t>tài sản kế thừa, gia tài, di sản = die Hinterlassenschaft +</t>
        </is>
      </c>
    </row>
    <row r="9265">
      <c r="A9265" t="inlineStr">
        <is>
          <t>Hinterlegung</t>
        </is>
      </c>
      <c r="B9265" t="inlineStr"/>
      <c r="C9265" t="inlineStr"/>
      <c r="D9265" t="inlineStr">
        <is>
          <t>sự ký gửi hàng hoá, sự cho tạm tự do ở ngoài có bảo lãnh - vật gửi, tiền gửi, tiền ký quỹ, tiền đặc cọc, chất lắng, vật lắng, khoáng sản, mỏ - sự ở trọ, sự tạm trú, sự cho ở trọ, sự cho tạm trú, sự gửi tiền, số tiền gửi, sự đệ đơn, công sự giữ tạm, vị trí vững chắc, cặn, vật lắng xuống đáy</t>
        </is>
      </c>
    </row>
    <row r="9266">
      <c r="A9266" t="inlineStr">
        <is>
          <t>Hinterlist</t>
        </is>
      </c>
      <c r="B9266" t="inlineStr"/>
      <c r="C9266" t="inlineStr"/>
      <c r="D9266" t="inlineStr">
        <is>
          <t>tính quỷ quyệt, tính xảo quyệt, tính âm ỉ, tính âm thầm</t>
        </is>
      </c>
    </row>
    <row r="9267">
      <c r="A9267" t="inlineStr">
        <is>
          <t>hinterlistig</t>
        </is>
      </c>
      <c r="B9267" t="inlineStr"/>
      <c r="C9267" t="inlineStr"/>
      <c r="D9267" t="inlineStr">
        <is>
          <t>xảo quyệt, lắm mưu mẹo, tinh ranh, khéo léo, làm có nghệ thuật - xảo trá, gian giảo, láu cá, ranh vặt, khôn vặt, xinh xắn, đáng yêu, duyên dáng, quyến rũ, khéo tay - quỷ quyệt, âm ỉ, âm thầm - phảng phất, huyền ảo, khó thấy, tinh vi, tinh tế, tế nhị, khôn khéo, khôn ngoan, lanh lợi, tin nhanh, mỏng - phản bội, phụ bạc, bội bạc, không tin được, dối trá</t>
        </is>
      </c>
    </row>
    <row r="9268">
      <c r="A9268" t="inlineStr">
        <is>
          <t>Hinterschiff</t>
        </is>
      </c>
      <c r="B9268" t="inlineStr"/>
      <c r="C9268" t="inlineStr"/>
      <c r="D9268" t="inlineStr">
        <is>
          <t>phía đuôi tàu, phần sau tàu, mông đít, đuôi</t>
        </is>
      </c>
    </row>
    <row r="9269">
      <c r="A9269" t="inlineStr">
        <is>
          <t>hinterster</t>
        </is>
      </c>
      <c r="B9269" t="inlineStr"/>
      <c r="C9269" t="inlineStr"/>
      <c r="D9269" t="inlineStr">
        <is>
          <t>ở xa nhất phía đằng sau, sau cùng - cuối cùng, tận cùng, sau chót</t>
        </is>
      </c>
    </row>
    <row r="9270">
      <c r="A9270" t="inlineStr">
        <is>
          <t>Hinterteil</t>
        </is>
      </c>
      <c r="B9270" t="inlineStr"/>
      <c r="C9270" t="inlineStr"/>
      <c r="D9270" t="inlineStr">
        <is>
          <t>lưng, ván lưng, ván ngựa, đằng sau, mặt sau, mặt trái, sống, gáy, mu, chỗ trong cùng, hậu vệ - mông đít - - bộ phận đằng sau, phía sau, hậu phương, hậu quân, đoạn đuôi, đoạn cuối, nhà xí, cầu tiêu - phao câu, nuốm - ghế, vé chỗ ngồi, chỗ ngồi, mặt ghế, đũng quần, chỗ nơi, cơ ngơi, nhà cửa, trang bị, địa vị, ghế ngồi, tư thế ngồi, kiểu ngồi, cách ngồi, trụ sở, trung tâm</t>
        </is>
      </c>
    </row>
    <row r="9271">
      <c r="A9271" t="inlineStr">
        <is>
          <t>hintertreiben</t>
        </is>
      </c>
      <c r="B9271" t="inlineStr"/>
      <c r="C9271" t="inlineStr"/>
      <c r="D9271" t="inlineStr">
        <is>
          <t>làm trở ngại, làm hỏng, làm thất bại, làm sai lạc, làm rối, làm lạc hướng - chống lại, kháng cự lại, trung hoà, làm mất tác dụng</t>
        </is>
      </c>
    </row>
    <row r="9272">
      <c r="A9272" t="inlineStr">
        <is>
          <t>Hintertreppe</t>
        </is>
      </c>
      <c r="B9272" t="inlineStr"/>
      <c r="C9272" t="inlineStr"/>
      <c r="D9272" t="inlineStr">
        <is>
          <t>cầu thang sau, lối lén lút, mưu mô lém lút</t>
        </is>
      </c>
    </row>
    <row r="9273">
      <c r="A9273" t="inlineStr">
        <is>
          <t>Hinterviertel</t>
        </is>
      </c>
      <c r="B9273" t="inlineStr"/>
      <c r="C9273" t="inlineStr"/>
      <c r="D9273" t="inlineStr">
        <is>
          <t>phía đuôi tàu, phần sau tàu, mông đít, đuôi</t>
        </is>
      </c>
    </row>
    <row r="9274">
      <c r="A9274" t="inlineStr">
        <is>
          <t>hinterziehen</t>
        </is>
      </c>
      <c r="B9274" t="inlineStr"/>
      <c r="C9274" t="inlineStr"/>
      <c r="D9274" t="inlineStr">
        <is>
          <t>ăn gian, lừa gạt - tránh, tránh khỏi, lảng tránh, lẩn tránh, lẩn trốn, vượt quá</t>
        </is>
      </c>
    </row>
    <row r="9275">
      <c r="A9275" t="inlineStr">
        <is>
          <t>Hinterziehung</t>
        </is>
      </c>
      <c r="B9275" t="inlineStr"/>
      <c r="C9275" t="inlineStr"/>
      <c r="D9275" t="inlineStr">
        <is>
          <t>sự tránh, sự lảng tránh, sự lẩn tránh, sự thoái thác, kẻ lẩn tránh, mẹo thoái thác</t>
        </is>
      </c>
    </row>
    <row r="9276">
      <c r="A9276" t="inlineStr">
        <is>
          <t>hinunter</t>
        </is>
      </c>
      <c r="B9276" t="inlineStr"/>
      <c r="C9276" t="inlineStr"/>
      <c r="D9276" t="inlineStr">
        <is>
          <t>ở dưới, ở bên dưới, ở dưới thấp, ở phía dưới, dưới, thấp hơn, không xứng đáng, không đáng phải quan tâm - xuống, bỏ xuống, lặn xuống, ngã xuống, nằm xuống, xuống cho đến, cho đến tận, xuôi theo, hạ bớt, giảm bớt, dần, ở vùng dưới, xuôi về, gục xuống, kiệt sức, ở thế cùng, cùng đường, im đi, ngay mặt tiền - ghi chép, xông vào, lăn xả vào, đánh đập, xuôi, xuôi dọc theo, ở phía thấp, chán nản, nản lòng, thất vọng, kém điểm - chưa đầy, chưa đến, đang, trong = bis hinunter zu +</t>
        </is>
      </c>
    </row>
    <row r="9277">
      <c r="A9277" t="inlineStr">
        <is>
          <t>hinunterschlingen</t>
        </is>
      </c>
      <c r="B9277" t="inlineStr"/>
      <c r="C9277" t="inlineStr"/>
      <c r="D9277" t="inlineStr">
        <is>
          <t>kêu gộp gộp, + up) ăn ngấu nghiến, nuốt lấy nuốt để</t>
        </is>
      </c>
    </row>
    <row r="9278">
      <c r="A9278" t="inlineStr">
        <is>
          <t>hinunterschlucken</t>
        </is>
      </c>
      <c r="B9278" t="inlineStr"/>
      <c r="C9278" t="inlineStr"/>
      <c r="D9278" t="inlineStr">
        <is>
          <t>+ off, away) rút, tháo, tiêu, làm ráo nước, uống cạn, dẫn lưu, rút hết, bòn rút hết, tiêu hao, làm kiệt quệ, away) chảy đi, thoát đi, tiêu đi, ráo nước, chảy ròng ròng, chảy nhỏ giọt - nuốt, chịu đựng, rút, cả tin, tin ngay = hinunterschlucken + = ich mußte viel hinunterschlucken +</t>
        </is>
      </c>
    </row>
    <row r="9279">
      <c r="A9279" t="inlineStr">
        <is>
          <t>hinwegsehen</t>
        </is>
      </c>
      <c r="B9279" t="inlineStr"/>
      <c r="C9279" t="inlineStr"/>
      <c r="D9279">
        <f> darüber hinwegsehen + = über etwas hinwegsehen +</f>
        <v/>
      </c>
    </row>
    <row r="9280">
      <c r="A9280" t="inlineStr">
        <is>
          <t>hinwegsetzen</t>
        </is>
      </c>
      <c r="B9280" t="inlineStr"/>
      <c r="C9280" t="inlineStr"/>
      <c r="D9280" t="inlineStr">
        <is>
          <t>lờ đi, phớt đi, làm ra vẻ không biết đến, bác bỏ = hinwegsetzen über + = sich hinwegsetzen über +</t>
        </is>
      </c>
    </row>
    <row r="9281">
      <c r="A9281" t="inlineStr">
        <is>
          <t>Hinweis</t>
        </is>
      </c>
      <c r="B9281" t="inlineStr"/>
      <c r="C9281" t="inlineStr"/>
      <c r="D9281" t="inlineStr">
        <is>
          <t>đầu mối, manh mối, dòng tư tưởng, mạch câu chuyện - sự cân nhắc, sự suy xét, sự nghiên cứu, sự suy nghĩ, sự để ý, sự quan tâm, sự lưu ý, sự tôn kính, sự kính trọng, sự đền bù, sự đền đáp, sự bồi thường, tiền thưởng, tiền công - cớ, lý do, lý, sự quan trọng - sự điều khiển, sự chỉ huy, sự cai quản, số nhiều) lời chỉ bảo, lời hướng dẫn, chỉ thị, huấn thị, phương hướng, chiều, phía, ngả, mặt, phương diện, directorate - tính hiển nhiên, tính rõ ràng, tính rõ rệt, chứng, chứng cớ, bằng chứng, dấu hiệu, chứng chỉ - lời gợi ý, lời nói bóng gió, lời nói ám chỉ, chút xíu, tí ti, dấu vết = der Hinweis +</t>
        </is>
      </c>
    </row>
    <row r="9282">
      <c r="A9282" t="inlineStr">
        <is>
          <t>Hinweise</t>
        </is>
      </c>
      <c r="B9282" t="inlineStr"/>
      <c r="C9282" t="inlineStr"/>
      <c r="D9282" t="inlineStr">
        <is>
          <t>ngón tay trỏ index finger), chỉ số, sự biểu thị, kim, bảng mục lục, bản liệt kê, bản liệt kê các loại sách bị giáo hội cấm, số mũ, dấu chỉ, nguyên tắc chỉ đạo</t>
        </is>
      </c>
    </row>
    <row r="9283">
      <c r="A9283" t="inlineStr">
        <is>
          <t>hinweisend</t>
        </is>
      </c>
      <c r="B9283" t="inlineStr"/>
      <c r="C9283" t="inlineStr"/>
      <c r="D9283" t="inlineStr">
        <is>
          <t>hay giãi bày tâm sự, hay thổ lộ tâm tình, có luận chứng, chỉ định - chỉ, tỏ ra, ra ý, ngụ ý, biểu lộ, biểu thị, indicative mood lối trình bày = hinweisend +</t>
        </is>
      </c>
    </row>
    <row r="9284">
      <c r="A9284" t="inlineStr">
        <is>
          <t>Hinweiszeichen</t>
        </is>
      </c>
      <c r="B9284" t="inlineStr"/>
      <c r="C9284" t="inlineStr"/>
      <c r="D9284" t="inlineStr">
        <is>
          <t>lính gác, lính canh</t>
        </is>
      </c>
    </row>
    <row r="9285">
      <c r="A9285" t="inlineStr">
        <is>
          <t>hinwerfen</t>
        </is>
      </c>
      <c r="B9285" t="inlineStr"/>
      <c r="C9285" t="inlineStr"/>
      <c r="D9285" t="inlineStr">
        <is>
          <t>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lắc lư, đi lạch bạch, ngồi xuống, kêu tõm, thất bại, đi ngủ, quẳng phịch xuống, ném phịch xuống, để rơi phịch xuống = hinwerfen + = krachend hinwerfen +</t>
        </is>
      </c>
    </row>
    <row r="9286">
      <c r="A9286" t="inlineStr">
        <is>
          <t>hinwirken</t>
        </is>
      </c>
      <c r="B9286" t="inlineStr"/>
      <c r="C9286" t="inlineStr"/>
      <c r="D9286">
        <f> auf etwas hinwirken +</f>
        <v/>
      </c>
    </row>
    <row r="9287">
      <c r="A9287" t="inlineStr">
        <is>
          <t>hinziehen</t>
        </is>
      </c>
      <c r="B9287" t="inlineStr"/>
      <c r="C9287" t="inlineStr"/>
      <c r="D9287" t="inlineStr">
        <is>
          <t>làm chậm trễ, hoãn lại, làm trở ngại, cản trở, ủ, ram, chậm trễ, lần lữa, kề cà - duỗi thẳng, đưa ra, giơ ra, kéo dài, gia hạn, mở rộng, dàn rộng ra, làm việc dốc hết, dành cho, gửi tới, đánh giá, tịch thu, chép ra chữ thường, chạy dài - vẽ theo tỷ lệ - kéo ra, căng ra, giăng ra, duỗi ra, nong ra, lợi dụng, lạm dụng, nói phóng đại, nói ngoa, treo cổ, trải ra, chạy dài ra, giãn ra, rộng ra, co giãn, + out) nằm sóng soài, bị treo cổ = sich hinziehen + = sich lang hinziehen +</t>
        </is>
      </c>
    </row>
    <row r="9288">
      <c r="A9288" t="inlineStr">
        <is>
          <t>Hinzukommen</t>
        </is>
      </c>
      <c r="B9288" t="inlineStr"/>
      <c r="C9288" t="inlineStr"/>
      <c r="D9288" t="inlineStr">
        <is>
          <t>sự xảy ra không ngờ, việc xảy ra không ngờ</t>
        </is>
      </c>
    </row>
    <row r="9289">
      <c r="A9289" t="inlineStr">
        <is>
          <t>hinzukommen</t>
        </is>
      </c>
      <c r="B9289" t="inlineStr"/>
      <c r="C9289" t="inlineStr"/>
      <c r="D9289" t="inlineStr">
        <is>
          <t>nối lại, chắp, ghép, buộc, nối liền, thắt chặt, hợp nhất, kết hợp, liên hiệp, kết giao, kết thân, gia nhập, nhập vào, vào, tiếp với, gặp, đổ vào, đi theo, đến với, đến gặp, cùng tham gia, trở về - trở lại, nối lại với nhau, thắt chặt lại với nhau, kết hợp lại với nhau, liên hiệp với nhau, kết thân với nhau, gặp nhau, nối tiếp nhau, tham gia, tham dự, xen vào, giáp với nhau, tiếp giáp với nhau - nhập ngũ join up) = hinzukommen +</t>
        </is>
      </c>
    </row>
    <row r="9290">
      <c r="A9290" t="inlineStr">
        <is>
          <t>hinzukommend</t>
        </is>
      </c>
      <c r="B9290" t="inlineStr"/>
      <c r="C9290" t="inlineStr"/>
      <c r="D9290" t="inlineStr">
        <is>
          <t>thêm vào, phụ vào, tăng thêm</t>
        </is>
      </c>
    </row>
    <row r="9291">
      <c r="A9291" t="inlineStr">
        <is>
          <t>hinzurechnen</t>
        </is>
      </c>
      <c r="B9291" t="inlineStr"/>
      <c r="C9291" t="inlineStr"/>
      <c r="D9291" t="inlineStr">
        <is>
          <t>+ up, together) cộng, thêm vào, làm tăng thêm, nói thêm, kế vào, tính vào, gộp vào = hinzurechnen +</t>
        </is>
      </c>
    </row>
    <row r="9292">
      <c r="A9292" t="inlineStr">
        <is>
          <t>hinzuziehen</t>
        </is>
      </c>
      <c r="B9292" t="inlineStr"/>
      <c r="C9292" t="inlineStr"/>
      <c r="D9292" t="inlineStr">
        <is>
          <t>hỏi ý kiến, thỉnh thị, thăm dò, tra cứu, tham khảo, quan tâm, để ý, lưu ý, nghĩ đến, bàn bạc, thảo luận, trao đổi ý kiến, hội ý = hinzuziehen +</t>
        </is>
      </c>
    </row>
    <row r="9293">
      <c r="A9293" t="inlineStr">
        <is>
          <t>Hippie</t>
        </is>
      </c>
      <c r="B9293" t="inlineStr"/>
      <c r="C9293" t="inlineStr"/>
      <c r="D9293" t="inlineStr">
        <is>
          <t>thanh niên lập dị chống lại những qui ước xã hội, híp pi</t>
        </is>
      </c>
    </row>
    <row r="9294">
      <c r="A9294" t="inlineStr">
        <is>
          <t>Hirngespinst</t>
        </is>
      </c>
      <c r="B9294" t="inlineStr"/>
      <c r="C9294" t="inlineStr"/>
      <c r="D9294" t="inlineStr">
        <is>
          <t>quái vật đuôi rắn mình dê đầu sư tử, ngáo ộp, điều hão huyền, điều ảo tưởng - mạng nhện, sợi tơ nhện, vải mỏng như tơ nhện, vật mỏng mảnh như tơ nhện, cái tinh vi, cái rắc rối, đồ cũ rích, bỏ đi, lưới, bẫy - khả năng tưởng tượng, hình ảnh tưởng tượng, sự trang trí quái dị, hình trang trí kỳ lạ, ý nghĩ kỳ quặc, fantasia - bóng ma, hồn hiện, ảo ảnh, ảo tượng, ảo tưởng - - ma, hão huyền, không có thực - tính bất thường, tính hay thay đổi, cử chỉ bất thường - hơi, hơi nước, vật hư ảo, sự tưởng tượng hão huyền, sự buồn rầu, sự chán nản, sự u uất</t>
        </is>
      </c>
    </row>
    <row r="9295">
      <c r="A9295" t="inlineStr">
        <is>
          <t>hirnlos</t>
        </is>
      </c>
      <c r="B9295" t="inlineStr"/>
      <c r="C9295" t="inlineStr"/>
      <c r="D9295" t="inlineStr">
        <is>
          <t>ngu si, đần độn, không có đầu óc</t>
        </is>
      </c>
    </row>
    <row r="9296">
      <c r="A9296" t="inlineStr">
        <is>
          <t>Hirsch</t>
        </is>
      </c>
      <c r="B9296" t="inlineStr"/>
      <c r="C9296" t="inlineStr"/>
      <c r="D9296" t="inlineStr">
        <is>
          <t>hươu, nai, những vật nhỏ bé lắt nhắt = der Hirsch + = ein kapitaler Hirsch +</t>
        </is>
      </c>
    </row>
    <row r="9297">
      <c r="A9297" t="inlineStr">
        <is>
          <t>Hirschkuh</t>
        </is>
      </c>
      <c r="B9297" t="inlineStr"/>
      <c r="C9297" t="inlineStr"/>
      <c r="D9297" t="inlineStr">
        <is>
          <t>hươu cái, tá điền, người quê mùa cục mịch</t>
        </is>
      </c>
    </row>
    <row r="9298">
      <c r="A9298" t="inlineStr">
        <is>
          <t>Hirse</t>
        </is>
      </c>
      <c r="B9298" t="inlineStr"/>
      <c r="C9298" t="inlineStr"/>
      <c r="D9298" t="inlineStr">
        <is>
          <t>cây lúa miến = die Hirse +</t>
        </is>
      </c>
    </row>
    <row r="9299">
      <c r="A9299" t="inlineStr">
        <is>
          <t>Hirt</t>
        </is>
      </c>
      <c r="B9299" t="inlineStr"/>
      <c r="C9299" t="inlineStr"/>
      <c r="D9299" t="inlineStr">
        <is>
          <t>người chăm sóc súc vật - người chăn cừu, người chăm nom, săn sóc, người hướng dẫn, linh mục, mục sư</t>
        </is>
      </c>
    </row>
    <row r="9300">
      <c r="A9300" t="inlineStr">
        <is>
          <t>Hirtenbrief</t>
        </is>
      </c>
      <c r="B9300" t="inlineStr"/>
      <c r="C9300" t="inlineStr"/>
      <c r="D9300" t="inlineStr">
        <is>
          <t>bức hoạ đồng quê, bài thơ đồng quê, kịch đồng quê..., thư của mục sư gửi cho con chiên</t>
        </is>
      </c>
    </row>
    <row r="9301">
      <c r="A9301" t="inlineStr">
        <is>
          <t>hissen</t>
        </is>
      </c>
      <c r="B9301" t="inlineStr"/>
      <c r="C9301" t="inlineStr"/>
      <c r="D9301">
        <f> hissen + = hissen +</f>
        <v/>
      </c>
    </row>
    <row r="9302">
      <c r="A9302" t="inlineStr">
        <is>
          <t>Histamin</t>
        </is>
      </c>
      <c r="B9302" t="inlineStr"/>
      <c r="C9302" t="inlineStr"/>
      <c r="D9302" t="inlineStr">
        <is>
          <t>hixtamin</t>
        </is>
      </c>
    </row>
    <row r="9303">
      <c r="A9303" t="inlineStr">
        <is>
          <t>Histologie</t>
        </is>
      </c>
      <c r="B9303" t="inlineStr"/>
      <c r="C9303" t="inlineStr"/>
      <c r="D9303" t="inlineStr">
        <is>
          <t>mô học, khoa nghiên cứu mô</t>
        </is>
      </c>
    </row>
    <row r="9304">
      <c r="A9304" t="inlineStr">
        <is>
          <t>Historie</t>
        </is>
      </c>
      <c r="B9304" t="inlineStr"/>
      <c r="C9304" t="inlineStr"/>
      <c r="D9304" t="inlineStr">
        <is>
          <t>sử, sử học, lịch sử, kịch lịch sử</t>
        </is>
      </c>
    </row>
    <row r="9305">
      <c r="A9305" t="inlineStr">
        <is>
          <t>Historiker</t>
        </is>
      </c>
      <c r="B9305" t="inlineStr"/>
      <c r="C9305" t="inlineStr"/>
      <c r="D9305" t="inlineStr">
        <is>
          <t>nhà viết sử, sử gia</t>
        </is>
      </c>
    </row>
    <row r="9306">
      <c r="A9306" t="inlineStr">
        <is>
          <t>historisch</t>
        </is>
      </c>
      <c r="B9306" t="inlineStr"/>
      <c r="C9306" t="inlineStr"/>
      <c r="D9306" t="inlineStr">
        <is>
          <t>có tính chất lịch sử, được ghi vào lịch sử - lịch sử, có liên quan đến lịch sử</t>
        </is>
      </c>
    </row>
    <row r="9307">
      <c r="A9307" t="inlineStr">
        <is>
          <t>Hit</t>
        </is>
      </c>
      <c r="B9307" t="inlineStr"/>
      <c r="C9307" t="inlineStr"/>
      <c r="D9307" t="inlineStr">
        <is>
          <t>đòn, cú đánh trúng, việc thành công, việc đạt kết quả, việc may mắn, + at) lời chỉ trích cay độc, nhận xét gay gắt</t>
        </is>
      </c>
    </row>
    <row r="9308">
      <c r="A9308" t="inlineStr">
        <is>
          <t>hitzig</t>
        </is>
      </c>
      <c r="B9308" t="inlineStr"/>
      <c r="C9308" t="inlineStr"/>
      <c r="D9308" t="inlineStr">
        <is>
          <t>sắc, sắc bén, sắc sảo, nhạy, tinh, thính, buốt, gay gắc, kịch liệt, sâu sắc, cấp, nhọn, cao, the thé, có dấu sắc - ngụt cháy, bốc cháy, bố lửa, nảy lửa, mang lửa, như lửa, như bốc lửa, nóng như lửa, dễ cháy, dễ bắt lửa, dễ nổ, cay nồng, nóng nảy, dễ cáu, dễ nổi giận, hung hăng, hăng, sôi nổi, nồng nhiệt - viêm tấy - hung dữ, nặng, dễ bốc lên đầu, dễ làm say - được đốt nóng, được đun nóng, giận dữ - nóng, nóng bức, cay bỏng, nồng nặc, còn ngửi thấy rõ, hăng hái, gay gắt, nóng hổi, sốt dẻo, mới phát hành giấy bạc, giật gân, được mọi người hy vọng, thắng hơn cả, dễ nhận ra và khó sử dụng - thế hiệu cao, phóng xạ, dâm đãng, dê, vừa mới kiếm được một cách bất chính, vừa mới ăn cắp được, bị công an truy nã, không an toàn cho kẻ trốn tránh - rượu chè quá độ, không điều độ, quá độ, ăn nói không đúng mức, thái độ không đúng mức, không đều, khi nóng quá khi lạnh quá - - nhanh, mau, tính linh lợi, hoạt bát, nhanh trí, sáng trí, nhạy cảm, dễ, sống - đỏ, hung hung đỏ, đỏ hoe, đẫm máu, ác liệt, cách mạng, cộng sản, cực tả - mãnh liệt, dữ dội - mạnh mẽ, hung tợn, hung bạo, quá khích, quá đáng</t>
        </is>
      </c>
    </row>
    <row r="9309">
      <c r="A9309" t="inlineStr">
        <is>
          <t>Hitzkopf</t>
        </is>
      </c>
      <c r="B9309" t="inlineStr"/>
      <c r="C9309" t="inlineStr"/>
      <c r="D9309" t="inlineStr">
        <is>
          <t>người nóng nảy, người nóng vội, người bộp chộp - người khinh xuất, người hay làm liều không suy nghĩ - người nóng tính, người đàn bà hay nổi cơn tam bành, spitdevil, máy bay xpitfai</t>
        </is>
      </c>
    </row>
    <row r="9310">
      <c r="A9310" t="inlineStr">
        <is>
          <t>Hitzschlag</t>
        </is>
      </c>
      <c r="B9310" t="inlineStr"/>
      <c r="C9310" t="inlineStr"/>
      <c r="D9310">
        <f> der Hitzschlag + = vom Hitzschlag befallen +</f>
        <v/>
      </c>
    </row>
    <row r="9311">
      <c r="A9311" t="inlineStr">
        <is>
          <t>Hobby</t>
        </is>
      </c>
      <c r="B9311" t="inlineStr"/>
      <c r="C9311" t="inlineStr"/>
      <c r="D9311" t="inlineStr">
        <is>
          <t>công việc phụ, việc lặt vặt, khuynh hướng, xu hướng, chí hướng, sự tiêu khiển, sự giải trí - sự thích thú kỳ cục, sự thích thú dở hơi, điều thích thú kỳ cục, điều thích thú dở hơi, mốt nhất thời - thú riêng, sở thích riêng, con ngựa nhỏ, xe đạp cổ xưa, chim cắt</t>
        </is>
      </c>
    </row>
    <row r="9312">
      <c r="A9312" t="inlineStr">
        <is>
          <t>Hobel</t>
        </is>
      </c>
      <c r="B9312" t="inlineStr"/>
      <c r="C9312" t="inlineStr"/>
      <c r="D9312" t="inlineStr">
        <is>
          <t>cây tiêu huyền plane-tree, platan), cái bào, mặt, mặt bằng, mặt phẳng, cánh máy bay, máy bay, mặt tinh thể, đường chính, mức, trình độ</t>
        </is>
      </c>
    </row>
    <row r="9313">
      <c r="A9313" t="inlineStr">
        <is>
          <t>Hobelmaschine</t>
        </is>
      </c>
      <c r="B9313" t="inlineStr"/>
      <c r="C9313" t="inlineStr"/>
      <c r="D9313" t="inlineStr">
        <is>
          <t>thợ bào, máy bào</t>
        </is>
      </c>
    </row>
    <row r="9314">
      <c r="A9314" t="inlineStr">
        <is>
          <t>hobeln</t>
        </is>
      </c>
      <c r="B9314" t="inlineStr"/>
      <c r="C9314" t="inlineStr"/>
      <c r="D9314" t="inlineStr">
        <is>
          <t>bào, làm bằng phẳng, san bằng, đi du lịch bằng máy bay, lướt xuống</t>
        </is>
      </c>
    </row>
    <row r="9315">
      <c r="A9315" t="inlineStr">
        <is>
          <t>Hoch</t>
        </is>
      </c>
      <c r="B9315" t="inlineStr"/>
      <c r="C9315" t="inlineStr"/>
      <c r="D9315" t="inlineStr">
        <is>
          <t>sự vui vẻ, sự khoái trá, sự cổ vũ, sự khuyến khích, sự hoan hô, tiêng hoan hô, đồ ăn ngon, món ăn thịnh soạn, khí sắc, thể trạng - độ cao, điểm cao, quân bài cao nhất, nơi cao, trời cao = das Hoch + = Hoch rufen + = ein dreifaches Hoch ausbringen + = die lauten Zurufe nach einem dreifach Hoch +</t>
        </is>
      </c>
    </row>
    <row r="9316">
      <c r="A9316" t="inlineStr">
        <is>
          <t>Hochachtung</t>
        </is>
      </c>
      <c r="B9316" t="inlineStr"/>
      <c r="C9316" t="inlineStr"/>
      <c r="D9316" t="inlineStr">
        <is>
          <t>sự đánh giá, sự ước lượng, sự kính mến, sự quý trọng - cái nhìn, sự quan tâm, sự chú ý, sự để ý, lòng yêu mến, sự kính trọng, lời chúc tụng dùng ở cuối bức thư) - sự tôn trọng, lời kính thăm, sự lưu tâm, mối quan hệ, mối liên quan, điểm, phương diện - sự tôn kính, lòng sùng kính, lòng kính trọng</t>
        </is>
      </c>
    </row>
    <row r="9317">
      <c r="A9317" t="inlineStr">
        <is>
          <t>Hochball</t>
        </is>
      </c>
      <c r="B9317" t="inlineStr"/>
      <c r="C9317" t="inlineStr"/>
      <c r="D9317" t="inlineStr">
        <is>
          <t>quả lốp</t>
        </is>
      </c>
    </row>
    <row r="9318">
      <c r="A9318" t="inlineStr">
        <is>
          <t>Hochbetrieb</t>
        </is>
      </c>
      <c r="B9318" t="inlineStr"/>
      <c r="C9318" t="inlineStr"/>
      <c r="D9318" t="inlineStr">
        <is>
          <t>cây bấc, vật vô giá trị, sự xông lên, sự cuốn đi, sự đổ xô vào, sự vội vàng, sự gấp, sự dồn lên đột ngột, luồng, cuộc tấn công ồ ạt, sự phối hợp dắt bóng lao lên tấn công, vội gấp - cấp bách</t>
        </is>
      </c>
    </row>
    <row r="9319">
      <c r="A9319" t="inlineStr">
        <is>
          <t>hochbinden</t>
        </is>
      </c>
      <c r="B9319" t="inlineStr"/>
      <c r="C9319" t="inlineStr"/>
      <c r="D9319" t="inlineStr">
        <is>
          <t>đóng cọc, đỡ bằng cọc, khoanh cọc, buộc vào cọc, + on) đặt cược, góp vốn, dấn vốn</t>
        </is>
      </c>
    </row>
    <row r="9320">
      <c r="A9320" t="inlineStr">
        <is>
          <t>Hochdruck</t>
        </is>
      </c>
      <c r="B9320" t="inlineStr"/>
      <c r="C9320" t="inlineStr"/>
      <c r="D9320" t="inlineStr">
        <is>
          <t>cây bấc, vật vô giá trị, sự xông lên, sự cuốn đi, sự đổ xô vào, sự vội vàng, sự gấp, sự dồn lên đột ngột, luồng, cuộc tấn công ồ ạt, sự phối hợp dắt bóng lao lên tấn công, vội gấp - cấp bách = der Hochdruck + = mit Hochdruck arbeiten +</t>
        </is>
      </c>
    </row>
    <row r="9321">
      <c r="A9321" t="inlineStr">
        <is>
          <t>Hochdruckgebiet</t>
        </is>
      </c>
      <c r="B9321" t="inlineStr"/>
      <c r="C9321" t="inlineStr"/>
      <c r="D9321" t="inlineStr">
        <is>
          <t>xoáy nghịch = das Hochdruckgebiet +</t>
        </is>
      </c>
    </row>
    <row r="9322">
      <c r="A9322" t="inlineStr">
        <is>
          <t>Hochebene</t>
        </is>
      </c>
      <c r="B9322" t="inlineStr"/>
      <c r="C9322" t="inlineStr"/>
      <c r="D9322" t="inlineStr">
        <is>
          <t>cao nguyên, đoạn bằng, khay có trang trí, đĩa có trang trí, biển trang trí, mũ chóp bằng - vùng cao nguyên = auf eine Hochebene sein +</t>
        </is>
      </c>
    </row>
    <row r="9323">
      <c r="A9323" t="inlineStr">
        <is>
          <t>hochempfindlich</t>
        </is>
      </c>
      <c r="B9323" t="inlineStr"/>
      <c r="C9323" t="inlineStr"/>
      <c r="D9323">
        <f> hochempfindlich +</f>
        <v/>
      </c>
    </row>
    <row r="9324">
      <c r="A9324" t="inlineStr">
        <is>
          <t>hochfliegend</t>
        </is>
      </c>
      <c r="B9324" t="inlineStr"/>
      <c r="C9324" t="inlineStr"/>
      <c r="D9324" t="inlineStr">
        <is>
          <t>nhiều tham vọng, viển vông - cao, cao ngất, kiêu căng, kiêu kỳ, kiêu ngạo, cao thượng, cao quý - tráng lệ, nguy nga, lộng lẫy, rất đẹp, cừ, chiến - bay vút lên</t>
        </is>
      </c>
    </row>
    <row r="9325">
      <c r="A9325" t="inlineStr">
        <is>
          <t>Hochformat</t>
        </is>
      </c>
      <c r="B9325" t="inlineStr"/>
      <c r="C9325" t="inlineStr"/>
      <c r="D9325" t="inlineStr">
        <is>
          <t>chân dung, ảnh, hình tượng, điển hình, sự miêu tả sinh động</t>
        </is>
      </c>
    </row>
    <row r="9326">
      <c r="A9326" t="inlineStr">
        <is>
          <t>hochgehen</t>
        </is>
      </c>
      <c r="B9326" t="inlineStr"/>
      <c r="C9326" t="inlineStr"/>
      <c r="D9326" t="inlineStr">
        <is>
          <t>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t>
        </is>
      </c>
    </row>
    <row r="9327">
      <c r="A9327" t="inlineStr">
        <is>
          <t>Hochglanz</t>
        </is>
      </c>
      <c r="B9327" t="inlineStr"/>
      <c r="C9327" t="inlineStr"/>
      <c r="D9327">
        <f> der Hochglanz +</f>
        <v/>
      </c>
    </row>
    <row r="9328">
      <c r="A9328" t="inlineStr">
        <is>
          <t>hochgradig</t>
        </is>
      </c>
      <c r="B9328" t="inlineStr"/>
      <c r="C9328" t="inlineStr"/>
      <c r="D9328" t="inlineStr">
        <is>
          <t>ở tít đằng đầu, ở đằng cùng, xa nhất, ở tột cùng, vô cùng, tột bực, cùng cực, cực độ, khác nghiệt, quá khích, cực đoan, cuối cùng</t>
        </is>
      </c>
    </row>
    <row r="9329">
      <c r="A9329" t="inlineStr">
        <is>
          <t>hochhalten</t>
        </is>
      </c>
      <c r="B9329" t="inlineStr"/>
      <c r="C9329" t="inlineStr"/>
      <c r="D9329" t="inlineStr">
        <is>
          <t>nâng lên, ngước lên, giưng cao, đỡ, chống, chống đỡ, ủng hộ, tán thành, giữ, giữ gìn, duy trì, giữ vững tinh thần, xác nhận</t>
        </is>
      </c>
    </row>
    <row r="9330">
      <c r="A9330" t="inlineStr">
        <is>
          <t>Hochhausdach</t>
        </is>
      </c>
      <c r="B9330" t="inlineStr"/>
      <c r="C9330" t="inlineStr"/>
      <c r="D9330" t="inlineStr">
        <is>
          <t>lều một mái, nhà kho, mái nhà, chái, dãy phòng ở trên mái bằng</t>
        </is>
      </c>
    </row>
    <row r="9331">
      <c r="A9331" t="inlineStr">
        <is>
          <t>hochkant</t>
        </is>
      </c>
      <c r="B9331" t="inlineStr"/>
      <c r="C9331" t="inlineStr"/>
      <c r="D9331" t="inlineStr">
        <is>
          <t>viền, tiếp, giáp với, gần như, giống như</t>
        </is>
      </c>
    </row>
    <row r="9332">
      <c r="A9332" t="inlineStr">
        <is>
          <t>Hochkirche</t>
        </is>
      </c>
      <c r="B9332" t="inlineStr"/>
      <c r="C9332" t="inlineStr"/>
      <c r="D9332" t="inlineStr">
        <is>
          <t>người tán thành chế độ giám mục quản lý nhà thờ, người theo nhà thờ Tân giáo</t>
        </is>
      </c>
    </row>
    <row r="9333">
      <c r="A9333" t="inlineStr">
        <is>
          <t>Hochkomma</t>
        </is>
      </c>
      <c r="B9333" t="inlineStr"/>
      <c r="C9333" t="inlineStr"/>
      <c r="D9333" t="inlineStr">
        <is>
          <t>hô ngữ, dấu lược</t>
        </is>
      </c>
    </row>
    <row r="9334">
      <c r="A9334" t="inlineStr">
        <is>
          <t>hochkommen</t>
        </is>
      </c>
      <c r="B9334" t="inlineStr"/>
      <c r="C9334" t="inlineStr"/>
      <c r="D9334" t="inlineStr">
        <is>
          <t>dậy, trở dậy, đứng dậy, đứng lên, mọc, lên, lên cao, bốc lên, leo lên, trèo lên, dâng lên, nổi lên, tiến lên, thành đạt, vượt lên trên, nổi dậy, phẫn nộ, phát tức, ghê tởm, lộn mửa - bắt nguồn từ, do bởi, có khả năng đối phó, có thể đáp ứng với, bế mạc, làm nổi lên, làm hiện lên, trông thấy nổi lên, trông thấy hiện lên</t>
        </is>
      </c>
    </row>
    <row r="9335">
      <c r="A9335" t="inlineStr">
        <is>
          <t>Hochkonjunktur</t>
        </is>
      </c>
      <c r="B9335" t="inlineStr"/>
      <c r="C9335" t="inlineStr"/>
      <c r="D9335" t="inlineStr">
        <is>
          <t>sào căng buồm, hàng rào gỗ nổi, cần, xà dọc, tiếng nổ đùng đùng, tiếng gầm, tiếng oang oang, tiếng kêu vo vo, sự tăng vọt, sự phất trong, sự nổi tiếng thình lình</t>
        </is>
      </c>
    </row>
    <row r="9336">
      <c r="A9336" t="inlineStr">
        <is>
          <t>Hochland</t>
        </is>
      </c>
      <c r="B9336" t="inlineStr"/>
      <c r="C9336" t="inlineStr"/>
      <c r="D9336" t="inlineStr">
        <is>
          <t>cao nguyên, vùng cao nguyên Ê-cốt = das Hochland + = das schottische Hochland +</t>
        </is>
      </c>
    </row>
    <row r="9337">
      <c r="A9337" t="inlineStr">
        <is>
          <t>Hochlandbewohner</t>
        </is>
      </c>
      <c r="B9337" t="inlineStr"/>
      <c r="C9337" t="inlineStr"/>
      <c r="D9337" t="inlineStr">
        <is>
          <t>dân vùng cao nguyên, dân vùng cao nguyên Ê-cốt</t>
        </is>
      </c>
    </row>
    <row r="9338">
      <c r="A9338" t="inlineStr">
        <is>
          <t>hochleben</t>
        </is>
      </c>
      <c r="B9338" t="inlineStr"/>
      <c r="C9338" t="inlineStr"/>
      <c r="D9338" t="inlineStr">
        <is>
          <t>nướng, sưởi ấm, chuốc rượu mừng, nâng cốc chúc mừng</t>
        </is>
      </c>
    </row>
    <row r="9339">
      <c r="A9339" t="inlineStr">
        <is>
          <t>Hochmoor</t>
        </is>
      </c>
      <c r="B9339" t="inlineStr"/>
      <c r="C9339" t="inlineStr"/>
      <c r="D9339" t="inlineStr">
        <is>
          <t>Moor người Ma-rốc, truông, đồng hoang</t>
        </is>
      </c>
    </row>
    <row r="9340">
      <c r="A9340" t="inlineStr">
        <is>
          <t>Hochmut</t>
        </is>
      </c>
      <c r="B9340" t="inlineStr"/>
      <c r="C9340" t="inlineStr"/>
      <c r="D9340" t="inlineStr">
        <is>
          <t>tính kiêu ngạo, tính kiêu căng, vẻ ngạo mạn - sự khinh, sự khinh thị, thái độ khinh người, thái độ khinh khỉnh, thái độ không thèm, thái độ làm cao không thèm - tính kiêu kỳ, tính ngạo mạn, thái độ kiêu kỳ, thái độ kiêu căng, thái độ ngạo mạn - bề cao, độ cao, chiều cao, tính cao thượng, tính cao quý - tính chất quý tộc, tính hách dịch - sự kiêu hãnh, sự hãnh diện, niềm kiêu hãnh, niềm hãnh diện, tính tự cao, tính tự phụ, lòng tự trọng proper pride), lòng tự hào về công việc của mình, độ đẹp nhất, độ rực rỡ nhất - độ chín muồi, độ phát triển nhất, tính hăng, sự tráng lệ, sự huy hoàng, sự lộng lẫy, đàn, bầy</t>
        </is>
      </c>
    </row>
    <row r="9341">
      <c r="A9341" t="inlineStr">
        <is>
          <t>Hochofen</t>
        </is>
      </c>
      <c r="B9341" t="inlineStr"/>
      <c r="C9341" t="inlineStr"/>
      <c r="D9341" t="inlineStr">
        <is>
          <t>lò, lò sưởi, cuộc thử thách, lò lửa )</t>
        </is>
      </c>
    </row>
    <row r="9342">
      <c r="A9342" t="inlineStr">
        <is>
          <t>hochprozentig</t>
        </is>
      </c>
      <c r="B9342" t="inlineStr"/>
      <c r="C9342" t="inlineStr"/>
      <c r="D9342" t="inlineStr">
        <is>
          <t>có nồng độ rượu cao</t>
        </is>
      </c>
    </row>
    <row r="9343">
      <c r="A9343" t="inlineStr">
        <is>
          <t>Hochruf</t>
        </is>
      </c>
      <c r="B9343" t="inlineStr"/>
      <c r="C9343" t="inlineStr"/>
      <c r="D9343" t="inlineStr">
        <is>
          <t>sự vui vẻ, sự khoái trá, sự cổ vũ, sự khuyến khích, sự hoan hô, tiêng hoan hô, đồ ăn ngon, món ăn thịnh soạn, khí sắc, thể trạng</t>
        </is>
      </c>
    </row>
    <row r="9344">
      <c r="A9344" t="inlineStr">
        <is>
          <t>Hochrufen</t>
        </is>
      </c>
      <c r="B9344" t="inlineStr"/>
      <c r="C9344" t="inlineStr"/>
      <c r="D9344" t="inlineStr">
        <is>
          <t>làm vui mừng, làm phấn khởi, làm hớn hở cheer up), khích lệ, cổ vũ, hoan hô, tung hô, vui, mừng, khoái, thích, phấn khởi, phấn chấn, hớn hở, vui vẻ lên, hăng hái lên, vỗ tay hoan hô</t>
        </is>
      </c>
    </row>
    <row r="9345">
      <c r="A9345" t="inlineStr">
        <is>
          <t>hochrutschen</t>
        </is>
      </c>
      <c r="B9345" t="inlineStr"/>
      <c r="C9345" t="inlineStr"/>
      <c r="D9345" t="inlineStr">
        <is>
          <t>+ up) nếp gấp, làm nhăn ruckle)</t>
        </is>
      </c>
    </row>
    <row r="9346">
      <c r="A9346" t="inlineStr">
        <is>
          <t>Hochschulabsolvent</t>
        </is>
      </c>
      <c r="B9346" t="inlineStr"/>
      <c r="C9346" t="inlineStr"/>
      <c r="D9346" t="inlineStr">
        <is>
          <t>grad, cốc chia độ</t>
        </is>
      </c>
    </row>
    <row r="9347">
      <c r="A9347" t="inlineStr">
        <is>
          <t>Hochschule</t>
        </is>
      </c>
      <c r="B9347" t="inlineStr"/>
      <c r="C9347" t="inlineStr"/>
      <c r="D9347" t="inlineStr">
        <is>
          <t>học viện, viện hàn lâm, trường chuyên nghiệp, trường tư thục, vườn A-ca-đê-mi, trường phái triết học Pla-ton, môn đệ của Pla-ton - trường đại học, trường cao đẳng, ban, trường đại học nội trú, đoàn, đoàn thể, hội, tập đoàn, trịa giam, nhà tù - tập thể trường đại học, đội đại học = die technische Hochschule + = die Pädagogische Hochschule +</t>
        </is>
      </c>
    </row>
    <row r="9348">
      <c r="A9348" t="inlineStr">
        <is>
          <t>Hochschullehrer</t>
        </is>
      </c>
      <c r="B9348" t="inlineStr"/>
      <c r="C9348" t="inlineStr"/>
      <c r="D9348" t="inlineStr">
        <is>
          <t>người diễn thuyết, người thuyết trình, giảng viên</t>
        </is>
      </c>
    </row>
    <row r="9349">
      <c r="A9349" t="inlineStr">
        <is>
          <t>Hochschulreife</t>
        </is>
      </c>
      <c r="B9349" t="inlineStr"/>
      <c r="C9349" t="inlineStr"/>
      <c r="D9349">
        <f> die Prüfung zur Feststellung der Hochschulreife +</f>
        <v/>
      </c>
    </row>
    <row r="9350">
      <c r="A9350" t="inlineStr">
        <is>
          <t>Hochseil</t>
        </is>
      </c>
      <c r="B9350" t="inlineStr"/>
      <c r="C9350" t="inlineStr"/>
      <c r="D9350" t="inlineStr">
        <is>
          <t>dây kéo căng</t>
        </is>
      </c>
    </row>
    <row r="9351">
      <c r="A9351" t="inlineStr">
        <is>
          <t>Hochsommer</t>
        </is>
      </c>
      <c r="B9351" t="inlineStr"/>
      <c r="C9351" t="inlineStr"/>
      <c r="D9351" t="inlineStr">
        <is>
          <t>giữa mùa hè, hạ chí</t>
        </is>
      </c>
    </row>
    <row r="9352">
      <c r="A9352" t="inlineStr">
        <is>
          <t>Hochsprung</t>
        </is>
      </c>
      <c r="B9352" t="inlineStr"/>
      <c r="C9352" t="inlineStr"/>
      <c r="D9352">
        <f> der Hochsprung +</f>
        <v/>
      </c>
    </row>
    <row r="9353">
      <c r="A9353" t="inlineStr">
        <is>
          <t>Hochstapelei</t>
        </is>
      </c>
      <c r="B9353" t="inlineStr"/>
      <c r="C9353" t="inlineStr"/>
      <c r="D9353" t="inlineStr">
        <is>
          <t>trò bội tín, sự lừa</t>
        </is>
      </c>
    </row>
    <row r="9354">
      <c r="A9354" t="inlineStr">
        <is>
          <t>Hochstapler</t>
        </is>
      </c>
      <c r="B9354" t="inlineStr"/>
      <c r="C9354" t="inlineStr"/>
      <c r="D9354" t="inlineStr">
        <is>
          <t>cái móc, cái gậy có móc, gậy, gậy phép, cái cong cong, cái khoằm khoằm, sự uốn, sự uốn cong, sự gập lại, chỗ xong, khúc quanh co, kẻ lừa đảo, kẻ lừa gạt = Er ist ein Hochstapler. +</t>
        </is>
      </c>
    </row>
    <row r="9355">
      <c r="A9355" t="inlineStr">
        <is>
          <t>hochtrabend</t>
        </is>
      </c>
      <c r="B9355" t="inlineStr"/>
      <c r="C9355" t="inlineStr"/>
      <c r="D9355" t="inlineStr">
        <is>
          <t>khoa trương - khoác lác, khoa trương ầm ỹ, kêu rỗng - kêu, bốc - cao, cao ngất, kiêu căng, kiêu kỳ, kiêu ngạo, cao thượng, cao quý - hoa lệ, tráng lệ, phô trương long trọng, hoa mỹ, kêu mà rỗng, vênh vang, tự cao, tự đại - oang oang, phốp pháp, mập mạp, tròn trĩnh, tròn - nghe kêu, rỗng - đi cà kheo, dựng trên cột = hochtrabend bezeichnen +</t>
        </is>
      </c>
    </row>
    <row r="9356">
      <c r="A9356" t="inlineStr">
        <is>
          <t>hochtreiben</t>
        </is>
      </c>
      <c r="B9356" t="inlineStr"/>
      <c r="C9356" t="inlineStr"/>
      <c r="D9356">
        <f> hochtreiben +</f>
        <v/>
      </c>
    </row>
    <row r="9357">
      <c r="A9357" t="inlineStr">
        <is>
          <t>Hochverrat</t>
        </is>
      </c>
      <c r="B9357" t="inlineStr"/>
      <c r="C9357" t="inlineStr"/>
      <c r="D9357" t="inlineStr">
        <is>
          <t>tội phản quốc, tội phản nghịch</t>
        </is>
      </c>
    </row>
    <row r="9358">
      <c r="A9358" t="inlineStr">
        <is>
          <t>hochwertig</t>
        </is>
      </c>
      <c r="B9358" t="inlineStr"/>
      <c r="C9358" t="inlineStr"/>
      <c r="D9358" t="inlineStr">
        <is>
          <t>hảo hạng, cấp cao = hochwertig +</t>
        </is>
      </c>
    </row>
    <row r="9359">
      <c r="A9359" t="inlineStr">
        <is>
          <t>Hochzahl</t>
        </is>
      </c>
      <c r="B9359" t="inlineStr"/>
      <c r="C9359" t="inlineStr"/>
      <c r="D9359" t="inlineStr">
        <is>
          <t>người trình bày, người dẫn giải, người giải thích, điều trình bày, điều dẫn giải, điều giải thích, người biểu diễn, người tiêu biểu, vật tiêu biểu, số mũ</t>
        </is>
      </c>
    </row>
    <row r="9360">
      <c r="A9360" t="inlineStr">
        <is>
          <t>Hochzeit</t>
        </is>
      </c>
      <c r="B9360" t="inlineStr"/>
      <c r="C9360" t="inlineStr"/>
      <c r="D9360" t="inlineStr">
        <is>
          <t>sự cưới xin, sự kết hôn, hôn nhân, lễ cưới - chỗ nối bện, chỗ ghép, sự ghép - = Hochzeit haben + = die goldene Hochzeit + = die heilige Hochzeit + = die silberne Hochzeit + = das ist deine Hochzeit +</t>
        </is>
      </c>
    </row>
    <row r="9361">
      <c r="A9361" t="inlineStr">
        <is>
          <t>hochzeitlich</t>
        </is>
      </c>
      <c r="B9361" t="inlineStr"/>
      <c r="C9361" t="inlineStr"/>
      <c r="D9361" t="inlineStr">
        <is>
          <t>hôn nhân, lễ cưới</t>
        </is>
      </c>
    </row>
    <row r="9362">
      <c r="A9362" t="inlineStr">
        <is>
          <t>Hochzeits-</t>
        </is>
      </c>
      <c r="B9362" t="inlineStr"/>
      <c r="C9362" t="inlineStr"/>
      <c r="D9362" t="inlineStr">
        <is>
          <t>cô dâu, đám cưới - hôn nhân, lễ cưới</t>
        </is>
      </c>
    </row>
    <row r="9363">
      <c r="A9363" t="inlineStr">
        <is>
          <t>Hochzeitsreise</t>
        </is>
      </c>
      <c r="B9363" t="inlineStr"/>
      <c r="C9363" t="inlineStr"/>
      <c r="D9363" t="inlineStr">
        <is>
          <t>tuần trăng mật</t>
        </is>
      </c>
    </row>
    <row r="9364">
      <c r="A9364" t="inlineStr">
        <is>
          <t>hochziehen</t>
        </is>
      </c>
      <c r="B9364" t="inlineStr"/>
      <c r="C9364" t="inlineStr"/>
      <c r="D9364" t="inlineStr">
        <is>
          <t>giơ lên, nhấc lên, nâng lên, giương cao, đỡ lên, dựng lên, kéo dậy, đào, bới, ăn trộm, ăn cắp, nhổ, chấm dứt, bâi bỏ, nhấc lên được, nâng lên được, tan đi, cuốn đi, cưỡi sóng, gồ lên - đỡ dậy, đưa lên, kéo lên, ngước lên, ngẩng lên, xây dựng, dựng, nuôi trồng, nêu lên, đưa ra, đề xuất, làm ra, gây nên, tăng, làm tăng thêm, phát động, kích động, xúi giục, làm phấn chấn tinh thần ai - làm nở, làm phồng lên, cất cao, lên, đắp cao lên, xây cao thêm, đề bạt, khai thác, làm bốc lên, làm tung lên, thu, thu góp, tổ chức, tuyển mộ, gọi về, rút bỏ, trông thấy, làm có tuyết, làm cho có nhung - bắn, quăng, ném, đeo, treo, móc, quàng dây - kéo bằng tời = hochziehen +</t>
        </is>
      </c>
    </row>
    <row r="9365">
      <c r="A9365" t="inlineStr">
        <is>
          <t>Hocken</t>
        </is>
      </c>
      <c r="B9365" t="inlineStr"/>
      <c r="C9365" t="inlineStr"/>
      <c r="D9365" t="inlineStr">
        <is>
          <t>sự ngồi xổm, sự ngồi chồm chỗm, thế ngồi xổm, thế ngồi chồm chỗm, người béo lùn</t>
        </is>
      </c>
    </row>
    <row r="9366">
      <c r="A9366" t="inlineStr">
        <is>
          <t>hocken</t>
        </is>
      </c>
      <c r="B9366" t="inlineStr"/>
      <c r="C9366" t="inlineStr"/>
      <c r="D9366" t="inlineStr">
        <is>
          <t>thu mình lấy đà, né, núp, cúi mình, luồn cúi - ngồi xổm, ngồi chồm chỗm, ngồi, nằm sát xuống đất, chiếm đất công để ở, ở vào khu đất công, đặt ngồi xổm</t>
        </is>
      </c>
    </row>
    <row r="9367">
      <c r="A9367" t="inlineStr">
        <is>
          <t>Hocker</t>
        </is>
      </c>
      <c r="B9367" t="inlineStr"/>
      <c r="C9367" t="inlineStr"/>
      <c r="D9367" t="inlineStr">
        <is>
          <t>ghế đẩu, ghế thấp, ghế để chân, ngưỡng cửa sổ, ghế ngồi ỉa, phân cứt, gốc cây bị đốn đã mọc chồi, thanh buộc chim mồi, stool-pigeon - khung thêu</t>
        </is>
      </c>
    </row>
    <row r="9368">
      <c r="A9368" t="inlineStr">
        <is>
          <t>Hockey</t>
        </is>
      </c>
      <c r="B9368" t="inlineStr"/>
      <c r="C9368" t="inlineStr"/>
      <c r="D9368" t="inlineStr">
        <is>
          <t>môn bóng gậy cong, khúc côn cầu</t>
        </is>
      </c>
    </row>
    <row r="9369">
      <c r="A9369" t="inlineStr">
        <is>
          <t>Hode</t>
        </is>
      </c>
      <c r="B9369" t="inlineStr"/>
      <c r="C9369" t="inlineStr"/>
      <c r="D9369" t="inlineStr">
        <is>
          <t>hòn dái</t>
        </is>
      </c>
    </row>
    <row r="9370">
      <c r="A9370" t="inlineStr">
        <is>
          <t>Hoden</t>
        </is>
      </c>
      <c r="B9370" t="inlineStr"/>
      <c r="C9370" t="inlineStr"/>
      <c r="D9370">
        <f> der Hoden +</f>
        <v/>
      </c>
    </row>
    <row r="9371">
      <c r="A9371" t="inlineStr">
        <is>
          <t>Hodensack</t>
        </is>
      </c>
      <c r="B9371" t="inlineStr"/>
      <c r="C9371" t="inlineStr"/>
      <c r="D9371" t="inlineStr">
        <is>
          <t>bìu dái</t>
        </is>
      </c>
    </row>
    <row r="9372">
      <c r="A9372" t="inlineStr">
        <is>
          <t>hoffen</t>
        </is>
      </c>
      <c r="B9372" t="inlineStr"/>
      <c r="C9372" t="inlineStr"/>
      <c r="D9372" t="inlineStr">
        <is>
          <t>dùng trước, hưởng trước, thấy trước, biết trước, đoán trước, dè trước, chặn trước, liệu trước, lường trước, làm trước, nói trước, làm cho nhanh, làm cho chóng, thúc đẩy, thảo luận trước - xem xét trước, mong đợi, chờ đợi - tin, tin cậy, tín nhiệm, trông cậy, hy vọng, giao phó, phó thác, uỷ thác, phó mặc, để mặc, bỏ mặc, bán chịu, cho chịu, trông mong = hoffen +</t>
        </is>
      </c>
    </row>
    <row r="9373">
      <c r="A9373" t="inlineStr">
        <is>
          <t>hoffnungslos</t>
        </is>
      </c>
      <c r="B9373" t="inlineStr"/>
      <c r="C9373" t="inlineStr"/>
      <c r="D9373" t="inlineStr">
        <is>
          <t>hết hy vọng, thất vọng, tuyệt vọng - liều mạng, liều lĩnh, không còn hy vọng, dữ dội, kinh khủng, ghê gớm - đau khổ, bị bỏ rơi, trơ trọi, cô độc, đìu hiu, hoang vắng, bị mất, bị tước mất, đáng thương, có vẻ khổ ải - đã đi, đã đi khỏi, đã trôi qua, đã qua, mất hết, chết - không hy vọng, thâm căn cố đế, không thể sửa chữa được nữa, không còn hy vọng gì vào được</t>
        </is>
      </c>
    </row>
    <row r="9374">
      <c r="A9374" t="inlineStr">
        <is>
          <t>Hoffnungslosigkeit</t>
        </is>
      </c>
      <c r="B9374" t="inlineStr"/>
      <c r="C9374" t="inlineStr"/>
      <c r="D9374" t="inlineStr">
        <is>
          <t>sự thất vọng, nỗi thất vọng, nỗi tuyệt vọng - sự liều lĩnh, tình trạng tuyệt vọng - sự không hy vọng, sự tuyệt vọng</t>
        </is>
      </c>
    </row>
    <row r="9375">
      <c r="A9375" t="inlineStr">
        <is>
          <t>hoffnungsvoll</t>
        </is>
      </c>
      <c r="B9375" t="inlineStr"/>
      <c r="C9375" t="inlineStr"/>
      <c r="D9375" t="inlineStr">
        <is>
          <t>hy vọng, đầy hy vọng, đầy hứa hẹn, có triển vọng - đầy triển vọng</t>
        </is>
      </c>
    </row>
    <row r="9376">
      <c r="A9376" t="inlineStr">
        <is>
          <t>Hofmeister</t>
        </is>
      </c>
      <c r="B9376" t="inlineStr"/>
      <c r="C9376" t="inlineStr"/>
      <c r="D9376" t="inlineStr">
        <is>
          <t>người dạy gấu, người làm xiếc gấu</t>
        </is>
      </c>
    </row>
    <row r="9377">
      <c r="A9377" t="inlineStr">
        <is>
          <t>Hoheit</t>
        </is>
      </c>
      <c r="B9377" t="inlineStr"/>
      <c r="C9377" t="inlineStr"/>
      <c r="D9377" t="inlineStr">
        <is>
          <t>mũ miện, vương miện, quyền vua, vương quyền, vòng hoa đội đầu, vòng lá đội đầu, vòng nguyệt quế - vẻ hùng vĩ, vẻ trang nghiêm, vẻ huy hoàng, sự cao quý, sự cao thượng, sự vĩ đại, sự lớn lao, điệu bộ oai vệ, lối sống vương giả, uy quyền, quyền thế - mức cao, sự cao cả, hoàng thân, hoàng tử, công chúa, điện hạ - tính chất quý tộc, tính kiêu căng, tính ngạo mạn, tính hách dịch - vẻ uy nghi, vẻ oai nghiêm, vẻ oai vệ, vẻ đường bệ - tính cao quý, tính cao thượng, tính cao nhã, tính thanh cao, quý tộc, quý phái - quyền tối cao, chủ quyền = Seine königliche Hoheit +</t>
        </is>
      </c>
    </row>
    <row r="9378">
      <c r="A9378" t="inlineStr">
        <is>
          <t>Hoheits-</t>
        </is>
      </c>
      <c r="B9378" t="inlineStr"/>
      <c r="C9378" t="inlineStr"/>
      <c r="D9378" t="inlineStr">
        <is>
          <t>đất đai, địa hạt, lãnh thổ, khu vực, vùng, miền, hạt, quân địa phương</t>
        </is>
      </c>
    </row>
    <row r="9379">
      <c r="A9379" t="inlineStr">
        <is>
          <t>Hohepriester</t>
        </is>
      </c>
      <c r="B9379" t="inlineStr"/>
      <c r="C9379" t="inlineStr"/>
      <c r="D9379" t="inlineStr">
        <is>
          <t>giáo hoàng sovereign pontiff), giáo chủ, giám mục</t>
        </is>
      </c>
    </row>
    <row r="9380">
      <c r="A9380" t="inlineStr">
        <is>
          <t>hohl</t>
        </is>
      </c>
      <c r="B9380" t="inlineStr"/>
      <c r="C9380" t="inlineStr"/>
      <c r="D9380" t="inlineStr">
        <is>
          <t>có nhiều hang động, như hang, hang - lõm, hình lòng chão - 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trống, rỗng, trống không, không, không có đồ đạc, không có người ở, rỗng tuếch, không có nội dung, vô nghĩa, hão, suông, đói bụng - trống rỗng, đói meo, hõm vào, lõm vào, trũng sâu hoắm, ốm ốm, giả dối, không thành thật, hoàn toàn - - có gió, lắm gió, lộng gió, mưa gió, gió b o, đầy hi, dài dòng, huênh hoang, hong sợ, khiếp sợ - men, có bọt, đầy bọt, sôi sục, bồng bột, hời hợt = hohl +</t>
        </is>
      </c>
    </row>
    <row r="9381">
      <c r="A9381" t="inlineStr">
        <is>
          <t>Hohlheit</t>
        </is>
      </c>
      <c r="B9381" t="inlineStr"/>
      <c r="C9381" t="inlineStr"/>
      <c r="D9381" t="inlineStr">
        <is>
          <t>tình trạng rỗng không, tính chất trống rỗng ) - sự có bọt, sự sủi bọt, tính chất rỗng tuếch, tính chất phù phiếm, tính chất vô tích sự - sự rỗng, sự lõm sâu, sự trũng vào, sự rỗng tuếch, sự giả dối, sự không thành thật</t>
        </is>
      </c>
    </row>
    <row r="9382">
      <c r="A9382" t="inlineStr">
        <is>
          <t>Hohlraum</t>
        </is>
      </c>
      <c r="B9382" t="inlineStr"/>
      <c r="C9382" t="inlineStr"/>
      <c r="D9382" t="inlineStr">
        <is>
          <t>lỗ hổng, hố hốc, ổ, khoang - chỗ rống, chỗ trũng, chỗ lõm sâu hoắm, thung lũng lòng chảo = der Hohlraum + = der Hohlraum +</t>
        </is>
      </c>
    </row>
    <row r="9383">
      <c r="A9383" t="inlineStr">
        <is>
          <t>Hohn</t>
        </is>
      </c>
      <c r="B9383" t="inlineStr"/>
      <c r="C9383" t="inlineStr"/>
      <c r="D9383" t="inlineStr">
        <is>
          <t>cynicsm thuyết khuyến nho, tính hoài nghi, tính yếm thế, tính hay chỉ trích cay độc, tính hay nhạo báng, tính hay giễu cợt, lời nói chua cay, lòi nhạo báng, lời giễu cợt - sự chế nhạo, sự nhạo báng, sự chế giễu, tình trạng bị chế nhạo, tình trạng bị nhạo báng, trò cười - cái nhìn chế nhạo, câu nói nhạo - hành động miệt thị, lời nói miệt thị, lời lăng nhục, lời chế giễu, lời chê bai - - sự khinh bỉ, sự khinh miệt, sự khinh rẻ, đối tượng bị khinh bỉ - cười khinh bỉ, cười chế nhạo, chế nhạo, nói những lời châm chọc, nhạo báng làm tổn thương - lời mắng nhiếc, lời quở trách, lời chế nhạo, cái đích để chế giễu = der Hohn + = der Hohn + = der Hohn + = es ist der reinste Hohn +</t>
        </is>
      </c>
    </row>
    <row r="9384">
      <c r="A9384" t="inlineStr">
        <is>
          <t>Hohnrufen</t>
        </is>
      </c>
      <c r="B9384" t="inlineStr"/>
      <c r="C9384" t="inlineStr"/>
      <c r="D9384" t="inlineStr">
        <is>
          <t>kêu, la hét, huýt sáo, huýt còi, rúc lên, la hét phản đối, huýt sáo chế giễu</t>
        </is>
      </c>
    </row>
    <row r="9385">
      <c r="A9385" t="inlineStr">
        <is>
          <t>holen</t>
        </is>
      </c>
      <c r="B9385" t="inlineStr"/>
      <c r="C9385" t="inlineStr"/>
      <c r="D9385"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tìm về, đem về, làm chảy máu, làm trào ra, bán được, làm xúc động, làm vui thích, mua vui, làm bực mình, làm phát cáu, quyến rũ, làm mê hoặc, làm say mê, thở ra, lấy, đấm thụi, thoi - thấy, tìm thấy, tìm ra, bắt được, nhận, nhận được, được, nhận thấy, xét thấy, thấy có, tới, đạt tới, trúng, cung cấp, xác minh và tuyên bố - có được, kiếm được, lấy được, xin được, hỏi được, tính ra, mua, học, mắc phải, ăn, thu về, hiểu được, nắm được, đưa, mang, chuyền, đem, đi lấy, bị, chịu, dồn vào thế bí, dồn vào chân tường - làm bối rối lúng túng không biết ăn nói ra sao, làm cho, khiến cho, sai ai, bảo ai, nhờ ai, to have got có, phải, sinh, đẻ, tìm hộ, mua hộ, xoay hộ, đến, đạt đến, trở nên, trở thành, thành ra, đi đến chỗ - bắt đầu, cút đi, chuồn - = vorab holen +</t>
        </is>
      </c>
    </row>
    <row r="9386">
      <c r="A9386" t="inlineStr">
        <is>
          <t>Holm</t>
        </is>
      </c>
      <c r="B9386" t="inlineStr"/>
      <c r="C9386" t="inlineStr"/>
      <c r="D9386"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trụ đứng, cột, upright_piano = der Holm +</t>
        </is>
      </c>
    </row>
    <row r="9387">
      <c r="A9387" t="inlineStr">
        <is>
          <t>Holz</t>
        </is>
      </c>
      <c r="B9387" t="inlineStr"/>
      <c r="C9387" t="inlineStr"/>
      <c r="D9387" t="inlineStr">
        <is>
          <t>thanh củi, thanh sắt nhỏ, đường trang trí hình thanh củi, lệnh yêu cầu cung cấp cho bộ đội, chỗ trú quán, chỗ trú chân, công ăn việc làm - rừng, rừng săn bắn - gỗ làm nhà, gỗ kiến trúc, gỗ, cây gỗ, kèo, xà, khả năng, đức tính - củi, số nhiều) rừng, thùng gỗ, kèn sáo bằng gỗ = das Stück Holz + = das weiche Holz + = aus Holz gebaut + = mit Holz einfassen + = die Modellfigur aus Holz + = sich in Holz verwandeln + = aus Eisen und Holz gebaut +</t>
        </is>
      </c>
    </row>
    <row r="9388">
      <c r="A9388" t="inlineStr">
        <is>
          <t>Holzarbeit</t>
        </is>
      </c>
      <c r="B9388" t="inlineStr"/>
      <c r="C9388" t="inlineStr"/>
      <c r="D9388" t="inlineStr">
        <is>
          <t>nghề làm đồ gỗ, nghề mộc, đồ gỗ, phần mộc</t>
        </is>
      </c>
    </row>
    <row r="9389">
      <c r="A9389" t="inlineStr">
        <is>
          <t>Holzarbeiter</t>
        </is>
      </c>
      <c r="B9389" t="inlineStr"/>
      <c r="C9389" t="inlineStr"/>
      <c r="D9389" t="inlineStr">
        <is>
          <t>thợ cưa, thợ xẻ, thợ mộc</t>
        </is>
      </c>
    </row>
    <row r="9390">
      <c r="A9390" t="inlineStr">
        <is>
          <t>Holzblasinstrumente</t>
        </is>
      </c>
      <c r="B9390" t="inlineStr"/>
      <c r="C9390" t="inlineStr"/>
      <c r="D9390" t="inlineStr">
        <is>
          <t>gỗ, củi, số nhiều) rừng, thùng gỗ, kèn sáo bằng gỗ</t>
        </is>
      </c>
    </row>
    <row r="9391">
      <c r="A9391" t="inlineStr">
        <is>
          <t>Holzblatt</t>
        </is>
      </c>
      <c r="B9391" t="inlineStr"/>
      <c r="C9391" t="inlineStr"/>
      <c r="D9391" t="inlineStr">
        <is>
          <t>khăn quàng cổ, khăn choàng cổ, cái ca vát, khăn quàng vai, khăn thắt lưng sash), đường ghép scarf joint), khắc, đường xoi</t>
        </is>
      </c>
    </row>
    <row r="9392">
      <c r="A9392" t="inlineStr">
        <is>
          <t>Holzbock</t>
        </is>
      </c>
      <c r="B9392" t="inlineStr"/>
      <c r="C9392" t="inlineStr"/>
      <c r="D9392" t="inlineStr">
        <is>
          <t>tiếng tích tắc, chút, lát, khoảnh khắc, giây lát, dấu kiểm " v", con bét, con ve, con tíc, vải bọc, sự mua chịu, sự bán chịu</t>
        </is>
      </c>
    </row>
    <row r="9393">
      <c r="A9393" t="inlineStr">
        <is>
          <t>Holzhammer</t>
        </is>
      </c>
      <c r="B9393" t="inlineStr"/>
      <c r="C9393" t="inlineStr"/>
      <c r="D9393" t="inlineStr">
        <is>
          <t>cái chày, bọ cánh cứng, con gián black beetle), người cận thị - cái vồ</t>
        </is>
      </c>
    </row>
    <row r="9394">
      <c r="A9394" t="inlineStr">
        <is>
          <t>holzig</t>
        </is>
      </c>
      <c r="B9394" t="inlineStr"/>
      <c r="C9394" t="inlineStr"/>
      <c r="D9394" t="inlineStr">
        <is>
          <t>bằng gỗ, giống gỗ, có chất g - có lắm rừng, lắm cây cối, rừng, chất gỗ</t>
        </is>
      </c>
    </row>
    <row r="9395">
      <c r="A9395" t="inlineStr">
        <is>
          <t>Holzklotz</t>
        </is>
      </c>
      <c r="B9395" t="inlineStr"/>
      <c r="C9395" t="inlineStr"/>
      <c r="D9395" t="inlineStr">
        <is>
          <t>thanh củi, thanh sắt nhỏ, đường trang trí hình thanh củi, lệnh yêu cầu cung cấp cho bộ đội, chỗ trú quán, chỗ trú chân, công ăn việc làm - cái còng, sự cản trở, điều trở ngại, vật chướng ngại, chiếc guốc - khúc gỗ mới đốn, khúc gỗ mới xẻ, máy đo tốc độ, log-book, người đần, người ngu, người ngớ ngẩn</t>
        </is>
      </c>
    </row>
    <row r="9396">
      <c r="A9396" t="inlineStr">
        <is>
          <t>Holzkohle</t>
        </is>
      </c>
      <c r="B9396" t="inlineStr"/>
      <c r="C9396" t="inlineStr"/>
      <c r="D9396" t="inlineStr">
        <is>
          <t>than, chì than, bức vẽ bằng chì than</t>
        </is>
      </c>
    </row>
    <row r="9397">
      <c r="A9397" t="inlineStr">
        <is>
          <t>Holzscheit</t>
        </is>
      </c>
      <c r="B9397" t="inlineStr"/>
      <c r="C9397" t="inlineStr"/>
      <c r="D9397" t="inlineStr">
        <is>
          <t>khúc gỗ mới đốn, khúc gỗ mới xẻ, máy đo tốc độ, log-book, người đần, người ngu, người ngớ ngẩn</t>
        </is>
      </c>
    </row>
    <row r="9398">
      <c r="A9398" t="inlineStr">
        <is>
          <t>Holzschnitt</t>
        </is>
      </c>
      <c r="B9398" t="inlineStr"/>
      <c r="C9398" t="inlineStr"/>
      <c r="D9398" t="inlineStr">
        <is>
          <t>sự khắc, sự trổ, sự chạm, sự in sâu, sự khắc sâu, bản in khắc - tranh khắc gỗ, bản khắc gỗ</t>
        </is>
      </c>
    </row>
    <row r="9399">
      <c r="A9399" t="inlineStr">
        <is>
          <t>Holzschuh</t>
        </is>
      </c>
      <c r="B9399" t="inlineStr"/>
      <c r="C9399" t="inlineStr"/>
      <c r="D9399" t="inlineStr">
        <is>
          <t>cái còng, sự cản trở, điều trở ngại, vật chướng ngại, chiếc guốc - giầy đi bùn, giày guốc</t>
        </is>
      </c>
    </row>
    <row r="9400">
      <c r="A9400" t="inlineStr">
        <is>
          <t>Holzsplitter</t>
        </is>
      </c>
      <c r="B9400" t="inlineStr"/>
      <c r="C9400" t="inlineStr"/>
      <c r="D9400" t="inlineStr">
        <is>
          <t>vỏ bào, vỏ tiện, mạt giũa, chỗ sức, chỗ mẻ, mảnh vỡ, khoanh mỏng, lát mỏng, khoai tây rán, tiền, thẻ, nan, miếng khoèo, miếng ngáng chân</t>
        </is>
      </c>
    </row>
    <row r="9401">
      <c r="A9401" t="inlineStr">
        <is>
          <t>Holzteller</t>
        </is>
      </c>
      <c r="B9401" t="inlineStr"/>
      <c r="C9401" t="inlineStr"/>
      <c r="D9401" t="inlineStr">
        <is>
          <t>đĩa gỗ</t>
        </is>
      </c>
    </row>
    <row r="9402">
      <c r="A9402" t="inlineStr">
        <is>
          <t>Holzwolle</t>
        </is>
      </c>
      <c r="B9402" t="inlineStr"/>
      <c r="C9402" t="inlineStr"/>
      <c r="D9402" t="inlineStr">
        <is>
          <t>vỏ bào để nhồi, cỡ 3</t>
        </is>
      </c>
    </row>
    <row r="9403">
      <c r="A9403" t="inlineStr">
        <is>
          <t>homogen</t>
        </is>
      </c>
      <c r="B9403" t="inlineStr"/>
      <c r="C9403" t="inlineStr"/>
      <c r="D9403" t="inlineStr">
        <is>
          <t>đồng nhất, đồng đều, thuần nhất = nicht homogen +</t>
        </is>
      </c>
    </row>
    <row r="9404">
      <c r="A9404" t="inlineStr">
        <is>
          <t>homogenisieren</t>
        </is>
      </c>
      <c r="B9404" t="inlineStr"/>
      <c r="C9404" t="inlineStr"/>
      <c r="D9404" t="inlineStr">
        <is>
          <t>làm đồng nhất, làm đồng đều, làm thuần nhất, làm cho tương đồng, làm cho tương ứng, làm đồng đắng, tương đồng với, tương ứng với, đồng đãng với</t>
        </is>
      </c>
    </row>
    <row r="9405">
      <c r="A9405" t="inlineStr">
        <is>
          <t>Homonym</t>
        </is>
      </c>
      <c r="B9405" t="inlineStr"/>
      <c r="C9405" t="inlineStr"/>
      <c r="D9405" t="inlineStr">
        <is>
          <t>từ đồng âm, người trùng tên</t>
        </is>
      </c>
    </row>
    <row r="9406">
      <c r="A9406" t="inlineStr">
        <is>
          <t>homonym</t>
        </is>
      </c>
      <c r="B9406" t="inlineStr"/>
      <c r="C9406" t="inlineStr"/>
      <c r="D9406" t="inlineStr">
        <is>
          <t>đồng âm</t>
        </is>
      </c>
    </row>
    <row r="9407">
      <c r="A9407" t="inlineStr">
        <is>
          <t>homosexuell</t>
        </is>
      </c>
      <c r="B9407" t="inlineStr"/>
      <c r="C9407" t="inlineStr"/>
      <c r="D9407" t="inlineStr">
        <is>
          <t>vui vẻ, vui tươi, hớn hở, tươi, rực rỡ, sặc sỡ, truỵ lạc, phóng đâng, đĩ thoâ, lẳng lơ, homosexual - tình dục đồng giới</t>
        </is>
      </c>
    </row>
    <row r="9408">
      <c r="A9408" t="inlineStr">
        <is>
          <t>Honig</t>
        </is>
      </c>
      <c r="B9408" t="inlineStr"/>
      <c r="C9408" t="inlineStr"/>
      <c r="D9408" t="inlineStr">
        <is>
          <t>mật ong, mật, sự dịu dàng, sự ngọt ngào, mình yêu quý, anh yêu quý, em yêu quý, con yêu quý</t>
        </is>
      </c>
    </row>
    <row r="9409">
      <c r="A9409" t="inlineStr">
        <is>
          <t>Honigwabe</t>
        </is>
      </c>
      <c r="B9409" t="inlineStr"/>
      <c r="C9409" t="inlineStr"/>
      <c r="D9409" t="inlineStr">
        <is>
          <t>tảng ong, rỗ tổ ong, hình trang trí tổ ong</t>
        </is>
      </c>
    </row>
    <row r="9410">
      <c r="A9410" t="inlineStr">
        <is>
          <t>Honorar</t>
        </is>
      </c>
      <c r="B9410" t="inlineStr"/>
      <c r="C9410" t="inlineStr"/>
      <c r="D9410" t="inlineStr">
        <is>
          <t>tiền thù lao, tiền thưởng, tiền nguyệt liễm, học phí, gia sản, lânh địa, thái ấp - - sự thưởng, sự trả công, sự đền đáp - địa vị nhà vua, quyền hành nhà vua, số nhiều) người trong hoàng tộc, hoàng thân, hoàng gia, hoàng tộc, đặc quyền đặc lợi của nhà vua, tiền bản quyền tác giả, tiền bản quyền phát minh - tiền thuê mỏ - hạn, giới hạn, định hạn, thời hạn, kỳ hạn, phiên, kỳ học, quý, khoá, điều kiện, điều khoản, giá, quan hệ, sự giao thiệp, sự giao hảo, sự đi lại, thuật ngữ, lời lẽ, ngôn ngữ, số hạng = das außerordentliche Honorar + = wie hoch ist ihr Honorar? + = gegen angemessenes Honorar +</t>
        </is>
      </c>
    </row>
    <row r="9411">
      <c r="A9411" t="inlineStr">
        <is>
          <t>honorieren</t>
        </is>
      </c>
      <c r="B9411" t="inlineStr"/>
      <c r="C9411" t="inlineStr"/>
      <c r="D9411" t="inlineStr">
        <is>
          <t>gặp, gặp gỡ, đi đón, xin giới thiệu, làm quen, vấp phải, đương đầu, đáp ứng, thoả mãn, làm vừa lòng, nhận, tiếp nhận, chịu đựng, cam chịu, thanh toán, gặp nhau, tụ họp, họp, nối nhau - tiếp vào nhau, gắn vào nhau</t>
        </is>
      </c>
    </row>
    <row r="9412">
      <c r="A9412" t="inlineStr">
        <is>
          <t>Hopfen</t>
        </is>
      </c>
      <c r="B9412" t="inlineStr"/>
      <c r="C9412" t="inlineStr"/>
      <c r="D9412" t="inlineStr">
        <is>
          <t>cây hoa bia, cây hublông, bước nhảy ngắn, bước nhảy lò cò, sự nhảy lò cò, cuộc khiêu vũ, không chặng đường bay = Hopfen ernten +</t>
        </is>
      </c>
    </row>
    <row r="9413">
      <c r="A9413" t="inlineStr">
        <is>
          <t>hopfen</t>
        </is>
      </c>
      <c r="B9413" t="inlineStr"/>
      <c r="C9413" t="inlineStr"/>
      <c r="D9413" t="inlineStr">
        <is>
          <t>ướp hublông, hái hublông, nhảy lò cò, nhảy nhót, nhảy cẫng, nhảy bốn vó, chết, chết bất thình lình, làm một chuyến đi nhanh bằng máy bay, nhảy qua, nhảy lên</t>
        </is>
      </c>
    </row>
    <row r="9414">
      <c r="A9414" t="inlineStr">
        <is>
          <t>horchen</t>
        </is>
      </c>
      <c r="B9414" t="inlineStr"/>
      <c r="C9414" t="inlineStr"/>
      <c r="D9414" t="inlineStr">
        <is>
          <t>nghe trộm - nghe, đi, đi lên, gọi về = horchen +</t>
        </is>
      </c>
    </row>
    <row r="9415">
      <c r="A9415" t="inlineStr">
        <is>
          <t>Horcher</t>
        </is>
      </c>
      <c r="B9415" t="inlineStr"/>
      <c r="C9415" t="inlineStr"/>
      <c r="D9415" t="inlineStr">
        <is>
          <t>người nghe trộm - người nghe, thính giả</t>
        </is>
      </c>
    </row>
    <row r="9416">
      <c r="A9416" t="inlineStr">
        <is>
          <t>Horde</t>
        </is>
      </c>
      <c r="B9416" t="inlineStr"/>
      <c r="C9416" t="inlineStr"/>
      <c r="D9416" t="inlineStr">
        <is>
          <t>bức rào tạm thời, rào, cuộc chạy đua vượt rào hurdle race), phên hành tội, vật chướng ngại</t>
        </is>
      </c>
    </row>
    <row r="9417">
      <c r="A9417" t="inlineStr">
        <is>
          <t>horizontal</t>
        </is>
      </c>
      <c r="B9417" t="inlineStr"/>
      <c r="C9417" t="inlineStr"/>
      <c r="D9417" t="inlineStr">
        <is>
          <t>chân trời, ở chân trời, ngang, nằm ngang</t>
        </is>
      </c>
    </row>
    <row r="9418">
      <c r="A9418" t="inlineStr">
        <is>
          <t>Horizontale</t>
        </is>
      </c>
      <c r="B9418" t="inlineStr"/>
      <c r="C9418" t="inlineStr"/>
      <c r="D9418" t="inlineStr">
        <is>
          <t>đường nằm ngang, thanh ngang - ống bọt nước, ống thuỷ, mức, mực, mặt, trình độ, vị trí, cấp, mức ngang nhau</t>
        </is>
      </c>
    </row>
    <row r="9419">
      <c r="A9419" t="inlineStr">
        <is>
          <t>Hormon</t>
        </is>
      </c>
      <c r="B9419" t="inlineStr"/>
      <c r="C9419" t="inlineStr"/>
      <c r="D9419" t="inlineStr">
        <is>
          <t>Hoocmon</t>
        </is>
      </c>
    </row>
    <row r="9420">
      <c r="A9420" t="inlineStr">
        <is>
          <t>Horn</t>
        </is>
      </c>
      <c r="B9420" t="inlineStr"/>
      <c r="C9420" t="inlineStr"/>
      <c r="D9420" t="inlineStr">
        <is>
          <t>kèn coonê, người thổi kèn coonê, bao giấy hình loa, khăn trùm của bá tước, sĩ quan kỵ binh cầm cờ lệnh - sừng, gạc hươu, nai...), râu, anten, mào, lông, chất sừng, đồ dùng bắng sừng, tù và, còi, kèn co, đe hai đầu nhọn, đầu nhọn trăng lưỡi liềm, mỏm, nhánh, cành = aus Horn + = auf dem Horn blasen +</t>
        </is>
      </c>
    </row>
    <row r="9421">
      <c r="A9421" t="inlineStr">
        <is>
          <t>Hornhaut</t>
        </is>
      </c>
      <c r="B9421" t="inlineStr"/>
      <c r="C9421" t="inlineStr"/>
      <c r="D9421" t="inlineStr">
        <is>
          <t>bắp thịt, sức mạnh của bắp thịt, thịt lợn ướp - chai, hạt ngũ cốc, cây ngũ cốc, ngô, bắp Indian corn), rượu ngô</t>
        </is>
      </c>
    </row>
    <row r="9422">
      <c r="A9422" t="inlineStr">
        <is>
          <t>hornig</t>
        </is>
      </c>
      <c r="B9422" t="inlineStr"/>
      <c r="C9422" t="inlineStr"/>
      <c r="D9422" t="inlineStr">
        <is>
          <t>sừng, như sừng, giống sừng, bằng sừng, có sừng, cứng như sừng, thành chai</t>
        </is>
      </c>
    </row>
    <row r="9423">
      <c r="A9423" t="inlineStr">
        <is>
          <t>Hornisse</t>
        </is>
      </c>
      <c r="B9423" t="inlineStr"/>
      <c r="C9423" t="inlineStr"/>
      <c r="D9423" t="inlineStr">
        <is>
          <t>ong bắp cày</t>
        </is>
      </c>
    </row>
    <row r="9424">
      <c r="A9424" t="inlineStr">
        <is>
          <t>Hornist</t>
        </is>
      </c>
      <c r="B9424" t="inlineStr"/>
      <c r="C9424" t="inlineStr"/>
      <c r="D9424" t="inlineStr">
        <is>
          <t>lính kèn</t>
        </is>
      </c>
    </row>
    <row r="9425">
      <c r="A9425" t="inlineStr">
        <is>
          <t>Hornstoff</t>
        </is>
      </c>
      <c r="B9425" t="inlineStr"/>
      <c r="C9425" t="inlineStr"/>
      <c r="D9425" t="inlineStr">
        <is>
          <t>Keratin</t>
        </is>
      </c>
    </row>
    <row r="9426">
      <c r="A9426" t="inlineStr">
        <is>
          <t>Horoskop</t>
        </is>
      </c>
      <c r="B9426" t="inlineStr"/>
      <c r="C9426" t="inlineStr"/>
      <c r="D9426" t="inlineStr">
        <is>
          <t>sự đoán số tử vi, lá số tử vi - sự sinh đẻ, lễ Thánh đản, ảnh Chúa giáng sinh, số tử vi = das Horoskop stellen +</t>
        </is>
      </c>
    </row>
    <row r="9427">
      <c r="A9427" t="inlineStr">
        <is>
          <t>horrend</t>
        </is>
      </c>
      <c r="B9427" t="inlineStr"/>
      <c r="C9427" t="inlineStr"/>
      <c r="D9427" t="inlineStr">
        <is>
          <t>mênh mông, bao la, rộng lớn, rất tốt, rất cừ, chiến lắm</t>
        </is>
      </c>
    </row>
    <row r="9428">
      <c r="A9428" t="inlineStr">
        <is>
          <t>Hort</t>
        </is>
      </c>
      <c r="B9428" t="inlineStr"/>
      <c r="C9428" t="inlineStr"/>
      <c r="D9428" t="inlineStr">
        <is>
          <t>kho tích trữ, kho dự trữ, chỗ cất giấu, của dành dụm, kho tài liệu thu thập được, nơi chôn giấu vật quí - nơi trốn tránh, nơi ẩn náu, nơi trú ẩn, nơi nương náu, nơi nương tựa, chỗ đứng tránh - tháp, đồn luỹ, pháo đài</t>
        </is>
      </c>
    </row>
    <row r="9429">
      <c r="A9429" t="inlineStr">
        <is>
          <t>horten</t>
        </is>
      </c>
      <c r="B9429" t="inlineStr"/>
      <c r="C9429" t="inlineStr"/>
      <c r="D9429" t="inlineStr">
        <is>
          <t>chất đống, chồng chất, tích luỹ, gom góp lại, làm giàu, tích của, thi cùng một lúc nhiều bằng - trữ, tích trữ, dự trữ, dành dum, trân trọng gìn giữ, tích trữ lương thực - để dành, quý trọng, coi như của quý, trân trọng giữ gìn</t>
        </is>
      </c>
    </row>
    <row r="9430">
      <c r="A9430" t="inlineStr">
        <is>
          <t>Hortensie</t>
        </is>
      </c>
      <c r="B9430" t="inlineStr"/>
      <c r="C9430" t="inlineStr"/>
      <c r="D9430" t="inlineStr">
        <is>
          <t>cây tú cầu, cây hoa đĩa</t>
        </is>
      </c>
    </row>
    <row r="9431">
      <c r="A9431" t="inlineStr">
        <is>
          <t>Hosen</t>
        </is>
      </c>
      <c r="B9431" t="inlineStr"/>
      <c r="C9431" t="inlineStr"/>
      <c r="D9431">
        <f> weite Hosen + = Hosen tragen + = die Hosen anhaben + = in langen Hosen + = die Hosen voll haben + = sie hat die Hosen an + = er krempelt die Hosen hoch + = einem Jungen die ersten Hosen anziehen +</f>
        <v/>
      </c>
    </row>
    <row r="9432">
      <c r="A9432" t="inlineStr">
        <is>
          <t>Hospital</t>
        </is>
      </c>
      <c r="B9432" t="inlineStr"/>
      <c r="C9432" t="inlineStr"/>
      <c r="D9432" t="inlineStr">
        <is>
          <t>bệnh viện, nhà thương, tổ chức từ thiện, tổ chức cứu tế - bệnh xá</t>
        </is>
      </c>
    </row>
    <row r="9433">
      <c r="A9433" t="inlineStr">
        <is>
          <t>Hospitant</t>
        </is>
      </c>
      <c r="B9433" t="inlineStr"/>
      <c r="C9433" t="inlineStr"/>
      <c r="D9433" t="inlineStr">
        <is>
          <t>người kiểm tra sổ sách, người nghe, thính giả</t>
        </is>
      </c>
    </row>
    <row r="9434">
      <c r="A9434" t="inlineStr">
        <is>
          <t>hospitieren</t>
        </is>
      </c>
      <c r="B9434" t="inlineStr"/>
      <c r="C9434" t="inlineStr"/>
      <c r="D9434" t="inlineStr">
        <is>
          <t>kiểm tra</t>
        </is>
      </c>
    </row>
    <row r="9435">
      <c r="A9435" t="inlineStr">
        <is>
          <t>Hospiz</t>
        </is>
      </c>
      <c r="B9435" t="inlineStr"/>
      <c r="C9435" t="inlineStr"/>
      <c r="D9435" t="inlineStr">
        <is>
          <t>nhà nghỉ chân, nhà tế bần</t>
        </is>
      </c>
    </row>
    <row r="9436">
      <c r="A9436" t="inlineStr">
        <is>
          <t>Hostess</t>
        </is>
      </c>
      <c r="B9436" t="inlineStr"/>
      <c r="C9436" t="inlineStr"/>
      <c r="D9436" t="inlineStr">
        <is>
          <t>bà chủ nhà, bà chủ tiệc, bà chủ khách sạn, bà chủ quán trọ, cô phục vụ trên máy bay air hostess)</t>
        </is>
      </c>
    </row>
    <row r="9437">
      <c r="A9437" t="inlineStr">
        <is>
          <t>Hotel</t>
        </is>
      </c>
      <c r="B9437" t="inlineStr"/>
      <c r="C9437" t="inlineStr"/>
      <c r="D9437" t="inlineStr">
        <is>
          <t>khách sạn = in einem Hotel übernachten +</t>
        </is>
      </c>
    </row>
    <row r="9438">
      <c r="A9438" t="inlineStr">
        <is>
          <t>Hotelgast</t>
        </is>
      </c>
      <c r="B9438" t="inlineStr"/>
      <c r="C9438" t="inlineStr"/>
      <c r="D9438">
        <f> der vorübergehende Hotelgast +</f>
        <v/>
      </c>
    </row>
    <row r="9439">
      <c r="A9439" t="inlineStr">
        <is>
          <t>Hotelier</t>
        </is>
      </c>
      <c r="B9439" t="inlineStr"/>
      <c r="C9439" t="inlineStr"/>
      <c r="D9439" t="inlineStr">
        <is>
          <t>chủ khách sạn</t>
        </is>
      </c>
    </row>
    <row r="9440">
      <c r="A9440" t="inlineStr">
        <is>
          <t>Hotelpage</t>
        </is>
      </c>
      <c r="B9440" t="inlineStr"/>
      <c r="C9440" t="inlineStr"/>
      <c r="D9440" t="inlineStr">
        <is>
          <t>trang, trang sử, tiểu đồng, em nhỏ phục vụ</t>
        </is>
      </c>
    </row>
    <row r="9441">
      <c r="A9441" t="inlineStr">
        <is>
          <t>Hub</t>
        </is>
      </c>
      <c r="B9441" t="inlineStr"/>
      <c r="C9441" t="inlineStr"/>
      <c r="D9441" t="inlineStr">
        <is>
          <t>sự cố nhấc lên, sự cố kéo, sự rán sức, sự nhô lên, sự trào lên, sự căng phồng, sự nhấp nhô, sự phập phồng, miếng nhấc bổng ném xuống Cornwall heave), sự dịch chuyển ngang - bệnh thở gấp - sự nâng lên, sự nhấc lên, sự nâng cao, sự nhấc cao, máy nhấc, thang máy, sự cho đi nhờ xe, sự nâng đỡ, chỗ gồ lên, chỗ nhô lên, sức nâng, trọng lượng nâng, air-lift - 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 = der Hub + = der Hub +</t>
        </is>
      </c>
    </row>
    <row r="9442">
      <c r="A9442" t="inlineStr">
        <is>
          <t>Hubmagnet</t>
        </is>
      </c>
      <c r="B9442" t="inlineStr"/>
      <c r="C9442" t="inlineStr"/>
      <c r="D9442" t="inlineStr">
        <is>
          <t>Sôlênôit</t>
        </is>
      </c>
    </row>
    <row r="9443">
      <c r="A9443" t="inlineStr">
        <is>
          <t>Hubraum</t>
        </is>
      </c>
      <c r="B9443" t="inlineStr"/>
      <c r="C9443" t="inlineStr"/>
      <c r="D9443">
        <f> der Hubraum +</f>
        <v/>
      </c>
    </row>
    <row r="9444">
      <c r="A9444" t="inlineStr">
        <is>
          <t>Hubschrauber</t>
        </is>
      </c>
      <c r="B9444" t="inlineStr"/>
      <c r="C9444" t="inlineStr"/>
      <c r="D9444" t="inlineStr">
        <is>
          <t>máy bay lên thẳng = der kurze Flug mit dem Hubschrauber +</t>
        </is>
      </c>
    </row>
    <row r="9445">
      <c r="A9445" t="inlineStr">
        <is>
          <t>Hubschrauberlandeplatz</t>
        </is>
      </c>
      <c r="B9445" t="inlineStr"/>
      <c r="C9445" t="inlineStr"/>
      <c r="D9445" t="inlineStr">
        <is>
          <t>sân bay lên thẳng</t>
        </is>
      </c>
    </row>
    <row r="9446">
      <c r="A9446" t="inlineStr">
        <is>
          <t>huckepack</t>
        </is>
      </c>
      <c r="B9446" t="inlineStr"/>
      <c r="C9446" t="inlineStr"/>
      <c r="D9446" t="inlineStr">
        <is>
          <t>trên lưng, trên vai</t>
        </is>
      </c>
    </row>
    <row r="9447">
      <c r="A9447" t="inlineStr">
        <is>
          <t>Huf</t>
        </is>
      </c>
      <c r="B9447" t="inlineStr"/>
      <c r="C9447" t="inlineStr"/>
      <c r="D9447" t="inlineStr">
        <is>
          <t>móng guốc, chân người = mit dem Huf schlagen +</t>
        </is>
      </c>
    </row>
    <row r="9448">
      <c r="A9448" t="inlineStr">
        <is>
          <t>Hufe</t>
        </is>
      </c>
      <c r="B9448" t="inlineStr"/>
      <c r="C9448" t="inlineStr"/>
      <c r="D9448" t="inlineStr">
        <is>
          <t>móng guốc, chân người</t>
        </is>
      </c>
    </row>
    <row r="9449">
      <c r="A9449" t="inlineStr">
        <is>
          <t>Hufeisen</t>
        </is>
      </c>
      <c r="B9449" t="inlineStr"/>
      <c r="C9449" t="inlineStr"/>
      <c r="D9449" t="inlineStr">
        <is>
          <t>móng ngựa, vật hình móng ngựa, hình móng ngựa - giày, sắt bị móng, miếng bịt, vật hình giày</t>
        </is>
      </c>
    </row>
    <row r="9450">
      <c r="A9450" t="inlineStr">
        <is>
          <t>Hufschlag</t>
        </is>
      </c>
      <c r="B9450" t="inlineStr"/>
      <c r="C9450" t="inlineStr"/>
      <c r="D9450" t="inlineStr">
        <is>
          <t>tiếng vó ngựa, tiếng móng ngựa, tiếng móng</t>
        </is>
      </c>
    </row>
    <row r="9451">
      <c r="A9451" t="inlineStr">
        <is>
          <t>Huftier</t>
        </is>
      </c>
      <c r="B9451" t="inlineStr"/>
      <c r="C9451" t="inlineStr"/>
      <c r="D9451">
        <f> das Huftier +</f>
        <v/>
      </c>
    </row>
    <row r="9452">
      <c r="A9452" t="inlineStr">
        <is>
          <t>Huhn</t>
        </is>
      </c>
      <c r="B9452" t="inlineStr"/>
      <c r="C9452" t="inlineStr"/>
      <c r="D9452" t="inlineStr">
        <is>
          <t>gà con, gà giò, thịt gà giò, trẻ nhỏ, bé con, người đàn bà trẻ ngây thơ, cô gái ngây thơ, máy bay khu trục - gà, thịt gà, chim, thịt chim - gà mái, mái, đàn bà = das kranke Huhn + = ein krankes Huhn +</t>
        </is>
      </c>
    </row>
    <row r="9453">
      <c r="A9453" t="inlineStr">
        <is>
          <t>huldigen</t>
        </is>
      </c>
      <c r="B9453" t="inlineStr"/>
      <c r="C9453" t="inlineStr"/>
      <c r="D9453" t="inlineStr">
        <is>
          <t>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 = jemandem huldigen +</t>
        </is>
      </c>
    </row>
    <row r="9454">
      <c r="A9454" t="inlineStr">
        <is>
          <t>Huldigung</t>
        </is>
      </c>
      <c r="B9454" t="inlineStr"/>
      <c r="C9454" t="inlineStr"/>
      <c r="D9454" t="inlineStr">
        <is>
          <t>sự tôn kính, lòng kính trọng, sự thần phục</t>
        </is>
      </c>
    </row>
    <row r="9455">
      <c r="A9455" t="inlineStr">
        <is>
          <t>human</t>
        </is>
      </c>
      <c r="B9455" t="inlineStr"/>
      <c r="C9455" t="inlineStr"/>
      <c r="D9455" t="inlineStr">
        <is>
          <t>nhân đạo, nhân đức, nhân văn</t>
        </is>
      </c>
    </row>
    <row r="9456">
      <c r="A9456" t="inlineStr">
        <is>
          <t>Humanismus</t>
        </is>
      </c>
      <c r="B9456" t="inlineStr"/>
      <c r="C9456" t="inlineStr"/>
      <c r="D9456" t="inlineStr">
        <is>
          <t>chủ nghĩa nhân đạo, chủ nghĩa nhân văn</t>
        </is>
      </c>
    </row>
    <row r="9457">
      <c r="A9457" t="inlineStr">
        <is>
          <t>Humanist</t>
        </is>
      </c>
      <c r="B9457" t="inlineStr"/>
      <c r="C9457" t="inlineStr"/>
      <c r="D9457" t="inlineStr">
        <is>
          <t>nhà nghiên cứu khoa học nhân văn, người theo dõi chủ nghĩa nhân văn, nhà nghiên cứu văn hoá Hy-lạp</t>
        </is>
      </c>
    </row>
    <row r="9458">
      <c r="A9458" t="inlineStr">
        <is>
          <t>humanistisch</t>
        </is>
      </c>
      <c r="B9458" t="inlineStr"/>
      <c r="C9458" t="inlineStr"/>
      <c r="D9458" t="inlineStr">
        <is>
          <t>kinh điển, cổ điển, không hoa mỹ, hạng ưu</t>
        </is>
      </c>
    </row>
    <row r="9459">
      <c r="A9459" t="inlineStr">
        <is>
          <t>Hummel</t>
        </is>
      </c>
      <c r="B9459" t="inlineStr"/>
      <c r="C9459" t="inlineStr"/>
      <c r="D9459" t="inlineStr">
        <is>
          <t>ong nghệ = die Hummel + = die wilde Hummel +</t>
        </is>
      </c>
    </row>
    <row r="9460">
      <c r="A9460" t="inlineStr">
        <is>
          <t>Hummer</t>
        </is>
      </c>
      <c r="B9460" t="inlineStr"/>
      <c r="C9460" t="inlineStr"/>
      <c r="D9460" t="inlineStr">
        <is>
          <t>tôm hùm, người ngớ ngẩn vụng về</t>
        </is>
      </c>
    </row>
    <row r="9461">
      <c r="A9461" t="inlineStr">
        <is>
          <t>Humor</t>
        </is>
      </c>
      <c r="B9461" t="inlineStr"/>
      <c r="C9461" t="inlineStr"/>
      <c r="D9461" t="inlineStr">
        <is>
          <t>sự hài hước, sự hóm hỉnh, khả năng nhận thức được cái hài hước, khả năng nhận thức được cái hóm hỉnh, sự biết hài hước, sự biết đùa, tính khí, tâm trạng, ý thích, ý thiên về - dịch, thể dịch - = der Sinn für Humor + = der schneidende Humor +</t>
        </is>
      </c>
    </row>
    <row r="9462">
      <c r="A9462" t="inlineStr">
        <is>
          <t>Humorist</t>
        </is>
      </c>
      <c r="B9462" t="inlineStr"/>
      <c r="C9462" t="inlineStr"/>
      <c r="D9462" t="inlineStr">
        <is>
          <t>người hài hước, người hay khôi hài, người hóm hỉnh, nhà văn khôi hài, diễn viên hài hước, người nói chuyện hóm hỉnh</t>
        </is>
      </c>
    </row>
    <row r="9463">
      <c r="A9463" t="inlineStr">
        <is>
          <t>humoristisch</t>
        </is>
      </c>
      <c r="B9463" t="inlineStr"/>
      <c r="C9463" t="inlineStr"/>
      <c r="D9463" t="inlineStr">
        <is>
          <t>khôi hài, hài hước, hóm hỉnh</t>
        </is>
      </c>
    </row>
    <row r="9464">
      <c r="A9464" t="inlineStr">
        <is>
          <t>humorvoll</t>
        </is>
      </c>
      <c r="B9464" t="inlineStr"/>
      <c r="C9464" t="inlineStr"/>
      <c r="D9464" t="inlineStr">
        <is>
          <t>khôi hài, hài hước, hóm hỉnh - vui vẻ, vui đùa, buồn cười</t>
        </is>
      </c>
    </row>
    <row r="9465">
      <c r="A9465" t="inlineStr">
        <is>
          <t>humpeln</t>
        </is>
      </c>
      <c r="B9465" t="inlineStr"/>
      <c r="C9465" t="inlineStr"/>
      <c r="D9465" t="inlineStr">
        <is>
          <t>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đi khập khiễng, nói ấp úng, nói trúc trắc, hành động do dự, tiến hành trục trặc, trúc trắc, làm cho đi tập tễnh, làm cho đi khập khiễng, làm cho đi cà nhắc, buộc chằng - lê, bay rề rề, chạy ì ạch - đi cà nhắc và lộp cộp, đi lộp cộp nặng nề, đi diễn thuyết khắp nơi, đốn còn để gốc, đào hết gốc, quay, truy, làm cho bí, đánh bóng, đi khắp để diễn thuyết, vấp, thách, thách thức</t>
        </is>
      </c>
    </row>
    <row r="9466">
      <c r="A9466" t="inlineStr">
        <is>
          <t>Hunde</t>
        </is>
      </c>
      <c r="B9466" t="inlineStr"/>
      <c r="C9466" t="inlineStr"/>
      <c r="D9466">
        <f> die in Dressur befindlichen Hunde + = Hunde die bellen, beißen nicht +</f>
        <v/>
      </c>
    </row>
    <row r="9467">
      <c r="A9467" t="inlineStr">
        <is>
          <t>Hunden</t>
        </is>
      </c>
      <c r="B9467" t="inlineStr"/>
      <c r="C9467" t="inlineStr"/>
      <c r="D9467" t="inlineStr">
        <is>
          <t>mắc mồi, cho ăn uống nghỉ ngơi khi dừng lại ở dọc đường, cho chó trêu chọc, trêu chọc, quấy nhiễu, dừng lại dọc đường để ăn uống nghỉ ngơi</t>
        </is>
      </c>
    </row>
    <row r="9468">
      <c r="A9468" t="inlineStr">
        <is>
          <t>Hundert</t>
        </is>
      </c>
      <c r="B9468" t="inlineStr"/>
      <c r="C9468" t="inlineStr"/>
      <c r="D9468" t="inlineStr">
        <is>
          <t>đồng xu - trăm, hàng trăm, hạt, khu vực = vom Hundert + = einige Hundert + = mehrere Hundert +</t>
        </is>
      </c>
    </row>
    <row r="9469">
      <c r="A9469" t="inlineStr">
        <is>
          <t>hundert</t>
        </is>
      </c>
      <c r="B9469" t="inlineStr"/>
      <c r="C9469" t="inlineStr"/>
      <c r="D9469" t="inlineStr">
        <is>
          <t>trăm</t>
        </is>
      </c>
    </row>
    <row r="9470">
      <c r="A9470" t="inlineStr">
        <is>
          <t>Hunderter</t>
        </is>
      </c>
      <c r="B9470" t="inlineStr"/>
      <c r="C9470" t="inlineStr"/>
      <c r="D9470">
        <f> der Hunderter +</f>
        <v/>
      </c>
    </row>
    <row r="9471">
      <c r="A9471" t="inlineStr">
        <is>
          <t>hundertfach</t>
        </is>
      </c>
      <c r="B9471" t="inlineStr"/>
      <c r="C9471" t="inlineStr"/>
      <c r="D9471" t="inlineStr">
        <is>
          <t>gấp trăm lần</t>
        </is>
      </c>
    </row>
    <row r="9472">
      <c r="A9472" t="inlineStr">
        <is>
          <t>hundertgradig</t>
        </is>
      </c>
      <c r="B9472" t="inlineStr"/>
      <c r="C9472" t="inlineStr"/>
      <c r="D9472" t="inlineStr">
        <is>
          <t>chia trăm độ, bách phân</t>
        </is>
      </c>
    </row>
    <row r="9473">
      <c r="A9473" t="inlineStr">
        <is>
          <t>Hundertjahrfeier</t>
        </is>
      </c>
      <c r="B9473" t="inlineStr"/>
      <c r="C9473" t="inlineStr"/>
      <c r="D9473" t="inlineStr">
        <is>
          <t>thời gian trăm năm, thế kỷ, lễ kỷ niệm một trăm năm, sự làm lễ kỷ niệm một trăm năm</t>
        </is>
      </c>
    </row>
    <row r="9474">
      <c r="A9474" t="inlineStr">
        <is>
          <t>Hundertste</t>
        </is>
      </c>
      <c r="B9474" t="inlineStr"/>
      <c r="C9474" t="inlineStr"/>
      <c r="D9474" t="inlineStr">
        <is>
          <t>một phần trăm, người thứ một trăm, vật thứ một trăm</t>
        </is>
      </c>
    </row>
    <row r="9475">
      <c r="A9475" t="inlineStr">
        <is>
          <t>Hundertstel</t>
        </is>
      </c>
      <c r="B9475" t="inlineStr"/>
      <c r="C9475" t="inlineStr"/>
      <c r="D9475" t="inlineStr">
        <is>
          <t>một phần trăm, người thứ một trăm, vật thứ một trăm</t>
        </is>
      </c>
    </row>
    <row r="9476">
      <c r="A9476" t="inlineStr">
        <is>
          <t>hundertstes</t>
        </is>
      </c>
      <c r="B9476" t="inlineStr"/>
      <c r="C9476" t="inlineStr"/>
      <c r="D9476" t="inlineStr">
        <is>
          <t>thứ một trăm</t>
        </is>
      </c>
    </row>
    <row r="9477">
      <c r="A9477" t="inlineStr">
        <is>
          <t>Hundeschlitten</t>
        </is>
      </c>
      <c r="B9477" t="inlineStr"/>
      <c r="C9477" t="inlineStr"/>
      <c r="D9477" t="inlineStr">
        <is>
          <t>đi xe bằng chó</t>
        </is>
      </c>
    </row>
    <row r="9478">
      <c r="A9478" t="inlineStr">
        <is>
          <t>Hunger</t>
        </is>
      </c>
      <c r="B9478" t="inlineStr"/>
      <c r="C9478" t="inlineStr"/>
      <c r="D9478" t="inlineStr">
        <is>
          <t>sự đói, tình trạng đói, sự ham muốn mãnh liệt, sự khao khát, sự ước mong tha thiết = der Hunger + = Hunger haben + = Hunger leiden + = Haben Sie Hunger? + = großen Hunger haben + = durch Hunger zwingen +</t>
        </is>
      </c>
    </row>
    <row r="9479">
      <c r="A9479" t="inlineStr">
        <is>
          <t>Hungerleider</t>
        </is>
      </c>
      <c r="B9479" t="inlineStr"/>
      <c r="C9479" t="inlineStr"/>
      <c r="D9479" t="inlineStr">
        <is>
          <t>người gầy gò đói ăn, súc vật gầy gò đói ăn</t>
        </is>
      </c>
    </row>
    <row r="9480">
      <c r="A9480" t="inlineStr">
        <is>
          <t>Hungerlohn</t>
        </is>
      </c>
      <c r="B9480" t="inlineStr"/>
      <c r="C9480" t="inlineStr"/>
      <c r="D9480" t="inlineStr">
        <is>
          <t>thu hoạch ít ỏi, tiền thu lao rẻ mạt, số lượng nh = für Hungerlohn angefertigt +</t>
        </is>
      </c>
    </row>
    <row r="9481">
      <c r="A9481" t="inlineStr">
        <is>
          <t>Hungern</t>
        </is>
      </c>
      <c r="B9481" t="inlineStr"/>
      <c r="C9481" t="inlineStr"/>
      <c r="D9481" t="inlineStr">
        <is>
          <t>sự đói, sự thiếu ăn, sự chết đói</t>
        </is>
      </c>
    </row>
    <row r="9482">
      <c r="A9482" t="inlineStr">
        <is>
          <t>hungern</t>
        </is>
      </c>
      <c r="B9482" t="inlineStr"/>
      <c r="C9482" t="inlineStr"/>
      <c r="D9482" t="inlineStr">
        <is>
          <t>đói khổ cùng cực, làm chết đói - đói, cảm thấy đói, ham muốn mãnh liệt khát khao, ước mong tha thiết, làm cho đói, bắt nhịn đói - chết đói, thiếu ăn, thấy đói, chết rét, thèm khát, khát khao, bỏ đói, làm chết rét</t>
        </is>
      </c>
    </row>
    <row r="9483">
      <c r="A9483" t="inlineStr">
        <is>
          <t>Hungersnot</t>
        </is>
      </c>
      <c r="B9483" t="inlineStr"/>
      <c r="C9483" t="inlineStr"/>
      <c r="D9483" t="inlineStr">
        <is>
          <t>nạn đói kém, sự khan hiếm = eine Hungersnot drohte +</t>
        </is>
      </c>
    </row>
    <row r="9484">
      <c r="A9484" t="inlineStr">
        <is>
          <t>Hungerstreik</t>
        </is>
      </c>
      <c r="B9484" t="inlineStr"/>
      <c r="C9484" t="inlineStr"/>
      <c r="D9484">
        <f> in den Hungerstreik treten +</f>
        <v/>
      </c>
    </row>
    <row r="9485">
      <c r="A9485" t="inlineStr">
        <is>
          <t>Hungertod</t>
        </is>
      </c>
      <c r="B9485" t="inlineStr"/>
      <c r="C9485" t="inlineStr"/>
      <c r="D9485" t="inlineStr">
        <is>
          <t>sự đói, sự thiếu ăn, sự chết đói = den Hungertod sterben +</t>
        </is>
      </c>
    </row>
    <row r="9486">
      <c r="A9486" t="inlineStr">
        <is>
          <t>hungrig</t>
        </is>
      </c>
      <c r="B9486" t="inlineStr"/>
      <c r="C9486" t="inlineStr"/>
      <c r="D9486" t="inlineStr">
        <is>
          <t>đói, cảm thấy đói, ra vẻ đói ăn, làm cho thấy đói, gợi thèm, khao khát, thèm khát, ham muốn, xấu, khô cằn - đói bụng, kiến bò bụng = hungrig sein + = sehr hungrig +</t>
        </is>
      </c>
    </row>
    <row r="9487">
      <c r="A9487" t="inlineStr">
        <is>
          <t>Hunne</t>
        </is>
      </c>
      <c r="B9487" t="inlineStr"/>
      <c r="C9487" t="inlineStr"/>
      <c r="D9487" t="inlineStr">
        <is>
          <t>rợ Hung, kẻ dã man, kẻ phá hoại, người Đức, người Phổ</t>
        </is>
      </c>
    </row>
    <row r="9488">
      <c r="A9488" t="inlineStr">
        <is>
          <t>Hupe</t>
        </is>
      </c>
      <c r="B9488" t="inlineStr"/>
      <c r="C9488" t="inlineStr"/>
      <c r="D9488" t="inlineStr">
        <is>
          <t>tiếng cú kêu, tiếng thét, tiếng huýt, tiếng còi - người la hét phản đối, huýt sáo phản đối, còi nhà máy, còi ô tô - sừng, gạc hươu, nai...), râu, anten, mào, lông, chất sừng, đồ dùng bắng sừng, tù và, còi, kèn co, đe hai đầu nhọn, đầu nhọn trăng lưỡi liềm, mỏm, nhánh, cành</t>
        </is>
      </c>
    </row>
    <row r="9489">
      <c r="A9489" t="inlineStr">
        <is>
          <t>Hupen</t>
        </is>
      </c>
      <c r="B9489" t="inlineStr"/>
      <c r="C9489" t="inlineStr"/>
      <c r="D9489" t="inlineStr">
        <is>
          <t>tiếng cú kêu, tiếng thét, tiếng huýt, tiếng còi</t>
        </is>
      </c>
    </row>
    <row r="9490">
      <c r="A9490" t="inlineStr">
        <is>
          <t>hupen</t>
        </is>
      </c>
      <c r="B9490" t="inlineStr"/>
      <c r="C9490" t="inlineStr"/>
      <c r="D9490" t="inlineStr">
        <is>
          <t>kêu, bóp còi - la hét, huýt sáo, huýt còi, rúc lên, la hét phản đối, huýt sáo chế giễu - làm thành hình sừng, sửa thành hình sừng, cắt ngắn sừng, bẻ gãy sừng, húc bằng sừng, cắm sừng, to horn in dính vào, can thiệp vào - thổi, kéo còi</t>
        </is>
      </c>
    </row>
    <row r="9491">
      <c r="A9491" t="inlineStr">
        <is>
          <t>Hure</t>
        </is>
      </c>
      <c r="B9491" t="inlineStr"/>
      <c r="C9491" t="inlineStr"/>
      <c r="D9491" t="inlineStr">
        <is>
          <t>con chó sói cái, con chồn cái bitch wolf, bitch fox), khuốm chyến yêu luộng con mụ lẳng lơ dâm đảng, con mụ phản trắc - đĩ, gái điếm - bánh nhân hoa quả, người con gái hư, người con gái đĩ thoả</t>
        </is>
      </c>
    </row>
    <row r="9492">
      <c r="A9492" t="inlineStr">
        <is>
          <t>huren</t>
        </is>
      </c>
      <c r="B9492" t="inlineStr"/>
      <c r="C9492" t="inlineStr"/>
      <c r="D9492" t="inlineStr">
        <is>
          <t>gian dâm, thông dâm - làm đĩ, m i dâm, chi gái</t>
        </is>
      </c>
    </row>
    <row r="9493">
      <c r="A9493" t="inlineStr">
        <is>
          <t>Hurerei</t>
        </is>
      </c>
      <c r="B9493" t="inlineStr"/>
      <c r="C9493" t="inlineStr"/>
      <c r="D9493" t="inlineStr">
        <is>
          <t>nghề làm đĩ</t>
        </is>
      </c>
    </row>
    <row r="9494">
      <c r="A9494" t="inlineStr">
        <is>
          <t>hurra!</t>
        </is>
      </c>
      <c r="B9494" t="inlineStr"/>
      <c r="C9494" t="inlineStr"/>
      <c r="D9494" t="inlineStr">
        <is>
          <t>hoan hô</t>
        </is>
      </c>
    </row>
    <row r="9495">
      <c r="A9495" t="inlineStr">
        <is>
          <t>Hurrapatriot</t>
        </is>
      </c>
      <c r="B9495" t="inlineStr"/>
      <c r="C9495" t="inlineStr"/>
      <c r="D9495" t="inlineStr">
        <is>
          <t>người theo chủ nghĩa sô vanh</t>
        </is>
      </c>
    </row>
    <row r="9496">
      <c r="A9496" t="inlineStr">
        <is>
          <t>Hurrapatriotismus</t>
        </is>
      </c>
      <c r="B9496" t="inlineStr"/>
      <c r="C9496" t="inlineStr"/>
      <c r="D9496" t="inlineStr">
        <is>
          <t>chủ nghĩa sô vanh</t>
        </is>
      </c>
    </row>
    <row r="9497">
      <c r="A9497" t="inlineStr">
        <is>
          <t>Hurraruf</t>
        </is>
      </c>
      <c r="B9497" t="inlineStr"/>
      <c r="C9497" t="inlineStr"/>
      <c r="D9497" t="inlineStr">
        <is>
          <t>tiếng hoan hô</t>
        </is>
      </c>
    </row>
    <row r="9498">
      <c r="A9498" t="inlineStr">
        <is>
          <t>hurrarufend</t>
        </is>
      </c>
      <c r="B9498" t="inlineStr"/>
      <c r="C9498" t="inlineStr"/>
      <c r="D9498" t="inlineStr">
        <is>
          <t>hoan hô</t>
        </is>
      </c>
    </row>
    <row r="9499">
      <c r="A9499" t="inlineStr">
        <is>
          <t>hurtig</t>
        </is>
      </c>
      <c r="B9499" t="inlineStr"/>
      <c r="C9499" t="inlineStr"/>
      <c r="D9499" t="inlineStr">
        <is>
          <t>nhanh, nhanh chóng - mau lẹ, ngay lập tức - nhanh nhẹn, hoạt bát - mau</t>
        </is>
      </c>
    </row>
    <row r="9500">
      <c r="A9500" t="inlineStr">
        <is>
          <t>Husar</t>
        </is>
      </c>
      <c r="B9500" t="inlineStr"/>
      <c r="C9500" t="inlineStr"/>
      <c r="D9500" t="inlineStr">
        <is>
          <t>kỵ binh nhẹ</t>
        </is>
      </c>
    </row>
    <row r="9501">
      <c r="A9501" t="inlineStr">
        <is>
          <t>huschen</t>
        </is>
      </c>
      <c r="B9501" t="inlineStr"/>
      <c r="C9501" t="inlineStr"/>
      <c r="D9501" t="inlineStr">
        <is>
          <t>di cư, di chuyển, đổi chỗ ở, chuyển chỗ ở, đi nhẹ nhàng, bay nhẹ nhàng, vụt qua, lỉnh, chuồn, bay chuyền - nổ bốp, nổ súng vào, bắn, thình lình thụt vào, thình lình thò ra, vọt, bật, tạt..., làm nổ bốp, nổ, thình lình làm thò ra, thình lình làm vọt ra, thình lình làm bật ra..., hỏi thình lình - hỏi chộp, cấm cố, rang nở - chạy gấp, chạy lon ton - lấp lánh, lóng lánh, long lanh, làm cho lấp lánh, làm nhấp nháy - vụt, đập vút vút, vẫy, đánh, lướt nhanh như gió</t>
        </is>
      </c>
    </row>
    <row r="9502">
      <c r="A9502" t="inlineStr">
        <is>
          <t>husten</t>
        </is>
      </c>
      <c r="B9502" t="inlineStr"/>
      <c r="C9502" t="inlineStr"/>
      <c r="D9502" t="inlineStr">
        <is>
          <t>sủa, quát tháo, ho, lột vỏ, bóc vỏ, làm sầy da, làm tuột da, thuộc bằng vỏ cây, phủ một lớp vỏ cứng - = ich werde dir was husten +</t>
        </is>
      </c>
    </row>
    <row r="9503">
      <c r="A9503" t="inlineStr">
        <is>
          <t>Hustenmittel</t>
        </is>
      </c>
      <c r="B9503" t="inlineStr"/>
      <c r="C9503" t="inlineStr"/>
      <c r="D9503" t="inlineStr">
        <is>
          <t>tấm che ngực, vây ngực, cơ ngực</t>
        </is>
      </c>
    </row>
    <row r="9504">
      <c r="A9504" t="inlineStr">
        <is>
          <t>Hutform</t>
        </is>
      </c>
      <c r="B9504" t="inlineStr"/>
      <c r="C9504" t="inlineStr"/>
      <c r="D950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9505">
      <c r="A9505" t="inlineStr">
        <is>
          <t>Hutmacherin</t>
        </is>
      </c>
      <c r="B9505" t="inlineStr"/>
      <c r="C9505" t="inlineStr"/>
      <c r="D9505" t="inlineStr">
        <is>
          <t>người làm mũ và trang phục phụ nữ</t>
        </is>
      </c>
    </row>
    <row r="9506">
      <c r="A9506" t="inlineStr">
        <is>
          <t>Hutschachtel</t>
        </is>
      </c>
      <c r="B9506" t="inlineStr"/>
      <c r="C9506" t="inlineStr"/>
      <c r="D9506" t="inlineStr">
        <is>
          <t>hộp bìa cứng</t>
        </is>
      </c>
    </row>
    <row r="9507">
      <c r="A9507" t="inlineStr">
        <is>
          <t>Hyazinthe</t>
        </is>
      </c>
      <c r="B9507" t="inlineStr"/>
      <c r="C9507" t="inlineStr"/>
      <c r="D9507" t="inlineStr">
        <is>
          <t>cây lan dạ hương, hoa lan dạ hương, màu xanh tía, Hiaxin = die wilde Hyazinthe +</t>
        </is>
      </c>
    </row>
    <row r="9508">
      <c r="A9508" t="inlineStr">
        <is>
          <t>Hydrant</t>
        </is>
      </c>
      <c r="B9508" t="inlineStr"/>
      <c r="C9508" t="inlineStr"/>
      <c r="D9508" t="inlineStr">
        <is>
          <t>vòi nước máy</t>
        </is>
      </c>
    </row>
    <row r="9509">
      <c r="A9509" t="inlineStr">
        <is>
          <t>hydratisieren</t>
        </is>
      </c>
      <c r="B9509" t="inlineStr"/>
      <c r="C9509" t="inlineStr"/>
      <c r="D9509" t="inlineStr">
        <is>
          <t>Hyddrat hoá, thuỷ hợp</t>
        </is>
      </c>
    </row>
    <row r="9510">
      <c r="A9510" t="inlineStr">
        <is>
          <t>Hydratisierung</t>
        </is>
      </c>
      <c r="B9510" t="inlineStr"/>
      <c r="C9510" t="inlineStr"/>
      <c r="D9510" t="inlineStr">
        <is>
          <t>sự Hyddrat hoá</t>
        </is>
      </c>
    </row>
    <row r="9511">
      <c r="A9511" t="inlineStr">
        <is>
          <t>hydraulisch</t>
        </is>
      </c>
      <c r="B9511" t="inlineStr"/>
      <c r="C9511" t="inlineStr"/>
      <c r="D9511" t="inlineStr">
        <is>
          <t>nước, chạy bằng sức nước, cứng trong nước</t>
        </is>
      </c>
    </row>
    <row r="9512">
      <c r="A9512" t="inlineStr">
        <is>
          <t>hydrieren</t>
        </is>
      </c>
      <c r="B9512" t="inlineStr"/>
      <c r="C9512" t="inlineStr"/>
      <c r="D9512" t="inlineStr">
        <is>
          <t>hyddrô hoá</t>
        </is>
      </c>
    </row>
    <row r="9513">
      <c r="A9513" t="inlineStr">
        <is>
          <t>Hydrierung</t>
        </is>
      </c>
      <c r="B9513" t="inlineStr"/>
      <c r="C9513" t="inlineStr"/>
      <c r="D9513" t="inlineStr">
        <is>
          <t>sự hyddrô hoá</t>
        </is>
      </c>
    </row>
    <row r="9514">
      <c r="A9514" t="inlineStr">
        <is>
          <t>hydrodynamisch</t>
        </is>
      </c>
      <c r="B9514" t="inlineStr"/>
      <c r="C9514" t="inlineStr"/>
      <c r="D9514" t="inlineStr">
        <is>
          <t>thuỷ động lực học, động lực học chất nước</t>
        </is>
      </c>
    </row>
    <row r="9515">
      <c r="A9515" t="inlineStr">
        <is>
          <t>Hydrolyse</t>
        </is>
      </c>
      <c r="B9515" t="inlineStr"/>
      <c r="C9515" t="inlineStr"/>
      <c r="D9515" t="inlineStr">
        <is>
          <t>sự thuỷ phân</t>
        </is>
      </c>
    </row>
    <row r="9516">
      <c r="A9516" t="inlineStr">
        <is>
          <t>Hydrostatik</t>
        </is>
      </c>
      <c r="B9516" t="inlineStr"/>
      <c r="C9516" t="inlineStr"/>
      <c r="D9516" t="inlineStr">
        <is>
          <t>thuỷ tĩnh học</t>
        </is>
      </c>
    </row>
    <row r="9517">
      <c r="A9517" t="inlineStr">
        <is>
          <t>hydrostatisch</t>
        </is>
      </c>
      <c r="B9517" t="inlineStr"/>
      <c r="C9517" t="inlineStr"/>
      <c r="D9517" t="inlineStr">
        <is>
          <t>thuỷ tĩnh</t>
        </is>
      </c>
    </row>
    <row r="9518">
      <c r="A9518" t="inlineStr">
        <is>
          <t>Hydroxyd</t>
        </is>
      </c>
      <c r="B9518" t="inlineStr"/>
      <c r="C9518" t="inlineStr"/>
      <c r="D9518" t="inlineStr">
        <is>
          <t>hyddroxyt</t>
        </is>
      </c>
    </row>
    <row r="9519">
      <c r="A9519" t="inlineStr">
        <is>
          <t>Hydroxyl</t>
        </is>
      </c>
      <c r="B9519" t="inlineStr"/>
      <c r="C9519" t="inlineStr"/>
      <c r="D9519" t="inlineStr">
        <is>
          <t>Hydrat</t>
        </is>
      </c>
    </row>
    <row r="9520">
      <c r="A9520" t="inlineStr">
        <is>
          <t>Hygiene</t>
        </is>
      </c>
      <c r="B9520" t="inlineStr"/>
      <c r="C9520" t="inlineStr"/>
      <c r="D9520" t="inlineStr">
        <is>
          <t>khoa vệ sinh = die Hygiene +</t>
        </is>
      </c>
    </row>
    <row r="9521">
      <c r="A9521" t="inlineStr">
        <is>
          <t>hygienisch</t>
        </is>
      </c>
      <c r="B9521" t="inlineStr"/>
      <c r="C9521" t="inlineStr"/>
      <c r="D9521" t="inlineStr">
        <is>
          <t>vệ sinh, hợp vệ sinh</t>
        </is>
      </c>
    </row>
    <row r="9522">
      <c r="A9522" t="inlineStr">
        <is>
          <t>Hymen</t>
        </is>
      </c>
      <c r="B9522" t="inlineStr"/>
      <c r="C9522" t="inlineStr"/>
      <c r="D9522" t="inlineStr">
        <is>
          <t>thần hôn nhân, ông tơ bà nguyệt, màng trinh</t>
        </is>
      </c>
    </row>
    <row r="9523">
      <c r="A9523" t="inlineStr">
        <is>
          <t>Hymne</t>
        </is>
      </c>
      <c r="B9523" t="inlineStr"/>
      <c r="C9523" t="inlineStr"/>
      <c r="D9523" t="inlineStr">
        <is>
          <t>bài hát ca ngợi, bài hát vui, bài thánh ca - bài hát ca tụng</t>
        </is>
      </c>
    </row>
    <row r="9524">
      <c r="A9524" t="inlineStr">
        <is>
          <t>hymnisch</t>
        </is>
      </c>
      <c r="B9524" t="inlineStr"/>
      <c r="C9524" t="inlineStr"/>
      <c r="D9524" t="inlineStr">
        <is>
          <t>thánh ca</t>
        </is>
      </c>
    </row>
    <row r="9525">
      <c r="A9525" t="inlineStr">
        <is>
          <t>Hyperbel</t>
        </is>
      </c>
      <c r="B9525" t="inlineStr"/>
      <c r="C9525" t="inlineStr"/>
      <c r="D9525" t="inlineStr">
        <is>
          <t>phép ngoa dụ, lời nói cường điệu, lời ngoa dụ = die Hyperbel +</t>
        </is>
      </c>
    </row>
    <row r="9526">
      <c r="A9526" t="inlineStr">
        <is>
          <t>hyperbolisch</t>
        </is>
      </c>
      <c r="B9526" t="inlineStr"/>
      <c r="C9526" t="inlineStr"/>
      <c r="D9526" t="inlineStr">
        <is>
          <t>hyperbolic</t>
        </is>
      </c>
    </row>
    <row r="9527">
      <c r="A9527" t="inlineStr">
        <is>
          <t>Hypertonie</t>
        </is>
      </c>
      <c r="B9527" t="inlineStr"/>
      <c r="C9527" t="inlineStr"/>
      <c r="D9527" t="inlineStr">
        <is>
          <t>chứng tăng huyết áp</t>
        </is>
      </c>
    </row>
    <row r="9528">
      <c r="A9528" t="inlineStr">
        <is>
          <t>Hypertrophie</t>
        </is>
      </c>
      <c r="B9528" t="inlineStr"/>
      <c r="C9528" t="inlineStr"/>
      <c r="D9528" t="inlineStr">
        <is>
          <t>sự nở to</t>
        </is>
      </c>
    </row>
    <row r="9529">
      <c r="A9529" t="inlineStr">
        <is>
          <t>Hypnose</t>
        </is>
      </c>
      <c r="B9529" t="inlineStr"/>
      <c r="C9529" t="inlineStr"/>
      <c r="D9529" t="inlineStr">
        <is>
          <t>giấc ngủ nhân tạo, sự thôi miên</t>
        </is>
      </c>
    </row>
    <row r="9530">
      <c r="A9530" t="inlineStr">
        <is>
          <t>hypnotisch</t>
        </is>
      </c>
      <c r="B9530" t="inlineStr"/>
      <c r="C9530" t="inlineStr"/>
      <c r="D9530" t="inlineStr">
        <is>
          <t>thôi miên</t>
        </is>
      </c>
    </row>
    <row r="9531">
      <c r="A9531" t="inlineStr">
        <is>
          <t>Hypnotiseur</t>
        </is>
      </c>
      <c r="B9531" t="inlineStr"/>
      <c r="C9531" t="inlineStr"/>
      <c r="D9531" t="inlineStr">
        <is>
          <t>nhà thôi miên</t>
        </is>
      </c>
    </row>
    <row r="9532">
      <c r="A9532" t="inlineStr">
        <is>
          <t>hypnotisieren</t>
        </is>
      </c>
      <c r="B9532" t="inlineStr"/>
      <c r="C9532" t="inlineStr"/>
      <c r="D9532" t="inlineStr">
        <is>
          <t>thôi miên - mê hoặc, quyến rũ</t>
        </is>
      </c>
    </row>
    <row r="9533">
      <c r="A9533" t="inlineStr">
        <is>
          <t>Hypnotismus</t>
        </is>
      </c>
      <c r="B9533" t="inlineStr"/>
      <c r="C9533" t="inlineStr"/>
      <c r="D9533" t="inlineStr">
        <is>
          <t>thuật thôi miên, tình trạng bị thôi miên</t>
        </is>
      </c>
    </row>
    <row r="9534">
      <c r="A9534" t="inlineStr">
        <is>
          <t>Hypochonder</t>
        </is>
      </c>
      <c r="B9534" t="inlineStr"/>
      <c r="C9534" t="inlineStr"/>
      <c r="D9534" t="inlineStr">
        <is>
          <t>người mắc chứng nghi bệnh</t>
        </is>
      </c>
    </row>
    <row r="9535">
      <c r="A9535" t="inlineStr">
        <is>
          <t>Hypochondrie</t>
        </is>
      </c>
      <c r="B9535" t="inlineStr"/>
      <c r="C9535" t="inlineStr"/>
      <c r="D9535" t="inlineStr">
        <is>
          <t>chứng nghi bệnh</t>
        </is>
      </c>
    </row>
    <row r="9536">
      <c r="A9536" t="inlineStr">
        <is>
          <t>hypochondrisch</t>
        </is>
      </c>
      <c r="B9536" t="inlineStr"/>
      <c r="C9536" t="inlineStr"/>
      <c r="D9536" t="inlineStr">
        <is>
          <t>chứng nghi bệnh, mắc chứng nghi bệnh</t>
        </is>
      </c>
    </row>
    <row r="9537">
      <c r="A9537" t="inlineStr">
        <is>
          <t>hypoderm</t>
        </is>
      </c>
      <c r="B9537" t="inlineStr"/>
      <c r="C9537" t="inlineStr"/>
      <c r="D9537" t="inlineStr">
        <is>
          <t>dưới da</t>
        </is>
      </c>
    </row>
    <row r="9538">
      <c r="A9538" t="inlineStr">
        <is>
          <t>Hypotenuse</t>
        </is>
      </c>
      <c r="B9538" t="inlineStr"/>
      <c r="C9538" t="inlineStr"/>
      <c r="D9538" t="inlineStr">
        <is>
          <t>cạnh huyền</t>
        </is>
      </c>
    </row>
    <row r="9539">
      <c r="A9539" t="inlineStr">
        <is>
          <t>Hypothek</t>
        </is>
      </c>
      <c r="B9539" t="inlineStr"/>
      <c r="C9539" t="inlineStr"/>
      <c r="D9539" t="inlineStr">
        <is>
          <t>quyền cầm đồ thế nợ, quyền thế nợ bằng bất động sản = mit einer Hypothek belasten +</t>
        </is>
      </c>
    </row>
    <row r="9540">
      <c r="A9540" t="inlineStr">
        <is>
          <t>Hypotheken</t>
        </is>
      </c>
      <c r="B9540" t="inlineStr"/>
      <c r="C9540" t="inlineStr"/>
      <c r="D9540" t="inlineStr">
        <is>
          <t>gửi vào kho, xây ghép</t>
        </is>
      </c>
    </row>
    <row r="9541">
      <c r="A9541" t="inlineStr">
        <is>
          <t>Hypothekenschuldner</t>
        </is>
      </c>
      <c r="B9541" t="inlineStr"/>
      <c r="C9541" t="inlineStr"/>
      <c r="D9541" t="inlineStr">
        <is>
          <t>người phải cầm cố, người phải thế n</t>
        </is>
      </c>
    </row>
    <row r="9542">
      <c r="A9542" t="inlineStr">
        <is>
          <t>Hypothese</t>
        </is>
      </c>
      <c r="B9542" t="inlineStr"/>
      <c r="C9542" t="inlineStr"/>
      <c r="D9542" t="inlineStr">
        <is>
          <t>giả thuyết = eine Hypothese aufstellen +</t>
        </is>
      </c>
    </row>
    <row r="9543">
      <c r="A9543" t="inlineStr">
        <is>
          <t>Hysterese</t>
        </is>
      </c>
      <c r="B9543" t="inlineStr"/>
      <c r="C9543" t="inlineStr"/>
      <c r="D9543" t="inlineStr">
        <is>
          <t>hiện tượng trễ</t>
        </is>
      </c>
    </row>
    <row r="9544">
      <c r="A9544" t="inlineStr">
        <is>
          <t>Hysterie</t>
        </is>
      </c>
      <c r="B9544" t="inlineStr"/>
      <c r="C9544" t="inlineStr"/>
      <c r="D9544" t="inlineStr">
        <is>
          <t>cơn ictêri, cơn kích động, cơn cuồng loạn = die Hysterie +</t>
        </is>
      </c>
    </row>
    <row r="9545">
      <c r="A9545" t="inlineStr">
        <is>
          <t>hysterisch</t>
        </is>
      </c>
      <c r="B9545" t="inlineStr"/>
      <c r="C9545" t="inlineStr"/>
      <c r="D9545" t="inlineStr">
        <is>
          <t>ictêri, mắc ictêri, quá kích động, cuồng loạn</t>
        </is>
      </c>
    </row>
    <row r="9546">
      <c r="A9546" t="inlineStr">
        <is>
          <t>ich</t>
        </is>
      </c>
      <c r="B9546" t="inlineStr"/>
      <c r="C9546" t="inlineStr"/>
      <c r="D9546">
        <f> und ich? +</f>
        <v/>
      </c>
    </row>
    <row r="9547">
      <c r="A9547" t="inlineStr">
        <is>
          <t>Ichthyologe</t>
        </is>
      </c>
      <c r="B9547" t="inlineStr"/>
      <c r="C9547" t="inlineStr"/>
      <c r="D9547" t="inlineStr">
        <is>
          <t>nhà nghiên cứu cá, nhà ngư học</t>
        </is>
      </c>
    </row>
    <row r="9548">
      <c r="A9548" t="inlineStr">
        <is>
          <t>Ideal</t>
        </is>
      </c>
      <c r="B9548" t="inlineStr"/>
      <c r="C9548" t="inlineStr"/>
      <c r="D9548" t="inlineStr">
        <is>
          <t>giấc mơ, giấc mộng, sự mơ mộng, sự mơ màng, sự mộng tưởng, điều mơ tưởng, điều mơ ước, điều kỳ ảo như trong giấc mơ - lý tưởng, người lý tưởng, vật lý tưởng, cái tinh thần, điều chỉ có trong tâm trí, Iddêan - em bé, được chỉ định, tình hình chung, hoàn cảnh, cuộc sống nói chung, của Italian vermouth - kiểu, mẫu, mô hình, người làm gương, người gương mẫu, người giống hệt, vật giống hệt, người làm kiểu, vật làm kiểu, người đàn bà mặc quần áo mẫu, quần áo mặc làm mẫu, vật mẫu - cờ hiệu, cờ, cánh cờ, tiêu chuẩn, chuẩn, trình độ, mức, chất lượng trung bình, lớp học, hạng, thứ, bản vị, chân, cột, cây mọc đứng, Xtanđa</t>
        </is>
      </c>
    </row>
    <row r="9549">
      <c r="A9549" t="inlineStr">
        <is>
          <t>ideal</t>
        </is>
      </c>
      <c r="B9549" t="inlineStr"/>
      <c r="C9549" t="inlineStr"/>
      <c r="D9549" t="inlineStr">
        <is>
          <t>quan niệm, tư tưởng, chỉ có trong ý nghĩ, chỉ có trong trí tưởng tượng, tưởng tượng, lý tưởng, mẫu mực lý tưởng, duy tâm - hoàn hảo, hoàn toàn, thành thạo, hoàn thành, đủ, đúng</t>
        </is>
      </c>
    </row>
    <row r="9550">
      <c r="A9550" t="inlineStr">
        <is>
          <t>idealisieren</t>
        </is>
      </c>
      <c r="B9550" t="inlineStr"/>
      <c r="C9550" t="inlineStr"/>
      <c r="D9550" t="inlineStr">
        <is>
          <t>lý tưởng hoá - biến hình, biến dạng, tôn lên, làm cho rạng rỡ lên</t>
        </is>
      </c>
    </row>
    <row r="9551">
      <c r="A9551" t="inlineStr">
        <is>
          <t>Idealisierung</t>
        </is>
      </c>
      <c r="B9551" t="inlineStr"/>
      <c r="C9551" t="inlineStr"/>
      <c r="D9551" t="inlineStr">
        <is>
          <t>chủ nghĩa duy tâm, chủ nghĩa lý tưởng - sự lý tưởng hoá</t>
        </is>
      </c>
    </row>
    <row r="9552">
      <c r="A9552" t="inlineStr">
        <is>
          <t>Idealismus</t>
        </is>
      </c>
      <c r="B9552" t="inlineStr"/>
      <c r="C9552" t="inlineStr"/>
      <c r="D9552" t="inlineStr">
        <is>
          <t>chủ nghĩa duy tâm, chủ nghĩa lý tưởng</t>
        </is>
      </c>
    </row>
    <row r="9553">
      <c r="A9553" t="inlineStr">
        <is>
          <t>Idealist</t>
        </is>
      </c>
      <c r="B9553" t="inlineStr"/>
      <c r="C9553" t="inlineStr"/>
      <c r="D9553" t="inlineStr">
        <is>
          <t>người duy tâm, người hay lý tưởng hoá, người mơ mộng không thực tế</t>
        </is>
      </c>
    </row>
    <row r="9554">
      <c r="A9554" t="inlineStr">
        <is>
          <t>idealistisch</t>
        </is>
      </c>
      <c r="B9554" t="inlineStr"/>
      <c r="C9554" t="inlineStr"/>
      <c r="D9554" t="inlineStr">
        <is>
          <t>duy tâm</t>
        </is>
      </c>
    </row>
    <row r="9555">
      <c r="A9555" t="inlineStr">
        <is>
          <t>ideell</t>
        </is>
      </c>
      <c r="B9555" t="inlineStr"/>
      <c r="C9555" t="inlineStr"/>
      <c r="D9555" t="inlineStr">
        <is>
          <t>quan niệm, tư tưởng, chỉ có trong ý nghĩ, chỉ có trong trí tưởng tượng, tưởng tượng, lý tưởng, mẫu mực lý tưởng, duy tâm - đúng như lý tưởng, theo lý tưởng, trong lý tưởng - không có thực, ảo</t>
        </is>
      </c>
    </row>
    <row r="9556">
      <c r="A9556" t="inlineStr">
        <is>
          <t>Ideenlehre</t>
        </is>
      </c>
      <c r="B9556" t="inlineStr"/>
      <c r="C9556" t="inlineStr"/>
      <c r="D9556" t="inlineStr">
        <is>
          <t>sự nghiên cứu tư tưởng, tư tưởng, hệ tư tưởng, sự mơ tưởng, sự mộng tưởng</t>
        </is>
      </c>
    </row>
    <row r="9557">
      <c r="A9557" t="inlineStr">
        <is>
          <t>identifizierbar</t>
        </is>
      </c>
      <c r="B9557" t="inlineStr"/>
      <c r="C9557" t="inlineStr"/>
      <c r="D9557" t="inlineStr">
        <is>
          <t>có thể làm thành đồng nhất, có thể coi như nhau, có thể nhận ra, có thể nhận biết</t>
        </is>
      </c>
    </row>
    <row r="9558">
      <c r="A9558" t="inlineStr">
        <is>
          <t>identifizieren</t>
        </is>
      </c>
      <c r="B9558" t="inlineStr"/>
      <c r="C9558" t="inlineStr"/>
      <c r="D9558" t="inlineStr">
        <is>
          <t>đồng nhất hoá, coi như nhau, nhận ra, làm cho nhận ra, nhận biết, nhận diện, nhận dạng, đồng nhất với, đồng cảm với</t>
        </is>
      </c>
    </row>
    <row r="9559">
      <c r="A9559" t="inlineStr">
        <is>
          <t>identifiziert</t>
        </is>
      </c>
      <c r="B9559" t="inlineStr"/>
      <c r="C9559" t="inlineStr"/>
      <c r="D9559" t="inlineStr">
        <is>
          <t>không được đồng nhất hoá, chưa được nhận biết, chưa truy ra gốc tích</t>
        </is>
      </c>
    </row>
    <row r="9560">
      <c r="A9560" t="inlineStr">
        <is>
          <t>Identifizierung</t>
        </is>
      </c>
      <c r="B9560" t="inlineStr"/>
      <c r="C9560" t="inlineStr"/>
      <c r="D9560" t="inlineStr">
        <is>
          <t>sự đồng nhất hoá, sự làm thành đồng nhất, sự nhận ra, sự nhận biết sự nhận diện, sự nhận dạng, nét để nhận ra, nét để nhận biết, nét để nhận diện, nét để nhận dạng - sự phát hiện ra, sự nhận diện ra, sự gắn bó chặt chẽ với, sự gia nhập, sự dự vào</t>
        </is>
      </c>
    </row>
    <row r="9561">
      <c r="A9561" t="inlineStr">
        <is>
          <t>identisch</t>
        </is>
      </c>
      <c r="B9561" t="inlineStr"/>
      <c r="C9561" t="inlineStr"/>
      <c r="D9561" t="inlineStr">
        <is>
          <t>đúng, chính, đồng nhất</t>
        </is>
      </c>
    </row>
    <row r="9562">
      <c r="A9562" t="inlineStr">
        <is>
          <t>Ideologe</t>
        </is>
      </c>
      <c r="B9562" t="inlineStr"/>
      <c r="C9562" t="inlineStr"/>
      <c r="D9562" t="inlineStr">
        <is>
          <t>nhà tư tưởng, người không tư tưởng, nhà lý thuyết, nhà lý luận</t>
        </is>
      </c>
    </row>
    <row r="9563">
      <c r="A9563" t="inlineStr">
        <is>
          <t>Ideologie</t>
        </is>
      </c>
      <c r="B9563" t="inlineStr"/>
      <c r="C9563" t="inlineStr"/>
      <c r="D9563" t="inlineStr">
        <is>
          <t>sự nghiên cứu tư tưởng, tư tưởng, hệ tư tưởng, sự mơ tưởng, sự mộng tưởng</t>
        </is>
      </c>
    </row>
    <row r="9564">
      <c r="A9564" t="inlineStr">
        <is>
          <t>ideologisch</t>
        </is>
      </c>
      <c r="B9564" t="inlineStr"/>
      <c r="C9564" t="inlineStr"/>
      <c r="D9564" t="inlineStr">
        <is>
          <t>tư tưởng</t>
        </is>
      </c>
    </row>
    <row r="9565">
      <c r="A9565" t="inlineStr">
        <is>
          <t>Idiom</t>
        </is>
      </c>
      <c r="B9565" t="inlineStr"/>
      <c r="C9565" t="inlineStr"/>
      <c r="D9565" t="inlineStr">
        <is>
          <t>sự bắt chước nước ngoài, phong cách nước ngoài, đặc điểm nước ngoài, phong tục nước ngoài, từ nước ngoài</t>
        </is>
      </c>
    </row>
    <row r="9566">
      <c r="A9566" t="inlineStr">
        <is>
          <t>idiomatisch</t>
        </is>
      </c>
      <c r="B9566" t="inlineStr"/>
      <c r="C9566" t="inlineStr"/>
      <c r="D9566" t="inlineStr">
        <is>
          <t>thành ngữ, có tính chất thành ngữ, có nhiều thành ngữ, đặc ngữ, phù hợp với đặc tính của một ngôn ngữ, có đặc tính rõ rệt</t>
        </is>
      </c>
    </row>
    <row r="9567">
      <c r="A9567" t="inlineStr">
        <is>
          <t>Idiot</t>
        </is>
      </c>
      <c r="B9567" t="inlineStr"/>
      <c r="C9567" t="inlineStr"/>
      <c r="D9567" t="inlineStr">
        <is>
          <t>cái rổ, cái giỏ, cái thúng, tay cầm của roi song, roi song, roi mây, hình rổ, hình giỏ, bằng song, bằng mây - người ngu dốt, người đần độn - người ngu đần - món hoa quả nấu, người khờ dại, người ngu xuẩn, người xuẩn ngốc, người làm trò hề, anh hề, người bị lừa phỉnh - người trẻ nít, người thoái hoá - người ngờ nghệch, người dại dột, người nhu nhược - = der Idiot +</t>
        </is>
      </c>
    </row>
    <row r="9568">
      <c r="A9568" t="inlineStr">
        <is>
          <t>Idiotie</t>
        </is>
      </c>
      <c r="B9568" t="inlineStr"/>
      <c r="C9568" t="inlineStr"/>
      <c r="D9568" t="inlineStr">
        <is>
          <t>tính ngu si, tính ngu ngốc, hành động ngu si, lời nói ngu si, chứng si</t>
        </is>
      </c>
    </row>
    <row r="9569">
      <c r="A9569" t="inlineStr">
        <is>
          <t>idiotisch</t>
        </is>
      </c>
      <c r="B9569" t="inlineStr"/>
      <c r="C9569" t="inlineStr"/>
      <c r="D9569" t="inlineStr">
        <is>
          <t>giống lừa, ngu xuẩn, ngu như lừa - người trẻ nít, khờ dại, thoái hoá - ngu dại, ngu đần, đần độn, ngớ ngẩn, ngẩn người ra, ngây ra, mụ đi, chán, buồn = idiotisch +</t>
        </is>
      </c>
    </row>
    <row r="9570">
      <c r="A9570" t="inlineStr">
        <is>
          <t>Idol</t>
        </is>
      </c>
      <c r="B9570" t="inlineStr"/>
      <c r="C9570" t="inlineStr"/>
      <c r="D9570" t="inlineStr">
        <is>
          <t>tượng thần, thần tượng, người được sùng bái, vật được tôn sùng, ma quỷ, quan niệm sai lầm idolum)</t>
        </is>
      </c>
    </row>
    <row r="9571">
      <c r="A9571" t="inlineStr">
        <is>
          <t>Idylle</t>
        </is>
      </c>
      <c r="B9571" t="inlineStr"/>
      <c r="C9571" t="inlineStr"/>
      <c r="D9571" t="inlineStr">
        <is>
          <t>thơ điền viên, khúc đồng quê, cảnh đồng quê, cảnh điền viên, câu chuyện tình thơ mộng đồng quê - bức hoạ đồng quê, bài thơ đồng quê, kịch đồng quê..., thư của mục sư gửi cho con chiên</t>
        </is>
      </c>
    </row>
    <row r="9572">
      <c r="A9572" t="inlineStr">
        <is>
          <t>idyllisch</t>
        </is>
      </c>
      <c r="B9572" t="inlineStr"/>
      <c r="C9572" t="inlineStr"/>
      <c r="D9572" t="inlineStr">
        <is>
          <t>thơ điền viên, khúc đồng quê, bình dị, đồng quê, điền viên, thôn dã - người chăn súc vật, mục đồng, có tính chất đồng quê, đồng cỏ, mục sư - trong như tiếng sáo, lanh lảnh</t>
        </is>
      </c>
    </row>
    <row r="9573">
      <c r="A9573" t="inlineStr">
        <is>
          <t>Igel</t>
        </is>
      </c>
      <c r="B9573" t="inlineStr"/>
      <c r="C9573" t="inlineStr"/>
      <c r="D9573" t="inlineStr">
        <is>
          <t>con nhím Âu, tập đoàn cứ điểm kiểu "con chim", quả có nhiều gai, người khó giao thiệp</t>
        </is>
      </c>
    </row>
    <row r="9574">
      <c r="A9574" t="inlineStr">
        <is>
          <t>Iglu</t>
        </is>
      </c>
      <c r="B9574" t="inlineStr"/>
      <c r="C9574" t="inlineStr"/>
      <c r="D9574" t="inlineStr">
        <is>
          <t>lều tuyết</t>
        </is>
      </c>
    </row>
    <row r="9575">
      <c r="A9575" t="inlineStr">
        <is>
          <t>Ignorant</t>
        </is>
      </c>
      <c r="B9575" t="inlineStr"/>
      <c r="C9575" t="inlineStr"/>
      <c r="D9575" t="inlineStr">
        <is>
          <t>người ngu dốt</t>
        </is>
      </c>
    </row>
    <row r="9576">
      <c r="A9576" t="inlineStr">
        <is>
          <t>ignorant</t>
        </is>
      </c>
      <c r="B9576" t="inlineStr"/>
      <c r="C9576" t="inlineStr"/>
      <c r="D9576" t="inlineStr">
        <is>
          <t>không được báo tin, không hay, không biết trước, không am hiểu</t>
        </is>
      </c>
    </row>
    <row r="9577">
      <c r="A9577" t="inlineStr">
        <is>
          <t>Ignoranz</t>
        </is>
      </c>
      <c r="B9577" t="inlineStr"/>
      <c r="C9577" t="inlineStr"/>
      <c r="D9577" t="inlineStr">
        <is>
          <t>sự ngu dốt, sự không biết</t>
        </is>
      </c>
    </row>
    <row r="9578">
      <c r="A9578" t="inlineStr">
        <is>
          <t>ignorieren</t>
        </is>
      </c>
      <c r="B9578" t="inlineStr"/>
      <c r="C9578" t="inlineStr"/>
      <c r="D9578" t="inlineStr">
        <is>
          <t>nháy mắt, chớp mắt, chập chờn, lung linh, nhấp nháy, bật đèn, nhắm mắt lam ngơ, nháy, chớp, bật nhấp nháy, nhắm mắt trước, tránh, lẩn tránh - lờ đi, phớt đi, làm ra vẻ không biết đến, bác bỏ - coi thường, coi nhẹ, xem khinh = jemanden ignorieren +</t>
        </is>
      </c>
    </row>
    <row r="9579">
      <c r="A9579" t="inlineStr">
        <is>
          <t>ihm</t>
        </is>
      </c>
      <c r="B9579" t="inlineStr"/>
      <c r="C9579" t="inlineStr"/>
      <c r="D9579">
        <f> wehe ihm! + = es ist aus mit ihm +</f>
        <v/>
      </c>
    </row>
    <row r="9580">
      <c r="A9580" t="inlineStr">
        <is>
          <t>ihnen</t>
        </is>
      </c>
      <c r="B9580" t="inlineStr"/>
      <c r="C9580" t="inlineStr"/>
      <c r="D9580">
        <f> es steht ihnen frei + = es ging bei ihnen hart auf hart +</f>
        <v/>
      </c>
    </row>
    <row r="9581">
      <c r="A9581" t="inlineStr">
        <is>
          <t>Ihr</t>
        </is>
      </c>
      <c r="B9581" t="inlineStr"/>
      <c r="C9581" t="inlineStr"/>
      <c r="D9581" t="inlineStr">
        <is>
          <t>của anh, của chị, của ngài, của mày, của các anh, của các chị, của các ngài, của chúng mày = Ihr ergebener + = Ihr sehr ergebener +</t>
        </is>
      </c>
    </row>
    <row r="9582">
      <c r="A9582" t="inlineStr">
        <is>
          <t>ihr</t>
        </is>
      </c>
      <c r="B9582" t="inlineStr"/>
      <c r="C9582" t="inlineStr"/>
      <c r="D9582" t="inlineStr">
        <is>
          <t>cái của nó, cái của cô ấy, cái của chị ấy, cái của bà ấy - của cái đó, của điều đó, của con vật đó, cái của điều đó, cái của con vật đó - của chúng, của chúng nó, của họ - - anh, chị, ông, bà, ngài, ngươi, mày, các anh, các chị, các ông, các bà, các ngài, các người, chúng mày, ai, người ta</t>
        </is>
      </c>
    </row>
    <row r="9583">
      <c r="A9583" t="inlineStr">
        <is>
          <t>Ihre</t>
        </is>
      </c>
      <c r="B9583" t="inlineStr"/>
      <c r="C9583" t="inlineStr"/>
      <c r="D9583" t="inlineStr">
        <is>
          <t>của anh, của chị, của ngài, của mày, của các anh, của các chị, của các ngài, của chúng mày - cái của anh, cái của chị, cái của ngài, cái của mày, cái của các anh, cái của các chị, cái của các ngài, cái của chúng mày</t>
        </is>
      </c>
    </row>
    <row r="9584">
      <c r="A9584" t="inlineStr">
        <is>
          <t>ihre</t>
        </is>
      </c>
      <c r="B9584" t="inlineStr"/>
      <c r="C9584" t="inlineStr"/>
      <c r="D9584" t="inlineStr">
        <is>
          <t>của nó, của cô ấy, của bà ấy, của chị ấy... - cái của nó, cái của cô ấy, cái của chị ấy, cái của bà ấy</t>
        </is>
      </c>
    </row>
    <row r="9585">
      <c r="A9585" t="inlineStr">
        <is>
          <t>ihrer</t>
        </is>
      </c>
      <c r="B9585" t="inlineStr"/>
      <c r="C9585" t="inlineStr"/>
      <c r="D9585" t="inlineStr">
        <is>
          <t>cái của chúng, cái của họ - anh, chị, ông, bà, ngài, ngươi, mày, các anh, các chị, các ông, các bà, các ngài, các người, chúng mày, ai, người ta</t>
        </is>
      </c>
    </row>
    <row r="9586">
      <c r="A9586" t="inlineStr">
        <is>
          <t>ihresgleichen</t>
        </is>
      </c>
      <c r="B9586" t="inlineStr"/>
      <c r="C9586" t="inlineStr"/>
      <c r="D9586">
        <f> sie hat nicht ihresgleichen +</f>
        <v/>
      </c>
    </row>
    <row r="9587">
      <c r="A9587" t="inlineStr">
        <is>
          <t>Ikone</t>
        </is>
      </c>
      <c r="B9587" t="inlineStr"/>
      <c r="C9587" t="inlineStr"/>
      <c r="D9587" t="inlineStr">
        <is>
          <t>tượng, hình tượng, thần tượng, tượng thánh, thánh tượng</t>
        </is>
      </c>
    </row>
    <row r="9588">
      <c r="A9588" t="inlineStr">
        <is>
          <t>illegal</t>
        </is>
      </c>
      <c r="B9588" t="inlineStr"/>
      <c r="C9588" t="inlineStr"/>
      <c r="D9588" t="inlineStr">
        <is>
          <t>không hợp pháp, trái luật</t>
        </is>
      </c>
    </row>
    <row r="9589">
      <c r="A9589" t="inlineStr">
        <is>
          <t>Illusion</t>
        </is>
      </c>
      <c r="B9589" t="inlineStr"/>
      <c r="C9589" t="inlineStr"/>
      <c r="D9589" t="inlineStr">
        <is>
          <t>ảo tưởng, ảo giác, ảo ảnh, sự đánh lừa, sự làm mắc lừa, vải tuyn thưa - ảo tượng, ảo vọng - ma, bóng ma, hão huyền, không có thực = sich einer Illusion hingeben +</t>
        </is>
      </c>
    </row>
    <row r="9590">
      <c r="A9590" t="inlineStr">
        <is>
          <t>illusorisch</t>
        </is>
      </c>
      <c r="B9590" t="inlineStr"/>
      <c r="C9590" t="inlineStr"/>
      <c r="D9590" t="inlineStr">
        <is>
          <t>ngu ngốc, ngốc nghếch, đần độn - đánh lừa, làm mắc lừa, hão huyền, viển vông - không thực tế</t>
        </is>
      </c>
    </row>
    <row r="9591">
      <c r="A9591" t="inlineStr">
        <is>
          <t>illuster</t>
        </is>
      </c>
      <c r="B9591" t="inlineStr"/>
      <c r="C9591" t="inlineStr"/>
      <c r="D9591" t="inlineStr">
        <is>
          <t>có tiếng, nổi tiếng, lừng lẫy, rạng rỡ, vinh quang</t>
        </is>
      </c>
    </row>
    <row r="9592">
      <c r="A9592" t="inlineStr">
        <is>
          <t>Illustration</t>
        </is>
      </c>
      <c r="B9592" t="inlineStr"/>
      <c r="C9592" t="inlineStr"/>
      <c r="D9592" t="inlineStr">
        <is>
          <t>sự minh hoạ, tranh minh hoạ, thí dụ minh hoạ, câu chuyện minh hoạ</t>
        </is>
      </c>
    </row>
    <row r="9593">
      <c r="A9593" t="inlineStr">
        <is>
          <t>Illustrator</t>
        </is>
      </c>
      <c r="B9593" t="inlineStr"/>
      <c r="C9593" t="inlineStr"/>
      <c r="D9593" t="inlineStr">
        <is>
          <t>người vẽ tranh minh hoạ, người minh hoạ, vật minh hoạ</t>
        </is>
      </c>
    </row>
    <row r="9594">
      <c r="A9594" t="inlineStr">
        <is>
          <t>illustrieren</t>
        </is>
      </c>
      <c r="B9594" t="inlineStr"/>
      <c r="C9594" t="inlineStr"/>
      <c r="D9594" t="inlineStr">
        <is>
          <t>chứng minh, giải thích, bày tỏ, biểu lộ, làm thấy rõ, biểu tình, biểu tình tuần hành, biểu dương lực lượng, thao diễn - minh hoạ, làm rõ ý, in tranh ảnh, soi sáng, chiếu sáng, làm sáng tỏ, làm nổi tiếng, làm rạng danh - về, mô tả một cách sinh động, hình dung tưởng tượng</t>
        </is>
      </c>
    </row>
    <row r="9595">
      <c r="A9595" t="inlineStr">
        <is>
          <t>illustriert</t>
        </is>
      </c>
      <c r="B9595" t="inlineStr"/>
      <c r="C9595" t="inlineStr"/>
      <c r="D9595" t="inlineStr">
        <is>
          <t>tranh ảnh, diễn tả bằng tranh ảnh, có nhiều tranh ảnh, diễn đạt bằng hình tượng, nhiều hình ảnh, nhiều hình tượng sinh động</t>
        </is>
      </c>
    </row>
    <row r="9596">
      <c r="A9596" t="inlineStr">
        <is>
          <t>Illustrierung</t>
        </is>
      </c>
      <c r="B9596" t="inlineStr"/>
      <c r="C9596" t="inlineStr"/>
      <c r="D9596" t="inlineStr">
        <is>
          <t>sự minh hoạ, tranh minh hoạ, thí dụ minh hoạ, câu chuyện minh hoạ</t>
        </is>
      </c>
    </row>
    <row r="9597">
      <c r="A9597" t="inlineStr">
        <is>
          <t>Iltis</t>
        </is>
      </c>
      <c r="B9597" t="inlineStr"/>
      <c r="C9597" t="inlineStr"/>
      <c r="D9597" t="inlineStr">
        <is>
          <t>chồn putoa, da lông chồn putoa - - chồn nâu</t>
        </is>
      </c>
    </row>
    <row r="9598">
      <c r="A9598" t="inlineStr">
        <is>
          <t>Image</t>
        </is>
      </c>
      <c r="B9598" t="inlineStr"/>
      <c r="C9598" t="inlineStr"/>
      <c r="D9598" t="inlineStr">
        <is>
          <t>hình, hình ảnh, ảnh, vật giống hệt, người giống hệt, hình tượng, tượng, thần tượng, thánh tượng, ý niệm, ý tưởng, quan niệm, tượng trưng, điển hình, hiện thân</t>
        </is>
      </c>
    </row>
    <row r="9599">
      <c r="A9599" t="inlineStr">
        <is>
          <t>Imitator</t>
        </is>
      </c>
      <c r="B9599" t="inlineStr"/>
      <c r="C9599" t="inlineStr"/>
      <c r="D9599" t="inlineStr">
        <is>
          <t>người hay bắt chước, thú hay bắt chước, người làm đồ giả</t>
        </is>
      </c>
    </row>
    <row r="9600">
      <c r="A9600" t="inlineStr">
        <is>
          <t>imitieren</t>
        </is>
      </c>
      <c r="B9600" t="inlineStr"/>
      <c r="C9600" t="inlineStr"/>
      <c r="D9600" t="inlineStr">
        <is>
          <t>sao lại, chép lại, bắt chước, phỏng theo, mô phỏng, quay cóp - giả mạo, giả vờ, giả đò, giống như đúc - cuộn, làm giống như thật, làm giả, ứng khẩu - theo gương, noi gương, làm theo, phỏng mẫu - giả bộ</t>
        </is>
      </c>
    </row>
    <row r="9601">
      <c r="A9601" t="inlineStr">
        <is>
          <t>imitiert</t>
        </is>
      </c>
      <c r="B9601" t="inlineStr"/>
      <c r="C9601" t="inlineStr"/>
      <c r="D9601" t="inlineStr">
        <is>
          <t>giả tạo, không tự nhiên</t>
        </is>
      </c>
    </row>
    <row r="9602">
      <c r="A9602" t="inlineStr">
        <is>
          <t>immanent</t>
        </is>
      </c>
      <c r="B9602" t="inlineStr"/>
      <c r="C9602" t="inlineStr"/>
      <c r="D9602" t="inlineStr">
        <is>
          <t>nội tại, ở khắp nơi</t>
        </is>
      </c>
    </row>
    <row r="9603">
      <c r="A9603" t="inlineStr">
        <is>
          <t>Immanenz</t>
        </is>
      </c>
      <c r="B9603" t="inlineStr"/>
      <c r="C9603" t="inlineStr"/>
      <c r="D9603" t="inlineStr">
        <is>
          <t>tính nội tại</t>
        </is>
      </c>
    </row>
    <row r="9604">
      <c r="A9604" t="inlineStr">
        <is>
          <t>Immatrikulation</t>
        </is>
      </c>
      <c r="B9604" t="inlineStr"/>
      <c r="C9604" t="inlineStr"/>
      <c r="D9604" t="inlineStr">
        <is>
          <t>sự tuyển vào đại học, sự được tuyển vào đại học, kỳ thi vào đại học</t>
        </is>
      </c>
    </row>
    <row r="9605">
      <c r="A9605" t="inlineStr">
        <is>
          <t>immatrikulieren</t>
        </is>
      </c>
      <c r="B9605" t="inlineStr"/>
      <c r="C9605" t="inlineStr"/>
      <c r="D9605" t="inlineStr">
        <is>
          <t>tuyển vào đại học, trúng tuyển vào đại học = sich immatrikulieren lassen +</t>
        </is>
      </c>
    </row>
    <row r="9606">
      <c r="A9606" t="inlineStr">
        <is>
          <t>immer</t>
        </is>
      </c>
      <c r="B9606" t="inlineStr"/>
      <c r="C9606" t="inlineStr"/>
      <c r="D9606" t="inlineStr">
        <is>
          <t>luôn luôn, lúc nào cũng, bao giờ cũng, mãi mãi, hoài - liên miên - bao giờ, từ trước đến giờ, hàng, từng, nhỉ - đời đời - lần nào cũng - từ đầu đến cuối, khắp, suốt - bất cứ lúc nào, lúc nào, mỗi lần, mỗi khi, hễ khi nào = wo immer + = auf immer + = für immer + = immer noch + = immer mehr + = immer drei + = schon immer + = was auch immer + = wer auch immer + = wie auch immer + = noch immer sein + = wann auch immer + = für immer und ewig +</t>
        </is>
      </c>
    </row>
    <row r="9607">
      <c r="A9607" t="inlineStr">
        <is>
          <t>immerfort</t>
        </is>
      </c>
      <c r="B9607" t="inlineStr"/>
      <c r="C9607" t="inlineStr"/>
      <c r="D9607" t="inlineStr">
        <is>
          <t>mãi mãi, đời đời</t>
        </is>
      </c>
    </row>
    <row r="9608">
      <c r="A9608" t="inlineStr">
        <is>
          <t>immerhin</t>
        </is>
      </c>
      <c r="B9608" t="inlineStr"/>
      <c r="C9608" t="inlineStr"/>
      <c r="D9608" t="inlineStr">
        <is>
          <t>thế nào cũng được, cách nào cũng được, dầu sao chăng nữa, dù thế nào đi nữa, đại khái, qua loa, tuỳ tiện, được chăng hay chớ, cẩu thả, lộn xộn, lung tung - - tuy nhiên, tuy thế mà - dù, dù cho, mặc dù, dẫu cho, tuy thế, tuy vậy, thế nhưng = du hättest es mir immerhin sagen sollen +</t>
        </is>
      </c>
    </row>
    <row r="9609">
      <c r="A9609" t="inlineStr">
        <is>
          <t>immerzu</t>
        </is>
      </c>
      <c r="B9609" t="inlineStr"/>
      <c r="C9609" t="inlineStr"/>
      <c r="D9609" t="inlineStr">
        <is>
          <t>luôn luôn, lúc nào cũng, bao giờ cũng, mãi mãi, hoài - xa, xa cách, rời xa, xa ra, đi, biến đi, mất đi, hết đi, không ngừng liên tục, không chậm trễ, ngay lập tức - liên miên</t>
        </is>
      </c>
    </row>
    <row r="9610">
      <c r="A9610" t="inlineStr">
        <is>
          <t>Immigrant</t>
        </is>
      </c>
      <c r="B9610" t="inlineStr"/>
      <c r="C9610" t="inlineStr"/>
      <c r="D9610" t="inlineStr">
        <is>
          <t>dân nhập cư</t>
        </is>
      </c>
    </row>
    <row r="9611">
      <c r="A9611" t="inlineStr">
        <is>
          <t>immun</t>
        </is>
      </c>
      <c r="B9611" t="inlineStr"/>
      <c r="C9611" t="inlineStr"/>
      <c r="D9611" t="inlineStr">
        <is>
          <t>lùn và chắc mập = immun +</t>
        </is>
      </c>
    </row>
    <row r="9612">
      <c r="A9612" t="inlineStr">
        <is>
          <t>immunologisch</t>
        </is>
      </c>
      <c r="B9612" t="inlineStr"/>
      <c r="C9612" t="inlineStr"/>
      <c r="D9612" t="inlineStr">
        <is>
          <t>miễn dịch học</t>
        </is>
      </c>
    </row>
    <row r="9613">
      <c r="A9613" t="inlineStr">
        <is>
          <t>Impedanz</t>
        </is>
      </c>
      <c r="B9613" t="inlineStr"/>
      <c r="C9613" t="inlineStr"/>
      <c r="D9613" t="inlineStr">
        <is>
          <t>trở kháng</t>
        </is>
      </c>
    </row>
    <row r="9614">
      <c r="A9614" t="inlineStr">
        <is>
          <t>Imperativ</t>
        </is>
      </c>
      <c r="B9614" t="inlineStr"/>
      <c r="C9614" t="inlineStr"/>
      <c r="D9614" t="inlineStr">
        <is>
          <t>mệnh lệnh, điều đòi hỏi phải chú ý, điều đòi hỏi phải hành động, sự bắt buộc, nhu cầu, lối mệnh lệnh, động tà ở lối mệnh lệnh</t>
        </is>
      </c>
    </row>
    <row r="9615">
      <c r="A9615" t="inlineStr">
        <is>
          <t>Imperfekt</t>
        </is>
      </c>
      <c r="B9615" t="inlineStr"/>
      <c r="C9615" t="inlineStr"/>
      <c r="D9615" t="inlineStr">
        <is>
          <t>thời quá khứ chưa hoàn thành</t>
        </is>
      </c>
    </row>
    <row r="9616">
      <c r="A9616" t="inlineStr">
        <is>
          <t>Imperiale</t>
        </is>
      </c>
      <c r="B9616" t="inlineStr"/>
      <c r="C9616" t="inlineStr"/>
      <c r="D9616" t="inlineStr">
        <is>
          <t>chòm râu môi dưới, mui xe ngựa dùng để hành lý, đồng 15 rúp, hàng loại thượng hạng, giấy khổ 22 x 32 insơ, , khổ 23 x 31 insơ)</t>
        </is>
      </c>
    </row>
    <row r="9617">
      <c r="A9617" t="inlineStr">
        <is>
          <t>Imperialismus</t>
        </is>
      </c>
      <c r="B9617" t="inlineStr"/>
      <c r="C9617" t="inlineStr"/>
      <c r="D9617" t="inlineStr">
        <is>
          <t>chủ nghĩa đế quốc, nước đế quốc, sự thống trị của hoàng đế</t>
        </is>
      </c>
    </row>
    <row r="9618">
      <c r="A9618" t="inlineStr">
        <is>
          <t>imperialistisch</t>
        </is>
      </c>
      <c r="B9618" t="inlineStr"/>
      <c r="C9618" t="inlineStr"/>
      <c r="D9618" t="inlineStr">
        <is>
          <t>đế quốc, đế quốc chủ nghĩa</t>
        </is>
      </c>
    </row>
    <row r="9619">
      <c r="A9619" t="inlineStr">
        <is>
          <t>Impfarzt</t>
        </is>
      </c>
      <c r="B9619" t="inlineStr"/>
      <c r="C9619" t="inlineStr"/>
      <c r="D9619" t="inlineStr">
        <is>
          <t>người chủng, người tiêm chủng, ngòi chủng</t>
        </is>
      </c>
    </row>
    <row r="9620">
      <c r="A9620" t="inlineStr">
        <is>
          <t>impfen</t>
        </is>
      </c>
      <c r="B9620" t="inlineStr"/>
      <c r="C9620" t="inlineStr"/>
      <c r="D9620" t="inlineStr">
        <is>
          <t>chủng, tiêm chủng, tiêm nhiễm cho, ghép</t>
        </is>
      </c>
    </row>
    <row r="9621">
      <c r="A9621" t="inlineStr">
        <is>
          <t>Impfstoff</t>
        </is>
      </c>
      <c r="B9621" t="inlineStr"/>
      <c r="C9621" t="inlineStr"/>
      <c r="D9621" t="inlineStr">
        <is>
          <t>vacxin = der Impfstoff +</t>
        </is>
      </c>
    </row>
    <row r="9622">
      <c r="A9622" t="inlineStr">
        <is>
          <t>Impfung</t>
        </is>
      </c>
      <c r="B9622" t="inlineStr"/>
      <c r="C9622" t="inlineStr"/>
      <c r="D9622" t="inlineStr">
        <is>
          <t>sự chủng, sự tiêm chủng, sự tiêm nhiễm, sự ghép</t>
        </is>
      </c>
    </row>
    <row r="9623">
      <c r="A9623" t="inlineStr">
        <is>
          <t>implementieren</t>
        </is>
      </c>
      <c r="B9623" t="inlineStr"/>
      <c r="C9623" t="inlineStr"/>
      <c r="D9623" t="inlineStr">
        <is>
          <t>thi hành, thực hiện đầy đủ, cung cấp dụng cụ, bổ sung</t>
        </is>
      </c>
    </row>
    <row r="9624">
      <c r="A9624" t="inlineStr">
        <is>
          <t>Implikation</t>
        </is>
      </c>
      <c r="B9624" t="inlineStr"/>
      <c r="C9624" t="inlineStr"/>
      <c r="D9624" t="inlineStr">
        <is>
          <t>sự lôi kéo vào, sự liên can, sự dính líu, ẩn ý, điều ngụ ý, điều gợi ý, quan hệ mật thiết, sự bện lại, sự tết lại, sự xoắn lại</t>
        </is>
      </c>
    </row>
    <row r="9625">
      <c r="A9625" t="inlineStr">
        <is>
          <t>implizit</t>
        </is>
      </c>
      <c r="B9625" t="inlineStr"/>
      <c r="C9625" t="inlineStr"/>
      <c r="D9625" t="inlineStr">
        <is>
          <t>ngấm, ngấm ngầm, ẩn tàng, hoàn toàn tuyệt đối, ẩn</t>
        </is>
      </c>
    </row>
    <row r="9626">
      <c r="A9626" t="inlineStr">
        <is>
          <t>imponierend</t>
        </is>
      </c>
      <c r="B9626" t="inlineStr"/>
      <c r="C9626" t="inlineStr"/>
      <c r="D9626" t="inlineStr">
        <is>
          <t>chỉ huy, điều khiển, oai vệ, uy nghi, cao, nhìn được rộng ra xa - gây ấn tượng mạnh mẽ, oai nghiêm, hùng vĩ, đường bệ, bệ vệ</t>
        </is>
      </c>
    </row>
    <row r="9627">
      <c r="A9627" t="inlineStr">
        <is>
          <t>Import</t>
        </is>
      </c>
      <c r="B9627" t="inlineStr"/>
      <c r="C9627" t="inlineStr"/>
      <c r="D9627" t="inlineStr">
        <is>
          <t>sự nhập, sự nhập khẩu, số nhiều) hàng nhập, hàng nhập khẩu, ý nghĩa, nội dung, tầm quan trọng - hàng nhập</t>
        </is>
      </c>
    </row>
    <row r="9628">
      <c r="A9628" t="inlineStr">
        <is>
          <t>Importeur</t>
        </is>
      </c>
      <c r="B9628" t="inlineStr"/>
      <c r="C9628" t="inlineStr"/>
      <c r="D9628" t="inlineStr">
        <is>
          <t>người nhập hàng, người nhập khẩu, hãng nhập hàng, hãng nhập khẩu</t>
        </is>
      </c>
    </row>
    <row r="9629">
      <c r="A9629" t="inlineStr">
        <is>
          <t>importieren</t>
        </is>
      </c>
      <c r="B9629" t="inlineStr"/>
      <c r="C9629" t="inlineStr"/>
      <c r="D9629" t="inlineStr">
        <is>
          <t>nhập, nhập khẩu, ngụ ý, ý nói, nghĩa là, cho biết, có quan hệ tới, có tầm quan trọng đối với, cần đối với</t>
        </is>
      </c>
    </row>
    <row r="9630">
      <c r="A9630" t="inlineStr">
        <is>
          <t>imposant</t>
        </is>
      </c>
      <c r="B9630" t="inlineStr"/>
      <c r="C9630" t="inlineStr"/>
      <c r="D9630" t="inlineStr">
        <is>
          <t>gây ấn tượng mạnh mẽ, oai nghiêm, hùng vĩ, đường bệ, bệ vệ - gây ấn tượng sâu sắc, gây xúc động, gợi cảm, nguy nga, oai vệ, uy nghi</t>
        </is>
      </c>
    </row>
    <row r="9631">
      <c r="A9631" t="inlineStr">
        <is>
          <t>impotent</t>
        </is>
      </c>
      <c r="B9631" t="inlineStr"/>
      <c r="C9631" t="inlineStr"/>
      <c r="D9631" t="inlineStr">
        <is>
          <t>bất lực, yếu đuối, lọm khọm, không có hiệu lực gì, liệt dương</t>
        </is>
      </c>
    </row>
    <row r="9632">
      <c r="A9632" t="inlineStr">
        <is>
          <t>Impotenz</t>
        </is>
      </c>
      <c r="B9632" t="inlineStr"/>
      <c r="C9632" t="inlineStr"/>
      <c r="D9632" t="inlineStr">
        <is>
          <t>sự bất lực, bệnh liệt dương</t>
        </is>
      </c>
    </row>
    <row r="9633">
      <c r="A9633" t="inlineStr">
        <is>
          <t>Impressionismus</t>
        </is>
      </c>
      <c r="B9633" t="inlineStr"/>
      <c r="C9633" t="inlineStr"/>
      <c r="D9633" t="inlineStr">
        <is>
          <t>chủ nghĩa ấn tượng, trường phái ấn tượng</t>
        </is>
      </c>
    </row>
    <row r="9634">
      <c r="A9634" t="inlineStr">
        <is>
          <t>impressionistisch</t>
        </is>
      </c>
      <c r="B9634" t="inlineStr"/>
      <c r="C9634" t="inlineStr"/>
      <c r="D9634" t="inlineStr">
        <is>
          <t>chủ nghĩa ấn tượng, trường phái ấn tượng</t>
        </is>
      </c>
    </row>
    <row r="9635">
      <c r="A9635" t="inlineStr">
        <is>
          <t>Improvisation</t>
        </is>
      </c>
      <c r="B9635" t="inlineStr"/>
      <c r="C9635" t="inlineStr"/>
      <c r="D9635" t="inlineStr">
        <is>
          <t>sự ứng khẩu, sự tuỳ ứng, bài ứng khẩu, việc làm tuỳ ứng - sự ứng biến, sự làm ngay được, khúc tức hứng = die Improvisation +</t>
        </is>
      </c>
    </row>
    <row r="9636">
      <c r="A9636" t="inlineStr">
        <is>
          <t>improvisieren</t>
        </is>
      </c>
      <c r="B9636" t="inlineStr"/>
      <c r="C9636" t="inlineStr"/>
      <c r="D9636" t="inlineStr">
        <is>
          <t>ứng khẩu, cương, nói thêm, cương thêm, hát thêm, chơi thêm - bịt miệng, khoá miệng &amp; ), nôn khan, oẹ, nghẹn, nói đùa chơi, nói giỡn chơi, cho cái banh miệng vào mồm, làm trò khôi hài, pha trò, nói dối, lừa phỉnh, đánh lừa, không cho phát biểu - cắt đứt, chấm dứt - làm ứng biến, làm ngay được - làm lại mũi, thay mũi mới, đệm nhạc ứng tác cho, đệm nhạc ứng tác, mồi chài, quyến rũ = improvisieren +</t>
        </is>
      </c>
    </row>
    <row r="9637">
      <c r="A9637" t="inlineStr">
        <is>
          <t>improvisiert</t>
        </is>
      </c>
      <c r="B9637" t="inlineStr"/>
      <c r="C9637" t="inlineStr"/>
      <c r="D9637" t="inlineStr">
        <is>
          <t>ứng khẩu, tuỳ ứng, ngay tức thì - không chuẩn bị trước - không định trước, không suy tính trước, không chủ tâm, không chuẩn bị, không sửa đoạn trước</t>
        </is>
      </c>
    </row>
    <row r="9638">
      <c r="A9638" t="inlineStr">
        <is>
          <t>Impuls</t>
        </is>
      </c>
      <c r="B9638" t="inlineStr"/>
      <c r="C9638" t="inlineStr"/>
      <c r="D9638" t="inlineStr">
        <is>
          <t>sức xô tới, sức đẩy tới, sự thúc đẩy - sự bốc đồng, cơn bốc đồng, sự thôi thúc, xung lực - sự đẩy tới, xung động - động lượng, xung lượng, đà = der Impuls + = einem Impuls nachgeben +</t>
        </is>
      </c>
    </row>
    <row r="9639">
      <c r="A9639" t="inlineStr">
        <is>
          <t>impulsiv</t>
        </is>
      </c>
      <c r="B9639" t="inlineStr"/>
      <c r="C9639" t="inlineStr"/>
      <c r="D9639" t="inlineStr">
        <is>
          <t>đẩy tới, đẩy mạnh, bốc đồng, thôi thúc, thúc đẩy, xung = impulsiv handeln +</t>
        </is>
      </c>
    </row>
    <row r="9640">
      <c r="A9640" t="inlineStr">
        <is>
          <t>imstande</t>
        </is>
      </c>
      <c r="B9640" t="inlineStr"/>
      <c r="C9640" t="inlineStr"/>
      <c r="D9640" t="inlineStr">
        <is>
          <t>có tài, có năng lực giỏi, có thể, có khả năng, dám, cả gan = imstande sein + = nicht imstande + = imstande sein zu +</t>
        </is>
      </c>
    </row>
    <row r="9641">
      <c r="A9641" t="inlineStr">
        <is>
          <t>inaktiv</t>
        </is>
      </c>
      <c r="B9641" t="inlineStr"/>
      <c r="C9641" t="inlineStr"/>
      <c r="D9641" t="inlineStr">
        <is>
          <t>không hoạt động, thiếu hoạt động, ì = inaktiv + = optisch inaktiv +</t>
        </is>
      </c>
    </row>
    <row r="9642">
      <c r="A9642" t="inlineStr">
        <is>
          <t>inaktiviert</t>
        </is>
      </c>
      <c r="B9642" t="inlineStr"/>
      <c r="C9642" t="inlineStr"/>
      <c r="D9642" t="inlineStr">
        <is>
          <t>không được tập cho quen, không quen, không thạo</t>
        </is>
      </c>
    </row>
    <row r="9643">
      <c r="A9643" t="inlineStr">
        <is>
          <t>Inanspruchnahme</t>
        </is>
      </c>
      <c r="B9643" t="inlineStr"/>
      <c r="C9643" t="inlineStr"/>
      <c r="D9643" t="inlineStr">
        <is>
          <t>sự đòi hỏi, sự yêu cầu, nhu cầu, những sự đòi hỏi cấp bách - ống dẫn, cống, rãnh, mương, máng, ống dẫn lưu, sự rút hết, sự bòn rút hết, sự tiêu hao, sự làm kiệt quệ, hớp nhỏ - sự căng, sự căng thẳng, trạng thái căng, trạng thái căng thẳng, sức căng, giọng, điệu nói, số nhiều) giai điệu, nhạc điệu, đoạn nhạc, khúc nhạc, số nhiều) hứng, khuynh hướng, chiều hướng - dòng dõi, giống</t>
        </is>
      </c>
    </row>
    <row r="9644">
      <c r="A9644" t="inlineStr">
        <is>
          <t>Inbegriff</t>
        </is>
      </c>
      <c r="B9644" t="inlineStr"/>
      <c r="C9644" t="inlineStr"/>
      <c r="D9644" t="inlineStr">
        <is>
          <t>hiện thân, sự biểu hiện - mẫu mực, tuyệt phẩm, viên kim cương tuyệt đẹp - tinh chất, tinh tuý, tinh hoa, nguyên tố thứ năm - linh hồn, tâm hồn, tâm trí, cột trụ, vĩ nhân, hồn, sức sống, sức truyền cảm, người, dân</t>
        </is>
      </c>
    </row>
    <row r="9645">
      <c r="A9645" t="inlineStr">
        <is>
          <t>inbegriffen</t>
        </is>
      </c>
      <c r="B9645" t="inlineStr"/>
      <c r="C9645" t="inlineStr"/>
      <c r="D9645" t="inlineStr">
        <is>
          <t>ngấm, ngấm ngầm, ẩn tàng, hoàn toàn tuyệt đối, ẩn - ngụ ý, bao hàm, ám chỉ, mặc nhiên = inbegriffen + = alles inbegriffen +</t>
        </is>
      </c>
    </row>
    <row r="9646">
      <c r="A9646" t="inlineStr">
        <is>
          <t>Inbesitznahme</t>
        </is>
      </c>
      <c r="B9646" t="inlineStr"/>
      <c r="C9646" t="inlineStr"/>
      <c r="D9646" t="inlineStr">
        <is>
          <t>sự chiếm, sự giữ, sự chiếm giữ, sự chiếm đóng, sự ở, thời hạn thuê, nghề nghiệp, công việc, việc làm</t>
        </is>
      </c>
    </row>
    <row r="9647">
      <c r="A9647" t="inlineStr">
        <is>
          <t>Inbetriebnahme</t>
        </is>
      </c>
      <c r="B9647" t="inlineStr"/>
      <c r="C9647" t="inlineStr"/>
      <c r="D9647" t="inlineStr">
        <is>
          <t>sự khai thác, sự khai khẩn, sự bóc lột, sự lợi dụng - khe hở, lỗ, sự mở, sự bắt đầu, sự khai mạc, phần đầu, những nước đi đầu, cơ hội, dịp tốt, hoàn cảnh thuận lợi, việc chưa có người làm, chức vị chưa có người giao, chân khuyết - chỗ rừng thưa, sự cắt mạch - sự giật mình, sự khởi công, sự khởi hành</t>
        </is>
      </c>
    </row>
    <row r="9648">
      <c r="A9648" t="inlineStr">
        <is>
          <t>indessen</t>
        </is>
      </c>
      <c r="B9648" t="inlineStr"/>
      <c r="C9648" t="inlineStr"/>
      <c r="D9648" t="inlineStr">
        <is>
          <t>nhưng trái lại, trong khi mà, còn, bởi vì, xét rằng - trong lúc, trong khi, đang khi, đang lúc, chừng nào còn, mà</t>
        </is>
      </c>
    </row>
    <row r="9649">
      <c r="A9649" t="inlineStr">
        <is>
          <t>Index</t>
        </is>
      </c>
      <c r="B9649" t="inlineStr"/>
      <c r="C9649" t="inlineStr"/>
      <c r="D9649" t="inlineStr">
        <is>
          <t>ngón tay trỏ index finger), chỉ số, sự biểu thị, kim, bảng mục lục, bản liệt kê, bản liệt kê các loại sách bị giáo hội cấm, số mũ, dấu chỉ, nguyên tắc chỉ đạo - sổ, sổ sách, máy ghi công tơ, đồng hồ ghi, khoảng âm, sự sắp chữ, cân xứng với lề giấy, van, cửa điều tiết, cửa lò</t>
        </is>
      </c>
    </row>
    <row r="9650">
      <c r="A9650" t="inlineStr">
        <is>
          <t>Indianer</t>
        </is>
      </c>
      <c r="B9650" t="inlineStr"/>
      <c r="C9650" t="inlineStr"/>
      <c r="D9650" t="inlineStr">
        <is>
          <t>người da đỏ = die Indianer +</t>
        </is>
      </c>
    </row>
    <row r="9651">
      <c r="A9651" t="inlineStr">
        <is>
          <t>Indikator</t>
        </is>
      </c>
      <c r="B9651" t="inlineStr"/>
      <c r="C9651" t="inlineStr"/>
      <c r="D9651" t="inlineStr">
        <is>
          <t>người chỉ, cái chỉ, kim chỉ, dụng cụ chỉ, chất chỉ thị, vật chỉ thị, cây chỉ thị</t>
        </is>
      </c>
    </row>
    <row r="9652">
      <c r="A9652" t="inlineStr">
        <is>
          <t>indirekt</t>
        </is>
      </c>
      <c r="B9652" t="inlineStr"/>
      <c r="C9652" t="inlineStr"/>
      <c r="D9652" t="inlineStr">
        <is>
          <t>gián tiếp, không thẳng, quanh co, không thẳng thắn, uẩn khúc, gian lận, bất lương - trung gian - xiên, chéo, chếch, cạnh khoé, không đối xứng, không cân</t>
        </is>
      </c>
    </row>
    <row r="9653">
      <c r="A9653" t="inlineStr">
        <is>
          <t>indiskret</t>
        </is>
      </c>
      <c r="B9653" t="inlineStr"/>
      <c r="C9653" t="inlineStr"/>
      <c r="D9653" t="inlineStr">
        <is>
          <t>vô ý, không thận trọng, không kín đáo, hớ hênh, không khôn ngoan, không biết suy xét</t>
        </is>
      </c>
    </row>
    <row r="9654">
      <c r="A9654" t="inlineStr">
        <is>
          <t>Indiskretion</t>
        </is>
      </c>
      <c r="B9654" t="inlineStr"/>
      <c r="C9654" t="inlineStr"/>
      <c r="D9654" t="inlineStr">
        <is>
          <t>hành động vô ý, hành động hớ hênh, lời nói vô ý, lời nói hớ hênh, indiscreetness</t>
        </is>
      </c>
    </row>
    <row r="9655">
      <c r="A9655" t="inlineStr">
        <is>
          <t>individualisieren</t>
        </is>
      </c>
      <c r="B9655" t="inlineStr"/>
      <c r="C9655" t="inlineStr"/>
      <c r="D9655" t="inlineStr">
        <is>
          <t>cá tính hoá, cho một cá tính, định rõ, chỉ rõ</t>
        </is>
      </c>
    </row>
    <row r="9656">
      <c r="A9656" t="inlineStr">
        <is>
          <t>Individualismus</t>
        </is>
      </c>
      <c r="B9656" t="inlineStr"/>
      <c r="C9656" t="inlineStr"/>
      <c r="D9656" t="inlineStr">
        <is>
          <t>chủ nghĩa cá nhân</t>
        </is>
      </c>
    </row>
    <row r="9657">
      <c r="A9657" t="inlineStr">
        <is>
          <t>Individualist</t>
        </is>
      </c>
      <c r="B9657" t="inlineStr"/>
      <c r="C9657" t="inlineStr"/>
      <c r="D9657" t="inlineStr">
        <is>
          <t>người theo chủ nghĩa cá nhân</t>
        </is>
      </c>
    </row>
    <row r="9658">
      <c r="A9658" t="inlineStr">
        <is>
          <t>individualistisch</t>
        </is>
      </c>
      <c r="B9658" t="inlineStr"/>
      <c r="C9658" t="inlineStr"/>
      <c r="D9658" t="inlineStr">
        <is>
          <t>có tính chất chủ nghĩa cá nhân</t>
        </is>
      </c>
    </row>
    <row r="9659">
      <c r="A9659" t="inlineStr">
        <is>
          <t>individuell</t>
        </is>
      </c>
      <c r="B9659" t="inlineStr"/>
      <c r="C9659" t="inlineStr"/>
      <c r="D9659" t="inlineStr">
        <is>
          <t>riêng, riêng lẻ, cá nhân, độc đáo, riêng biệt, đặc biệt - đặc thù, cá biệt, tường tận, tỉ mỉ, chi tiết, kỹ lưỡng, cặn kẽ, câu nệ đến từng chi tiết, khó tính, khảnh, cảnh vẻ = individuell behandeln +</t>
        </is>
      </c>
    </row>
    <row r="9660">
      <c r="A9660" t="inlineStr">
        <is>
          <t>indizieren</t>
        </is>
      </c>
      <c r="B9660" t="inlineStr"/>
      <c r="C9660" t="inlineStr"/>
      <c r="D9660" t="inlineStr">
        <is>
          <t>bảng mục lục cho, ghi vào bản mục lục động tính từ quá khứ), cấm lưu hành, chỉ rõ, là dấu hiệu của - chỉ, cho biết, ra dấu, tỏ ra, ra ý, ngụ ý, biểu lộ, biểu thị, trình bày sơ qua, nói ngắn gọn, cần phải, đòi hỏi phải</t>
        </is>
      </c>
    </row>
    <row r="9661">
      <c r="A9661" t="inlineStr">
        <is>
          <t>Indossant</t>
        </is>
      </c>
      <c r="B9661" t="inlineStr"/>
      <c r="C9661" t="inlineStr"/>
      <c r="D9661" t="inlineStr">
        <is>
          <t>người chứng nhận, người chuyển nhượng = der Indossant +</t>
        </is>
      </c>
    </row>
    <row r="9662">
      <c r="A9662" t="inlineStr">
        <is>
          <t>indossieren</t>
        </is>
      </c>
      <c r="B9662" t="inlineStr"/>
      <c r="C9662" t="inlineStr"/>
      <c r="D9662" t="inlineStr">
        <is>
          <t>lùi, ủng hộ, đánh cá, đánh cuộc, đóng gáy, cưỡi, cùng ký vào, ký tiếp vào, lùi lại, dịu trở lại - chứng thực đằng sau, viết đằng sau, ghi đằng sau, xác nhận, tán thành, xác nhận chất lượng được quảng cáo</t>
        </is>
      </c>
    </row>
    <row r="9663">
      <c r="A9663" t="inlineStr">
        <is>
          <t>Induktion</t>
        </is>
      </c>
      <c r="B9663" t="inlineStr"/>
      <c r="C9663" t="inlineStr"/>
      <c r="D9663" t="inlineStr">
        <is>
          <t>sự làm lễ nhậm chức, sự bước đầu làm quen nghề, sự giới thiệu, sự bổ nhiệm, phương pháp quy nạp, thủ tục tuyển vào quân đội, sự cảm ứng, cảm ứng = die vollständige Induktion +</t>
        </is>
      </c>
    </row>
    <row r="9664">
      <c r="A9664" t="inlineStr">
        <is>
          <t>induktiv</t>
        </is>
      </c>
      <c r="B9664" t="inlineStr"/>
      <c r="C9664" t="inlineStr"/>
      <c r="D9664" t="inlineStr">
        <is>
          <t>quy nạp, cảm ứng</t>
        </is>
      </c>
    </row>
    <row r="9665">
      <c r="A9665" t="inlineStr">
        <is>
          <t>Induktor</t>
        </is>
      </c>
      <c r="B9665" t="inlineStr"/>
      <c r="C9665" t="inlineStr"/>
      <c r="D9665" t="inlineStr">
        <is>
          <t>người làm lễ nhậm chức, phần cảm điện</t>
        </is>
      </c>
    </row>
    <row r="9666">
      <c r="A9666" t="inlineStr">
        <is>
          <t>industrialisieren</t>
        </is>
      </c>
      <c r="B9666" t="inlineStr"/>
      <c r="C9666" t="inlineStr"/>
      <c r="D9666" t="inlineStr">
        <is>
          <t>công nghiệp hoá</t>
        </is>
      </c>
    </row>
    <row r="9667">
      <c r="A9667" t="inlineStr">
        <is>
          <t>Industrialisierung</t>
        </is>
      </c>
      <c r="B9667" t="inlineStr"/>
      <c r="C9667" t="inlineStr"/>
      <c r="D9667" t="inlineStr">
        <is>
          <t>sự công nghiệp hoá</t>
        </is>
      </c>
    </row>
    <row r="9668">
      <c r="A9668" t="inlineStr">
        <is>
          <t>Industrialismus</t>
        </is>
      </c>
      <c r="B9668" t="inlineStr"/>
      <c r="C9668" t="inlineStr"/>
      <c r="D9668" t="inlineStr">
        <is>
          <t>hệ thống công nghiệp quy mô lớn, tổ chức công nghiệp</t>
        </is>
      </c>
    </row>
    <row r="9669">
      <c r="A9669" t="inlineStr">
        <is>
          <t>Industrie</t>
        </is>
      </c>
      <c r="B9669" t="inlineStr"/>
      <c r="C9669" t="inlineStr"/>
      <c r="D9669" t="inlineStr">
        <is>
          <t>công nghiệp, sự chăm chỉ, tính cần cù, tính siêng năng industriousness), ngành kinh doanh, nghề làm ăn = Industrie- + = die graphische Industrie + = die elektrotechnische Industrie + = die fischverarbeitende Industrie + = die metallverarbeitende Industrie +</t>
        </is>
      </c>
    </row>
    <row r="9670">
      <c r="A9670" t="inlineStr">
        <is>
          <t>industriell</t>
        </is>
      </c>
      <c r="B9670" t="inlineStr"/>
      <c r="C9670" t="inlineStr"/>
      <c r="D9670" t="inlineStr">
        <is>
          <t>công nghiệp - cần cù, siêng năng</t>
        </is>
      </c>
    </row>
    <row r="9671">
      <c r="A9671" t="inlineStr">
        <is>
          <t>Industrielle</t>
        </is>
      </c>
      <c r="B9671" t="inlineStr"/>
      <c r="C9671" t="inlineStr"/>
      <c r="D9671" t="inlineStr">
        <is>
          <t>nhà tư bản công nghiệp</t>
        </is>
      </c>
    </row>
    <row r="9672">
      <c r="A9672" t="inlineStr">
        <is>
          <t>induzieren</t>
        </is>
      </c>
      <c r="B9672" t="inlineStr"/>
      <c r="C9672" t="inlineStr"/>
      <c r="D9672" t="inlineStr">
        <is>
          <t>xui, xui khiến, gây ra, đem lại, cảm, quy vào, kết luận</t>
        </is>
      </c>
    </row>
    <row r="9673">
      <c r="A9673" t="inlineStr">
        <is>
          <t>ineinander</t>
        </is>
      </c>
      <c r="B9673" t="inlineStr"/>
      <c r="C9673" t="inlineStr"/>
      <c r="D9673">
        <f> ineinander übergehen +</f>
        <v/>
      </c>
    </row>
    <row r="9674">
      <c r="A9674" t="inlineStr">
        <is>
          <t>ineinandergreifen</t>
        </is>
      </c>
      <c r="B9674" t="inlineStr"/>
      <c r="C9674" t="inlineStr"/>
      <c r="D9674" t="inlineStr">
        <is>
          <t>sang số, lắp bánh phục vụ, ăn khớp vào nhau - cài vào nhau, khớp vào nhau, phối hợp chặt chẽ với nhau = ineinandergreifen + = ineinandergreifen +</t>
        </is>
      </c>
    </row>
    <row r="9675">
      <c r="A9675" t="inlineStr">
        <is>
          <t>ineinanderschachteln</t>
        </is>
      </c>
      <c r="B9675" t="inlineStr"/>
      <c r="C9675" t="inlineStr"/>
      <c r="D9675" t="inlineStr">
        <is>
          <t>làm tổ, tìm tổ chim, bắt tổ chim, ẩn núp, ẩn mình, đặt vào ổ, động tính từ quá khứ) xếp lồng vào nhau, lắp</t>
        </is>
      </c>
    </row>
    <row r="9676">
      <c r="A9676" t="inlineStr">
        <is>
          <t>ineinanderschiebbar</t>
        </is>
      </c>
      <c r="B9676" t="inlineStr"/>
      <c r="C9676" t="inlineStr"/>
      <c r="D9676" t="inlineStr">
        <is>
          <t>kính thiên văn, chỉ nhìn thấy được qua kính thiên văn, lồng vào nhau, kiểu ống lồng, thu gọn lại, thâu tóm, ngắn gọn</t>
        </is>
      </c>
    </row>
    <row r="9677">
      <c r="A9677" t="inlineStr">
        <is>
          <t>ineinanderschieben</t>
        </is>
      </c>
      <c r="B9677" t="inlineStr"/>
      <c r="C9677" t="inlineStr"/>
      <c r="D9677" t="inlineStr">
        <is>
          <t>lồng nhau, đâm vào nhau, húc lồng vào nhau, thâu tóm, thu gọn lại</t>
        </is>
      </c>
    </row>
    <row r="9678">
      <c r="A9678" t="inlineStr">
        <is>
          <t>Infanterie</t>
        </is>
      </c>
      <c r="B9678" t="inlineStr"/>
      <c r="C9678" t="inlineStr"/>
      <c r="D9678" t="inlineStr">
        <is>
          <t>chân, bàn chân, bước chân, cách đi, bộ binh, bệ phía dưới, cuối, phút, âm tiết ), gốc cánh, cặn bã foot), đường thô foots), footlights</t>
        </is>
      </c>
    </row>
    <row r="9679">
      <c r="A9679" t="inlineStr">
        <is>
          <t>Infanterist</t>
        </is>
      </c>
      <c r="B9679" t="inlineStr"/>
      <c r="C9679" t="inlineStr"/>
      <c r="D9679" t="inlineStr">
        <is>
          <t>lính bộ binh, người hầu, cái kiềng = der Infanterist +</t>
        </is>
      </c>
    </row>
    <row r="9680">
      <c r="A9680" t="inlineStr">
        <is>
          <t>Infarkt</t>
        </is>
      </c>
      <c r="B9680" t="inlineStr"/>
      <c r="C9680" t="inlineStr"/>
      <c r="D9680" t="inlineStr">
        <is>
          <t>nhồi máu</t>
        </is>
      </c>
    </row>
    <row r="9681">
      <c r="A9681" t="inlineStr">
        <is>
          <t>Infinitesimal</t>
        </is>
      </c>
      <c r="B9681" t="inlineStr"/>
      <c r="C9681" t="inlineStr"/>
      <c r="D9681" t="inlineStr">
        <is>
          <t>số lượng rất nhỏ, số lượng nhỏ vô cùng, vi phân</t>
        </is>
      </c>
    </row>
    <row r="9682">
      <c r="A9682" t="inlineStr">
        <is>
          <t>infizieren</t>
        </is>
      </c>
      <c r="B9682" t="inlineStr"/>
      <c r="C9682" t="inlineStr"/>
      <c r="D9682" t="inlineStr">
        <is>
          <t>nhiễm, làm nhiễm độc, làm nhiễm trùng, tiêm nhiễm, đầu độc, lan truyền, làm lây - làm hư hỏng, làm đồi bại, làm bại hoại, làm nhơ, làm ô uế, làm bẩn, để thối, để ươn, hư hỏng, đồi bại, bại hoại, thối, ươn, ôi = sich infizieren +</t>
        </is>
      </c>
    </row>
    <row r="9683">
      <c r="A9683" t="inlineStr">
        <is>
          <t>Inflation</t>
        </is>
      </c>
      <c r="B9683" t="inlineStr"/>
      <c r="C9683" t="inlineStr"/>
      <c r="D9683" t="inlineStr">
        <is>
          <t>sự bơm phồng, sự thổi phồng, tình trạng được bơm phồng, tình trạng được thổi phồng, sự lạm phát, sự tăng giá giả tạo</t>
        </is>
      </c>
    </row>
    <row r="9684">
      <c r="A9684" t="inlineStr">
        <is>
          <t>infolge</t>
        </is>
      </c>
      <c r="B9684" t="inlineStr"/>
      <c r="C9684" t="inlineStr"/>
      <c r="D9684">
        <f> infolge + = infolge von +</f>
        <v/>
      </c>
    </row>
    <row r="9685">
      <c r="A9685" t="inlineStr">
        <is>
          <t>infolgedessen</t>
        </is>
      </c>
      <c r="B9685" t="inlineStr"/>
      <c r="C9685" t="inlineStr"/>
      <c r="D9685" t="inlineStr">
        <is>
          <t>do đó, vì vậy cho nên, bởi thế, vậy thì</t>
        </is>
      </c>
    </row>
    <row r="9686">
      <c r="A9686" t="inlineStr">
        <is>
          <t>Informant</t>
        </is>
      </c>
      <c r="B9686" t="inlineStr"/>
      <c r="C9686" t="inlineStr"/>
      <c r="D9686" t="inlineStr">
        <is>
          <t>người cung cấp tin tức - chỉ điểm, mật thám</t>
        </is>
      </c>
    </row>
    <row r="9687">
      <c r="A9687" t="inlineStr">
        <is>
          <t>Informatik</t>
        </is>
      </c>
      <c r="B9687" t="inlineStr"/>
      <c r="C9687" t="inlineStr"/>
      <c r="D9687">
        <f> Ho Ngoc Duc hat in Informatik promoviert+ = die technische Informatik + = die medizinische Informatik +</f>
        <v/>
      </c>
    </row>
    <row r="9688">
      <c r="A9688" t="inlineStr">
        <is>
          <t>Information</t>
        </is>
      </c>
      <c r="B9688" t="inlineStr"/>
      <c r="C9688" t="inlineStr"/>
      <c r="D9688" t="inlineStr">
        <is>
          <t>của general information, bản tin - sự cung cấp tin tức, sự thông tin, tin tức, tài liệu, kiến thức, điều buộc tội = sich bei der Information melden +</t>
        </is>
      </c>
    </row>
    <row r="9689">
      <c r="A9689" t="inlineStr">
        <is>
          <t>Informationen</t>
        </is>
      </c>
      <c r="B9689" t="inlineStr"/>
      <c r="C9689" t="inlineStr"/>
      <c r="D9689">
        <f> Informationen geheimhalten + = die vertraulichen Informationen +</f>
        <v/>
      </c>
    </row>
    <row r="9690">
      <c r="A9690" t="inlineStr">
        <is>
          <t>Informationsgehalt</t>
        </is>
      </c>
      <c r="B9690" t="inlineStr"/>
      <c r="C9690" t="inlineStr"/>
      <c r="D9690" t="inlineStr">
        <is>
          <t>entrôpi</t>
        </is>
      </c>
    </row>
    <row r="9691">
      <c r="A9691" t="inlineStr">
        <is>
          <t>informativ</t>
        </is>
      </c>
      <c r="B9691" t="inlineStr"/>
      <c r="C9691" t="inlineStr"/>
      <c r="D9691" t="inlineStr">
        <is>
          <t>để thăm dò, để thám hiểm - cung cấp nhiều tin tức, có nhiều tài liệu, có tác dụng nâng cao kiến thức</t>
        </is>
      </c>
    </row>
    <row r="9692">
      <c r="A9692" t="inlineStr">
        <is>
          <t>informatorisch</t>
        </is>
      </c>
      <c r="B9692" t="inlineStr"/>
      <c r="C9692" t="inlineStr"/>
      <c r="D9692" t="inlineStr">
        <is>
          <t>cung cấp nhiều tin tức, có nhiều tài liệu, có tác dụng nâng cao kiến thức</t>
        </is>
      </c>
    </row>
    <row r="9693">
      <c r="A9693" t="inlineStr">
        <is>
          <t>informieren</t>
        </is>
      </c>
      <c r="B9693" t="inlineStr"/>
      <c r="C9693" t="inlineStr"/>
      <c r="D9693" t="inlineStr">
        <is>
          <t>tóm tắt lại, lập hồ sơ, giao cho luật sư để biện hộ, chỉ dẫn cho phi công, chỉ dẫn tường tận - mồi nước, bơm xăng vào cacbuaratơ, cho ăn đầy, cho uống thoả thích, chỉ dẫn, cung cấp tài liệu, bồi dưỡng, sơn lót, nhồi thuốc nổ = informieren + = sich informieren +</t>
        </is>
      </c>
    </row>
    <row r="9694">
      <c r="A9694" t="inlineStr">
        <is>
          <t>informierend</t>
        </is>
      </c>
      <c r="B9694" t="inlineStr"/>
      <c r="C9694" t="inlineStr"/>
      <c r="D9694" t="inlineStr">
        <is>
          <t>cung cấp nhiều tin tức, có nhiều tài liệu, có tác dụng nâng cao kiến thức</t>
        </is>
      </c>
    </row>
    <row r="9695">
      <c r="A9695" t="inlineStr">
        <is>
          <t>informiert</t>
        </is>
      </c>
      <c r="B9695" t="inlineStr"/>
      <c r="C9695" t="inlineStr"/>
      <c r="D9695" t="inlineStr">
        <is>
          <t>có nhiều tin tức, nắm được tình hình = gut informiert + = über etwas informiert sein + = er wünscht, daß man ihn darüber informiert +</t>
        </is>
      </c>
    </row>
    <row r="9696">
      <c r="A9696" t="inlineStr">
        <is>
          <t>Infragestellen</t>
        </is>
      </c>
      <c r="B9696" t="inlineStr"/>
      <c r="C9696" t="inlineStr"/>
      <c r="D9696" t="inlineStr">
        <is>
          <t>sự đặt thành vấn đề nghi ngờ, sự gièm pha, sự nói xấu, sự bôi nhọ, sự buộc tội, sự tố cáo, sự bắt lỗi, sự chê trách, sự buộc tội phản quốc, sự buộc trọng tội</t>
        </is>
      </c>
    </row>
    <row r="9697">
      <c r="A9697" t="inlineStr">
        <is>
          <t>Infrastruktur</t>
        </is>
      </c>
      <c r="B9697" t="inlineStr"/>
      <c r="C9697" t="inlineStr"/>
      <c r="D9697" t="inlineStr">
        <is>
          <t>cơ sở hạ tầng</t>
        </is>
      </c>
    </row>
    <row r="9698">
      <c r="A9698" t="inlineStr">
        <is>
          <t>Infusion</t>
        </is>
      </c>
      <c r="B9698" t="inlineStr"/>
      <c r="C9698" t="inlineStr"/>
      <c r="D9698" t="inlineStr">
        <is>
          <t>sự pha, chất để pha, nước pha, nước sắc, sự truyền, sự truyền cho, sự tiêm truyền, sự tiêm</t>
        </is>
      </c>
    </row>
    <row r="9699">
      <c r="A9699" t="inlineStr">
        <is>
          <t>Ingangsetzung</t>
        </is>
      </c>
      <c r="B9699" t="inlineStr"/>
      <c r="C9699" t="inlineStr"/>
      <c r="D9699" t="inlineStr">
        <is>
          <t>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t>
        </is>
      </c>
    </row>
    <row r="9700">
      <c r="A9700" t="inlineStr">
        <is>
          <t>Ingenieur</t>
        </is>
      </c>
      <c r="B9700" t="inlineStr"/>
      <c r="C9700" t="inlineStr"/>
      <c r="D9700" t="inlineStr">
        <is>
          <t>kỹ sư, công trình sư, kỹ sư xây dựng civil engineer), công binh, người thiết kế và xây dựng công sự, người phụ trách máy, người lái đầu máy xe lửa, người nghĩ ra, người bày ra - người vạch ra, người bố trí = Ingenieur- + = der beratende Ingenieur + = als Ingenieur tätig sein +</t>
        </is>
      </c>
    </row>
    <row r="9701">
      <c r="A9701" t="inlineStr">
        <is>
          <t>Ingenieurwesen</t>
        </is>
      </c>
      <c r="B9701" t="inlineStr"/>
      <c r="C9701" t="inlineStr"/>
      <c r="D9701" t="inlineStr">
        <is>
          <t>kỹ thuật kỹ sư, kỹ thuật công trình sư, nghề kỹ sư, nghề công trình sư, kỹ thuật xấy dựng civil engineerings), ruốm khứ mánh khoé</t>
        </is>
      </c>
    </row>
    <row r="9702">
      <c r="A9702" t="inlineStr">
        <is>
          <t>Ingwer</t>
        </is>
      </c>
      <c r="B9702" t="inlineStr"/>
      <c r="C9702" t="inlineStr"/>
      <c r="D9702" t="inlineStr">
        <is>
          <t>cây gừng, củ gừng, sự hăng hái, sự hào hứng, dũng khí, màu hoe = mit Ingwer würzen +</t>
        </is>
      </c>
    </row>
    <row r="9703">
      <c r="A9703" t="inlineStr">
        <is>
          <t>Inhaber</t>
        </is>
      </c>
      <c r="B9703" t="inlineStr"/>
      <c r="C9703" t="inlineStr"/>
      <c r="D9703" t="inlineStr">
        <is>
          <t>người đem, người mang, người cầm, người khiêng, người vác, người tải, vật sinh lợi nhiều, vật đỡ, cái giá, cái trụ - người giữ, người nắm giữ, người giữ một chức vụ, người giữ kỷ lục, bót, quản, tay cầm, tay nắm, tay quay, đui, mâm cặp, vòng kẹp - người gác, người bảo quản, người bảo tồn, người trông nom người điên, người quản lý, người chủ, người coi khu rừng cấm săn bắn, nhẫn giữ, đai ốc hãm - người chiếm giữ, kẻ chiếm đóng, người ở người thuê, hành khách - chủ nhân - người có, người có quyền sở hữu, người chiếm hữu - chủ, người sở hữu - người thuê mướn, tá điền, người ở, người chiếm cứ</t>
        </is>
      </c>
    </row>
    <row r="9704">
      <c r="A9704" t="inlineStr">
        <is>
          <t>Inhalation</t>
        </is>
      </c>
      <c r="B9704" t="inlineStr"/>
      <c r="C9704" t="inlineStr"/>
      <c r="D9704" t="inlineStr">
        <is>
          <t>sự hít vào, sự xông, thuốc xông</t>
        </is>
      </c>
    </row>
    <row r="9705">
      <c r="A9705" t="inlineStr">
        <is>
          <t>Inhalierapparat</t>
        </is>
      </c>
      <c r="B9705" t="inlineStr"/>
      <c r="C9705" t="inlineStr"/>
      <c r="D9705" t="inlineStr">
        <is>
          <t>máy hút</t>
        </is>
      </c>
    </row>
    <row r="9706">
      <c r="A9706" t="inlineStr">
        <is>
          <t>inhalieren</t>
        </is>
      </c>
      <c r="B9706" t="inlineStr"/>
      <c r="C9706" t="inlineStr"/>
      <c r="D9706" t="inlineStr">
        <is>
          <t>hít vào, nuốt</t>
        </is>
      </c>
    </row>
    <row r="9707">
      <c r="A9707" t="inlineStr">
        <is>
          <t>Inhalt</t>
        </is>
      </c>
      <c r="B9707" t="inlineStr"/>
      <c r="C9707" t="inlineStr"/>
      <c r="D9707" t="inlineStr">
        <is>
          <t>thân thể, thể xác, xác chết, thi thể, thân, nhóm, đoàn, đội, ban, hội đồng, khối, số lượng lớn, nhiều, con người, người, vật thể - sức chứa, chứa đựng, dung tích, năng lực khả năng, khả năng tiếp thu, khả năng thu nhận, năng suất, tư cách, quyền hạn, điện dung - nội dung, sức đựng, dung lượng, thể tích, diện tích, bề mặt, lượng, phân lượng, sự bằng lòng, sự vừa lòng, sự hài lòng, sự vừa ý, sự toại nguyện, sự mãn nguyện, sự thoả mãn, sự bỏ phiếu thuận - những phiếu thuận, những người bỏ phiếu thuận - kết quả, hiệu lực, hiệu quả, tác dụng, tác động, ảnh hưởng, ấn tượng, mục đích, ý định, của, của cải, vật dụng, hiệu ứng - nghĩa, ý nghĩa - chất, vật chất, thực chất, căn bản, bản chất, đại ý, tính chất đúng, tính chất chắc, tính có giá trị, tài sản, thực thể - phương hướng chung, tiến trình, tinh thần chung, nội dung chính, kỳ hạn, bản sao, giọng nam cao, bè têno, kèn têno - quyển, tập, âm lượng, làn, đám, cuộn = der Inhalt + = der Inhalt + = zum Inhalt haben +</t>
        </is>
      </c>
    </row>
    <row r="9708">
      <c r="A9708" t="inlineStr">
        <is>
          <t>Inhaltsangabe</t>
        </is>
      </c>
      <c r="B9708" t="inlineStr"/>
      <c r="C9708" t="inlineStr"/>
      <c r="D9708" t="inlineStr">
        <is>
          <t>bài tóm tắt - bảng tóm tắt, bảng toát yếu</t>
        </is>
      </c>
    </row>
    <row r="9709">
      <c r="A9709" t="inlineStr">
        <is>
          <t>inhaltslos</t>
        </is>
      </c>
      <c r="B9709" t="inlineStr"/>
      <c r="C9709" t="inlineStr"/>
      <c r="D9709" t="inlineStr">
        <is>
          <t>để trống, để trắng, trống rỗng, ngây ra, không có thần, không nạp chì, giả, bối rối, lúng túng, hoàn toàn tuyệt đối, không vần - trống, rỗng, trống không, không, không có đồ đạc, không có người ở, rỗng tuếch, không có nội dung, vô nghĩa, hão, suông, đói bụng - - ngớ ngẩn, ngây dại, rỗi, vô công rồi nghề</t>
        </is>
      </c>
    </row>
    <row r="9710">
      <c r="A9710" t="inlineStr">
        <is>
          <t>Inhaltsvermerk</t>
        </is>
      </c>
      <c r="B9710" t="inlineStr"/>
      <c r="C9710" t="inlineStr"/>
      <c r="D9710" t="inlineStr">
        <is>
          <t>ghi vào sổ ghi án, ghi vào thẻ, ghi vào phiếu</t>
        </is>
      </c>
    </row>
    <row r="9711">
      <c r="A9711" t="inlineStr">
        <is>
          <t>Inhaltsverzeichnis</t>
        </is>
      </c>
      <c r="B9711" t="inlineStr"/>
      <c r="C9711" t="inlineStr"/>
      <c r="D9711" t="inlineStr">
        <is>
          <t>ngón tay trỏ index finger), chỉ số, sự biểu thị, kim, bảng mục lục, bản liệt kê, bản liệt kê các loại sách bị giáo hội cấm, số mũ, dấu chỉ, nguyên tắc chỉ đạo = mit einem Inhaltsverzeichnis versehen +</t>
        </is>
      </c>
    </row>
    <row r="9712">
      <c r="A9712" t="inlineStr">
        <is>
          <t>inhomogen</t>
        </is>
      </c>
      <c r="B9712" t="inlineStr"/>
      <c r="C9712" t="inlineStr"/>
      <c r="D9712" t="inlineStr">
        <is>
          <t>không đồng nhất, không đồng đều</t>
        </is>
      </c>
    </row>
    <row r="9713">
      <c r="A9713" t="inlineStr">
        <is>
          <t>Initiale</t>
        </is>
      </c>
      <c r="B9713" t="inlineStr"/>
      <c r="C9713" t="inlineStr"/>
      <c r="D9713" t="inlineStr">
        <is>
          <t>chữ đầu, tên họ viết tắt</t>
        </is>
      </c>
    </row>
    <row r="9714">
      <c r="A9714" t="inlineStr">
        <is>
          <t>Initialisierung</t>
        </is>
      </c>
      <c r="B9714" t="inlineStr"/>
      <c r="C9714" t="inlineStr"/>
      <c r="D9714" t="inlineStr">
        <is>
          <t>sự bắt đầu, sự khởi đầu, sự khởi xướng, sự vỡ lòng, sự khai tâm, sự bắt đầu làm quen với, sự chính thức làm lễ kết nạp, lễ kết nạp</t>
        </is>
      </c>
    </row>
    <row r="9715">
      <c r="A9715" t="inlineStr">
        <is>
          <t>Initiative</t>
        </is>
      </c>
      <c r="B9715" t="inlineStr"/>
      <c r="C9715" t="inlineStr"/>
      <c r="D9715" t="inlineStr">
        <is>
          <t>bước đầu, sự khởi đầu, sự khởi xướng, sáng kiến, óc sáng kiến, thế chủ động, quyền đề xướng luật lệ của người công dân = die Initiative ergreifen +</t>
        </is>
      </c>
    </row>
    <row r="9716">
      <c r="A9716" t="inlineStr">
        <is>
          <t>Injektion</t>
        </is>
      </c>
      <c r="B9716" t="inlineStr"/>
      <c r="C9716" t="inlineStr"/>
      <c r="D9716" t="inlineStr">
        <is>
          <t>sự tiêm, chất tiêm, thuốc tiêm, mũi tiêm, phát tiêm, sự phun, phép nội xạ = die Injektion +</t>
        </is>
      </c>
    </row>
    <row r="9717">
      <c r="A9717" t="inlineStr">
        <is>
          <t>injizieren</t>
        </is>
      </c>
      <c r="B9717" t="inlineStr"/>
      <c r="C9717" t="inlineStr"/>
      <c r="D9717" t="inlineStr">
        <is>
          <t>tiêm, tiêm thuốc, xen vào câu chuyện, xen vào một cách vũ đoán, xen một cách lạc lõng</t>
        </is>
      </c>
    </row>
    <row r="9718">
      <c r="A9718" t="inlineStr">
        <is>
          <t>Inkarnation</t>
        </is>
      </c>
      <c r="B9718" t="inlineStr"/>
      <c r="C9718" t="inlineStr"/>
      <c r="D9718" t="inlineStr">
        <is>
          <t>sự tạo hình hài cụ thể, hiện thân, sự hiện thân của Chúa</t>
        </is>
      </c>
    </row>
    <row r="9719">
      <c r="A9719" t="inlineStr">
        <is>
          <t>Inklination</t>
        </is>
      </c>
      <c r="B9719" t="inlineStr"/>
      <c r="C9719" t="inlineStr"/>
      <c r="D9719"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9720">
      <c r="A9720" t="inlineStr">
        <is>
          <t>inklusive</t>
        </is>
      </c>
      <c r="B9720" t="inlineStr"/>
      <c r="C9720" t="inlineStr"/>
      <c r="D9720" t="inlineStr">
        <is>
          <t>bao gồm cả, kể cả</t>
        </is>
      </c>
    </row>
    <row r="9721">
      <c r="A9721" t="inlineStr">
        <is>
          <t>Inkognito</t>
        </is>
      </c>
      <c r="B9721" t="inlineStr"/>
      <c r="C9721" t="inlineStr"/>
      <c r="D9721" t="inlineStr">
        <is>
          <t>người dấu tên, người thay họ đổi tên, người cải trang, tên giả</t>
        </is>
      </c>
    </row>
    <row r="9722">
      <c r="A9722" t="inlineStr">
        <is>
          <t>Inkongruenz</t>
        </is>
      </c>
      <c r="B9722" t="inlineStr"/>
      <c r="C9722" t="inlineStr"/>
      <c r="D9722" t="inlineStr">
        <is>
          <t>sự không thích hợp, sự không phù hợp, incongruousness</t>
        </is>
      </c>
    </row>
    <row r="9723">
      <c r="A9723" t="inlineStr">
        <is>
          <t>inkonsequent</t>
        </is>
      </c>
      <c r="B9723" t="inlineStr"/>
      <c r="C9723" t="inlineStr"/>
      <c r="D9723" t="inlineStr">
        <is>
          <t>không hợp lý, không lôgic inconsequential), rời rạc, lửng lơ, không ăn nhập đâu vào đâu - mâu thuẫn nhau, trái nhau, không trước sau như một</t>
        </is>
      </c>
    </row>
    <row r="9724">
      <c r="A9724" t="inlineStr">
        <is>
          <t>Inkonsequenz</t>
        </is>
      </c>
      <c r="B9724" t="inlineStr"/>
      <c r="C9724" t="inlineStr"/>
      <c r="D9724" t="inlineStr">
        <is>
          <t>tính không hợp lý, tính không lôgic - sự mâu thuẫn, sự trái nhau, sự không trước sau như một, lời tuyên bố đấy mâu thuẫn, hành động không trước sau như một - sự nói quanh, sự tìm cớ thoái thác, sự lần nữa, sự bỏ phe, sự bỏ đảng, sự tuyên bố những lời mâu thuẫn với nhau</t>
        </is>
      </c>
    </row>
    <row r="9725">
      <c r="A9725" t="inlineStr">
        <is>
          <t>inkorrekt</t>
        </is>
      </c>
      <c r="B9725" t="inlineStr"/>
      <c r="C9725" t="inlineStr"/>
      <c r="D9725" t="inlineStr">
        <is>
          <t>không đúng, không chỉnh, sai, còn đầy lỗi, không đứng đắn</t>
        </is>
      </c>
    </row>
    <row r="9726">
      <c r="A9726" t="inlineStr">
        <is>
          <t>Inkrafttreten</t>
        </is>
      </c>
      <c r="B9726" t="inlineStr"/>
      <c r="C9726" t="inlineStr"/>
      <c r="D9726"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t>
        </is>
      </c>
    </row>
    <row r="9727">
      <c r="A9727" t="inlineStr">
        <is>
          <t>Inkubation</t>
        </is>
      </c>
      <c r="B9727" t="inlineStr"/>
      <c r="C9727" t="inlineStr"/>
      <c r="D9727" t="inlineStr">
        <is>
          <t>sự ấp trứng, thời kỳ ủ bệnh</t>
        </is>
      </c>
    </row>
    <row r="9728">
      <c r="A9728" t="inlineStr">
        <is>
          <t>Inlet</t>
        </is>
      </c>
      <c r="B9728" t="inlineStr"/>
      <c r="C9728" t="inlineStr"/>
      <c r="D9728" t="inlineStr">
        <is>
          <t>tiếng tích tắc, chút, lát, khoảnh khắc, giây lát, dấu kiểm " v", con bét, con ve, con tíc, vải bọc, sự mua chịu, sự bán chịu</t>
        </is>
      </c>
    </row>
    <row r="9729">
      <c r="A9729" t="inlineStr">
        <is>
          <t>Inlettstoff</t>
        </is>
      </c>
      <c r="B9729" t="inlineStr"/>
      <c r="C9729" t="inlineStr"/>
      <c r="D9729" t="inlineStr">
        <is>
          <t>tiếng tích tắc, vải bọc</t>
        </is>
      </c>
    </row>
    <row r="9730">
      <c r="A9730" t="inlineStr">
        <is>
          <t>inmitten</t>
        </is>
      </c>
      <c r="B9730" t="inlineStr"/>
      <c r="C9730" t="inlineStr"/>
      <c r="D9730" t="inlineStr">
        <is>
          <t>giữa, ở giữa &amp; ), trong quá trình - - ở giữa, trong số</t>
        </is>
      </c>
    </row>
    <row r="9731">
      <c r="A9731" t="inlineStr">
        <is>
          <t>innehaben</t>
        </is>
      </c>
      <c r="B9731" t="inlineStr"/>
      <c r="C9731" t="inlineStr"/>
      <c r="D9731" t="inlineStr">
        <is>
          <t>làm đầy, chứa đầy, đổ đầy, đắp đầy, rót đầy, nhồi, lấp kín, hàn, bổ nhiệm, thế vào, điền vào, chiếm, choán hết, giữ, làm thoả thích, làm thoả mãn, đáp ứng, thực hiện, làm căng, đầy, tràn đầy - phồng căng - cầm, nắm, nắm giữ, giữ vững, ở, chứa, chứa đựng, giam giữ, nén, nín, kìm lại, bắt phải giữ lời hứa, choán, xâm chiếm, thu hút, lôi cuốn, có ý nghĩ là, cho là, xem là, coi là, tin rằng - quyết định là, tổ chức, tiến hành, nói, đúng, theo, theo đuổi, tiếp tục đi theo, giữ chắc &amp; ), tiếp tục, kéo dài, còn mãi, cứ vẫn, có giá trị, có hiệu lực, có thể áp dụng to hold good, to hold true) - phủ định + with) tán thành, hold! đứng lại, dừng lại, đợi một tí! = innehaben +</t>
        </is>
      </c>
    </row>
    <row r="9732">
      <c r="A9732" t="inlineStr">
        <is>
          <t>innehalten</t>
        </is>
      </c>
      <c r="B9732" t="inlineStr"/>
      <c r="C9732" t="inlineStr"/>
      <c r="D9732" t="inlineStr">
        <is>
          <t>tạm nghỉ, tạm ngừng, chờ đợi, ngập ngừng, ngừng lại</t>
        </is>
      </c>
    </row>
    <row r="9733">
      <c r="A9733" t="inlineStr">
        <is>
          <t>innen</t>
        </is>
      </c>
      <c r="B9733" t="inlineStr"/>
      <c r="C9733" t="inlineStr"/>
      <c r="D9733" t="inlineStr">
        <is>
          <t>trong nhà - ở trong, từ trong, nội bộ, ở phía trong, vào trong - phía trong, bên trong, trong, trong vòng, trong khong, trong phạm vi, trong lưng tâm, trong thâm tâm, trong tâm hồn = von innen + = nach innen +</t>
        </is>
      </c>
    </row>
    <row r="9734">
      <c r="A9734" t="inlineStr">
        <is>
          <t>Innenarchitekt</t>
        </is>
      </c>
      <c r="B9734" t="inlineStr"/>
      <c r="C9734" t="inlineStr"/>
      <c r="D9734" t="inlineStr">
        <is>
          <t>người trang trí trong nhà</t>
        </is>
      </c>
    </row>
    <row r="9735">
      <c r="A9735" t="inlineStr">
        <is>
          <t>Innenausstattung</t>
        </is>
      </c>
      <c r="B9735" t="inlineStr"/>
      <c r="C9735" t="inlineStr"/>
      <c r="D9735" t="inlineStr">
        <is>
          <t>nghệ thuật trang trí trong nhà, vật liệu trang trí trong nhà</t>
        </is>
      </c>
    </row>
    <row r="9736">
      <c r="A9736" t="inlineStr">
        <is>
          <t>Innenbahn</t>
        </is>
      </c>
      <c r="B9736" t="inlineStr"/>
      <c r="C9736" t="inlineStr"/>
      <c r="D9736" t="inlineStr">
        <is>
          <t>vòng trong, vị trí có lợi, thế lợi</t>
        </is>
      </c>
    </row>
    <row r="9737">
      <c r="A9737" t="inlineStr">
        <is>
          <t>Innengewinde</t>
        </is>
      </c>
      <c r="B9737" t="inlineStr"/>
      <c r="C9737" t="inlineStr"/>
      <c r="D9737">
        <f> das Innengewinde + = Innengewinde schneiden +</f>
        <v/>
      </c>
    </row>
    <row r="9738">
      <c r="A9738" t="inlineStr">
        <is>
          <t>Innenhof</t>
        </is>
      </c>
      <c r="B9738" t="inlineStr"/>
      <c r="C9738" t="inlineStr"/>
      <c r="D9738" t="inlineStr">
        <is>
          <t>sân nhỏ, sân trong</t>
        </is>
      </c>
    </row>
    <row r="9739">
      <c r="A9739" t="inlineStr">
        <is>
          <t>Innenring</t>
        </is>
      </c>
      <c r="B9739" t="inlineStr"/>
      <c r="C9739" t="inlineStr"/>
      <c r="D9739" t="inlineStr">
        <is>
          <t>hình nón, vật hình nón, nón, ốc nón, tín hiệu báo bão, bột áo</t>
        </is>
      </c>
    </row>
    <row r="9740">
      <c r="A9740" t="inlineStr">
        <is>
          <t>Innenseite</t>
        </is>
      </c>
      <c r="B9740" t="inlineStr"/>
      <c r="C9740" t="inlineStr"/>
      <c r="D9740" t="inlineStr">
        <is>
          <t>mặt trong, phía trong, phần trong, bên trong, phần giữa, lòng, ruột</t>
        </is>
      </c>
    </row>
    <row r="9741">
      <c r="A9741" t="inlineStr">
        <is>
          <t>Innenstadt</t>
        </is>
      </c>
      <c r="B9741" t="inlineStr"/>
      <c r="C9741" t="inlineStr"/>
      <c r="D9741" t="inlineStr">
        <is>
          <t>khu buôn bán kinh doanh = in der Innenstadt +</t>
        </is>
      </c>
    </row>
    <row r="9742">
      <c r="A9742" t="inlineStr">
        <is>
          <t>Innenteil</t>
        </is>
      </c>
      <c r="B9742" t="inlineStr"/>
      <c r="C9742" t="inlineStr"/>
      <c r="D9742" t="inlineStr">
        <is>
          <t>lõi, hạch, điểm trung tâm, nòng cốt, hạt nhân, lõi dây thừng, nòng, ruột, đáy lòng, thâm tâm, nơi thầm kín nhất</t>
        </is>
      </c>
    </row>
    <row r="9743">
      <c r="A9743" t="inlineStr">
        <is>
          <t>Innenwand</t>
        </is>
      </c>
      <c r="B9743" t="inlineStr"/>
      <c r="C9743" t="inlineStr"/>
      <c r="D9743" t="inlineStr">
        <is>
          <t>tường ngăn</t>
        </is>
      </c>
    </row>
    <row r="9744">
      <c r="A9744" t="inlineStr">
        <is>
          <t>innerbetrieblich</t>
        </is>
      </c>
      <c r="B9744" t="inlineStr"/>
      <c r="C9744" t="inlineStr"/>
      <c r="D9744" t="inlineStr">
        <is>
          <t>ở trong, nội bộ, trong nước, nội tâm, tâm hồn, từ trong thâm tâm, chủ quan, bản chất, nội tại, dùng trong</t>
        </is>
      </c>
    </row>
    <row r="9745">
      <c r="A9745" t="inlineStr">
        <is>
          <t>Innere</t>
        </is>
      </c>
      <c r="B9745" t="inlineStr"/>
      <c r="C9745" t="inlineStr"/>
      <c r="D9745" t="inlineStr">
        <is>
          <t>bụng, dạ dày, bầu, chỗ khum lên, chỗ phồng ra - ngực, ngực áo, ngực áo sơ mi, giữa lòng, lòng, tâm hồn, trái tim, tâm tư, thâm tâm, mặt - người hầu, người nhà, hàng nội - nhà, chỗ ở, gia đình, tổ ấm, quê hương, tổ quốc, nơi chôn nhau cắt rún, nước nhà, chỗ sinh sống, viện, trại, đích - bên trong, vòng sát điểm đen, phát bắn trúng vòng sát điểm đen - mặt trong, phía trong, phần trong, phần giữa, ruột - đất liền nằm sâu vào trong, nội địa, công việc trong nước, nội vụ, nội tâm - - = das Innere nach außen +</t>
        </is>
      </c>
    </row>
    <row r="9746">
      <c r="A9746" t="inlineStr">
        <is>
          <t>Innereien</t>
        </is>
      </c>
      <c r="B9746" t="inlineStr"/>
      <c r="C9746" t="inlineStr"/>
      <c r="D9746" t="inlineStr">
        <is>
          <t>lòng, cổ, cánh, chân - đồ vứt đi, đồ bỏ di, đồ thừa, rác rưởi, cá rẻ tiền, cám, tấm, bổi, cặn bã, những phần cắt bỏ, thịt thối rữa, thú vật chết thối, tồi, loại kém - sự giật, sự kéo, cái giật, cái kéo, sự nhổ, sự bức, sự hái, sự gảy, sự búng, bộ lòng, sự gan dạ, sự can trường, sự đánh trượt, sự đánh hỏng, sự thi hỏng, sự thi trượt</t>
        </is>
      </c>
    </row>
    <row r="9747">
      <c r="A9747" t="inlineStr">
        <is>
          <t>innerer</t>
        </is>
      </c>
      <c r="B9747" t="inlineStr"/>
      <c r="C9747" t="inlineStr"/>
      <c r="D9747" t="inlineStr">
        <is>
          <t>ở trong nước, nội bộ, thân nhất, thân cận, tinh thần, bên trong, trong thâm tâm, thầm kín - ở trong, ở phía trong, nằm xa trong đất liền, ở nội địa, nội, trong nước, nội tâm, riêng tư - tâm hồn, từ trong thâm tâm, chủ quan, bản chất, nội tại, dùng trong - - hướng vào trong, đi vào trong, ở trong thân thể, riêng, kín, bí mật, phía trong, trong tâm trí</t>
        </is>
      </c>
    </row>
    <row r="9748">
      <c r="A9748" t="inlineStr">
        <is>
          <t>innerhalb</t>
        </is>
      </c>
      <c r="B9748" t="inlineStr"/>
      <c r="C9748" t="inlineStr"/>
      <c r="D9748" t="inlineStr">
        <is>
          <t>ở trong, từ trong, nội bộ, ở phía trong, vào trong - phía trong, bên trong, trong, trong vòng, trong khong, trong phạm vi, trong lưng tâm, trong thâm tâm, trong tâm hồn</t>
        </is>
      </c>
    </row>
    <row r="9749">
      <c r="A9749" t="inlineStr">
        <is>
          <t>innerlich</t>
        </is>
      </c>
      <c r="B9749" t="inlineStr"/>
      <c r="C9749" t="inlineStr"/>
      <c r="D9749" t="inlineStr">
        <is>
          <t>ở trong, từ trong, nội bộ, ở phía trong, vào trong - nằm xa trong đất liền, ở nội địa, nội, trong nước, nội tâm, riêng tư - tâm hồn, từ trong thâm tâm, chủ quan, bản chất, nội tại, dùng trong - thực chất, bên trong, ở bên trong - hướng vào trong, đi vào trong, ở trong thân thể, riêng, kín, bí mật, phía trong, trong tâm trí, trong thâm tâm - thầm kín, với thâm tâm - đạo đức, luân lý, phẩm hạnh, có đạo đức, hợp đạo đức, tinh thần = sich innerlich prüfen +</t>
        </is>
      </c>
    </row>
    <row r="9750">
      <c r="A9750" t="inlineStr">
        <is>
          <t>Innerlichkeit</t>
        </is>
      </c>
      <c r="B9750" t="inlineStr"/>
      <c r="C9750" t="inlineStr"/>
      <c r="D9750" t="inlineStr">
        <is>
          <t>tính chất ở trong, tính sâu sắc, ý nghĩ sâu sắc, sự chỉ quan tâm đến việc riêng của mình, sự chỉ quan tâm đến bản thân mình, sự quan tâm đến tâm trí con người - thực chất</t>
        </is>
      </c>
    </row>
    <row r="9751">
      <c r="A9751" t="inlineStr">
        <is>
          <t>Innern</t>
        </is>
      </c>
      <c r="B9751" t="inlineStr"/>
      <c r="C9751" t="inlineStr"/>
      <c r="D9751" t="inlineStr">
        <is>
          <t>ở trong, từ trong, nội bộ, ở phía trong, vào trong - hướng vào trong, đi vào trong, ở trong thân thể, nội tâm, riêng, kín, bí mật, phía trong, trong tâm trí, trong thâm tâm - bên trong, trong, trong vòng, trong khong, trong phạm vi, trong lưng tâm, trong tâm hồn = das Ministerium des Innern +</t>
        </is>
      </c>
    </row>
    <row r="9752">
      <c r="A9752" t="inlineStr">
        <is>
          <t>innerparteilich</t>
        </is>
      </c>
      <c r="B9752" t="inlineStr"/>
      <c r="C9752" t="inlineStr"/>
      <c r="D9752" t="inlineStr">
        <is>
          <t>ở trong, nội bộ, trong nước, nội tâm, tâm hồn, từ trong thâm tâm, chủ quan, bản chất, nội tại, dùng trong</t>
        </is>
      </c>
    </row>
    <row r="9753">
      <c r="A9753" t="inlineStr">
        <is>
          <t>innerstaatlich</t>
        </is>
      </c>
      <c r="B9753" t="inlineStr"/>
      <c r="C9753" t="inlineStr"/>
      <c r="D9753" t="inlineStr">
        <is>
          <t>ở trong, nội bộ, trong nước, nội tâm, tâm hồn, từ trong thâm tâm, chủ quan, bản chất, nội tại, dùng trong</t>
        </is>
      </c>
    </row>
    <row r="9754">
      <c r="A9754" t="inlineStr">
        <is>
          <t>Innerste</t>
        </is>
      </c>
      <c r="B9754" t="inlineStr"/>
      <c r="C9754" t="inlineStr"/>
      <c r="D9754" t="inlineStr">
        <is>
          <t>nhân, hạt, bộ phận nòng cốt, bộ phận chủ yếu = bis ins Innerste +</t>
        </is>
      </c>
    </row>
    <row r="9755">
      <c r="A9755" t="inlineStr">
        <is>
          <t>Innersten</t>
        </is>
      </c>
      <c r="B9755" t="inlineStr"/>
      <c r="C9755" t="inlineStr"/>
      <c r="D9755">
        <f> im Innersten faul +</f>
        <v/>
      </c>
    </row>
    <row r="9756">
      <c r="A9756" t="inlineStr">
        <is>
          <t>Innewohnen</t>
        </is>
      </c>
      <c r="B9756" t="inlineStr"/>
      <c r="C9756" t="inlineStr"/>
      <c r="D9756" t="inlineStr">
        <is>
          <t>tính nội tại - sự vốn có, tính cố hữu, tính vốn thuộc về, sự vốn gắn liền với</t>
        </is>
      </c>
    </row>
    <row r="9757">
      <c r="A9757" t="inlineStr">
        <is>
          <t>innewohnen</t>
        </is>
      </c>
      <c r="B9757" t="inlineStr"/>
      <c r="C9757" t="inlineStr"/>
      <c r="D9757" t="inlineStr">
        <is>
          <t>ở trong, nằm trong - vốn có ở, vốn thuộc về, vốn gắn liền với</t>
        </is>
      </c>
    </row>
    <row r="9758">
      <c r="A9758" t="inlineStr">
        <is>
          <t>innewohnend</t>
        </is>
      </c>
      <c r="B9758" t="inlineStr"/>
      <c r="C9758" t="inlineStr"/>
      <c r="D9758" t="inlineStr">
        <is>
          <t>nội tại, ở khắp nơi - vốn có, cố hữu, vốn thuộc về, vốn gắn liền với - cư trú, ở chính thức, thường trú, không di trú, ở ngay tại chỗ, nội trú, thuộc về, ở vào</t>
        </is>
      </c>
    </row>
    <row r="9759">
      <c r="A9759" t="inlineStr">
        <is>
          <t>Innigkeit</t>
        </is>
      </c>
      <c r="B9759" t="inlineStr"/>
      <c r="C9759" t="inlineStr"/>
      <c r="D9759" t="inlineStr">
        <is>
          <t>sự làm ảnh hưởng đến, sự làm tác động đến, tình cảm, cảm xúc, + towards, for) lòng yêu thương, sự yêu mến, thiện ý, bệnh tật, bệnh hoạn, affection towards khuynh hướng - thiện ý về, tính chất, thuộc tính, trạng thái cơ thể, lối sống - sự yêu mến quá đỗi, sự yêu dấu, sự trìu mến, sự thích, sự ưa thích, sự cả tin, tính ngây thơ - tính chất ở trong, tính sâu sắc, ý nghĩ sâu sắc, sự chỉ quan tâm đến việc riêng của mình, sự chỉ quan tâm đến bản thân mình, sự quan tâm đến tâm trí con người - thực chất</t>
        </is>
      </c>
    </row>
    <row r="9760">
      <c r="A9760" t="inlineStr">
        <is>
          <t>innigst</t>
        </is>
      </c>
      <c r="B9760" t="inlineStr"/>
      <c r="C9760" t="inlineStr"/>
      <c r="D9760" t="inlineStr">
        <is>
          <t>ở tận trong cùng, ở tận đáy lòng, trong thâm tâm</t>
        </is>
      </c>
    </row>
    <row r="9761">
      <c r="A9761" t="inlineStr">
        <is>
          <t>Innung</t>
        </is>
      </c>
      <c r="B9761" t="inlineStr"/>
      <c r="C9761" t="inlineStr"/>
      <c r="D9761" t="inlineStr">
        <is>
          <t>đoàn thể, liên đoàn, phường hội, hội đồng thành phố minicipal corporation), bụng phệ</t>
        </is>
      </c>
    </row>
    <row r="9762">
      <c r="A9762" t="inlineStr">
        <is>
          <t>inoffiziell</t>
        </is>
      </c>
      <c r="B9762" t="inlineStr"/>
      <c r="C9762" t="inlineStr"/>
      <c r="D9762" t="inlineStr">
        <is>
          <t>không theo thủ tục quy định, không chính thức, không nghi thức thân mật - không được chính thức xác minh</t>
        </is>
      </c>
    </row>
    <row r="9763">
      <c r="A9763" t="inlineStr">
        <is>
          <t>Inquisition</t>
        </is>
      </c>
      <c r="B9763" t="inlineStr"/>
      <c r="C9763" t="inlineStr"/>
      <c r="D9763" t="inlineStr">
        <is>
          <t>sự điều tra, sự thẩm tra chính thức, toà án dị giáo</t>
        </is>
      </c>
    </row>
    <row r="9764">
      <c r="A9764" t="inlineStr">
        <is>
          <t>Insasse</t>
        </is>
      </c>
      <c r="B9764" t="inlineStr"/>
      <c r="C9764" t="inlineStr"/>
      <c r="D9764" t="inlineStr">
        <is>
          <t>người ở cùng, người bệnh, người ở tù - người chiếm giữ, kẻ chiếm đóng, người ở người thuê, hành khách - thành viên không có khả năng làm được trò trống gì, thành viên kém không đóng góp đóng góp được gì, để chở hành khách - người thuê mướn, tá điền, người ở, người chiếm cứ</t>
        </is>
      </c>
    </row>
    <row r="9765">
      <c r="A9765" t="inlineStr">
        <is>
          <t>insbesondere</t>
        </is>
      </c>
      <c r="B9765" t="inlineStr"/>
      <c r="C9765" t="inlineStr"/>
      <c r="D9765" t="inlineStr">
        <is>
          <t>đặc biệt là, nhất là - đặc biệt, cá biệt, riêng biệt, tỉ mỉ, chi tiết</t>
        </is>
      </c>
    </row>
    <row r="9766">
      <c r="A9766" t="inlineStr">
        <is>
          <t>Inschrift</t>
        </is>
      </c>
      <c r="B9766" t="inlineStr"/>
      <c r="C9766" t="inlineStr"/>
      <c r="D9766" t="inlineStr">
        <is>
          <t>truyện cổ tích, truyền thuyết, chữ khắc, lời ghi chú, câu chú giải</t>
        </is>
      </c>
    </row>
    <row r="9767">
      <c r="A9767" t="inlineStr">
        <is>
          <t>Insekt</t>
        </is>
      </c>
      <c r="B9767" t="inlineStr"/>
      <c r="C9767" t="inlineStr"/>
      <c r="D9767" t="inlineStr">
        <is>
          <t>con rệp, sâu bọ, lỗi kỹ thuật, thiếu sót về kỹ thuật, ý nghĩ điên rồ, sự điên rồ, máy ghi âm nhỏ = das Insekt + = das geschlechtsreife Insekt +</t>
        </is>
      </c>
    </row>
    <row r="9768">
      <c r="A9768" t="inlineStr">
        <is>
          <t>insektenfressend</t>
        </is>
      </c>
      <c r="B9768" t="inlineStr"/>
      <c r="C9768" t="inlineStr"/>
      <c r="D9768" t="inlineStr">
        <is>
          <t>ăn sâu bọ</t>
        </is>
      </c>
    </row>
    <row r="9769">
      <c r="A9769" t="inlineStr">
        <is>
          <t>Insektenfresser</t>
        </is>
      </c>
      <c r="B9769" t="inlineStr"/>
      <c r="C9769" t="inlineStr"/>
      <c r="D9769" t="inlineStr">
        <is>
          <t>loài ăn sâu bọ</t>
        </is>
      </c>
    </row>
    <row r="9770">
      <c r="A9770" t="inlineStr">
        <is>
          <t>Insel</t>
        </is>
      </c>
      <c r="B9770" t="inlineStr"/>
      <c r="C9770" t="inlineStr"/>
      <c r="D9770" t="inlineStr">
        <is>
          <t>hòn đảo, cái đứng tách riêng, cái đứng tách biệt, miền đồng rừng giữa thảo nguyên, chỗ đứng tránh, đảo = Insel- + = die karibische Insel + = zu einer Insel machen + = Svalbard und Jan Mayen Insel +</t>
        </is>
      </c>
    </row>
    <row r="9771">
      <c r="A9771" t="inlineStr">
        <is>
          <t>Inselbewohner</t>
        </is>
      </c>
      <c r="B9771" t="inlineStr"/>
      <c r="C9771" t="inlineStr"/>
      <c r="D9771" t="inlineStr">
        <is>
          <t>người ở đảo</t>
        </is>
      </c>
    </row>
    <row r="9772">
      <c r="A9772" t="inlineStr">
        <is>
          <t>Inselchen</t>
        </is>
      </c>
      <c r="B9772" t="inlineStr"/>
      <c r="C9772" t="inlineStr"/>
      <c r="D9772" t="inlineStr">
        <is>
          <t>hòn đảo nhỏ, mảnh đất hiu quạnh, vùng cách biệt</t>
        </is>
      </c>
    </row>
    <row r="9773">
      <c r="A9773" t="inlineStr">
        <is>
          <t>Inselgruppe</t>
        </is>
      </c>
      <c r="B9773" t="inlineStr"/>
      <c r="C9773" t="inlineStr"/>
      <c r="D9773" t="inlineStr">
        <is>
          <t>quần đảo, biển có nhiều đảo</t>
        </is>
      </c>
    </row>
    <row r="9774">
      <c r="A9774" t="inlineStr">
        <is>
          <t>Inseln</t>
        </is>
      </c>
      <c r="B9774" t="inlineStr"/>
      <c r="C9774" t="inlineStr"/>
      <c r="D9774">
        <f> Friesische Inseln + = mit Inseln bedeckt + = die Kanarischen Inseln + = Westindische Inseln + = die Westindischen Inseln + = die Kapverdischen Inseln + = Wallis und Futuna Inseln +</f>
        <v/>
      </c>
    </row>
    <row r="9775">
      <c r="A9775" t="inlineStr">
        <is>
          <t>Inserat</t>
        </is>
      </c>
      <c r="B9775" t="inlineStr"/>
      <c r="C9775" t="inlineStr"/>
      <c r="D9775" t="inlineStr">
        <is>
          <t>của advertisement - - sự quảng cáo, bài quảng cáo, tờ quảng cáo, tờ yết thị, tờ thông báo - sự lồng vào, sự gài vào, sự cho vào, lần đăng bài..., viền ren, chỗ dính, cách dính = ein Inserat aufgeben + = durch Reklame oder Inserat suchen +</t>
        </is>
      </c>
    </row>
    <row r="9776">
      <c r="A9776" t="inlineStr">
        <is>
          <t>Inserent</t>
        </is>
      </c>
      <c r="B9776" t="inlineStr"/>
      <c r="C9776" t="inlineStr"/>
      <c r="D9776" t="inlineStr">
        <is>
          <t>người báo cho biết trước, người quảng cáo, báo đăng quảng cáo, tờ quảng cáo</t>
        </is>
      </c>
    </row>
    <row r="9777">
      <c r="A9777" t="inlineStr">
        <is>
          <t>inserieren</t>
        </is>
      </c>
      <c r="B9777" t="inlineStr"/>
      <c r="C9777" t="inlineStr"/>
      <c r="D9777" t="inlineStr">
        <is>
          <t>báo cho biết, báo cho ai biết trước, quảng cáo, đăng báo, yết thị, thông báo - lồng vào, gài vào, cho vào, đăng vào</t>
        </is>
      </c>
    </row>
    <row r="9778">
      <c r="A9778" t="inlineStr">
        <is>
          <t>insgesamt</t>
        </is>
      </c>
      <c r="B9778" t="inlineStr"/>
      <c r="C9778" t="inlineStr"/>
      <c r="D9778" t="inlineStr">
        <is>
          <t>hoàn toàn, hầu, nhìn chung, nói chung, nhìn toàn bộ, cả thảy, tất cả</t>
        </is>
      </c>
    </row>
    <row r="9779">
      <c r="A9779" t="inlineStr">
        <is>
          <t>Insignien</t>
        </is>
      </c>
      <c r="B9779" t="inlineStr"/>
      <c r="C9779" t="inlineStr"/>
      <c r="D9779" t="inlineStr">
        <is>
          <t>huy hiệu, huy chương, dấu hiệu - những biểu chương của nhà vua, những dấu hiệu tựng trưng của một tổ chức đảng phái</t>
        </is>
      </c>
    </row>
    <row r="9780">
      <c r="A9780" t="inlineStr">
        <is>
          <t>insofern</t>
        </is>
      </c>
      <c r="B9780" t="inlineStr"/>
      <c r="C9780" t="inlineStr"/>
      <c r="D9780" t="inlineStr">
        <is>
          <t>thấy rằng, xét rằng, vì rằng, bởi chưng = insofern als + = insofern, als +</t>
        </is>
      </c>
    </row>
    <row r="9781">
      <c r="A9781" t="inlineStr">
        <is>
          <t>Insolvent</t>
        </is>
      </c>
      <c r="B9781" t="inlineStr"/>
      <c r="C9781" t="inlineStr"/>
      <c r="D9781" t="inlineStr">
        <is>
          <t>người vắng mặt, người không trả nợ được, người vỡ nợ, người không trả nợ đúng kỳ hạn, người tham ô, người thụt két, người biển thủ, lính phạm lỗi bị thi hành kỷ luật - người bỏ cuộc</t>
        </is>
      </c>
    </row>
    <row r="9782">
      <c r="A9782" t="inlineStr">
        <is>
          <t>insolvent</t>
        </is>
      </c>
      <c r="B9782" t="inlineStr"/>
      <c r="C9782" t="inlineStr"/>
      <c r="D9782" t="inlineStr">
        <is>
          <t>vỡ nợ, phá sản, thiếu, không có, mất hết - không trả được nợ, về những người không trả được nợ, không đủ để trả hết nợ</t>
        </is>
      </c>
    </row>
    <row r="9783">
      <c r="A9783" t="inlineStr">
        <is>
          <t>Insolvenz</t>
        </is>
      </c>
      <c r="B9783" t="inlineStr"/>
      <c r="C9783" t="inlineStr"/>
      <c r="D9783" t="inlineStr">
        <is>
          <t>sự vỡ nợ, sự phá sản, sự mất hoàn toàn - sự thiếu, sự không có, sự không đủ, sự vắng mặt, sự bỏ cuộc - tình trạng không trả được nợ</t>
        </is>
      </c>
    </row>
    <row r="9784">
      <c r="A9784" t="inlineStr">
        <is>
          <t>Inspektor</t>
        </is>
      </c>
      <c r="B9784" t="inlineStr"/>
      <c r="C9784" t="inlineStr"/>
      <c r="D9784" t="inlineStr">
        <is>
          <t>người thanh tra, phó trưởng khu cảnh sát - người quản lý, quản gia, người quản lý bếp ăn, người phụ vụ, chiêu đãi viên, uỷ viên ban tổ chức - người giám thị, người trông nom, sĩ quan cảnh sát - người giám sát - viên thanh tra, người kiểm sát, nhân viên thuế quan, người chuyên vẽ bản đồ địa hình</t>
        </is>
      </c>
    </row>
    <row r="9785">
      <c r="A9785" t="inlineStr">
        <is>
          <t>Inspiration</t>
        </is>
      </c>
      <c r="B9785" t="inlineStr"/>
      <c r="C9785" t="inlineStr"/>
      <c r="D9785" t="inlineStr">
        <is>
          <t>sự hít vào, sự thở vào, sự truyền cảm, sự cảm hứng, cảm nghĩ, ý nghĩ hay chợt có, người truyền cảm hứng, vật truyền cảm hứng, linh cảm</t>
        </is>
      </c>
    </row>
    <row r="9786">
      <c r="A9786" t="inlineStr">
        <is>
          <t>Inspirator</t>
        </is>
      </c>
      <c r="B9786" t="inlineStr"/>
      <c r="C9786" t="inlineStr"/>
      <c r="D9786" t="inlineStr">
        <is>
          <t>người bắt đầu, người khởi đầu, người khởi xướng, người vỡ lòng, người khai tâm, người làm lễ kết nạp, người cho thụ giáo - kẻ xúi giục, kẻ xúi bẩy, người thủ mưu</t>
        </is>
      </c>
    </row>
    <row r="9787">
      <c r="A9787" t="inlineStr">
        <is>
          <t>inspirieren</t>
        </is>
      </c>
      <c r="B9787" t="inlineStr"/>
      <c r="C9787" t="inlineStr"/>
      <c r="D9787" t="inlineStr">
        <is>
          <t>truyền, truyền cảm hứng cho, gây cảm hứng cho, gây, gây ra, xúi giục, hít vào, thở vào, linh cảm - truyền dẫn cho, làm cho thấm nhuần dần, nhỏ giọt</t>
        </is>
      </c>
    </row>
    <row r="9788">
      <c r="A9788" t="inlineStr">
        <is>
          <t>Inspizient</t>
        </is>
      </c>
      <c r="B9788" t="inlineStr"/>
      <c r="C9788" t="inlineStr"/>
      <c r="D9788" t="inlineStr">
        <is>
          <t>đạo diễn, người phụ trách hậu đài</t>
        </is>
      </c>
    </row>
    <row r="9789">
      <c r="A9789" t="inlineStr">
        <is>
          <t>instabil</t>
        </is>
      </c>
      <c r="B9789" t="inlineStr"/>
      <c r="C9789" t="inlineStr"/>
      <c r="D9789" t="inlineStr">
        <is>
          <t>không ổn định, không vững, không chắc, không bền, hay thay đổi, không kiên định, không kiên quyết</t>
        </is>
      </c>
    </row>
    <row r="9790">
      <c r="A9790" t="inlineStr">
        <is>
          <t>Installateur</t>
        </is>
      </c>
      <c r="B9790" t="inlineStr"/>
      <c r="C9790" t="inlineStr"/>
      <c r="D9790" t="inlineStr">
        <is>
          <t>thợ lắp ráp, người thử quần áo - thợ hàn chì</t>
        </is>
      </c>
    </row>
    <row r="9791">
      <c r="A9791" t="inlineStr">
        <is>
          <t>Installation</t>
        </is>
      </c>
      <c r="B9791" t="inlineStr"/>
      <c r="C9791" t="inlineStr"/>
      <c r="D9791" t="inlineStr">
        <is>
          <t>sự làm cho khớp, sự điều chỉnh, sự thử, sự lắp ráp, đồ đạc, đồ đạc cố định, đồ trang trí, máy móc - sự đặt, sự đặt vào, lễ nhậm chức, máy móc đặt, hệ thống máy đặt, hệ thống điện đặt, số nhiều) cơ sở, đồn bốt, căn cứ - nghề hàn chì, thuật hàn chì, đồ hàn chì, sự đo độ sâu - sự chằng lưới sắt, sự đặt đường dây, hệ thống dây điện</t>
        </is>
      </c>
    </row>
    <row r="9792">
      <c r="A9792" t="inlineStr">
        <is>
          <t>installieren</t>
        </is>
      </c>
      <c r="B9792" t="inlineStr"/>
      <c r="C9792" t="inlineStr"/>
      <c r="D9792" t="inlineStr">
        <is>
          <t>đặt, đặt vào, làm lễ nhậm chức cho = neu installieren +</t>
        </is>
      </c>
    </row>
    <row r="9793">
      <c r="A9793" t="inlineStr">
        <is>
          <t>Installierung</t>
        </is>
      </c>
      <c r="B9793" t="inlineStr"/>
      <c r="C9793" t="inlineStr"/>
      <c r="D9793" t="inlineStr">
        <is>
          <t>sự làm cho khớp, sự điều chỉnh, sự thử, sự lắp ráp, đồ đạc, đồ đạc cố định, đồ trang trí, máy móc - sự đặt, sự đặt vào, lễ nhậm chức, máy móc đặt, hệ thống máy đặt, hệ thống điện đặt, số nhiều) cơ sở, đồn bốt, căn cứ - nghề hàn chì, thuật hàn chì, đồ hàn chì, sự đo độ sâu - sự chằng lưới sắt, sự đặt đường dây, hệ thống dây điện</t>
        </is>
      </c>
    </row>
    <row r="9794">
      <c r="A9794" t="inlineStr">
        <is>
          <t>instand</t>
        </is>
      </c>
      <c r="B9794" t="inlineStr"/>
      <c r="C9794" t="inlineStr"/>
      <c r="D9794">
        <f> gut instand halten +</f>
        <v/>
      </c>
    </row>
    <row r="9795">
      <c r="A9795" t="inlineStr">
        <is>
          <t>instandhalten</t>
        </is>
      </c>
      <c r="B9795" t="inlineStr"/>
      <c r="C9795" t="inlineStr"/>
      <c r="D9795" t="inlineStr">
        <is>
          <t>giữ, duy trì, bảo vệ, bảo quản, giữ vững, không rời bỏ, xác nhận rằng, nuôi, cưu mang = etwas instandhalten +</t>
        </is>
      </c>
    </row>
    <row r="9796">
      <c r="A9796" t="inlineStr">
        <is>
          <t>Instandhaltung</t>
        </is>
      </c>
      <c r="B9796" t="inlineStr"/>
      <c r="C9796" t="inlineStr"/>
      <c r="D9796" t="inlineStr">
        <is>
          <t>sự giữ, sự duy trì, sự bảo vệ, sự bảo quản, sự nuôi, sự cưu mang - sự bo dưỡng, sự sửa sang, phí tổn bo dưỡng, phí tổn sửa sang</t>
        </is>
      </c>
    </row>
    <row r="9797">
      <c r="A9797" t="inlineStr">
        <is>
          <t>instandsetzen</t>
        </is>
      </c>
      <c r="B9797" t="inlineStr"/>
      <c r="C9797" t="inlineStr"/>
      <c r="D9797" t="inlineStr">
        <is>
          <t>tu sửa lại, tu bổ lại, xây dựng lại, chỉnh đốn lại, phục hồi - sửa chữa, tu sửa, vá, sửa, chuộc, đền bù, hồi phục sức khoẻ, dùng đến, đi đến, năng lui tới</t>
        </is>
      </c>
    </row>
    <row r="9798">
      <c r="A9798" t="inlineStr">
        <is>
          <t>Instandsetzung</t>
        </is>
      </c>
      <c r="B9798" t="inlineStr"/>
      <c r="C9798" t="inlineStr"/>
      <c r="D9798" t="inlineStr">
        <is>
          <t>sự sửa chữa, sự tu sửa, sự hồi phục, tình trạng sử dụng được, tình trạng còn tốt, sự năng lui tới, sự vãng lai</t>
        </is>
      </c>
    </row>
    <row r="9799">
      <c r="A9799" t="inlineStr">
        <is>
          <t>Instanz</t>
        </is>
      </c>
      <c r="B9799" t="inlineStr"/>
      <c r="C9799" t="inlineStr"/>
      <c r="D9799" t="inlineStr">
        <is>
          <t>sự thành lập, sự lập, sự mở, cơ quan, trụ sở cơ quan, thể chế, người quen thuộc, người nổi danh, tổ chức quen thuộc, tổ chức nổi danh, tổ chức hội = die Instanz +</t>
        </is>
      </c>
    </row>
    <row r="9800">
      <c r="A9800" t="inlineStr">
        <is>
          <t>Instinkt</t>
        </is>
      </c>
      <c r="B9800" t="inlineStr"/>
      <c r="C9800" t="inlineStr"/>
      <c r="D9800" t="inlineStr">
        <is>
          <t>bản năng, thiên hướng, năng khiếu, tài khéo léo tự nhiên</t>
        </is>
      </c>
    </row>
    <row r="9801">
      <c r="A9801" t="inlineStr">
        <is>
          <t>instinktiv</t>
        </is>
      </c>
      <c r="B9801" t="inlineStr"/>
      <c r="C9801" t="inlineStr"/>
      <c r="D9801" t="inlineStr">
        <is>
          <t>thuộc bản năng, do bản năng, theo bản năng</t>
        </is>
      </c>
    </row>
    <row r="9802">
      <c r="A9802" t="inlineStr">
        <is>
          <t>Institut</t>
        </is>
      </c>
      <c r="B9802" t="inlineStr"/>
      <c r="C9802" t="inlineStr"/>
      <c r="D9802" t="inlineStr">
        <is>
          <t>sự thành lập, sự thiết lập, sự kiến lập, sự đặt, sự chứng minh, sự xác minh, sự đem vào, sự đưa vào, sự chính thức hoá, tổ chức, cơ sở, số người hầu, quân số, lực lượng - viện, học viện, hội, trụ sở viện, trụ sở hội, cơ sở đào tạo kỹ thuật, đơn vị nghiên cứu và giảng dạy chuyên đề, thể chế, bản tóm tắt những điều cơ bản - sự lập, sự mở, cơ quan, trụ sở cơ quan, người quen thuộc, người nổi danh, tổ chức quen thuộc, tổ chức nổi danh, tổ chức hội</t>
        </is>
      </c>
    </row>
    <row r="9803">
      <c r="A9803" t="inlineStr">
        <is>
          <t>instruieren</t>
        </is>
      </c>
      <c r="B9803" t="inlineStr"/>
      <c r="C9803" t="inlineStr"/>
      <c r="D9803" t="inlineStr">
        <is>
          <t>báo tin cho, cho biết, truyền cho, cung cấp tin tức, cung cấp tài liệu - chỉ dẫn, chỉ thị cho, dạy, đào tạo, truyền kiến thức cho, cung cấp tin tức cho, cung cấp tài liệu cho, cho hay - mồi nước, bơm xăng vào cacbuaratơ, cho ăn đầy, cho uống thoả thích, bồi dưỡng, sơn lót, nhồi thuốc nổ</t>
        </is>
      </c>
    </row>
    <row r="9804">
      <c r="A9804" t="inlineStr">
        <is>
          <t>instruiert</t>
        </is>
      </c>
      <c r="B9804" t="inlineStr"/>
      <c r="C9804" t="inlineStr"/>
      <c r="D9804" t="inlineStr">
        <is>
          <t>không được chỉ dẫn, không được dạy dỗ, không được học</t>
        </is>
      </c>
    </row>
    <row r="9805">
      <c r="A9805" t="inlineStr">
        <is>
          <t>Instrument</t>
        </is>
      </c>
      <c r="B9805" t="inlineStr"/>
      <c r="C9805" t="inlineStr"/>
      <c r="D9805" t="inlineStr">
        <is>
          <t>người đại lý, số nhiều) tay sai, chỉ điểm tay chân, bộ hạ, tác nhân - dụng cụ &amp; ), nhạc khí, công cụ, phương tiện, văn kiện - dụng cụ, đồ dùng, lợi khí, tay sai</t>
        </is>
      </c>
    </row>
    <row r="9806">
      <c r="A9806" t="inlineStr">
        <is>
          <t>Instrumentation</t>
        </is>
      </c>
      <c r="B9806" t="inlineStr"/>
      <c r="C9806" t="inlineStr"/>
      <c r="D9806" t="inlineStr">
        <is>
          <t>sự phối dàn nhạc, sự soạn lại cho dàn nhạc, sự soạn cho dàn nhạc = die Instrumentation +</t>
        </is>
      </c>
    </row>
    <row r="9807">
      <c r="A9807" t="inlineStr">
        <is>
          <t>instrumentieren</t>
        </is>
      </c>
      <c r="B9807" t="inlineStr"/>
      <c r="C9807" t="inlineStr"/>
      <c r="D9807" t="inlineStr">
        <is>
          <t>phối dàn nhạc, soạn lại cho dàn nhạc, soạn cho dàn nhạc = instrumentieren +</t>
        </is>
      </c>
    </row>
    <row r="9808">
      <c r="A9808" t="inlineStr">
        <is>
          <t>Insulaner</t>
        </is>
      </c>
      <c r="B9808" t="inlineStr"/>
      <c r="C9808" t="inlineStr"/>
      <c r="D9808" t="inlineStr">
        <is>
          <t>người ở đảo</t>
        </is>
      </c>
    </row>
    <row r="9809">
      <c r="A9809" t="inlineStr">
        <is>
          <t>insular</t>
        </is>
      </c>
      <c r="B9809" t="inlineStr"/>
      <c r="C9809" t="inlineStr"/>
      <c r="D9809" t="inlineStr">
        <is>
          <t>hòn đảo, có tính chất một hòn đảo, người ở đảo, giống người ở đảo, không hiểu biết gì về các nước khác, không thiết hiểu biết về các nước khác, thiển cận, hẹp hòi</t>
        </is>
      </c>
    </row>
    <row r="9810">
      <c r="A9810" t="inlineStr">
        <is>
          <t>inszenieren</t>
        </is>
      </c>
      <c r="B9810" t="inlineStr"/>
      <c r="C9810" t="inlineStr"/>
      <c r="D9810" t="inlineStr">
        <is>
          <t>nghĩ ra, bày ra, vạch ra, bố trí, sắp đặt, làm kỹ sư, làm công trình sư = inszenieren + = inszenieren + = neu inszenieren +</t>
        </is>
      </c>
    </row>
    <row r="9811">
      <c r="A9811" t="inlineStr">
        <is>
          <t>Inszenierung</t>
        </is>
      </c>
      <c r="B9811" t="inlineStr"/>
      <c r="C9811" t="inlineStr"/>
      <c r="D9811" t="inlineStr">
        <is>
          <t>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 = die Inszenierung +</t>
        </is>
      </c>
    </row>
    <row r="9812">
      <c r="A9812" t="inlineStr">
        <is>
          <t>intakt</t>
        </is>
      </c>
      <c r="B9812" t="inlineStr"/>
      <c r="C9812" t="inlineStr"/>
      <c r="D9812" t="inlineStr">
        <is>
          <t>không bị đụng chạm đến, không bị sứt mẻ, còn nguyên vẹn, không bị thay đổi, không bị kém, không bị ảnh hưởng, không bị thiến, không bị hoạn, còn trinh, còn màng trinh</t>
        </is>
      </c>
    </row>
    <row r="9813">
      <c r="A9813" t="inlineStr">
        <is>
          <t>Integral</t>
        </is>
      </c>
      <c r="B9813" t="inlineStr"/>
      <c r="C9813" t="inlineStr"/>
      <c r="D9813" t="inlineStr">
        <is>
          <t>tích phân = Integral- + = das endliche Integral +</t>
        </is>
      </c>
    </row>
    <row r="9814">
      <c r="A9814" t="inlineStr">
        <is>
          <t>Integralrechnung</t>
        </is>
      </c>
      <c r="B9814" t="inlineStr"/>
      <c r="C9814" t="inlineStr"/>
      <c r="D9814">
        <f> der Mittelwertsatz der Integralrechnung +</f>
        <v/>
      </c>
    </row>
    <row r="9815">
      <c r="A9815" t="inlineStr">
        <is>
          <t>Integration</t>
        </is>
      </c>
      <c r="B9815" t="inlineStr"/>
      <c r="C9815" t="inlineStr"/>
      <c r="D9815" t="inlineStr">
        <is>
          <t>sự hợp lại thành một hệ thống thống nhất, sự bổ sung thành một thể thống nhất, sự hợp nhất, sự hoà hợp với môi trường, phép tích phân, sự tích phân, sự mở rộng cho mọi người - sự mở rộng cho mọi chủng tộc, sự dành quyền bình đẳng cho</t>
        </is>
      </c>
    </row>
    <row r="9816">
      <c r="A9816" t="inlineStr">
        <is>
          <t>integrieren</t>
        </is>
      </c>
      <c r="B9816" t="inlineStr"/>
      <c r="C9816" t="inlineStr"/>
      <c r="D9816" t="inlineStr">
        <is>
          <t>hợp thành một thể thống nhất, bổ sung thành một thể thống nhất, hợp nhất, chỉ tổng số, chỉ giá trị trung bình của, tích phân, hợp lại thành một hệ thống thống nhất - mở rộng cho mọi người, mở rộng cho mọi chủng tộc, dành quyền bình đẳng cho, được mở rộng cho mọi người, được mở rộng cho mọi chủng tộc, hoà hợp và trở thành một bộ phận của nền văn hoá chính - vận động ở hành lang, hay lui tới hành lang nghị viện, tranh thủ lá phiếu của nghị sĩ</t>
        </is>
      </c>
    </row>
    <row r="9817">
      <c r="A9817" t="inlineStr">
        <is>
          <t>integrierend</t>
        </is>
      </c>
      <c r="B9817" t="inlineStr"/>
      <c r="C9817" t="inlineStr"/>
      <c r="D9817" t="inlineStr">
        <is>
          <t>tính toàn bộ, tính nguyên, cần cho tính toàn bộ, cần cho tính nguyên, toàn bộ, nguyên, tích phân</t>
        </is>
      </c>
    </row>
    <row r="9818">
      <c r="A9818" t="inlineStr">
        <is>
          <t>Intellekt</t>
        </is>
      </c>
      <c r="B9818" t="inlineStr"/>
      <c r="C9818" t="inlineStr"/>
      <c r="D9818" t="inlineStr">
        <is>
          <t>khả năng hiểu biết, khả năng lập luận, trí tuệ, trí năng, sự hiểu biết, người hiểu biết, người tài trí</t>
        </is>
      </c>
    </row>
    <row r="9819">
      <c r="A9819" t="inlineStr">
        <is>
          <t>Intellektuelle</t>
        </is>
      </c>
      <c r="B9819" t="inlineStr"/>
      <c r="C9819" t="inlineStr"/>
      <c r="D9819" t="inlineStr">
        <is>
          <t>nhà trí thức, nhà trí thức sách vở - người trí thức, người lao động trí óc</t>
        </is>
      </c>
    </row>
    <row r="9820">
      <c r="A9820" t="inlineStr">
        <is>
          <t>intelligent</t>
        </is>
      </c>
      <c r="B9820" t="inlineStr"/>
      <c r="C9820" t="inlineStr"/>
      <c r="D9820" t="inlineStr">
        <is>
          <t>lanh lợi, thông minh, giỏi, tài giỏi, khéo léo, lành nghề, thần tình, tài tình, hay, khôn ngoan, lâu, tốt bụng, tử tế - sáng dạ, nhanh trí, biết - hiểu biết, thạo, tính khôn, ranh mãnh, láu, diện, bảnh, sang - sáng ý, mau hiểu</t>
        </is>
      </c>
    </row>
    <row r="9821">
      <c r="A9821" t="inlineStr">
        <is>
          <t>Intelligenz</t>
        </is>
      </c>
      <c r="B9821" t="inlineStr"/>
      <c r="C9821" t="inlineStr"/>
      <c r="D9821" t="inlineStr">
        <is>
          <t>tính chất trí thức, khả năng làm việc bằng trí óc - sự hiểu biết, khả năng hiểu biết, trí thông minh, trí óc, tin tức, tình báo, sự thu thập tin tức, sự làm tình báo, sự trao đổi tình báo, sự đánh giá tình hình trên cơ sở tình báo - cơ quan tình báo - giới trí thức - sự am hiểu, óc thông minh, óc suy xét, trí tuệ, quan niệm, sự thoả thuận, sự thông cảm, sự hiểu nhau, điều kiện, chân, cẳng, giày, dép - trí, trí sáng suốt, trí khôn, mưu kế, sự hóm hỉnh, sự dí dỏm, người hóm hỉnh, người dí dỏm = ohne Intelligenz + = die künstliche Intelligenz +</t>
        </is>
      </c>
    </row>
    <row r="9822">
      <c r="A9822" t="inlineStr">
        <is>
          <t>Intelligenzquotient</t>
        </is>
      </c>
      <c r="B9822" t="inlineStr"/>
      <c r="C9822" t="inlineStr"/>
      <c r="D9822" t="inlineStr">
        <is>
          <t>I.Q., hệ số thông minh</t>
        </is>
      </c>
    </row>
    <row r="9823">
      <c r="A9823" t="inlineStr">
        <is>
          <t>Intelligenztest</t>
        </is>
      </c>
      <c r="B9823" t="inlineStr"/>
      <c r="C9823" t="inlineStr"/>
      <c r="D9823" t="inlineStr">
        <is>
          <t>sự thử trí thông minh</t>
        </is>
      </c>
    </row>
    <row r="9824">
      <c r="A9824" t="inlineStr">
        <is>
          <t>Intendant</t>
        </is>
      </c>
      <c r="B9824" t="inlineStr"/>
      <c r="C9824" t="inlineStr"/>
      <c r="D9824" t="inlineStr">
        <is>
          <t>quản đốc = der Intendant +</t>
        </is>
      </c>
    </row>
    <row r="9825">
      <c r="A9825" t="inlineStr">
        <is>
          <t>Intendanz</t>
        </is>
      </c>
      <c r="B9825" t="inlineStr"/>
      <c r="C9825" t="inlineStr"/>
      <c r="D9825" t="inlineStr">
        <is>
          <t>chức vị quản đốc, nơi ở chính thức của quản đốc - chức quản lý, chức quản đốc, chức giám đốc</t>
        </is>
      </c>
    </row>
    <row r="9826">
      <c r="A9826" t="inlineStr">
        <is>
          <t>intensiv</t>
        </is>
      </c>
      <c r="B9826" t="inlineStr"/>
      <c r="C9826" t="inlineStr"/>
      <c r="D9826" t="inlineStr">
        <is>
          <t>mạnh, có cường độ lớn, mãnh liệt, dữ dội, nồng nhiệt, sôi nổi, đầy nhiệt huyết, dễ xúc cảm mạnh mẽ - làm mạnh mẽ, làm sâu sắc, tập trung sâu, tăng liều, ngày càng tăng liều, nhấn mạnh - bền, vững, chắc chắn, kiên cố, khoẻ, tráng kiện, tốt, giỏi, có khả năng, đặc, nặng, rõ ràng, đanh thép, rõ rệt, kiên quyết, nặng nề, to và rắn rỏi, hăng hái, nhiệt tình, có mùi, hôi, thối, sinh động - mạnh mẻ, khúc chiết, không theo quy tắc</t>
        </is>
      </c>
    </row>
    <row r="9827">
      <c r="A9827" t="inlineStr">
        <is>
          <t>intensivieren</t>
        </is>
      </c>
      <c r="B9827" t="inlineStr"/>
      <c r="C9827" t="inlineStr"/>
      <c r="D9827" t="inlineStr">
        <is>
          <t>làm tăng cao lên, tăng cường, làm mãnh liệt, làm dữ dội, làm sâu sắc thêm, làm mạnh thêm, làm nổi thêm</t>
        </is>
      </c>
    </row>
    <row r="9828">
      <c r="A9828" t="inlineStr">
        <is>
          <t>interaktiv</t>
        </is>
      </c>
      <c r="B9828" t="inlineStr"/>
      <c r="C9828" t="inlineStr"/>
      <c r="D9828" t="inlineStr">
        <is>
          <t>ảnh hưởng lẫn nhau, tác động qua lại</t>
        </is>
      </c>
    </row>
    <row r="9829">
      <c r="A9829" t="inlineStr">
        <is>
          <t>interessant</t>
        </is>
      </c>
      <c r="B9829" t="inlineStr"/>
      <c r="C9829" t="inlineStr"/>
      <c r="D9829" t="inlineStr">
        <is>
          <t>làm ngừng lại, làm hãm lại, lôi cuốn, hấp dẫn, thu hút sự chú ý - hút, thu hút, quyến rũ, có duyên - quả, trái cây, có mùi trái cây, có mùi nho, ngọt lự, ngọt xớt, khêu gợi, chớt nhã, điên, yêu người cùng tính - làm quan tâm, làm chú ý - gợi thích thú, kích thích sự tò mò, làm say đắm - nhấp nháy, lấp lánh, lóng lánh = sehr interessant +</t>
        </is>
      </c>
    </row>
    <row r="9830">
      <c r="A9830" t="inlineStr">
        <is>
          <t>interesselos</t>
        </is>
      </c>
      <c r="B9830" t="inlineStr"/>
      <c r="C9830" t="inlineStr"/>
      <c r="D9830"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t>
        </is>
      </c>
    </row>
    <row r="9831">
      <c r="A9831" t="inlineStr">
        <is>
          <t>Interessengemeinschaft</t>
        </is>
      </c>
      <c r="B9831" t="inlineStr"/>
      <c r="C9831" t="inlineStr"/>
      <c r="D9831" t="inlineStr">
        <is>
          <t>đường tròn, hình tròn, sự tuần hoàn, nhóm, giới, sự chạy quanh, quỹ đạo, phạm vi, hàng ghế sắp tròn = eine Interessengemeinschaft bilden +</t>
        </is>
      </c>
    </row>
    <row r="9832">
      <c r="A9832" t="inlineStr">
        <is>
          <t>Interessengruppe</t>
        </is>
      </c>
      <c r="B9832" t="inlineStr"/>
      <c r="C9832" t="inlineStr"/>
      <c r="D9832" t="inlineStr">
        <is>
          <t>hành lang, hành lang ở nghị viện, nhóm người hoạt động ở hành lang = die Interessengruppe +</t>
        </is>
      </c>
    </row>
    <row r="9833">
      <c r="A9833" t="inlineStr">
        <is>
          <t>Interessenverband</t>
        </is>
      </c>
      <c r="B9833" t="inlineStr"/>
      <c r="C9833" t="inlineStr"/>
      <c r="D9833" t="inlineStr">
        <is>
          <t>sự kết hợp, sự liên hợp, sự liên kết, sự liên đới, sự kết giao, sự giao thiệp, sự liên tưởng, hội, hội liên hiệp, đoàn thể, công ty, quần hợp, môn bóng đá association foot-ball) - vũng, ao, bể bơi, vực, tiền góp, hộp đựng tiền góp, trò đánh cá góp tiền, tiền góp đánh cá, vốn chung, vốn góp, Pun, khối thị trường chung, trò chơi pun</t>
        </is>
      </c>
    </row>
    <row r="9834">
      <c r="A9834" t="inlineStr">
        <is>
          <t>Interesses</t>
        </is>
      </c>
      <c r="B9834" t="inlineStr"/>
      <c r="C9834" t="inlineStr"/>
      <c r="D9834">
        <f> der Mittelpunkt des Interesses + = im Brennpunkt des Interesses +</f>
        <v/>
      </c>
    </row>
    <row r="9835">
      <c r="A9835" t="inlineStr">
        <is>
          <t>interessieren</t>
        </is>
      </c>
      <c r="B9835" t="inlineStr"/>
      <c r="C9835" t="inlineStr"/>
      <c r="D9835" t="inlineStr">
        <is>
          <t>làm cho quan tâm, làm cho chú ý, làm cho thích thú, liên quan đến, dính dáng đến, làm tham gia = sich interessieren + = sich interessieren für +</t>
        </is>
      </c>
    </row>
    <row r="9836">
      <c r="A9836" t="inlineStr">
        <is>
          <t>interessiert</t>
        </is>
      </c>
      <c r="B9836" t="inlineStr"/>
      <c r="C9836" t="inlineStr"/>
      <c r="D9836" t="inlineStr">
        <is>
          <t>có liên quan, có dính líu, lo lắng, lo âu, quan tâm - có quan tâm, thích thú, có chú ý, có lợi ích riêng, có dính dáng, có cổ phần, có vốn đầu tư, không vô tư, cầu lợi = höchst interessiert + = persönlich interessiert + = wofür interessiert er sich? + = er war nicht im mindesten daran interessiert +</t>
        </is>
      </c>
    </row>
    <row r="9837">
      <c r="A9837" t="inlineStr">
        <is>
          <t>Interface</t>
        </is>
      </c>
      <c r="B9837" t="inlineStr"/>
      <c r="C9837" t="inlineStr"/>
      <c r="D9837" t="inlineStr">
        <is>
          <t>bề mặt chung, mặt phân giới, những cái chung = das Interface +</t>
        </is>
      </c>
    </row>
    <row r="9838">
      <c r="A9838" t="inlineStr">
        <is>
          <t>interkonfessionell</t>
        </is>
      </c>
      <c r="B9838" t="inlineStr"/>
      <c r="C9838" t="inlineStr"/>
      <c r="D9838" t="inlineStr">
        <is>
          <t>không giáo phái</t>
        </is>
      </c>
    </row>
    <row r="9839">
      <c r="A9839" t="inlineStr">
        <is>
          <t>interkontinental</t>
        </is>
      </c>
      <c r="B9839" t="inlineStr"/>
      <c r="C9839" t="inlineStr"/>
      <c r="D9839" t="inlineStr">
        <is>
          <t>các đại châu, giữa các đại châu</t>
        </is>
      </c>
    </row>
    <row r="9840">
      <c r="A9840" t="inlineStr">
        <is>
          <t>Intermezzo</t>
        </is>
      </c>
      <c r="B9840" t="inlineStr"/>
      <c r="C9840" t="inlineStr"/>
      <c r="D9840" t="inlineStr">
        <is>
          <t>khúc trung gian, màn chen</t>
        </is>
      </c>
    </row>
    <row r="9841">
      <c r="A9841" t="inlineStr">
        <is>
          <t>intermittierend</t>
        </is>
      </c>
      <c r="B9841" t="inlineStr"/>
      <c r="C9841" t="inlineStr"/>
      <c r="D9841" t="inlineStr">
        <is>
          <t>thỉnh thoảng lại ngừng, lúc có lúc không, gián đoạn, từng cơn, từng hồi, chạy trục trặc, lúc chảy lúc không, có nước theo vụ</t>
        </is>
      </c>
    </row>
    <row r="9842">
      <c r="A9842" t="inlineStr">
        <is>
          <t>intern</t>
        </is>
      </c>
      <c r="B9842" t="inlineStr"/>
      <c r="C9842" t="inlineStr"/>
      <c r="D9842" t="inlineStr">
        <is>
          <t>ở trong, ở phía trong, nằm xa trong đất liền, ở nội địa, nội, nội bộ, trong nước, nội tâm, riêng tư - tâm hồn, từ trong thâm tâm, chủ quan, bản chất, nội tại, dùng trong</t>
        </is>
      </c>
    </row>
    <row r="9843">
      <c r="A9843" t="inlineStr">
        <is>
          <t>Internat</t>
        </is>
      </c>
      <c r="B9843" t="inlineStr"/>
      <c r="C9843" t="inlineStr"/>
      <c r="D9843" t="inlineStr">
        <is>
          <t>nhà ký túc, nhà tập thể, cũ nhà trọ</t>
        </is>
      </c>
    </row>
    <row r="9844">
      <c r="A9844" t="inlineStr">
        <is>
          <t>international</t>
        </is>
      </c>
      <c r="B9844" t="inlineStr"/>
      <c r="C9844" t="inlineStr"/>
      <c r="D9844" t="inlineStr">
        <is>
          <t>quốc tế, tổ chức quốc tế cộng sản</t>
        </is>
      </c>
    </row>
    <row r="9845">
      <c r="A9845" t="inlineStr">
        <is>
          <t>internationalisieren</t>
        </is>
      </c>
      <c r="B9845" t="inlineStr"/>
      <c r="C9845" t="inlineStr"/>
      <c r="D9845" t="inlineStr">
        <is>
          <t>quốc tế hoá</t>
        </is>
      </c>
    </row>
    <row r="9846">
      <c r="A9846" t="inlineStr">
        <is>
          <t>Internationalisierung</t>
        </is>
      </c>
      <c r="B9846" t="inlineStr"/>
      <c r="C9846" t="inlineStr"/>
      <c r="D9846" t="inlineStr">
        <is>
          <t>sự quốc tế hoá</t>
        </is>
      </c>
    </row>
    <row r="9847">
      <c r="A9847" t="inlineStr">
        <is>
          <t>Internationalismus</t>
        </is>
      </c>
      <c r="B9847" t="inlineStr"/>
      <c r="C9847" t="inlineStr"/>
      <c r="D9847" t="inlineStr">
        <is>
          <t>chủ nghĩa quốc tế = der Internationalismus + = der proletarische Internationalismus +</t>
        </is>
      </c>
    </row>
    <row r="9848">
      <c r="A9848" t="inlineStr">
        <is>
          <t>internieren</t>
        </is>
      </c>
      <c r="B9848" t="inlineStr"/>
      <c r="C9848" t="inlineStr"/>
      <c r="D9848" t="inlineStr">
        <is>
          <t>giam giữ, là học sinh y nội trú, là bác sĩ thực tập nội trú, là giáo sinh</t>
        </is>
      </c>
    </row>
    <row r="9849">
      <c r="A9849" t="inlineStr">
        <is>
          <t>Internierte</t>
        </is>
      </c>
      <c r="B9849" t="inlineStr"/>
      <c r="C9849" t="inlineStr"/>
      <c r="D9849" t="inlineStr">
        <is>
          <t>người bị giam giữ, tù binh</t>
        </is>
      </c>
    </row>
    <row r="9850">
      <c r="A9850" t="inlineStr">
        <is>
          <t>Internierung</t>
        </is>
      </c>
      <c r="B9850" t="inlineStr"/>
      <c r="C9850" t="inlineStr"/>
      <c r="D9850" t="inlineStr">
        <is>
          <t>sự giam giữ, sự bị giam giữ</t>
        </is>
      </c>
    </row>
    <row r="9851">
      <c r="A9851" t="inlineStr">
        <is>
          <t>Internist</t>
        </is>
      </c>
      <c r="B9851" t="inlineStr"/>
      <c r="C9851" t="inlineStr"/>
      <c r="D9851" t="inlineStr">
        <is>
          <t>bác sĩ nội khoa = der Internist +</t>
        </is>
      </c>
    </row>
    <row r="9852">
      <c r="A9852" t="inlineStr">
        <is>
          <t>interplanetarisch</t>
        </is>
      </c>
      <c r="B9852" t="inlineStr"/>
      <c r="C9852" t="inlineStr"/>
      <c r="D9852" t="inlineStr">
        <is>
          <t>giữa các hành tinh, giữa hành tinh và mặt trời</t>
        </is>
      </c>
    </row>
    <row r="9853">
      <c r="A9853" t="inlineStr">
        <is>
          <t>Interpolation</t>
        </is>
      </c>
      <c r="B9853" t="inlineStr"/>
      <c r="C9853" t="inlineStr"/>
      <c r="D9853" t="inlineStr">
        <is>
          <t>sự tự ý thêm từ, từ tự ý thêm từ, đoạn tự ý thêm từ, phép nội suy</t>
        </is>
      </c>
    </row>
    <row r="9854">
      <c r="A9854" t="inlineStr">
        <is>
          <t>interpolieren</t>
        </is>
      </c>
      <c r="B9854" t="inlineStr"/>
      <c r="C9854" t="inlineStr"/>
      <c r="D9854" t="inlineStr">
        <is>
          <t>tự ý thêm từ vào, tự ý thêm vào một văn kiện..., nội suy, tự ý thêm từ vào một văn kiện</t>
        </is>
      </c>
    </row>
    <row r="9855">
      <c r="A9855" t="inlineStr">
        <is>
          <t>Interpret</t>
        </is>
      </c>
      <c r="B9855" t="inlineStr"/>
      <c r="C9855" t="inlineStr"/>
      <c r="D9855" t="inlineStr">
        <is>
          <t>người giải thích, người làm sáng tỏ, người hiểu, người trình diễn, người diễn xuất, người thể hiện, người phiên dịch</t>
        </is>
      </c>
    </row>
    <row r="9856">
      <c r="A9856" t="inlineStr">
        <is>
          <t>Interpretation</t>
        </is>
      </c>
      <c r="B9856" t="inlineStr"/>
      <c r="C9856" t="inlineStr"/>
      <c r="D9856" t="inlineStr">
        <is>
          <t>sự thể hiện, sự biểu hiện, sự diễn xuất, sự dịch, sự đầu hàng</t>
        </is>
      </c>
    </row>
    <row r="9857">
      <c r="A9857" t="inlineStr">
        <is>
          <t>interpretieren</t>
        </is>
      </c>
      <c r="B9857" t="inlineStr">
        <is>
          <t>động từ</t>
        </is>
      </c>
      <c r="C9857" t="inlineStr"/>
      <c r="D9857" t="inlineStr">
        <is>
          <t>phân tích, giải thích. - làm sáng tỏ. = falsch interpretieren +: giải thích sai</t>
        </is>
      </c>
    </row>
    <row r="9858">
      <c r="A9858" t="inlineStr">
        <is>
          <t>Interpunktion</t>
        </is>
      </c>
      <c r="B9858" t="inlineStr"/>
      <c r="C9858" t="inlineStr"/>
      <c r="D9858" t="inlineStr">
        <is>
          <t>sự chấm câu, phép chấm câu, phép đánh dấu chấm = die Interpunktion +</t>
        </is>
      </c>
    </row>
    <row r="9859">
      <c r="A9859" t="inlineStr">
        <is>
          <t>Interpunktionszeichen</t>
        </is>
      </c>
      <c r="B9859" t="inlineStr"/>
      <c r="C9859" t="inlineStr"/>
      <c r="D9859" t="inlineStr">
        <is>
          <t>dấu chấm câu</t>
        </is>
      </c>
    </row>
    <row r="9860">
      <c r="A9860" t="inlineStr">
        <is>
          <t>interstellar</t>
        </is>
      </c>
      <c r="B9860" t="inlineStr"/>
      <c r="C9860" t="inlineStr"/>
      <c r="D9860" t="inlineStr">
        <is>
          <t>giữa các sao</t>
        </is>
      </c>
    </row>
    <row r="9861">
      <c r="A9861" t="inlineStr">
        <is>
          <t>Intervall</t>
        </is>
      </c>
      <c r="B9861" t="inlineStr"/>
      <c r="C9861" t="inlineStr"/>
      <c r="D9861" t="inlineStr">
        <is>
          <t>khoảng, khoảng cách, lúc nghỉ, lúc ngớt, lúc ngừng, cự ly, quãng = das Intervall +</t>
        </is>
      </c>
    </row>
    <row r="9862">
      <c r="A9862" t="inlineStr">
        <is>
          <t>Interview</t>
        </is>
      </c>
      <c r="B9862" t="inlineStr"/>
      <c r="C9862" t="inlineStr"/>
      <c r="D9862" t="inlineStr">
        <is>
          <t>sự gặp gỡ, sự gặp mặt, cuộc nói chuyện riêng, cuộc phỏng vấn, bài phỏng vấn</t>
        </is>
      </c>
    </row>
    <row r="9863">
      <c r="A9863" t="inlineStr">
        <is>
          <t>interviewen</t>
        </is>
      </c>
      <c r="B9863" t="inlineStr"/>
      <c r="C9863" t="inlineStr"/>
      <c r="D9863" t="inlineStr">
        <is>
          <t>gặp riêng, nói chuyện riêng, phỏng vấn</t>
        </is>
      </c>
    </row>
    <row r="9864">
      <c r="A9864" t="inlineStr">
        <is>
          <t>Interviewer</t>
        </is>
      </c>
      <c r="B9864" t="inlineStr"/>
      <c r="C9864" t="inlineStr"/>
      <c r="D9864" t="inlineStr">
        <is>
          <t>người gặp riêng, người phỏng vấn, lỗ nhòm</t>
        </is>
      </c>
    </row>
    <row r="9865">
      <c r="A9865" t="inlineStr">
        <is>
          <t>intim</t>
        </is>
      </c>
      <c r="B9865" t="inlineStr"/>
      <c r="C9865" t="inlineStr"/>
      <c r="D9865"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thuộc gia đình, thân thuộc, quen thuộc, quen, thông thường, không khách khí, sỗ sàng, suồng sã, lả lơi, là tình nhân của, ăn mằm với - thân mật, mật thiết, thân tính, riêng tư, riêng biệt, ấm cúng, chung chăn chung gối, gian gâm, thông dâm, bản chất, ý nghĩ tình cảm sâu sắc nhất, sâu sắc = intim sein +</t>
        </is>
      </c>
    </row>
    <row r="9866">
      <c r="A9866" t="inlineStr">
        <is>
          <t>intolerant</t>
        </is>
      </c>
      <c r="B9866" t="inlineStr"/>
      <c r="C9866" t="inlineStr"/>
      <c r="D9866">
        <f> intolerant +</f>
        <v/>
      </c>
    </row>
    <row r="9867">
      <c r="A9867" t="inlineStr">
        <is>
          <t>Intoleranz</t>
        </is>
      </c>
      <c r="B9867" t="inlineStr"/>
      <c r="C9867" t="inlineStr"/>
      <c r="D9867" t="inlineStr">
        <is>
          <t>tính không dung thứ, tính không khoan dung, sự không dung thứ, sự không khoan dung, tính không chịu được</t>
        </is>
      </c>
    </row>
    <row r="9868">
      <c r="A9868" t="inlineStr">
        <is>
          <t>Intonation</t>
        </is>
      </c>
      <c r="B9868" t="inlineStr"/>
      <c r="C9868" t="inlineStr"/>
      <c r="D9868" t="inlineStr">
        <is>
          <t>nhịp, phách, điệu, giọng đọc lên xuống nhịp nhàng uyển chuyển, ngữ điệu, nhịp bước chân đi, kết - sự ngâm nga, âm điệu, âm chuẩn</t>
        </is>
      </c>
    </row>
    <row r="9869">
      <c r="A9869" t="inlineStr">
        <is>
          <t>intransitiv</t>
        </is>
      </c>
      <c r="B9869" t="inlineStr"/>
      <c r="C9869" t="inlineStr"/>
      <c r="D9869" t="inlineStr">
        <is>
          <t>nội dung</t>
        </is>
      </c>
    </row>
    <row r="9870">
      <c r="A9870" t="inlineStr">
        <is>
          <t>Intransitivum</t>
        </is>
      </c>
      <c r="B9870" t="inlineStr"/>
      <c r="C9870" t="inlineStr"/>
      <c r="D9870" t="inlineStr">
        <is>
          <t>từ trung tính, nội động từ, hoạ vô tính, sâu bọ vô tính, ong thợ, kiến thợ, súc vật bị thiến, súc vật bị hoạn, người trung lập, nước trung lập</t>
        </is>
      </c>
    </row>
    <row r="9871">
      <c r="A9871" t="inlineStr">
        <is>
          <t>Intrigant</t>
        </is>
      </c>
      <c r="B9871" t="inlineStr"/>
      <c r="C9871" t="inlineStr"/>
      <c r="D9871" t="inlineStr">
        <is>
          <t>kẻ âm mưu, kẻ mưu toan, kẻ bày mưu lập kế - người vạch kế hoạch, người chủ mưu, kẻ hay dùng mưu gian - người xe dây, người bện thừng, máy bện sợi, máy xe sợi, que xe, quả bóng xoáy, nhiệm vụ khó khăn, vấn đề hắc búa, người quanh co, người gian trá, kẻ lừa bịp, phía đùi kẹp vào mình ngựa - cơn gió giật, cơn gió xoáy</t>
        </is>
      </c>
    </row>
    <row r="9872">
      <c r="A9872" t="inlineStr">
        <is>
          <t>intrigant</t>
        </is>
      </c>
      <c r="B9872" t="inlineStr"/>
      <c r="C9872" t="inlineStr"/>
      <c r="D9872" t="inlineStr">
        <is>
          <t>hấp dẫn, gợi thích thú, kích thích sự tò mò, làm say đắm - có kế hoạch, có mưu đồ</t>
        </is>
      </c>
    </row>
    <row r="9873">
      <c r="A9873" t="inlineStr">
        <is>
          <t>Intrige</t>
        </is>
      </c>
      <c r="B9873" t="inlineStr"/>
      <c r="C9873" t="inlineStr"/>
      <c r="D9873" t="inlineStr">
        <is>
          <t>âm mưu, bè đảng, phe đảng - mạng nhện, sợi tơ nhện, vải mỏng như tơ nhện, vật mỏng mảnh như tơ nhện, cái tinh vi, cái rắc rối, đồ cũ rích, bỏ đi, lưới, bẫy - mưu đồ, sự vận động ngầm, thói hay vận động ngầm, mối dan díu ngầm, sự tằng tịu ngầm, tình tiết, cốt truyện - sự bày mưu lập kế, sự mưu toan - mảnh đất nhỏ, miếng đất, sơ đồ, đồ thị, biểu đồ, đồ án - sự sắp xếp theo hệ thống, sự phối hợp, kế hoạch, ý đồ, lược đồ, giản đồ</t>
        </is>
      </c>
    </row>
    <row r="9874">
      <c r="A9874" t="inlineStr">
        <is>
          <t>intrigieren</t>
        </is>
      </c>
      <c r="B9874" t="inlineStr"/>
      <c r="C9874" t="inlineStr"/>
      <c r="D9874" t="inlineStr">
        <is>
          <t>âm mưu, mưu đồ - nghĩ ra, sáng chế ra, trù tính, trù liệu, tính toán, bày đặt, xếp đặt, xoay xở, lo liệu, bày mưu tính kế - dàn xếp, bố trí, bố cục, dựng lên, điều chỉnh, làm cho hợp, lắp, chắp, hư cấu, tưởng tượng, trình bày, phát âm, đặt vào khung, lên khung, dựng khung, đầy triển vọng to frame well) - có mưu đồ, vận động ngầm, dan díu, tằng tịu, mưu đồ làm, vận động ngần làm, hấp dẫn, gợi thích thú, kích thích tò mò, làm ngạc nhiên, làm phải suy nghĩ - vẽ sơ đồ, vẽ đồ thị, vẽ biểu đồ, dựng đồ án, đánh dấu trên cơ sở, đánh dấu trên đồ án, mưu tính, bày mưu - vạch kế hoạch, có kế hoạch thực hiện</t>
        </is>
      </c>
    </row>
    <row r="9875">
      <c r="A9875" t="inlineStr">
        <is>
          <t>Intuition</t>
        </is>
      </c>
      <c r="B9875" t="inlineStr"/>
      <c r="C9875" t="inlineStr"/>
      <c r="D9875" t="inlineStr">
        <is>
          <t>trực giác, sự hiểu biết qua trực giác, khả năng trực giác, điều trực giác = durch Intuition wahrnehmen +</t>
        </is>
      </c>
    </row>
    <row r="9876">
      <c r="A9876" t="inlineStr">
        <is>
          <t>intuitiv</t>
        </is>
      </c>
      <c r="B9876" t="inlineStr"/>
      <c r="C9876" t="inlineStr"/>
      <c r="D9876" t="inlineStr">
        <is>
          <t>trực giác = intuitiv wissen +</t>
        </is>
      </c>
    </row>
    <row r="9877">
      <c r="A9877" t="inlineStr">
        <is>
          <t>Invalide</t>
        </is>
      </c>
      <c r="B9877" t="inlineStr"/>
      <c r="C9877" t="inlineStr"/>
      <c r="D9877" t="inlineStr">
        <is>
          <t>người bệnh tật, người tàn tật, người tàn phế - người tàn tật ốm yếu không ra ngoài được - người ốm yếu, người đang dưỡng bệnh, người quá lo lắng về sức khoẻ</t>
        </is>
      </c>
    </row>
    <row r="9878">
      <c r="A9878" t="inlineStr">
        <is>
          <t>invalide</t>
        </is>
      </c>
      <c r="B9878" t="inlineStr"/>
      <c r="C9878" t="inlineStr"/>
      <c r="D9878" t="inlineStr">
        <is>
          <t>bệnh tật, tàn tật, tàn phế, cho người bệnh tật, cho người tàn tật, cho người tàn phế, người bệnh tật, người tàn tật, người tàn phế, không có hiệu lực, không có căn cứ, vô hiệu</t>
        </is>
      </c>
    </row>
    <row r="9879">
      <c r="A9879" t="inlineStr">
        <is>
          <t>Invaliden</t>
        </is>
      </c>
      <c r="B9879" t="inlineStr"/>
      <c r="C9879" t="inlineStr"/>
      <c r="D9879" t="inlineStr">
        <is>
          <t>làm cho không đủ năng lực vì bệnh tật, đối đãi như một kẻ tàn phế, cho giải ngũ vì tàn phế, trở thành tàn phế</t>
        </is>
      </c>
    </row>
    <row r="9880">
      <c r="A9880" t="inlineStr">
        <is>
          <t>Invasion</t>
        </is>
      </c>
      <c r="B9880" t="inlineStr"/>
      <c r="C9880" t="inlineStr"/>
      <c r="D9880" t="inlineStr">
        <is>
          <t>sự xâm lược, sự xâm chiếm, sự xâm lấn, sự xâm phạm, sự lan tràn, sự tràn ngập = der Tag der alliierten Invasion +</t>
        </is>
      </c>
    </row>
    <row r="9881">
      <c r="A9881" t="inlineStr">
        <is>
          <t>Inventar</t>
        </is>
      </c>
      <c r="B9881" t="inlineStr"/>
      <c r="C9881" t="inlineStr"/>
      <c r="D9881" t="inlineStr">
        <is>
          <t>sự kiểm kê, nằng kiểm kê, hàng hoá tồn kho, sự tóm tắt, bản tóm tắt, bản kê tài nguyên, bản kê thú rừng... - kho dữ trữ, kho, hàng trong kho, vốn, cổ phân, thân chính, gốc ghép, để, báng, cán, chuôi, nguyên vật liệu, dòng dõi, thành phần xuất thân, đàn vật nuôi, thể quần tập, tập đoàn, giàn tàu - cái cùm = das tote Inventar + = das lebende Inventar +</t>
        </is>
      </c>
    </row>
    <row r="9882">
      <c r="A9882" t="inlineStr">
        <is>
          <t>inventarisieren</t>
        </is>
      </c>
      <c r="B9882" t="inlineStr"/>
      <c r="C9882" t="inlineStr"/>
      <c r="D9882" t="inlineStr">
        <is>
          <t>kiểm kê, tóm tắt, đáng giá</t>
        </is>
      </c>
    </row>
    <row r="9883">
      <c r="A9883" t="inlineStr">
        <is>
          <t>Inventur</t>
        </is>
      </c>
      <c r="B9883" t="inlineStr"/>
      <c r="C9883" t="inlineStr"/>
      <c r="D9883" t="inlineStr">
        <is>
          <t>sự kiểm kê, nằng kiểm kê, hàng hoá tồn kho, sự tóm tắt, bản tóm tắt, bản kê tài nguyên, bản kê thú rừng... = Inventur machen +</t>
        </is>
      </c>
    </row>
    <row r="9884">
      <c r="A9884" t="inlineStr">
        <is>
          <t>invers</t>
        </is>
      </c>
      <c r="B9884" t="inlineStr"/>
      <c r="C9884" t="inlineStr"/>
      <c r="D9884" t="inlineStr">
        <is>
          <t>ngược lại, ngược, nghịch đảo - đảo, nghịch, trái lại</t>
        </is>
      </c>
    </row>
    <row r="9885">
      <c r="A9885" t="inlineStr">
        <is>
          <t>Inversion</t>
        </is>
      </c>
      <c r="B9885" t="inlineStr"/>
      <c r="C9885" t="inlineStr"/>
      <c r="D9885" t="inlineStr">
        <is>
          <t>sự lộn ngược, sự đảo ngược, sự bị lộn ngược, sự bị đảo ngược, phép đảo, sự nghịch chuyển, sự yêu người cùng tính, sự đồng dâm, phép nghịch đảo</t>
        </is>
      </c>
    </row>
    <row r="9886">
      <c r="A9886" t="inlineStr">
        <is>
          <t>invertieren</t>
        </is>
      </c>
      <c r="B9886" t="inlineStr"/>
      <c r="C9886" t="inlineStr"/>
      <c r="D9886" t="inlineStr">
        <is>
          <t>làm đầy, đủ, bù cho đầy đủ, bổ sung</t>
        </is>
      </c>
    </row>
    <row r="9887">
      <c r="A9887" t="inlineStr">
        <is>
          <t>invertiert</t>
        </is>
      </c>
      <c r="B9887" t="inlineStr"/>
      <c r="C9887" t="inlineStr"/>
      <c r="D9887" t="inlineStr">
        <is>
          <t>ngược lại, ngược, nghịch đảo</t>
        </is>
      </c>
    </row>
    <row r="9888">
      <c r="A9888" t="inlineStr">
        <is>
          <t>investieren</t>
        </is>
      </c>
      <c r="B9888" t="inlineStr"/>
      <c r="C9888" t="inlineStr"/>
      <c r="D9888" t="inlineStr">
        <is>
          <t>đầu tư, trao cho, dành cho, khoác cho, mặc cho, truyền cho, làm lễ nhậm chức cho, bao vây, phong toả, đầu tư vốn - để, đặt, bỏ, đút, cho vào, đặt vào, sắp đặt, sắp xếp, làm cho, bắt phải, đưa, đưa ra, đem ra, dùng, sử dụng, diễn đạt, diễn tả, nói, dịch ra, đánh giá, ước lượng, cho là, gửi, cắm vào, đâm vào - bắn, lắp vào, chắp vào, tra vào, buộc vào, ném, đẩy, cho nhảy, cho phủ, cho đi tơ, đi, đi về phía = investieren +</t>
        </is>
      </c>
    </row>
    <row r="9889">
      <c r="A9889" t="inlineStr">
        <is>
          <t>Investition</t>
        </is>
      </c>
      <c r="B9889" t="inlineStr"/>
      <c r="C9889" t="inlineStr"/>
      <c r="D9889" t="inlineStr">
        <is>
          <t>sự đầu tư, vốn đầu tư, cái được đầu tư, investiture, sự bao vây, sự phong toả</t>
        </is>
      </c>
    </row>
    <row r="9890">
      <c r="A9890" t="inlineStr">
        <is>
          <t>Investor</t>
        </is>
      </c>
      <c r="B9890" t="inlineStr"/>
      <c r="C9890" t="inlineStr"/>
      <c r="D9890" t="inlineStr">
        <is>
          <t>người đầu tư</t>
        </is>
      </c>
    </row>
    <row r="9891">
      <c r="A9891" t="inlineStr">
        <is>
          <t>inwendig</t>
        </is>
      </c>
      <c r="B9891" t="inlineStr"/>
      <c r="C9891" t="inlineStr"/>
      <c r="D9891" t="inlineStr">
        <is>
          <t>ở trong nước, nội bộ, thân nhất, thân cận, tinh thần, bên trong, trong thâm tâm, thầm kín - ở trong, từ trong, ở phía trong, vào trong - nằm xa trong đất liền, ở nội địa, nội, trong nước, nội tâm, riêng tư - hướng vào trong, đi vào trong, ở trong thân thể, riêng, kín, bí mật, phía trong, trong tâm trí</t>
        </is>
      </c>
    </row>
    <row r="9892">
      <c r="A9892" t="inlineStr">
        <is>
          <t>Inzucht</t>
        </is>
      </c>
      <c r="B9892" t="inlineStr"/>
      <c r="C9892" t="inlineStr"/>
      <c r="D9892">
        <f> Inzucht treiben +</f>
        <v/>
      </c>
    </row>
    <row r="9893">
      <c r="A9893" t="inlineStr">
        <is>
          <t>inzwischen</t>
        </is>
      </c>
      <c r="B9893" t="inlineStr"/>
      <c r="C9893" t="inlineStr"/>
      <c r="D9893" t="inlineStr">
        <is>
          <t>từ lâu, từ đó, trước đây, từ, từ khi, từ lúc, vì, vì lẽ rằng, bởi chưng</t>
        </is>
      </c>
    </row>
    <row r="9894">
      <c r="A9894" t="inlineStr">
        <is>
          <t>Ion</t>
        </is>
      </c>
      <c r="B9894" t="inlineStr"/>
      <c r="C9894" t="inlineStr"/>
      <c r="D9894" t="inlineStr">
        <is>
          <t>Ion</t>
        </is>
      </c>
    </row>
    <row r="9895">
      <c r="A9895" t="inlineStr">
        <is>
          <t>Ionen</t>
        </is>
      </c>
      <c r="B9895" t="inlineStr"/>
      <c r="C9895" t="inlineStr"/>
      <c r="D9895" t="inlineStr">
        <is>
          <t>ion hoá</t>
        </is>
      </c>
    </row>
    <row r="9896">
      <c r="A9896" t="inlineStr">
        <is>
          <t>ionisieren</t>
        </is>
      </c>
      <c r="B9896" t="inlineStr"/>
      <c r="C9896" t="inlineStr"/>
      <c r="D9896" t="inlineStr">
        <is>
          <t>ion hoá</t>
        </is>
      </c>
    </row>
    <row r="9897">
      <c r="A9897" t="inlineStr">
        <is>
          <t>Ionisierung</t>
        </is>
      </c>
      <c r="B9897" t="inlineStr"/>
      <c r="C9897" t="inlineStr"/>
      <c r="D9897" t="inlineStr">
        <is>
          <t>sự ion hoá, độ ion hoá</t>
        </is>
      </c>
    </row>
    <row r="9898">
      <c r="A9898" t="inlineStr">
        <is>
          <t>irdisch</t>
        </is>
      </c>
      <c r="B9898" t="inlineStr"/>
      <c r="C9898" t="inlineStr"/>
      <c r="D9898" t="inlineStr">
        <is>
          <t>quả đất, trần tục, có thể, có thể tưởng tượng được - như đất, bằng đất, phàm tục - xác thịt, nhục dục - chết, có chết, nguy đến tính mạng, tử, lớn, trọng đại, ghê gớm, cực, dài lê thê, dài dằng dặc và buồn tẻ - cõi trần, thế tục - thời gian, thế gian, thái dương - đất, trái đất, ở trên mặt đất, ở thế gian, ở cạn, sống trên mặt đất - trên thế gian, vật chất, worldly-minded, có tính thời lưu, thời đại</t>
        </is>
      </c>
    </row>
    <row r="9899">
      <c r="A9899" t="inlineStr">
        <is>
          <t>Ire</t>
        </is>
      </c>
      <c r="B9899" t="inlineStr"/>
      <c r="C9899" t="inlineStr"/>
      <c r="D9899" t="inlineStr">
        <is>
          <t>Paddy người Ai-len, thóc, lúa, gạo, đồng lúa, ruộng lúa, dụng cụ để khoan, cơn giận</t>
        </is>
      </c>
    </row>
    <row r="9900">
      <c r="A9900" t="inlineStr">
        <is>
          <t>irgend</t>
        </is>
      </c>
      <c r="B9900" t="inlineStr"/>
      <c r="C9900" t="inlineStr"/>
      <c r="D9900" t="inlineStr">
        <is>
          <t>một, một nào đó, tuyệt không, không tí nào, bất cứ, một người nào đó, một vật nào đó, không chút gì, không đứa nào, bất cứ vật gì, bất cứ ai, chút nào, một tí nào, hoàn toàn = irgend etwas + = wenn ich irgend kann +</t>
        </is>
      </c>
    </row>
    <row r="9901">
      <c r="A9901" t="inlineStr">
        <is>
          <t>irgendein</t>
        </is>
      </c>
      <c r="B9901" t="inlineStr"/>
      <c r="C9901" t="inlineStr"/>
      <c r="D9901" t="inlineStr">
        <is>
          <t>một, một nào đó, tuyệt không, không tí nào, bất cứ, một người nào đó, một vật nào đó, không chút gì, không đứa nào, bất cứ vật gì, bất cứ ai, chút nào, một tí nào, hoàn toàn - nào đó, một ít, một vài, dăm ba, khá nhiều, đáng kể, đúng là, ra trò, đến một chừng mực nào đó, một tí, hơi, khoảng chừng</t>
        </is>
      </c>
    </row>
    <row r="9902">
      <c r="A9902" t="inlineStr">
        <is>
          <t>irgendeiner</t>
        </is>
      </c>
      <c r="B9902" t="inlineStr"/>
      <c r="C9902" t="inlineStr"/>
      <c r="D9902" t="inlineStr">
        <is>
          <t>người nào, ai, bất kỳ ai, bất cứ ai, một người ít nhiều quan trọng - bất cứ người nào - một người nào đó, có người someone), ông này ông nọ - có người somebody) = irgendeiner +</t>
        </is>
      </c>
    </row>
    <row r="9903">
      <c r="A9903" t="inlineStr">
        <is>
          <t>irgendwann</t>
        </is>
      </c>
      <c r="B9903" t="inlineStr"/>
      <c r="C9903" t="inlineStr"/>
      <c r="D9903" t="inlineStr">
        <is>
          <t>một lúc nào đó some_time), trước kia, đã có một thời kỳ</t>
        </is>
      </c>
    </row>
    <row r="9904">
      <c r="A9904" t="inlineStr">
        <is>
          <t>irgendwelche</t>
        </is>
      </c>
      <c r="B9904" t="inlineStr"/>
      <c r="C9904" t="inlineStr"/>
      <c r="D9904" t="inlineStr">
        <is>
          <t>một, một nào đó, tuyệt không, không tí nào, bất cứ, một người nào đó, một vật nào đó, không chút gì, không đứa nào, bất cứ vật gì, bất cứ ai, chút nào, một tí nào, hoàn toàn</t>
        </is>
      </c>
    </row>
    <row r="9905">
      <c r="A9905" t="inlineStr">
        <is>
          <t>irgendwie</t>
        </is>
      </c>
      <c r="B9905" t="inlineStr"/>
      <c r="C9905" t="inlineStr"/>
      <c r="D9905" t="inlineStr">
        <is>
          <t>một, một nào đó, tuyệt không, không tí nào, bất cứ, một người nào đó, một vật nào đó, không chút gì, không đứa nào, bất cứ vật gì, bất cứ ai, chút nào, một tí nào, hoàn toàn - thế nào cũng được, cách nào cũng được, dầu sao chăng nữa, dù thế nào đi nữa, đại khái, qua loa, tuỳ tiện, được chăng hay chớ, cẩu thả, lộn xộn, lung tung - người nào, ai, bất cứ người nào - - tuỳ tiện thế nào cũng được, tuyệt đối, tuyệt nhiên - chút gì, chừng mực nào, một mặt nào đó - vì lý do này khác, không biết làm sao, bằng cách này cách khác - về một mặt nào đó, bằng một cách nào đó</t>
        </is>
      </c>
    </row>
    <row r="9906">
      <c r="A9906" t="inlineStr">
        <is>
          <t>irgendwo</t>
        </is>
      </c>
      <c r="B9906" t="inlineStr"/>
      <c r="C9906" t="inlineStr"/>
      <c r="D9906" t="inlineStr">
        <is>
          <t>xung quanh, quanh quẩn, đây đó, rải rác, đằng sau, khoảng chừng, gần, vòng, về, quanh quất, quanh quẩn đây đó, vào khoảng, bận, đang làm, ở, trong người, theo với - bất kỳ chỗ nào, bất cứ nơi đâu - ở một nơi nào đó, khoảng, chừng = irgendwo anders +</t>
        </is>
      </c>
    </row>
    <row r="9907">
      <c r="A9907" t="inlineStr">
        <is>
          <t>irgendwohin</t>
        </is>
      </c>
      <c r="B9907" t="inlineStr"/>
      <c r="C9907" t="inlineStr"/>
      <c r="D9907" t="inlineStr">
        <is>
          <t>bất kỳ chỗ nào, bất cứ nơi đâu - ở một nơi nào đó, khoảng, chừng</t>
        </is>
      </c>
    </row>
    <row r="9908">
      <c r="A9908" t="inlineStr">
        <is>
          <t>Iris</t>
        </is>
      </c>
      <c r="B9908" t="inlineStr"/>
      <c r="C9908" t="inlineStr"/>
      <c r="D9908" t="inlineStr">
        <is>
          <t>mống mắt, tròng đen, cây irit, đá ngũ sắc, cầu vòng</t>
        </is>
      </c>
    </row>
    <row r="9909">
      <c r="A9909" t="inlineStr">
        <is>
          <t>Ironie</t>
        </is>
      </c>
      <c r="B9909" t="inlineStr"/>
      <c r="C9909" t="inlineStr"/>
      <c r="D9909" t="inlineStr">
        <is>
          <t>sự mỉa, sự mỉa mai, sự châm biếm</t>
        </is>
      </c>
    </row>
    <row r="9910">
      <c r="A9910" t="inlineStr">
        <is>
          <t>ironisch</t>
        </is>
      </c>
      <c r="B9910" t="inlineStr"/>
      <c r="C9910" t="inlineStr"/>
      <c r="D9910" t="inlineStr">
        <is>
          <t>mỉa, mỉa mai, châm biếm</t>
        </is>
      </c>
    </row>
    <row r="9911">
      <c r="A9911" t="inlineStr">
        <is>
          <t>irr</t>
        </is>
      </c>
      <c r="B9911" t="inlineStr"/>
      <c r="C9911" t="inlineStr"/>
      <c r="D9911" t="inlineStr">
        <is>
          <t>điên cuồng, điên rồ, điên dại, mất trí - điên, cuồng, bực dọc, bực bội, say mê, ham mê, tức giận, giận dữ, nổi giận</t>
        </is>
      </c>
    </row>
    <row r="9912">
      <c r="A9912" t="inlineStr">
        <is>
          <t>irrational</t>
        </is>
      </c>
      <c r="B9912" t="inlineStr"/>
      <c r="C9912" t="inlineStr"/>
      <c r="D9912" t="inlineStr">
        <is>
          <t>không hợp lý, phi lý, không có lý trí, vô lý = irrational +</t>
        </is>
      </c>
    </row>
    <row r="9913">
      <c r="A9913" t="inlineStr">
        <is>
          <t>Irrationalzahl</t>
        </is>
      </c>
      <c r="B9913" t="inlineStr"/>
      <c r="C9913" t="inlineStr"/>
      <c r="D9913" t="inlineStr">
        <is>
          <t>số vô tỷ</t>
        </is>
      </c>
    </row>
    <row r="9914">
      <c r="A9914" t="inlineStr">
        <is>
          <t>Irre</t>
        </is>
      </c>
      <c r="B9914" t="inlineStr"/>
      <c r="C9914" t="inlineStr"/>
      <c r="D9914" t="inlineStr">
        <is>
          <t>người điên, người mất trí - = jemanden in die Irre führen +</t>
        </is>
      </c>
    </row>
    <row r="9915">
      <c r="A9915" t="inlineStr">
        <is>
          <t>irre</t>
        </is>
      </c>
      <c r="B9915" t="inlineStr"/>
      <c r="C9915" t="inlineStr"/>
      <c r="D9915" t="inlineStr">
        <is>
          <t>quá say mê, mất trí, điên dại, xộc xệch, khập khiễng, ọp ẹp, ốm yếu, yếu đuối, làm bằng những miếng không đều - điên, điên cuồng - cuồng, bực dọc, bực bội, say mê, ham mê, tức giận, giận dữ, nổi giận = ich bin ganz irre +</t>
        </is>
      </c>
    </row>
    <row r="9916">
      <c r="A9916" t="inlineStr">
        <is>
          <t>irreal</t>
        </is>
      </c>
      <c r="B9916" t="inlineStr"/>
      <c r="C9916" t="inlineStr"/>
      <c r="D9916" t="inlineStr">
        <is>
          <t>không thực, không thực tế, h o huyền</t>
        </is>
      </c>
    </row>
    <row r="9917">
      <c r="A9917" t="inlineStr">
        <is>
          <t>irreleiten</t>
        </is>
      </c>
      <c r="B9917" t="inlineStr"/>
      <c r="C9917" t="inlineStr"/>
      <c r="D9917" t="inlineStr">
        <is>
          <t>lừa dối, đánh lừa, lừa đảo, lừa gạt, làm thất vọng - sắp xếp gian lận - chỉ dẫn sai, hướng sai, ghi sai địa chỉ - làm cho lạc đường, làm lạc lối, động tính từ quá khứ) xui làm bậy</t>
        </is>
      </c>
    </row>
    <row r="9918">
      <c r="A9918" t="inlineStr">
        <is>
          <t>irrelevant</t>
        </is>
      </c>
      <c r="B9918" t="inlineStr"/>
      <c r="C9918" t="inlineStr"/>
      <c r="D9918" t="inlineStr">
        <is>
          <t>không thích đáng, không thích hợp - không quan trọng, không đáng kể</t>
        </is>
      </c>
    </row>
    <row r="9919">
      <c r="A9919" t="inlineStr">
        <is>
          <t>irremachen</t>
        </is>
      </c>
      <c r="B9919" t="inlineStr"/>
      <c r="C9919" t="inlineStr"/>
      <c r="D9919" t="inlineStr">
        <is>
          <t>làm bối rối, làm khó xử</t>
        </is>
      </c>
    </row>
    <row r="9920">
      <c r="A9920" t="inlineStr">
        <is>
          <t>irren</t>
        </is>
      </c>
      <c r="B9920" t="inlineStr"/>
      <c r="C9920" t="inlineStr"/>
      <c r="D9920" t="inlineStr">
        <is>
          <t>lạc đường, đi lạc, lầm đường lạc lối, lang thang - đi thơ thẩn, đi lang thang, đi lạc đường, lầm đường, chệch đường &amp; ), quanh co, uốn khúc, nói huyên thiên, nghĩ lan man, lơ đễnh, mê sảng, đi lang thang khắp = irren + = sich irren + = sich irren in + = ich kann mich irren +</t>
        </is>
      </c>
    </row>
    <row r="9921">
      <c r="A9921" t="inlineStr">
        <is>
          <t>Irrenanstalt</t>
        </is>
      </c>
      <c r="B9921" t="inlineStr"/>
      <c r="C9921" t="inlineStr"/>
      <c r="D9921" t="inlineStr">
        <is>
          <t>nhà thương điên, bệnh viện tinh thần kinh</t>
        </is>
      </c>
    </row>
    <row r="9922">
      <c r="A9922" t="inlineStr">
        <is>
          <t>Irrenarzt</t>
        </is>
      </c>
      <c r="B9922" t="inlineStr"/>
      <c r="C9922" t="inlineStr"/>
      <c r="D9922" t="inlineStr">
        <is>
          <t>người bị bệnh tinh thần - thầy thuốc bệnh tinh thần, thầy thuốc bệnh tâm thần</t>
        </is>
      </c>
    </row>
    <row r="9923">
      <c r="A9923" t="inlineStr">
        <is>
          <t>Irrenhaus</t>
        </is>
      </c>
      <c r="B9923" t="inlineStr"/>
      <c r="C9923" t="inlineStr"/>
      <c r="D9923" t="inlineStr">
        <is>
          <t>bệnh viện tinh thần, nhà thương điên, cảnh hỗn loạn ồn ào - nhà điên - bệnh viện tinh thần kinh</t>
        </is>
      </c>
    </row>
    <row r="9924">
      <c r="A9924" t="inlineStr">
        <is>
          <t>irreparabel</t>
        </is>
      </c>
      <c r="B9924" t="inlineStr"/>
      <c r="C9924" t="inlineStr"/>
      <c r="D9924" t="inlineStr">
        <is>
          <t>không thể đền bù lại được, không thể sửa lại được</t>
        </is>
      </c>
    </row>
    <row r="9925">
      <c r="A9925" t="inlineStr">
        <is>
          <t>Irrereden</t>
        </is>
      </c>
      <c r="B9925" t="inlineStr"/>
      <c r="C9925" t="inlineStr"/>
      <c r="D9925" t="inlineStr">
        <is>
          <t>tình trang mê sảng, cơn mê sảng, sự cuồng lên, sự cuồng nhiệt, sự điên cuồng - sự đi lang thang, sự lạc hướng, sự chệch hướng, sự nghĩ lan man, sự lơ đễnh, cuộc du lịch dài ngày, lời nói mê</t>
        </is>
      </c>
    </row>
    <row r="9926">
      <c r="A9926" t="inlineStr">
        <is>
          <t>irreredend</t>
        </is>
      </c>
      <c r="B9926" t="inlineStr"/>
      <c r="C9926" t="inlineStr"/>
      <c r="D9926" t="inlineStr">
        <is>
          <t>mê sảng, hôn mê, sảng, lung tung, vô nghĩa, cuồng, cuồng nhiệt, điên cuồng</t>
        </is>
      </c>
    </row>
    <row r="9927">
      <c r="A9927" t="inlineStr">
        <is>
          <t>Irrfahrt</t>
        </is>
      </c>
      <c r="B9927" t="inlineStr"/>
      <c r="C9927" t="inlineStr"/>
      <c r="D9927" t="inlineStr">
        <is>
          <t>ô-đi-xê, cuộc phiêu lưu</t>
        </is>
      </c>
    </row>
    <row r="9928">
      <c r="A9928" t="inlineStr">
        <is>
          <t>Irrgarten</t>
        </is>
      </c>
      <c r="B9928" t="inlineStr"/>
      <c r="C9928" t="inlineStr"/>
      <c r="D9928" t="inlineStr">
        <is>
          <t>cung mê, đường rối, trạng thái rắc rối phức tạp, đường dẫn, tai trong</t>
        </is>
      </c>
    </row>
    <row r="9929">
      <c r="A9929" t="inlineStr">
        <is>
          <t>Irrglaube</t>
        </is>
      </c>
      <c r="B9929" t="inlineStr"/>
      <c r="C9929" t="inlineStr"/>
      <c r="D9929" t="inlineStr">
        <is>
          <t>dị giáo - sự tin tưởng sai, tín ngưỡng sai lầm</t>
        </is>
      </c>
    </row>
    <row r="9930">
      <c r="A9930" t="inlineStr">
        <is>
          <t>irrig</t>
        </is>
      </c>
      <c r="B9930" t="inlineStr"/>
      <c r="C9930" t="inlineStr"/>
      <c r="D9930" t="inlineStr">
        <is>
          <t>sai lầm, sai sót, không đúng - sai, nhầm, không thật, giả, dối trá, lừa dối, phản trắc, giả dối, dối, lừa - hiểu sai, hiểu lầm - xấu, không tốt, tồi, trái, ngược, lầm, trái lý, sai trái, không ổn, không đáng, bậy, lạc</t>
        </is>
      </c>
    </row>
    <row r="9931">
      <c r="A9931" t="inlineStr">
        <is>
          <t>irritieren</t>
        </is>
      </c>
      <c r="B9931" t="inlineStr"/>
      <c r="C9931" t="inlineStr"/>
      <c r="D9931" t="inlineStr">
        <is>
          <t>làm trái ý, làm khó chịu, làm bực mình, chọc tức, làm cho tức giận, quấy rầy, làm phiền, quấy nhiễu, quấy rối - làm lộn xộn, làm lung tung, xáo trộn, làm cho mơ hồ, làm cho mập mờ, làm cho tối, làm rối rắm, lẫn lộn, nhầm lẫn, dạng bị động) làm bối rối, làm ngượng, làm xấu hổ - làm phát cáu, kích thích, làm tấy lên, làm rát, bác bỏ, làm cho mất giá trị - làm bối rối, làm khó xử</t>
        </is>
      </c>
    </row>
    <row r="9932">
      <c r="A9932" t="inlineStr">
        <is>
          <t>Irrsinn</t>
        </is>
      </c>
      <c r="B9932" t="inlineStr"/>
      <c r="C9932" t="inlineStr"/>
      <c r="D9932" t="inlineStr">
        <is>
          <t>tính trạng điên, tình trạng mất trí, bệnh điên, sự điên rồ, điều điên rồ - tình trạng điên rồ, hành động điên rồ, cử chỉ điên dại, ý nghĩ rồ dại - chứng điên, chứng rồ dại, sự mất trí, sự giận dữ</t>
        </is>
      </c>
    </row>
    <row r="9933">
      <c r="A9933" t="inlineStr">
        <is>
          <t>irrsinnig</t>
        </is>
      </c>
      <c r="B9933" t="inlineStr"/>
      <c r="C9933" t="inlineStr"/>
      <c r="D9933" t="inlineStr">
        <is>
          <t>quá say mê, mất trí, điên dại, xộc xệch, khập khiễng, ọp ẹp, ốm yếu, yếu đuối, làm bằng những miếng không đều - điên, điên cuồng - điên rồ - cuồng, bực dọc, bực bội, say mê, ham mê, tức giận, giận dữ, nổi giận - khủng khiếp, kinh khủng, hết mức, cực kỳ lớn</t>
        </is>
      </c>
    </row>
    <row r="9934">
      <c r="A9934" t="inlineStr">
        <is>
          <t>Irrtum</t>
        </is>
      </c>
      <c r="B9934" t="inlineStr"/>
      <c r="C9934" t="inlineStr"/>
      <c r="D9934" t="inlineStr">
        <is>
          <t>sự lầm lạc, sự khác thường - - phút lầm lạc, sự kém trí khôn, sự loạn trí, quang sai, tính sai - sự dối trá, sự lừa dối, sự lừa gạt, trò lừa dối, mưu mẹo gian dối, mánh khoé lừa bịp - sự đánh lừa, sự lừa bịp, sự bị lừa, sự bị lừa gạt, ảo tưởng, ảo giác - sự sai lầm, sự sai sót, lỗi, ý kiến sai lầm, tình trạng sai lầm, sai số, độ sai, sự vi phạm, sự mất thích ứng - nguỵ biện, thuyết nguỵ biện, tính chất dối trá, tính chất lừa dối, tính chất trá nguỵ - falseness, điều lừa dối, lời nói dối - sự không thích hợp, sự không đúng lúc, sự không đúng chỗ, sự không phải lối, sự không phải phép, sự không đúng, sự không lịch sự, sự không đứng đắn, sự không chỉnh - thái độ không đứng đắn, thái độ không lịch sự, thái độ không chỉnh, hành động không đứng đắn, hành động không lịch sự, hành động không chỉnh, sự dùng sai từ - sự lầm lẫn, sự sa ngâ, sự suy đồi, sự truỵ lạc, khoảng, quãng, lát, hồi, sự mất hiệu lực, sự mất quyền lợi, sự giảm độ nhiệt, sự giảm áp suất, dòng chảy nhẹ - cô, cô gái, thiếu nữ, hoa khôi, sự không tin, sự trượt, sự không trúng đích &amp; ), sự thất bại, sự thiếu, sự vắng - sai lầm, lỗi lầm - sự hiểu lầm, sự bất hoà - cuộc đi chơi, cuộc dạo chơi, cuộc du ngoạn, chuyến đi, cuộc hành trình, sự vượt biển, bước nhẹ, bước trật, bước hụt, sự vấp, sự hụt chân, sai sót, sự nói lỡ lời, sự ngáng, sự ngoéo chân - cái ngáng, cái ngoéo chân, mẻ cá câu được, sự nhả, thiết bị nhả - điều xấu, điều không tốt, mặt xấu, cái xấu, điều sai trái, điều bất công, điều thiệt hại, điều tổn hại = Irrtum vorbehalten + = Versuch und Irrtum + = der trügerische Irrtum + = sich als Irrtum erweisen +</t>
        </is>
      </c>
    </row>
    <row r="9935">
      <c r="A9935" t="inlineStr">
        <is>
          <t>Ischias</t>
        </is>
      </c>
      <c r="B9935" t="inlineStr"/>
      <c r="C9935" t="inlineStr"/>
      <c r="D9935" t="inlineStr">
        <is>
          <t>đau thần kinh hông</t>
        </is>
      </c>
    </row>
    <row r="9936">
      <c r="A9936" t="inlineStr">
        <is>
          <t>Island</t>
        </is>
      </c>
      <c r="B9936" t="inlineStr"/>
      <c r="C9936" t="inlineStr"/>
      <c r="D9936">
        <f> Rhode Island +</f>
        <v/>
      </c>
    </row>
    <row r="9937">
      <c r="A9937" t="inlineStr">
        <is>
          <t>Isobare</t>
        </is>
      </c>
      <c r="B9937" t="inlineStr"/>
      <c r="C9937" t="inlineStr"/>
      <c r="D9937" t="inlineStr">
        <is>
          <t>đường đẳng áp, nguyên tố đồng khởi isobare)</t>
        </is>
      </c>
    </row>
    <row r="9938">
      <c r="A9938" t="inlineStr">
        <is>
          <t>Isolation</t>
        </is>
      </c>
      <c r="B9938" t="inlineStr"/>
      <c r="C9938" t="inlineStr"/>
      <c r="D9938" t="inlineStr">
        <is>
          <t>sự cô lập, sự cách ly, sự biến thành một hòn đảo - sự cách, sự tách ra</t>
        </is>
      </c>
    </row>
    <row r="9939">
      <c r="A9939" t="inlineStr">
        <is>
          <t>Isolationismus</t>
        </is>
      </c>
      <c r="B9939" t="inlineStr"/>
      <c r="C9939" t="inlineStr"/>
      <c r="D9939" t="inlineStr">
        <is>
          <t>chủ nghĩa biệt lập</t>
        </is>
      </c>
    </row>
    <row r="9940">
      <c r="A9940" t="inlineStr">
        <is>
          <t>Isolationist</t>
        </is>
      </c>
      <c r="B9940" t="inlineStr"/>
      <c r="C9940" t="inlineStr"/>
      <c r="D9940" t="inlineStr">
        <is>
          <t>người theo chủ nghĩa biệt lập</t>
        </is>
      </c>
    </row>
    <row r="9941">
      <c r="A9941" t="inlineStr">
        <is>
          <t>Isolator</t>
        </is>
      </c>
      <c r="B9941" t="inlineStr"/>
      <c r="C9941" t="inlineStr"/>
      <c r="D9941" t="inlineStr">
        <is>
          <t>người cô lập, người cách ly, cái cách điện, chất cách ly</t>
        </is>
      </c>
    </row>
    <row r="9942">
      <c r="A9942" t="inlineStr">
        <is>
          <t>isolieren</t>
        </is>
      </c>
      <c r="B9942" t="inlineStr"/>
      <c r="C9942" t="inlineStr"/>
      <c r="D9942" t="inlineStr">
        <is>
          <t>cô lập, cách ly, biến thành một hòn đảo - biến thành hòn đảo, làm thành những hòn đảo ở, đưa ra một hòn đảo - cách, tách ra - giữ để kiểm dịch, khám xét theo luật lệ kiểm dịch - tách riêng, chia riêng ra = isolieren +</t>
        </is>
      </c>
    </row>
    <row r="9943">
      <c r="A9943" t="inlineStr">
        <is>
          <t>isoliert</t>
        </is>
      </c>
      <c r="B9943" t="inlineStr"/>
      <c r="C9943" t="inlineStr"/>
      <c r="D9943" t="inlineStr">
        <is>
          <t>không liên lạc được với nhau, không có phương tiện giao thông, bị giam riêng, bị cấm cố - hòn đảo, có tính chất một hòn đảo, người ở đảo, giống người ở đảo, không hiểu biết gì về các nước khác, không thiết hiểu biết về các nước khác, thiển cận, hẹp hòi = nicht isoliert +</t>
        </is>
      </c>
    </row>
    <row r="9944">
      <c r="A9944" t="inlineStr">
        <is>
          <t>Isolierung</t>
        </is>
      </c>
      <c r="B9944" t="inlineStr"/>
      <c r="C9944" t="inlineStr"/>
      <c r="D9944" t="inlineStr">
        <is>
          <t>sự cô lập, sự cách ly, sự biến thành một hòn đảo - sự cách, sự tách ra - sự tách biệt, sự ẩn dật, chỗ hẻo lánh, chỗ khuất nẻo</t>
        </is>
      </c>
    </row>
    <row r="9945">
      <c r="A9945" t="inlineStr">
        <is>
          <t>Isomer</t>
        </is>
      </c>
      <c r="B9945" t="inlineStr"/>
      <c r="C9945" t="inlineStr"/>
      <c r="D9945" t="inlineStr">
        <is>
          <t>chất đồng phân</t>
        </is>
      </c>
    </row>
    <row r="9946">
      <c r="A9946" t="inlineStr">
        <is>
          <t>isomer</t>
        </is>
      </c>
      <c r="B9946" t="inlineStr"/>
      <c r="C9946" t="inlineStr"/>
      <c r="D9946" t="inlineStr">
        <is>
          <t>đồng phân isomerous)</t>
        </is>
      </c>
    </row>
    <row r="9947">
      <c r="A9947" t="inlineStr">
        <is>
          <t>isometrisch</t>
        </is>
      </c>
      <c r="B9947" t="inlineStr"/>
      <c r="C9947" t="inlineStr"/>
      <c r="D9947" t="inlineStr">
        <is>
          <t>cùng kích thước</t>
        </is>
      </c>
    </row>
    <row r="9948">
      <c r="A9948" t="inlineStr">
        <is>
          <t>Isomorphismus</t>
        </is>
      </c>
      <c r="B9948" t="inlineStr"/>
      <c r="C9948" t="inlineStr"/>
      <c r="D9948" t="inlineStr">
        <is>
          <t>sự đồng hình, sự đẳng cấu, phép đẳng cấu</t>
        </is>
      </c>
    </row>
    <row r="9949">
      <c r="A9949" t="inlineStr">
        <is>
          <t>Isotherme</t>
        </is>
      </c>
      <c r="B9949" t="inlineStr"/>
      <c r="C9949" t="inlineStr"/>
      <c r="D9949" t="inlineStr">
        <is>
          <t>đường đẳng nhiệt isothermal)</t>
        </is>
      </c>
    </row>
    <row r="9950">
      <c r="A9950" t="inlineStr">
        <is>
          <t>isothermisch</t>
        </is>
      </c>
      <c r="B9950" t="inlineStr"/>
      <c r="C9950" t="inlineStr"/>
      <c r="D9950" t="inlineStr">
        <is>
          <t>đẳng nhiệt</t>
        </is>
      </c>
    </row>
    <row r="9951">
      <c r="A9951" t="inlineStr">
        <is>
          <t>Isotop</t>
        </is>
      </c>
      <c r="B9951" t="inlineStr"/>
      <c r="C9951" t="inlineStr"/>
      <c r="D9951" t="inlineStr">
        <is>
          <t>chất đồng vị</t>
        </is>
      </c>
    </row>
    <row r="9952">
      <c r="A9952" t="inlineStr">
        <is>
          <t>Israel</t>
        </is>
      </c>
      <c r="B9952" t="inlineStr"/>
      <c r="C9952" t="inlineStr"/>
      <c r="D9952">
        <f> die Einwanderung nach Israel + = der Bürger des Staates Israel +</f>
        <v/>
      </c>
    </row>
    <row r="9953">
      <c r="A9953" t="inlineStr">
        <is>
          <t>ist</t>
        </is>
      </c>
      <c r="B9953" t="inlineStr"/>
      <c r="C9953" t="inlineStr"/>
      <c r="D9953">
        <f> bei ihr ist es so +</f>
        <v/>
      </c>
    </row>
    <row r="9954">
      <c r="A9954" t="inlineStr">
        <is>
          <t>iterativ</t>
        </is>
      </c>
      <c r="B9954" t="inlineStr"/>
      <c r="C9954" t="inlineStr"/>
      <c r="D9954" t="inlineStr">
        <is>
          <t>lặp lại = iterativ +</t>
        </is>
      </c>
    </row>
    <row r="9955">
      <c r="A9955" t="inlineStr">
        <is>
          <t>ja</t>
        </is>
      </c>
      <c r="B9955" t="inlineStr"/>
      <c r="C9955" t="inlineStr"/>
      <c r="D9955" t="inlineStr">
        <is>
          <t>luôn luôn, trong mọi trường hợp - vâng, phải, dạ, được, ừ, có, có chứ = da ja +</t>
        </is>
      </c>
    </row>
    <row r="9956">
      <c r="A9956" t="inlineStr">
        <is>
          <t>Ja-Stimme</t>
        </is>
      </c>
      <c r="B9956" t="inlineStr"/>
      <c r="C9956" t="inlineStr"/>
      <c r="D9956" t="inlineStr">
        <is>
          <t>của professionaln đấu thủ nhà nghề</t>
        </is>
      </c>
    </row>
    <row r="9957">
      <c r="A9957" t="inlineStr">
        <is>
          <t>Jacht</t>
        </is>
      </c>
      <c r="B9957" t="inlineStr"/>
      <c r="C9957" t="inlineStr"/>
      <c r="D9957" t="inlineStr">
        <is>
          <t>thuyền yat, thuyền buồm nhẹ</t>
        </is>
      </c>
    </row>
    <row r="9958">
      <c r="A9958" t="inlineStr">
        <is>
          <t>Jacke</t>
        </is>
      </c>
      <c r="B9958" t="inlineStr"/>
      <c r="C9958" t="inlineStr"/>
      <c r="D9958" t="inlineStr">
        <is>
          <t>áo len đan - áo choàng ngoài, áo bành tô, áo choàng, váy, bộ lông, lớp, lượt, màng, túi - áo vét tông, áo vét, cái bao, áo giữ nhiệt, bìa bọc sách, bìa tài liệu chính thức, da, vỏ = die lose Jacke +</t>
        </is>
      </c>
    </row>
    <row r="9959">
      <c r="A9959" t="inlineStr">
        <is>
          <t>Jackett</t>
        </is>
      </c>
      <c r="B9959" t="inlineStr"/>
      <c r="C9959" t="inlineStr"/>
      <c r="D9959" t="inlineStr">
        <is>
          <t>chổ đường vòng rotary, traffic-circle), vòng ngựa gỗ, lời nói quanh co, áo cánh, áo cộc</t>
        </is>
      </c>
    </row>
    <row r="9960">
      <c r="A9960" t="inlineStr">
        <is>
          <t>Jade</t>
        </is>
      </c>
      <c r="B9960" t="inlineStr"/>
      <c r="C9960" t="inlineStr"/>
      <c r="D9960" t="inlineStr">
        <is>
          <t>ngọc bích, mùa ngọc bích, ngựa tồi, ngựa già ốm, con mụ, con bé</t>
        </is>
      </c>
    </row>
    <row r="9961">
      <c r="A9961" t="inlineStr">
        <is>
          <t>Jagd</t>
        </is>
      </c>
      <c r="B9961" t="inlineStr"/>
      <c r="C9961" t="inlineStr"/>
      <c r="D9961" t="inlineStr">
        <is>
          <t>cành non, chồi cây, cái măng, thác nước, cầu nghiêng, mặt nghiêng, cuộc tập bắn, cuộc săn bắn, đất để săn bắn, cú đá, cú sút, cơ đau nhói - sự bắn, sự phóng đi, khu vực săn bắn, quyền săn bắn ở các khu vực quy định, sự sút, cơn đau nhói, sự chụp ảnh, sự quay phim = die Jagd + = die Jagd + = Jagd machen + = auf der Jagd nach + = auf der Jagd sein + = auf die Jagd gehen +</t>
        </is>
      </c>
    </row>
    <row r="9962">
      <c r="A9962" t="inlineStr">
        <is>
          <t>Jagdaufseher</t>
        </is>
      </c>
      <c r="B9962" t="inlineStr"/>
      <c r="C9962" t="inlineStr"/>
      <c r="D9962" t="inlineStr">
        <is>
          <t>người canh rừng không cho săn trộm th</t>
        </is>
      </c>
    </row>
    <row r="9963">
      <c r="A9963" t="inlineStr">
        <is>
          <t>Jagdbeute</t>
        </is>
      </c>
      <c r="B9963" t="inlineStr"/>
      <c r="C9963" t="inlineStr"/>
      <c r="D9963" t="inlineStr">
        <is>
          <t>bao, túi, bị, xắc, mẻ săn, bọng, bọc, vú, chỗ húp lên, của cải, tiền bạc, quần, chỗ phùng ra, chỗ lụng thụng - sự giết, thú giết được - con mồi, con thịt, người bị truy nã, mảnh kính hình thoi, nơi lấy đá, mỏ đá, nguồn lấy tài liệu, nguồn lấy tin tức</t>
        </is>
      </c>
    </row>
    <row r="9964">
      <c r="A9964" t="inlineStr">
        <is>
          <t>Jagdexpedition</t>
        </is>
      </c>
      <c r="B9964" t="inlineStr"/>
      <c r="C9964" t="inlineStr"/>
      <c r="D9964" t="inlineStr">
        <is>
          <t>cuộc đi săn, đoàn người đi săn, đoàn người</t>
        </is>
      </c>
    </row>
    <row r="9965">
      <c r="A9965" t="inlineStr">
        <is>
          <t>Jagdflieger</t>
        </is>
      </c>
      <c r="B9965" t="inlineStr"/>
      <c r="C9965" t="inlineStr"/>
      <c r="D9965" t="inlineStr">
        <is>
          <t>người đuổi theo, người đánh đuổi, người đi săn, tàu khu trục, súng đại bác ở mũi tàu, ly rượu uống sau khi dùng cà phê, ly nước uống sau khi dùng rượu mạnh, người chạm - người trổ, người khắc, bàn ren, dao ren - phi công lái máy bay chiến đấu - người chặn, cái chắn, không máy bay đánh chặn</t>
        </is>
      </c>
    </row>
    <row r="9966">
      <c r="A9966" t="inlineStr">
        <is>
          <t>Jagdflugzeug</t>
        </is>
      </c>
      <c r="B9966" t="inlineStr"/>
      <c r="C9966" t="inlineStr"/>
      <c r="D9966" t="inlineStr">
        <is>
          <t>người chặn, cái chắn, không máy bay đánh chặn - máy bay cường kích</t>
        </is>
      </c>
    </row>
    <row r="9967">
      <c r="A9967" t="inlineStr">
        <is>
          <t>Jagdhund</t>
        </is>
      </c>
      <c r="B9967" t="inlineStr"/>
      <c r="C9967" t="inlineStr"/>
      <c r="D9967" t="inlineStr">
        <is>
          <t>chó săn thỏ, đoàn đi săn thỏ, diều mướp, kẻ quấy rầy, kẻ cướp bóc, kẻ tàn phá - chó săn, kẻ đê tiện đáng khinh, người theo vết giầy đi tìm hare), houndfish - người đi săn, người đi lùng, người đi kiếm trong từ ghép), ngựa săn, đồng hồ có nắp hungting-watch)</t>
        </is>
      </c>
    </row>
    <row r="9968">
      <c r="A9968" t="inlineStr">
        <is>
          <t>Jagdrevier</t>
        </is>
      </c>
      <c r="B9968" t="inlineStr"/>
      <c r="C9968" t="inlineStr"/>
      <c r="D9968" t="inlineStr">
        <is>
          <t>cuộc đi săn, sự đi săn, cuộc lùng sục, cuộc tìm kiếm, đoàn người đi săn, khu vực săn bắn</t>
        </is>
      </c>
    </row>
    <row r="9969">
      <c r="A9969" t="inlineStr">
        <is>
          <t>Jagen</t>
        </is>
      </c>
      <c r="B9969" t="inlineStr"/>
      <c r="C9969" t="inlineStr"/>
      <c r="D9969" t="inlineStr">
        <is>
          <t>sự theo đuổi, sự đuổi theo, sự săn đuổi, the chase sự săn bắn, khu vực săn bắn chace), thú bị săn đuổi, tàu bị đuổi bắt, khuôn, rãnh, phần đầu đại bác - cuộc đi săn, sự đi săn, cuộc lùng sục, cuộc tìm kiếm, đoàn người đi săn, khu vực săn bắn - sự lùng sục, sự tìm kiếm, sự lùng săn</t>
        </is>
      </c>
    </row>
    <row r="9970">
      <c r="A9970" t="inlineStr">
        <is>
          <t>jagen</t>
        </is>
      </c>
      <c r="B9970" t="inlineStr"/>
      <c r="C9970" t="inlineStr"/>
      <c r="D9970" t="inlineStr">
        <is>
          <t>săn, săn đuổi, đuổi, xua đuổi, chạm, trổ, khắc, gắn, đính, tiện, ren - rượt bắt, đuổi bắt, chạy trốn - - cho chạy, chạy, chảy - đập vỡ, làm tan nát, làm tan vỡ, làm tiêu tan, làm lúng túng, làm bối rối, làm thất vọng, làm chán nản, ném mạnh, văng mạnh, va mạnh, lao tới, xông tới, nhảy bổ tới, đụng mạnh - dồn, xua, đánh đuổi, lùa, đi khắp, chạy khắp, sục sạo, lùng sục, cầm cương, lái, lái xe đưa đi, lái xe dẫn đi, dồn vào thế, bắt buộc, khiến cho, làm cho, bắt làm cật lực - bắt làm quá sức, cuốn đi, đánh giạt, làm trôi giạt, đóng, bắt, đào, xoi, tiu, bạt, làm cho chạy, đưa, dàn xếp xong, ký kết, làm, hoãn lại, để lại, để chậm lại, cầm cương ngựa, đánh xe, lái xe..., đi xe - bạt bóng, bị cuốn đi, bị trôi giạt, lao vào, xô vào, đập mạnh, quất mạnh, giáng cho một cú, bắn cho một phát đạn, ném cho một hòn đá to let drive at), nhằm mục đích, có ý định, có ý muốn - làm cật lực, lao vào mà làm, tập trung vật nuôi để kiểm lại - săn bằng chim ưng, vồ, chụp, bắt sâu, bán rong, tung, tuyên truyền, đằng hắng, đằng hắng để làm bật - săn bằng chó, truy lùng, thả đuổi theo, cho truy lùng - săn bắn, lùng, tìm kiếm, lùng sục để săn đuổi, lùng sục để tìm kiếm, dùng để đi săn, bắn - theo, đuổi theo, truy nã, truy kích, đeo đẳng, cứ bám lấy dai dẳng, đi theo, theo đuổi, đeo đuổi, tiếp tục, thực hiện đến cùng, đi tìm, mưu cầu - chạy đua với, chạy thi với, phóng thật nhanh, cho phi, cho đua với, cho chạy hết tốc độ, lôi chạy, lôi đi nhanh, vội vã cho thông qua, đua, chạy nhanh, quạt nhanh, chạy quá nhanh - ham mê đua ngựa - chạy vội, vội vã, tẩu thoát, chạy đua, vận hành, hoạt động, trôi đi, lướt đi, trượt đi, chạy lướt, lăn mau..., xoay quanh, bỏ khắp, mọc lan ra, chạy dài, chạy quanh, được viết - được thảo, được kể, có nội dung, tiếp tục tồn tại, tiếp diễn trong một quãng thời gian liên tục, kéo dài, có giá trị, có hiệu lực, ám ảnh, vương vấn, lưu luyến, truyền mãi, còn mãi mãi - lan nhanh, truyền đi, hướng về, nghĩ về, chạy trên tuyến đường, nhoè, thôi, phai, bạc, đầm đìa, lênh láng, dầm dề, rỉ rò, lên tới, đạt tới, trở nên, trở thành, có xu thế, có chiều hướng, tuột, ngược nước để đẻ - ứng cử, chạy thi, cho chạy đua, vượt qua, chọc thủng, phá vỡ, cầu, phó mặc, rượt theo, cho chảy, đổ vào khuôn, chỉ huy, điều khiển, quản lý, trông nom, đụng vào, đâm vào, chọc vào, luồn, đưa lướt đi - đổ tràn trề, đổ chứa chan, đổ lai láng, chảy đầm đìa, chảy ròng ròng, cho ra đồng cỏ, buôn lậu, khâu lược, gạch, vẽ, đặt, để cho chất đống, đem, đề cử, giới thiệu, ủng hộ - chạy thẳng, bay thẳng, lướt, chạy theo chiều gió - vụt qua, vọt tới, chạy qua, đâm ra, trồi ra, ném, phóng, quăng, liệng, đổ, sút, đá, đau nhói, đau nhức nhối, là là mặt đất crickê), chụp ảnh, quay phim, bào, óng ánh, lời mệnh lệnh nói đi! = jagen nach +</t>
        </is>
      </c>
    </row>
    <row r="9971">
      <c r="A9971" t="inlineStr">
        <is>
          <t>Jaguar</t>
        </is>
      </c>
      <c r="B9971" t="inlineStr"/>
      <c r="C9971" t="inlineStr"/>
      <c r="D9971" t="inlineStr">
        <is>
          <t>báo đốm Mỹ - oz, Aoxơ</t>
        </is>
      </c>
    </row>
    <row r="9972">
      <c r="A9972" t="inlineStr">
        <is>
          <t>Jahr</t>
        </is>
      </c>
      <c r="B9972" t="inlineStr"/>
      <c r="C9972" t="inlineStr"/>
      <c r="D9972" t="inlineStr">
        <is>
          <t>một năm - năm, tuổi = pro Jahr + = voriges Jahr + = Jahr für Jahr + = das laufende Jahr + = das vorletzte Jahr + = zweimal im Jahr + = seit einem Jahr + = ein halbes Jahr + = vergangenes Jahr + = jedes halbe Jahr + = das akademische Jahr + = das ganze Jahr dauernd + = das ganze Jahr hindurch + = heute vor einem Jahr + = Gesundes Neues Jahr! + = das freiwillige soziale Jahr + = zwölf Monate ergeben ein Jahr + = ziemlich weit in das neue Jahr hinein + = Wir können es erst im nächsten Jahr erfahren. +</t>
        </is>
      </c>
    </row>
    <row r="9973">
      <c r="A9973" t="inlineStr">
        <is>
          <t>Jahrbuch</t>
        </is>
      </c>
      <c r="B9973" t="inlineStr"/>
      <c r="C9973" t="inlineStr"/>
      <c r="D9973" t="inlineStr">
        <is>
          <t>niên lịch, niên giám - cây một năm, tác phẩm xuất bản hàng năm - sử biên niên, ký sự niên đại, mục tin hằng ngày, mục tin thời sự</t>
        </is>
      </c>
    </row>
    <row r="9974">
      <c r="A9974" t="inlineStr">
        <is>
          <t>Jahre</t>
        </is>
      </c>
      <c r="B9974" t="inlineStr"/>
      <c r="C9974" t="inlineStr"/>
      <c r="D9974">
        <f> die Last der Jahre + = unzählige Jahre + = alle zwei Jahre + = die sechziger Jahre + = die siebziger Jahre + = die neunziger Jahre + = auf Jahre hinaus + = aller zwei Jahre + = etwa vierzig Jahre + = fünfzig Jahre sein + = um zehn Jahre älter + = schon im Jahre 1300 + = zehn Jahre und darüber + = drei Jahre älter als ich + = in der Blüte seiner Jahre + = über fünfzig Jahre alt sein + = sie wurde neunzig Jahre alt + = noch nicht vierzig Jahre alt + = alle zwei Jahre stattfindend + = alle sechs Jahre stattfindend + = aller vier Jahre stattfindend + = er ist über vierzig Jahre alt + = Er ist ein paar Jahre zu jung. + = er ist fünf Jahre älter als ich + = er ist drei Jahre jünger als ich + = das Stipendium wird für zwei Jahre vergeben +</f>
        <v/>
      </c>
    </row>
    <row r="9975">
      <c r="A9975" t="inlineStr">
        <is>
          <t>Jahren</t>
        </is>
      </c>
      <c r="B9975" t="inlineStr"/>
      <c r="C9975" t="inlineStr"/>
      <c r="D9975">
        <f> vor einigen Jahren + = in den vierziger Jahren + = vor etwa vierzig Jahren + = der Zeitraum von fünf Jahren + = nach Ablauf von fünf Jahren + = auf die Dauer von zwei Jahren + = einmal in hundert Jahren vorkommend +</f>
        <v/>
      </c>
    </row>
    <row r="9976">
      <c r="A9976" t="inlineStr">
        <is>
          <t>Jahreseinkommen</t>
        </is>
      </c>
      <c r="B9976" t="inlineStr"/>
      <c r="C9976" t="inlineStr"/>
      <c r="D9976" t="inlineStr">
        <is>
          <t>tiền góp hằng năm, tiền trả hằng năm, tiền trợ cấp hàng năm</t>
        </is>
      </c>
    </row>
    <row r="9977">
      <c r="A9977" t="inlineStr">
        <is>
          <t>Jahresmitte</t>
        </is>
      </c>
      <c r="B9977" t="inlineStr"/>
      <c r="C9977" t="inlineStr"/>
      <c r="D9977" t="inlineStr">
        <is>
          <t>giữa năm, kỳ thi giữa năm</t>
        </is>
      </c>
    </row>
    <row r="9978">
      <c r="A9978" t="inlineStr">
        <is>
          <t>Jahresrente</t>
        </is>
      </c>
      <c r="B9978" t="inlineStr"/>
      <c r="C9978" t="inlineStr"/>
      <c r="D9978" t="inlineStr">
        <is>
          <t>tiền góp hằng năm, tiền trả hằng năm, tiền trợ cấp hàng năm</t>
        </is>
      </c>
    </row>
    <row r="9979">
      <c r="A9979" t="inlineStr">
        <is>
          <t>Jahresring</t>
        </is>
      </c>
      <c r="B9979" t="inlineStr"/>
      <c r="C9979" t="inlineStr"/>
      <c r="D9979"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der Jahresring +</t>
        </is>
      </c>
    </row>
    <row r="9980">
      <c r="A9980" t="inlineStr">
        <is>
          <t>Jahrestag</t>
        </is>
      </c>
      <c r="B9980" t="inlineStr"/>
      <c r="C9980" t="inlineStr"/>
      <c r="D9980" t="inlineStr">
        <is>
          <t>ngày kỷ niệm, lễ kỷ niệm</t>
        </is>
      </c>
    </row>
    <row r="9981">
      <c r="A9981" t="inlineStr">
        <is>
          <t>Jahreszeit</t>
        </is>
      </c>
      <c r="B9981" t="inlineStr"/>
      <c r="C9981" t="inlineStr"/>
      <c r="D9981" t="inlineStr">
        <is>
          <t>mùa, thời cơ, lúc mùa, vụ, thời gian hoạt động mạnh, một thời gian = von der Jahreszeit abhängig +</t>
        </is>
      </c>
    </row>
    <row r="9982">
      <c r="A9982" t="inlineStr">
        <is>
          <t>jahreszeitlich</t>
        </is>
      </c>
      <c r="B9982" t="inlineStr"/>
      <c r="C9982" t="inlineStr"/>
      <c r="D9982" t="inlineStr">
        <is>
          <t>hợp thời vụ, đúng với mùa, hợp thời, đúng lúc - từng thời, từng lúc, từng mùa, từng vụ = jahreszeitlich bedingt +</t>
        </is>
      </c>
    </row>
    <row r="9983">
      <c r="A9983" t="inlineStr">
        <is>
          <t>Jahrgangsstufe</t>
        </is>
      </c>
      <c r="B9983" t="inlineStr"/>
      <c r="C9983" t="inlineStr"/>
      <c r="D9983" t="inlineStr">
        <is>
          <t>hình, hình thể, hình dạng, hình dáng, hình thức, hình thái, dạng, lớp, thể thức, nghi thức, thủ tục, lề thói, mẫu có chỗ trống, tình trạng sức khoẻ, sự phấn khởi, ghế dài, khuôn, hang thỏ - ắc quy, sự ghép, sự thiết lập</t>
        </is>
      </c>
    </row>
    <row r="9984">
      <c r="A9984" t="inlineStr">
        <is>
          <t>Jahrhundert</t>
        </is>
      </c>
      <c r="B9984" t="inlineStr"/>
      <c r="C9984" t="inlineStr"/>
      <c r="D9984" t="inlineStr">
        <is>
          <t>thời gian trăm năm, thế kỷ, lễ kỷ niệm một trăm năm, sự làm lễ kỷ niệm một trăm năm - trăm năm, trăm, trăm đô la, đại đội</t>
        </is>
      </c>
    </row>
    <row r="9985">
      <c r="A9985" t="inlineStr">
        <is>
          <t>Jahrmarkt</t>
        </is>
      </c>
      <c r="B9985" t="inlineStr"/>
      <c r="C9985" t="inlineStr"/>
      <c r="D9985" t="inlineStr">
        <is>
          <t>hội chợ, chợ phiên</t>
        </is>
      </c>
    </row>
    <row r="9986">
      <c r="A9986" t="inlineStr">
        <is>
          <t>Jahrtausend</t>
        </is>
      </c>
      <c r="B9986" t="inlineStr"/>
      <c r="C9986" t="inlineStr"/>
      <c r="D9986" t="inlineStr">
        <is>
          <t>nghìn năm, mười thế kỷ, thời đại hoàng kim</t>
        </is>
      </c>
    </row>
    <row r="9987">
      <c r="A9987" t="inlineStr">
        <is>
          <t>Jahrzehnt</t>
        </is>
      </c>
      <c r="B9987" t="inlineStr"/>
      <c r="C9987" t="inlineStr"/>
      <c r="D9987" t="inlineStr">
        <is>
          <t>bộ mười, nhóm mười, thời kỳ mười năm, tuần</t>
        </is>
      </c>
    </row>
    <row r="9988">
      <c r="A9988" t="inlineStr">
        <is>
          <t>Jalousie</t>
        </is>
      </c>
      <c r="B9988" t="inlineStr"/>
      <c r="C9988" t="inlineStr"/>
      <c r="D9988" t="inlineStr">
        <is>
          <t>bức màn che, mành mành, rèm, miếng che mắt, cớ, bề ngoài giả dối, chầu rượu bí tỉ, luỹ chắn, công sự, những người mù - mái hắt louver boards), nón ống khói, ván dội - cửa chớp, cánh cửa chớp, cửa chập</t>
        </is>
      </c>
    </row>
    <row r="9989">
      <c r="A9989" t="inlineStr">
        <is>
          <t>Jammer</t>
        </is>
      </c>
      <c r="B9989" t="inlineStr"/>
      <c r="C9989" t="inlineStr"/>
      <c r="D9989" t="inlineStr">
        <is>
          <t>tai hoạ, tai ương, thiên tai - nỗi đau buồn, nỗi đau khổ, nỗi đau đớn, cảnh khốn cùng, cảnh túng quẫn, cảnh gieo neo, cảnh hiểm nghèo, cảnh hiểm nguy, tình trạng kiệt sức, tình trạng mệt lả, tình trạng mệt đứt hơi - sự tịch biên - sự than khóc, lời than van - cảnh nghèo khổ, cảnh khổ cực, sự đau đớn, khổ sở, những nỗi khốn khổ, những điều bất hạnh = ein Jammer +</t>
        </is>
      </c>
    </row>
    <row r="9990">
      <c r="A9990" t="inlineStr">
        <is>
          <t>Jammern</t>
        </is>
      </c>
      <c r="B9990" t="inlineStr"/>
      <c r="C9990" t="inlineStr"/>
      <c r="D9990" t="inlineStr">
        <is>
          <t>lời than van, lời rên rỉ, bài ca ai oán, bài ca bi thảm - tính hay than phiền, tính hay càu nhàu, tính cáu kỉnh - nước mũi, mũi thò lò, sự khót sụt sùi, sự khóc rền rĩ, lời nói đạo đức giả, giọng giả nhân giả nghĩa - nỗi đau đớn, sự buồn rầu, sự buồn phiền, sự kêu than, sự than van - tiếng rên rỉ, tiếng than van, tiếng khóc nhai nhi</t>
        </is>
      </c>
    </row>
    <row r="9991">
      <c r="A9991" t="inlineStr">
        <is>
          <t>jammern</t>
        </is>
      </c>
      <c r="B9991" t="inlineStr"/>
      <c r="C9991" t="inlineStr"/>
      <c r="D9991" t="inlineStr">
        <is>
          <t>kêu, gào, thét, la hét, khóc, khóc lóc, rao - thương xót, xót xa, than khóc, than van, rên rỉ, kêu than - kêu van, rền rĩ - sổ mũi, thò lò mũi, chảy nước mắt nước mũi, sụt sùi = jammern +</t>
        </is>
      </c>
    </row>
    <row r="9992">
      <c r="A9992" t="inlineStr">
        <is>
          <t>jammervoll</t>
        </is>
      </c>
      <c r="B9992" t="inlineStr"/>
      <c r="C9992" t="inlineStr"/>
      <c r="D9992" t="inlineStr">
        <is>
          <t>đáng thương, đáng trách, tồi, xấu - thảm thương, ai oán, đáng tiếc, thảm hại - buồn rầu, khổ sở, thiểu não - đáng buồn, đau khổ, thống khổ, đầy tai ương</t>
        </is>
      </c>
    </row>
    <row r="9993">
      <c r="A9993" t="inlineStr">
        <is>
          <t>Januar</t>
        </is>
      </c>
      <c r="B9993" t="inlineStr"/>
      <c r="C9993" t="inlineStr"/>
      <c r="D9993" t="inlineStr">
        <is>
          <t>tháng giêng</t>
        </is>
      </c>
    </row>
    <row r="9994">
      <c r="A9994" t="inlineStr">
        <is>
          <t>Japaner</t>
        </is>
      </c>
      <c r="B9994" t="inlineStr"/>
      <c r="C9994" t="inlineStr"/>
      <c r="D9994">
        <f> die Japaner +</f>
        <v/>
      </c>
    </row>
    <row r="9995">
      <c r="A9995" t="inlineStr">
        <is>
          <t>Jargon</t>
        </is>
      </c>
      <c r="B9995" t="inlineStr"/>
      <c r="C9995" t="inlineStr"/>
      <c r="D9995" t="inlineStr">
        <is>
          <t>sự nghiêng, độ nghiêng, mặt nghiêng, sự xô đẩy làm nghiêng, lời giả dối, lời đạo đức giả, lời nói thớ lợ, tiếng lóng nhà nghề, tiếng lóng, lời nói công thức, lời nói sáo, lời nói rỗng tuếch - lời nói màu mè, lời nói điệu bộ, lời nói cường điệu - tiếng nói khó hiểu, tiếng nói líu nhíu khó hiểu, biệt ngữ, tiếng hót líu lo - tiếng la khó hiểu - tiếng lộp độp, tiếng lộp cộp, tiếng lóng của một lớp người, câu nói giáo đầu liến thoắng, lời, lời nói ba hoa rỗng tuếch - = Jargon sprechen +</t>
        </is>
      </c>
    </row>
    <row r="9996">
      <c r="A9996" t="inlineStr">
        <is>
          <t>Jasmin</t>
        </is>
      </c>
      <c r="B9996" t="inlineStr"/>
      <c r="C9996" t="inlineStr"/>
      <c r="D9996" t="inlineStr">
        <is>
          <t>cây hoa nhài</t>
        </is>
      </c>
    </row>
    <row r="9997">
      <c r="A9997" t="inlineStr">
        <is>
          <t>Jauche</t>
        </is>
      </c>
      <c r="B9997" t="inlineStr"/>
      <c r="C9997" t="inlineStr"/>
      <c r="D9997">
        <f> die Jauche +</f>
        <v/>
      </c>
    </row>
    <row r="9998">
      <c r="A9998" t="inlineStr">
        <is>
          <t>Jauchengrube</t>
        </is>
      </c>
      <c r="B9998" t="inlineStr"/>
      <c r="C9998" t="inlineStr"/>
      <c r="D9998" t="inlineStr">
        <is>
          <t>đống phân, hố phân, nơi ô uế, nơi bẩn thỉu - hầm chứa phân</t>
        </is>
      </c>
    </row>
    <row r="9999">
      <c r="A9999" t="inlineStr">
        <is>
          <t>Jauchzen</t>
        </is>
      </c>
      <c r="B9999" t="inlineStr"/>
      <c r="C9999" t="inlineStr"/>
      <c r="D9999" t="inlineStr">
        <is>
          <t>nỗi hân hoan, nỗi hoan hỉ, nỗi hớn hở, sự hân hoan, sự hoan hỉ, sự hớn hở, sự đắc chí, sự hả hê - tiếng hoan hô</t>
        </is>
      </c>
    </row>
    <row r="10000">
      <c r="A10000" t="inlineStr">
        <is>
          <t>jauchzen</t>
        </is>
      </c>
      <c r="B10000" t="inlineStr"/>
      <c r="C10000" t="inlineStr"/>
      <c r="D10000" t="inlineStr">
        <is>
          <t>làm vui mừng, làm phấn khởi, làm hớn hở cheer up), khích lệ, cổ vũ, hoan hô, tung hô, vui, mừng, khoái, thích, phấn khởi, phấn chấn, hớn hở, vui vẻ lên, hăng hái lên, vỗ tay hoan hô - gáy, nói bi bô, reo mừng - hân hoan, hoan hỉ, đắc chí, hả hê</t>
        </is>
      </c>
    </row>
    <row r="10001">
      <c r="A10001" t="inlineStr">
        <is>
          <t>Jaulen</t>
        </is>
      </c>
      <c r="B10001" t="inlineStr"/>
      <c r="C10001" t="inlineStr"/>
      <c r="D10001" t="inlineStr">
        <is>
          <t>tiếng rên rỉ, tiếng than van, tiếng khóc nhai nhi</t>
        </is>
      </c>
    </row>
    <row r="10002">
      <c r="A10002" t="inlineStr">
        <is>
          <t>jaulen</t>
        </is>
      </c>
      <c r="B10002" t="inlineStr"/>
      <c r="C10002" t="inlineStr"/>
      <c r="D10002" t="inlineStr">
        <is>
          <t>rên rỉ, than van, khóc nhai nhi, nói giọng rên rỉ, nói giọng than van - cãi lại - ngao, tru</t>
        </is>
      </c>
    </row>
    <row r="10003">
      <c r="A10003" t="inlineStr">
        <is>
          <t>jaulend</t>
        </is>
      </c>
      <c r="B10003" t="inlineStr"/>
      <c r="C10003" t="inlineStr"/>
      <c r="D10003" t="inlineStr">
        <is>
          <t>hay rên rỉ, hay than van, khóc nhai nhi</t>
        </is>
      </c>
    </row>
    <row r="10004">
      <c r="A10004" t="inlineStr">
        <is>
          <t>jawohl</t>
        </is>
      </c>
      <c r="B10004" t="inlineStr"/>
      <c r="C10004" t="inlineStr"/>
      <c r="D10004" t="inlineStr">
        <is>
          <t>luôn luôn, trong mọi trường hợp - chắc, nhất định, hẳn thế, hẳn đi, hẳn là thế, tất nhiên, dĩ nhiên</t>
        </is>
      </c>
    </row>
    <row r="10005">
      <c r="A10005" t="inlineStr">
        <is>
          <t>Jawort</t>
        </is>
      </c>
      <c r="B10005" t="inlineStr"/>
      <c r="C10005" t="inlineStr"/>
      <c r="D10005" t="inlineStr">
        <is>
          <t>sự đồng ý, sự ưng thuận, sự bằng lòng, sự thoả thuận, sự tán thành) = sein Jawort geben +</t>
        </is>
      </c>
    </row>
    <row r="10006">
      <c r="A10006" t="inlineStr">
        <is>
          <t>Jazz</t>
        </is>
      </c>
      <c r="B10006" t="inlineStr"/>
      <c r="C10006" t="inlineStr"/>
      <c r="D10006" t="inlineStr">
        <is>
          <t>nhạc ja, điệu nhảy ja, trò vui nhộn, trò ồn ào, trò lố bịch tức cười, câu chuyện làm quà, câu chuyện đãi bôi = Jazz spielen + = der sentimentale Jazz +</t>
        </is>
      </c>
    </row>
    <row r="10007">
      <c r="A10007" t="inlineStr">
        <is>
          <t>Jazzfreund</t>
        </is>
      </c>
      <c r="B10007" t="inlineStr"/>
      <c r="C10007" t="inlineStr"/>
      <c r="D10007" t="inlineStr">
        <is>
          <t>tay chơi nhạc ja cừ, tay nghiện nhạc ja</t>
        </is>
      </c>
    </row>
    <row r="10008">
      <c r="A10008" t="inlineStr">
        <is>
          <t>Jazzkapelle</t>
        </is>
      </c>
      <c r="B10008" t="inlineStr"/>
      <c r="C10008" t="inlineStr"/>
      <c r="D10008" t="inlineStr">
        <is>
          <t>ban nhạc ja</t>
        </is>
      </c>
    </row>
    <row r="10009">
      <c r="A10009" t="inlineStr">
        <is>
          <t>je</t>
        </is>
      </c>
      <c r="B10009" t="inlineStr"/>
      <c r="C10009" t="inlineStr"/>
      <c r="D10009" t="inlineStr">
        <is>
          <t>luôn luôn, lúc nào cũng, bao giờ cũng, mãi mãi, hoài - mỗi - bao giờ, từ trước đến giờ, hàng, từng, nhỉ - = ach je! +</t>
        </is>
      </c>
    </row>
    <row r="10010">
      <c r="A10010" t="inlineStr">
        <is>
          <t>jede</t>
        </is>
      </c>
      <c r="B10010" t="inlineStr"/>
      <c r="C10010" t="inlineStr"/>
      <c r="D10010" t="inlineStr">
        <is>
          <t>một, một nào đó, tuyệt không, không tí nào, bất cứ, một người nào đó, một vật nào đó, không chút gì, không đứa nào, bất cứ vật gì, bất cứ ai, chút nào, một tí nào, hoàn toàn - mỗi, mọi</t>
        </is>
      </c>
    </row>
    <row r="10011">
      <c r="A10011" t="inlineStr">
        <is>
          <t>jedenfalls</t>
        </is>
      </c>
      <c r="B10011" t="inlineStr"/>
      <c r="C10011" t="inlineStr"/>
      <c r="D10011" t="inlineStr">
        <is>
          <t>thế nào cũng được, cách nào cũng được, dầu sao chăng nữa, dù thế nào đi nữa, đại khái, qua loa, tuỳ tiện, được chăng hay chớ, cẩu thả, lộn xộn, lung tung</t>
        </is>
      </c>
    </row>
    <row r="10012">
      <c r="A10012" t="inlineStr">
        <is>
          <t>jeder</t>
        </is>
      </c>
      <c r="B10012" t="inlineStr"/>
      <c r="C10012" t="inlineStr"/>
      <c r="D10012" t="inlineStr">
        <is>
          <t>tất cả, hết thảy, toàn bộ, suốt trọn, mọi, hoàn toàn, trọn vẹn - một, một nào đó, tuyệt không, không tí nào, bất cứ, một người nào đó, một vật nào đó, không chút gì, không đứa nào, bất cứ vật gì, bất cứ ai, chút nào, một tí nào - người nào, ai, bất kỳ ai, một người ít nhiều quan trọng - bất cứ người nào - mỗi - - - = jeder + = ein jeder + = jeder, der + = alle und jeder +</t>
        </is>
      </c>
    </row>
    <row r="10013">
      <c r="A10013" t="inlineStr">
        <is>
          <t>jederzeit</t>
        </is>
      </c>
      <c r="B10013" t="inlineStr"/>
      <c r="C10013" t="inlineStr"/>
      <c r="D10013" t="inlineStr">
        <is>
          <t>luôn luôn, lúc nào cũng, bao giờ cũng, mãi mãi, hoài = jederzeit kündbar +</t>
        </is>
      </c>
    </row>
    <row r="10014">
      <c r="A10014" t="inlineStr">
        <is>
          <t>jedes</t>
        </is>
      </c>
      <c r="B10014" t="inlineStr"/>
      <c r="C10014" t="inlineStr"/>
      <c r="D10014" t="inlineStr">
        <is>
          <t>một, một nào đó, tuyệt không, không tí nào, bất cứ, một người nào đó, một vật nào đó, không chút gì, không đứa nào, bất cứ vật gì, bất cứ ai, chút nào, một tí nào, hoàn toàn</t>
        </is>
      </c>
    </row>
    <row r="10015">
      <c r="A10015" t="inlineStr">
        <is>
          <t>jedesmal</t>
        </is>
      </c>
      <c r="B10015" t="inlineStr"/>
      <c r="C10015" t="inlineStr"/>
      <c r="D10015" t="inlineStr">
        <is>
          <t>lần nào cũng = jedesmal wenn +</t>
        </is>
      </c>
    </row>
    <row r="10016">
      <c r="A10016" t="inlineStr">
        <is>
          <t>jedoch</t>
        </is>
      </c>
      <c r="B10016" t="inlineStr"/>
      <c r="C10016" t="inlineStr"/>
      <c r="D10016" t="inlineStr">
        <is>
          <t>nhưng, nhưng mà, nếu không, không còn cách nào khác, mà lại không, chỉ, chỉ là, chỉ mới, ai... mà không - dù đến đâu, dù cách nào, dù cách gì, tuy nhiên, tuy thế, tuy vậy - cũng cứ, ấy thế mà, tuy thế mà, tuy, dù - còn, hãy còn, còn nữa, bây giờ, lúc này, mà, song, dù sao, dù thế nào, vả lại, hơn nữa, ấy vậy mà</t>
        </is>
      </c>
    </row>
    <row r="10017">
      <c r="A10017" t="inlineStr">
        <is>
          <t>jemals</t>
        </is>
      </c>
      <c r="B10017" t="inlineStr"/>
      <c r="C10017" t="inlineStr"/>
      <c r="D10017" t="inlineStr">
        <is>
          <t>bao giờ, từ trước đến giờ, hàng, từng, luôn luôn, mãi mãi, nhỉ - một lần, một khi, trước kia, xưa kia, đã có một thời, khi mà, ngay khi</t>
        </is>
      </c>
    </row>
    <row r="10018">
      <c r="A10018" t="inlineStr">
        <is>
          <t>jemand</t>
        </is>
      </c>
      <c r="B10018" t="inlineStr"/>
      <c r="C10018" t="inlineStr"/>
      <c r="D10018" t="inlineStr">
        <is>
          <t>người nào, ai, bất kỳ ai, bất cứ ai, một người ít nhiều quan trọng - bất cứ người nào - một người nào đó, có người someone), ông này ông nọ - có người somebody) = irgend jemand + = sonst noch jemand? +</t>
        </is>
      </c>
    </row>
    <row r="10019">
      <c r="A10019" t="inlineStr">
        <is>
          <t>jener</t>
        </is>
      </c>
      <c r="B10019" t="inlineStr"/>
      <c r="C10019" t="inlineStr"/>
      <c r="D10019" t="inlineStr">
        <is>
          <t>ấy, đó, kia, người ấy, vật ấy, cái ấy, điều ấy, người đó, vật đó, cái đó, điều đó, cái kia, người kia, cái, cái mà, cái như thế, người mà, mà, như thế, đến thế, thế, như thế này, đến nỗi, rằng, là, để, để mà - giá mà - - đằng kia, đằng xa kia</t>
        </is>
      </c>
    </row>
    <row r="10020">
      <c r="A10020" t="inlineStr">
        <is>
          <t>jenes</t>
        </is>
      </c>
      <c r="B10020" t="inlineStr"/>
      <c r="C10020" t="inlineStr"/>
      <c r="D10020">
        <f> dies und jenes +</f>
        <v/>
      </c>
    </row>
    <row r="10021">
      <c r="A10021" t="inlineStr">
        <is>
          <t>jenseitig</t>
        </is>
      </c>
      <c r="B10021" t="inlineStr"/>
      <c r="C10021" t="inlineStr"/>
      <c r="D10021" t="inlineStr">
        <is>
          <t>đối nhau, ngược nhau, trước mặt, đối diện - về sau, sau, tương lai, kín đáo, không nói ra - cực, cực đoan, quá khích</t>
        </is>
      </c>
    </row>
    <row r="10022">
      <c r="A10022" t="inlineStr">
        <is>
          <t>Jenseits</t>
        </is>
      </c>
      <c r="B10022" t="inlineStr"/>
      <c r="C10022" t="inlineStr"/>
      <c r="D10022" t="inlineStr">
        <is>
          <t>the beyond kiếp sau, thế giới bên kia - bn dịch ngay không chuẩn bị, thế giới vô hình</t>
        </is>
      </c>
    </row>
    <row r="10023">
      <c r="A10023" t="inlineStr">
        <is>
          <t>jenseits</t>
        </is>
      </c>
      <c r="B10023" t="inlineStr"/>
      <c r="C10023" t="inlineStr"/>
      <c r="D10023" t="inlineStr">
        <is>
          <t>qua, ngang, ngang qua, bắt chéo, chéo nhau, chéo chữ thập, ở bên kia, ở phía bên kia - ở xa, quá, vượt xa hơn, ngoài... ra, trừ... - ở phía ngoài, ở ngoài trời, ở ngoài biển khơi, ở ngoài, ở gần phía ngoài, mỏng manh, của người ngoài, cao nhất, tối đa, ngoài, ra ngoài, trừ ra</t>
        </is>
      </c>
    </row>
    <row r="10024">
      <c r="A10024" t="inlineStr">
        <is>
          <t>Jett</t>
        </is>
      </c>
      <c r="B10024" t="inlineStr"/>
      <c r="C10024" t="inlineStr"/>
      <c r="D10024" t="inlineStr">
        <is>
          <t>huyền, màu đen nhánh, màu đen như hạt huyền, tia, vòi, vòi phun, giclơ, máy bay phản lực</t>
        </is>
      </c>
    </row>
    <row r="10025">
      <c r="A10025" t="inlineStr">
        <is>
          <t>jetzig</t>
        </is>
      </c>
      <c r="B10025" t="inlineStr"/>
      <c r="C10025" t="inlineStr"/>
      <c r="D10025" t="inlineStr">
        <is>
          <t>hiện hành, đang lưu hành, phổ biến, thịnh hành, thông dụng, hiện thời, hiện nay, này - có mặt, hiện diện, hiện tại, nay, sẵn sàng, sẵn sàng giúp đỡ</t>
        </is>
      </c>
    </row>
    <row r="10026">
      <c r="A10026" t="inlineStr">
        <is>
          <t>Job</t>
        </is>
      </c>
      <c r="B10026" t="inlineStr"/>
      <c r="C10026" t="inlineStr"/>
      <c r="D10026" t="inlineStr">
        <is>
          <t>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aus dem Job fliegen +</t>
        </is>
      </c>
    </row>
    <row r="10027">
      <c r="A10027" t="inlineStr">
        <is>
          <t>Joch</t>
        </is>
      </c>
      <c r="B10027" t="inlineStr"/>
      <c r="C10027" t="inlineStr"/>
      <c r="D10027" t="inlineStr">
        <is>
          <t>yên ngựa, yên xe, đèo, vật hình yên - sữa chua yoke /jouk/, ách, cặp trâu bò buộc cùng ách, đòn gánh, cầu vai, lá sen, móc chung, cái kẹp, mối ràng buộc, ách áp bức, gông xiềng</t>
        </is>
      </c>
    </row>
    <row r="10028">
      <c r="A10028" t="inlineStr">
        <is>
          <t>Jod</t>
        </is>
      </c>
      <c r="B10028" t="inlineStr"/>
      <c r="C10028" t="inlineStr"/>
      <c r="D10028" t="inlineStr">
        <is>
          <t>Iot = mit Jod bearbeiten +</t>
        </is>
      </c>
    </row>
    <row r="10029">
      <c r="A10029" t="inlineStr">
        <is>
          <t>jodeln</t>
        </is>
      </c>
      <c r="B10029" t="inlineStr"/>
      <c r="C10029" t="inlineStr"/>
      <c r="D10029" t="inlineStr">
        <is>
          <t>hát đổi giọng trầm sang giọng kim</t>
        </is>
      </c>
    </row>
    <row r="10030">
      <c r="A10030" t="inlineStr">
        <is>
          <t>Joga</t>
        </is>
      </c>
      <c r="B10030" t="inlineStr"/>
      <c r="C10030" t="inlineStr"/>
      <c r="D10030" t="inlineStr">
        <is>
          <t>thuyết du già</t>
        </is>
      </c>
    </row>
    <row r="10031">
      <c r="A10031" t="inlineStr">
        <is>
          <t>Joghurt</t>
        </is>
      </c>
      <c r="B10031" t="inlineStr"/>
      <c r="C10031" t="inlineStr"/>
      <c r="D10031" t="inlineStr">
        <is>
          <t>sữa đông, cục đông - sữa chua</t>
        </is>
      </c>
    </row>
    <row r="10032">
      <c r="A10032" t="inlineStr">
        <is>
          <t>Johannisbeere</t>
        </is>
      </c>
      <c r="B10032" t="inlineStr"/>
      <c r="C10032" t="inlineStr"/>
      <c r="D10032">
        <f> die schwarze Johannisbeere +</f>
        <v/>
      </c>
    </row>
    <row r="10033">
      <c r="A10033" t="inlineStr">
        <is>
          <t>johlen</t>
        </is>
      </c>
      <c r="B10033" t="inlineStr"/>
      <c r="C10033" t="inlineStr"/>
      <c r="D10033" t="inlineStr">
        <is>
          <t>+ out) nói oang oang - kêu, la hét, huýt sáo, huýt còi, rúc lên, la hét phản đối, huýt sáo chế giễu - tru lên, hú lên, rít, rú, gào lên, khóc gào, la ó, ngoại động từ, thét lên, tru tréo lên - vui nhộn ồn ào</t>
        </is>
      </c>
    </row>
    <row r="10034">
      <c r="A10034" t="inlineStr">
        <is>
          <t>Joker</t>
        </is>
      </c>
      <c r="B10034" t="inlineStr"/>
      <c r="C10034" t="inlineStr"/>
      <c r="D10034">
        <f> der Joker +</f>
        <v/>
      </c>
    </row>
    <row r="10035">
      <c r="A10035" t="inlineStr">
        <is>
          <t>Jokerzeichen</t>
        </is>
      </c>
      <c r="B10035" t="inlineStr"/>
      <c r="C10035" t="inlineStr"/>
      <c r="D10035">
        <f> das Jokerzeichen +</f>
        <v/>
      </c>
    </row>
    <row r="10036">
      <c r="A10036" t="inlineStr">
        <is>
          <t>Jolle</t>
        </is>
      </c>
      <c r="B10036" t="inlineStr"/>
      <c r="C10036" t="inlineStr"/>
      <c r="D10036" t="inlineStr">
        <is>
          <t>đò - xuồng yôn, thuyền yôn, thuyền hai cột buồm</t>
        </is>
      </c>
    </row>
    <row r="10037">
      <c r="A10037" t="inlineStr">
        <is>
          <t>Jongleur</t>
        </is>
      </c>
      <c r="B10037" t="inlineStr"/>
      <c r="C10037" t="inlineStr"/>
      <c r="D10037" t="inlineStr">
        <is>
          <t>nghệ sĩ xiên tung hứng, nghệ sĩ múa rối, kẻ lừa bịp, kẻ lừa gạt</t>
        </is>
      </c>
    </row>
    <row r="10038">
      <c r="A10038" t="inlineStr">
        <is>
          <t>jonglieren</t>
        </is>
      </c>
      <c r="B10038" t="inlineStr"/>
      <c r="C10038" t="inlineStr"/>
      <c r="D10038" t="inlineStr">
        <is>
          <t>tung hứng, múa rối, lừa bịp, lừa dối, xuyên tạc, dùng mánh khoé để lừa</t>
        </is>
      </c>
    </row>
    <row r="10039">
      <c r="A10039" t="inlineStr">
        <is>
          <t>Jot</t>
        </is>
      </c>
      <c r="B10039" t="inlineStr"/>
      <c r="C10039" t="inlineStr"/>
      <c r="D10039" t="inlineStr">
        <is>
          <t>lượng rất bé, tí ti, mảy may, Iôta, i</t>
        </is>
      </c>
    </row>
    <row r="10040">
      <c r="A10040" t="inlineStr">
        <is>
          <t>Jota</t>
        </is>
      </c>
      <c r="B10040" t="inlineStr"/>
      <c r="C10040" t="inlineStr"/>
      <c r="D10040" t="inlineStr">
        <is>
          <t>chút, tí tẹo - not a whit, no whit chẳng tí nào, tuyệt đối không = das Jota +</t>
        </is>
      </c>
    </row>
    <row r="10041">
      <c r="A10041" t="inlineStr">
        <is>
          <t>Joule</t>
        </is>
      </c>
      <c r="B10041" t="inlineStr"/>
      <c r="C10041" t="inlineStr"/>
      <c r="D10041" t="inlineStr">
        <is>
          <t>Jun</t>
        </is>
      </c>
    </row>
    <row r="10042">
      <c r="A10042" t="inlineStr">
        <is>
          <t>Journal</t>
        </is>
      </c>
      <c r="B10042" t="inlineStr"/>
      <c r="C10042" t="inlineStr"/>
      <c r="D10042" t="inlineStr">
        <is>
          <t>sổ nhật ký, lịch ghi nhớ - báo hằng ngày, tạp chí, nhật ký, biên bản, cổ trục, ngõng trục - nhà kho, kho súng, kho đạn, kho thuốc nổ, ổ đạn, vỏ cuộn phim</t>
        </is>
      </c>
    </row>
    <row r="10043">
      <c r="A10043" t="inlineStr">
        <is>
          <t>Journalismus</t>
        </is>
      </c>
      <c r="B10043" t="inlineStr"/>
      <c r="C10043" t="inlineStr"/>
      <c r="D10043" t="inlineStr">
        <is>
          <t>nghề làm báo, nghề viết báo</t>
        </is>
      </c>
    </row>
    <row r="10044">
      <c r="A10044" t="inlineStr">
        <is>
          <t>Journalist</t>
        </is>
      </c>
      <c r="B10044" t="inlineStr"/>
      <c r="C10044" t="inlineStr"/>
      <c r="D10044" t="inlineStr">
        <is>
          <t>nhà báo - thợ in</t>
        </is>
      </c>
    </row>
    <row r="10045">
      <c r="A10045" t="inlineStr">
        <is>
          <t>journalistisch</t>
        </is>
      </c>
      <c r="B10045" t="inlineStr"/>
      <c r="C10045" t="inlineStr"/>
      <c r="D10045" t="inlineStr">
        <is>
          <t>báo chí, nghề nhà báo</t>
        </is>
      </c>
    </row>
    <row r="10046">
      <c r="A10046" t="inlineStr">
        <is>
          <t>Joystick</t>
        </is>
      </c>
      <c r="B10046" t="inlineStr"/>
      <c r="C10046" t="inlineStr"/>
      <c r="D10046" t="inlineStr">
        <is>
          <t>người kiểm tra, người kiểm soát, quản gia, quản lý, trưởng ban quản trị comptroller), bộ điều chỉnh - cần điều khiển = der Joystick +</t>
        </is>
      </c>
    </row>
    <row r="10047">
      <c r="A10047" t="inlineStr">
        <is>
          <t>Jubel</t>
        </is>
      </c>
      <c r="B10047" t="inlineStr"/>
      <c r="C10047" t="inlineStr"/>
      <c r="D10047" t="inlineStr">
        <is>
          <t>sự vui sướng, sự mừng rỡ, sự hân hoan, sự tưng bừng hớn hở - sự vui mừng, sự vui chơi, lễ ăn mừng, hội hè, liên hoan</t>
        </is>
      </c>
    </row>
    <row r="10048">
      <c r="A10048" t="inlineStr">
        <is>
          <t>Jubeljahr</t>
        </is>
      </c>
      <c r="B10048" t="inlineStr"/>
      <c r="C10048" t="inlineStr"/>
      <c r="D10048" t="inlineStr">
        <is>
          <t>lễ kỷ niệm 50 năm</t>
        </is>
      </c>
    </row>
    <row r="10049">
      <c r="A10049" t="inlineStr">
        <is>
          <t>Jubeln</t>
        </is>
      </c>
      <c r="B10049" t="inlineStr"/>
      <c r="C10049" t="inlineStr"/>
      <c r="D10049" t="inlineStr">
        <is>
          <t>sự vui sướng, sự mừng rỡ, sự hân hoan, sự tưng bừng hớn hở</t>
        </is>
      </c>
    </row>
    <row r="10050">
      <c r="A10050" t="inlineStr">
        <is>
          <t>jubeln</t>
        </is>
      </c>
      <c r="B10050" t="inlineStr"/>
      <c r="C10050" t="inlineStr"/>
      <c r="D10050" t="inlineStr">
        <is>
          <t>làm vui mừng, làm phấn khởi, làm hớn hở cheer up), khích lệ, cổ vũ, hoan hô, tung hô, vui, mừng, khoái, thích, phấn khởi, phấn chấn, hớn hở, vui vẻ lên, hăng hái lên, vỗ tay hoan hô - vui sướng, mừng rỡ, hân hoan, tưng bừng hớn hở - làm cho vui mừng, làm cho hoan hỉ, vui mừng, hoan, vui hưởng, rất hạnh phúc có được, có, vui chơi, liên hoan, ăn mừng = jubeln +</t>
        </is>
      </c>
    </row>
    <row r="10051">
      <c r="A10051" t="inlineStr">
        <is>
          <t>jubelnd</t>
        </is>
      </c>
      <c r="B10051" t="inlineStr"/>
      <c r="C10051" t="inlineStr"/>
      <c r="D10051" t="inlineStr">
        <is>
          <t>vui sướng, mừng rỡ, hân hoan, tưng bừng hớn hở - chiến thắng, thắng lợi, vui mừng, hoan hỉ, đắc thắng</t>
        </is>
      </c>
    </row>
    <row r="10052">
      <c r="A10052" t="inlineStr">
        <is>
          <t>jubilieren</t>
        </is>
      </c>
      <c r="B10052" t="inlineStr"/>
      <c r="C10052" t="inlineStr"/>
      <c r="D10052" t="inlineStr">
        <is>
          <t>hát mừng, hót ríu rít - hân hoan, hoan hỉ, hớn hở, đắc chí, hả hê</t>
        </is>
      </c>
    </row>
    <row r="10053">
      <c r="A10053" t="inlineStr">
        <is>
          <t>jubilierend</t>
        </is>
      </c>
      <c r="B10053" t="inlineStr"/>
      <c r="C10053" t="inlineStr"/>
      <c r="D10053" t="inlineStr">
        <is>
          <t>vui sướng, mừng rỡ, hân hoan, tưng bừng hớn hở</t>
        </is>
      </c>
    </row>
    <row r="10054">
      <c r="A10054" t="inlineStr">
        <is>
          <t>Jucken</t>
        </is>
      </c>
      <c r="B10054" t="inlineStr"/>
      <c r="C10054" t="inlineStr"/>
      <c r="D10054" t="inlineStr">
        <is>
          <t>sự ngứa, bệnh ngứa, bệnh ghẻ, sự rất mong muốn, sự nóng lòng muốn có - itch - gai, lông gai, cảm giác kim châm, cảm giác đau nhói</t>
        </is>
      </c>
    </row>
    <row r="10055">
      <c r="A10055" t="inlineStr">
        <is>
          <t>jucken</t>
        </is>
      </c>
      <c r="B10055" t="inlineStr"/>
      <c r="C10055" t="inlineStr"/>
      <c r="D10055" t="inlineStr">
        <is>
          <t>ngứa, rất mong muốn, làm cho ngứa, quấy rầy, làm khó chịu - châm, chích, chọc, có cảm giác kim châm, đau nhói - cù, làm cho cười, làm cho thích thú, mơn trớn, kích thích, cảm thấy ngưa ngứa, cảm thấy buồn buồn - có cảm giác ngứa ran, ngứa như có kiến bò, ù lên, bị kích động, bị kích thích, náo nức, rộn lên = sich jucken +</t>
        </is>
      </c>
    </row>
    <row r="10056">
      <c r="A10056" t="inlineStr">
        <is>
          <t>juckend</t>
        </is>
      </c>
      <c r="B10056" t="inlineStr"/>
      <c r="C10056" t="inlineStr"/>
      <c r="D10056" t="inlineStr">
        <is>
          <t>nguệch ngoạc, cẩu thả, soàn soạt, linh tinh, năm cha ba mẹ, làm ngứa, làm xước da</t>
        </is>
      </c>
    </row>
    <row r="10057">
      <c r="A10057" t="inlineStr">
        <is>
          <t>Juckreiz</t>
        </is>
      </c>
      <c r="B10057" t="inlineStr"/>
      <c r="C10057" t="inlineStr"/>
      <c r="D10057" t="inlineStr">
        <is>
          <t>itch</t>
        </is>
      </c>
    </row>
    <row r="10058">
      <c r="A10058" t="inlineStr">
        <is>
          <t>Jude</t>
        </is>
      </c>
      <c r="B10058" t="inlineStr"/>
      <c r="C10058" t="inlineStr"/>
      <c r="D10058">
        <f> der ewige Jude +</f>
        <v/>
      </c>
    </row>
    <row r="10059">
      <c r="A10059" t="inlineStr">
        <is>
          <t>Jugend</t>
        </is>
      </c>
      <c r="B10059" t="inlineStr"/>
      <c r="C10059" t="inlineStr"/>
      <c r="D10059" t="inlineStr">
        <is>
          <t>thời thanh niên - thời niên thiếu - màu xanh lá cây, màu xanh lục, quần áo màu lục, phẩm lục, cây cỏ, bãi cỏ xanh, thảm cỏ xanh, rau, tuổi xanh, tuổi thanh xuân, sức sống, sức cường tráng, vẻ cả tin, vẻ ngây thơ non nớt - tuổi trẻ, tuổi xuân, tuổi thanh niên, tuổi niên thiếu, buổi ban đầu, thời non trẻ, thanh niên, tầng lớp thanh niên, lứa tuổi thanh niên = von Jugend auf + = in früher Jugend + = in meiner Jugend + = in der Vollkraft der Jugend +</t>
        </is>
      </c>
    </row>
    <row r="10060">
      <c r="A10060" t="inlineStr">
        <is>
          <t>Jugendalter</t>
        </is>
      </c>
      <c r="B10060" t="inlineStr"/>
      <c r="C10060" t="inlineStr"/>
      <c r="D10060" t="inlineStr">
        <is>
          <t>thời thanh niên</t>
        </is>
      </c>
    </row>
    <row r="10061">
      <c r="A10061" t="inlineStr">
        <is>
          <t>Jugendherberge</t>
        </is>
      </c>
      <c r="B10061" t="inlineStr"/>
      <c r="C10061" t="inlineStr"/>
      <c r="D10061" t="inlineStr">
        <is>
          <t>quán trọ đêm cho những người đi du lịch</t>
        </is>
      </c>
    </row>
    <row r="10062">
      <c r="A10062" t="inlineStr">
        <is>
          <t>jugendlich</t>
        </is>
      </c>
      <c r="B10062" t="inlineStr"/>
      <c r="C10062" t="inlineStr"/>
      <c r="D10062" t="inlineStr">
        <is>
          <t>đang tuổi thanh niên, trẻ - trẻ con, còn trứng nước, ấu trĩ - thời kỳ thanh thiếu niên - thanh thiếu niên, có tính chất thanh thiếu niên, hợp với thanh thiếu niên - trẻ tuổi, thiếu niên, thanh niên, non, non trẻ, non nớt, mới mẻ, chưa có kinh nghiệm, còn sớm, còn ở lúc ban đầu, chưa muộn, chưa quá, chưa già, của tuổi trẻ, của thời thanh niên, của thời niên thiếu - thế hệ trẻ, con, nhỏ - tuổi thanh niên, tuổi trẻ = jugendlich aussehen +</t>
        </is>
      </c>
    </row>
    <row r="10063">
      <c r="A10063" t="inlineStr">
        <is>
          <t>Jugendliche</t>
        </is>
      </c>
      <c r="B10063" t="inlineStr"/>
      <c r="C10063" t="inlineStr"/>
      <c r="D10063" t="inlineStr">
        <is>
          <t>người thanh niên - thanh niên, thiếu niên, sách cho thanh thiếu niên = der aggressive Jugendliche +</t>
        </is>
      </c>
    </row>
    <row r="10064">
      <c r="A10064" t="inlineStr">
        <is>
          <t>Jugendlichkeit</t>
        </is>
      </c>
      <c r="B10064" t="inlineStr"/>
      <c r="C10064" t="inlineStr"/>
      <c r="D10064" t="inlineStr">
        <is>
          <t>thời kỳ thanh thiếu niên - tuổi trẻ, tuổi thanh thiếu niên, hành động có tính chất thanh thiếu niên, thanh thiếu niên - tính chất thanh niên, tính chất trẻ, tính chất trẻ tuổi, tính chất trẻ trung</t>
        </is>
      </c>
    </row>
    <row r="10065">
      <c r="A10065" t="inlineStr">
        <is>
          <t>Jugendwerkhof</t>
        </is>
      </c>
      <c r="B10065" t="inlineStr"/>
      <c r="C10065" t="inlineStr"/>
      <c r="D10065" t="inlineStr">
        <is>
          <t>trường dạy nghề, trường dạy nghề cho tre em cầu bơ cầu bất</t>
        </is>
      </c>
    </row>
    <row r="10066">
      <c r="A10066" t="inlineStr">
        <is>
          <t>Jugendzeit</t>
        </is>
      </c>
      <c r="B10066" t="inlineStr"/>
      <c r="C10066" t="inlineStr"/>
      <c r="D10066" t="inlineStr">
        <is>
          <t>thời thanh niên - tuổi trẻ, tuổi xuân, tuổi thanh niên, tuổi niên thiếu, buổi ban đầu, thời non trẻ, thanh niên, tầng lớp thanh niên, lứa tuổi thanh niên = in der Jugendzeit +</t>
        </is>
      </c>
    </row>
    <row r="10067">
      <c r="A10067" t="inlineStr">
        <is>
          <t>Juli</t>
        </is>
      </c>
      <c r="B10067" t="inlineStr"/>
      <c r="C10067" t="inlineStr"/>
      <c r="D10067">
        <f> der erste Juli + = der zweite Juli + = bis zum zehnten Juli +</f>
        <v/>
      </c>
    </row>
    <row r="10068">
      <c r="A10068" t="inlineStr">
        <is>
          <t>Jumbojet</t>
        </is>
      </c>
      <c r="B10068" t="inlineStr"/>
      <c r="C10068" t="inlineStr"/>
      <c r="D10068" t="inlineStr">
        <is>
          <t>người to lớn chậm chạp, vật to lớn khó coi, người thành công một cách đặc biệt</t>
        </is>
      </c>
    </row>
    <row r="10069">
      <c r="A10069" t="inlineStr">
        <is>
          <t>Jumper</t>
        </is>
      </c>
      <c r="B10069" t="inlineStr"/>
      <c r="C10069" t="inlineStr"/>
      <c r="D10069" t="inlineStr">
        <is>
          <t>người nhảy, thú nhảy, sâu bọ nhảy, dây néo cột buồm, choòng, áo ngoài mặc chui đầu, áo va rơi, áo may liền với quần</t>
        </is>
      </c>
    </row>
    <row r="10070">
      <c r="A10070" t="inlineStr">
        <is>
          <t>jung</t>
        </is>
      </c>
      <c r="B10070" t="inlineStr"/>
      <c r="C10070" t="inlineStr"/>
      <c r="D10070" t="inlineStr">
        <is>
          <t>chưa đủ lông cánh, có nhiều lông tơ, non nớt, trẻ măng, ít kinh nghiệm, thấp, trũng, dễ bị ngập nước - tươi, tươi tắn, mơn mởn, còn rõ rệt, chưa phai mờ, trong sạch, tươi mát, mát mẻ, mới, vừa mới tới, vừa mới ra, không mặn, không chát, ngọt, khoẻ khắn, sảng khoái, khoẻ mạnh, lanh lợi, hỗn xược - xấc láo, sỗ sàng, ngà ngà say, chếnh choáng, vừa mới có sữa - xanh lá cây, lục, xanh, đầy sức sống, thanh xuân, chưa có kinh nghiệm, mới vào nghề, thơ ngây, cả tin, tái xanh, tái ngắt, ghen, ghen tức, ghen tị, còn mới, chưa lành, chưa liền - thanh thiếu niên, có tính chất thanh thiếu niên, hợp với thanh thiếu niên - mới mẻ, mới lạ, khác hẳn, tân tiến, tân thời, hiện đại, mới nổi, mới trong từ ghép) - trẻ, trẻ tuổi, thiếu niên, thanh niên, non, non trẻ, còn sớm, còn ở lúc ban đầu, chưa muộn, chưa quá, chưa già, của tuổi trẻ, của thời thanh niên, của thời niên thiếu, thế hệ trẻ, con - nhỏ - tuổi thanh niên, tuổi trẻ = ewig jung +</t>
        </is>
      </c>
    </row>
    <row r="10071">
      <c r="A10071" t="inlineStr">
        <is>
          <t>Junge</t>
        </is>
      </c>
      <c r="B10071" t="inlineStr"/>
      <c r="C10071" t="inlineStr"/>
      <c r="D10071" t="inlineStr">
        <is>
          <t>con trai, thiếu niên, học trò trai, học sinh nam, người đầy tớ trai, bạn thân, người vẫn giữ được tính hồn nhiên của tuổi thiếu niên, rượu sâm banh - thằng, thằng cha, người bán hàng rong chap man), hàm, má, hàm dưới, má lợn, hàm ê tô, hàm kìm, số nhiều) chỗ nứt nẻ - chàng trai, chú bé, chú coi chuồng ngựa - người thanh niên, đứa bé con, đứa con trai = das Junge + = der grüne Junge + = Junge werfen + = der kleine Junge + = ein sechsjähriger Junge + = lebendige Junge gebärend + = nur ein Junge auf einmal gebärend +</t>
        </is>
      </c>
    </row>
    <row r="10072">
      <c r="A10072" t="inlineStr">
        <is>
          <t>Jungen</t>
        </is>
      </c>
      <c r="B10072" t="inlineStr"/>
      <c r="C10072" t="inlineStr"/>
      <c r="D10072">
        <f> Jungen sind nun einmal so +</f>
        <v/>
      </c>
    </row>
    <row r="10073">
      <c r="A10073" t="inlineStr">
        <is>
          <t>jungen</t>
        </is>
      </c>
      <c r="B10073" t="inlineStr"/>
      <c r="C10073" t="inlineStr"/>
      <c r="D10073" t="inlineStr">
        <is>
          <t>đẻ</t>
        </is>
      </c>
    </row>
    <row r="10074">
      <c r="A10074" t="inlineStr">
        <is>
          <t>jungenhaft</t>
        </is>
      </c>
      <c r="B10074" t="inlineStr"/>
      <c r="C10074" t="inlineStr"/>
      <c r="D10074" t="inlineStr">
        <is>
          <t>trẻ con, như trẻ con - cô gái tinh nghịch, tinh nghịch như con trai</t>
        </is>
      </c>
    </row>
    <row r="10075">
      <c r="A10075" t="inlineStr">
        <is>
          <t>Jungfer</t>
        </is>
      </c>
      <c r="B10075" t="inlineStr"/>
      <c r="C10075" t="inlineStr"/>
      <c r="D10075" t="inlineStr">
        <is>
          <t>bà cô</t>
        </is>
      </c>
    </row>
    <row r="10076">
      <c r="A10076" t="inlineStr">
        <is>
          <t>Jungfernschaft</t>
        </is>
      </c>
      <c r="B10076" t="inlineStr"/>
      <c r="C10076" t="inlineStr"/>
      <c r="D10076" t="inlineStr">
        <is>
          <t>thân thể người con gái, thời kỳ con gái, thân thể gái già, cảnh bà cô</t>
        </is>
      </c>
    </row>
    <row r="10077">
      <c r="A10077" t="inlineStr">
        <is>
          <t>Jungfrau</t>
        </is>
      </c>
      <c r="B10077" t="inlineStr"/>
      <c r="C10077" t="inlineStr"/>
      <c r="D10077" t="inlineStr">
        <is>
          <t>nữ vu thờ bà táo, trinh nữ - gái trinh, gái đồng trinh, bà sơ đồng trinh, đức Mẹ, ảnh đức Mẹ, tượng đức Mẹ, sâu bọ đồng trinh = die Jungfrau + = die heilige Jungfrau +</t>
        </is>
      </c>
    </row>
    <row r="10078">
      <c r="A10078" t="inlineStr">
        <is>
          <t>Junggeselle</t>
        </is>
      </c>
      <c r="B10078" t="inlineStr"/>
      <c r="C10078" t="inlineStr"/>
      <c r="D10078" t="inlineStr">
        <is>
          <t>người chưa vợ, tú tài, kỵ sĩ, hiệp sĩ - người sống độc thân, người không lập gia đình = der eingefleischte Junggeselle +</t>
        </is>
      </c>
    </row>
    <row r="10079">
      <c r="A10079" t="inlineStr">
        <is>
          <t>Junggesellentum</t>
        </is>
      </c>
      <c r="B10079" t="inlineStr"/>
      <c r="C10079" t="inlineStr"/>
      <c r="D10079" t="inlineStr">
        <is>
          <t>đời sống độc thân - bachelorhood, sự tốt nghiệp bằng tú tài</t>
        </is>
      </c>
    </row>
    <row r="10080">
      <c r="A10080" t="inlineStr">
        <is>
          <t>Jungverheiratete</t>
        </is>
      </c>
      <c r="B10080" t="inlineStr"/>
      <c r="C10080" t="inlineStr"/>
      <c r="D10080" t="inlineStr">
        <is>
          <t>người giữ ngựa, quan hầu, chú rể của bridegroom)</t>
        </is>
      </c>
    </row>
    <row r="10081">
      <c r="A10081" t="inlineStr">
        <is>
          <t>Juni</t>
        </is>
      </c>
      <c r="B10081" t="inlineStr"/>
      <c r="C10081" t="inlineStr"/>
      <c r="D10081">
        <f> Anfang Juni +</f>
        <v/>
      </c>
    </row>
    <row r="10082">
      <c r="A10082" t="inlineStr">
        <is>
          <t>Junta</t>
        </is>
      </c>
      <c r="B10082" t="inlineStr"/>
      <c r="C10082" t="inlineStr"/>
      <c r="D10082" t="inlineStr">
        <is>
          <t>hội đồng tư vấn, uỷ ban hành chính, junta</t>
        </is>
      </c>
    </row>
    <row r="10083">
      <c r="A10083" t="inlineStr">
        <is>
          <t>Jura</t>
        </is>
      </c>
      <c r="B10083" t="inlineStr"/>
      <c r="C10083" t="inlineStr"/>
      <c r="D10083">
        <f> Jura studieren + = er hat Jura studiert +</f>
        <v/>
      </c>
    </row>
    <row r="10084">
      <c r="A10084" t="inlineStr">
        <is>
          <t>Jurist</t>
        </is>
      </c>
      <c r="B10084" t="inlineStr"/>
      <c r="C10084" t="inlineStr"/>
      <c r="D10084" t="inlineStr">
        <is>
          <t>quan toà, thẩm phán, người phân xử, trọng tài, người am hiểu, người sành sỏi - - nhà luật học, luật gia, nhà viết luật, sinh viên luật - luật sư = wie ein Jurist +</t>
        </is>
      </c>
    </row>
    <row r="10085">
      <c r="A10085" t="inlineStr">
        <is>
          <t>juristisch</t>
        </is>
      </c>
      <c r="B10085" t="inlineStr"/>
      <c r="C10085" t="inlineStr"/>
      <c r="D10085" t="inlineStr">
        <is>
          <t>pháp lý - luật pháp - hợp pháp, theo pháp luật, do pháp luật định, pháp luật</t>
        </is>
      </c>
    </row>
    <row r="10086">
      <c r="A10086" t="inlineStr">
        <is>
          <t>Jury</t>
        </is>
      </c>
      <c r="B10086" t="inlineStr"/>
      <c r="C10086" t="inlineStr"/>
      <c r="D10086" t="inlineStr">
        <is>
          <t>ban hội thẩm, ban bồi thẩm, ban giám khảo</t>
        </is>
      </c>
    </row>
    <row r="10087">
      <c r="A10087" t="inlineStr">
        <is>
          <t>justierbar</t>
        </is>
      </c>
      <c r="B10087" t="inlineStr"/>
      <c r="C10087" t="inlineStr"/>
      <c r="D10087" t="inlineStr">
        <is>
          <t>có thể điều chỉnh được, có thể làm cho thích hợp, có thể hoà giải được, có thể giàn xếp được</t>
        </is>
      </c>
    </row>
    <row r="10088">
      <c r="A10088" t="inlineStr">
        <is>
          <t>justieren</t>
        </is>
      </c>
      <c r="B10088" t="inlineStr"/>
      <c r="C10088" t="inlineStr"/>
      <c r="D10088" t="inlineStr">
        <is>
          <t>sửa lại cho đúng, điều chỉnh, lắp, chỉnh lý, làm cho thích hợp, hoà giải, dàn xếp - đo, định cỡ, đo cỡ, làm cho đúng tiêu chuẩn, làm cho đúng quy cách, đánh giá - bào chữa, biện hộ, chứng minh là đúng, sắp chữ cho đúng hàng đúng chỗ</t>
        </is>
      </c>
    </row>
    <row r="10089">
      <c r="A10089" t="inlineStr">
        <is>
          <t>Justierung</t>
        </is>
      </c>
      <c r="B10089" t="inlineStr"/>
      <c r="C10089" t="inlineStr"/>
      <c r="D10089" t="inlineStr">
        <is>
          <t>sự sửa lại cho đúng, sự điều chỉnh, sự chỉnh lý, sự hoà giải, sự dàn xếp - sự bào chữa, sự biện hộ, sự chứng minh là đúng, lý lẽ bào chữa, sự sắp chữ cho đúng hàng đúng chỗ = die schlechte Justierung +</t>
        </is>
      </c>
    </row>
    <row r="10090">
      <c r="A10090" t="inlineStr">
        <is>
          <t>Justiz</t>
        </is>
      </c>
      <c r="B10090" t="inlineStr"/>
      <c r="C10090" t="inlineStr"/>
      <c r="D10090" t="inlineStr">
        <is>
          <t>sự công bằng, công lý, tư pháp, sự xét xử của toà án, quyền tài phán</t>
        </is>
      </c>
    </row>
    <row r="10091">
      <c r="A10091" t="inlineStr">
        <is>
          <t>Justizgewalt</t>
        </is>
      </c>
      <c r="B10091" t="inlineStr"/>
      <c r="C10091" t="inlineStr"/>
      <c r="D10091" t="inlineStr">
        <is>
          <t>bộ máy tư pháp, các quan toà</t>
        </is>
      </c>
    </row>
    <row r="10092">
      <c r="A10092" t="inlineStr">
        <is>
          <t>Jute</t>
        </is>
      </c>
      <c r="B10092" t="inlineStr"/>
      <c r="C10092" t="inlineStr"/>
      <c r="D10092" t="inlineStr">
        <is>
          <t>sợi đay, cây đay, đay, bằng đay</t>
        </is>
      </c>
    </row>
    <row r="10093">
      <c r="A10093" t="inlineStr">
        <is>
          <t>Jutepflanze</t>
        </is>
      </c>
      <c r="B10093" t="inlineStr"/>
      <c r="C10093" t="inlineStr"/>
      <c r="D10093" t="inlineStr">
        <is>
          <t>sợi đay, cây đay, đay, bằng đay</t>
        </is>
      </c>
    </row>
    <row r="10094">
      <c r="A10094" t="inlineStr">
        <is>
          <t>Juwelen</t>
        </is>
      </c>
      <c r="B10094" t="inlineStr"/>
      <c r="C10094" t="inlineStr"/>
      <c r="D10094" t="inlineStr">
        <is>
          <t>nạm ngọc, nạm đá quý, tráng sức bằng châu báu, lắp chân kính</t>
        </is>
      </c>
    </row>
    <row r="10095">
      <c r="A10095" t="inlineStr">
        <is>
          <t>Juwelier</t>
        </is>
      </c>
      <c r="B10095" t="inlineStr"/>
      <c r="C10095" t="inlineStr"/>
      <c r="D10095" t="inlineStr">
        <is>
          <t>người làm đồ nữ trang, thợ kim hoàn, người bán đồ châu báu, người bán đồ kim hoàn</t>
        </is>
      </c>
    </row>
    <row r="10096">
      <c r="A10096" t="inlineStr">
        <is>
          <t>Juwelierwaren</t>
        </is>
      </c>
      <c r="B10096" t="inlineStr"/>
      <c r="C10096" t="inlineStr"/>
      <c r="D10096" t="inlineStr">
        <is>
          <t>đồ châu báu, đồ nữ trang, đồ kim hoàn, nghệ thuật làm đồ kim hoàn, nghề bán đồ châu báu, nghề bán đồ kim hoàn</t>
        </is>
      </c>
    </row>
    <row r="10097">
      <c r="A10097" t="inlineStr">
        <is>
          <t>Kabarett</t>
        </is>
      </c>
      <c r="B10097" t="inlineStr"/>
      <c r="C10097" t="inlineStr"/>
      <c r="D10097" t="inlineStr">
        <is>
          <t>quán rượu Pháp, trò múa hát mua vui trong các tiệm cabaret_show)</t>
        </is>
      </c>
    </row>
    <row r="10098">
      <c r="A10098" t="inlineStr">
        <is>
          <t>Kabbelei</t>
        </is>
      </c>
      <c r="B10098" t="inlineStr"/>
      <c r="C10098" t="inlineStr"/>
      <c r="D10098" t="inlineStr">
        <is>
          <t>sự bất hoà, sự xích mích, ngụm, hớp</t>
        </is>
      </c>
    </row>
    <row r="10099">
      <c r="A10099" t="inlineStr">
        <is>
          <t>Kabel</t>
        </is>
      </c>
      <c r="B10099" t="inlineStr"/>
      <c r="C10099" t="inlineStr"/>
      <c r="D10099" t="inlineStr">
        <is>
          <t>dây cáp, cáp xuyên đại dương, cablegram, dây neo, tầm 219m) cable length), đường viền xoắn, đường chạm xoắn - dây, bức điện báo = das Kabel ist tot! + = das mehradrige Kabel + = das elektrische Kabel + = der Verlust durch das Kabel +</t>
        </is>
      </c>
    </row>
    <row r="10100">
      <c r="A10100" t="inlineStr">
        <is>
          <t>Kabelbinder</t>
        </is>
      </c>
      <c r="B10100" t="inlineStr"/>
      <c r="C10100" t="inlineStr"/>
      <c r="D10100" t="inlineStr">
        <is>
          <t>người đóng sách, bộ phận buộc lúa, dây, lạt, thừng, chão, chất gắn, bìa rời - buộc, dải buộc, ren, đăng ten</t>
        </is>
      </c>
    </row>
    <row r="10101">
      <c r="A10101" t="inlineStr">
        <is>
          <t>Kabeljau</t>
        </is>
      </c>
      <c r="B10101" t="inlineStr"/>
      <c r="C10101" t="inlineStr"/>
      <c r="D10101" t="inlineStr">
        <is>
          <t>cá tuyết, cá moruy</t>
        </is>
      </c>
    </row>
    <row r="10102">
      <c r="A10102" t="inlineStr">
        <is>
          <t>Kabelnetzes</t>
        </is>
      </c>
      <c r="B10102" t="inlineStr"/>
      <c r="C10102" t="inlineStr"/>
      <c r="D10102">
        <f> die Lizenz für den Betrieb eines Kabelnetzes +</f>
        <v/>
      </c>
    </row>
    <row r="10103">
      <c r="A10103" t="inlineStr">
        <is>
          <t>Kabelrohr</t>
        </is>
      </c>
      <c r="B10103" t="inlineStr"/>
      <c r="C10103" t="inlineStr"/>
      <c r="D10103">
        <f> das Kabelrohr +</f>
        <v/>
      </c>
    </row>
    <row r="10104">
      <c r="A10104" t="inlineStr">
        <is>
          <t>Kabine</t>
        </is>
      </c>
      <c r="B10104" t="inlineStr"/>
      <c r="C10104" t="inlineStr"/>
      <c r="D10104" t="inlineStr">
        <is>
          <t>giường ngủ, chỗ tàu có thể bỏ neo, chỗ tàu đậu ở bến, địa vị, việc làm - quán, rạp, lều, phòng điện thoại công cộng - cabin, buồng ngủ, nhà gỗ nhỏ, túp lều = die Kabine +</t>
        </is>
      </c>
    </row>
    <row r="10105">
      <c r="A10105" t="inlineStr">
        <is>
          <t>Kabinett</t>
        </is>
      </c>
      <c r="B10105" t="inlineStr"/>
      <c r="C10105" t="inlineStr"/>
      <c r="D10105" t="inlineStr">
        <is>
          <t>tủ, vỏ, nội các, chính phủ, phòng riêng - buồng nhỏ, buồng riêng, phòng để đồ, phòng kho, phòng hội ý, phòng họp kín, tủ đóng trong tường, nhà vệ sinh water closet) - Bộ, chính phủ nội các, chức bộ trưởng, nhiệm kỳ bộ trưởng, đoàn mục sư - sự cắt, chỗ cắt, phần cắt ra, đoạn cắt ra, khu vực, tiết đoạn, mặt cắt, tiết diện, phân chi, tiểu đội, lát cắt, tầng lớp nhân dân = das pädagogische Kabinett +</t>
        </is>
      </c>
    </row>
    <row r="10106">
      <c r="A10106" t="inlineStr">
        <is>
          <t>Kabriolett</t>
        </is>
      </c>
      <c r="B10106" t="inlineStr"/>
      <c r="C10106" t="inlineStr"/>
      <c r="D10106" t="inlineStr">
        <is>
          <t>xe độc mã, xe ô tô cụp mui, xe mui trần = das Kabriolett +</t>
        </is>
      </c>
    </row>
    <row r="10107">
      <c r="A10107" t="inlineStr">
        <is>
          <t>Kachel</t>
        </is>
      </c>
      <c r="B10107" t="inlineStr"/>
      <c r="C10107" t="inlineStr"/>
      <c r="D10107" t="inlineStr">
        <is>
          <t>ngói, đá lát, ca rôi, gạch vuông, mũ chóp cao</t>
        </is>
      </c>
    </row>
    <row r="10108">
      <c r="A10108" t="inlineStr">
        <is>
          <t>Kacheln</t>
        </is>
      </c>
      <c r="B10108" t="inlineStr"/>
      <c r="C10108" t="inlineStr"/>
      <c r="D10108" t="inlineStr">
        <is>
          <t>sự lợp ngói, ngói, mái ngói, sự lát đá, sự lát gạch vuông = Kacheln legen +</t>
        </is>
      </c>
    </row>
    <row r="10109">
      <c r="A10109" t="inlineStr">
        <is>
          <t>kacheln</t>
        </is>
      </c>
      <c r="B10109" t="inlineStr"/>
      <c r="C10109" t="inlineStr"/>
      <c r="D10109" t="inlineStr">
        <is>
          <t>lát bằng đá phiến, trang hoàng bằng cờ, treo cờ, ra hiệu bằng cờ, đánh dấu bằng cờ, yếu đi, giảm sút, héo đi, lả đi, trở nên nhạt nhẽo - lợp ngói, lát đá, lát gạch vuông, bắt phải giữ bí mật</t>
        </is>
      </c>
    </row>
    <row r="10110">
      <c r="A10110" t="inlineStr">
        <is>
          <t>Kacke</t>
        </is>
      </c>
      <c r="B10110" t="inlineStr"/>
      <c r="C10110" t="inlineStr"/>
      <c r="D10110" t="inlineStr">
        <is>
          <t>rác rưởi</t>
        </is>
      </c>
    </row>
    <row r="10111">
      <c r="A10111" t="inlineStr">
        <is>
          <t>Kadaver</t>
        </is>
      </c>
      <c r="B10111" t="inlineStr"/>
      <c r="C10111" t="inlineStr"/>
      <c r="D10111" t="inlineStr">
        <is>
          <t>xác súc vật, uồm thây, xác, thân súc vật đã chặt đầu moi ruột, puốm thân xác, khung, sườn, đạn phóng lửa</t>
        </is>
      </c>
    </row>
    <row r="10112">
      <c r="A10112" t="inlineStr">
        <is>
          <t>Kadenz</t>
        </is>
      </c>
      <c r="B10112" t="inlineStr"/>
      <c r="C10112" t="inlineStr"/>
      <c r="D10112" t="inlineStr">
        <is>
          <t>nhịp, phách, điệu, giọng đọc lên xuống nhịp nhàng uyển chuyển, ngữ điệu, nhịp bước chân đi, kết</t>
        </is>
      </c>
    </row>
    <row r="10113">
      <c r="A10113" t="inlineStr">
        <is>
          <t>Kader</t>
        </is>
      </c>
      <c r="B10113" t="inlineStr"/>
      <c r="C10113" t="inlineStr"/>
      <c r="D10113" t="inlineStr">
        <is>
          <t>khung, sườn, lực lượng nòng cốt, căn hộ</t>
        </is>
      </c>
    </row>
    <row r="10114">
      <c r="A10114" t="inlineStr">
        <is>
          <t>Kadett</t>
        </is>
      </c>
      <c r="B10114" t="inlineStr"/>
      <c r="C10114" t="inlineStr"/>
      <c r="D10114" t="inlineStr">
        <is>
          <t>con thứ, học viên trường sĩ quan, người đang học nghề, ma cô</t>
        </is>
      </c>
    </row>
    <row r="10115">
      <c r="A10115" t="inlineStr">
        <is>
          <t>Kaffee</t>
        </is>
      </c>
      <c r="B10115" t="inlineStr"/>
      <c r="C10115" t="inlineStr"/>
      <c r="D10115" t="inlineStr">
        <is>
          <t>cà phê, bột cà phê, hột cà phê rang, cây cà phê, bữa ăn nhẹ có cà phê coffee-and), màu cà phê = Kaffee kochen + = Kaffee trinken + = möchten Sie gerne eine Tasse Kaffee? +</t>
        </is>
      </c>
    </row>
    <row r="10116">
      <c r="A10116" t="inlineStr">
        <is>
          <t>Kaffeebaum</t>
        </is>
      </c>
      <c r="B10116" t="inlineStr"/>
      <c r="C10116" t="inlineStr"/>
      <c r="D10116" t="inlineStr">
        <is>
          <t>cà phê, bột cà phê, hột cà phê rang, cây cà phê, bữa ăn nhẹ có cà phê coffee-and), màu cà phê</t>
        </is>
      </c>
    </row>
    <row r="10117">
      <c r="A10117" t="inlineStr">
        <is>
          <t>Kaffeebohne</t>
        </is>
      </c>
      <c r="B10117" t="inlineStr"/>
      <c r="C10117" t="inlineStr"/>
      <c r="D10117" t="inlineStr">
        <is>
          <t>quả mọng, hột, trứng cá, trứng tôm, đồng đô la</t>
        </is>
      </c>
    </row>
    <row r="10118">
      <c r="A10118" t="inlineStr">
        <is>
          <t>Kaffeehaus</t>
        </is>
      </c>
      <c r="B10118" t="inlineStr"/>
      <c r="C10118" t="inlineStr"/>
      <c r="D10118" t="inlineStr">
        <is>
          <t>tiệm cà phê, quán ăn, tiệm rượu, hộp đêm, cà phê</t>
        </is>
      </c>
    </row>
    <row r="10119">
      <c r="A10119" t="inlineStr">
        <is>
          <t>Kaffeeklatsch</t>
        </is>
      </c>
      <c r="B10119" t="inlineStr"/>
      <c r="C10119" t="inlineStr"/>
      <c r="D10119" t="inlineStr">
        <is>
          <t>chuyện ngồi lê đôi mách, chuyện tầm phào, tin đồn nhảm, người hay ngồi lê đôi mách, người hay nói chuyện tầm phào, chuyện nhặt nhạnh - chuyện nhảm nhí</t>
        </is>
      </c>
    </row>
    <row r="10120">
      <c r="A10120" t="inlineStr">
        <is>
          <t>Kaffeemaschine</t>
        </is>
      </c>
      <c r="B10120" t="inlineStr"/>
      <c r="C10120" t="inlineStr"/>
      <c r="D10120" t="inlineStr">
        <is>
          <t>bình lọc, bình pha cà phê, máy chiết ngâm - cái lư, cái vạc, bình đựng di cốt, bình đựng tro ho táng, bình h m trà, bình h m cà phê</t>
        </is>
      </c>
    </row>
    <row r="10121">
      <c r="A10121" t="inlineStr">
        <is>
          <t>kahl</t>
        </is>
      </c>
      <c r="B10121" t="inlineStr"/>
      <c r="C10121" t="inlineStr"/>
      <c r="D10121" t="inlineStr">
        <is>
          <t>hói, trọc trụi, không che đậy, lộ liễu, phô bày ra rành rành, nghèo nàn, khô khan, tẻ, có lang trắng ở mặt - không màu mè - trần, trần truồng, trọc, trống không, rỗng, trơ trụi, xác xơ, vừa đủ, tối thiểu, không được cách điện - cằn cỗi, không có quả, hiếm hoi, không sinh đẻ, không đem lại kết quả - trống trải, lạnh lẽo, hoang vắng, ảm đạm, dãi gió - chưa đủ lông cánh, có nhiều lông tơ, non nớt, trẻ măng, ít kinh nghiệm, thấp, trũng, dễ bị ngập nước - không có râu, không có lông, nhãn - không có tóc, sói - không có lá = kahl +</t>
        </is>
      </c>
    </row>
    <row r="10122">
      <c r="A10122" t="inlineStr">
        <is>
          <t>Kahlheit</t>
        </is>
      </c>
      <c r="B10122" t="inlineStr"/>
      <c r="C10122" t="inlineStr"/>
      <c r="D10122" t="inlineStr">
        <is>
          <t>tình trạng hói đầu, chứng rụng tóc, tình trạng trọc lóc, tình trạng trơ trụi cây vối, đồi...), sự nghèo nàn, sự khô khan, sự tẻ - sự trần truồng, sự trơ trụi, sự loã lồ, trạng thái không che đậy, trạng thái không giấu giếm, trạng thái rõ rành rành</t>
        </is>
      </c>
    </row>
    <row r="10123">
      <c r="A10123" t="inlineStr">
        <is>
          <t>Kahlschlag</t>
        </is>
      </c>
      <c r="B10123" t="inlineStr"/>
      <c r="C10123" t="inlineStr"/>
      <c r="D10123" t="inlineStr">
        <is>
          <t>sự làm sáng sủa, sự làm quang đãng, sự lọc trong, sự dọn dẹp, sự dọn sạch, sự phát quang, sự phá hoang, sự vét sạch, sự lấy đi, sự mang đi, sự vượt qua, sự tránh né, sự rời bến - sự thanh toán các khoản thuế, sự làm tiêu tan, sự thanh toán, sự trả hết, khoảng rừng thưa, khoảng rừng trống, khu đất phá hoang, sự chuyển</t>
        </is>
      </c>
    </row>
    <row r="10124">
      <c r="A10124" t="inlineStr">
        <is>
          <t>Kahn</t>
        </is>
      </c>
      <c r="B10124" t="inlineStr"/>
      <c r="C10124" t="inlineStr"/>
      <c r="D10124" t="inlineStr">
        <is>
          <t>sà lan, xuồng lớn của ban chỉ huy, thuyền rỗng, thuyền mui - tàu thuyền, đĩa hình thuyền - xuồng nhỏ, xuồng bơi - - thuyền nhẹ, tàu nhẹ</t>
        </is>
      </c>
    </row>
    <row r="10125">
      <c r="A10125" t="inlineStr">
        <is>
          <t>Kai</t>
        </is>
      </c>
      <c r="B10125" t="inlineStr"/>
      <c r="C10125" t="inlineStr"/>
      <c r="D10125" t="inlineStr">
        <is>
          <t>đê, đường đắp cao - bến tàu, cầu tàu, đạp ngăn sóng, cầu dạo chơi, chân cầu, trụ, cột trụ, trụ giữa hai cửa s - ke, bến - = am Kai liegen + = am Kai festmachen +</t>
        </is>
      </c>
    </row>
    <row r="10126">
      <c r="A10126" t="inlineStr">
        <is>
          <t>Kaianlage</t>
        </is>
      </c>
      <c r="B10126" t="inlineStr"/>
      <c r="C10126" t="inlineStr"/>
      <c r="D10126" t="inlineStr">
        <is>
          <t>thuế bến</t>
        </is>
      </c>
    </row>
    <row r="10127">
      <c r="A10127" t="inlineStr">
        <is>
          <t>Kaiser</t>
        </is>
      </c>
      <c r="B10127" t="inlineStr"/>
      <c r="C10127" t="inlineStr"/>
      <c r="D10127" t="inlineStr">
        <is>
          <t>hoàng đế</t>
        </is>
      </c>
    </row>
    <row r="10128">
      <c r="A10128" t="inlineStr">
        <is>
          <t>Kaiserin</t>
        </is>
      </c>
      <c r="B10128" t="inlineStr"/>
      <c r="C10128" t="inlineStr"/>
      <c r="D10128" t="inlineStr">
        <is>
          <t>hoàng hậu, nữ hoàng, người đàn bà có quyền hành tuyệt đối</t>
        </is>
      </c>
    </row>
    <row r="10129">
      <c r="A10129" t="inlineStr">
        <is>
          <t>kaiserlich</t>
        </is>
      </c>
      <c r="B10129" t="inlineStr"/>
      <c r="C10129" t="inlineStr"/>
      <c r="D10129" t="inlineStr">
        <is>
          <t>thống soái, Hoàng đế - hoàng đế, đế quốc, có toàn quyền, có uy quyền lớn, uy nghi, oai vệ, đường bệ, lộng lẫy, tráng lệ, nguy nga, hống hách, hệ thống đo lường Anh, thượng hạng, khổ 22 x 32 insơ, khổ 23 x 31 insơ)</t>
        </is>
      </c>
    </row>
    <row r="10130">
      <c r="A10130" t="inlineStr">
        <is>
          <t>Kaiserreich</t>
        </is>
      </c>
      <c r="B10130" t="inlineStr"/>
      <c r="C10130" t="inlineStr"/>
      <c r="D10130" t="inlineStr">
        <is>
          <t>đế quốc, chế chế, Empire kiểu đế chế Na-po-lê-ông I, sự khống chế hoàn toàn, sự kiểm soát hoàn toàn</t>
        </is>
      </c>
    </row>
    <row r="10131">
      <c r="A10131" t="inlineStr">
        <is>
          <t>Kajal</t>
        </is>
      </c>
      <c r="B10131" t="inlineStr"/>
      <c r="C10131" t="inlineStr"/>
      <c r="D10131" t="inlineStr">
        <is>
          <t>phấn côn</t>
        </is>
      </c>
    </row>
    <row r="10132">
      <c r="A10132" t="inlineStr">
        <is>
          <t>Kakadu</t>
        </is>
      </c>
      <c r="B10132" t="inlineStr"/>
      <c r="C10132" t="inlineStr"/>
      <c r="D10132" t="inlineStr">
        <is>
          <t>vẹt mào</t>
        </is>
      </c>
    </row>
    <row r="10133">
      <c r="A10133" t="inlineStr">
        <is>
          <t>Kakao</t>
        </is>
      </c>
      <c r="B10133" t="inlineStr"/>
      <c r="C10133" t="inlineStr"/>
      <c r="D10133" t="inlineStr">
        <is>
          <t>cacao-tree, hột cacao - cây dừa, quả dừa, bột cacao, nước cacao, màu cacao</t>
        </is>
      </c>
    </row>
    <row r="10134">
      <c r="A10134" t="inlineStr">
        <is>
          <t>Kaktee</t>
        </is>
      </c>
      <c r="B10134" t="inlineStr"/>
      <c r="C10134" t="inlineStr"/>
      <c r="D10134" t="inlineStr">
        <is>
          <t>cây xương rồng</t>
        </is>
      </c>
    </row>
    <row r="10135">
      <c r="A10135" t="inlineStr">
        <is>
          <t>Kaktus</t>
        </is>
      </c>
      <c r="B10135" t="inlineStr"/>
      <c r="C10135" t="inlineStr"/>
      <c r="D10135" t="inlineStr">
        <is>
          <t>cây xương rồng</t>
        </is>
      </c>
    </row>
    <row r="10136">
      <c r="A10136" t="inlineStr">
        <is>
          <t>Kalander</t>
        </is>
      </c>
      <c r="B10136" t="inlineStr"/>
      <c r="C10136" t="inlineStr"/>
      <c r="D10136" t="inlineStr">
        <is>
          <t>máy cán láng</t>
        </is>
      </c>
    </row>
    <row r="10137">
      <c r="A10137" t="inlineStr">
        <is>
          <t>Kalb</t>
        </is>
      </c>
      <c r="B10137" t="inlineStr"/>
      <c r="C10137" t="inlineStr"/>
      <c r="D10137" t="inlineStr">
        <is>
          <t>con bê, da dê calfskin), thú con, trẻ con, anh chàng ngốc nghếch, anh chàng khờ khạo, tảng băng nỗi, bắp chân, phần phủ bắp chân - bò cái tơ, bê cái = das mutterlose Kalb +</t>
        </is>
      </c>
    </row>
    <row r="10138">
      <c r="A10138" t="inlineStr">
        <is>
          <t>kalben</t>
        </is>
      </c>
      <c r="B10138" t="inlineStr"/>
      <c r="C10138" t="inlineStr"/>
      <c r="D10138" t="inlineStr">
        <is>
          <t>đẻ con, vỡ ra những tảng băng nổi</t>
        </is>
      </c>
    </row>
    <row r="10139">
      <c r="A10139" t="inlineStr">
        <is>
          <t>Kalbfleisch</t>
        </is>
      </c>
      <c r="B10139" t="inlineStr"/>
      <c r="C10139" t="inlineStr"/>
      <c r="D10139" t="inlineStr">
        <is>
          <t>thịt bê</t>
        </is>
      </c>
    </row>
    <row r="10140">
      <c r="A10140" t="inlineStr">
        <is>
          <t>Kaldaunen</t>
        </is>
      </c>
      <c r="B10140" t="inlineStr"/>
      <c r="C10140" t="inlineStr"/>
      <c r="D10140" t="inlineStr">
        <is>
          <t>dạ dày bò, cỗ lòng, vật tầm thường, vật vô giá trị, bài văn dở, cuốn tiểu thuyết tồi, chuyên vô vị</t>
        </is>
      </c>
    </row>
    <row r="10141">
      <c r="A10141" t="inlineStr">
        <is>
          <t>Kaleidoskop</t>
        </is>
      </c>
      <c r="B10141" t="inlineStr"/>
      <c r="C10141" t="inlineStr"/>
      <c r="D10141" t="inlineStr">
        <is>
          <t>kính vạn hoa, cảnh nhiều màu sắc biến ảo</t>
        </is>
      </c>
    </row>
    <row r="10142">
      <c r="A10142" t="inlineStr">
        <is>
          <t>Kalender</t>
        </is>
      </c>
      <c r="B10142" t="inlineStr"/>
      <c r="C10142" t="inlineStr"/>
      <c r="D10142" t="inlineStr">
        <is>
          <t>niên lịch, niên giám - lịch, lịch công tác, danh sách các vị thánh, danh sách những vụ án được đem ra xét xử, sổ hằng năm, chương trình nghị sự - người tổ chức, người tổ chức nghiệp đoàn = der Julianische Kalender +</t>
        </is>
      </c>
    </row>
    <row r="10143">
      <c r="A10143" t="inlineStr">
        <is>
          <t>Kaliber</t>
        </is>
      </c>
      <c r="B10143" t="inlineStr"/>
      <c r="C10143" t="inlineStr"/>
      <c r="D10143" t="inlineStr">
        <is>
          <t>lỗ khoan, nòng, cỡ nòng, việc chán ngắt, việc buồn tẻ, điều buồn bực, người hay quấy rầy, người hay làm phiền, người hay nói chuyện dớ dẩn, nước triều lớn - cỡ, đường kính, phẩm chất, tính chất, năng lực, thứ, hạng - đồ cầm, vật cược, vật làm tin, găng tay ném xuống đất để thách đấu, sự thách đấu, gauge - máy đo, cái đo cỡ, loại, kiểu, tầm, quy mô, khả năng, khoảng cách đường ray, tiêu chuẩn đánh giá, phương tiện đánh giá, lanhgô điều chỉnh lề, cái mấp của thợ mộc, gage) hướng đi so với chiều gió - loài giống, cái cùng loại, cái đúng như vậy, cái đại khái giống như, cái gần giống, cái tàm tạm gọi là, bản tính, hiện vật = vom gleichen Kaliber +</t>
        </is>
      </c>
    </row>
    <row r="10144">
      <c r="A10144" t="inlineStr">
        <is>
          <t>kalibrieren</t>
        </is>
      </c>
      <c r="B10144" t="inlineStr"/>
      <c r="C10144" t="inlineStr"/>
      <c r="D10144" t="inlineStr">
        <is>
          <t>định cỡ, xác định đường kính, kiểm tra cỡ trước khi chia độ</t>
        </is>
      </c>
    </row>
    <row r="10145">
      <c r="A10145" t="inlineStr">
        <is>
          <t>Kalibrierung</t>
        </is>
      </c>
      <c r="B10145" t="inlineStr"/>
      <c r="C10145" t="inlineStr"/>
      <c r="D10145" t="inlineStr">
        <is>
          <t>sự định cỡ, sự xác định đường kính, sự kiểm tra cỡ trước khi chia độ</t>
        </is>
      </c>
    </row>
    <row r="10146">
      <c r="A10146" t="inlineStr">
        <is>
          <t>Kalif</t>
        </is>
      </c>
      <c r="B10146" t="inlineStr"/>
      <c r="C10146" t="inlineStr"/>
      <c r="D10146" t="inlineStr">
        <is>
          <t>vua Hồi, khalip</t>
        </is>
      </c>
    </row>
    <row r="10147">
      <c r="A10147" t="inlineStr">
        <is>
          <t>Kaliko</t>
        </is>
      </c>
      <c r="B10147" t="inlineStr"/>
      <c r="C10147" t="inlineStr"/>
      <c r="D10147" t="inlineStr">
        <is>
          <t>vải quyến, vải trúc bâu để làm bìa sách đóng</t>
        </is>
      </c>
    </row>
    <row r="10148">
      <c r="A10148" t="inlineStr">
        <is>
          <t>Kalium</t>
        </is>
      </c>
      <c r="B10148" t="inlineStr"/>
      <c r="C10148" t="inlineStr"/>
      <c r="D10148">
        <f> das doppeltschwefelsaure Kalium +</f>
        <v/>
      </c>
    </row>
    <row r="10149">
      <c r="A10149" t="inlineStr">
        <is>
          <t>Kalk</t>
        </is>
      </c>
      <c r="B10149" t="inlineStr"/>
      <c r="C10149" t="inlineStr"/>
      <c r="D10149" t="inlineStr">
        <is>
          <t>đá phấn, phấn, điểm ghi bằng phấn, vết sẹo, vết xước - chanh lá cam, linden, nhựa bẫy chim, vôi = der gebrannte Kalk + = der gelöschte Kalk + = mit Kalk düngen + = der ungelöschte Kalk + = sich in Kalk verwandeln +</t>
        </is>
      </c>
    </row>
    <row r="10150">
      <c r="A10150" t="inlineStr">
        <is>
          <t>kalkhaltig</t>
        </is>
      </c>
      <c r="B10150" t="inlineStr"/>
      <c r="C10150" t="inlineStr"/>
      <c r="D10150" t="inlineStr">
        <is>
          <t>đá vôi, chứa đá vôi - dính, quánh, bày nhầy, nhầy nhụa, có chất đá vôi</t>
        </is>
      </c>
    </row>
    <row r="10151">
      <c r="A10151" t="inlineStr">
        <is>
          <t>Kalkstein</t>
        </is>
      </c>
      <c r="B10151" t="inlineStr"/>
      <c r="C10151" t="inlineStr"/>
      <c r="D10151" t="inlineStr">
        <is>
          <t>đá vôi</t>
        </is>
      </c>
    </row>
    <row r="10152">
      <c r="A10152" t="inlineStr">
        <is>
          <t>Kalkulation</t>
        </is>
      </c>
      <c r="B10152" t="inlineStr"/>
      <c r="C10152" t="inlineStr"/>
      <c r="D10152" t="inlineStr">
        <is>
          <t>sự tính, sự tính toán, kết quả tính toán, sự cân nhắc, sự đắn đo, sự tính toán hơn thiệt, sự trù liệu, sự trù tính - sự đánh giá, sự ước lượng, số lượng ước đoán, bản kê giá cả</t>
        </is>
      </c>
    </row>
    <row r="10153">
      <c r="A10153" t="inlineStr">
        <is>
          <t>Kalligraphie</t>
        </is>
      </c>
      <c r="B10153" t="inlineStr"/>
      <c r="C10153" t="inlineStr"/>
      <c r="D10153" t="inlineStr">
        <is>
          <t>thuật viết chữ đẹp, chữ viết đẹp, lối viết, kiểu viết</t>
        </is>
      </c>
    </row>
    <row r="10154">
      <c r="A10154" t="inlineStr">
        <is>
          <t>Kalmus</t>
        </is>
      </c>
      <c r="B10154" t="inlineStr"/>
      <c r="C10154" t="inlineStr"/>
      <c r="D10154">
        <f> der Kalmus +</f>
        <v/>
      </c>
    </row>
    <row r="10155">
      <c r="A10155" t="inlineStr">
        <is>
          <t>Kalorie</t>
        </is>
      </c>
      <c r="B10155" t="inlineStr"/>
      <c r="C10155" t="inlineStr"/>
      <c r="D10155" t="inlineStr">
        <is>
          <t>calo</t>
        </is>
      </c>
    </row>
    <row r="10156">
      <c r="A10156" t="inlineStr">
        <is>
          <t>kalorisch</t>
        </is>
      </c>
      <c r="B10156" t="inlineStr"/>
      <c r="C10156" t="inlineStr"/>
      <c r="D10156" t="inlineStr">
        <is>
          <t>calo, nhiệt</t>
        </is>
      </c>
    </row>
    <row r="10157">
      <c r="A10157" t="inlineStr">
        <is>
          <t>kalt</t>
        </is>
      </c>
      <c r="B10157" t="inlineStr"/>
      <c r="C10157" t="inlineStr"/>
      <c r="D10157" t="inlineStr">
        <is>
          <t>lạnh giá, cảm hàm - trống trải, lạnh lẽo, hoang vắng, ảm đạm, dãi gió - không có máu, tái nhợt, không đổ máu, lạnh lùng, vô tình, nhẫn tâm, không có sinh khí, uể oải, lờ phờ - lạnh, giá lạnh, cảm thấy lạnh, ớn lạnh, lạnh nhạt, đã tôi - rùng mình - nguội, phớt lạnh, hờ hững, không nhiệt tình, làm chán nản, làm thất vọng, nhạt nhẽo, không có gì thú vị, yếu, khó ngửi thấy, mát - mát mẻ, hơi lạnh, trầm tĩnh, điềm tĩnh, bình tĩnh, lãn đạm, thờ ơ, không sốt sắng, không mặn mà, không đằm thắm, trơ tráo, mặt dạn mày dày, không biết xấu hổ, không biết ngượng, tròn - gọn - băng giá, không nứng được, lânh đạm nữ dục - giá rét, phủ đầy sương giá, lânh đạm - - không âu yếm, không có tình = kalt + = sehr kalt + = es läßt mich kalt +</t>
        </is>
      </c>
    </row>
    <row r="10158">
      <c r="A10158" t="inlineStr">
        <is>
          <t>Kaltluft</t>
        </is>
      </c>
      <c r="B10158" t="inlineStr"/>
      <c r="C10158" t="inlineStr"/>
      <c r="D10158">
        <f> die polare Kaltluft +</f>
        <v/>
      </c>
    </row>
    <row r="10159">
      <c r="A10159" t="inlineStr">
        <is>
          <t>kaltstellen</t>
        </is>
      </c>
      <c r="B10159" t="inlineStr"/>
      <c r="C10159" t="inlineStr"/>
      <c r="D10159" t="inlineStr">
        <is>
          <t>đóng băng, đông lại, lạnh cứng, thấy lạnh, thấy giá, thấy ớn lạnh, thấy ghê ghê, làm đóng băng, làm đông, làm lạnh cứng, ướp lạnh, làm ớn lạnh, làm lạnh nhạt - làm tê liệt, ngăn cản, cản trở, ổn định, hạn định - trung lập hoá, trung hoà, làm mất tác dụng, làm thành vô hiệu - chuyển hướng, cho sang đường xép, hoãn không cho thảo luận, xếp lại, mắc sun = jemanden kaltstellen +</t>
        </is>
      </c>
    </row>
    <row r="10160">
      <c r="A10160" t="inlineStr">
        <is>
          <t>Kalzinieren</t>
        </is>
      </c>
      <c r="B10160" t="inlineStr"/>
      <c r="C10160" t="inlineStr"/>
      <c r="D10160" t="inlineStr">
        <is>
          <t>sự nung thành vôi, sự đốt thành tro, sự nung khô</t>
        </is>
      </c>
    </row>
    <row r="10161">
      <c r="A10161" t="inlineStr">
        <is>
          <t>kalzinieren</t>
        </is>
      </c>
      <c r="B10161" t="inlineStr"/>
      <c r="C10161" t="inlineStr"/>
      <c r="D10161" t="inlineStr">
        <is>
          <t>nung thành vôi, đốt thành tro, nung khô, bị nung thành vôi, bị đốt thành tro, bị nung khô</t>
        </is>
      </c>
    </row>
    <row r="10162">
      <c r="A10162" t="inlineStr">
        <is>
          <t>Kamel</t>
        </is>
      </c>
      <c r="B10162" t="inlineStr"/>
      <c r="C10162" t="inlineStr"/>
      <c r="D10162" t="inlineStr">
        <is>
          <t>người ngu dốt, người đần độn - cục, cục đất, đất đai, ruộng đất, người quê mùa cục mịch, người thô kệch clodhopper), xác thịt, thể chất, thịt cổ bò = das Kamel +</t>
        </is>
      </c>
    </row>
    <row r="10163">
      <c r="A10163" t="inlineStr">
        <is>
          <t>Kameltreiber</t>
        </is>
      </c>
      <c r="B10163" t="inlineStr"/>
      <c r="C10163" t="inlineStr"/>
      <c r="D10163" t="inlineStr">
        <is>
          <t>người chăn lạc đà</t>
        </is>
      </c>
    </row>
    <row r="10164">
      <c r="A10164" t="inlineStr">
        <is>
          <t>Kamera</t>
        </is>
      </c>
      <c r="B10164" t="inlineStr"/>
      <c r="C10164" t="inlineStr"/>
      <c r="D10164" t="inlineStr">
        <is>
          <t>máy ảnh, máy quay phim, phòng riêng của quan toà = die Kamera heben + = Kamera von oben + = Kamera von unten + = das Heranfahren der Kamera + = mit Kamera vorwärts fahren + = mit Kamera rückwärts fahren + = das Tragestativ mit Kardanaufhängung der Kamera + = die extrem lange Einstellung von einer Kamera gefahren + = die Brennweite des Zoomobjektis bei laufender Kamera verstellen +</t>
        </is>
      </c>
    </row>
    <row r="10165">
      <c r="A10165" t="inlineStr">
        <is>
          <t>Kameraassistent</t>
        </is>
      </c>
      <c r="B10165" t="inlineStr"/>
      <c r="C10165" t="inlineStr"/>
      <c r="D10165" t="inlineStr">
        <is>
          <t>ông già, ông lão quê kệch, trưởng kíp</t>
        </is>
      </c>
    </row>
    <row r="10166">
      <c r="A10166" t="inlineStr">
        <is>
          <t>Kamerad</t>
        </is>
      </c>
      <c r="B10166" t="inlineStr"/>
      <c r="C10166" t="inlineStr"/>
      <c r="D10166" t="inlineStr">
        <is>
          <t>anh, em trai, brethren) bạn cùng nghề, bạn đồng sự, bạn đồng ngũ, thầy dòng cùng môn phái - bạn thân - người ở chung phòng - bạn, bầu bạn, người bạn gái companion lady companion), sổ tay, sách hướng dẫn, vật cùng đôi - người ngang hàng, người bằng vai - đồng chí - bạn đồng chí, người, người ta, ông bạn, thằng cha, gã, anh chàng, nghiên cứu sinh, uỷ viên giám đốc, hội viên, thành viên, anh chàng đang cầu hôn, anh chàng đang theo đuổi một cô gái - nước chiếu tướng, bạn nghề, con đực, con cái, vợ, chồng, bạn đời, người phụ việc, người giúp việc, người trợ lực, phó thuyền trưởng</t>
        </is>
      </c>
    </row>
    <row r="10167">
      <c r="A10167" t="inlineStr">
        <is>
          <t>Kameradschaft</t>
        </is>
      </c>
      <c r="B10167" t="inlineStr"/>
      <c r="C10167" t="inlineStr"/>
      <c r="D10167" t="inlineStr">
        <is>
          <t>tình bạn, tình đồng chí - tình bằng hữu, sự giao hảo, tình đoàn kết, tình anh em, nhóm, ban, hội, phường, hội ái hữu, tổ sự tham gia tổ, chức vị uỷ viên giám đốc, lương bổng uỷ viên giám đốc, học bổng</t>
        </is>
      </c>
    </row>
    <row r="10168">
      <c r="A10168" t="inlineStr">
        <is>
          <t>kameradschaftlich</t>
        </is>
      </c>
      <c r="B10168" t="inlineStr"/>
      <c r="C10168" t="inlineStr"/>
      <c r="D10168" t="inlineStr">
        <is>
          <t>dễ làm bạn, dễ kết bạn</t>
        </is>
      </c>
    </row>
    <row r="10169">
      <c r="A10169" t="inlineStr">
        <is>
          <t>Kameradschaftsehe</t>
        </is>
      </c>
      <c r="B10169" t="inlineStr"/>
      <c r="C10169" t="inlineStr"/>
      <c r="D10169" t="inlineStr">
        <is>
          <t>sự kết hôn có thoả thuận về sinh đẻ có kế hoạch và về khả năng li dị</t>
        </is>
      </c>
    </row>
    <row r="10170">
      <c r="A10170" t="inlineStr">
        <is>
          <t>Kameradschaftsgeist</t>
        </is>
      </c>
      <c r="B10170" t="inlineStr"/>
      <c r="C10170" t="inlineStr"/>
      <c r="D10170" t="inlineStr">
        <is>
          <t>tình bạn, sự thân thiết</t>
        </is>
      </c>
    </row>
    <row r="10171">
      <c r="A10171" t="inlineStr">
        <is>
          <t>Kamerafahrt</t>
        </is>
      </c>
      <c r="B10171" t="inlineStr"/>
      <c r="C10171" t="inlineStr"/>
      <c r="D10171">
        <f> die seitliche Kamerafahrt +</f>
        <v/>
      </c>
    </row>
    <row r="10172">
      <c r="A10172" t="inlineStr">
        <is>
          <t>Kameramann</t>
        </is>
      </c>
      <c r="B10172" t="inlineStr"/>
      <c r="C10172" t="inlineStr"/>
      <c r="D10172" t="inlineStr">
        <is>
          <t>người thợ máy, người sử dụng máy móc, người coi tổng đài, người mổ, người buôn bán chứng khoán, người có tài xoay xở, kẻ phất, người ăn nói giỏi, người điều khiển, người khai thác - toán tử = der erste Kameramann +</t>
        </is>
      </c>
    </row>
    <row r="10173">
      <c r="A10173" t="inlineStr">
        <is>
          <t>Kamille</t>
        </is>
      </c>
      <c r="B10173" t="inlineStr"/>
      <c r="C10173" t="inlineStr"/>
      <c r="D10173" t="inlineStr">
        <is>
          <t>cúc La mã, hoa cúc La mã</t>
        </is>
      </c>
    </row>
    <row r="10174">
      <c r="A10174" t="inlineStr">
        <is>
          <t>Kamin</t>
        </is>
      </c>
      <c r="B10174" t="inlineStr"/>
      <c r="C10174" t="inlineStr"/>
      <c r="D10174" t="inlineStr">
        <is>
          <t>ống khói, lò sưởi, thông phong đèn, bóng đèn, miệng, khe núi, hẽm - chỗ cạnh lò sưởi, chỗ bên lò sưởi, cuộc sống gia đình - lưới đánh cá ba lớp mắt, nùi bông, nạm bông, ống hơi, đầu càng mỏ neo, đầu đinh ba, thuỳ đuôi cá voi, đuôi cá voi, bệnh cúm flu) - vỉ lò, ghi lò, lưới sàng quặng - người hút thuốc, người nghiện thuốc, smoking-car, smoking-concert - cây rơm, đụn rơm, Xtec, đống, một số lượng lớn, nhiều, cụm súng dựng chụm vào nhau, đám ống khói, núi đá cao, giá sách, nhà kho sách - cái lò, nhà kính trồng cây, lò đồ gốm, lò sấy = der Kamin + = am Kamin +</t>
        </is>
      </c>
    </row>
    <row r="10175">
      <c r="A10175" t="inlineStr">
        <is>
          <t>Kaminbock</t>
        </is>
      </c>
      <c r="B10175" t="inlineStr"/>
      <c r="C10175" t="inlineStr"/>
      <c r="D10175" t="inlineStr">
        <is>
          <t>vỉ lò</t>
        </is>
      </c>
    </row>
    <row r="10176">
      <c r="A10176" t="inlineStr">
        <is>
          <t>Kamineinfassung</t>
        </is>
      </c>
      <c r="B10176" t="inlineStr"/>
      <c r="C10176" t="inlineStr"/>
      <c r="D10176" t="inlineStr">
        <is>
          <t>mặt lò sưởi</t>
        </is>
      </c>
    </row>
    <row r="10177">
      <c r="A10177" t="inlineStr">
        <is>
          <t>Kaminfeger</t>
        </is>
      </c>
      <c r="B10177" t="inlineStr"/>
      <c r="C10177" t="inlineStr"/>
      <c r="D10177" t="inlineStr">
        <is>
          <t>sự quét, sự đảo, sự khoát, sự lướt, đoạn cong, đường cong, tầm, khả năng, sự xuất kích, mái chèo dài, cần múc nước, dải, người cạo ống khói, sweepstake, số nhiều) rác rưởi quét đi</t>
        </is>
      </c>
    </row>
    <row r="10178">
      <c r="A10178" t="inlineStr">
        <is>
          <t>Kaminfeuer</t>
        </is>
      </c>
      <c r="B10178" t="inlineStr"/>
      <c r="C10178" t="inlineStr"/>
      <c r="D10178">
        <f> am Kaminfeuer sitzen +</f>
        <v/>
      </c>
    </row>
    <row r="10179">
      <c r="A10179" t="inlineStr">
        <is>
          <t>Kamingitter</t>
        </is>
      </c>
      <c r="B10179" t="inlineStr"/>
      <c r="C10179" t="inlineStr"/>
      <c r="D10179" t="inlineStr">
        <is>
          <t>vật chắn, lá chắn, cái cản sốc, cái chắn bùn, ghi sắt chắn than, cái gạt đá, đệm chắn</t>
        </is>
      </c>
    </row>
    <row r="10180">
      <c r="A10180" t="inlineStr">
        <is>
          <t>Kaminplatte</t>
        </is>
      </c>
      <c r="B10180" t="inlineStr"/>
      <c r="C10180" t="inlineStr"/>
      <c r="D10180" t="inlineStr">
        <is>
          <t>đá lát lò sưởi, bột lau lò sưởi - mặt lò sưởi</t>
        </is>
      </c>
    </row>
    <row r="10181">
      <c r="A10181" t="inlineStr">
        <is>
          <t>Kaminsims</t>
        </is>
      </c>
      <c r="B10181" t="inlineStr"/>
      <c r="C10181" t="inlineStr"/>
      <c r="D10181" t="inlineStr">
        <is>
          <t>mặt lò sưởi</t>
        </is>
      </c>
    </row>
    <row r="10182">
      <c r="A10182" t="inlineStr">
        <is>
          <t>Kamm</t>
        </is>
      </c>
      <c r="B10182" t="inlineStr"/>
      <c r="C10182" t="inlineStr"/>
      <c r="D10182" t="inlineStr">
        <is>
          <t>răng, vấu - cái lược, bàn chải len, lỗ tổ ong, mào, đỉnh, chóp, ngọn đầu, tính kiêu ngạo = der Kamm + = der Kamm + = der Kamm + = einen Kamm bilden + = mit einem Kamm versehen + = alle über einen Kamm scheren +</t>
        </is>
      </c>
    </row>
    <row r="10183">
      <c r="A10183" t="inlineStr">
        <is>
          <t>Kammer</t>
        </is>
      </c>
      <c r="B10183" t="inlineStr"/>
      <c r="C10183" t="inlineStr"/>
      <c r="D10183" t="inlineStr">
        <is>
          <t>tấm ván, bảng, giấy bồi, bìa cứng, cơm tháng, cơm trọ, tiền cơm tháng, bàn ăn, bàn, ban, uỷ ban, bộ, boong tàu, mạn thuyền, sân khấu, đường chạy vát - buồng, phòng, buồng ngủ, nhà có sẵn đồ đạc cho đàn ông chưa vợ, phòng luật sư, phòng làm việc của thẩm phán, phòng làm việc của quan toà, viện - buồng nhỏ, buồng riêng, phòng để đồ, phòng kho, phòng hội ý, phòng họp kín, tủ đóng trong tường, nhà vệ sinh water closet) - nhà ở, căn nhà, toà nhà, nhà, chuồng, quán trọ, quán rượu, tiệm, rạp hát, nhà hát, người xem, khán giả, buổi biểu diễn, đoàn thể tôn giáo, trụ sở của đoàn thể tôn giáo, tu viện, hãng buôn - thị trường chứng khoán, nhà tế bần, nhà ký túc, toàn thể học sinh trong nhà ký túc, gia đình, dòng họ, triều đại, xổ số nội bộ, nuôi ở trong nhà = die Kammer +</t>
        </is>
      </c>
    </row>
    <row r="10184">
      <c r="A10184" t="inlineStr">
        <is>
          <t>Kammerdiener</t>
        </is>
      </c>
      <c r="B10184" t="inlineStr"/>
      <c r="C10184" t="inlineStr"/>
      <c r="D10184" t="inlineStr">
        <is>
          <t>đầy tớ, người hầu phòng, người hấp tẩy quần áo</t>
        </is>
      </c>
    </row>
    <row r="10185">
      <c r="A10185" t="inlineStr">
        <is>
          <t>Kammerherr</t>
        </is>
      </c>
      <c r="B10185" t="inlineStr"/>
      <c r="C10185" t="inlineStr"/>
      <c r="D10185" t="inlineStr">
        <is>
          <t>viên thị trấn = der diensttuende Kammerherr +</t>
        </is>
      </c>
    </row>
    <row r="10186">
      <c r="A10186" t="inlineStr">
        <is>
          <t>Kammerkonzert</t>
        </is>
      </c>
      <c r="B10186" t="inlineStr"/>
      <c r="C10186" t="inlineStr"/>
      <c r="D10186" t="inlineStr">
        <is>
          <t>buổi hoà nhạc trong phòng</t>
        </is>
      </c>
    </row>
    <row r="10187">
      <c r="A10187" t="inlineStr">
        <is>
          <t>Kammermusik</t>
        </is>
      </c>
      <c r="B10187" t="inlineStr"/>
      <c r="C10187" t="inlineStr"/>
      <c r="D10187" t="inlineStr">
        <is>
          <t>nhạc phòng</t>
        </is>
      </c>
    </row>
    <row r="10188">
      <c r="A10188" t="inlineStr">
        <is>
          <t>Kammern</t>
        </is>
      </c>
      <c r="B10188" t="inlineStr"/>
      <c r="C10188" t="inlineStr"/>
      <c r="D10188" t="inlineStr">
        <is>
          <t>bỏ vào phòng, nhốt vào phòng, khoan rỗng, khoét thành hốc</t>
        </is>
      </c>
    </row>
    <row r="10189">
      <c r="A10189" t="inlineStr">
        <is>
          <t>Kammerorchester</t>
        </is>
      </c>
      <c r="B10189" t="inlineStr"/>
      <c r="C10189" t="inlineStr"/>
      <c r="D10189" t="inlineStr">
        <is>
          <t>dàn nhạc phòng</t>
        </is>
      </c>
    </row>
    <row r="10190">
      <c r="A10190" t="inlineStr">
        <is>
          <t>Kammgarn</t>
        </is>
      </c>
      <c r="B10190" t="inlineStr"/>
      <c r="C10190" t="inlineStr"/>
      <c r="D10190" t="inlineStr">
        <is>
          <t>sợi len xe, vải len xe = Kammgarn- +</t>
        </is>
      </c>
    </row>
    <row r="10191">
      <c r="A10191" t="inlineStr">
        <is>
          <t>Kammuschel</t>
        </is>
      </c>
      <c r="B10191" t="inlineStr"/>
      <c r="C10191" t="inlineStr"/>
      <c r="D10191" t="inlineStr">
        <is>
          <t>con điệp, nồi vỏ sò bát vỏ sò, cái chảo nhỏ, vật trang trí kiểu vỏ sò</t>
        </is>
      </c>
    </row>
    <row r="10192">
      <c r="A10192" t="inlineStr">
        <is>
          <t>Kampagne</t>
        </is>
      </c>
      <c r="B10192" t="inlineStr"/>
      <c r="C10192" t="inlineStr"/>
      <c r="D10192" t="inlineStr">
        <is>
          <t>chiến dịch, cuộc vận động</t>
        </is>
      </c>
    </row>
    <row r="10193">
      <c r="A10193" t="inlineStr">
        <is>
          <t>Kampf</t>
        </is>
      </c>
      <c r="B10193" t="inlineStr"/>
      <c r="C10193" t="inlineStr"/>
      <c r="D10193" t="inlineStr">
        <is>
          <t>lần, lượt, đợi, cơn, chầu, cuộc vật lộn, cuộc chiến đấu, cuộc đọ sức - bàn chải, sự chải, bút lông, đuôi chồn, bụi cây, cành cây bó thành bó, cuộc chạm trán chớp nhoáng, cái chổi - trận, trận đấu, trận đánh, trận chiến đấu - cuộc tranh luận, cuộc tranh cãi, cuộc thi, trận giao tranh, cuộc đấu tranh - sự hứa hẹn, sự ước hẹn, sự cam kết, sự ràng buộc, sự hứa hôn, sự hứa gặp, sự thuê mướn, sự tuyển mộ, công việc làm, sự gài, sự giao chiến, cuộc đánh nhau - sự đấu tranh, sự chiến đấu, sự mâu thuẫn, sự lục đục, khả năng chiến đấu, tính hiếu chiến, máu hăng - sự đánh nhau - cuộc cãi lộn, cuộc ẩu đả, cuộc xung đột - diêm, ngòi, cuộc thi đấu, địch thủ, đối thủ, người ngang tài, người ngang sức, cái xứng nhau, cái hợp nhau, sự kết hôn, hôn nhân, đám - cuộc đấm nhau - sự xung đột = der Kampf + = der Kampf + = ohne Kampf + = der ernste Kampf + = in Kampf geraten +</t>
        </is>
      </c>
    </row>
    <row r="10194">
      <c r="A10194" t="inlineStr">
        <is>
          <t>Kampfansage</t>
        </is>
      </c>
      <c r="B10194" t="inlineStr"/>
      <c r="C10194" t="inlineStr"/>
      <c r="D10194" t="inlineStr">
        <is>
          <t>tiếng hô "đứng lại", sự thách thức, sự không thừa nhận, hiệu lệnh bắt trưng bày dấu hiệu</t>
        </is>
      </c>
    </row>
    <row r="10195">
      <c r="A10195" t="inlineStr">
        <is>
          <t>Kampfbahn</t>
        </is>
      </c>
      <c r="B10195" t="inlineStr"/>
      <c r="C10195" t="inlineStr"/>
      <c r="D10195" t="inlineStr">
        <is>
          <t>trường đấu, trường đấu tranh, vũ đài, phạm vi hoạt động = die Kampfbahn +</t>
        </is>
      </c>
    </row>
    <row r="10196">
      <c r="A10196" t="inlineStr">
        <is>
          <t>kampfbereit</t>
        </is>
      </c>
      <c r="B10196" t="inlineStr"/>
      <c r="C10196" t="inlineStr"/>
      <c r="D10196" t="inlineStr">
        <is>
          <t>chiến đấu, tham chiến</t>
        </is>
      </c>
    </row>
    <row r="10197">
      <c r="A10197" t="inlineStr">
        <is>
          <t>Kampfer</t>
        </is>
      </c>
      <c r="B10197" t="inlineStr"/>
      <c r="C10197" t="inlineStr"/>
      <c r="D10197" t="inlineStr">
        <is>
          <t>long não</t>
        </is>
      </c>
    </row>
    <row r="10198">
      <c r="A10198" t="inlineStr">
        <is>
          <t>Kampfflugzeug</t>
        </is>
      </c>
      <c r="B10198" t="inlineStr"/>
      <c r="C10198" t="inlineStr"/>
      <c r="D10198" t="inlineStr">
        <is>
          <t>máy bay ném bom, người phụ trách cắt bom = das russische Kampfflugzeug +</t>
        </is>
      </c>
    </row>
    <row r="10199">
      <c r="A10199" t="inlineStr">
        <is>
          <t>Kampfgeist</t>
        </is>
      </c>
      <c r="B10199" t="inlineStr"/>
      <c r="C10199" t="inlineStr"/>
      <c r="D10199" t="inlineStr">
        <is>
          <t>tính chiến đấu - tính thần, chí khí, nhuệ khí</t>
        </is>
      </c>
    </row>
    <row r="10200">
      <c r="A10200" t="inlineStr">
        <is>
          <t>Kampfgericht</t>
        </is>
      </c>
      <c r="B10200" t="inlineStr"/>
      <c r="C10200" t="inlineStr"/>
      <c r="D10200" t="inlineStr">
        <is>
          <t>ban hội thẩm, ban bồi thẩm, ban giám khảo</t>
        </is>
      </c>
    </row>
    <row r="10201">
      <c r="A10201" t="inlineStr">
        <is>
          <t>Kampflust</t>
        </is>
      </c>
      <c r="B10201" t="inlineStr"/>
      <c r="C10201" t="inlineStr"/>
      <c r="D10201" t="inlineStr">
        <is>
          <t>tính hiếu chiến, tính thích đánh nhau, tính hay gây gỗ - tính thích gây gỗ - sự đấu tranh, sự chiến đấu, trận đánh, cuộc chiến đấu, sự mâu thuẫn, sự lục đục, khả năng chiến đấu, máu hăng</t>
        </is>
      </c>
    </row>
    <row r="10202">
      <c r="A10202" t="inlineStr">
        <is>
          <t>kampflustig</t>
        </is>
      </c>
      <c r="B10202" t="inlineStr"/>
      <c r="C10202" t="inlineStr"/>
      <c r="D10202" t="inlineStr">
        <is>
          <t>hiếu chiến, thích đánh nhau, thích gây gỗ - hay gây gỗ</t>
        </is>
      </c>
    </row>
    <row r="10203">
      <c r="A10203" t="inlineStr">
        <is>
          <t>Kampfschwimmer</t>
        </is>
      </c>
      <c r="B10203" t="inlineStr"/>
      <c r="C10203" t="inlineStr"/>
      <c r="D10203" t="inlineStr">
        <is>
          <t>người nhái</t>
        </is>
      </c>
    </row>
    <row r="10204">
      <c r="A10204" t="inlineStr">
        <is>
          <t>Kampfwagen</t>
        </is>
      </c>
      <c r="B10204" t="inlineStr"/>
      <c r="C10204" t="inlineStr"/>
      <c r="D10204" t="inlineStr">
        <is>
          <t>xe ngựa = der leichte Kampfwagen +</t>
        </is>
      </c>
    </row>
    <row r="10205">
      <c r="A10205" t="inlineStr">
        <is>
          <t>Kampfziel</t>
        </is>
      </c>
      <c r="B10205" t="inlineStr"/>
      <c r="C10205" t="inlineStr"/>
      <c r="D10205" t="inlineStr">
        <is>
          <t>bia, mục tiêu, đích, cọc tín hiệu, khiên nhỏ, mộc nhỏ, chỉ tiêu phấn đấu</t>
        </is>
      </c>
    </row>
    <row r="10206">
      <c r="A10206" t="inlineStr">
        <is>
          <t>Kampieren</t>
        </is>
      </c>
      <c r="B10206" t="inlineStr"/>
      <c r="C10206" t="inlineStr"/>
      <c r="D10206" t="inlineStr">
        <is>
          <t>trại, chỗ cắm trại, hạ trại, chỗ đóng quân, chỗ đóng trại, đời sông quân đội, phe phái, lều nhỏ</t>
        </is>
      </c>
    </row>
    <row r="10207">
      <c r="A10207" t="inlineStr">
        <is>
          <t>Kanal</t>
        </is>
      </c>
      <c r="B10207" t="inlineStr"/>
      <c r="C10207" t="inlineStr"/>
      <c r="D10207" t="inlineStr">
        <is>
          <t>kênh, sông đào, ống - eo biển, lòng sông, lòng suối, kênh mương, lạch, ống dẫn, đường, nguồn, đường xoi, máng, rãnh - máng nước, ống cách điện - cống, mương, ống dẫn lưu, sự rút hết, sự bòn rút hết, sự tiêu hao, sự làm kiệt quệ, hớp nhỏ - - khe suối - hào, fossa - 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sông, suối - đường đi, lối đi, đoạn đường, quãng đường, khoảng cách, phía, phương, hướng, chiều, cách, phương pháp, phương kế, biện pháp, cá tính, lề thói, việc, phạm vi, thẩm quyền, vùng ở gần, tình trạng - tình thế, tình hình, giả định, giả thuyết, mức độ, chừng mực, loại, mặt, phương diện, sự tiến bộ, sự thịnh vượng, quy mô, ngành kinh doanh, phạm vi hoạt động, sự chạy, tốc độ, đằng = ohne Kanal + = der enge Kanal + = der informelle Kanal + = einen Kanal anlegen + = den Kanal voll haben + = auf einem Kanal befördern +</t>
        </is>
      </c>
    </row>
    <row r="10208">
      <c r="A10208" t="inlineStr">
        <is>
          <t>Kanalarbeiter</t>
        </is>
      </c>
      <c r="B10208" t="inlineStr"/>
      <c r="C10208" t="inlineStr"/>
      <c r="D10208" t="inlineStr">
        <is>
          <t>hải quân</t>
        </is>
      </c>
    </row>
    <row r="10209">
      <c r="A10209" t="inlineStr">
        <is>
          <t>Kanalgas</t>
        </is>
      </c>
      <c r="B10209" t="inlineStr"/>
      <c r="C10209" t="inlineStr"/>
      <c r="D10209" t="inlineStr">
        <is>
          <t>hơi cống</t>
        </is>
      </c>
    </row>
    <row r="10210">
      <c r="A10210" t="inlineStr">
        <is>
          <t>Kanalisation</t>
        </is>
      </c>
      <c r="B10210" t="inlineStr"/>
      <c r="C10210" t="inlineStr"/>
      <c r="D10210" t="inlineStr">
        <is>
          <t>sự đào kênh, hệ thống sông đào - sự rút nước, sự tháo nước, sự tiêu nước, hệ thống thoát nước, hệ thống cống rãnh, hệ thống mương máng, sự dẫn lưu, nước thoát đi, nước tiêu - = mit Kanalisation versehen +</t>
        </is>
      </c>
    </row>
    <row r="10211">
      <c r="A10211" t="inlineStr">
        <is>
          <t>Kanalisationsnetz</t>
        </is>
      </c>
      <c r="B10211" t="inlineStr"/>
      <c r="C10211" t="inlineStr"/>
      <c r="D10211" t="inlineStr">
        <is>
          <t>hệ thống cống rãnh</t>
        </is>
      </c>
    </row>
    <row r="10212">
      <c r="A10212" t="inlineStr">
        <is>
          <t>kanalisieren</t>
        </is>
      </c>
      <c r="B10212" t="inlineStr"/>
      <c r="C10212" t="inlineStr"/>
      <c r="D10212" t="inlineStr">
        <is>
          <t>tháo bằng cống, cây cống</t>
        </is>
      </c>
    </row>
    <row r="10213">
      <c r="A10213" t="inlineStr">
        <is>
          <t>Kanarienvogel</t>
        </is>
      </c>
      <c r="B10213" t="inlineStr"/>
      <c r="C10213" t="inlineStr"/>
      <c r="D10213" t="inlineStr">
        <is>
          <t>chim bạch yến canary bird), rượu vang canari canary wine)</t>
        </is>
      </c>
    </row>
    <row r="10214">
      <c r="A10214" t="inlineStr">
        <is>
          <t>Kandare</t>
        </is>
      </c>
      <c r="B10214" t="inlineStr"/>
      <c r="C10214" t="inlineStr"/>
      <c r="D10214" t="inlineStr">
        <is>
          <t>dây cằm, sự kiềm chế, sự nén lại, sự kìm lại, sự hạn chế, bờ giếng, thành giếng, lề đường, chỗ sưng, cục u = an die Kandare nehmen + = jemanden an die Kandare nehmen +</t>
        </is>
      </c>
    </row>
    <row r="10215">
      <c r="A10215" t="inlineStr">
        <is>
          <t>Kandidat</t>
        </is>
      </c>
      <c r="B10215" t="inlineStr"/>
      <c r="C10215" t="inlineStr"/>
      <c r="D10215" t="inlineStr">
        <is>
          <t>người xin việc, người thỉnh cầu, nguyên cáo, người thưa kiện - món atpic - người ứng cử, người dự thi, thí sinh, người dự tuyển - người bị khám xét, người bị thẩm tra, người đi thi - người được chỉ định, người được bổ nhiệm, người được giới thiệu, người được đề cử</t>
        </is>
      </c>
    </row>
    <row r="10216">
      <c r="A10216" t="inlineStr">
        <is>
          <t>Kandidaten</t>
        </is>
      </c>
      <c r="B10216" t="inlineStr"/>
      <c r="C10216" t="inlineStr"/>
      <c r="D10216">
        <f> als Kandidaten aufstellen +</f>
        <v/>
      </c>
    </row>
    <row r="10217">
      <c r="A10217" t="inlineStr">
        <is>
          <t>Kandidatenliste</t>
        </is>
      </c>
      <c r="B10217" t="inlineStr"/>
      <c r="C10217" t="inlineStr"/>
      <c r="D10217" t="inlineStr">
        <is>
          <t>vé, giấy, bông, phiếu, nhãn ghi giá, nhãn ghi đặc điểm, thẻ, biển, danh sách ứng cử, cái đúng điệu</t>
        </is>
      </c>
    </row>
    <row r="10218">
      <c r="A10218" t="inlineStr">
        <is>
          <t>Kandidatur</t>
        </is>
      </c>
      <c r="B10218" t="inlineStr"/>
      <c r="C10218" t="inlineStr"/>
      <c r="D10218" t="inlineStr">
        <is>
          <t>sự ứng cử</t>
        </is>
      </c>
    </row>
    <row r="10219">
      <c r="A10219" t="inlineStr">
        <is>
          <t>kandieren</t>
        </is>
      </c>
      <c r="B10219" t="inlineStr"/>
      <c r="C10219" t="inlineStr"/>
      <c r="D10219" t="inlineStr">
        <is>
          <t>làm thành đường phèn, tẩm đường, ướp đường, ngâm đường, kết thành đường - kết tinh, bọc đường kính, rắc đường kính</t>
        </is>
      </c>
    </row>
    <row r="10220">
      <c r="A10220" t="inlineStr">
        <is>
          <t>kandiert</t>
        </is>
      </c>
      <c r="B10220" t="inlineStr"/>
      <c r="C10220" t="inlineStr"/>
      <c r="D10220" t="inlineStr">
        <is>
          <t>kết thành đường phèn, tẩm đường, ướp đường, đường mật, nịnh nọt = kandiert +</t>
        </is>
      </c>
    </row>
    <row r="10221">
      <c r="A10221" t="inlineStr">
        <is>
          <t>Kaninchen</t>
        </is>
      </c>
      <c r="B10221" t="inlineStr"/>
      <c r="C10221" t="inlineStr"/>
      <c r="D10221" t="inlineStr">
        <is>
          <t>khuấy 6 - con thỏ, da lông thỏ - - người nhút nhát, người nhát như thỏ, đấu thủ xoàng = das Kaninchen + = Kaninchen jagen + = von Kaninchen wimmelnd + = das Weibchen von Hasen und Kaninchen +</t>
        </is>
      </c>
    </row>
    <row r="10222">
      <c r="A10222" t="inlineStr">
        <is>
          <t>Kaninchenfell</t>
        </is>
      </c>
      <c r="B10222" t="inlineStr"/>
      <c r="C10222" t="inlineStr"/>
      <c r="D10222" t="inlineStr">
        <is>
          <t>con thỏ, da lông thỏ</t>
        </is>
      </c>
    </row>
    <row r="10223">
      <c r="A10223" t="inlineStr">
        <is>
          <t>Kaninchengehege</t>
        </is>
      </c>
      <c r="B10223" t="inlineStr"/>
      <c r="C10223" t="inlineStr"/>
      <c r="D10223" t="inlineStr">
        <is>
          <t>nơi có nhiều thỏ</t>
        </is>
      </c>
    </row>
    <row r="10224">
      <c r="A10224" t="inlineStr">
        <is>
          <t>Kanister</t>
        </is>
      </c>
      <c r="B10224" t="inlineStr"/>
      <c r="C10224" t="inlineStr"/>
      <c r="D10224" t="inlineStr">
        <is>
          <t>bình, bi đông, ca, vỏ đồ hộp, hộp đồ hộp, ghế đẩu, ghế ngồi ở nhà tiêu, nhà tù, nhà giam - hộp nhỏ, hộp, hộp đựng bánh thánh - thùng, két, bể, xe tăng</t>
        </is>
      </c>
    </row>
    <row r="10225">
      <c r="A10225" t="inlineStr">
        <is>
          <t>kann</t>
        </is>
      </c>
      <c r="B10225" t="inlineStr"/>
      <c r="C10225" t="inlineStr"/>
      <c r="D10225">
        <f> ich kann + = tun was man kann +</f>
        <v/>
      </c>
    </row>
    <row r="10226">
      <c r="A10226" t="inlineStr">
        <is>
          <t>Kanne</t>
        </is>
      </c>
      <c r="B10226" t="inlineStr"/>
      <c r="C10226" t="inlineStr"/>
      <c r="D10226" t="inlineStr">
        <is>
          <t>bình, bi đông, ca, vỏ đồ hộp, hộp đồ hộp, ghế đẩu, ghế ngồi ở nhà tiêu, nhà tù, nhà giam - lọ, hũ - cái bình, nhà tù stone jug), tiếng hót jug) - chén vại, chén, mồm, miệng, mặt, ảnh căn cước, thằng ngốc, thằng khờ, anh chàng cả tin, học sinh chăm học, học sinh học gạo - ấm, chậu, vại, nồi, bô, chậu hoa, bình bạc, bình vàng, giải, cái chụp ống khói chimney pot), mũ chóp cao, giỏ bắt tôm hùm lobster pot), giấy khổ 39 x 31, 3 cm, số tiền lớn, số tiền lớn đánh cá - ngựa đua hy vọng thắng - cốc vại</t>
        </is>
      </c>
    </row>
    <row r="10227">
      <c r="A10227" t="inlineStr">
        <is>
          <t>Kannibale</t>
        </is>
      </c>
      <c r="B10227" t="inlineStr"/>
      <c r="C10227" t="inlineStr"/>
      <c r="D10227" t="inlineStr">
        <is>
          <t>người ăn thịt người, thú ăn thịt đồng loại</t>
        </is>
      </c>
    </row>
    <row r="10228">
      <c r="A10228" t="inlineStr">
        <is>
          <t>kannibalisch</t>
        </is>
      </c>
      <c r="B10228" t="inlineStr"/>
      <c r="C10228" t="inlineStr"/>
      <c r="D10228" t="inlineStr">
        <is>
          <t>dữ tợn, hung ác, dã man, tàn bạo - hoang vu, hoang dại, man rợ, không văn minh, tàn ác, tức giận, cáu kỉnh</t>
        </is>
      </c>
    </row>
    <row r="10229">
      <c r="A10229" t="inlineStr">
        <is>
          <t>Kannibalismus</t>
        </is>
      </c>
      <c r="B10229" t="inlineStr"/>
      <c r="C10229" t="inlineStr"/>
      <c r="D10229" t="inlineStr">
        <is>
          <t>tục ăn thịt người</t>
        </is>
      </c>
    </row>
    <row r="10230">
      <c r="A10230" t="inlineStr">
        <is>
          <t>Kanonen</t>
        </is>
      </c>
      <c r="B10230" t="inlineStr"/>
      <c r="C10230" t="inlineStr"/>
      <c r="D10230" t="inlineStr">
        <is>
          <t>pháo, pháo binh, khoa nghiên cứu việc sử dụng pháo</t>
        </is>
      </c>
    </row>
    <row r="10231">
      <c r="A10231" t="inlineStr">
        <is>
          <t>Kanonenboot</t>
        </is>
      </c>
      <c r="B10231" t="inlineStr"/>
      <c r="C10231" t="inlineStr"/>
      <c r="D10231">
        <f> das Kanonenboot +</f>
        <v/>
      </c>
    </row>
    <row r="10232">
      <c r="A10232" t="inlineStr">
        <is>
          <t>Kanonier</t>
        </is>
      </c>
      <c r="B10232" t="inlineStr"/>
      <c r="C10232" t="inlineStr"/>
      <c r="D10232" t="inlineStr">
        <is>
          <t>pháo thủ, pháo binh</t>
        </is>
      </c>
    </row>
    <row r="10233">
      <c r="A10233" t="inlineStr">
        <is>
          <t>Kantate</t>
        </is>
      </c>
      <c r="B10233" t="inlineStr"/>
      <c r="C10233" t="inlineStr"/>
      <c r="D10233" t="inlineStr">
        <is>
          <t>cantat</t>
        </is>
      </c>
    </row>
    <row r="10234">
      <c r="A10234" t="inlineStr">
        <is>
          <t>Kante</t>
        </is>
      </c>
      <c r="B10234" t="inlineStr"/>
      <c r="C10234" t="inlineStr"/>
      <c r="D10234" t="inlineStr">
        <is>
          <t>lưỡi, cạnh sắc, tính sắc, bờ, gờ, cạnh, rìa, lề, đỉnh, sống, knife-edge, tình trạng nguy khốn, lúc gay go, lúc lao đao - vành, mép, miệng, cạp, gọng, mặt nước, quầng, cái vòng, vật hình tròn - đường viền, mặt ổ khoá có lỗ bập - vạt áo, váy, xiêm, khụng đàn bà, con gái, thị mẹt, cái hĩm, số nhiều) bờ - diềm, lằn roi weal) = die scharfe Kante + = die äußerste Kante + = die schneidende Kante + = auf die hohe Kante legen + = etwas auf die hohe Kante legen +</t>
        </is>
      </c>
    </row>
    <row r="10235">
      <c r="A10235" t="inlineStr">
        <is>
          <t>kanten</t>
        </is>
      </c>
      <c r="B10235" t="inlineStr"/>
      <c r="C10235" t="inlineStr"/>
      <c r="D10235" t="inlineStr">
        <is>
          <t>nghiêng, xiên, xoay mũi, trở mũi, đi xiên, làm nghiêng, lật nghiêng, gọt hớt cạnh, gọt xiên cạnh, hớt nghiêng, đẩy sang bên, ném sang bên, nói giả dối, nói thớ lợ, nói lóng, nói sáo - nói công thức, nói rỗng tuếch, nói màu mè - nghiêng đi, tròng trành, đấu thương, tranh luận, tranh cãi, làm chúi xuống, lật đổ, rèn bằng búa đòn, đập bằng búa đòn, che mui, phủ bạt</t>
        </is>
      </c>
    </row>
    <row r="10236">
      <c r="A10236" t="inlineStr">
        <is>
          <t>Kanter</t>
        </is>
      </c>
      <c r="B10236" t="inlineStr"/>
      <c r="C10236" t="inlineStr"/>
      <c r="D10236" t="inlineStr">
        <is>
          <t>người giả dối, người đạo đức giả, người hay dùng tiếng lóng nhà nghề, người hay nói lóng, kẻ ăn mày, kẻ kêu đường</t>
        </is>
      </c>
    </row>
    <row r="10237">
      <c r="A10237" t="inlineStr">
        <is>
          <t>Kantholz</t>
        </is>
      </c>
      <c r="B10237" t="inlineStr"/>
      <c r="C10237" t="inlineStr"/>
      <c r="D10237" t="inlineStr">
        <is>
          <t>mẫu, vật làm mẫu, một chút, một ít, tấm gỗ mỏng, kích thước, tiêu chuẩn, giá để thùng</t>
        </is>
      </c>
    </row>
    <row r="10238">
      <c r="A10238" t="inlineStr">
        <is>
          <t>Kantine</t>
        </is>
      </c>
      <c r="B10238" t="inlineStr"/>
      <c r="C10238" t="inlineStr"/>
      <c r="D10238" t="inlineStr">
        <is>
          <t>căng tin, bi đông, đồ dùng nấu khi ăn đi cắm trại, hộp đựng dao dĩa, hòm đựng bát đĩa dao dĩa = die Kantine +</t>
        </is>
      </c>
    </row>
    <row r="10239">
      <c r="A10239" t="inlineStr">
        <is>
          <t>Kanton</t>
        </is>
      </c>
      <c r="B10239" t="inlineStr"/>
      <c r="C10239" t="inlineStr"/>
      <c r="D10239" t="inlineStr">
        <is>
          <t>tổng, bang</t>
        </is>
      </c>
    </row>
    <row r="10240">
      <c r="A10240" t="inlineStr">
        <is>
          <t>Kantor</t>
        </is>
      </c>
      <c r="B10240" t="inlineStr"/>
      <c r="C10240" t="inlineStr"/>
      <c r="D10240" t="inlineStr">
        <is>
          <t>người điều khiển ban ca</t>
        </is>
      </c>
    </row>
    <row r="10241">
      <c r="A10241" t="inlineStr">
        <is>
          <t>Kanufahrer</t>
        </is>
      </c>
      <c r="B10241" t="inlineStr"/>
      <c r="C10241" t="inlineStr"/>
      <c r="D10241" t="inlineStr">
        <is>
          <t>người bơi xuồng, người thích bơi xuồng</t>
        </is>
      </c>
    </row>
    <row r="10242">
      <c r="A10242" t="inlineStr">
        <is>
          <t>Kanzel</t>
        </is>
      </c>
      <c r="B10242" t="inlineStr"/>
      <c r="C10242" t="inlineStr"/>
      <c r="D10242" t="inlineStr">
        <is>
          <t>chỗ chọi gà, bãi chọi gà, trường chiến tranh, buồng lái - bục giảng kinh, các linh mục, các nhà thuyết giáo, sự giảng kinh, sự thuyết giáo, nghề giảng kinh, nghề thuyết giáo - chậu, bồn, bồn tắm, sự tắm rửa, goòng, xuồng tập = auf der Kanzel +</t>
        </is>
      </c>
    </row>
    <row r="10243">
      <c r="A10243" t="inlineStr">
        <is>
          <t>Kanzelpauker</t>
        </is>
      </c>
      <c r="B10243" t="inlineStr"/>
      <c r="C10243" t="inlineStr"/>
      <c r="D10243" t="inlineStr">
        <is>
          <t>diễn giả huênh hoang rỗng tuếch</t>
        </is>
      </c>
    </row>
    <row r="10244">
      <c r="A10244" t="inlineStr">
        <is>
          <t>Kanzleigericht</t>
        </is>
      </c>
      <c r="B10244" t="inlineStr"/>
      <c r="C10244" t="inlineStr"/>
      <c r="D10244" t="inlineStr">
        <is>
          <t>toà đại pháp Anh, toà công lý</t>
        </is>
      </c>
    </row>
    <row r="10245">
      <c r="A10245" t="inlineStr">
        <is>
          <t>Kap</t>
        </is>
      </c>
      <c r="B10245" t="inlineStr"/>
      <c r="C10245" t="inlineStr"/>
      <c r="D10245" t="inlineStr">
        <is>
          <t>áo choàng không tay, mũi đất</t>
        </is>
      </c>
    </row>
    <row r="10246">
      <c r="A10246" t="inlineStr">
        <is>
          <t>Kapaun</t>
        </is>
      </c>
      <c r="B10246" t="inlineStr"/>
      <c r="C10246" t="inlineStr"/>
      <c r="D10246" t="inlineStr">
        <is>
          <t>gà trống thiến</t>
        </is>
      </c>
    </row>
    <row r="10247">
      <c r="A10247" t="inlineStr">
        <is>
          <t>Kapelle</t>
        </is>
      </c>
      <c r="B10247" t="inlineStr"/>
      <c r="C10247" t="inlineStr"/>
      <c r="D10247" t="inlineStr">
        <is>
          <t>dải, băng, đai, nẹp, dải đóng gáy sách, dải cổ áo, dải băng, đoàn, toán, lũ, bọn, bầy, dàn nhạc, ban nhạc - nhà thờ nhỏ, buổi lễ ở nhà thờ nhỏ, Anh nhà thờ không theo quốc giáo, nhà in, tập thể thợ in, cuộc họp của thợ in = unter den Klängen der Kapelle +</t>
        </is>
      </c>
    </row>
    <row r="10248">
      <c r="A10248" t="inlineStr">
        <is>
          <t>Kapellmeister</t>
        </is>
      </c>
      <c r="B10248" t="inlineStr"/>
      <c r="C10248" t="inlineStr"/>
      <c r="D10248" t="inlineStr">
        <is>
          <t>nhạc trưởng, người chỉ huy dàn nhạc - người chỉ huy, người chỉ đạo, người điều khiển, người dẫn đường, người bán vé, người phục vụ hành khách, chất dẫn, dây dẫn</t>
        </is>
      </c>
    </row>
    <row r="10249">
      <c r="A10249" t="inlineStr">
        <is>
          <t>Kaper</t>
        </is>
      </c>
      <c r="B10249" t="inlineStr"/>
      <c r="C10249" t="inlineStr"/>
      <c r="D10249" t="inlineStr">
        <is>
          <t>cây bạch hoa, nụ bạch hoa giầm, sự nhảy cỡn, sự nhảy lò cò, hành vi dại dột, hành động kỳ cục</t>
        </is>
      </c>
    </row>
    <row r="10250">
      <c r="A10250" t="inlineStr">
        <is>
          <t>kapern</t>
        </is>
      </c>
      <c r="B10250" t="inlineStr"/>
      <c r="C10250" t="inlineStr"/>
      <c r="D10250" t="inlineStr">
        <is>
          <t>bắt giữ, bắt, đoạt được, lấy được, chiếm được, giành được, thu hút - chộp, túm, vồ lấy, tóm, tước đoạt - chiếm đoạt, cướp lấy, nắm lấy, tóm bắt, nắm vững, hiểu thấu, cho chiếm hữu seise), tịch thu, tịch biên, buộc dây, bị kẹt, kẹt chặt</t>
        </is>
      </c>
    </row>
    <row r="10251">
      <c r="A10251" t="inlineStr">
        <is>
          <t>kapieren</t>
        </is>
      </c>
      <c r="B10251" t="inlineStr"/>
      <c r="C10251" t="inlineStr"/>
      <c r="D10251" t="inlineStr">
        <is>
          <t>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làm cho, khiến cho, sai ai, bảo ai, nhờ ai, to have got có, phải, sinh, đẻ, tìm hộ, mua hộ, xoay hộ - cung cấp, đến, tới, đạt đến, trở nên, trở thành, thành ra, đi đến chỗ, bắt đầu, cút đi, chuồn - hiểu, thấy, nhận thấy, cảm thấy - nắm được ý, biết, hiểu ngầm = etwas kapieren +</t>
        </is>
      </c>
    </row>
    <row r="10252">
      <c r="A10252" t="inlineStr">
        <is>
          <t>kapillar</t>
        </is>
      </c>
      <c r="B10252" t="inlineStr"/>
      <c r="C10252" t="inlineStr"/>
      <c r="D10252" t="inlineStr">
        <is>
          <t>mao dẫn</t>
        </is>
      </c>
    </row>
    <row r="10253">
      <c r="A10253" t="inlineStr">
        <is>
          <t>Kapital</t>
        </is>
      </c>
      <c r="B10253" t="inlineStr"/>
      <c r="C10253" t="inlineStr"/>
      <c r="D10253" t="inlineStr">
        <is>
          <t>tài sản có thể dùng để trả nợ, tài sản của người không thể trả được nợ, của cải, tài sản, vật thuộc quyền sở hữ, vốn quý, vật có ích, vật quý - thủ đô, thủ phủ, chữ viết hoa, tiền vốn, tư bản, đầu cột - kho, quỹ, tiền của, quỹ công trái nhà nước - kho dữ trữ, hàng trong kho, vốn, cổ phân, thân chính, gốc ghép, để, báng, cán, chuôi, nguyên vật liệu, dòng dõi, thành phần xuất thân, đàn vật nuôi, thể quần tập, tập đoàn, giàn tàu, cái cùm - chất, vật chất, thực chất, căn bản, bản chất, nội dung, đại ý, tính chất đúng, tính chất chắc, tính có giá trị, thực thể = das Kapital + = das tote Kapital + = das eingezahlte Kapital + = in Kapital umwandeln + = in Kapital verwandeln + = mit Kapital versorgen + = aus etwas Kapital schlagen +</t>
        </is>
      </c>
    </row>
    <row r="10254">
      <c r="A10254" t="inlineStr">
        <is>
          <t>kapital</t>
        </is>
      </c>
      <c r="B10254" t="inlineStr"/>
      <c r="C10254" t="inlineStr"/>
      <c r="D10254" t="inlineStr">
        <is>
          <t>xấu, tồi, dở, ác, bất lương, có hại cho, nguy hiểm cho, nặng, trầm trọng, ươn, thiu, thối, hỏng, khó chịu - quan hệ đến sinh mạng, tử hình, chính, ở đầu, ở trên đầu, ở trên hết, chủ yếu, cốt yếu, cơ bản, lớn, tuyệt diệu, thượng hạng, ưu tú, xuất sắc, rất hay, vô cùng tai hại - nhiều, trọng đại, anh, trưởng, đến tuổi trưởng thành, chuyên đề - - vua, hoàng gia, như vua chúa, trọng thể, sang trọng, huy hoàng, lộng lẫy - đứng đắn, nghiêm trang, nghiêm nghị, hệ trọng, quan trọng, không thể coi thường được, nghiêm trọng, đáng sợ, đáng gờm, thành thật, thật sự, không đùa, tôn giáo, đạo lý</t>
        </is>
      </c>
    </row>
    <row r="10255">
      <c r="A10255" t="inlineStr">
        <is>
          <t>Kapitalanlage</t>
        </is>
      </c>
      <c r="B10255" t="inlineStr"/>
      <c r="C10255" t="inlineStr"/>
      <c r="D10255" t="inlineStr">
        <is>
          <t>sự đầu tư, vốn đầu tư, cái được đầu tư, investiture, sự bao vây, sự phong toả = die feste Kapitalanlage +</t>
        </is>
      </c>
    </row>
    <row r="10256">
      <c r="A10256" t="inlineStr">
        <is>
          <t>Kapitalgeber</t>
        </is>
      </c>
      <c r="B10256" t="inlineStr"/>
      <c r="C10256" t="inlineStr"/>
      <c r="D10256" t="inlineStr">
        <is>
          <t>người đầu tư</t>
        </is>
      </c>
    </row>
    <row r="10257">
      <c r="A10257" t="inlineStr">
        <is>
          <t>kapitalisieren</t>
        </is>
      </c>
      <c r="B10257" t="inlineStr"/>
      <c r="C10257" t="inlineStr"/>
      <c r="D10257" t="inlineStr">
        <is>
          <t>tư bản hoá, chuyển thành tư bản, dùng làm vốn, viết bằng chữ hoa, in bằng chữ hoa, lợi dụng</t>
        </is>
      </c>
    </row>
    <row r="10258">
      <c r="A10258" t="inlineStr">
        <is>
          <t>Kapitalisierung</t>
        </is>
      </c>
      <c r="B10258" t="inlineStr"/>
      <c r="C10258" t="inlineStr"/>
      <c r="D10258" t="inlineStr">
        <is>
          <t>sự tư bản hoá, sự dùng làm vốn, sự viết bằng chữ hoa, sự in bằng chữ hoa, sự lợi dụng</t>
        </is>
      </c>
    </row>
    <row r="10259">
      <c r="A10259" t="inlineStr">
        <is>
          <t>Kapitalismus</t>
        </is>
      </c>
      <c r="B10259" t="inlineStr"/>
      <c r="C10259" t="inlineStr"/>
      <c r="D10259" t="inlineStr">
        <is>
          <t>chủ nghĩa tư bản</t>
        </is>
      </c>
    </row>
    <row r="10260">
      <c r="A10260" t="inlineStr">
        <is>
          <t>Kapitalist</t>
        </is>
      </c>
      <c r="B10260" t="inlineStr"/>
      <c r="C10260" t="inlineStr"/>
      <c r="D10260" t="inlineStr">
        <is>
          <t>nhà tư bản</t>
        </is>
      </c>
    </row>
    <row r="10261">
      <c r="A10261" t="inlineStr">
        <is>
          <t>kapitalistisch</t>
        </is>
      </c>
      <c r="B10261" t="inlineStr"/>
      <c r="C10261" t="inlineStr"/>
      <c r="D10261" t="inlineStr">
        <is>
          <t>tư bản, tư bản chủ nghĩa</t>
        </is>
      </c>
    </row>
    <row r="10262">
      <c r="A10262" t="inlineStr">
        <is>
          <t>Kapitalverbrechen</t>
        </is>
      </c>
      <c r="B10262" t="inlineStr"/>
      <c r="C10262" t="inlineStr"/>
      <c r="D10262" t="inlineStr">
        <is>
          <t>tội ác</t>
        </is>
      </c>
    </row>
    <row r="10263">
      <c r="A10263" t="inlineStr">
        <is>
          <t>Kapitalwert</t>
        </is>
      </c>
      <c r="B10263" t="inlineStr"/>
      <c r="C10263" t="inlineStr"/>
      <c r="D10263">
        <f> den Kapitalwert berechnen +</f>
        <v/>
      </c>
    </row>
    <row r="10264">
      <c r="A10264" t="inlineStr">
        <is>
          <t>Kapitulation</t>
        </is>
      </c>
      <c r="B10264" t="inlineStr"/>
      <c r="C10264" t="inlineStr"/>
      <c r="D10264" t="inlineStr">
        <is>
          <t>sự đầu hàng là có điều kiện), thoả ước, thoả ước có mang điều kiện đầu hàng, điều kiện, bản kê tóm tắt điểm chính - sự đầu hàng, sự giao lại, sự dâng, sự nộp</t>
        </is>
      </c>
    </row>
    <row r="10265">
      <c r="A10265" t="inlineStr">
        <is>
          <t>kapitulieren</t>
        </is>
      </c>
      <c r="B10265" t="inlineStr"/>
      <c r="C10265" t="inlineStr"/>
      <c r="D10265" t="inlineStr">
        <is>
          <t>đầu hàng là có điều kiện) - bỏ, từ bỏ, giao lại, dâng, nộp, đầu hàng, chịu để cho chi phối mình</t>
        </is>
      </c>
    </row>
    <row r="10266">
      <c r="A10266" t="inlineStr">
        <is>
          <t>Kaplan</t>
        </is>
      </c>
      <c r="B10266" t="inlineStr"/>
      <c r="C10266" t="inlineStr"/>
      <c r="D10266" t="inlineStr">
        <is>
          <t>giáo sĩ - cha phó</t>
        </is>
      </c>
    </row>
    <row r="10267">
      <c r="A10267" t="inlineStr">
        <is>
          <t>kappen</t>
        </is>
      </c>
      <c r="B10267" t="inlineStr"/>
      <c r="C10267" t="inlineStr"/>
      <c r="D10267"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cắt ngọn, xén ngọn = kappen +</t>
        </is>
      </c>
    </row>
    <row r="10268">
      <c r="A10268" t="inlineStr">
        <is>
          <t>Kapriole</t>
        </is>
      </c>
      <c r="B10268" t="inlineStr"/>
      <c r="C10268" t="inlineStr"/>
      <c r="D10268" t="inlineStr">
        <is>
          <t>cây bạch hoa, nụ bạch hoa giầm, sự nhảy cỡn, sự nhảy lò cò, hành vi dại dột, hành động kỳ cục - sự nhảy lồng lên</t>
        </is>
      </c>
    </row>
    <row r="10269">
      <c r="A10269" t="inlineStr">
        <is>
          <t>Kapsel</t>
        </is>
      </c>
      <c r="B10269" t="inlineStr"/>
      <c r="C10269" t="inlineStr"/>
      <c r="D10269" t="inlineStr">
        <is>
          <t>hộp, thùng, tráp, bao, chỗ ngồi, lô, phòng nhỏ, ô, chòi, điếm, ghế, tủ sắt, két sắt, ông, quà, lều nhỏ, chỗ trú chân, hộp ống lót, cái tát, cái bạt, cây hoàng dương - mũ lưỡi trai, mũ vải, mũ, nắp, đầu, tai, mỏm, chỏm, chóp, đỉnh, đầu cột, miếng tháp cột buồm, bao giấy hình loa, phễu giấy, khổ giấy 0, 43 x 0, 35 cm - quả nang, bao vỏ, bao con nhộng, bao thiếc bịt nút chai, nồi con, capxun, đầu mang khí cụ khoa học - trường hợp, cảnh ngộ, hoàn cảnh, tình thế, ca, vụ, việc kiện, việc thưa kiện, kiện, việc tố tụng, cách, hòm, ngăn, túi, vỏ, hộp chữ in</t>
        </is>
      </c>
    </row>
    <row r="10270">
      <c r="A10270" t="inlineStr">
        <is>
          <t>kaputt</t>
        </is>
      </c>
      <c r="B10270" t="inlineStr"/>
      <c r="C10270" t="inlineStr"/>
      <c r="D10270" t="inlineStr">
        <is>
          <t>bị gãy, bị vỡ, vụn, đứt quãng, chập chờn, thất thường, nhấp nhô, gập ghềnh, suy nhược, ốm yếu, quỵ, tuyệt vọng, đau khổ, nói sai, không được tôn trọng, không được thực hiện - - bị tiêu rồi, bị khử rồi, bị phăng teo rồi, bị phá sạch rồi = kaputt sein +</t>
        </is>
      </c>
    </row>
    <row r="10271">
      <c r="A10271" t="inlineStr">
        <is>
          <t>kaputtgehen</t>
        </is>
      </c>
      <c r="B10271" t="inlineStr"/>
      <c r="C10271" t="inlineStr"/>
      <c r="D10271">
        <f> kaputtgehen +</f>
        <v/>
      </c>
    </row>
    <row r="10272">
      <c r="A10272" t="inlineStr">
        <is>
          <t>Kapuze</t>
        </is>
      </c>
      <c r="B10272" t="inlineStr"/>
      <c r="C10272" t="inlineStr"/>
      <c r="D10272" t="inlineStr">
        <is>
          <t>mũ trùm đầu, cái chụp ống khói, capô - huy hiệu học vị, mui xe, miếng da trùm đầu, Capô</t>
        </is>
      </c>
    </row>
    <row r="10273">
      <c r="A10273" t="inlineStr">
        <is>
          <t>Karabiner</t>
        </is>
      </c>
      <c r="B10273" t="inlineStr"/>
      <c r="C10273" t="inlineStr"/>
      <c r="D10273" t="inlineStr">
        <is>
          <t>súng cacbin</t>
        </is>
      </c>
    </row>
    <row r="10274">
      <c r="A10274" t="inlineStr">
        <is>
          <t>Karaffe</t>
        </is>
      </c>
      <c r="B10274" t="inlineStr"/>
      <c r="C10274" t="inlineStr"/>
      <c r="D10274" t="inlineStr">
        <is>
          <t>bình đựng nước - bình thon cổ - bình, lọ, hũ</t>
        </is>
      </c>
    </row>
    <row r="10275">
      <c r="A10275" t="inlineStr">
        <is>
          <t>Karambolage</t>
        </is>
      </c>
      <c r="B10275" t="inlineStr"/>
      <c r="C10275" t="inlineStr"/>
      <c r="D10275" t="inlineStr">
        <is>
          <t>sự đụng, sự va, sự va chạm, sự xung đột - sự vỡ ra từng mảnh, sự đập vỡ ra từng mảnh, tiếng vỡ xoảng, sự va mạnh, sự đâm mạnh vào, cú đập mạnh, cú đấm mạnh, cú đấm thôi sơn, sự phá sản, sự thua lỗ liên tiếp, rượu mạnh ướp đá - sự thành công lớn = die Karambolage +</t>
        </is>
      </c>
    </row>
    <row r="10276">
      <c r="A10276" t="inlineStr">
        <is>
          <t>karambolieren</t>
        </is>
      </c>
      <c r="B10276" t="inlineStr"/>
      <c r="C10276" t="inlineStr"/>
      <c r="D10276" t="inlineStr">
        <is>
          <t>bắn trúng nhiều hòn bi cùng một lúc, đụng phải, va phải</t>
        </is>
      </c>
    </row>
    <row r="10277">
      <c r="A10277" t="inlineStr">
        <is>
          <t>Karamel</t>
        </is>
      </c>
      <c r="B10277" t="inlineStr"/>
      <c r="C10277" t="inlineStr"/>
      <c r="D10277" t="inlineStr">
        <is>
          <t>đường caramen, đường thắng, kẹo caramen, màu nâu nhạt</t>
        </is>
      </c>
    </row>
    <row r="10278">
      <c r="A10278" t="inlineStr">
        <is>
          <t>Karat</t>
        </is>
      </c>
      <c r="B10278" t="inlineStr"/>
      <c r="C10278" t="inlineStr"/>
      <c r="D10278" t="inlineStr">
        <is>
          <t>cara</t>
        </is>
      </c>
    </row>
    <row r="10279">
      <c r="A10279" t="inlineStr">
        <is>
          <t>Karavelle</t>
        </is>
      </c>
      <c r="B10279" t="inlineStr"/>
      <c r="C10279" t="inlineStr"/>
      <c r="D10279" t="inlineStr">
        <is>
          <t>thuyền buồm nhỏ 16, 17)</t>
        </is>
      </c>
    </row>
    <row r="10280">
      <c r="A10280" t="inlineStr">
        <is>
          <t>Karawane</t>
        </is>
      </c>
      <c r="B10280" t="inlineStr"/>
      <c r="C10280" t="inlineStr"/>
      <c r="D10280" t="inlineStr">
        <is>
          <t>đoàn bộ hành, đoàn người đi buôn, đoàn người hành hương, xe lớn, xe moóc, nhà lưu động, xe tải lớn có mui - cuộc đi săn, đoàn người đi săn, đoàn người</t>
        </is>
      </c>
    </row>
    <row r="10281">
      <c r="A10281" t="inlineStr">
        <is>
          <t>Karbid</t>
        </is>
      </c>
      <c r="B10281" t="inlineStr"/>
      <c r="C10281" t="inlineStr"/>
      <c r="D10281" t="inlineStr">
        <is>
          <t>cacbua</t>
        </is>
      </c>
    </row>
    <row r="10282">
      <c r="A10282" t="inlineStr">
        <is>
          <t>Karbonat</t>
        </is>
      </c>
      <c r="B10282" t="inlineStr"/>
      <c r="C10282" t="inlineStr"/>
      <c r="D10282" t="inlineStr">
        <is>
          <t>cacbonat</t>
        </is>
      </c>
    </row>
    <row r="10283">
      <c r="A10283" t="inlineStr">
        <is>
          <t>karbonisieren</t>
        </is>
      </c>
      <c r="B10283" t="inlineStr"/>
      <c r="C10283" t="inlineStr"/>
      <c r="D10283" t="inlineStr">
        <is>
          <t>đốt thành than, cacbon hoá, pha cacbon, thấm cacbon, phết than</t>
        </is>
      </c>
    </row>
    <row r="10284">
      <c r="A10284" t="inlineStr">
        <is>
          <t>Karbunkel</t>
        </is>
      </c>
      <c r="B10284" t="inlineStr"/>
      <c r="C10284" t="inlineStr"/>
      <c r="D10284" t="inlineStr">
        <is>
          <t>cụm nhọt, bệnh than - nhọt, ngọc granat đỏ</t>
        </is>
      </c>
    </row>
    <row r="10285">
      <c r="A10285" t="inlineStr">
        <is>
          <t>Kardamom</t>
        </is>
      </c>
      <c r="B10285" t="inlineStr"/>
      <c r="C10285" t="inlineStr"/>
      <c r="D10285" t="inlineStr">
        <is>
          <t>cây bạch đậu khấu, bột gia vị bạch đậu khấu</t>
        </is>
      </c>
    </row>
    <row r="10286">
      <c r="A10286" t="inlineStr">
        <is>
          <t>Kardangelenk</t>
        </is>
      </c>
      <c r="B10286" t="inlineStr"/>
      <c r="C10286" t="inlineStr"/>
      <c r="D10286">
        <f> das Kardangelenk +</f>
        <v/>
      </c>
    </row>
    <row r="10287">
      <c r="A10287" t="inlineStr">
        <is>
          <t>Kardanringe</t>
        </is>
      </c>
      <c r="B10287" t="inlineStr"/>
      <c r="C10287" t="inlineStr"/>
      <c r="D10287" t="inlineStr">
        <is>
          <t>khớp cacddăng</t>
        </is>
      </c>
    </row>
    <row r="10288">
      <c r="A10288" t="inlineStr">
        <is>
          <t>Kardanwelle</t>
        </is>
      </c>
      <c r="B10288" t="inlineStr"/>
      <c r="C10288" t="inlineStr"/>
      <c r="D10288">
        <f> die Kardanwelle + = die Kardanwelle +</f>
        <v/>
      </c>
    </row>
    <row r="10289">
      <c r="A10289" t="inlineStr">
        <is>
          <t>Karde</t>
        </is>
      </c>
      <c r="B10289" t="inlineStr"/>
      <c r="C10289" t="inlineStr"/>
      <c r="D10289">
        <f> die Karde +</f>
        <v/>
      </c>
    </row>
    <row r="10290">
      <c r="A10290" t="inlineStr">
        <is>
          <t>Kardinal</t>
        </is>
      </c>
      <c r="B10290" t="inlineStr"/>
      <c r="C10290" t="inlineStr"/>
      <c r="D10290" t="inlineStr">
        <is>
          <t>giáo chủ áo đỏ, giáo chủ hồng y, màu đỏ thắm, cardinal-bird = der Kardinal +</t>
        </is>
      </c>
    </row>
    <row r="10291">
      <c r="A10291" t="inlineStr">
        <is>
          <t>Kardiologie</t>
        </is>
      </c>
      <c r="B10291" t="inlineStr"/>
      <c r="C10291" t="inlineStr"/>
      <c r="D10291" t="inlineStr">
        <is>
          <t>bệnh học tim, khoa tim</t>
        </is>
      </c>
    </row>
    <row r="10292">
      <c r="A10292" t="inlineStr">
        <is>
          <t>karg</t>
        </is>
      </c>
      <c r="B10292" t="inlineStr"/>
      <c r="C10292" t="inlineStr"/>
      <c r="D10292" t="inlineStr">
        <is>
          <t>cằn cỗi, không có quả, hiếm hoi, không sinh đẻ, không đem lại kết quả, khô khan - dè sẻn - nghèo, bần cùng, xấu, tồi, kém, yếu, thô thiển, đáng thương, tội nghiệp, đáng khinh, tầm thường, không đáng kể, hèn nhát, hèn hạ - ít, hiếm, không đủ - thanh đạm, sơ sài, biết tằn tiện, dè xẻn, tiết kiệm - khô cằn, không sinh sản, vô ích, không kết quả, vô trùng, nghèo nàn</t>
        </is>
      </c>
    </row>
    <row r="10293">
      <c r="A10293" t="inlineStr">
        <is>
          <t>Kargheit</t>
        </is>
      </c>
      <c r="B10293" t="inlineStr"/>
      <c r="C10293" t="inlineStr"/>
      <c r="D10293" t="inlineStr">
        <is>
          <t>sự cằn cỗi, sự không sinh đẻ, sự khô khan ) - sự tằn tiện, tính hà tiện, tính bủn xỉn - sự thiếu thốn, sự túng thiếu, sự keo kiết, sự keo cú, sự bủn xỉn - sự nghèo nàn, sự xoàng, sự tồi, sự kém - sự ít ỏi, sự thiếu, sự nhỏ giọt, sự nhỏ hẹp, sự chật hẹp = die Kargheit +</t>
        </is>
      </c>
    </row>
    <row r="10294">
      <c r="A10294" t="inlineStr">
        <is>
          <t>karieren</t>
        </is>
      </c>
      <c r="B10294" t="inlineStr"/>
      <c r="C10294" t="inlineStr"/>
      <c r="D10294" t="inlineStr">
        <is>
          <t>kẻ ô vuông, kẻ ca rô, tô màu sặc sỡ, tô nhiều màu, làm cho đỡ tẻ, làm cho mất tính đơn điệu - đánh súc sắc thua sạch, vạch ô vuông, thái hạt lựu</t>
        </is>
      </c>
    </row>
    <row r="10295">
      <c r="A10295" t="inlineStr">
        <is>
          <t>kariert</t>
        </is>
      </c>
      <c r="B10295" t="inlineStr"/>
      <c r="C10295" t="inlineStr"/>
      <c r="D10295" t="inlineStr">
        <is>
          <t>kẻ ô vuông, kẻ ca rô - = kariert +</t>
        </is>
      </c>
    </row>
    <row r="10296">
      <c r="A10296" t="inlineStr">
        <is>
          <t>Karies</t>
        </is>
      </c>
      <c r="B10296" t="inlineStr"/>
      <c r="C10296" t="inlineStr"/>
      <c r="D10296" t="inlineStr">
        <is>
          <t>bệnh mục xương</t>
        </is>
      </c>
    </row>
    <row r="10297">
      <c r="A10297" t="inlineStr">
        <is>
          <t>Karikatur</t>
        </is>
      </c>
      <c r="B10297" t="inlineStr"/>
      <c r="C10297" t="inlineStr"/>
      <c r="D10297" t="inlineStr">
        <is>
          <t>lối vẽ biếm hoạ, tranh biếm hoạ - tranh đả kích, tranh biếm hoạ về chính trị), trang tranh đả kích, trang tranh vui, bản hình mẫu</t>
        </is>
      </c>
    </row>
    <row r="10298">
      <c r="A10298" t="inlineStr">
        <is>
          <t>Karikaturist</t>
        </is>
      </c>
      <c r="B10298" t="inlineStr"/>
      <c r="C10298" t="inlineStr"/>
      <c r="D10298" t="inlineStr">
        <is>
          <t>nhà biếm hoạ - người vẽ tranh đả kích, người vẽ tranh biếm hoạ - người làm trò vặn người, "người rắn"</t>
        </is>
      </c>
    </row>
    <row r="10299">
      <c r="A10299" t="inlineStr">
        <is>
          <t>karikieren</t>
        </is>
      </c>
      <c r="B10299" t="inlineStr"/>
      <c r="C10299" t="inlineStr"/>
      <c r="D10299" t="inlineStr">
        <is>
          <t>vẽ biếm hoạ - vẽ tranh đả kích, vẽ tranh biếm hoạ - bắt chước đùa, nhại chơi, biến thành trò đùa</t>
        </is>
      </c>
    </row>
    <row r="10300">
      <c r="A10300" t="inlineStr">
        <is>
          <t>Karmesinrot</t>
        </is>
      </c>
      <c r="B10300" t="inlineStr"/>
      <c r="C10300" t="inlineStr"/>
      <c r="D10300" t="inlineStr">
        <is>
          <t>màu đỏ thẫm, màu đỏ thắm</t>
        </is>
      </c>
    </row>
    <row r="10301">
      <c r="A10301" t="inlineStr">
        <is>
          <t>karmesinrot</t>
        </is>
      </c>
      <c r="B10301" t="inlineStr"/>
      <c r="C10301" t="inlineStr"/>
      <c r="D10301" t="inlineStr">
        <is>
          <t>đỏ thẫm, đỏ thắm</t>
        </is>
      </c>
    </row>
    <row r="10302">
      <c r="A10302" t="inlineStr">
        <is>
          <t>Karminrot</t>
        </is>
      </c>
      <c r="B10302" t="inlineStr"/>
      <c r="C10302" t="inlineStr"/>
      <c r="D10302" t="inlineStr">
        <is>
          <t>chất đỏ son, màu đỏ son</t>
        </is>
      </c>
    </row>
    <row r="10303">
      <c r="A10303" t="inlineStr">
        <is>
          <t>karminrot</t>
        </is>
      </c>
      <c r="B10303" t="inlineStr"/>
      <c r="C10303" t="inlineStr"/>
      <c r="D10303" t="inlineStr">
        <is>
          <t>đỏ son - đỏ thẫm, đỏ thắm</t>
        </is>
      </c>
    </row>
    <row r="10304">
      <c r="A10304" t="inlineStr">
        <is>
          <t>Karneval</t>
        </is>
      </c>
      <c r="B10304" t="inlineStr"/>
      <c r="C10304" t="inlineStr"/>
      <c r="D10304" t="inlineStr">
        <is>
          <t>ngày hội, cuộc hội hè ăn uống linh đình, cuộc vui trá hình, sự quá xá, sự lạm dụng, sự bừa bãi</t>
        </is>
      </c>
    </row>
    <row r="10305">
      <c r="A10305" t="inlineStr">
        <is>
          <t>Karnickel</t>
        </is>
      </c>
      <c r="B10305" t="inlineStr"/>
      <c r="C10305" t="inlineStr"/>
      <c r="D10305" t="inlineStr">
        <is>
          <t>con thỏ, người nhút nhát, người nhát như thỏ, đấu thủ xoàng - người giơ đầu chịu báng, cái bung xung, cái thân tội</t>
        </is>
      </c>
    </row>
    <row r="10306">
      <c r="A10306" t="inlineStr">
        <is>
          <t>Karo</t>
        </is>
      </c>
      <c r="B10306" t="inlineStr"/>
      <c r="C10306" t="inlineStr"/>
      <c r="D10306"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 - hình vuông, quảng trường, khu nhà khối giáp bốn phố, thước vuông góc, cái ê-ke, ô chữ vuông, bình phương, người nệ cổ = das Karo +</t>
        </is>
      </c>
    </row>
    <row r="10307">
      <c r="A10307" t="inlineStr">
        <is>
          <t>Karomuster</t>
        </is>
      </c>
      <c r="B10307" t="inlineStr"/>
      <c r="C10307" t="inlineStr"/>
      <c r="D10307" t="inlineStr">
        <is>
          <t>biển hàng hình bàn cờ, số nhiều) hình vẽ kẻ ô vuông, vải kẻ ca rô, cờ đam</t>
        </is>
      </c>
    </row>
    <row r="10308">
      <c r="A10308" t="inlineStr">
        <is>
          <t>Karosserie</t>
        </is>
      </c>
      <c r="B10308" t="inlineStr"/>
      <c r="C10308" t="inlineStr"/>
      <c r="D10308" t="inlineStr">
        <is>
          <t>thân thể, thể xác, xác chết, thi thể, thân, nhóm, đoàn, đội, ban, hội đồng, khối, số lượng lớn, nhiều, con người, người, vật thể</t>
        </is>
      </c>
    </row>
    <row r="10309">
      <c r="A10309" t="inlineStr">
        <is>
          <t>Karotin</t>
        </is>
      </c>
      <c r="B10309" t="inlineStr"/>
      <c r="C10309" t="inlineStr"/>
      <c r="D10309" t="inlineStr">
        <is>
          <t>carotin</t>
        </is>
      </c>
    </row>
    <row r="10310">
      <c r="A10310" t="inlineStr">
        <is>
          <t>Karotte</t>
        </is>
      </c>
      <c r="B10310" t="inlineStr"/>
      <c r="C10310" t="inlineStr"/>
      <c r="D10310" t="inlineStr">
        <is>
          <t>cây cà rốt, củ cà rốt, tóc đỏ hoe, người tóc đỏ hoe</t>
        </is>
      </c>
    </row>
    <row r="10311">
      <c r="A10311" t="inlineStr">
        <is>
          <t>Karpfen</t>
        </is>
      </c>
      <c r="B10311" t="inlineStr"/>
      <c r="C10311" t="inlineStr"/>
      <c r="D10311" t="inlineStr">
        <is>
          <t>cá chép</t>
        </is>
      </c>
    </row>
    <row r="10312">
      <c r="A10312" t="inlineStr">
        <is>
          <t>Karre</t>
        </is>
      </c>
      <c r="B10312" t="inlineStr"/>
      <c r="C10312" t="inlineStr"/>
      <c r="D10312" t="inlineStr">
        <is>
          <t>gò, đống, nấm mồ, lợn thiến - xe bò, xe ngựa - xe hai bánh đẩy tay, xe bốn bánh đẩy tay, xe dọn bàn, goòng, bánh vẹt, xe điện</t>
        </is>
      </c>
    </row>
    <row r="10313">
      <c r="A10313" t="inlineStr">
        <is>
          <t>Karren</t>
        </is>
      </c>
      <c r="B10313" t="inlineStr"/>
      <c r="C10313" t="inlineStr"/>
      <c r="D10313" t="inlineStr">
        <is>
          <t>xe bò, xe ngựa - xe hai bánh đẩy tay, xe bốn bánh đẩy tay, xe dọn bàn, goòng, bánh vẹt, xe điện = in einem Karren fahren +</t>
        </is>
      </c>
    </row>
    <row r="10314">
      <c r="A10314" t="inlineStr">
        <is>
          <t>karren</t>
        </is>
      </c>
      <c r="B10314" t="inlineStr"/>
      <c r="C10314" t="inlineStr"/>
      <c r="D10314" t="inlineStr">
        <is>
          <t>chở bằng xe bò, chở bằng xe ngựa - lăn, đẩy cho lăn, dắt, làm quay tròn, xoay, chở trên một xe lăn, xử tội xe hình, đánh nhừ tử, cho quay, quay, lượn vòng, đi xe đạp</t>
        </is>
      </c>
    </row>
    <row r="10315">
      <c r="A10315" t="inlineStr">
        <is>
          <t>Karriere</t>
        </is>
      </c>
      <c r="B10315" t="inlineStr"/>
      <c r="C10315" t="inlineStr"/>
      <c r="D10315" t="inlineStr">
        <is>
          <t>nghề, nghề nghiệp, sự nghiệp, đời hoạt động, quá trình phát triển, tốc lực, sự chạy nhanh, sự lao nhanh, đà lao nhanh, nhà nghề, chuyên nghiệp = Karriere machen + = sich eine Karriere aufbauen +</t>
        </is>
      </c>
    </row>
    <row r="10316">
      <c r="A10316" t="inlineStr">
        <is>
          <t>Karrierist</t>
        </is>
      </c>
      <c r="B10316" t="inlineStr"/>
      <c r="C10316" t="inlineStr"/>
      <c r="D10316" t="inlineStr">
        <is>
          <t>người tham danh vọng, người thích địa vị</t>
        </is>
      </c>
    </row>
    <row r="10317">
      <c r="A10317" t="inlineStr">
        <is>
          <t>Kartei</t>
        </is>
      </c>
      <c r="B10317" t="inlineStr"/>
      <c r="C10317" t="inlineStr"/>
      <c r="D10317" t="inlineStr">
        <is>
          <t>cái giũa, thằng cha láu cá, thằng cha quay quắt, ô đựng tài liêu, hồ sơ, dây thép móc hồ sơ, tài liệu, tập báo, hàng, dãy, hàng quân</t>
        </is>
      </c>
    </row>
    <row r="10318">
      <c r="A10318" t="inlineStr">
        <is>
          <t>Karteikarte</t>
        </is>
      </c>
      <c r="B10318" t="inlineStr"/>
      <c r="C10318" t="inlineStr"/>
      <c r="D10318" t="inlineStr">
        <is>
          <t>phiếu làm mục lục</t>
        </is>
      </c>
    </row>
    <row r="10319">
      <c r="A10319" t="inlineStr">
        <is>
          <t>Kartell</t>
        </is>
      </c>
      <c r="B10319" t="inlineStr"/>
      <c r="C10319" t="inlineStr"/>
      <c r="D10319" t="inlineStr">
        <is>
          <t>cacten kartell), sự phối hợp hành động chung, sự thoả thuận giữa hai nước đang đánh nhau, việc trao đổi tù binh, thử thách đấu gươm - sự kết hợp, sự phối hợp, sự hoá hợp, hợp chất, sự tổ hợp, combination_lock, bộ quần áo vệ sinh may liền, hội, tập đoàn, nghiệp đoàn, xe mô tô thùng motor-cycle combination) - cái nhẫn, cái đai, vòng tròn, vũ đài, môn quyền anh, nơi biểu diễn, vòng người vây quanh, vòng cây bao quanh, quầng, nhóm, bọn, ổ,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Xanhđica, công đoàn, tổ chức cung cấp bài báo, nhóm uỷ viên ban đặc trách, nhóm người thuê cung chỗ săn, nhóm người thuê chung chỗ câu = das Kartell +</t>
        </is>
      </c>
    </row>
    <row r="10320">
      <c r="A10320" t="inlineStr">
        <is>
          <t>Kartenmischen</t>
        </is>
      </c>
      <c r="B10320" t="inlineStr"/>
      <c r="C10320" t="inlineStr"/>
      <c r="D10320" t="inlineStr">
        <is>
          <t>sự kéo lê chân, sự xáo bài, lượt xáo bài, sự xáo trộn, sự ăn nói mập mờ, sự thoái thác, hành động lẩn tránh, hành động lừa dối</t>
        </is>
      </c>
    </row>
    <row r="10321">
      <c r="A10321" t="inlineStr">
        <is>
          <t>Kartenwerk</t>
        </is>
      </c>
      <c r="B10321" t="inlineStr"/>
      <c r="C10321" t="inlineStr"/>
      <c r="D10321" t="inlineStr">
        <is>
          <t>tập bản đồ, giấy vẽ khổ rộng, cột tượng người, đốt sống đội</t>
        </is>
      </c>
    </row>
    <row r="10322">
      <c r="A10322" t="inlineStr">
        <is>
          <t>Kartenzeichner</t>
        </is>
      </c>
      <c r="B10322" t="inlineStr"/>
      <c r="C10322" t="inlineStr"/>
      <c r="D10322" t="inlineStr">
        <is>
          <t>người chuyên vẽ bản đồ</t>
        </is>
      </c>
    </row>
    <row r="10323">
      <c r="A10323" t="inlineStr">
        <is>
          <t>Kartoffel</t>
        </is>
      </c>
      <c r="B10323" t="inlineStr"/>
      <c r="C10323" t="inlineStr"/>
      <c r="D10323" t="inlineStr">
        <is>
          <t>khoai tây - cái thuồng giãy cỏ = etwas wie eine heiße Kartoffel fallen lassen +</t>
        </is>
      </c>
    </row>
    <row r="10324">
      <c r="A10324" t="inlineStr">
        <is>
          <t>Kartoffelbrei</t>
        </is>
      </c>
      <c r="B10324" t="inlineStr"/>
      <c r="C10324" t="inlineStr"/>
      <c r="D10324" t="inlineStr">
        <is>
          <t>hạt ngâm nước nóng, thóc cám nấu trộn, đậu nghiền nhừ, khoai nghiền nhừ, cháo đặc, mớ hỗn độn, người được mê, người được phải lòng</t>
        </is>
      </c>
    </row>
    <row r="10325">
      <c r="A10325" t="inlineStr">
        <is>
          <t>Kartograph</t>
        </is>
      </c>
      <c r="B10325" t="inlineStr"/>
      <c r="C10325" t="inlineStr"/>
      <c r="D10325" t="inlineStr">
        <is>
          <t>người chuyên vẽ bản đồ</t>
        </is>
      </c>
    </row>
    <row r="10326">
      <c r="A10326" t="inlineStr">
        <is>
          <t>Kartographie</t>
        </is>
      </c>
      <c r="B10326" t="inlineStr"/>
      <c r="C10326" t="inlineStr"/>
      <c r="D10326" t="inlineStr">
        <is>
          <t>thuật vẽ bản đồ, cartology</t>
        </is>
      </c>
    </row>
    <row r="10327">
      <c r="A10327" t="inlineStr">
        <is>
          <t>kartographisch</t>
        </is>
      </c>
      <c r="B10327" t="inlineStr"/>
      <c r="C10327" t="inlineStr"/>
      <c r="D10327" t="inlineStr">
        <is>
          <t>thuật vẽ bản đồ - = kartographisch nicht erfaßt +</t>
        </is>
      </c>
    </row>
    <row r="10328">
      <c r="A10328" t="inlineStr">
        <is>
          <t>Karton</t>
        </is>
      </c>
      <c r="B10328" t="inlineStr"/>
      <c r="C10328" t="inlineStr"/>
      <c r="D10328" t="inlineStr">
        <is>
          <t>tấm ván, bảng, giấy bồi, bìa cứng, cơm tháng, cơm trọ, tiền cơm tháng, bàn ăn, bàn, ban, uỷ ban, bộ, boong tàu, mạn thuyền, sân khấu, đường chạy vát - bìa cưng, các tông - hộp bìa cứng, vòng trắng giữa bia - tranh đả kích, tranh biếm hoạ về chính trị), trang tranh đả kích, trang tranh vui, bản hình mẫu - quân bài, danh thiếp, vé xe lửa, bằng bìa cứng, bằng giấy bồi, không bền, không chắc chắn, mỏng mảnh</t>
        </is>
      </c>
    </row>
    <row r="10329">
      <c r="A10329" t="inlineStr">
        <is>
          <t>Karussell</t>
        </is>
      </c>
      <c r="B10329" t="inlineStr"/>
      <c r="C10329" t="inlineStr"/>
      <c r="D10329" t="inlineStr">
        <is>
          <t>trò kéo quân - vòng quay ngựa gỗ, chỗ ngã tư rẽ một chiều, cuộc vui miệt mài, hồi bận bịu tới tấp - chổ đường vòng rotary, traffic-circle), vòng ngựa gỗ, lời nói quanh co, áo cánh, áo cộc - con cù, con quay, sự quay cuồng, sự xoay vần = Karussell fahren +</t>
        </is>
      </c>
    </row>
    <row r="10330">
      <c r="A10330" t="inlineStr">
        <is>
          <t>Karzinom</t>
        </is>
      </c>
      <c r="B10330" t="inlineStr"/>
      <c r="C10330" t="inlineStr"/>
      <c r="D10330" t="inlineStr">
        <is>
          <t>bệnh ung thư, ung nhọt, những cái xấu xa - bệnh viêm loét miệng, bệnh loét tai, bệnh thối mục, nguyên nhân đồi bại, ảnh hưởng thối nát - ung thư biểu bì</t>
        </is>
      </c>
    </row>
    <row r="10331">
      <c r="A10331" t="inlineStr">
        <is>
          <t>kaschieren</t>
        </is>
      </c>
      <c r="B10331" t="inlineStr"/>
      <c r="C10331" t="inlineStr"/>
      <c r="D10331" t="inlineStr">
        <is>
          <t>mặc áo choàng, phủ, tẩm, bọc, tráng - giấu giếm, giấu, che đậy - cán mỏng, dát mỏng</t>
        </is>
      </c>
    </row>
    <row r="10332">
      <c r="A10332" t="inlineStr">
        <is>
          <t>Kaschmir</t>
        </is>
      </c>
      <c r="B10332" t="inlineStr"/>
      <c r="C10332" t="inlineStr"/>
      <c r="D10332">
        <f> der Kaschmir + = der Kaschmir +</f>
        <v/>
      </c>
    </row>
    <row r="10333">
      <c r="A10333" t="inlineStr">
        <is>
          <t>Kaschubaum</t>
        </is>
      </c>
      <c r="B10333" t="inlineStr"/>
      <c r="C10333" t="inlineStr"/>
      <c r="D10333" t="inlineStr">
        <is>
          <t>cây đào lộn hột</t>
        </is>
      </c>
    </row>
    <row r="10334">
      <c r="A10334" t="inlineStr">
        <is>
          <t>Kasein</t>
        </is>
      </c>
      <c r="B10334" t="inlineStr"/>
      <c r="C10334" t="inlineStr"/>
      <c r="D10334" t="inlineStr">
        <is>
          <t>cazein</t>
        </is>
      </c>
    </row>
    <row r="10335">
      <c r="A10335" t="inlineStr">
        <is>
          <t>kasernieren</t>
        </is>
      </c>
      <c r="B10335" t="inlineStr"/>
      <c r="C10335" t="inlineStr"/>
      <c r="D10335" t="inlineStr">
        <is>
          <t>để ở trong trại, cho ở trong trại, thổi còi, huýt sáo, la ó</t>
        </is>
      </c>
    </row>
    <row r="10336">
      <c r="A10336" t="inlineStr">
        <is>
          <t>Kasino</t>
        </is>
      </c>
      <c r="B10336" t="inlineStr"/>
      <c r="C10336" t="inlineStr"/>
      <c r="D10336" t="inlineStr">
        <is>
          <t>câu lạc bộ, nhà chơi, sòng bạc - dùi cui, gậy tày, gậy, quân nhép, hội, trụ sở câu lạc bộ, trụ sở hội club-house) - tình trạng hỗn độn, tình trạng lộn xộn, tình trạng bừa bộn, tình trạng bẩn thỉu, nhóm người ăn chung, bữa ăn, món thịt nhừ, món xúp hổ lốn, món ăn hổ lốn</t>
        </is>
      </c>
    </row>
    <row r="10337">
      <c r="A10337" t="inlineStr">
        <is>
          <t>Kassation</t>
        </is>
      </c>
      <c r="B10337" t="inlineStr"/>
      <c r="C10337" t="inlineStr"/>
      <c r="D10337" t="inlineStr">
        <is>
          <t>sự huỷ bỏ</t>
        </is>
      </c>
    </row>
    <row r="10338">
      <c r="A10338" t="inlineStr">
        <is>
          <t>Kassenarzt</t>
        </is>
      </c>
      <c r="B10338" t="inlineStr"/>
      <c r="C10338" t="inlineStr"/>
      <c r="D10338" t="inlineStr">
        <is>
          <t>bác sĩ hảo hiểm trong danh sách đăng ký nhận chữa bệnh nhân theo chế độ bảo hiểm ở Anh) = als Kassenarzt zugelassen +</t>
        </is>
      </c>
    </row>
    <row r="10339">
      <c r="A10339" t="inlineStr">
        <is>
          <t>Kassenbeamte</t>
        </is>
      </c>
      <c r="B10339" t="inlineStr"/>
      <c r="C10339" t="inlineStr"/>
      <c r="D10339" t="inlineStr">
        <is>
          <t>thủ quỹ</t>
        </is>
      </c>
    </row>
    <row r="10340">
      <c r="A10340" t="inlineStr">
        <is>
          <t>Kassenbon</t>
        </is>
      </c>
      <c r="B10340" t="inlineStr"/>
      <c r="C10340" t="inlineStr"/>
      <c r="D10340" t="inlineStr">
        <is>
          <t>công thức, đơn thuốc, sự nhận được, số nhiều), sự thu, số thu, giấy biên nhận, biên lai</t>
        </is>
      </c>
    </row>
    <row r="10341">
      <c r="A10341" t="inlineStr">
        <is>
          <t>Kassenschalter</t>
        </is>
      </c>
      <c r="B10341" t="inlineStr"/>
      <c r="C10341" t="inlineStr"/>
      <c r="D10341" t="inlineStr">
        <is>
          <t>quầy hàng, quầy thu tiền, ghi sê, bàn tính, máy tính, người đếm, thẻ, ức ngực, thành đuôi tàu, miếng đệm lót giày</t>
        </is>
      </c>
    </row>
    <row r="10342">
      <c r="A10342" t="inlineStr">
        <is>
          <t>Kassensturz</t>
        </is>
      </c>
      <c r="B10342" t="inlineStr"/>
      <c r="C10342" t="inlineStr"/>
      <c r="D10342">
        <f> Kassensturz machen +</f>
        <v/>
      </c>
    </row>
    <row r="10343">
      <c r="A10343" t="inlineStr">
        <is>
          <t>Kassenwart</t>
        </is>
      </c>
      <c r="B10343" t="inlineStr"/>
      <c r="C10343" t="inlineStr"/>
      <c r="D10343" t="inlineStr">
        <is>
          <t>người thủ quỹ</t>
        </is>
      </c>
    </row>
    <row r="10344">
      <c r="A10344" t="inlineStr">
        <is>
          <t>Kassenzettel</t>
        </is>
      </c>
      <c r="B10344" t="inlineStr"/>
      <c r="C10344" t="inlineStr"/>
      <c r="D10344"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 - vé, cuống vé, phiếu, phiếu thưởng hiện vật, phiếu dự xổ số</t>
        </is>
      </c>
    </row>
    <row r="10345">
      <c r="A10345" t="inlineStr">
        <is>
          <t>Kasserolle</t>
        </is>
      </c>
      <c r="B10345" t="inlineStr"/>
      <c r="C10345" t="inlineStr"/>
      <c r="D10345" t="inlineStr">
        <is>
          <t>nồi đất, món thịt hầm - cái xoong - xoong nhỏ có cán, chảo rán</t>
        </is>
      </c>
    </row>
    <row r="10346">
      <c r="A10346" t="inlineStr">
        <is>
          <t>Kassette</t>
        </is>
      </c>
      <c r="B10346" t="inlineStr"/>
      <c r="C10346" t="inlineStr"/>
      <c r="D10346" t="inlineStr">
        <is>
          <t>đạn, vỏ đạn, đàu máy quay đĩa, cuộn phim chụp ảnh - hộp tráp nhỏ, quan tài hạng tốt, bình đựng tro hoả táng = die Kassette +</t>
        </is>
      </c>
    </row>
    <row r="10347">
      <c r="A10347" t="inlineStr">
        <is>
          <t>Kassettenrecorder</t>
        </is>
      </c>
      <c r="B10347" t="inlineStr"/>
      <c r="C10347" t="inlineStr"/>
      <c r="D10347">
        <f> der große Kassettenrecorder +</f>
        <v/>
      </c>
    </row>
    <row r="10348">
      <c r="A10348" t="inlineStr">
        <is>
          <t>kassieren</t>
        </is>
      </c>
      <c r="B10348" t="inlineStr"/>
      <c r="C10348" t="inlineStr"/>
      <c r="D10348" t="inlineStr">
        <is>
          <t>trả tiền mặt, lĩnh tiền mặt - tập hợp lại, đến lấy, đi lấy, thu lượm, thu thập, góp nhặt, sưu tầm, tập trung, suy ra, rút ra, tập hợp, tụ hợp lại, dồn lại, ứ lại, đọng lại - bỏ vào túi, đút túi, xoáy, ăn cắp, cam chịu, nuốt, thọc vào túi hứng bi, chèn, cản = kassieren +</t>
        </is>
      </c>
    </row>
    <row r="10349">
      <c r="A10349" t="inlineStr">
        <is>
          <t>Kassierer</t>
        </is>
      </c>
      <c r="B10349" t="inlineStr"/>
      <c r="C10349" t="inlineStr"/>
      <c r="D10349" t="inlineStr">
        <is>
          <t>thủ quỹ - người thu thập, người sưu tầm, người thu, người đi quyên, cổ góp, vành góp, cực góp, ống góp - người kể chuyện, người hay kể chuyện, người tự thuật, người kiểm phiếu, người thủ quỹ</t>
        </is>
      </c>
    </row>
    <row r="10350">
      <c r="A10350" t="inlineStr">
        <is>
          <t>Kastagnette</t>
        </is>
      </c>
      <c r="B10350" t="inlineStr"/>
      <c r="C10350" t="inlineStr"/>
      <c r="D10350" t="inlineStr">
        <is>
          <t>số nhiều) catanhet</t>
        </is>
      </c>
    </row>
    <row r="10351">
      <c r="A10351" t="inlineStr">
        <is>
          <t>Kastanie</t>
        </is>
      </c>
      <c r="B10351" t="inlineStr"/>
      <c r="C10351" t="inlineStr"/>
      <c r="D10351" t="inlineStr">
        <is>
          <t>cây hạt dẻ, hạt dẻ, màu nâu hạt dẻ, ngựa màu hạt dẻ, chuyện cũ rích = die rote Kastanie + = die echte Kastanie + = die weiße Kastanie +</t>
        </is>
      </c>
    </row>
    <row r="10352">
      <c r="A10352" t="inlineStr">
        <is>
          <t>Kastanienbraun</t>
        </is>
      </c>
      <c r="B10352" t="inlineStr"/>
      <c r="C10352" t="inlineStr"/>
      <c r="D10352" t="inlineStr">
        <is>
          <t>màu nâu sẫm, màu hạt dẻ, pháo cối, pháo hiệu, người bị bỏ lại trên đảo hoang</t>
        </is>
      </c>
    </row>
    <row r="10353">
      <c r="A10353" t="inlineStr">
        <is>
          <t>kastanienbraun</t>
        </is>
      </c>
      <c r="B10353" t="inlineStr"/>
      <c r="C10353" t="inlineStr"/>
      <c r="D10353" t="inlineStr">
        <is>
          <t>hồng - màu nâu hạt dẻ - nâu sẫm, màu hạt dẻ</t>
        </is>
      </c>
    </row>
    <row r="10354">
      <c r="A10354" t="inlineStr">
        <is>
          <t>Kaste</t>
        </is>
      </c>
      <c r="B10354" t="inlineStr"/>
      <c r="C10354" t="inlineStr"/>
      <c r="D10354" t="inlineStr">
        <is>
          <t>đẳng cấp, chế độ đẳng cấp, địa vị đẳng cấp, tầng lớp được đặc quyền</t>
        </is>
      </c>
    </row>
    <row r="10355">
      <c r="A10355" t="inlineStr">
        <is>
          <t>kasteien</t>
        </is>
      </c>
      <c r="B10355" t="inlineStr"/>
      <c r="C10355" t="inlineStr"/>
      <c r="D10355" t="inlineStr">
        <is>
          <t>hành xác, làm nhục, làm cho xấu hổ, làm mất thể diện, bị thối hoại = sich kasteien +</t>
        </is>
      </c>
    </row>
    <row r="10356">
      <c r="A10356" t="inlineStr">
        <is>
          <t>Kastell</t>
        </is>
      </c>
      <c r="B10356" t="inlineStr"/>
      <c r="C10356" t="inlineStr"/>
      <c r="D10356" t="inlineStr">
        <is>
          <t>pháo đài, công sự, vị trí phòng thủ</t>
        </is>
      </c>
    </row>
    <row r="10357">
      <c r="A10357" t="inlineStr">
        <is>
          <t>Kastellan</t>
        </is>
      </c>
      <c r="B10357" t="inlineStr"/>
      <c r="C10357" t="inlineStr"/>
      <c r="D10357" t="inlineStr">
        <is>
          <t>người cai quản thành trì, người cai quản lâu đài</t>
        </is>
      </c>
    </row>
    <row r="10358">
      <c r="A10358" t="inlineStr">
        <is>
          <t>Kasten</t>
        </is>
      </c>
      <c r="B10358" t="inlineStr"/>
      <c r="C10358" t="inlineStr"/>
      <c r="D10358" t="inlineStr">
        <is>
          <t>hộp, hòm, rương, thuyền lớn - thùng, túi vải bạt, thùng đựng rượu, rượu thùng - tráp, bao, chỗ ngồi, lô, phòng nhỏ, ô, chòi, điếm, ghế, tủ sắt, két sắt, ông, quà, lều nhỏ, chỗ trú chân, hộp ống lót, cái tát, cái bạt, cây hoàng dương - tủ, vỏ, nội các, chính phủ, phòng riêng - trường hợp, cảnh ngộ, hoàn cảnh, tình thế, ca, vụ, việc kiện, việc thưa kiện, kiện, việc tố tụng, cách, ngăn, túi, hộp chữ in - két, tủ com mốt chest of drawers), ngực - cái két, kho bạc, coffer-dam - chuồng thỏ, lều, quán, xe goòng = der Kasten + = der schwarze Kasten + = der Erste Hilfe Kasten + = etwas auf dem Kasten haben +</t>
        </is>
      </c>
    </row>
    <row r="10359">
      <c r="A10359" t="inlineStr">
        <is>
          <t>Kastrat</t>
        </is>
      </c>
      <c r="B10359" t="inlineStr"/>
      <c r="C10359" t="inlineStr"/>
      <c r="D10359" t="inlineStr">
        <is>
          <t>quan hoạn = der Kastrat +</t>
        </is>
      </c>
    </row>
    <row r="10360">
      <c r="A10360" t="inlineStr">
        <is>
          <t>Kastration</t>
        </is>
      </c>
      <c r="B10360" t="inlineStr"/>
      <c r="C10360" t="inlineStr"/>
      <c r="D10360" t="inlineStr">
        <is>
          <t>sự thiến, sự cắt xén đoạn dở, sự cắt xén đoạn thừa = die Kastration +</t>
        </is>
      </c>
    </row>
    <row r="10361">
      <c r="A10361" t="inlineStr">
        <is>
          <t>kastrieren</t>
        </is>
      </c>
      <c r="B10361" t="inlineStr"/>
      <c r="C10361" t="inlineStr"/>
      <c r="D10361" t="inlineStr">
        <is>
          <t>thiến - cắt xén đoạn dở, cắt xén đoạn thừa - hoạn, cắt xén, làm yếu ớt, làm nhu nhược, làm nghèo = kastrieren + = kastrieren +</t>
        </is>
      </c>
    </row>
    <row r="10362">
      <c r="A10362" t="inlineStr">
        <is>
          <t>Kasus</t>
        </is>
      </c>
      <c r="B10362" t="inlineStr"/>
      <c r="C10362" t="inlineStr"/>
      <c r="D10362" t="inlineStr">
        <is>
          <t>trường hợp, cảnh ngộ, hoàn cảnh, tình thế, ca, vụ, việc kiện, việc thưa kiện, kiện, việc tố tụng, cách, hộp, hòm, ngăn, túi, vỏ, hộp chữ in</t>
        </is>
      </c>
    </row>
    <row r="10363">
      <c r="A10363" t="inlineStr">
        <is>
          <t>Katakombe</t>
        </is>
      </c>
      <c r="B10363" t="inlineStr"/>
      <c r="C10363" t="inlineStr"/>
      <c r="D10363" t="inlineStr">
        <is>
          <t>hầm để quan tài, hầm mộ, hầm rượu</t>
        </is>
      </c>
    </row>
    <row r="10364">
      <c r="A10364" t="inlineStr">
        <is>
          <t>kataleptisch</t>
        </is>
      </c>
      <c r="B10364" t="inlineStr"/>
      <c r="C10364" t="inlineStr"/>
      <c r="D10364" t="inlineStr">
        <is>
          <t>chứng giữ nguyên thế, mắc chứng giữ nguyên thế</t>
        </is>
      </c>
    </row>
    <row r="10365">
      <c r="A10365" t="inlineStr">
        <is>
          <t>Katalog</t>
        </is>
      </c>
      <c r="B10365" t="inlineStr"/>
      <c r="C10365" t="inlineStr"/>
      <c r="D10365" t="inlineStr">
        <is>
          <t>bản liệt kê mục lục = der alphabetische Katalog +</t>
        </is>
      </c>
    </row>
    <row r="10366">
      <c r="A10366" t="inlineStr">
        <is>
          <t>katalogisieren</t>
        </is>
      </c>
      <c r="B10366" t="inlineStr"/>
      <c r="C10366" t="inlineStr"/>
      <c r="D10366" t="inlineStr">
        <is>
          <t>kẻ thành mục lục, chia thành loại, ghi vào mục lục - viềm, diềm bằng vải, nhét mép vải, ghi vào danh sách, thích, muốn, nghe</t>
        </is>
      </c>
    </row>
    <row r="10367">
      <c r="A10367" t="inlineStr">
        <is>
          <t>Katalysator</t>
        </is>
      </c>
      <c r="B10367" t="inlineStr"/>
      <c r="C10367" t="inlineStr"/>
      <c r="D10367" t="inlineStr">
        <is>
          <t>vật xúc tác, chất xúc tác</t>
        </is>
      </c>
    </row>
    <row r="10368">
      <c r="A10368" t="inlineStr">
        <is>
          <t>katapultieren</t>
        </is>
      </c>
      <c r="B10368" t="inlineStr"/>
      <c r="C10368" t="inlineStr"/>
      <c r="D10368" t="inlineStr">
        <is>
          <t>bắn bằng súng cao su, phóng máy bay bằng máy phóng</t>
        </is>
      </c>
    </row>
    <row r="10369">
      <c r="A10369" t="inlineStr">
        <is>
          <t>Katarakt</t>
        </is>
      </c>
      <c r="B10369" t="inlineStr"/>
      <c r="C10369" t="inlineStr"/>
      <c r="D10369" t="inlineStr">
        <is>
          <t>thác nước lớn, cơn mưa như trút nước, bệnh đục nhân mắt, bộ hoãn xung, cái hãm, máy hãm - thác nước</t>
        </is>
      </c>
    </row>
    <row r="10370">
      <c r="A10370" t="inlineStr">
        <is>
          <t>Katarrh</t>
        </is>
      </c>
      <c r="B10370" t="inlineStr"/>
      <c r="C10370" t="inlineStr"/>
      <c r="D10370" t="inlineStr">
        <is>
          <t>chứng chảy, viêm chảy - sự lạnh nhạt, sự lạnh lẽo, sự cảm lạnh</t>
        </is>
      </c>
    </row>
    <row r="10371">
      <c r="A10371" t="inlineStr">
        <is>
          <t>katarrhalisch</t>
        </is>
      </c>
      <c r="B10371" t="inlineStr"/>
      <c r="C10371" t="inlineStr"/>
      <c r="D10371" t="inlineStr">
        <is>
          <t>chảy, viêm chảy - chảy nước mũi, chảy dâi, có đờm, ướt át, ẩm ướt</t>
        </is>
      </c>
    </row>
    <row r="10372">
      <c r="A10372" t="inlineStr">
        <is>
          <t>katastrophal</t>
        </is>
      </c>
      <c r="B10372" t="inlineStr"/>
      <c r="C10372" t="inlineStr"/>
      <c r="D10372" t="inlineStr">
        <is>
          <t>thảm hoạ, thê thảm - tai hại, thảm khốc, bất hạnh</t>
        </is>
      </c>
    </row>
    <row r="10373">
      <c r="A10373" t="inlineStr">
        <is>
          <t>Katastrophe</t>
        </is>
      </c>
      <c r="B10373" t="inlineStr"/>
      <c r="C10373" t="inlineStr"/>
      <c r="D10373" t="inlineStr">
        <is>
          <t>tai hoạ, tai ương, thiên tai - tai biến, thảm hoạ, tai hoạ lớn, kết thúc thê thảm, kết thúc của một vở bi kịch - tai ách, điều bất hạnh</t>
        </is>
      </c>
    </row>
    <row r="10374">
      <c r="A10374" t="inlineStr">
        <is>
          <t>katechisieren</t>
        </is>
      </c>
      <c r="B10374" t="inlineStr"/>
      <c r="C10374" t="inlineStr"/>
      <c r="D10374" t="inlineStr">
        <is>
          <t>dạy bằng sách giáo lý vấn đáp, dạy bằng vấn đáp, tra hỏi chất vấn</t>
        </is>
      </c>
    </row>
    <row r="10375">
      <c r="A10375" t="inlineStr">
        <is>
          <t>Kategorie</t>
        </is>
      </c>
      <c r="B10375" t="inlineStr"/>
      <c r="C10375" t="inlineStr"/>
      <c r="D10375" t="inlineStr">
        <is>
          <t>hạng, loại, phạm trù = die Kategorie +</t>
        </is>
      </c>
    </row>
    <row r="10376">
      <c r="A10376" t="inlineStr">
        <is>
          <t>kategorisch</t>
        </is>
      </c>
      <c r="B10376" t="inlineStr"/>
      <c r="C10376" t="inlineStr"/>
      <c r="D10376" t="inlineStr">
        <is>
          <t>tuyệt đối, khẳng định, vô điều kiện, rõ ràng, minh bạch, xác thực</t>
        </is>
      </c>
    </row>
    <row r="10377">
      <c r="A10377" t="inlineStr">
        <is>
          <t>Kater</t>
        </is>
      </c>
      <c r="B10377" t="inlineStr"/>
      <c r="C10377" t="inlineStr"/>
      <c r="D10377">
        <f> der Kater + = der gestiefelte Kater +</f>
        <v/>
      </c>
    </row>
    <row r="10378">
      <c r="A10378" t="inlineStr">
        <is>
          <t>Kathedrale</t>
        </is>
      </c>
      <c r="B10378" t="inlineStr"/>
      <c r="C10378" t="inlineStr"/>
      <c r="D10378" t="inlineStr">
        <is>
          <t>nhà thờ lớn - nhà thờ tu viện</t>
        </is>
      </c>
    </row>
    <row r="10379">
      <c r="A10379" t="inlineStr">
        <is>
          <t>Kathode</t>
        </is>
      </c>
      <c r="B10379" t="inlineStr"/>
      <c r="C10379" t="inlineStr"/>
      <c r="D10379" t="inlineStr">
        <is>
          <t>cực âm, catôt</t>
        </is>
      </c>
    </row>
    <row r="10380">
      <c r="A10380" t="inlineStr">
        <is>
          <t>Kattun</t>
        </is>
      </c>
      <c r="B10380" t="inlineStr"/>
      <c r="C10380" t="inlineStr"/>
      <c r="D10380" t="inlineStr">
        <is>
          <t>vải trúc bâu, vải in hoa - bông, cây bông, chỉ, sợi, vải bông = der bunte Kattun + = der bedruckte Kattun +</t>
        </is>
      </c>
    </row>
    <row r="10381">
      <c r="A10381" t="inlineStr">
        <is>
          <t>Katzbuckeln</t>
        </is>
      </c>
      <c r="B10381" t="inlineStr"/>
      <c r="C10381" t="inlineStr"/>
      <c r="D10381" t="inlineStr">
        <is>
          <t>sự khúm núm, sự khép nép, sự luồn cúi, sự quỵ luỵ</t>
        </is>
      </c>
    </row>
    <row r="10382">
      <c r="A10382" t="inlineStr">
        <is>
          <t>katzbuckeln</t>
        </is>
      </c>
      <c r="B10382" t="inlineStr"/>
      <c r="C10382" t="inlineStr"/>
      <c r="D10382" t="inlineStr">
        <is>
          <t>nép xuống, núp mình xuống, co rúm lại, khúm núm, khép nép, luồn cúi, quỵ luỵ</t>
        </is>
      </c>
    </row>
    <row r="10383">
      <c r="A10383" t="inlineStr">
        <is>
          <t>Katze</t>
        </is>
      </c>
      <c r="B10383" t="inlineStr"/>
      <c r="C10383" t="inlineStr"/>
      <c r="D10383" t="inlineStr">
        <is>
          <t>con mèo, thú thuộc giống mèo, mụ đàn bà nanh ác, đứa bé hay cào cấu, đòn kéo neo cat head), roi chín dài cat o-nine-tails), con khăng = die getigerte Katze + = die weibliche Katze + = wie Hund und Katze leben +</t>
        </is>
      </c>
    </row>
    <row r="10384">
      <c r="A10384" t="inlineStr">
        <is>
          <t>katzenartig</t>
        </is>
      </c>
      <c r="B10384" t="inlineStr"/>
      <c r="C10384" t="inlineStr"/>
      <c r="D10384" t="inlineStr">
        <is>
          <t>giống mèo, như mèo, giả dối, nham hiểm, thâm hiểm</t>
        </is>
      </c>
    </row>
    <row r="10385">
      <c r="A10385" t="inlineStr">
        <is>
          <t>katzenfreundlich</t>
        </is>
      </c>
      <c r="B10385" t="inlineStr"/>
      <c r="C10385" t="inlineStr"/>
      <c r="D10385" t="inlineStr">
        <is>
          <t>ngọt quá, ngọt lự - có mặt cạo nhẫn, có mặt nhẫn, có vẽ mặt thân thiện</t>
        </is>
      </c>
    </row>
    <row r="10386">
      <c r="A10386" t="inlineStr">
        <is>
          <t>katzenhaft</t>
        </is>
      </c>
      <c r="B10386" t="inlineStr"/>
      <c r="C10386" t="inlineStr"/>
      <c r="D10386" t="inlineStr">
        <is>
          <t>như mèo, nham hiểm, nanh ác - - lén, lẩn, uốn khúc, lượn vòng, uyển chuyển</t>
        </is>
      </c>
    </row>
    <row r="10387">
      <c r="A10387" t="inlineStr">
        <is>
          <t>Katzenjammer</t>
        </is>
      </c>
      <c r="B10387" t="inlineStr"/>
      <c r="C10387" t="inlineStr"/>
      <c r="D10387" t="inlineStr">
        <is>
          <t>sự giận dỗi = der Katzenjammer danach +</t>
        </is>
      </c>
    </row>
    <row r="10388">
      <c r="A10388" t="inlineStr">
        <is>
          <t>Katzenmusik</t>
        </is>
      </c>
      <c r="B10388" t="inlineStr"/>
      <c r="C10388" t="inlineStr"/>
      <c r="D10388" t="inlineStr">
        <is>
          <t>tiếng lộn xộn chối tai, điệu nhạc chối tai, âm hưởng xấu, âm tạp, sự không hoà hợp, sự không ăn khớp</t>
        </is>
      </c>
    </row>
    <row r="10389">
      <c r="A10389" t="inlineStr">
        <is>
          <t>katzig</t>
        </is>
      </c>
      <c r="B10389" t="inlineStr"/>
      <c r="C10389" t="inlineStr"/>
      <c r="D10389" t="inlineStr">
        <is>
          <t>như mèo, nham hiểm, nanh ác</t>
        </is>
      </c>
    </row>
    <row r="10390">
      <c r="A10390" t="inlineStr">
        <is>
          <t>kaubar</t>
        </is>
      </c>
      <c r="B10390" t="inlineStr"/>
      <c r="C10390" t="inlineStr"/>
      <c r="D10390" t="inlineStr">
        <is>
          <t>phải nhai nhiều</t>
        </is>
      </c>
    </row>
    <row r="10391">
      <c r="A10391" t="inlineStr">
        <is>
          <t>Kauderwelsch</t>
        </is>
      </c>
      <c r="B10391" t="inlineStr"/>
      <c r="C10391" t="inlineStr"/>
      <c r="D10391" t="inlineStr">
        <is>
          <t>câu thần chú, lời nói khó hiểu - sự nghiêng, độ nghiêng, mặt nghiêng, sự xô đẩy làm nghiêng, lời giả dối, lời đạo đức giả, lời nói thớ lợ, tiếng lóng nhà nghề, tiếng lóng, lời nói công thức, lời nói sáo, lời nói rỗng tuếch - lời nói màu mè, lời nói điệu bộ, lời nói cường điệu - lời nói lắp bắp, câu nói sai ngữ pháp - tiếng nói khó hiểu, tiếng nói líu nhíu khó hiểu, biệt ngữ, tiếng hót líu lo - tiếng la khó hiểu - pidgin English tiếng Anh "bồi", việc riêng</t>
        </is>
      </c>
    </row>
    <row r="10392">
      <c r="A10392" t="inlineStr">
        <is>
          <t>Kauen</t>
        </is>
      </c>
      <c r="B10392" t="inlineStr"/>
      <c r="C10392" t="inlineStr"/>
      <c r="D10392" t="inlineStr">
        <is>
          <t>sự nhai, sự nhai thuốc lá, mồi thuốc lá nhai - = das Kauen +</t>
        </is>
      </c>
    </row>
    <row r="10393">
      <c r="A10393" t="inlineStr">
        <is>
          <t>kauen</t>
        </is>
      </c>
      <c r="B10393" t="inlineStr"/>
      <c r="C10393" t="inlineStr"/>
      <c r="D10393" t="inlineStr">
        <is>
          <t>gặm, nhai rào rạo, nhay, nghiến, bực tức không chịu nổi, tức tối mà phải chịu, nghiến răng mà chịu, nóng ruột, sốt ruột, nôn nóng - nhai, ngẫm nghĩ, nghiền ngẫm nghĩ tới nghĩ lui</t>
        </is>
      </c>
    </row>
    <row r="10394">
      <c r="A10394" t="inlineStr">
        <is>
          <t>Kauer</t>
        </is>
      </c>
      <c r="B10394" t="inlineStr"/>
      <c r="C10394" t="inlineStr"/>
      <c r="D10394" t="inlineStr">
        <is>
          <t>người nhai thuốc lá</t>
        </is>
      </c>
    </row>
    <row r="10395">
      <c r="A10395" t="inlineStr">
        <is>
          <t>Kauern</t>
        </is>
      </c>
      <c r="B10395" t="inlineStr"/>
      <c r="C10395" t="inlineStr"/>
      <c r="D10395" t="inlineStr">
        <is>
          <t>sự ngồi xổm, sự ngồi chồm chỗm, thế ngồi xổm, thế ngồi chồm chỗm, người béo lùn</t>
        </is>
      </c>
    </row>
    <row r="10396">
      <c r="A10396" t="inlineStr">
        <is>
          <t>kauern</t>
        </is>
      </c>
      <c r="B10396" t="inlineStr"/>
      <c r="C10396" t="inlineStr"/>
      <c r="D10396" t="inlineStr">
        <is>
          <t>động tính từ quá khứ) nằm xuống, nằm dài ra, diễn đạt, diễn tả, ẩn, che đậy, đánh màng, đánh mộng, đặt ngang, rải ủ cho nẩy mầm, nằm, ẩn náu, núp trốn, nằm phục kích - ngồi co rúm lại, nằm co, thu mình lại - thu mình lấy đà, né, núp, cúi mình, luồn cúi</t>
        </is>
      </c>
    </row>
    <row r="10397">
      <c r="A10397" t="inlineStr">
        <is>
          <t>Kauf</t>
        </is>
      </c>
      <c r="B10397" t="inlineStr"/>
      <c r="C10397" t="inlineStr"/>
      <c r="D10397" t="inlineStr">
        <is>
          <t>sự mặc cả, sự thoả thuận mua bán, giao kèo mua bán, món mua được, món hời, món bở, cơ hội tốt - sự mua, vật mua -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 = Kauf ist Kauf + = der günstige Kauf + = ein guter Kauf + = zum Kauf anreizen + = etwas in Kauf nehmen + = einen Kauf abschließen +</t>
        </is>
      </c>
    </row>
    <row r="10398">
      <c r="A10398" t="inlineStr">
        <is>
          <t>kaufen</t>
        </is>
      </c>
      <c r="B10398" t="inlineStr"/>
      <c r="C10398" t="inlineStr"/>
      <c r="D10398" t="inlineStr">
        <is>
          <t>trả tiền mặt, lĩnh tiền mặt - mua, tậu, giành được, tậu được, kéo lên bằng ròng rọc, bẩy lên bằng đòn bẩy = kaufen + = gut kaufen + = stark kaufen + = teuer kaufen +</t>
        </is>
      </c>
    </row>
    <row r="10399">
      <c r="A10399" t="inlineStr">
        <is>
          <t>Kaufkraft</t>
        </is>
      </c>
      <c r="B10399" t="inlineStr"/>
      <c r="C10399" t="inlineStr"/>
      <c r="D10399" t="inlineStr">
        <is>
          <t>sức mua</t>
        </is>
      </c>
    </row>
    <row r="10400">
      <c r="A10400" t="inlineStr">
        <is>
          <t>Kaufleute</t>
        </is>
      </c>
      <c r="B10400" t="inlineStr"/>
      <c r="C10400" t="inlineStr"/>
      <c r="D10400" t="inlineStr">
        <is>
          <t>nghề, nghề nghiệp, thương nghiệp, thương mại, sự buôn bán, mậu dịch, ngành buôn bán, những người trong ngành buôn bán, ngành tàu ngầm, trade-wind</t>
        </is>
      </c>
    </row>
    <row r="10401">
      <c r="A10401" t="inlineStr">
        <is>
          <t>Kaufmann</t>
        </is>
      </c>
      <c r="B10401" t="inlineStr"/>
      <c r="C10401" t="inlineStr"/>
      <c r="D10401" t="inlineStr">
        <is>
          <t>người buôn bán, người chia bài, người đối xử, người ăn ở, người xử sự - nhà buôn, lái buôn - thương gia, tàu buôn = Kaufmann- + = Kaufmann werden +</t>
        </is>
      </c>
    </row>
    <row r="10402">
      <c r="A10402" t="inlineStr">
        <is>
          <t>Kaugummi</t>
        </is>
      </c>
      <c r="B10402" t="inlineStr"/>
      <c r="C10402" t="inlineStr"/>
      <c r="D10402">
        <f> wie Kaugummi +</f>
        <v/>
      </c>
    </row>
    <row r="10403">
      <c r="A10403" t="inlineStr">
        <is>
          <t>Kaukasus</t>
        </is>
      </c>
      <c r="B10403" t="inlineStr"/>
      <c r="C10403" t="inlineStr"/>
      <c r="D10403">
        <f> der Kaukasus +</f>
        <v/>
      </c>
    </row>
    <row r="10404">
      <c r="A10404" t="inlineStr">
        <is>
          <t>Kaulquappe</t>
        </is>
      </c>
      <c r="B10404" t="inlineStr"/>
      <c r="C10404" t="inlineStr"/>
      <c r="D10404" t="inlineStr">
        <is>
          <t>nòng nọc</t>
        </is>
      </c>
    </row>
    <row r="10405">
      <c r="A10405" t="inlineStr">
        <is>
          <t>kaum</t>
        </is>
      </c>
      <c r="B10405" t="inlineStr"/>
      <c r="C10405" t="inlineStr"/>
      <c r="D10405" t="inlineStr">
        <is>
          <t>công khai, rõ ràng, rỗng không, trơ trụi, nghèo nàn, vừa mới, vừa đủ - khắc nghiệt, nghiêm khắc, tàn tệ, cứng rắn, khó khăn, chật vật, chỉ vừa mới, chỉ vừa phải, hầu như không - nhỏ bé, be bỏng, ngắn, ngắn ngủi, ít ỏi, nhỏ nhen, nhỏ mọn, tầm thường, hẹp hòi, ti tiện, ít, một chút, không một chút nào - vừa vặn, chắc chắn là không, không - tốt, giỏi, hay, phong lưu, sung túc, hợp lý, chính đáng, phi, đúng, nhiều, kỹ, rõ, sâu sắc, tốt lành, đúng lúc, hợp thời, nên, cần, khoẻ, mạnh khoẻ, mạnh giỏi, may, may mắn, quái, lạ quá, đấy, thế đấy, thế nào - sao, thôi, thôi được, thôi nào, nào nào, thôi thế là, được, ừ, vậy, vậy thì</t>
        </is>
      </c>
    </row>
    <row r="10406">
      <c r="A10406" t="inlineStr">
        <is>
          <t>kausal</t>
        </is>
      </c>
      <c r="B10406" t="inlineStr"/>
      <c r="C10406" t="inlineStr"/>
      <c r="D10406" t="inlineStr">
        <is>
          <t>nguyên nhân, quan hệ nhân quả</t>
        </is>
      </c>
    </row>
    <row r="10407">
      <c r="A10407" t="inlineStr">
        <is>
          <t>Kaution</t>
        </is>
      </c>
      <c r="B10407" t="inlineStr"/>
      <c r="C10407" t="inlineStr"/>
      <c r="D10407" t="inlineStr">
        <is>
          <t>tiền bảo lãnh, người bảo lãnh, vòng đỡ mui xe, quai ấm, giá đỡ đầu bò cái, gióng ngang ngăn ô chuồng ngựa, hàng rào vây quanh, tường bao quanh sân lâu đài, sân lâu đài - vật gửi, tiền gửi, tiền ký quỹ, tiền đặc cọc, chất lắng, vật lắng, khoáng sản, mỏ - sự bảo đảm, sự bảo lãnh, vật bảo đảm, giấy bảo đảm - sự cam kết trước toà, tiền bảo chứng - sự yên ổn, sự an toàn, sự an ninh, tổ chức bảo vệ, cơ quan bảo vệ, chứng khoán = die Kaution leisten + = gegen Kaution entlassen + = jemanden gegen Kaution freilassen +</t>
        </is>
      </c>
    </row>
    <row r="10408">
      <c r="A10408" t="inlineStr">
        <is>
          <t>Kautschuk</t>
        </is>
      </c>
      <c r="B10408" t="inlineStr"/>
      <c r="C10408" t="inlineStr"/>
      <c r="D10408" t="inlineStr">
        <is>
          <t>cao su - cao su india-rubber), cái tẩy, ủng cao su, người xoa bóp, khăn lau, giẻ lau, cái để chà xát, bằng cao su = der synthetische Kautschuk +</t>
        </is>
      </c>
    </row>
    <row r="10409">
      <c r="A10409" t="inlineStr">
        <is>
          <t>Kauz</t>
        </is>
      </c>
      <c r="B10409" t="inlineStr"/>
      <c r="C10409" t="inlineStr"/>
      <c r="D10409" t="inlineStr">
        <is>
          <t>bánh bao nhân nho, bánh sữa nhỏ, búi tóc nhỏ, chú thỏ, chú sóc - người kỳ quặc, cụ già lẩm cẩm - cá, món cá, chòm sao Cá, người cắn câu, người bị mồi chài, con người gã, miếng gỗ nẹp, miếng sắt nẹp, thanh nối ray fish plate), thẻ = der komische Kauz + = der altmodische Kauz + = der wunderliche Kauz + = ein seltsamer Kauz + = ein komischer Kauz + = Er ist ein komischer Kauz. +</t>
        </is>
      </c>
    </row>
    <row r="10410">
      <c r="A10410" t="inlineStr">
        <is>
          <t>Kavaliersdelikt</t>
        </is>
      </c>
      <c r="B10410" t="inlineStr"/>
      <c r="C10410" t="inlineStr"/>
      <c r="D10410" t="inlineStr">
        <is>
          <t>lỗi nhỏ, lầm lỗi không đáng kể</t>
        </is>
      </c>
    </row>
    <row r="10411">
      <c r="A10411" t="inlineStr">
        <is>
          <t>Kavalkade</t>
        </is>
      </c>
      <c r="B10411" t="inlineStr"/>
      <c r="C10411" t="inlineStr"/>
      <c r="D10411" t="inlineStr">
        <is>
          <t>đoàn người cưỡi ngựa</t>
        </is>
      </c>
    </row>
    <row r="10412">
      <c r="A10412" t="inlineStr">
        <is>
          <t>Kavallerie</t>
        </is>
      </c>
      <c r="B10412" t="inlineStr"/>
      <c r="C10412" t="inlineStr"/>
      <c r="D10412" t="inlineStr">
        <is>
          <t>kỵ binh, cavalier - ngựa, ngựa gỗ vaulting horse), giá, quỷ đầu ngựa đuôi cá, cá ngựa, con moóc, dây thừng, dây chão, khối đá nằm ngang, horse-power, bài dịch để quay cóp</t>
        </is>
      </c>
    </row>
    <row r="10413">
      <c r="A10413" t="inlineStr">
        <is>
          <t>Kavalleriepferd</t>
        </is>
      </c>
      <c r="B10413" t="inlineStr"/>
      <c r="C10413" t="inlineStr"/>
      <c r="D10413" t="inlineStr">
        <is>
          <t>kỵ binh, lính đơn vị thiết giáp, công an đi ngựa, ngựa của kỵ binh, tàu chở lính</t>
        </is>
      </c>
    </row>
    <row r="10414">
      <c r="A10414" t="inlineStr">
        <is>
          <t>Kavallerist</t>
        </is>
      </c>
      <c r="B10414" t="inlineStr"/>
      <c r="C10414" t="inlineStr"/>
      <c r="D10414" t="inlineStr">
        <is>
          <t>kỵ binh - kiếm lưỡi cong, đơn vị kỵ binh, cái gạn thuỷ tinh - lính đơn vị thiết giáp, công an đi ngựa, ngựa của kỵ binh, tàu chở lính</t>
        </is>
      </c>
    </row>
    <row r="10415">
      <c r="A10415" t="inlineStr">
        <is>
          <t>Kaviar</t>
        </is>
      </c>
      <c r="B10415" t="inlineStr"/>
      <c r="C10415" t="inlineStr"/>
      <c r="D10415" t="inlineStr">
        <is>
          <t>caviar trứng cá muối</t>
        </is>
      </c>
    </row>
    <row r="10416">
      <c r="A10416" t="inlineStr">
        <is>
          <t>keck</t>
        </is>
      </c>
      <c r="B10416" t="inlineStr"/>
      <c r="C10416" t="inlineStr"/>
      <c r="D10416" t="inlineStr">
        <is>
          <t>dũng cảm, táo bạo, cả gan, trơ trẽn, trơ tráo, liều lĩnh, rõ, rõ nét, dốc ngược, dốc đứng - táo tợn, mặt dạn mày dày, không biết xấu hổ, vô lễ, hỗn xược - tin chắc, chắc chắn, tự tin, tin tưởng, tin cậy, liều, láo xược - tự đắc, vênh váo, xấc xược, ngạo mạn - sỗ sàng, thiếu lịch sự, hoạt bát, nhanh nhẩu, khoẻ mạnh - - lanh lợi, bảnh, bốp</t>
        </is>
      </c>
    </row>
    <row r="10417">
      <c r="A10417" t="inlineStr">
        <is>
          <t>Keckheit</t>
        </is>
      </c>
      <c r="B10417" t="inlineStr"/>
      <c r="C10417" t="inlineStr"/>
      <c r="D10417" t="inlineStr">
        <is>
          <t>má, sự táo tợn, sự cả gan, thói trơ tráo, tính không biết xấu hổ, lời nói láo xược, lời nói vô lễ, thanh má, thanh đứng - sự khiếm nhã, sự suồng sã, sự chớt nhã, sự hỗn láo, sự xấc xược - tính sỗ sàng, tính xấc xược, tính thô lỗ - tính hỗn xược, tính láo xược</t>
        </is>
      </c>
    </row>
    <row r="10418">
      <c r="A10418" t="inlineStr">
        <is>
          <t>Kegel</t>
        </is>
      </c>
      <c r="B10418" t="inlineStr"/>
      <c r="C10418" t="inlineStr"/>
      <c r="D10418" t="inlineStr">
        <is>
          <t>hình nón, vật hình nón, nón, ốc nón, tín hiệu báo bão, bột áo - ghim, đinh ghim, cặp, kẹp, chốt, ngõng, ống, trục, cẳng, chân, thùng nhỏ - trò chơi ky, con ky = die Kegel aufstellen + = mit Kind und Kegel +</t>
        </is>
      </c>
    </row>
    <row r="10419">
      <c r="A10419" t="inlineStr">
        <is>
          <t>Kegeln</t>
        </is>
      </c>
      <c r="B10419" t="inlineStr"/>
      <c r="C10419" t="inlineStr"/>
      <c r="D10419">
        <f> das Kegelspiel mit zehn Kegeln +</f>
        <v/>
      </c>
    </row>
    <row r="10420">
      <c r="A10420" t="inlineStr">
        <is>
          <t>kegeln</t>
        </is>
      </c>
      <c r="B10420" t="inlineStr"/>
      <c r="C10420" t="inlineStr"/>
      <c r="D10420" t="inlineStr">
        <is>
          <t>chơi ném bóng gỗ, lăn</t>
        </is>
      </c>
    </row>
    <row r="10421">
      <c r="A10421" t="inlineStr">
        <is>
          <t>Kegelspiel</t>
        </is>
      </c>
      <c r="B10421" t="inlineStr"/>
      <c r="C10421" t="inlineStr"/>
      <c r="D10421" t="inlineStr">
        <is>
          <t>trò chơi ky chín con</t>
        </is>
      </c>
    </row>
    <row r="10422">
      <c r="A10422" t="inlineStr">
        <is>
          <t>Kegelspitze</t>
        </is>
      </c>
      <c r="B10422" t="inlineStr"/>
      <c r="C10422" t="inlineStr"/>
      <c r="D10422" t="inlineStr">
        <is>
          <t>đỉnh ngọc, chỏm, điểm apec</t>
        </is>
      </c>
    </row>
    <row r="10423">
      <c r="A10423" t="inlineStr">
        <is>
          <t>Kegler</t>
        </is>
      </c>
      <c r="B10423" t="inlineStr"/>
      <c r="C10423" t="inlineStr"/>
      <c r="D10423" t="inlineStr">
        <is>
          <t>người chơi bóng gỗ, người chơi ki, mũ quả dưa</t>
        </is>
      </c>
    </row>
    <row r="10424">
      <c r="A10424" t="inlineStr">
        <is>
          <t>Kehlkopf</t>
        </is>
      </c>
      <c r="B10424" t="inlineStr"/>
      <c r="C10424" t="inlineStr"/>
      <c r="D10424" t="inlineStr">
        <is>
          <t>thanh quản</t>
        </is>
      </c>
    </row>
    <row r="10425">
      <c r="A10425" t="inlineStr">
        <is>
          <t>Kehllaut</t>
        </is>
      </c>
      <c r="B10425" t="inlineStr"/>
      <c r="C10425" t="inlineStr"/>
      <c r="D10425" t="inlineStr">
        <is>
          <t>âm yết hầu</t>
        </is>
      </c>
    </row>
    <row r="10426">
      <c r="A10426" t="inlineStr">
        <is>
          <t>Kehlleiste</t>
        </is>
      </c>
      <c r="B10426" t="inlineStr"/>
      <c r="C10426" t="inlineStr"/>
      <c r="D10426" t="inlineStr">
        <is>
          <t>sự đúc, vật đúc, số nhiều) đường gờ, đường chỉ</t>
        </is>
      </c>
    </row>
    <row r="10427">
      <c r="A10427" t="inlineStr">
        <is>
          <t>Kehren</t>
        </is>
      </c>
      <c r="B10427" t="inlineStr"/>
      <c r="C10427" t="inlineStr"/>
      <c r="D10427" t="inlineStr">
        <is>
          <t>sự quét, sự đảo, sự khoát, sự lướt, đoạn cong, đường cong, tầm, khả năng, sự xuất kích, mái chèo dài, cần múc nước, dải, người cạo ống khói, sweepstake, số nhiều) rác rưởi quét đi</t>
        </is>
      </c>
    </row>
    <row r="10428">
      <c r="A10428" t="inlineStr">
        <is>
          <t>kehren</t>
        </is>
      </c>
      <c r="B10428" t="inlineStr"/>
      <c r="C10428" t="inlineStr"/>
      <c r="D10428" t="inlineStr">
        <is>
          <t>quét bằng chổi sể - - chải, quét, vẽ lên, chạm qua, lướt qua, chạm nhẹ phải, lướt phải - quét dọn, tháo hết khí đốt, cho xả, lọc sạch chất bẩn, tìm, bới - lướt nhanh, vút nhanh, đi một cách đường bệ, trải ra, chạy, lướt, vuốt, vét, chèo bằng chèo dài - quay, xoay, vặn, lộn, lật, trở, dở, quay về, hướng về, ngoảnh về, quành, đi quanh, đi vòng rẽ, ngoặt, quá, tránh, gạt, dịch, đổi, biến, chuyển, làm cho, làm chua, làm khó chịu, làm buồn nôn, làm say sưa - làm hoa lên, làm điên cuồng, tiện, sắp xếp, sắp đặt, xoay tròn, đi về, rẽ, đổi chiều, đổi hướng, trở nên, trở thành, đổi thành, biến thành, thành chua, buồn nôn, buồn mửa, lợm giọng, quay cuồng, hoa lên - có thể tiện được</t>
        </is>
      </c>
    </row>
    <row r="10429">
      <c r="A10429" t="inlineStr">
        <is>
          <t>Kehricht</t>
        </is>
      </c>
      <c r="B10429" t="inlineStr"/>
      <c r="C10429" t="inlineStr"/>
      <c r="D10429" t="inlineStr">
        <is>
          <t>bụi, rác, phấn hoa, đám bụi mù, đất đen ), xương tàn, tro tàn, cơ thể con người, con người, tiền mặt - rác rưởi, rác bẩn, thức ăn không ngon, sự tục tĩu, điều ô trọc, lời nói tục tĩu, lòi nói thô bỉ - lòng, ruột, văn chương sọt rác literary garbage) - cặn bâ, rác rưởi &amp; ) - đồ thừa, đồ thải, đồ bỏ đi, đá thải, bâi thải đá, vật phẩm bỏ đi - vật bỏ đi, vật vô giá trị, người tồi, ý kiến bậy bạ, chuyện vô lý, chuyện nhảm nhí, tiền - bã, bã mía cane-trash), cành cây tỉa bớt, vật rác rưởi, đồ vô giá trị &amp; ), người vô giá trị, đồ cặn bã</t>
        </is>
      </c>
    </row>
    <row r="10430">
      <c r="A10430" t="inlineStr">
        <is>
          <t>Kehrichteimer</t>
        </is>
      </c>
      <c r="B10430" t="inlineStr"/>
      <c r="C10430" t="inlineStr"/>
      <c r="D10430" t="inlineStr">
        <is>
          <t>thùng rác</t>
        </is>
      </c>
    </row>
    <row r="10431">
      <c r="A10431" t="inlineStr">
        <is>
          <t>Kehrichtschaufel</t>
        </is>
      </c>
      <c r="B10431" t="inlineStr"/>
      <c r="C10431" t="inlineStr"/>
      <c r="D10431" t="inlineStr">
        <is>
          <t>cái hót rác</t>
        </is>
      </c>
    </row>
    <row r="10432">
      <c r="A10432" t="inlineStr">
        <is>
          <t>Kehrmaschine</t>
        </is>
      </c>
      <c r="B10432" t="inlineStr"/>
      <c r="C10432" t="inlineStr"/>
      <c r="D10432" t="inlineStr">
        <is>
          <t>công nhân quét đường, súc vật ăn xác thối, người viết văn dâm ô tục tĩu - người quét, máy quét, người ở</t>
        </is>
      </c>
    </row>
    <row r="10433">
      <c r="A10433" t="inlineStr">
        <is>
          <t>Kehrreim</t>
        </is>
      </c>
      <c r="B10433" t="inlineStr"/>
      <c r="C10433" t="inlineStr"/>
      <c r="D10433" t="inlineStr">
        <is>
          <t>gánh nặng &amp; ), sức chở, trọng tải, món chi tiêu bắt buộc, đoạn điệp, ý chính, chủ đề - - sắt bịt đầu, mép khuy giày ủng, thẻ ghi tên và địa chỉ, mảnh buộc lòng thòng, đầu đuôi, túm lông, lời nói bế mạc, câu nói lặp đi lặp lại, câu nói sáo, câu điệp, vài hát nhai đi nhai lại - trò chơi đuổi bắt = der Rundgesang mit Kehrreim +</t>
        </is>
      </c>
    </row>
    <row r="10434">
      <c r="A10434" t="inlineStr">
        <is>
          <t>Kehrseite</t>
        </is>
      </c>
      <c r="B10434" t="inlineStr"/>
      <c r="C10434" t="inlineStr"/>
      <c r="D10434" t="inlineStr">
        <is>
          <t>lưng, ván lưng, ván ngựa, đằng sau, mặt sau, mặt trái, sống, gáy, mu, chỗ trong cùng, hậu vệ - điều trở ngại, mặt hạn chế, mặt không thuận lợi, số tiền thuế quan được trả lại, số tiền thuế quan được giảm, sự khấu trừ, sự giảm - mặt phải, mặt trước, mặt chính, mặt tương ứng - điều trái ngược, bề trái, sự chạy lùi, sự thất bại, vận rủi, vận bĩ, miếng đánh trái, sự đổi chiều</t>
        </is>
      </c>
    </row>
    <row r="10435">
      <c r="A10435" t="inlineStr">
        <is>
          <t>Kehrtwendung</t>
        </is>
      </c>
      <c r="B10435" t="inlineStr"/>
      <c r="C10435" t="inlineStr"/>
      <c r="D10435" t="inlineStr">
        <is>
          <t>sự đi ngược lại, sự quay trở lại</t>
        </is>
      </c>
    </row>
    <row r="10436">
      <c r="A10436" t="inlineStr">
        <is>
          <t>Keifen</t>
        </is>
      </c>
      <c r="B10436" t="inlineStr"/>
      <c r="C10436" t="inlineStr"/>
      <c r="D10436" t="inlineStr">
        <is>
          <t>con ngựa nhỏ</t>
        </is>
      </c>
    </row>
    <row r="10437">
      <c r="A10437" t="inlineStr">
        <is>
          <t>keifen</t>
        </is>
      </c>
      <c r="B10437" t="inlineStr"/>
      <c r="C10437" t="inlineStr"/>
      <c r="D10437" t="inlineStr">
        <is>
          <t>cãi nhau ầm ỹ, kêu róc rách - kêu chói tai, nói om sòm chói tai, làm kêu chói tai, tranh cãi ầm ĩ, cãi nhau om sòm - mè nheo, rầy la - trách mắng, mắng mỏ, gắt gỏng - gầm gừ, càu nhàu, cằn nhằn, làm rối, làm xoắn, chạm bằng cái đột, rối beng, rối mù</t>
        </is>
      </c>
    </row>
    <row r="10438">
      <c r="A10438" t="inlineStr">
        <is>
          <t>keifend</t>
        </is>
      </c>
      <c r="B10438" t="inlineStr"/>
      <c r="C10438" t="inlineStr"/>
      <c r="D10438" t="inlineStr">
        <is>
          <t>lắm điều, lăng loàn, hay gây gổ</t>
        </is>
      </c>
    </row>
    <row r="10439">
      <c r="A10439" t="inlineStr">
        <is>
          <t>Keil</t>
        </is>
      </c>
      <c r="B10439" t="inlineStr"/>
      <c r="C10439" t="inlineStr"/>
      <c r="D10439" t="inlineStr">
        <is>
          <t>độ xiên, dốc, nghiêng, đường chéo, khuynh hướng, sự thiên về, thành kiến, thế hiệu dịch - vật chèn, con chèn, vật chêm, đòn kê, đòn chống, nệm, gối, cái lót trục - cọc đầu dây, cái chèn, cái chêm, bản giằng - cottar, khoá, nhốt, then - máu đông, máu, vạt chéo, mảnh vải chéo, mảnh đất chéo, doi đất - miếng vải đệm, miếng vải can, cái kẹp tóc - thanh nẹp, xương ngón treo, bướu xương ngón treo, splinter-bone - cái nêm, vật hình nêm, mũi nhọn = der Keil + = mit einem Keil befestigen +</t>
        </is>
      </c>
    </row>
    <row r="10440">
      <c r="A10440" t="inlineStr">
        <is>
          <t>Keilhacke</t>
        </is>
      </c>
      <c r="B10440" t="inlineStr"/>
      <c r="C10440" t="inlineStr"/>
      <c r="D10440" t="inlineStr">
        <is>
          <t>cuốc chim</t>
        </is>
      </c>
    </row>
    <row r="10441">
      <c r="A10441" t="inlineStr">
        <is>
          <t>Keim</t>
        </is>
      </c>
      <c r="B10441" t="inlineStr"/>
      <c r="C10441" t="inlineStr"/>
      <c r="D10441" t="inlineStr">
        <is>
          <t>chồi, nụ, lộc, bông hoa mới hé, cô gái mới dậy thì - - đứa bé, đứa trẻ, trẻ con, người đàn bà nhỏ bé, người đàn bàn mảnh dẻ, mầm, manh nha, giấy phép, giấy chứng nhận, chứng chỉ, phiếu thanh toán, giấy biên nhận, giấy biên lai, thư ngắn - phôi, cái còn phôi thai - mắt, con mắt, lỗ, vòng, thòng lọng, vòng mắt, điểm giữa, sự nhìn, thị giác, cách nhìn, sự đánh giá, sự chú ý, sự theo dõi, sự sáng suốt - mộng, thai, mầm bệnh, vi trùng, mầm mống - hạt, hạt giống, tinh dịch, con cháu, hậu thế, nguyên nhân, đấu thủ hạt giống - bào tử = im Keim ersticken + = etwas im Keim ersticken +</t>
        </is>
      </c>
    </row>
    <row r="10442">
      <c r="A10442" t="inlineStr">
        <is>
          <t>Keimbildung</t>
        </is>
      </c>
      <c r="B10442" t="inlineStr"/>
      <c r="C10442" t="inlineStr"/>
      <c r="D10442">
        <f> die Keimbildung +</f>
        <v/>
      </c>
    </row>
    <row r="10443">
      <c r="A10443" t="inlineStr">
        <is>
          <t>Keimblatt</t>
        </is>
      </c>
      <c r="B10443" t="inlineStr"/>
      <c r="C10443" t="inlineStr"/>
      <c r="D10443" t="inlineStr">
        <is>
          <t>lá mặt</t>
        </is>
      </c>
    </row>
    <row r="10444">
      <c r="A10444" t="inlineStr">
        <is>
          <t>Keimen</t>
        </is>
      </c>
      <c r="B10444" t="inlineStr"/>
      <c r="C10444" t="inlineStr"/>
      <c r="D10444" t="inlineStr">
        <is>
          <t>sự mọc mộng, sự nảy mầm = zum Keimen bringen +</t>
        </is>
      </c>
    </row>
    <row r="10445">
      <c r="A10445" t="inlineStr">
        <is>
          <t>keimen</t>
        </is>
      </c>
      <c r="B10445" t="inlineStr"/>
      <c r="C10445" t="inlineStr"/>
      <c r="D10445" t="inlineStr">
        <is>
          <t>nảy chồi, ra nụ, ra lộc, hé nở, bắt đầu nảy nở, sinh sản bằng lối nảy chồi, ghép mắt - - nảy ra, nảy sinh ra - nảy mầm, làm mọc mộng, làm nảy mầm, sinh ra, đẻ ra - mọc, mọc lên, mọc mầm, đâm chồi nẩy nở, lớn, lớn lên, phát triển, tăng lên, lớn thêm, dần dần trở thành, dần dần trở nên, trồng, để mọc dài - để mọc, ngắt mầm, ngắt chồi</t>
        </is>
      </c>
    </row>
    <row r="10446">
      <c r="A10446" t="inlineStr">
        <is>
          <t>keimfrei</t>
        </is>
      </c>
      <c r="B10446" t="inlineStr"/>
      <c r="C10446" t="inlineStr"/>
      <c r="D10446" t="inlineStr">
        <is>
          <t>cằn cỗi, khô cằn, không sinh sản, không sinh đẻ, hiếm hoi, vô ích, không kết quả, vô trùng, nghèo nàn, khô khan = keimfrei machen +</t>
        </is>
      </c>
    </row>
    <row r="10447">
      <c r="A10447" t="inlineStr">
        <is>
          <t>Keimfreiheit</t>
        </is>
      </c>
      <c r="B10447" t="inlineStr"/>
      <c r="C10447" t="inlineStr"/>
      <c r="D10447" t="inlineStr">
        <is>
          <t>sự cằn cỗi, sự mất khả năng sinh đẻ, tính không sinh sản, sự vô ích, sự không có kết quả</t>
        </is>
      </c>
    </row>
    <row r="10448">
      <c r="A10448" t="inlineStr">
        <is>
          <t>Keimhaut</t>
        </is>
      </c>
      <c r="B10448" t="inlineStr"/>
      <c r="C10448" t="inlineStr"/>
      <c r="D10448" t="inlineStr">
        <is>
          <t>bì phôi</t>
        </is>
      </c>
    </row>
    <row r="10449">
      <c r="A10449" t="inlineStr">
        <is>
          <t>Keimling</t>
        </is>
      </c>
      <c r="B10449" t="inlineStr"/>
      <c r="C10449" t="inlineStr"/>
      <c r="D10449" t="inlineStr">
        <is>
          <t>cây trồng từ hạt, cây con = der Keimling +</t>
        </is>
      </c>
    </row>
    <row r="10450">
      <c r="A10450" t="inlineStr">
        <is>
          <t>Keimwurzel</t>
        </is>
      </c>
      <c r="B10450" t="inlineStr"/>
      <c r="C10450" t="inlineStr"/>
      <c r="D10450" t="inlineStr">
        <is>
          <t>rễ mầm, rễ con, rễ thần kinh</t>
        </is>
      </c>
    </row>
    <row r="10451">
      <c r="A10451" t="inlineStr">
        <is>
          <t>Keimzelle</t>
        </is>
      </c>
      <c r="B10451" t="inlineStr"/>
      <c r="C10451" t="inlineStr"/>
      <c r="D10451" t="inlineStr">
        <is>
          <t>giao t = die lebende Keimzelle + = aus lebender Keimzelle bestehend +</t>
        </is>
      </c>
    </row>
    <row r="10452">
      <c r="A10452" t="inlineStr">
        <is>
          <t>kein</t>
        </is>
      </c>
      <c r="B10452" t="inlineStr"/>
      <c r="C10452" t="inlineStr"/>
      <c r="D10452" t="inlineStr">
        <is>
          <t>không, không... này mà cũng không... kia, neither... nor... không... mà cũng không, cũng không, mà cũng không - - không chút nào, tuyệt không - ngoài, ở ngoài, ra ngoài, ra, hẳn, hoàn toàn hết, không nắm chính quyền, đang bãi công, tắt, không cháy, không còn là mốt nữa, to thẳng, rõ ra, sai khớp, trật khớp, trẹo xương, gục, bất tỉnh - sai, lầm, không như bình thường, bối rối, luống cuống, lúng túng, đã xuất bản, đã nở, đã được cho ra giao du, đã truyền đi, ở xa, quả</t>
        </is>
      </c>
    </row>
    <row r="10453">
      <c r="A10453" t="inlineStr">
        <is>
          <t>keine</t>
        </is>
      </c>
      <c r="B10453" t="inlineStr"/>
      <c r="C10453" t="inlineStr"/>
      <c r="D10453" t="inlineStr">
        <is>
          <t>không, không... này mà cũng không... kia, neither... nor... không... mà cũng không, cũng không, mà cũng không - - không chút nào, tuyệt không = gar keine +</t>
        </is>
      </c>
    </row>
    <row r="10454">
      <c r="A10454" t="inlineStr">
        <is>
          <t>keiner</t>
        </is>
      </c>
      <c r="B10454" t="inlineStr"/>
      <c r="C10454" t="inlineStr"/>
      <c r="D10454" t="inlineStr">
        <is>
          <t>không - - - không chút nào, tuyệt không = keiner + = keiner von ihnen +</t>
        </is>
      </c>
    </row>
    <row r="10455">
      <c r="A10455" t="inlineStr">
        <is>
          <t>keines</t>
        </is>
      </c>
      <c r="B10455" t="inlineStr"/>
      <c r="C10455" t="inlineStr"/>
      <c r="D10455" t="inlineStr">
        <is>
          <t>không - không chút nào, tuyệt không</t>
        </is>
      </c>
    </row>
    <row r="10456">
      <c r="A10456" t="inlineStr">
        <is>
          <t>keineswegs</t>
        </is>
      </c>
      <c r="B10456" t="inlineStr"/>
      <c r="C10456" t="inlineStr"/>
      <c r="D10456" t="inlineStr">
        <is>
          <t>không chút nào, tuyệt không - hẳn không, tuyệt nhiên không - không một chút nào - = keineswegs! + = er ist keineswegs reich +</t>
        </is>
      </c>
    </row>
    <row r="10457">
      <c r="A10457" t="inlineStr">
        <is>
          <t>Keks</t>
        </is>
      </c>
      <c r="B10457" t="inlineStr"/>
      <c r="C10457" t="inlineStr"/>
      <c r="D10457" t="inlineStr">
        <is>
          <t>bánh quy, bánh quy mặn, bánh bơ tròn, đồ sứ mới nung lần thứ nhất, màu bánh quy, màu nâu nhạt - bánh bao, bánh dẹt nhỏ - bánh quy giòn, kẹo giòn, pháo, cái kẹp hạt dẻ, tiếng đổ vỡ, sự đổ vỡ, lời nói láo, lời nói khoác, người da trắng nghèo ở miền nam nước Mỹ, máy đập giập, máy nghiền, máy tán</t>
        </is>
      </c>
    </row>
    <row r="10458">
      <c r="A10458" t="inlineStr">
        <is>
          <t>Kelch</t>
        </is>
      </c>
      <c r="B10458" t="inlineStr"/>
      <c r="C10458" t="inlineStr"/>
      <c r="D10458" t="inlineStr">
        <is>
          <t>cái chuông, nhạc, tiếng chuông, tràng hoa, thể vòm, tiếng kêu động đực - cốc, ly, cốc rượu lễ, đài hoa - tách, chén, cúp, giải, đài, ống giác, rượu, vật hình chén, nguồn cơn, nỗi khổ, niềm vui, sự say sưa = der Kelch + = der Kelch +</t>
        </is>
      </c>
    </row>
    <row r="10459">
      <c r="A10459" t="inlineStr">
        <is>
          <t>Kelchblatt</t>
        </is>
      </c>
      <c r="B10459" t="inlineStr"/>
      <c r="C10459" t="inlineStr"/>
      <c r="D10459" t="inlineStr">
        <is>
          <t>lá đài</t>
        </is>
      </c>
    </row>
    <row r="10460">
      <c r="A10460" t="inlineStr">
        <is>
          <t>Kelchglas</t>
        </is>
      </c>
      <c r="B10460" t="inlineStr"/>
      <c r="C10460" t="inlineStr"/>
      <c r="D10460" t="inlineStr">
        <is>
          <t>ly có chân, cốc nhỏ có chân</t>
        </is>
      </c>
    </row>
    <row r="10461">
      <c r="A10461" t="inlineStr">
        <is>
          <t>Kelle</t>
        </is>
      </c>
      <c r="B10461" t="inlineStr"/>
      <c r="C10461" t="inlineStr"/>
      <c r="D10461" t="inlineStr">
        <is>
          <t>người nhúng, người ngân, người dìm, tín đồ giáo phái chỉ rửa tội người lớn, chim hét nước, chim xinclut, cái môi, chòm sao Gấu, chậu ngâm bản kính âm, chén rửa bút mực - cái xẻng, cái môi dài cán, môi, cái gàu múc nước, sự xúc, sự múc, động tác xúc, động tác múc, cái nạo, môn lãi lớn, tin riêng - cái thìa, vật hình thìa, anh chàng quỷnh, anh nhân tình say như điếu đổ - cái bay, cái xẻng bứng cây = mit der Kelle glätten + = der Golfschläger mit eiserner Kelle +</t>
        </is>
      </c>
    </row>
    <row r="10462">
      <c r="A10462" t="inlineStr">
        <is>
          <t>Keller</t>
        </is>
      </c>
      <c r="B10462" t="inlineStr"/>
      <c r="C10462" t="inlineStr"/>
      <c r="D10462" t="inlineStr">
        <is>
          <t>nền móng, móng, tầng hầm - hầm chứa, hầm rượu wine cellar) kho rượu cất dưới hầm - cái nhảy qua, vòm, mái vòm, khung vòm, hầm, hầm mộ</t>
        </is>
      </c>
    </row>
    <row r="10463">
      <c r="A10463" t="inlineStr">
        <is>
          <t>Kellerei</t>
        </is>
      </c>
      <c r="B10463" t="inlineStr"/>
      <c r="C10463" t="inlineStr"/>
      <c r="D10463" t="inlineStr">
        <is>
          <t>nhà máy rượu vang</t>
        </is>
      </c>
    </row>
    <row r="10464">
      <c r="A10464" t="inlineStr">
        <is>
          <t>Kellermeister</t>
        </is>
      </c>
      <c r="B10464" t="inlineStr"/>
      <c r="C10464" t="inlineStr"/>
      <c r="D10464" t="inlineStr">
        <is>
          <t>quản gia, người hầu</t>
        </is>
      </c>
    </row>
    <row r="10465">
      <c r="A10465" t="inlineStr">
        <is>
          <t>Kellerspeicher</t>
        </is>
      </c>
      <c r="B10465" t="inlineStr"/>
      <c r="C10465" t="inlineStr"/>
      <c r="D10465">
        <f> der Kellerspeicher +</f>
        <v/>
      </c>
    </row>
    <row r="10466">
      <c r="A10466" t="inlineStr">
        <is>
          <t>Kellner</t>
        </is>
      </c>
      <c r="B10466" t="inlineStr"/>
      <c r="C10466" t="inlineStr"/>
      <c r="D10466" t="inlineStr">
        <is>
          <t>người phục vụ ở quán rượu - người hầu bàn, khay, mâm, người đợi, người chờ, người trông đợi</t>
        </is>
      </c>
    </row>
    <row r="10467">
      <c r="A10467" t="inlineStr">
        <is>
          <t>Kellnerin</t>
        </is>
      </c>
      <c r="B10467" t="inlineStr"/>
      <c r="C10467" t="inlineStr"/>
      <c r="D10467" t="inlineStr">
        <is>
          <t>cô gái phục vụ ở quán rượu - chị hầu bàn</t>
        </is>
      </c>
    </row>
    <row r="10468">
      <c r="A10468" t="inlineStr">
        <is>
          <t>kennen</t>
        </is>
      </c>
      <c r="B10468" t="inlineStr"/>
      <c r="C10468" t="inlineStr"/>
      <c r="D10468" t="inlineStr">
        <is>
          <t>biết, hiểu biết, nhận biết, phân biệt được, quen biết, + of) biết, biết tin, biết rõ về, đã biết mùi, đã trải qua, đã ăn nằm với - hiểu, nắm được ý, hiểu ngầm = etwas kennen + = etwas nicht kennen +</t>
        </is>
      </c>
    </row>
    <row r="10469">
      <c r="A10469" t="inlineStr">
        <is>
          <t>Kenner</t>
        </is>
      </c>
      <c r="B10469" t="inlineStr"/>
      <c r="C10469" t="inlineStr"/>
      <c r="D10469" t="inlineStr">
        <is>
          <t>người giỏi, người tinh thông, người thông thạo, người lão luyện, nhà luyện đan thông thạo, nhà giả kim lão luyện - uy quyền, quyền lực, quyền thế, uỷ quyền, số nhiều) nhà cầm quyền, nhà chức trách, nhà đương cục, người có uy tín, người có thẩm quyền, chuyên gia, tài liệu có thể làm căn cứ đáng tin - căn cứ - người sành sỏi, người thành thạo - nhà chuyên môn, chuyên viên, viên giám định - người sành, người thích chơi - quan toà, thẩm phán, người phân xử, trọng tài, người am hiểu</t>
        </is>
      </c>
    </row>
    <row r="10470">
      <c r="A10470" t="inlineStr">
        <is>
          <t>Kennlinie</t>
        </is>
      </c>
      <c r="B10470" t="inlineStr"/>
      <c r="C10470" t="inlineStr"/>
      <c r="D10470" t="inlineStr">
        <is>
          <t>đặc tính, đặc điểm</t>
        </is>
      </c>
    </row>
    <row r="10471">
      <c r="A10471" t="inlineStr">
        <is>
          <t>Kennmarke</t>
        </is>
      </c>
      <c r="B10471" t="inlineStr"/>
      <c r="C10471" t="inlineStr"/>
      <c r="D10471" t="inlineStr">
        <is>
          <t>phù hiệu cá nhân</t>
        </is>
      </c>
    </row>
    <row r="10472">
      <c r="A10472" t="inlineStr">
        <is>
          <t>Kennsatz</t>
        </is>
      </c>
      <c r="B10472" t="inlineStr"/>
      <c r="C10472" t="inlineStr"/>
      <c r="D10472" t="inlineStr">
        <is>
          <t>người đóng đáy thùng, cái nhảy lao đầu xuống trước, côlectơ, cái góp điện, vòi phun, ống phun, gạch lát ngang, đá lát ngang stretcher) - nhãn, nhãn hiệu, danh hiệu, chiêu bài, phân bổ chính, mái hắt</t>
        </is>
      </c>
    </row>
    <row r="10473">
      <c r="A10473" t="inlineStr">
        <is>
          <t>kenntlich</t>
        </is>
      </c>
      <c r="B10473" t="inlineStr"/>
      <c r="C10473" t="inlineStr"/>
      <c r="D10473" t="inlineStr">
        <is>
          <t>có thể nhận thức rõ, có thể thấy rõ - có thể công nhận, có thể thừa nhận, có thể nhận ra = kenntlich + = kenntlich machen + = etwas kenntlich machen +</t>
        </is>
      </c>
    </row>
    <row r="10474">
      <c r="A10474" t="inlineStr">
        <is>
          <t>Kenntnisnahme</t>
        </is>
      </c>
      <c r="B10474" t="inlineStr"/>
      <c r="C10474" t="inlineStr"/>
      <c r="D10474" t="inlineStr">
        <is>
          <t>lời ghi, lời ghi chép, lời ghi chú, lời chú giải, sự lưu ý, sự chú ý, bức thư ngắn, công hàm, phiếu, giấy, dấu, dấu hiệu, vết, tiếng tăm, danh tiếng, nốt, phím, điệu, vẻ, giọng, mùi</t>
        </is>
      </c>
    </row>
    <row r="10475">
      <c r="A10475" t="inlineStr">
        <is>
          <t>Kennwort</t>
        </is>
      </c>
      <c r="B10475" t="inlineStr"/>
      <c r="C10475" t="inlineStr"/>
      <c r="D10475" t="inlineStr">
        <is>
          <t>khẩu lệnh - khẩu hiệu</t>
        </is>
      </c>
    </row>
    <row r="10476">
      <c r="A10476" t="inlineStr">
        <is>
          <t>Kennzahl</t>
        </is>
      </c>
      <c r="B10476" t="inlineStr"/>
      <c r="C10476" t="inlineStr"/>
      <c r="D10476" t="inlineStr">
        <is>
          <t>đặc tính, đặc điểm</t>
        </is>
      </c>
    </row>
    <row r="10477">
      <c r="A10477" t="inlineStr">
        <is>
          <t>Kennzeichen</t>
        </is>
      </c>
      <c r="B10477" t="inlineStr"/>
      <c r="C10477" t="inlineStr"/>
      <c r="D10477" t="inlineStr">
        <is>
          <t>huy hiệu, phù hiệu, quân hàm, lon, biểu hiện, vật tượng trưng, dấu hiệu - tính nết, tính cách, cá tính, đặc tính, đặc điểm, nét đặc sắc, chí khí, nghị lực, nhân vật, người lập dị, tên tuổi, danh tiếng, tiếng, giấy chứng nhận, chữ, nét chữ - tiêu chuẩn - dấu đánh ở tai, dấu riêng - cây irit, phiến đá lát đường flag stone), mặt đường lát bằng đá phiến, lông cánh flag feather), cờ, cờ lệnh, đuôi cờ - dấu xác nhận tiêu chuẩn, dấu xác nhận phẩm chất, dấu hiệu xác nhận tiêu chuẩn sự đảm bảo - sự chỉ, số chỉ, sự biểu thị, sự biểu lộ, sự chỉ dẫn - nhãn, nhãn hiệu, danh hiệu, chiêu bài, phân bổ chính, mái hắt - đồng Mác, dấu, vết, lằn, bớt, đốm, lang, dấu chữ thập, đích, mục đích, mục tiêu &amp; ), chứng cớ, danh vọng, mức, trình độ, điểm, điểm số - người ghi, người ghi số điểm, vật để ghi, pháo sáng - sắt bịt đầu, mép khuy giày ủng, thẻ ghi tên và địa chỉ, mảnh buộc lòng thòng, đầu đuôi, túm lông, lời nói bế mạc, câu nói lặp đi lặp lại, câu nói sáo, đoạn điệp, câu điệp, vài hát nhai đi nhai lại - trò chơi đuổi bắt = das Kennzeichen + = das besondere Kennzeichen + = das polizeiliche Kennzeichen +</t>
        </is>
      </c>
    </row>
    <row r="10478">
      <c r="A10478" t="inlineStr">
        <is>
          <t>kennzeichnen</t>
        </is>
      </c>
      <c r="B10478" t="inlineStr"/>
      <c r="C10478" t="inlineStr"/>
      <c r="D10478" t="inlineStr">
        <is>
          <t>biểu thị đặc điểm, mô tả đặc điểm, định rõ đặc điểm - chỉ rõ, định rõ, chọn lựa, chỉ định, bổ nhiệm, đặt tên, gọi tên, mệnh danh - phân biệt, nghe ra, nhận ra, chia thành, xếp thành, nhận định sự khác nhau - đánh dấu ở tai, đánh dấu riêng, dành - là nét đặc biệt của, mô tả những nét nổi bật của, vẽ những nét nổi bật của, đề cao, chiếu, có đóng vai chính), tưởng tượng - lát bằng đá phiến, trang hoàng bằng cờ, treo cờ, ra hiệu bằng cờ, đánh dấu bằng cờ, yếu đi, giảm sút, héo đi, lả đi, trở nên nhạt nhẽo - đóng dấu xác nhận tiêu chuẩn, xác nhận tiêu chuẩn, xác nhận phẩm chất, đảm bảo phẩm chất - dán nhãn, ghi nhãn, liệt vào loại, gán cho là - - đánh dấu, ghi dấu, cho điểm, ghi điểm, chỉ, bày tỏ, biểu lộ, biểu thị, chứng tỏ, đặc trưng, để ý, chú ý - làm dấu, ký tên, viết ký hiệu, viết dấu hiệu, ra hiệu, làm hiệu - biểu hiện, báo hiệu, nghĩa là, có nghĩa, tuyên bố, báo cho biết, có tầm quan trọng hệ trọng phủ định) - giậm, đóng dấu lên, in dấu lên, dán tem vào, nghiền, tỏ rõ, in vào, giậm chân = kennzeichnen + = kennzeichnen + = kennzeichnen als +</t>
        </is>
      </c>
    </row>
    <row r="10479">
      <c r="A10479" t="inlineStr">
        <is>
          <t>kennzeichnend</t>
        </is>
      </c>
      <c r="B10479" t="inlineStr"/>
      <c r="C10479" t="inlineStr"/>
      <c r="D10479" t="inlineStr">
        <is>
          <t>riêng, riêng biệt, đặc thù, đặc trưng = kennzeichnend +</t>
        </is>
      </c>
    </row>
    <row r="10480">
      <c r="A10480" t="inlineStr">
        <is>
          <t>Kennzeichnung</t>
        </is>
      </c>
      <c r="B10480" t="inlineStr"/>
      <c r="C10480" t="inlineStr"/>
      <c r="D10480" t="inlineStr">
        <is>
          <t>sự biểu thị đặc điểm, sự mô tả đặc điểm, sự truyền đặc tính cho, sự xây dựng thành công nhân vật - người ghi, người ghi số điểm, vật để ghi, pháo sáng - sự cho là, sự gọi là, sự định tính chất, sự định phẩm chất, tư cách khả năng, điều kiện, tiêu chuẩn, trình độ chuyên môn, giấy tờ chứng nhận khả năng, sự hạn chế - sự dè dặt</t>
        </is>
      </c>
    </row>
    <row r="10481">
      <c r="A10481" t="inlineStr">
        <is>
          <t>Kennziffer</t>
        </is>
      </c>
      <c r="B10481" t="inlineStr"/>
      <c r="C10481" t="inlineStr"/>
      <c r="D10481" t="inlineStr">
        <is>
          <t>đặc tính, đặc điểm - ngón tay trỏ index finger), chỉ số, sự biểu thị, kim, bảng mục lục, bản liệt kê, bản liệt kê các loại sách bị giáo hội cấm, số mũ, dấu chỉ, nguyên tắc chỉ đạo - hòn đảo nhỏ, bâi cát nông, đá ngần, chìa khoá, khoá, điệu, âm điệu, cái khoá, phím, nút bấm, bấm chữ, mộng gỗ, chốt sắt, cái nêm, cái manip telegraph key), bí quyết, giải pháp, lời giải đáp - sách giải đáp toán, lời chú dẫn, bản dịch theo từng chữ một, ý kiến chủ đạo, ý kiến bao trùm, nguyên tắc cơ bản, khẩu hiệu chính trong một cuộc vận động, vị trí cửa ngõ, vị trí then chốt - giọng, cách suy nghĩ, cách diễn đạt, quyền lực của giáo hoàng, then chốt, chủ yếu - tỷ số, tỷ lệ, số truyền</t>
        </is>
      </c>
    </row>
    <row r="10482">
      <c r="A10482" t="inlineStr">
        <is>
          <t>Kentern</t>
        </is>
      </c>
      <c r="B10482" t="inlineStr"/>
      <c r="C10482" t="inlineStr"/>
      <c r="D10482" t="inlineStr">
        <is>
          <t>sự lật úp</t>
        </is>
      </c>
    </row>
    <row r="10483">
      <c r="A10483" t="inlineStr">
        <is>
          <t>kentern</t>
        </is>
      </c>
      <c r="B10483" t="inlineStr"/>
      <c r="C10483" t="inlineStr"/>
      <c r="D10483" t="inlineStr">
        <is>
          <t>lật úp, úp sấp - làm đảo lộn, lật đổ - nghiêng đi, tròng trành, nghiêng, đấu thương, tranh luận, tranh cãi, làm nghiêng, làm chúi xuống, lật nghiêng, rèn bằng búa đòn, đập bằng búa đòn, che mui, phủ bạt = kentern +</t>
        </is>
      </c>
    </row>
    <row r="10484">
      <c r="A10484" t="inlineStr">
        <is>
          <t>Keramik</t>
        </is>
      </c>
      <c r="B10484" t="inlineStr"/>
      <c r="C10484" t="inlineStr"/>
      <c r="D10484" t="inlineStr">
        <is>
          <t>thuật làm đồ gốm - đồ gốm, nghề làm đồ gốm, xưởng làm đồ gốm - đồ, vật chế tạo, hàng hoá = die unglasierte Keramik +</t>
        </is>
      </c>
    </row>
    <row r="10485">
      <c r="A10485" t="inlineStr">
        <is>
          <t>Keramiker</t>
        </is>
      </c>
      <c r="B10485" t="inlineStr"/>
      <c r="C10485" t="inlineStr"/>
      <c r="D10485" t="inlineStr">
        <is>
          <t>thợ làm đồ gốm - thợ gốm</t>
        </is>
      </c>
    </row>
    <row r="10486">
      <c r="A10486" t="inlineStr">
        <is>
          <t>keramisch</t>
        </is>
      </c>
      <c r="B10486" t="inlineStr"/>
      <c r="C10486" t="inlineStr"/>
      <c r="D10486" t="inlineStr">
        <is>
          <t>nghề làm đồ gốm</t>
        </is>
      </c>
    </row>
    <row r="10487">
      <c r="A10487" t="inlineStr">
        <is>
          <t>Kerbe</t>
        </is>
      </c>
      <c r="B10487" t="inlineStr"/>
      <c r="C10487" t="inlineStr"/>
      <c r="D10487"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hình rập nổi, vết lõm, vết mẻ - đường xoi, đường rânh, đường rạch khía, nếp sông đều đều, thói quen, thói cũ, đường mòn - búa, rìu, cuốc chim, vết toác, vết thương do bị đá vào ống chân, ngựa cho thuê, ngựa ốm, ngựa tồi, ngựa thường, người làm thuê những công việc nặng nhọc, người viết văn thuê - xe ngựa cho thuê, làm thuê, làm mướn, máng đựng thịt, giá phơi gạch - sự rạch, vết rạch, đường rạch, sự khắc, sự chạm, vết khắc, vết chạm, tính sắc bén, tính nhạy bén - bữa rượu, bữa chè chén, cơn say bí tỉ, đầu nhọn, mỏm nhọn - cái lắc nhẹ, cái xóc nhẹ, cái đẩy nhẹ, cái hích nhẹ, bước đi chậm chạp, nước kiệu chậm - khía, rạch, vết cưa, đầu cưa, đầu chặt - nấc - vết khía hình V, hẽm núi, khe núi, mức, mức độ - sổ điểm, sổ bán thắng, đường vạch, dấu ghi nợ, bản dàn bè, hai mươi, hàng hai chục, nhiều, lý do, căn cứ, điều may, hành động chơi trội, lời nói áp đảo, những sự thực, những thực tế của hoàn cảnh - những thực tế của cuộc sống - nhân dân Ê-cốt, tiếng Ê-cốt, rượu mạnh Ê-cốt, rượu uytky Ê-cốt, đường kẻ, cái chèn bánh xe - khe hở, kẻ hở - đường đi của hươu nai, vết đi của hươu nai, khấc, khe, đường ren, cửa sàn, cửa mái - vết khía, vết khứa, cú đánh cúp</t>
        </is>
      </c>
    </row>
    <row r="10488">
      <c r="A10488" t="inlineStr">
        <is>
          <t>kerben</t>
        </is>
      </c>
      <c r="B10488" t="inlineStr"/>
      <c r="C10488" t="inlineStr"/>
      <c r="D10488" t="inlineStr">
        <is>
          <t>rập hình nổi, làm cho có vết lõm, làm mẻ - xoi rãnh, khía cạnh - cắt lởm chởm, xé không đều - cắt, nấc, khía, cắt gân đuôi, bắt kịp, chộp, bắt quả tang, tóm đúng, đoán trúng, gieo trúng số to, ăn cắp, xoáy, chặn ngang, giao phối - khía hình V, đánh dấu để ghi nhớ</t>
        </is>
      </c>
    </row>
    <row r="10489">
      <c r="A10489" t="inlineStr">
        <is>
          <t>Kerker</t>
        </is>
      </c>
      <c r="B10489" t="inlineStr"/>
      <c r="C10489" t="inlineStr"/>
      <c r="D10489" t="inlineStr">
        <is>
          <t>tháp canh, tháp giữ thế - donjon, ngục tối, hầm tù - nhà tù, nhà giam, sự bỏ tù - - hầm giam bí mật</t>
        </is>
      </c>
    </row>
    <row r="10490">
      <c r="A10490" t="inlineStr">
        <is>
          <t>Kerl</t>
        </is>
      </c>
      <c r="B10490" t="inlineStr"/>
      <c r="C10490" t="inlineStr"/>
      <c r="D10490" t="inlineStr">
        <is>
          <t>người ăn mày, người ăn xin, gã, thằng, thằng cha - chàng, người cục mịch, người thô kệch, thuyền trưởng - người bán hàng rong chap man), hàm, má, hàm dưới, má lợn, hàm ê tô, hàm kìm, số nhiều) chỗ nứt nẻ - bạn đồng chí, người, người ta, ông bạn, anh chàng, nghiên cứu sinh, uỷ viên giám đốc, hội viên, thành viên, anh chàng đang cầu hôn, anh chàng đang theo đuổi một cô gái - dây, xích, bù nhìn, ngáo ộp, người ăn mặc kỳ quái, sự chuồn, lời nói đùa, lời pha trò, lời nói giễu - 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anh chàng ăn diện vô công rỗi nghề = der alte Kerl + = der lahme Kerl + = der feine Kerl + = der dumme Kerl + = Armer Kerl! + = der famose Kerl + = der gemeine Kerl + = der brutale Kerl + = der alberne Kerl + = ein roher Kerl + = der spleenige Kerl + = der ekelhafte Kerl + = der zerfetzte Kerl + = der armselige Kerl + = ein ganzer Kerl + = ein netter Kerl + = der großartige Kerl + = ein ulkiger Kerl + = der langweilige Kerl + = der ungehobelte Kerl + = ein gemeiner Kerl + = ein lustiger Kerl + = der blöde Kerl + = armer kleiner Kerl + = sei ein netter Kerl + = ein neugieriger Kerl + = ein unverschämter Kerl + = Er ist ein toller Kerl. + = ein ganz durchtriebener Kerl + = du bist mir ein schöner Kerl! + = so eine Unverschämtheit von dem Kerl! +</t>
        </is>
      </c>
    </row>
    <row r="10491">
      <c r="A10491" t="inlineStr">
        <is>
          <t>Kern</t>
        </is>
      </c>
      <c r="B10491" t="inlineStr"/>
      <c r="C10491" t="inlineStr"/>
      <c r="D10491" t="inlineStr">
        <is>
          <t>thân thể, thể xác, xác chết, thi thể, thân, nhóm, đoàn, đội, ban, hội đồng, khối, số lượng lớn, nhiều, con người, người, vật thể - lõi, hạch, điểm trung tâm, nòng cốt, hạt nhân, lõi dây thừng, nòng, ruột, đáy lòng, thâm tâm, nơi thầm kín nhất - hoa, bông hoa, đoá hoa, cây hoa, lời lẽ văn hoa, tinh hoa, tinh tuý, thời kỳ nở hoa, tuổi thanh xuân, váng men, cái giấm - lý do chính, nguyên nhân chính, thực chất, ý chính - tim, lồng ngực, trái tim, lòng, tấm lòng, tâm can, tâm hồn, tình, cảm tình, tình yêu thương, lòng can đảm, dũng khí, sự nhiệt tâm, sự hăng hái phấn khởi, người yêu quí, người thân yêu - giữa, trung tâm, tâm, điểm chính, điểm chủ yếu, điểm mấu chốt, phần tinh tuý, sự màu mỡ, "cơ", lá bài "cơ", vật hình tim - nhân, hạt, bộ phận nòng cốt, bộ phận chủ yếu - bạn nối khố, bạn trăm năm, hình ảnh giống như hệt, tuỷ, phần chính, phần cốt tuỷ, sức mạnh, lực, nghị lực, bí ngô vegetable marrow) - trung tâm &amp; ) - ruột cây, lớp vỏ xốp, cùi, tuỷ sống, phần cốt tuỷ the pith and marrow of) - - tinh chất, nguyên tố thứ năm - linh hồn, tâm trí, cột trụ, vĩ nhân, hồn, sức sống, sức truyền cảm, dân = der Kern + = der Kern + = der Kern + = des Pudels Kern + = auf des Pudels Kern kommen + = in ihm steckt ein guter Kern +</t>
        </is>
      </c>
    </row>
    <row r="10492">
      <c r="A10492" t="inlineStr">
        <is>
          <t>Kernel</t>
        </is>
      </c>
      <c r="B10492" t="inlineStr"/>
      <c r="C10492" t="inlineStr"/>
      <c r="D10492" t="inlineStr">
        <is>
          <t>nhân, hạt, bộ phận nòng cốt, bộ phận chủ yếu</t>
        </is>
      </c>
    </row>
    <row r="10493">
      <c r="A10493" t="inlineStr">
        <is>
          <t>kernig</t>
        </is>
      </c>
      <c r="B10493" t="inlineStr"/>
      <c r="C10493" t="inlineStr"/>
      <c r="D10493" t="inlineStr">
        <is>
          <t>ruột cây, giống ruột cây, nhiều ruột, tuỷ sống, giống tuỷ sống, nhiều tuỷ sống, mạnh mẽ, đấy sức sống, đầy nghị lực, súc tích, rắn rỏi - đặc biệt, đắc sắc, sinh động, sâu sắc, hấp dẫn, hăng hái, sốt sắng, đầy nhiệt tình, giống tốt - khoẻ mạnh, cứng cáp, cường tráng, mãnh liệt, kiên quyết</t>
        </is>
      </c>
    </row>
    <row r="10494">
      <c r="A10494" t="inlineStr">
        <is>
          <t>kernlos</t>
        </is>
      </c>
      <c r="B10494" t="inlineStr"/>
      <c r="C10494" t="inlineStr"/>
      <c r="D10494" t="inlineStr">
        <is>
          <t>không có hạt</t>
        </is>
      </c>
    </row>
    <row r="10495">
      <c r="A10495" t="inlineStr">
        <is>
          <t>Kernphysik</t>
        </is>
      </c>
      <c r="B10495" t="inlineStr"/>
      <c r="C10495" t="inlineStr"/>
      <c r="D10495" t="inlineStr">
        <is>
          <t>kỹ thuật hạt nhân</t>
        </is>
      </c>
    </row>
    <row r="10496">
      <c r="A10496" t="inlineStr">
        <is>
          <t>Kernpunkt</t>
        </is>
      </c>
      <c r="B10496" t="inlineStr"/>
      <c r="C10496" t="inlineStr"/>
      <c r="D10496" t="inlineStr">
        <is>
          <t>lý do chính, nguyên nhân chính, thực chất, ý chính - tinh chất, tinh tuý, tinh hoa, nguyên tố thứ năm</t>
        </is>
      </c>
    </row>
    <row r="10497">
      <c r="A10497" t="inlineStr">
        <is>
          <t>Kernspinresonanz</t>
        </is>
      </c>
      <c r="B10497" t="inlineStr"/>
      <c r="C10497" t="inlineStr"/>
      <c r="D10497">
        <f> die Kernspinresonanz +</f>
        <v/>
      </c>
    </row>
    <row r="10498">
      <c r="A10498" t="inlineStr">
        <is>
          <t>Kerosin</t>
        </is>
      </c>
      <c r="B10498" t="inlineStr"/>
      <c r="C10498" t="inlineStr"/>
      <c r="D10498" t="inlineStr">
        <is>
          <t>dầu lửa</t>
        </is>
      </c>
    </row>
    <row r="10499">
      <c r="A10499" t="inlineStr">
        <is>
          <t>Kerze</t>
        </is>
      </c>
      <c r="B10499" t="inlineStr"/>
      <c r="C10499" t="inlineStr"/>
      <c r="D10499" t="inlineStr">
        <is>
          <t>cây nến, nến candle power) = die Kerze + = die Kerze + = die gezogene Kerze +</t>
        </is>
      </c>
    </row>
    <row r="10500">
      <c r="A10500" t="inlineStr">
        <is>
          <t>kerzengerade</t>
        </is>
      </c>
      <c r="B10500" t="inlineStr"/>
      <c r="C10500" t="inlineStr"/>
      <c r="D10500" t="inlineStr">
        <is>
          <t>chỉ là, đúng là, hoàn toàn, tuyệt đối, dốc đứng, thẳng đứng, mỏng dính, trông thấy da, thẳng</t>
        </is>
      </c>
    </row>
    <row r="10501">
      <c r="A10501" t="inlineStr">
        <is>
          <t>Kerzenhalter</t>
        </is>
      </c>
      <c r="B10501" t="inlineStr"/>
      <c r="C10501" t="inlineStr"/>
      <c r="D10501" t="inlineStr">
        <is>
          <t>cây đèn nến</t>
        </is>
      </c>
    </row>
    <row r="10502">
      <c r="A10502" t="inlineStr">
        <is>
          <t>Kerzenlicht</t>
        </is>
      </c>
      <c r="B10502" t="inlineStr"/>
      <c r="C10502" t="inlineStr"/>
      <c r="D10502" t="inlineStr">
        <is>
          <t>ánh sáng đèn nến</t>
        </is>
      </c>
    </row>
    <row r="10503">
      <c r="A10503" t="inlineStr">
        <is>
          <t>Kessel</t>
        </is>
      </c>
      <c r="B10503" t="inlineStr"/>
      <c r="C10503" t="inlineStr"/>
      <c r="D10503" t="inlineStr">
        <is>
          <t>cái chậu, chỗ trũng lòng chảo, lưu vực, bể, bồn, vũng, vịnh nhỏ - người đun, nồi cất, nối chưng, nồi đun, nồi nấu, supze, nồi hơi, rau ăn luộc được, nồi nước nóng, đầu máy xe lửa - cái đựng, cái chứa, thùng đựng hàng, hộp đựng hàng, côngtenơ - ấm đun nước - ấm, bình, lọ, chậu, hũ, vại, ca, nồi, bô, chậu hoa, bình bạc, bình vàng, giải, cái chụp ống khói chimney pot), mũ chóp cao, giỏ bắt tôm hùm lobster pot), giấy khổ 39 x 31, 3 cm, số tiền lớn - số tiền lớn đánh cá, ngựa đua hy vọng thắng - thùng, két, xe tăng = der Kessel + = der Kessel + = der große Kessel +</t>
        </is>
      </c>
    </row>
    <row r="10504">
      <c r="A10504" t="inlineStr">
        <is>
          <t>Kesselpauke</t>
        </is>
      </c>
      <c r="B10504" t="inlineStr"/>
      <c r="C10504" t="inlineStr"/>
      <c r="D10504" t="inlineStr">
        <is>
          <t>trống lục lạc = die Kesselpauke +</t>
        </is>
      </c>
    </row>
    <row r="10505">
      <c r="A10505" t="inlineStr">
        <is>
          <t>Kesselpauken</t>
        </is>
      </c>
      <c r="B10505" t="inlineStr"/>
      <c r="C10505" t="inlineStr"/>
      <c r="D10505" t="inlineStr">
        <is>
          <t>trống lục lạc</t>
        </is>
      </c>
    </row>
    <row r="10506">
      <c r="A10506" t="inlineStr">
        <is>
          <t>Kesselpauker</t>
        </is>
      </c>
      <c r="B10506" t="inlineStr"/>
      <c r="C10506" t="inlineStr"/>
      <c r="D10506" t="inlineStr">
        <is>
          <t>người đánh trống lục lạc = der Kesselpauker +</t>
        </is>
      </c>
    </row>
    <row r="10507">
      <c r="A10507" t="inlineStr">
        <is>
          <t>Kesselstein</t>
        </is>
      </c>
      <c r="B10507" t="inlineStr"/>
      <c r="C10507" t="inlineStr"/>
      <c r="D10507" t="inlineStr">
        <is>
          <t>bộ lông mao, loài thú, bộ da lông thú - vảy, vảy bắc, vật hình vảy, lớp gỉ, cáu cặn, bựa, cái đĩa cân, cái cân a pair of scales), sự chia độ, hệ thống có chia độ, sự sắp xếp theo trình độ, thang âm, gam, số tỷ lệ, thước tỷ lệ - tỷ lệ, quy mô, phạm vi = von Kesselstein reinigen + = mit Kesselstein bedecken +</t>
        </is>
      </c>
    </row>
    <row r="10508">
      <c r="A10508" t="inlineStr">
        <is>
          <t>Kesseltreiben</t>
        </is>
      </c>
      <c r="B10508" t="inlineStr"/>
      <c r="C10508" t="inlineStr"/>
      <c r="D10508" t="inlineStr">
        <is>
          <t>sự săn đuổi, sự giết chóc, sự tàn sát, sự khám xét, sự lùng sục - sự chạy vòng quanh để dồn súc vật, cuộc vây bắt, cuộc bố ráp, sự thâu tóm, cuộc hội họp, cuộc họp mặt = das Kesseltreiben +</t>
        </is>
      </c>
    </row>
    <row r="10509">
      <c r="A10509" t="inlineStr">
        <is>
          <t>Ketchup</t>
        </is>
      </c>
      <c r="B10509" t="inlineStr"/>
      <c r="C10509" t="inlineStr"/>
      <c r="D10509" t="inlineStr">
        <is>
          <t>nước xốt cà chua nấm</t>
        </is>
      </c>
    </row>
    <row r="10510">
      <c r="A10510" t="inlineStr">
        <is>
          <t>Kette</t>
        </is>
      </c>
      <c r="B10510" t="inlineStr"/>
      <c r="C10510" t="inlineStr"/>
      <c r="D10510" t="inlineStr">
        <is>
          <t>nhóm, đoàn, bầy, đàn - dây, xích, dãy, chuỗi, loạt, thước dây, dây chuyền, xiềng xích - dây thép, vạch đường, đường kẻ, đường, tuyến, hàng, dòng, câu, bậc, lối, nét, khuôn, vết nhăn, phòng tuyến, ranh giới, giới hạn, dòng dõi, dòng giống, phương châm, phương pháp, quy tắc, cách, thói - lối..., ngành, phạm vi, chuyên môn, sở trường, mặt hàng, vật phẩm, hoàn cảnh, tình thế, đường lối, cách tiến hành, đường xích đạo, lai, quân đội chính quy, giấy giá thú marriage lines), lời của một vai - chuỗi hạt - phạm vị, lĩnh vực, trình độ, loại, tầm, tầm đạn, tầm bay xa, tầm truyền đạt, sân tập bắn, lò bếp, bâi cỏ rộng, vùng - băng, dải, thớ, xơ, dây đàn, xâu, bảng ghi điểm, đàn ngựa thi, vỉa nhỏ, điều kiện ràng buộc - dây buộc, dây dắt - xe lửa, đoàn tuỳ tùng, hạt, đuôi dài lê thê, đuôi, hậu quả, bộ truyền động, ngòi - sợi dọc, dây kéo thuyền, đất bồi, đất phù sa, trạng thái oằn, trạng thái vênh, sự sai lạc, sự suy đốn, sự sa đoạ tinh thần = die Kette + = die endlose Kette + = an die Kette legen + = sich in einer Kette bewegen +</t>
        </is>
      </c>
    </row>
    <row r="10511">
      <c r="A10511" t="inlineStr">
        <is>
          <t>Ketten</t>
        </is>
      </c>
      <c r="B10511" t="inlineStr"/>
      <c r="C10511" t="inlineStr"/>
      <c r="D10511">
        <f> in Ketten legen + = der Panzerwagen mit Rädern und Ketten +</f>
        <v/>
      </c>
    </row>
    <row r="10512">
      <c r="A10512" t="inlineStr">
        <is>
          <t>ketten</t>
        </is>
      </c>
      <c r="B10512" t="inlineStr"/>
      <c r="C10512" t="inlineStr"/>
      <c r="D10512" t="inlineStr">
        <is>
          <t>xích lại, trói buộc, buộc chặt &amp; ), ngáng dây, đo bằng thước dây</t>
        </is>
      </c>
    </row>
    <row r="10513">
      <c r="A10513" t="inlineStr">
        <is>
          <t>Kettenbrief</t>
        </is>
      </c>
      <c r="B10513" t="inlineStr"/>
      <c r="C10513" t="inlineStr"/>
      <c r="D10513" t="inlineStr">
        <is>
          <t>thư dây chuyền</t>
        </is>
      </c>
    </row>
    <row r="10514">
      <c r="A10514" t="inlineStr">
        <is>
          <t>Kettenglied</t>
        </is>
      </c>
      <c r="B10514" t="inlineStr"/>
      <c r="C10514" t="inlineStr"/>
      <c r="D10514" t="inlineStr">
        <is>
          <t>cái cùm, cái còng, xiềng xích, sự trói buộc, sự hạn chế, cái sứ cách điện</t>
        </is>
      </c>
    </row>
    <row r="10515">
      <c r="A10515" t="inlineStr">
        <is>
          <t>Kettenhund</t>
        </is>
      </c>
      <c r="B10515" t="inlineStr"/>
      <c r="C10515" t="inlineStr"/>
      <c r="D10515" t="inlineStr">
        <is>
          <t>chó bị xích, giống chó lớn tai cụp - chó giữ nhà</t>
        </is>
      </c>
    </row>
    <row r="10516">
      <c r="A10516" t="inlineStr">
        <is>
          <t>Kettenreaktion</t>
        </is>
      </c>
      <c r="B10516" t="inlineStr"/>
      <c r="C10516" t="inlineStr"/>
      <c r="D10516" t="inlineStr">
        <is>
          <t>phản ứng dây chuyền</t>
        </is>
      </c>
    </row>
    <row r="10517">
      <c r="A10517" t="inlineStr">
        <is>
          <t>Ketzer</t>
        </is>
      </c>
      <c r="B10517" t="inlineStr"/>
      <c r="C10517" t="inlineStr"/>
      <c r="D10517" t="inlineStr">
        <is>
          <t>người theo dị giáo</t>
        </is>
      </c>
    </row>
    <row r="10518">
      <c r="A10518" t="inlineStr">
        <is>
          <t>Ketzerei</t>
        </is>
      </c>
      <c r="B10518" t="inlineStr"/>
      <c r="C10518" t="inlineStr"/>
      <c r="D10518" t="inlineStr">
        <is>
          <t>dị giáo</t>
        </is>
      </c>
    </row>
    <row r="10519">
      <c r="A10519" t="inlineStr">
        <is>
          <t>ketzerisch</t>
        </is>
      </c>
      <c r="B10519" t="inlineStr"/>
      <c r="C10519" t="inlineStr"/>
      <c r="D10519" t="inlineStr">
        <is>
          <t>dị giáo</t>
        </is>
      </c>
    </row>
    <row r="10520">
      <c r="A10520" t="inlineStr">
        <is>
          <t>Keuchen</t>
        </is>
      </c>
      <c r="B10520" t="inlineStr"/>
      <c r="C10520" t="inlineStr"/>
      <c r="D10520" t="inlineStr">
        <is>
          <t>sự thở hổn hển - sự đập thình thình, hơi thở hổn hển - sự thở khò khè, câu chuyện pha trò, khoé riêng, cách riêng, kế, mưu</t>
        </is>
      </c>
    </row>
    <row r="10521">
      <c r="A10521" t="inlineStr">
        <is>
          <t>keuchen</t>
        </is>
      </c>
      <c r="B10521" t="inlineStr"/>
      <c r="C10521" t="inlineStr"/>
      <c r="D10521" t="inlineStr">
        <is>
          <t>thở hổn hển, há hốc miệng vì kinh ngạc - nói hổn hển, mong muốn thiết tha, khao khát - thở phù phù, phụt phụt ra, phụt khói ra, phụt hơi ra, hút bập bập, hút từng hơi ngắn, phùng lên, phồng lên, vênh váo, dương dương tự đắc, thổi phù, thổi phụt ra, phụt ra, làm mệt đứt hơi - động tính từ quá khứ) làm phùng lên, làm phồng lên, làm vênh váo, làm dương dương tự đắc, làm bồng lên, quảng cáo láo, quảng cáo khuếch khoác - thở khò khè, kêu vu vu, kêu vo vo, to wheeze out nói khò khè - kêu, la, reo, hò reo, ho khúc khắc</t>
        </is>
      </c>
    </row>
    <row r="10522">
      <c r="A10522" t="inlineStr">
        <is>
          <t>keuchend</t>
        </is>
      </c>
      <c r="B10522" t="inlineStr"/>
      <c r="C10522" t="inlineStr"/>
      <c r="D10522" t="inlineStr">
        <is>
          <t>khò khè</t>
        </is>
      </c>
    </row>
    <row r="10523">
      <c r="A10523" t="inlineStr">
        <is>
          <t>Keuchhusten</t>
        </is>
      </c>
      <c r="B10523" t="inlineStr"/>
      <c r="C10523" t="inlineStr"/>
      <c r="D10523">
        <f> der Keuchhusten +</f>
        <v/>
      </c>
    </row>
    <row r="10524">
      <c r="A10524" t="inlineStr">
        <is>
          <t>Keule</t>
        </is>
      </c>
      <c r="B10524" t="inlineStr"/>
      <c r="C10524" t="inlineStr"/>
      <c r="D10524" t="inlineStr">
        <is>
          <t>gây, vợt, vận động viên bóng chày, vận động viên crikê bat sman), cú đánh bất ngờ, bàn đập, con dơi, bước đi, dáng đi, the bat tiếng nói, ngôn ngữ nói, sự chè chén linh đình, sự ăn chơi phóng đãng - của battery khẩu đội - cái chày, bọ cánh cứng, con gián black beetle), người cận thị - cái dùi cui - mông đít, miếng vật ôm ngang hông - dùi cui, gậy tày, gậy, quân nhép, hội, câu lạc bộ, trụ sở câu lạc bộ, trụ sở hội club-house) - vùng hông, đùi, cánh vòm, sườn vòm - chân, cẳng, ống, nhánh com-pa, cạnh bên, đoạn, chặng, giai đoạn, ván, kẻ lừa đảo - gậy chơi bi-a, cái chuỳ, trượng, gậy quyền = die Keule + = die Keule + = die Keule + = mit einer Keule schlagen +</t>
        </is>
      </c>
    </row>
    <row r="10525">
      <c r="A10525" t="inlineStr">
        <is>
          <t>keusch</t>
        </is>
      </c>
      <c r="B10525" t="inlineStr"/>
      <c r="C10525" t="inlineStr"/>
      <c r="D10525" t="inlineStr">
        <is>
          <t>trong sạch, trong trắng, minh bạch, giản dị, mộc mạc, không cầu kỳ, tao nhã, lịch sự - tiết độ, điều độ, trinh bạch, trinh tiết - bà Táo, nữ vu, tinh khiết - gái trinh, trinh khiết - có đức, có đạo đức, tiết hạnh, đoan chính</t>
        </is>
      </c>
    </row>
    <row r="10526">
      <c r="A10526" t="inlineStr">
        <is>
          <t>Keuschheit</t>
        </is>
      </c>
      <c r="B10526" t="inlineStr"/>
      <c r="C10526" t="inlineStr"/>
      <c r="D10526" t="inlineStr">
        <is>
          <t>sự sống độc thân, sự không lập gia đình - sự trong trắng, lòng trinh bạch, sự trinh tiết, chữ trinh, sự giản dị, sự mộc mạc - sự tiết dục, sự trinh bạch - sự sạch, sự trong sạch, sự tinh khiết, sự nguyên chất, sự thanh khiết, sự thuần khiết, sự trong sáng - đức, đức hạnh, đức tính, tính tốt, trinh tiết, tiết nghĩa, công dụng, tác dụng, hiệu quả, hiệu lực</t>
        </is>
      </c>
    </row>
    <row r="10527">
      <c r="A10527" t="inlineStr">
        <is>
          <t>Khoran</t>
        </is>
      </c>
      <c r="B10527" t="inlineStr"/>
      <c r="C10527" t="inlineStr"/>
      <c r="D10527" t="inlineStr">
        <is>
          <t>kinh co-ran</t>
        </is>
      </c>
    </row>
    <row r="10528">
      <c r="A10528" t="inlineStr">
        <is>
          <t>kibitzen</t>
        </is>
      </c>
      <c r="B10528" t="inlineStr"/>
      <c r="C10528" t="inlineStr"/>
      <c r="D10528" t="inlineStr">
        <is>
          <t>hay dính vào chuyện người khác, hay đứng chầu rìa, hay đứng ngoài mách nước</t>
        </is>
      </c>
    </row>
    <row r="10529">
      <c r="A10529" t="inlineStr">
        <is>
          <t>Kichern</t>
        </is>
      </c>
      <c r="B10529" t="inlineStr"/>
      <c r="C10529" t="inlineStr"/>
      <c r="D10529" t="inlineStr">
        <is>
          <t>tiếng cười khúc khích, nụ cười thầm, sự khoái trá ra mặt, tiếng cục cục - tiếng ngựa hí - sự cười thầm, sự cười khẩy - sự cười khúc khích</t>
        </is>
      </c>
    </row>
    <row r="10530">
      <c r="A10530" t="inlineStr">
        <is>
          <t>kichern</t>
        </is>
      </c>
      <c r="B10530" t="inlineStr"/>
      <c r="C10530" t="inlineStr"/>
      <c r="D10530" t="inlineStr">
        <is>
          <t>cục tác, cười khúc khích, nói dai, nói lảm nhảm, nói mách qué, ba hoa khoác lác - khoái trá, kêu cục cục - - - cười khẩy</t>
        </is>
      </c>
    </row>
    <row r="10531">
      <c r="A10531" t="inlineStr">
        <is>
          <t>kidnappen</t>
        </is>
      </c>
      <c r="B10531" t="inlineStr"/>
      <c r="C10531" t="inlineStr"/>
      <c r="D10531" t="inlineStr">
        <is>
          <t>bắt cóc</t>
        </is>
      </c>
    </row>
    <row r="10532">
      <c r="A10532" t="inlineStr">
        <is>
          <t>Kidnapper</t>
        </is>
      </c>
      <c r="B10532" t="inlineStr"/>
      <c r="C10532" t="inlineStr"/>
      <c r="D10532" t="inlineStr">
        <is>
          <t>kẻ bắt cóc</t>
        </is>
      </c>
    </row>
    <row r="10533">
      <c r="A10533" t="inlineStr">
        <is>
          <t>Kiel</t>
        </is>
      </c>
      <c r="B10533" t="inlineStr"/>
      <c r="C10533" t="inlineStr"/>
      <c r="D10533">
        <f> der Kiel + = mit einem Kiel versehen + = im rechten Winkel zum Kiel + = unter dem Kiel durchziehen +</f>
        <v/>
      </c>
    </row>
    <row r="10534">
      <c r="A10534" t="inlineStr">
        <is>
          <t>kielholen</t>
        </is>
      </c>
      <c r="B10534" t="inlineStr"/>
      <c r="C10534" t="inlineStr"/>
      <c r="D10534" t="inlineStr">
        <is>
          <t>bắt chịu hình phạt chui dưới sống tàu, mắng mỏ thậm tệ, xỉ vả thậm tệ = kielholen +</t>
        </is>
      </c>
    </row>
    <row r="10535">
      <c r="A10535" t="inlineStr">
        <is>
          <t>Kielraum</t>
        </is>
      </c>
      <c r="B10535" t="inlineStr"/>
      <c r="C10535" t="inlineStr"/>
      <c r="D10535" t="inlineStr">
        <is>
          <t>đáy tàu, nước bẩn ở đáy tàu, bụng, chuyện nhảm nhí, chuyện bậy bạ</t>
        </is>
      </c>
    </row>
    <row r="10536">
      <c r="A10536" t="inlineStr">
        <is>
          <t>Kielwasser</t>
        </is>
      </c>
      <c r="B10536" t="inlineStr"/>
      <c r="C10536" t="inlineStr"/>
      <c r="D10536" t="inlineStr">
        <is>
          <t>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 = das Kielwasser + = im Kielwasser +</t>
        </is>
      </c>
    </row>
    <row r="10537">
      <c r="A10537" t="inlineStr">
        <is>
          <t>Kieme</t>
        </is>
      </c>
      <c r="B10537" t="inlineStr"/>
      <c r="C10537" t="inlineStr"/>
      <c r="D10537" t="inlineStr">
        <is>
          <t>của Gillian, cô gái, bạn gái, người yêu, Gin, khe núi sâu, dòng suối trên núi, mang, yếm, cằm dưới, cằm xệ, lá tia</t>
        </is>
      </c>
    </row>
    <row r="10538">
      <c r="A10538" t="inlineStr">
        <is>
          <t>Kiemen</t>
        </is>
      </c>
      <c r="B10538" t="inlineStr"/>
      <c r="C10538" t="inlineStr"/>
      <c r="D10538" t="inlineStr">
        <is>
          <t>mang</t>
        </is>
      </c>
    </row>
    <row r="10539">
      <c r="A10539" t="inlineStr">
        <is>
          <t>Kiepe</t>
        </is>
      </c>
      <c r="B10539" t="inlineStr"/>
      <c r="C10539" t="inlineStr"/>
      <c r="D10539" t="inlineStr">
        <is>
          <t>sọt, thúng, gi</t>
        </is>
      </c>
    </row>
    <row r="10540">
      <c r="A10540" t="inlineStr">
        <is>
          <t>Kies</t>
        </is>
      </c>
      <c r="B10540" t="inlineStr"/>
      <c r="C10540" t="inlineStr"/>
      <c r="D10540" t="inlineStr">
        <is>
          <t>sỏi, cát chứa vàng auriferous gravel), bệnh sỏi thận - hạt cát, hạt sỏi, sạn cát, sạn sỏi, hạt sạn, mạt giũa, tính bạo dạn, tính gan góc, tính can đảm, tính chịu đựng bền bỉ, Grit đảng viên đảng Cấp tiến, đảng viên đảng Tự do = der Kies + = der grobe Kies + = eine Menge Kies + = mit Kies bestreuen +</t>
        </is>
      </c>
    </row>
    <row r="10541">
      <c r="A10541" t="inlineStr">
        <is>
          <t>Kiesel</t>
        </is>
      </c>
      <c r="B10541" t="inlineStr"/>
      <c r="C10541" t="inlineStr"/>
      <c r="D10541" t="inlineStr">
        <is>
          <t>đá lửa, viên đá lửa, vật cứng rắn - đá cuội, sỏi, thạch anh, thấu kính bằng thạch anh, mã não trong</t>
        </is>
      </c>
    </row>
    <row r="10542">
      <c r="A10542" t="inlineStr">
        <is>
          <t>Kieselalge</t>
        </is>
      </c>
      <c r="B10542" t="inlineStr"/>
      <c r="C10542" t="inlineStr"/>
      <c r="D10542" t="inlineStr">
        <is>
          <t>tảo cát</t>
        </is>
      </c>
    </row>
    <row r="10543">
      <c r="A10543" t="inlineStr">
        <is>
          <t>Kieselerde</t>
        </is>
      </c>
      <c r="B10543" t="inlineStr"/>
      <c r="C10543" t="inlineStr"/>
      <c r="D10543" t="inlineStr">
        <is>
          <t>điatomit - Silic đioxyt</t>
        </is>
      </c>
    </row>
    <row r="10544">
      <c r="A10544" t="inlineStr">
        <is>
          <t>kieselhaltig</t>
        </is>
      </c>
      <c r="B10544" t="inlineStr"/>
      <c r="C10544" t="inlineStr"/>
      <c r="D10544" t="inlineStr">
        <is>
          <t>bằng đá lửa, có đá lửa, như đá lửa, rắn như đá lửa, cứng rắn, sắt đá</t>
        </is>
      </c>
    </row>
    <row r="10545">
      <c r="A10545" t="inlineStr">
        <is>
          <t>Kieselstein</t>
        </is>
      </c>
      <c r="B10545" t="inlineStr"/>
      <c r="C10545" t="inlineStr"/>
      <c r="D10545" t="inlineStr">
        <is>
          <t>đá cuội, sỏi, thạch anh, thấu kính bằng thạch anh, mã não trong</t>
        </is>
      </c>
    </row>
    <row r="10546">
      <c r="A10546" t="inlineStr">
        <is>
          <t>Killer</t>
        </is>
      </c>
      <c r="B10546" t="inlineStr"/>
      <c r="C10546" t="inlineStr"/>
      <c r="D10546" t="inlineStr">
        <is>
          <t>người giết, kẻ giết người, dụng cụ giết thịt, cá heo killer whale)</t>
        </is>
      </c>
    </row>
    <row r="10547">
      <c r="A10547" t="inlineStr">
        <is>
          <t>Killerwal</t>
        </is>
      </c>
      <c r="B10547" t="inlineStr"/>
      <c r="C10547" t="inlineStr"/>
      <c r="D10547" t="inlineStr">
        <is>
          <t>cá heo killer)</t>
        </is>
      </c>
    </row>
    <row r="10548">
      <c r="A10548" t="inlineStr">
        <is>
          <t>Kilogramm</t>
        </is>
      </c>
      <c r="B10548" t="inlineStr"/>
      <c r="C10548" t="inlineStr"/>
      <c r="D10548" t="inlineStr">
        <is>
          <t>kilôgam</t>
        </is>
      </c>
    </row>
    <row r="10549">
      <c r="A10549" t="inlineStr">
        <is>
          <t>Kilometer</t>
        </is>
      </c>
      <c r="B10549" t="inlineStr"/>
      <c r="C10549" t="inlineStr"/>
      <c r="D10549" t="inlineStr">
        <is>
          <t>kilômet</t>
        </is>
      </c>
    </row>
    <row r="10550">
      <c r="A10550" t="inlineStr">
        <is>
          <t>Kilometerstand</t>
        </is>
      </c>
      <c r="B10550" t="inlineStr"/>
      <c r="C10550" t="inlineStr"/>
      <c r="D10550" t="inlineStr">
        <is>
          <t>tổng số dặm đã đi được, phụ cấp đi đường, cước phí, sự ích lợi, sự dùng</t>
        </is>
      </c>
    </row>
    <row r="10551">
      <c r="A10551" t="inlineStr">
        <is>
          <t>Kilometerstein</t>
        </is>
      </c>
      <c r="B10551" t="inlineStr"/>
      <c r="C10551" t="inlineStr"/>
      <c r="D10551" t="inlineStr">
        <is>
          <t>cột kilômét cọc, sự kiện quan trọng, mốc lịch sử, giai đoạn quan trọng</t>
        </is>
      </c>
    </row>
    <row r="10552">
      <c r="A10552" t="inlineStr">
        <is>
          <t>Kimm</t>
        </is>
      </c>
      <c r="B10552" t="inlineStr"/>
      <c r="C10552" t="inlineStr"/>
      <c r="D10552"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 = die Kimm +</t>
        </is>
      </c>
    </row>
    <row r="10553">
      <c r="A10553" t="inlineStr">
        <is>
          <t>Kind</t>
        </is>
      </c>
      <c r="B10553" t="inlineStr"/>
      <c r="C10553" t="inlineStr"/>
      <c r="D10553" t="inlineStr">
        <is>
          <t>đứa bé mới sinh, trẻ thơ, người tính trẻ con, nhỏ, xinh xinh, người yêu, con gái - đứa bé, đứa trẻ, đứa con, kết quả, hậu quả, sản phẩm, người lớn mà tính như trẻ con - đứa bé còn ãm ngửa, người vị thành niên, người mới vào nghề, lính mới - con dê non, da dê non, đứa trẻ con, thằng bé, sự lừa phỉnh, ngón chơi khăm, chậu gỗ nhỏ, cặp lồng gỗ - - người thanh niên, đứa bé con, đứa con trai = das kleine Kind + = manches Kind + = das Kind + = das einzige Kind + = kein Kind mehr + = ein großes Kind + = das ungezogene Kind + = das uneheliche Kind + = ein Kind stillen + = ein Kind wickeln + = das totgeborene Kind + = das zweijährige Kind + = ein Kind bekommen + = ein Kind erwarten + = ganz wie ein Kind + = ein Kind einwiegen + = ein Kind austragen + = ein Kind großziehen + = ein Kind einschulen + = sie nahm das Kind mit + = sie ist bloß ein Kind + = schon das kleinste Kind + = einem Kind eins überziehen + = ein schwererziehbares Kind +</t>
        </is>
      </c>
    </row>
    <row r="10554">
      <c r="A10554" t="inlineStr">
        <is>
          <t>Kindchen</t>
        </is>
      </c>
      <c r="B10554" t="inlineStr"/>
      <c r="C10554" t="inlineStr"/>
      <c r="D10554" t="inlineStr">
        <is>
          <t>trẻ sơ sinh, người khờ dại, người ngây thơ, người không có kinh nghiệm, cô gái xinh xinh</t>
        </is>
      </c>
    </row>
    <row r="10555">
      <c r="A10555" t="inlineStr">
        <is>
          <t>Kinder</t>
        </is>
      </c>
      <c r="B10555" t="inlineStr"/>
      <c r="C10555" t="inlineStr"/>
      <c r="D10555" t="inlineStr">
        <is>
          <t>đứa bé, đứa trẻ, đứa con, kết quả, hậu quả, sản phẩm, người lớn mà tính như trẻ con = die beiden Kinder + = die meisten Kinder + = die verlassenen Kinder + = auf Kinder aufpassen + = die ehelich geborenen Kinder + = für Frau und Kinder sorgen + = das Konfektionshaus für Kinder + = in der Entwicklung zurückgebliebene Kinder +</t>
        </is>
      </c>
    </row>
    <row r="10556">
      <c r="A10556" t="inlineStr">
        <is>
          <t>Kinderbrei</t>
        </is>
      </c>
      <c r="B10556" t="inlineStr"/>
      <c r="C10556" t="inlineStr"/>
      <c r="D10556" t="inlineStr">
        <is>
          <t>thức ăn sền sệt, chất sền sệt, đầu vú, những quả đồi tròn nằm cạnh nhau</t>
        </is>
      </c>
    </row>
    <row r="10557">
      <c r="A10557" t="inlineStr">
        <is>
          <t>Kindereien</t>
        </is>
      </c>
      <c r="B10557" t="inlineStr"/>
      <c r="C10557" t="inlineStr"/>
      <c r="D10557" t="inlineStr">
        <is>
          <t>tính trẻ con, trạng thái trẻ em, chuyện trẻ con, trò trẻ con</t>
        </is>
      </c>
    </row>
    <row r="10558">
      <c r="A10558" t="inlineStr">
        <is>
          <t>Kinderfrau</t>
        </is>
      </c>
      <c r="B10558" t="inlineStr"/>
      <c r="C10558" t="inlineStr"/>
      <c r="D10558" t="inlineStr">
        <is>
          <t>vú em, bõ - ruấy khũi bõ, nanny-goat</t>
        </is>
      </c>
    </row>
    <row r="10559">
      <c r="A10559" t="inlineStr">
        <is>
          <t>Kindergarten</t>
        </is>
      </c>
      <c r="B10559" t="inlineStr"/>
      <c r="C10559" t="inlineStr"/>
      <c r="D10559" t="inlineStr">
        <is>
          <t>lớp mẫu giáo, vườn trẻ</t>
        </is>
      </c>
    </row>
    <row r="10560">
      <c r="A10560" t="inlineStr">
        <is>
          <t>Kinderheilkunde</t>
        </is>
      </c>
      <c r="B10560" t="inlineStr"/>
      <c r="C10560" t="inlineStr"/>
      <c r="D10560" t="inlineStr">
        <is>
          <t>khoa trẻ em</t>
        </is>
      </c>
    </row>
    <row r="10561">
      <c r="A10561" t="inlineStr">
        <is>
          <t>Kinderhort</t>
        </is>
      </c>
      <c r="B10561" t="inlineStr"/>
      <c r="C10561" t="inlineStr"/>
      <c r="D10561" t="inlineStr">
        <is>
          <t>vườn trẻ</t>
        </is>
      </c>
    </row>
    <row r="10562">
      <c r="A10562" t="inlineStr">
        <is>
          <t>kinderleicht</t>
        </is>
      </c>
      <c r="B10562" t="inlineStr"/>
      <c r="C10562" t="inlineStr"/>
      <c r="D10562" t="inlineStr">
        <is>
          <t>hết sức rõ ràng, ngu ngốc đến đâu cũng hiểu được, hết sức dễ dùng, ngu ngốc đến đâu cũng dùng được</t>
        </is>
      </c>
    </row>
    <row r="10563">
      <c r="A10563" t="inlineStr">
        <is>
          <t>kinderlos</t>
        </is>
      </c>
      <c r="B10563" t="inlineStr"/>
      <c r="C10563" t="inlineStr"/>
      <c r="D10563" t="inlineStr">
        <is>
          <t>không có con</t>
        </is>
      </c>
    </row>
    <row r="10564">
      <c r="A10564" t="inlineStr">
        <is>
          <t>Kinderschreck</t>
        </is>
      </c>
      <c r="B10564" t="inlineStr"/>
      <c r="C10564" t="inlineStr"/>
      <c r="D10564" t="inlineStr">
        <is>
          <t>ngoáo ộp, ông ba bị, vấn đề băn khoăn, vấn đề lo lắng</t>
        </is>
      </c>
    </row>
    <row r="10565">
      <c r="A10565" t="inlineStr">
        <is>
          <t>Kinderschwester</t>
        </is>
      </c>
      <c r="B10565" t="inlineStr"/>
      <c r="C10565" t="inlineStr"/>
      <c r="D10565" t="inlineStr">
        <is>
          <t>cá nhám, vú em, người bảo mẫu, người giữ trẻ, sự nuôi, sự cho bú, sự trông nom, sự được nuôi, sự được cho bú, nơi nuôi dưỡng, xứ sở, vườn ương ), cái nôi ), y tá, nữ y tá, cây che bóng - ong thợ, kiến thợ</t>
        </is>
      </c>
    </row>
    <row r="10566">
      <c r="A10566" t="inlineStr">
        <is>
          <t>Kinderstube</t>
        </is>
      </c>
      <c r="B10566" t="inlineStr"/>
      <c r="C10566" t="inlineStr"/>
      <c r="D10566" t="inlineStr">
        <is>
          <t>phòng dành riêng cho tre bú, nhà trẻ, ao nuôi cá, vườn ương, nơi đào tạo, nơi nuôi dưỡng</t>
        </is>
      </c>
    </row>
    <row r="10567">
      <c r="A10567" t="inlineStr">
        <is>
          <t>Kinderwagen</t>
        </is>
      </c>
      <c r="B10567" t="inlineStr"/>
      <c r="C10567" t="inlineStr"/>
      <c r="D10567" t="inlineStr">
        <is>
          <t>nôi có mui bằng mây đan, xe đẩy có mui bằng mây đan - xe độc mã, xe một ngựa - xe đẩy trẻ con - tàu đáy bằng, tàu đáy bằng có đặt súng, xe đẩy tay</t>
        </is>
      </c>
    </row>
    <row r="10568">
      <c r="A10568" t="inlineStr">
        <is>
          <t>Kinderzimmer</t>
        </is>
      </c>
      <c r="B10568" t="inlineStr"/>
      <c r="C10568" t="inlineStr"/>
      <c r="D10568" t="inlineStr">
        <is>
          <t>phòng dành riêng cho tre bú, nhà trẻ, ao nuôi cá, vườn ương, nơi đào tạo, nơi nuôi dưỡng</t>
        </is>
      </c>
    </row>
    <row r="10569">
      <c r="A10569" t="inlineStr">
        <is>
          <t>Kindesalter</t>
        </is>
      </c>
      <c r="B10569" t="inlineStr"/>
      <c r="C10569" t="inlineStr"/>
      <c r="D10569" t="inlineStr">
        <is>
          <t>tuổi còn ãm ngửa, tuổi thơ ấu, lúc còn trứng nước, thời kỳ vị thành niên</t>
        </is>
      </c>
    </row>
    <row r="10570">
      <c r="A10570" t="inlineStr">
        <is>
          <t>Kindesmord</t>
        </is>
      </c>
      <c r="B10570" t="inlineStr"/>
      <c r="C10570" t="inlineStr"/>
      <c r="D10570" t="inlineStr">
        <is>
          <t>tội giết trẻ con, tục giết trẻ sơ sinh, kẻ giết trẻ con</t>
        </is>
      </c>
    </row>
    <row r="10571">
      <c r="A10571" t="inlineStr">
        <is>
          <t>Kindheit</t>
        </is>
      </c>
      <c r="B10571" t="inlineStr"/>
      <c r="C10571" t="inlineStr"/>
      <c r="D10571" t="inlineStr">
        <is>
          <t>tính trẻ con, tính như trẻ con - thời niên thiếu - tuổi thơ ấu, thời thơ ấu - cái nôi, nguồn gốc, gốc, nơi bắt nguồn, giàn giữ tàu, cái khung gạt, thùng đãi vàng, giá để ống nghe - tuổi còn ãm ngửa, lúc còn trứng nước, thời kỳ vị thành niên = von Kindheit an +</t>
        </is>
      </c>
    </row>
    <row r="10572">
      <c r="A10572" t="inlineStr">
        <is>
          <t>kindisch</t>
        </is>
      </c>
      <c r="B10572" t="inlineStr"/>
      <c r="C10572" t="inlineStr"/>
      <c r="D10572" t="inlineStr">
        <is>
          <t>trẻ con, như trẻ con - - của trẻ con, hợp với trẻ con, ngây ngô - có tính chất trẻ con, tầm thường, vặt vânh, không đáng kể = kindisch werden +</t>
        </is>
      </c>
    </row>
    <row r="10573">
      <c r="A10573" t="inlineStr">
        <is>
          <t>kindlich</t>
        </is>
      </c>
      <c r="B10573" t="inlineStr"/>
      <c r="C10573" t="inlineStr"/>
      <c r="D10573" t="inlineStr">
        <is>
          <t>trẻ con, như trẻ con - của trẻ con, hợp với trẻ con, ngây ngô - ngây thơ, thật thà - đạo làm con gái - con cái, đạo làm con - còn thơ ấu, ở tuổi còn thơ, còn trứng nước, vị thành niên - ấu trĩ</t>
        </is>
      </c>
    </row>
    <row r="10574">
      <c r="A10574" t="inlineStr">
        <is>
          <t>Kindlichkeit</t>
        </is>
      </c>
      <c r="B10574" t="inlineStr"/>
      <c r="C10574" t="inlineStr"/>
      <c r="D10574" t="inlineStr">
        <is>
          <t>trò trẻ con, chuyện trẻ con, tính trẻ con</t>
        </is>
      </c>
    </row>
    <row r="10575">
      <c r="A10575" t="inlineStr">
        <is>
          <t>Kindskopf</t>
        </is>
      </c>
      <c r="B10575" t="inlineStr"/>
      <c r="C10575" t="inlineStr"/>
      <c r="D10575" t="inlineStr">
        <is>
          <t>đứa bé mới sinh, trẻ thơ, người tính trẻ con, nhỏ, xinh xinh, người yêu, con gái = ein Kindskopf +</t>
        </is>
      </c>
    </row>
    <row r="10576">
      <c r="A10576" t="inlineStr">
        <is>
          <t>Kinematik</t>
        </is>
      </c>
      <c r="B10576" t="inlineStr"/>
      <c r="C10576" t="inlineStr"/>
      <c r="D10576" t="inlineStr">
        <is>
          <t>chuyển động học</t>
        </is>
      </c>
    </row>
    <row r="10577">
      <c r="A10577" t="inlineStr">
        <is>
          <t>kinematisch</t>
        </is>
      </c>
      <c r="B10577" t="inlineStr"/>
      <c r="C10577" t="inlineStr"/>
      <c r="D10577" t="inlineStr">
        <is>
          <t>động học</t>
        </is>
      </c>
    </row>
    <row r="10578">
      <c r="A10578" t="inlineStr">
        <is>
          <t>Kinematographie</t>
        </is>
      </c>
      <c r="B10578" t="inlineStr"/>
      <c r="C10578" t="inlineStr"/>
      <c r="D10578" t="inlineStr">
        <is>
          <t>thuật quay phim</t>
        </is>
      </c>
    </row>
    <row r="10579">
      <c r="A10579" t="inlineStr">
        <is>
          <t>kinematographisch</t>
        </is>
      </c>
      <c r="B10579" t="inlineStr"/>
      <c r="C10579" t="inlineStr"/>
      <c r="D10579" t="inlineStr">
        <is>
          <t>thuật quay phim</t>
        </is>
      </c>
    </row>
    <row r="10580">
      <c r="A10580" t="inlineStr">
        <is>
          <t>Kinetik</t>
        </is>
      </c>
      <c r="B10580" t="inlineStr"/>
      <c r="C10580" t="inlineStr"/>
      <c r="D10580" t="inlineStr">
        <is>
          <t>động học</t>
        </is>
      </c>
    </row>
    <row r="10581">
      <c r="A10581" t="inlineStr">
        <is>
          <t>kinetisch</t>
        </is>
      </c>
      <c r="B10581" t="inlineStr"/>
      <c r="C10581" t="inlineStr"/>
      <c r="D10581" t="inlineStr">
        <is>
          <t>động lực, do động lực, động lực học</t>
        </is>
      </c>
    </row>
    <row r="10582">
      <c r="A10582" t="inlineStr">
        <is>
          <t>Kinn</t>
        </is>
      </c>
      <c r="B10582" t="inlineStr"/>
      <c r="C10582" t="inlineStr"/>
      <c r="D10582" t="inlineStr">
        <is>
          <t>cằm</t>
        </is>
      </c>
    </row>
    <row r="10583">
      <c r="A10583" t="inlineStr">
        <is>
          <t>Kinnbacke</t>
        </is>
      </c>
      <c r="B10583" t="inlineStr"/>
      <c r="C10583" t="inlineStr"/>
      <c r="D10583" t="inlineStr">
        <is>
          <t>xương hàm, hàm, má, cằm xị, yếm, diều, đầu - hàm trên</t>
        </is>
      </c>
    </row>
    <row r="10584">
      <c r="A10584" t="inlineStr">
        <is>
          <t>Kinnbart</t>
        </is>
      </c>
      <c r="B10584" t="inlineStr"/>
      <c r="C10584" t="inlineStr"/>
      <c r="D10584" t="inlineStr">
        <is>
          <t>chòm râu dê</t>
        </is>
      </c>
    </row>
    <row r="10585">
      <c r="A10585" t="inlineStr">
        <is>
          <t>Kinnlade</t>
        </is>
      </c>
      <c r="B10585" t="inlineStr"/>
      <c r="C10585" t="inlineStr"/>
      <c r="D10585" t="inlineStr">
        <is>
          <t>thằng, thằng cha, người bán hàng rong chap man), hàm, má, hàm dưới, má lợn, hàm ê tô, hàm kìm, số nhiều) chỗ nứt nẻ - hàm trên = die Kinnlade +</t>
        </is>
      </c>
    </row>
    <row r="10586">
      <c r="A10586" t="inlineStr">
        <is>
          <t>Kino</t>
        </is>
      </c>
      <c r="B10586" t="inlineStr"/>
      <c r="C10586" t="inlineStr"/>
      <c r="D10586" t="inlineStr">
        <is>
          <t>rạp xi nê, rạp chiếu bóng, the cinema điện ảnh, xi nê, phim chiếu bóng, nghệ thuật điện ảnh, kỹ thuật điện ảnh - rạp xi nê picture_show) = ins Kino gehen + = der Werbefilm im Kino + = die Fernsehvorführung im Kino + = ich möchte heute ins Kino gehen + = der Nachrichtenfilm vor dem Hauptfilm im Kino +</t>
        </is>
      </c>
    </row>
    <row r="10587">
      <c r="A10587" t="inlineStr">
        <is>
          <t>Kinobesucher</t>
        </is>
      </c>
      <c r="B10587" t="inlineStr"/>
      <c r="C10587" t="inlineStr"/>
      <c r="D10587">
        <f> der begeisterte Kinobesucher +</f>
        <v/>
      </c>
    </row>
    <row r="10588">
      <c r="A10588" t="inlineStr">
        <is>
          <t>Kippe</t>
        </is>
      </c>
      <c r="B10588" t="inlineStr"/>
      <c r="C10588" t="inlineStr"/>
      <c r="D10588" t="inlineStr">
        <is>
          <t>gốc, gốc cuống, báng, đầu núm, đầu cán, mẩu thuốc lá, cá mình giẹp, butt-end, số nhiều) tầm bắn, trường bắn, bia bắn và ụ đất sau bia, người làm trò cười, đích làm trò cười, cái húc - cái húc đầu - điếu thuốc lá - vật ngắn bè bè, người lùn bè bè, thẻ chì, đông đum, đồng xu, bu lông, ky, kẹo đum, đống rác, nơi đổ rác, nơi rác rưởi bừa bãi, tiếng rơi bịch, tiếng đổ ầm, tiếng ném phịch xuống, cú đấm bịch - kho đạn tạm thời - chân, mẩu, cuống, cái nhú ra, vật nhú ra, stub_nail - đầu, mút, đỉnh, chóp, đầu bịt, bút để thếp vàng, tiền quà, tiền diêm thuốc, lời khuyên, lời mách nước, mẹo, mánh lới, mánh khoé, cái đánh nhẹ, cái gảy nhẹ, cái đẩy nhẹ, cái chạm nhẹ, cái vỗ nhẹ - thùng rác - người mới phất = auf der Kippe stehen +</t>
        </is>
      </c>
    </row>
    <row r="10589">
      <c r="A10589" t="inlineStr">
        <is>
          <t>kippen</t>
        </is>
      </c>
      <c r="B10589" t="inlineStr"/>
      <c r="C10589" t="inlineStr"/>
      <c r="D10589" t="inlineStr">
        <is>
          <t>đổ thành đống, vứt bỏ, gạt bỏ, đổ ầm xuống, ném phịch xuống, đánh gục, đánh ngã, bán hạ giá ra thị trường nước ngoài, đưa ra nước ngoài, đổ rác, ngã phịch xuống, rơi phịch xuống - nghiêng đi, tròng trành, nghiêng, đấu thương, tranh luận, tranh cãi, làm nghiêng, làm chúi xuống, lật đổ, lật nghiêng, rèn bằng búa đòn, đập bằng búa đòn, che mui, phủ bạt - bịt đầu, cho tiền quà, cho tiền diêm thuốc, mách nước, đưa cho, trao, đánh nhẹ, gảy nhẹ, đẩy nhẹ, chạm nhẹ, vỗ nhẹ, đổ, rót - + down, over) ngã, đổ nhào, làm ngã, vật xuống, xô ngã - làm đổ, đánh đổ, đánh ng, làm lật úp, làm rối tung, làm xáo lộn, làm lộn bậy, làm đo lộn, làm khó chịu, làm rối loạn, làm bối rối, làm lo ngại, chồn</t>
        </is>
      </c>
    </row>
    <row r="10590">
      <c r="A10590" t="inlineStr">
        <is>
          <t>Kippkarren</t>
        </is>
      </c>
      <c r="B10590" t="inlineStr"/>
      <c r="C10590" t="inlineStr"/>
      <c r="D10590"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t>
        </is>
      </c>
    </row>
    <row r="10591">
      <c r="A10591" t="inlineStr">
        <is>
          <t>Kippschalter</t>
        </is>
      </c>
      <c r="B10591" t="inlineStr"/>
      <c r="C10591" t="inlineStr"/>
      <c r="D10591">
        <f> der Kippschalter +</f>
        <v/>
      </c>
    </row>
    <row r="10592">
      <c r="A10592" t="inlineStr">
        <is>
          <t>Kippvorrichtung</t>
        </is>
      </c>
      <c r="B10592" t="inlineStr"/>
      <c r="C10592" t="inlineStr"/>
      <c r="D10592">
        <f> der Lastkraftwagen mit Kippvorrichtung +</f>
        <v/>
      </c>
    </row>
    <row r="10593">
      <c r="A10593" t="inlineStr">
        <is>
          <t>Kippwagen</t>
        </is>
      </c>
      <c r="B10593" t="inlineStr"/>
      <c r="C10593" t="inlineStr"/>
      <c r="D10593" t="inlineStr">
        <is>
          <t>người đổ rác</t>
        </is>
      </c>
    </row>
    <row r="10594">
      <c r="A10594" t="inlineStr">
        <is>
          <t>Kirche</t>
        </is>
      </c>
      <c r="B10594" t="inlineStr"/>
      <c r="C10594" t="inlineStr"/>
      <c r="D10594" t="inlineStr">
        <is>
          <t>nhà thờ lớn - nhà thờ, buổi lễ, Church giáo hội, giáo phái - giáo hội = die römische Kirche + = in die Kirche gehen + = die weltlichen Güter der Kirche + = das Mitglied der presbyterianischen Kirche +</t>
        </is>
      </c>
    </row>
    <row r="10595">
      <c r="A10595" t="inlineStr">
        <is>
          <t>Kirchen</t>
        </is>
      </c>
      <c r="B10595" t="inlineStr"/>
      <c r="C10595" t="inlineStr"/>
      <c r="D10595" t="inlineStr">
        <is>
          <t>xã, giáo khu, có tính chất địa phương, hạn chế trong phạm vi địa phương nhỏ hẹp</t>
        </is>
      </c>
    </row>
    <row r="10596">
      <c r="A10596" t="inlineStr">
        <is>
          <t>Kirchenbuch</t>
        </is>
      </c>
      <c r="B10596" t="inlineStr"/>
      <c r="C10596" t="inlineStr"/>
      <c r="D10596" t="inlineStr">
        <is>
          <t>sổ sinh tử giá thú của giáo khu - sổ, sổ sách, máy ghi công tơ, đồng hồ ghi, khoảng âm, sự sắp chữ, cân xứng với lề giấy, van, cửa điều tiết, cửa lò</t>
        </is>
      </c>
    </row>
    <row r="10597">
      <c r="A10597" t="inlineStr">
        <is>
          <t>Kirchendiener</t>
        </is>
      </c>
      <c r="B10597" t="inlineStr"/>
      <c r="C10597" t="inlineStr"/>
      <c r="D10597" t="inlineStr">
        <is>
          <t>thầy tử tế, người phụ trách tiếp tân - người giữ đồ thờ thánh, người giữ nhà thờ - người chỉ chỗ ngồi, chưởng toà, trợ giáo - người cai quản giáo đường, người mang gậy linh mục, phó hiệu trưởng đại học</t>
        </is>
      </c>
    </row>
    <row r="10598">
      <c r="A10598" t="inlineStr">
        <is>
          <t>kirchenfeindlich</t>
        </is>
      </c>
      <c r="B10598" t="inlineStr"/>
      <c r="C10598" t="inlineStr"/>
      <c r="D10598" t="inlineStr">
        <is>
          <t>chống giáo hội</t>
        </is>
      </c>
    </row>
    <row r="10599">
      <c r="A10599" t="inlineStr">
        <is>
          <t>Kirchenlied</t>
        </is>
      </c>
      <c r="B10599" t="inlineStr"/>
      <c r="C10599" t="inlineStr"/>
      <c r="D10599" t="inlineStr">
        <is>
          <t>thánh ca, bài hát nhịp điệu đều đều, giọng trầm bổng - bài thánh ca, bài hát ca tụng</t>
        </is>
      </c>
    </row>
    <row r="10600">
      <c r="A10600" t="inlineStr">
        <is>
          <t>Kirchenschiff</t>
        </is>
      </c>
      <c r="B10600" t="inlineStr"/>
      <c r="C10600" t="inlineStr"/>
      <c r="D10600" t="inlineStr">
        <is>
          <t>trục bánh xe, gian giữa của giáo đường</t>
        </is>
      </c>
    </row>
    <row r="10601">
      <c r="A10601" t="inlineStr">
        <is>
          <t>Kirchenstuhl</t>
        </is>
      </c>
      <c r="B10601" t="inlineStr"/>
      <c r="C10601" t="inlineStr"/>
      <c r="D10601"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t>
        </is>
      </c>
    </row>
    <row r="10602">
      <c r="A10602" t="inlineStr">
        <is>
          <t>Kirchgemeinde</t>
        </is>
      </c>
      <c r="B10602" t="inlineStr"/>
      <c r="C10602" t="inlineStr"/>
      <c r="D10602" t="inlineStr">
        <is>
          <t>xứ đạo, giáo khu, nhân dân trong giáo khu, xã civil parish), nhân dân trong xã = die Selbstverwaltung der Kirchgemeinde +</t>
        </is>
      </c>
    </row>
    <row r="10603">
      <c r="A10603" t="inlineStr">
        <is>
          <t>Kirchhof</t>
        </is>
      </c>
      <c r="B10603" t="inlineStr"/>
      <c r="C10603" t="inlineStr"/>
      <c r="D10603" t="inlineStr">
        <is>
          <t>khu đất nhà thờ, nghĩa địa - bãi tha ma</t>
        </is>
      </c>
    </row>
    <row r="10604">
      <c r="A10604" t="inlineStr">
        <is>
          <t>kirchlich</t>
        </is>
      </c>
      <c r="B10604" t="inlineStr"/>
      <c r="C10604" t="inlineStr"/>
      <c r="D10604" t="inlineStr">
        <is>
          <t>công việc biên chép, văn phòng, tăng lữ - - bộ trưởng, quốc vụ khanh, phái ủng hộ chính phủ, mục sư, sự thi hành luật pháp, phụ vào, bổ trợ, góp phần vào - cha xứ - thánh, thần thánh, của thần, thiêng liêng, bất khả xâm phạm - tinh thần, linh hồn, tâm hồn, tôn giáo, có đức tính cao cả, có trí tuệ khác thường</t>
        </is>
      </c>
    </row>
    <row r="10605">
      <c r="A10605" t="inlineStr">
        <is>
          <t>Kirchliche</t>
        </is>
      </c>
      <c r="B10605" t="inlineStr"/>
      <c r="C10605" t="inlineStr"/>
      <c r="D10605" t="inlineStr">
        <is>
          <t>tính chất tinh thần, tài sản của nhà thờ</t>
        </is>
      </c>
    </row>
    <row r="10606">
      <c r="A10606" t="inlineStr">
        <is>
          <t>Kirchturm</t>
        </is>
      </c>
      <c r="B10606" t="inlineStr"/>
      <c r="C10606" t="inlineStr"/>
      <c r="D10606" t="inlineStr">
        <is>
          <t>đường xoắn ốc, vòng xoắn, khúc cuộn, chóp hình nón, chóp nhọn, tháp hình chóp, vật hình chóp nón thuôn, ngọn thân, cọng - gác chuông, tháp chuông</t>
        </is>
      </c>
    </row>
    <row r="10607">
      <c r="A10607" t="inlineStr">
        <is>
          <t>Kirchturmspitze</t>
        </is>
      </c>
      <c r="B10607" t="inlineStr"/>
      <c r="C10607" t="inlineStr"/>
      <c r="D10607" t="inlineStr">
        <is>
          <t>gác chuông, tháp chuông</t>
        </is>
      </c>
    </row>
    <row r="10608">
      <c r="A10608" t="inlineStr">
        <is>
          <t>Kirmes</t>
        </is>
      </c>
      <c r="B10608" t="inlineStr"/>
      <c r="C10608" t="inlineStr"/>
      <c r="D10608" t="inlineStr">
        <is>
          <t>bữa tiệc, yến tiệc, ngày lễ, ngày hội hè, sự hứng thú - chợ phiên</t>
        </is>
      </c>
    </row>
    <row r="10609">
      <c r="A10609" t="inlineStr">
        <is>
          <t>Kirschen</t>
        </is>
      </c>
      <c r="B10609" t="inlineStr"/>
      <c r="C10609" t="inlineStr"/>
      <c r="D10609">
        <f> jeder glaubt, des Nachbars Kirschen sind süßer +</f>
        <v/>
      </c>
    </row>
    <row r="10610">
      <c r="A10610" t="inlineStr">
        <is>
          <t>Kirschwasser</t>
        </is>
      </c>
      <c r="B10610" t="inlineStr"/>
      <c r="C10610" t="inlineStr"/>
      <c r="D10610" t="inlineStr">
        <is>
          <t>rượu anh đào dại</t>
        </is>
      </c>
    </row>
    <row r="10611">
      <c r="A10611" t="inlineStr">
        <is>
          <t>Kissen</t>
        </is>
      </c>
      <c r="B10611" t="inlineStr"/>
      <c r="C10611" t="inlineStr"/>
      <c r="D10611" t="inlineStr">
        <is>
          <t>gối ống, tấm lót, ống lót - cái đệm, cái nệm, đường biên bàn bi a, cái độn tóc, miếng đệm đầu trục, cuxinê, hơi đệm, thịt mông, kẹo hình nệm - đường cái, ngựa dễ cưỡi pad nag), cái lót, yên ngựa có đệm, tập giấy thấm, tập giấy, lõi hộp mực đóng dấu, cái đệm ống chân, gan bàn chân, bàn chân, giỏ, ổ ăn chơi, tiệm hút - gối, ổ lót trục, đệm = Kissen unterlegen + = als Kissen dienen für +</t>
        </is>
      </c>
    </row>
    <row r="10612">
      <c r="A10612" t="inlineStr">
        <is>
          <t>Kiste</t>
        </is>
      </c>
      <c r="B10612" t="inlineStr"/>
      <c r="C10612" t="inlineStr"/>
      <c r="D10612" t="inlineStr">
        <is>
          <t>thùng, túi vải bạt, thùng đựng rượu, rượu thùng - hộp, tráp, bao, chỗ ngồi, lô, phòng nhỏ, ô, chòi, điếm, ghế, tủ sắt, két sắt, ông, quà, lều nhỏ, chỗ trú chân, hộp ống lót, cái tát, cái bạt, cây hoàng dương - trường hợp, cảnh ngộ, hoàn cảnh, tình thế, ca, vụ, việc kiện, việc thưa kiện, kiện, việc tố tụng, cách, hòm, ngăn, túi, vỏ, hộp chữ in - rương, tủ, két, tủ com mốt chest of drawers), ngực - cái két, kho bạc, coffer-dam - thùng thưa, sọt - chuồng thỏ, lều, quán, xe goòng - cái diều, diều hâu, kẻ tham tàn, kẻ bịp bợm, quân bạc bịp, văn tự giả, hối phiếu giả, cánh buồm cao nhất, máy bay - thân, va li, trunk-line, vòi, thùng rửa quặng, trunk hose = die alte Kiste + = Was machen Sie, wenn Ihnen die Kiste abraucht? +</t>
        </is>
      </c>
    </row>
    <row r="10613">
      <c r="A10613" t="inlineStr">
        <is>
          <t>Kitsch</t>
        </is>
      </c>
      <c r="B10613" t="inlineStr"/>
      <c r="C10613" t="inlineStr"/>
      <c r="D10613" t="inlineStr">
        <is>
          <t>kịch bản rẻ tiền, lời nói ngớ ngẩn vô nghĩa - bã, bã mía cane-trash), cành cây tỉa bớt, vật rác rưởi, đồ vô giá trị &amp; ), người vô giá trị, đồ cặn bã = der Kitsch + = der süßliche Kitsch +</t>
        </is>
      </c>
    </row>
    <row r="10614">
      <c r="A10614" t="inlineStr">
        <is>
          <t>kitschig</t>
        </is>
      </c>
      <c r="B10614" t="inlineStr"/>
      <c r="C10614" t="inlineStr"/>
      <c r="D10614" t="inlineStr">
        <is>
          <t>có đường, ngọt, ngọt ngào, đường mật - loè loẹt, hào nhoáng - bằng kim tuyến, hào nhoáng rẻ tiền - vô giá trị, tồi, không ra gì</t>
        </is>
      </c>
    </row>
    <row r="10615">
      <c r="A10615" t="inlineStr">
        <is>
          <t>Kittel</t>
        </is>
      </c>
      <c r="B10615" t="inlineStr"/>
      <c r="C10615" t="inlineStr"/>
      <c r="D10615" t="inlineStr">
        <is>
          <t>áo thầy tu, áo cà sa, áo săngdday, váy yếm, áo dài, áo choàng - áo khoác, làm việc, quần yếm, quần chật ống - áo choàng trẻ con, áo bờ lu, áo lót phụ nữ - áo chẽn, áo dài thắt ngang lưng, áo, vỏ = in einen Kittel kleiden +</t>
        </is>
      </c>
    </row>
    <row r="10616">
      <c r="A10616" t="inlineStr">
        <is>
          <t>kitten</t>
        </is>
      </c>
      <c r="B10616" t="inlineStr"/>
      <c r="C10616" t="inlineStr"/>
      <c r="D10616" t="inlineStr">
        <is>
          <t>trát xi-măng, xây bằng xi-măng, hàn, luyện bằng bột than, cho thấm cacbon ủ, thắt chắc, gắn bó - gắn mát tít</t>
        </is>
      </c>
    </row>
    <row r="10617">
      <c r="A10617" t="inlineStr">
        <is>
          <t>Kitzel</t>
        </is>
      </c>
      <c r="B10617" t="inlineStr"/>
      <c r="C10617" t="inlineStr"/>
      <c r="D10617" t="inlineStr">
        <is>
          <t>sự ngon miệng, sự thèm ăn, lòng thèm muốn, lòng ham muốn, sự khao khát - sự thèm muốn, sự mong muốn, sự ao ước, sự khát khao, sự mơ ước, lòng khát khao, vật mong muốn, vật ao ước, dục vọng, lời đề nghị, lời yêu cầu, lệnh - itch - sự cù, sự làm cho buồn buồn, cảm giác buồn buồn - sự làm cho buồn cười</t>
        </is>
      </c>
    </row>
    <row r="10618">
      <c r="A10618" t="inlineStr">
        <is>
          <t>Kitzeln</t>
        </is>
      </c>
      <c r="B10618" t="inlineStr"/>
      <c r="C10618" t="inlineStr"/>
      <c r="D10618" t="inlineStr">
        <is>
          <t>sự cù, sự làm cho buồn buồn, cảm giác buồn buồn - sự làm cho buồn cười</t>
        </is>
      </c>
    </row>
    <row r="10619">
      <c r="A10619" t="inlineStr">
        <is>
          <t>kitzeln</t>
        </is>
      </c>
      <c r="B10619" t="inlineStr"/>
      <c r="C10619" t="inlineStr"/>
      <c r="D10619" t="inlineStr">
        <is>
          <t>cù, làm cho cười, làm cho thích thú, mơn trớn, kích thích, cảm thấy ngưa ngứa, cảm thấy buồn buồn - làm cho buồn cười</t>
        </is>
      </c>
    </row>
    <row r="10620">
      <c r="A10620" t="inlineStr">
        <is>
          <t>kitzlig</t>
        </is>
      </c>
      <c r="B10620" t="inlineStr"/>
      <c r="C10620" t="inlineStr"/>
      <c r="D10620" t="inlineStr">
        <is>
          <t>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có máu buồn, đụng đến là cười, khó giải quyết, không vững, tròng trành - xảo quyệt, lắm thủ đoạn, mưu mẹo, xỏ lá, láu cá, mánh lới, phức tạp, rắc rối</t>
        </is>
      </c>
    </row>
    <row r="10621">
      <c r="A10621" t="inlineStr">
        <is>
          <t>Klafter</t>
        </is>
      </c>
      <c r="B10621" t="inlineStr"/>
      <c r="C10621" t="inlineStr"/>
      <c r="D10621" t="inlineStr">
        <is>
          <t>sải</t>
        </is>
      </c>
    </row>
    <row r="10622">
      <c r="A10622" t="inlineStr">
        <is>
          <t>klagbar</t>
        </is>
      </c>
      <c r="B10622" t="inlineStr"/>
      <c r="C10622" t="inlineStr"/>
      <c r="D10622" t="inlineStr">
        <is>
          <t>đòi, yêu sách, thỉnh cầu, đòi hỏi, bắt phải, đáng để, nhận, khai là, cho là, tự cho là, xác nhận, nhận chắc</t>
        </is>
      </c>
    </row>
    <row r="10623">
      <c r="A10623" t="inlineStr">
        <is>
          <t>Klage</t>
        </is>
      </c>
      <c r="B10623" t="inlineStr"/>
      <c r="C10623" t="inlineStr"/>
      <c r="D10623"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bài hát mai táng, bài hát truy điệu, bài hát buồn - lời than van, lời rên rỉ, bài ca ai oán, bài ca bi thảm - sự than khóc - việc kiện cáo, việc tố tụng - tiếng than van, tiếng kêu van, tiếng rền rĩ - bộ com lê, bộ quần áo, lời xin, lời yêu cầu, lời thỉnh cầu, sự cầu hôn, sự kiện tụng, Hoa, bộ quần áo giáp, bộ buồm = die Klage + = ohne Klage + = die laute Klage + = Klage führen + = der Grund zur Klage + = Klage einreichen + = eine Klage abweisen + = zur Klage berechtigt + = die Abweisung einer Klage + = die Zurücknahme einer Klage + = gegen jemanden eine Klage einreichen +</t>
        </is>
      </c>
    </row>
    <row r="10624">
      <c r="A10624" t="inlineStr">
        <is>
          <t>Klagegrund</t>
        </is>
      </c>
      <c r="B10624" t="inlineStr"/>
      <c r="C10624" t="inlineStr"/>
      <c r="D10624" t="inlineStr">
        <is>
          <t>bá tước earl), sự đếm, sự tính, tổng số, điểm trong lời buộc tội, sự hoãn họp count-out)</t>
        </is>
      </c>
    </row>
    <row r="10625">
      <c r="A10625" t="inlineStr">
        <is>
          <t>Klagelied</t>
        </is>
      </c>
      <c r="B10625" t="inlineStr"/>
      <c r="C10625" t="inlineStr"/>
      <c r="D10625" t="inlineStr">
        <is>
          <t>khúc bi thương - lời than van, lời than van ai oán - bài điếu ca</t>
        </is>
      </c>
    </row>
    <row r="10626">
      <c r="A10626" t="inlineStr">
        <is>
          <t>Klagen</t>
        </is>
      </c>
      <c r="B10626" t="inlineStr"/>
      <c r="C10626" t="inlineStr"/>
      <c r="D10626" t="inlineStr">
        <is>
          <t>nỗi đau đớn, sự buồn rầu, sự buồn phiền, sự kêu than, sự than van - = das stete Klagen +</t>
        </is>
      </c>
    </row>
    <row r="10627">
      <c r="A10627" t="inlineStr">
        <is>
          <t>klagen</t>
        </is>
      </c>
      <c r="B10627" t="inlineStr"/>
      <c r="C10627" t="inlineStr"/>
      <c r="D10627" t="inlineStr">
        <is>
          <t>than phiền, than vãn, khóc than, thương tiếc - than van, kêu van, rền rĩ - quấy rầy, làm phiền, làm khó chịu, lo, lo nghĩ, nhay = klagen + = klagen + = klagen +</t>
        </is>
      </c>
    </row>
    <row r="10628">
      <c r="A10628" t="inlineStr">
        <is>
          <t>klagend</t>
        </is>
      </c>
      <c r="B10628" t="inlineStr"/>
      <c r="C10628" t="inlineStr"/>
      <c r="D10628" t="inlineStr">
        <is>
          <t>than vãn, buồn bã, rầu rĩ, não nùng - vang lên, ngân vang, thảm thiết, than van, nài nỉ - hay than phiền, hay càu nhàu, cáu kỉnh - đang khóc, khóc lóc, chy nước, rỉ nước, rủ cành</t>
        </is>
      </c>
    </row>
    <row r="10629">
      <c r="A10629" t="inlineStr">
        <is>
          <t>Klageschrift</t>
        </is>
      </c>
      <c r="B10629" t="inlineStr"/>
      <c r="C10629" t="inlineStr"/>
      <c r="D10629" t="inlineStr">
        <is>
          <t>cái kéo liềm, cái kích, mỏ, đầu mũi neo, mũi biển hẹp, tờ quảng cáo, yết thị, hoá đơn, luật dự thảo, dự luật, giấy bạc, hối phiếu bill of exchange), sự thưa kiện, đơn kiện - sự tuyên bố, lời tuyên bố, bản tuyên ngôn, sự công bố, sự khai, lời khai, tờ khai, sự xướng lên - sự kiện cáo, sự tố cáo, sự than vãn = die Klageschrift +</t>
        </is>
      </c>
    </row>
    <row r="10630">
      <c r="A10630" t="inlineStr">
        <is>
          <t>klaglos</t>
        </is>
      </c>
      <c r="B10630" t="inlineStr"/>
      <c r="C10630" t="inlineStr"/>
      <c r="D10630" t="inlineStr">
        <is>
          <t>không phàn nàn, không than phiền, không cằn nhằn</t>
        </is>
      </c>
    </row>
    <row r="10631">
      <c r="A10631" t="inlineStr">
        <is>
          <t>Klamm</t>
        </is>
      </c>
      <c r="B10631" t="inlineStr"/>
      <c r="C10631" t="inlineStr"/>
      <c r="D10631">
        <f> die Klamm +</f>
        <v/>
      </c>
    </row>
    <row r="10632">
      <c r="A10632" t="inlineStr">
        <is>
          <t>klamm</t>
        </is>
      </c>
      <c r="B10632" t="inlineStr"/>
      <c r="C10632" t="inlineStr"/>
      <c r="D10632" t="inlineStr">
        <is>
          <t>lạnh và ẩm ướt, sền sệt, ăn dính răng - tê, tê cóng, tê liệt, chết lặng đi - cứng, cứng đơ, ngay đơ, cứng rắn, kiên quyết, không nhân nhượng, nhắc, không tự nhiên, rít, không trơn, khó, khó nhọc, vất vả, hà khắc, khắc nghiệt, cao, nặng, mạnh, đặc, quánh, lực lượng</t>
        </is>
      </c>
    </row>
    <row r="10633">
      <c r="A10633" t="inlineStr">
        <is>
          <t>Klammer</t>
        </is>
      </c>
      <c r="B10633" t="inlineStr"/>
      <c r="C10633" t="inlineStr"/>
      <c r="D10633" t="inlineStr">
        <is>
          <t>vật nối, trụ chống, thanh giằng, đôi, dây đeo quần, dây brơten, dây căng trống, cái khoan quay tay, cái vặn ốc quay tay brace and bit), dấu ngoặc ôm, dây lèo - côngxon, rầm chia, dấu ngoặc đơn, dấu móc, giá đỡ nòng, khoảng cách giữa hai phát đạn trên và dưới để quan trắc - đống, cái kẹp, bàn kẹp, cái giữ - cái móc, cái gài, sự siết chặt, sự ôm chặt - lý lẽ vững chắc, lý lẽ đanh thép - cái ghim, cái cặp, cái nạp đạn, sự đi nhanh, đứa bé láo xược, ranh con hỗn xược - chứng ruột rút, sự bó buộc, sự câu thúc, sự tù túng, sự gò bó, thanh kẹp, má kẹp cramp-iron), bàn kẹp mộng - chó, chó săn, chó đực, chó sói đực dog wolf), cáo đực dog fox), kẻ đê tiện, kẻ đáng khinh, đồ chó má, kẻ cắn cẩu cục cằn, gã, thằng cha, vỉ lò fire dogs), móng kìm, cặp, móc ngoạm, gàu ngoạm - mống bão, ráng bão sea dog), dogfish - cái chốt, cái ngạc, cái mắc, cái cọc, miếng gỗ chèn, núm vặn, dây đàn, cái kẹp phơi quần áo clothes peg), rượu cônhắc pha xô-đa, cớ, lý do, cơ hội, đề tài - đinh kẹp, má kẹp, dây thép rập sách, ống bọc lưỡi gà, sản phẩm chủ yếu, nguyên vật liệu, vật liệu chưa chế biến, yếu tố chủ yếu, sợi, phẩm chất sợi = die runde Klammer + = die geschweifte Klammer + = die runde oder eckige Klammer + = mit einer Klammer befestigen +</t>
        </is>
      </c>
    </row>
    <row r="10634">
      <c r="A10634" t="inlineStr">
        <is>
          <t>Klammerausdruck</t>
        </is>
      </c>
      <c r="B10634" t="inlineStr"/>
      <c r="C10634" t="inlineStr"/>
      <c r="D10634">
        <f> der Klammerausdruck +</f>
        <v/>
      </c>
    </row>
    <row r="10635">
      <c r="A10635" t="inlineStr">
        <is>
          <t>Klammern</t>
        </is>
      </c>
      <c r="B10635" t="inlineStr"/>
      <c r="C10635" t="inlineStr"/>
      <c r="D10635">
        <f> die runden Klammern + = die eckigen Klammern + = in Klammern gesetzt + = ein Wort in Klammern setzen +</f>
        <v/>
      </c>
    </row>
    <row r="10636">
      <c r="A10636" t="inlineStr">
        <is>
          <t>klammern</t>
        </is>
      </c>
      <c r="B10636" t="inlineStr"/>
      <c r="C10636" t="inlineStr"/>
      <c r="D10636" t="inlineStr">
        <is>
          <t>chất thành đống, xếp thành đống, cặp, chặt lại, kẹp chặt lại, giữ chặt lại, kiểm soát chặt chẽ hơn, tăng cường - cài, gài, móc, ôm chặt, nắm chặt, siết chặt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klammern + = sich klammern +</t>
        </is>
      </c>
    </row>
    <row r="10637">
      <c r="A10637" t="inlineStr">
        <is>
          <t>Klamotten</t>
        </is>
      </c>
      <c r="B10637" t="inlineStr"/>
      <c r="C10637" t="inlineStr"/>
      <c r="D10637">
        <f> die alten Klamotten +</f>
        <v/>
      </c>
    </row>
    <row r="10638">
      <c r="A10638" t="inlineStr">
        <is>
          <t>Klampe</t>
        </is>
      </c>
      <c r="B10638" t="inlineStr"/>
      <c r="C10638" t="inlineStr"/>
      <c r="D10638" t="inlineStr">
        <is>
          <t>vật chèn, con chèn, vật chêm, đòn kê, đòn chống, nệm, gối, cái lót trục - yên ngựa, yên xe, đèo, vật hình yên</t>
        </is>
      </c>
    </row>
    <row r="10639">
      <c r="A10639" t="inlineStr">
        <is>
          <t>Klang</t>
        </is>
      </c>
      <c r="B10639" t="inlineStr"/>
      <c r="C10639" t="inlineStr"/>
      <c r="D10639" t="inlineStr">
        <is>
          <t>tiếng vang rền, tiếng lanh lảnh - 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tính kêu, độ kêu, sự kêu - - âm, âm thanh, tiếng, tiếng động, giọng, ấn tượng, cái thông, eo biển, bong bóng cá - sức khoẻ, trương lực, sắc, phong thái = der scharfe Klang + = der schrille Klang + = einen guten Klang haben +</t>
        </is>
      </c>
    </row>
    <row r="10640">
      <c r="A10640" t="inlineStr">
        <is>
          <t>Klangfarbe</t>
        </is>
      </c>
      <c r="B10640" t="inlineStr"/>
      <c r="C10640" t="inlineStr"/>
      <c r="D10640" t="inlineStr">
        <is>
          <t>chất, phẩm chất, phẩm chất ưu tú, tính chất hảo hạng, đặc tính, nét đặc biệt, năng lực, tài năng, đức tính, tính tốt, loại, hạng, khuộc quiềm 6 lưu, tầng lớp trên, âm sắc, màu âm = die Klangfarbe +</t>
        </is>
      </c>
    </row>
    <row r="10641">
      <c r="A10641" t="inlineStr">
        <is>
          <t>klanglos</t>
        </is>
      </c>
      <c r="B10641" t="inlineStr"/>
      <c r="C10641" t="inlineStr"/>
      <c r="D10641" t="inlineStr">
        <is>
          <t>không có giọng, không có màu sắc, không có thần sắc, buồn tẻ, không sinh khí, yếu</t>
        </is>
      </c>
    </row>
    <row r="10642">
      <c r="A10642" t="inlineStr">
        <is>
          <t>klangvoll</t>
        </is>
      </c>
      <c r="B10642" t="inlineStr"/>
      <c r="C10642" t="inlineStr"/>
      <c r="D10642" t="inlineStr">
        <is>
          <t>có tiếng, nổi tiếng, lừng lẫy, rạng rỡ, vinh quang - du dương, êm tai, giai điệu - trứ danh - đầy tiếng hát, đầy tiếng hót - kêu, sonorous râle tiếng ran giòn = klangvoll +</t>
        </is>
      </c>
    </row>
    <row r="10643">
      <c r="A10643" t="inlineStr">
        <is>
          <t>Klappe</t>
        </is>
      </c>
      <c r="B10643" t="inlineStr"/>
      <c r="C10643" t="inlineStr"/>
      <c r="D10643" t="inlineStr">
        <is>
          <t>quả lắc, lưỡi, cái lách cách để đuổi chim, người vỗ tay thuê - nắp, vành, cánh, vạt, dái, sự đập, sự vỗ, cái phát đen đét, cái vỗ đen đét, sự xôn xao - con cù, con quay, chóp, đỉnh, ngọn, đầu, mặt, mui, vung, đỉnh cao, mức cao, số cao nhất, số nhiều) thân lá - van, rađiô đèn điện tử, mảnh vỏ, cần bấm = die Klappe + = die Klappe + = die Klappe + = die Klappe + = halt die Klappe! + = die große Klappe haben + = zwei Fliegen mit einer Klappe schlagen +</t>
        </is>
      </c>
    </row>
    <row r="10644">
      <c r="A10644" t="inlineStr">
        <is>
          <t>Klappen</t>
        </is>
      </c>
      <c r="B10644" t="inlineStr"/>
      <c r="C10644" t="inlineStr"/>
      <c r="D10644" t="inlineStr">
        <is>
          <t>không có van, không có mảnh vỏ</t>
        </is>
      </c>
    </row>
    <row r="10645">
      <c r="A10645" t="inlineStr">
        <is>
          <t>klappen</t>
        </is>
      </c>
      <c r="B10645" t="inlineStr"/>
      <c r="C10645" t="inlineStr"/>
      <c r="D10645" t="inlineStr">
        <is>
          <t>vỗ, vỗ tay, đặt mạnh, ấn mạnh, đặt nhanh, ấn nhanh, đánh, đóng sập vào - đập đen đét, đánh đen đét, vỗ đen đét, làm bay phần phật, lõng thõng, lòng thòng = nicht klappen +</t>
        </is>
      </c>
    </row>
    <row r="10646">
      <c r="A10646" t="inlineStr">
        <is>
          <t>Klapper</t>
        </is>
      </c>
      <c r="B10646" t="inlineStr"/>
      <c r="C10646" t="inlineStr"/>
      <c r="D10646" t="inlineStr">
        <is>
          <t>quả lắc, lưỡi, cái lách cách để đuổi chim, người vỗ tay thuê - cái trống lắc, cái lúc lắc, vòng sừng, cây có hạt nổ tách, tiếng nổ lốp bốp, tiếng lách cách, tiếng lạch cạch, tiếng lộp bộp, tiếng rầm rầm, tiếng huyên náo, tiếng nấc hấp hối dealth rattle) - chuyện huyên thiên, chuyện ba hoa, người lắm lời, người hay nói huyên thiên</t>
        </is>
      </c>
    </row>
    <row r="10647">
      <c r="A10647" t="inlineStr">
        <is>
          <t>Klappern</t>
        </is>
      </c>
      <c r="B10647" t="inlineStr"/>
      <c r="C10647" t="inlineStr"/>
      <c r="D10647" t="inlineStr">
        <is>
          <t>tiếng lách cách, tiếng lập cập, tiếng lọc cọc, sự hay nói, sự nhiều lời, sự bép xép, tiếng tặc lưỡi, cái nắp van</t>
        </is>
      </c>
    </row>
    <row r="10648">
      <c r="A10648" t="inlineStr">
        <is>
          <t>klappern</t>
        </is>
      </c>
      <c r="B10648" t="inlineStr"/>
      <c r="C10648" t="inlineStr"/>
      <c r="D10648" t="inlineStr">
        <is>
          <t>kêu lách cách, kêu lập cập, kêu lọc cọc, lắm lời, nhiều lời, lắm mồm, lắm miệng, nói oang oang, tặc lưỡi - làm kêu vang, làm va vào nhau kêu lóc cóc, làm va vào nhau kêu lách cách, làm va vào nhau kêu loảng xoảng, làm ồn ào, làm huyên náo, chạm vào nhau kêu vang, chạm vào nhau kêu lóc cóc - chạm vào nhau kêu lách cách, chạm vào nhau kêu loảng xoảng, nói chuyện huyên thiên - kêu chói tai, nói om sòm chói tai, làm kêu chói tai, tranh cãi ầm ĩ, cãi nhau om sòm - kêu lạch cạch, rơi lộp bộp, chạy râm rầm, nói huyên thiên, nói liến láu, làm kêu lách cách, làm kêu lạch cạch, rung lách cách, khua lạch cạch..., đọc liến láu, đọc thẳng một mạch - vội thông qua, làm hồi hộp, làm bối rối, làm lo sợ, làm lo lắng, làm ngơ ngác... = klappern +</t>
        </is>
      </c>
    </row>
    <row r="10649">
      <c r="A10649" t="inlineStr">
        <is>
          <t>Klaps</t>
        </is>
      </c>
      <c r="B10649" t="inlineStr"/>
      <c r="C10649" t="inlineStr"/>
      <c r="D10649" t="inlineStr">
        <is>
          <t>tiếng vỗ, tiếng kêu vang, tiếng nổ vang, sự vỗ, cái vỗ, tiếng vỗ tay - sự đánh nhẹ, sự mổ nhẹ, sự chấm chấm nhẹ, sự chấm nhẹ, sự thấm, miếng, cục, vết, cá bơn, tay giỏi, tay cừ, tay thạo - nắp, vành, cánh, vạt, dái, sự đập, cái phát đen đét, cái vỗ đen đét, sự xôn xao - Flíp, cái búng, cái vụt nhẹ, cú đánh nhẹ mà đau, chuyến bay ngắn - cái vỗ nhẹ, cái vỗ về, tiếng vỗ nhẹ, khoanh bơ nhỏ - cái đập - vị thoang thoảng, mùi thoang thoảng, vẻ, một chút, mẩu, ngụm, tàu đánh cá, tiếng bốp, tiếng chát, tiếng chép môi, cái tát, cú đập mạnh, cái hôi kêu - cái phát vào đít, cái đánh vào đít - vòi, nút thùng rượu, loại, hạng, quán rượu, tiệm rượu, dây rẽ, mẻ thép, bàn ren, tarô, cái gõ nhẹ, cái đập nhẹ, cái tát khẽ, tiếng gõ nhẹ, hiệu báo giờ tắt đèn, hiệu báo giờ ăn cơm = einen Klaps haben + = Er hat einen Klaps. +</t>
        </is>
      </c>
    </row>
    <row r="10650">
      <c r="A10650" t="inlineStr">
        <is>
          <t>klar</t>
        </is>
      </c>
      <c r="B10650" t="inlineStr"/>
      <c r="C10650" t="inlineStr"/>
      <c r="D10650" t="inlineStr">
        <is>
          <t>sáng, sáng chói, tươi, sáng sủa, rạng rỡ, sáng ngời, rực rỡ, sáng dạ, thông minh, nhanh trí, vui tươi, lanh lợi, hoạt bát, nhanh nhẹn - trong, trong trẻo, trong sạch, dễ hiểu, thông trống, không có trở ngại, thoát khỏi, giũ sạch, trang trải hết, trọn vẹn, toàn bộ, đủ, tròn, trọn, chắc, chắc chắn, rõ ràng, hoàn toàn, hẳn, tách ra - ra rời, xa ra, ở xa - sáng tỏ, cố nhiên, hẳn đi rồi - giòn, quả quyết, mạnh mẽ, sinh động, quăn tít, xoăn tít, mát, làm sảng khoái, làm khoẻ người, diêm dúa, bảnh bao - riêng, riêng biệt, khác biệt, dễ nhận, dễ thấy, rõ rệt, dứt khoát, nhất định - hiển nhiên - nói thẳng, hiện - phải, đúng, hợp lý, không thiên vị, công bằng, ngay thẳng, thẳng thắn, không gian lận, khá, khá tốt, đầy hứa hẹn, thuận lợi, thông đồng bén giọt, đẹp, nhiều, thừa thãi, khá lớn, có vẻ đúng - có vẻ xuôi tai, khéo, vàng hoe, trắng, trúng, tốt, lịch sự, lễ phép, vào bản sạch - bằng phẳng, bẹt, tẹt, sóng soài, sóng sượt, nhãn, cùng, đồng, nông, thẳng, thẳng thừng, nhạt, tẻ nhạt, vô duyên, hả, ế ẩm, không thay đổi, không lên xuống, đứng im, bẹp, xì hơi, bải hoải, buồn nản - không một xu dính túi, kiết xác, giáng, bằng, phẳng, hoàn toàn thất bại - như thuỷ tinh, có tính chất thuỷ tinh, đờ đẫn, không hồn, trong vắt, phẳng lặng như mặt gương - chỉ có thể nhận thức được bằng trí óc - trong suốt, trong sáng - lỏng, dịu dàng, êm dịu, du dương, không vững, hay thay đổi, âm nước - minh bạch, sáng suốt, minh mẫn, tỉnh táo - chói lọi, minh xác, quang minh, soi sáng vấn đề - - rành mạch - có bằng sáng chế, có bằng công nhận đặc quyền chế tạo, tài tình, khéo léo, tinh xảo, mỏ, rõ rành rành - trong veo - diễn đạt ý rõ ràng, nói dễ hiểu - đơn giản, không viết bằng mật mã, giản dị, thường, đơn sơ, mộc mạc, chất phác, trơn, một màu, xấu, thô - quang tạnh, yên lặng, không sóng gió, trầm lặng, thanh bình, thanh thản, Ngài, Đức, Tướng công - bóng - - sặc sỡ, đầy sức sống, sâu sắc = klar + = klar + = na klar! + = ganz klar + = das geht klar! +</t>
        </is>
      </c>
    </row>
    <row r="10651">
      <c r="A10651" t="inlineStr">
        <is>
          <t>Klarheit</t>
        </is>
      </c>
      <c r="B10651" t="inlineStr"/>
      <c r="C10651" t="inlineStr"/>
      <c r="D10651" t="inlineStr">
        <is>
          <t>sự sáng ngời, sự rực rỡ, sự sáng dạ, sự thông minh, sự nhanh trí - sự trong, sự rõ ràng, sự sáng sủa - sự trong trẻo, sự sáng tỏ, sự thông suốt, tình trạng không có gì cản trở - tính hiển nhiên, tính rõ ràng, tính rõ rệt, chứng, chứng cớ, bằng chứng, dấu hiệu, chứng chỉ - - trạng thái trong trẻo, trạng thái trong suốt, trạng thái trong sáng - - tính trong, tính sáng sủa, tính minh bạch, tính trong sáng, tính dễ hiểu, tính sáng suốt, tính minh mẫn, tính sáng, tính sáng ngời - sự mở, tình trạng mở, sự không giấu giếm, sự không che đậy, tính chất công khai, sự cởi mở, sự thẳng thắn, sự chân thật, tính rộng rãi, tính phóng khoáng, tính không thành kiến - tính trong suốt - sự dễ hiểu, ý diễn đạt rõ ràng, cách nói dễ hiểu - tính chất ngắn gọn, tính chất súc tích</t>
        </is>
      </c>
    </row>
    <row r="10652">
      <c r="A10652" t="inlineStr">
        <is>
          <t>Klarinette</t>
        </is>
      </c>
      <c r="B10652" t="inlineStr"/>
      <c r="C10652" t="inlineStr"/>
      <c r="D10652" t="inlineStr">
        <is>
          <t>clarinet</t>
        </is>
      </c>
    </row>
    <row r="10653">
      <c r="A10653" t="inlineStr">
        <is>
          <t>klarmachen</t>
        </is>
      </c>
      <c r="B10653" t="inlineStr"/>
      <c r="C10653" t="inlineStr"/>
      <c r="D10653" t="inlineStr">
        <is>
          <t>tiêu biểu cho, tượng trưng cho, tương ứng với, thay mặt, đại diện, miêu tả, hình dung, đóng, diễn, cho là = sich klarmachen + = jemandem etwas klarmachen +</t>
        </is>
      </c>
    </row>
    <row r="10654">
      <c r="A10654" t="inlineStr">
        <is>
          <t>Klasse</t>
        </is>
      </c>
      <c r="B10654" t="inlineStr"/>
      <c r="C10654" t="inlineStr"/>
      <c r="D10654" t="inlineStr">
        <is>
          <t>hạng, loại, phạm trù - giai cấp, lớp, lớp học, giờ học, buổi học, khoá lính, khoá học sinh, tính ưu tú, tính tuyệt vời, sự thanh nhã, sự thanh cao - mức độ, trình độ, địa vị, cấp bậc, độ, bậc, cấp - sự cho tên là, sự đặt tên là, sự gọi tên là, sự gọi, loại đơn vị, tên chỉ loại, tên chỉ hạng, giáo phái - hình, hình thể, hình dạng, hình dáng, hình thức, hình thái, dạng, thể thức, nghi thức, thủ tục, lề thói, mẫu có chỗ trống, tình trạng sức khoẻ, sự phấn khởi, ghế dài, khuôn, hang thỏ, ắc quy - sự ghép, sự thiết lập - Grát, mức, tầng lớp, điểm, điểm số, dốc, độ dốc &amp; ), giống súc vật cải tạo - hàng, dãy, hàng ngũ, đội ngũ, địa vị xã hội, địa vị cao sang - tỷ lệ, tốc độ, giá, suất, thuế địa phương, sự đánh giá, sự ước lượng, sự sắp hạng, sự tiêu thụ = die Klasse + = die dritte Klasse + = die zweite Klasse + = erster Klasse fahren + = die Hotelhalle erster Klasse +</t>
        </is>
      </c>
    </row>
    <row r="10655">
      <c r="A10655" t="inlineStr">
        <is>
          <t>Klassen</t>
        </is>
      </c>
      <c r="B10655" t="inlineStr"/>
      <c r="C10655" t="inlineStr"/>
      <c r="D10655">
        <f> in Klassen einteilen +</f>
        <v/>
      </c>
    </row>
    <row r="10656">
      <c r="A10656" t="inlineStr">
        <is>
          <t>Klassenarbeit</t>
        </is>
      </c>
      <c r="B10656" t="inlineStr"/>
      <c r="C10656" t="inlineStr"/>
      <c r="D10656">
        <f> die unvorbereitete Klassenarbeit +</f>
        <v/>
      </c>
    </row>
    <row r="10657">
      <c r="A10657" t="inlineStr">
        <is>
          <t>Klassenkampf</t>
        </is>
      </c>
      <c r="B10657" t="inlineStr"/>
      <c r="C10657" t="inlineStr"/>
      <c r="D10657" t="inlineStr">
        <is>
          <t>đấu tranh giai cấp</t>
        </is>
      </c>
    </row>
    <row r="10658">
      <c r="A10658" t="inlineStr">
        <is>
          <t>Klassenzimmer</t>
        </is>
      </c>
      <c r="B10658" t="inlineStr"/>
      <c r="C10658" t="inlineStr"/>
      <c r="D10658">
        <f> die Klassenzimmer +</f>
        <v/>
      </c>
    </row>
    <row r="10659">
      <c r="A10659" t="inlineStr">
        <is>
          <t>Klassifikation</t>
        </is>
      </c>
      <c r="B10659" t="inlineStr"/>
      <c r="C10659" t="inlineStr"/>
      <c r="D10659" t="inlineStr">
        <is>
          <t>sự phân loại</t>
        </is>
      </c>
    </row>
    <row r="10660">
      <c r="A10660" t="inlineStr">
        <is>
          <t>klassifizieren</t>
        </is>
      </c>
      <c r="B10660" t="inlineStr"/>
      <c r="C10660" t="inlineStr"/>
      <c r="D10660" t="inlineStr">
        <is>
          <t>phân loại - sắp hàng, sắp xếp có thứ tự, xếp loại, đứng về phía, đi khắp, đi dọc theo, bắn để tính tầm xa, cùng một dãy với, nằm dọc theo, lên xuông giữa hai mức, được thấy trong một vùng - được xếp vào loại, bắn xa được - sắp xếp thành hàng ngũ, xếp vào loại, xếp vào hàng, ở cấp cao hơn, đứng vào hàng, có địa vị, diễu hành</t>
        </is>
      </c>
    </row>
    <row r="10661">
      <c r="A10661" t="inlineStr">
        <is>
          <t>Klassifizierung</t>
        </is>
      </c>
      <c r="B10661" t="inlineStr"/>
      <c r="C10661" t="inlineStr"/>
      <c r="D10661" t="inlineStr">
        <is>
          <t>sự phân loại - sự phân bổ, sự phân phối, sự phân phát, sự rắc, sự rải, sự sắp xếp, sự xếp loại, bỏ chữ - phép phân loại, nguyên tắc phân loại</t>
        </is>
      </c>
    </row>
    <row r="10662">
      <c r="A10662" t="inlineStr">
        <is>
          <t>Klassiker</t>
        </is>
      </c>
      <c r="B10662" t="inlineStr"/>
      <c r="C10662" t="inlineStr"/>
      <c r="D10662" t="inlineStr">
        <is>
          <t>tác giả kinh điển, tác phẩm kinh điển, nhà học giả kinh điển, tiếng Hy lạp và La mã cổ, văn học Hy-La, các nhà kinh điển Hy-La, nhà văn hạng nhất, nghệ sĩ hạng nhất - tác phẩm hay = der Klassiker + = der Klassiker +</t>
        </is>
      </c>
    </row>
    <row r="10663">
      <c r="A10663" t="inlineStr">
        <is>
          <t>klassisch</t>
        </is>
      </c>
      <c r="B10663" t="inlineStr"/>
      <c r="C10663" t="inlineStr"/>
      <c r="D10663" t="inlineStr">
        <is>
          <t>thành A-ten, sắc sảo, ý nhị - kinh điển, viết bằng thể văn kinh điển, cổ điển không mới, hạng nhất - cổ điển, không hoa mỹ, hạng ưu</t>
        </is>
      </c>
    </row>
    <row r="10664">
      <c r="A10664" t="inlineStr">
        <is>
          <t>Klassizismus</t>
        </is>
      </c>
      <c r="B10664" t="inlineStr"/>
      <c r="C10664" t="inlineStr"/>
      <c r="D10664" t="inlineStr">
        <is>
          <t>chủ nghĩa kinh điển, sự nghiên cứu ngôn ngữ và văn học kinh điển, lối văn kinh điển, thể văn kinh điển, thành ngữ Hy-lạp, thành ngữ La-mã</t>
        </is>
      </c>
    </row>
    <row r="10665">
      <c r="A10665" t="inlineStr">
        <is>
          <t>Klatsch</t>
        </is>
      </c>
      <c r="B10665" t="inlineStr"/>
      <c r="C10665" t="inlineStr"/>
      <c r="D10665" t="inlineStr">
        <is>
          <t>tiếng chan chát, tiếng loảng xoảng, sự xung đột, sự va chạm, sự mâu thuẫn, sự bất đồng, sự không điều hợp - chuyện ngồi lê đôi mách, chuyện tầm phào, tin đồn nhảm, người hay ngồi lê đôi mách, người hay nói chuyện tầm phào, chuyện nhặt nhạnh - buổi hoà nhạc bình dân, đĩa hát bình dân, bài hát bình dân, poppa, tiếng nổ bốp, tiếng nổ lốp bốp, điểm, vết, rượu có bọt, đồ uống có bọt, sự cấm cố - lời nói ba hoa, chuyện ba hoa, chuyện ba láp - chuyện nhảm nhí</t>
        </is>
      </c>
    </row>
    <row r="10666">
      <c r="A10666" t="inlineStr">
        <is>
          <t>Klatschbase</t>
        </is>
      </c>
      <c r="B10666" t="inlineStr"/>
      <c r="C10666" t="inlineStr"/>
      <c r="D10666" t="inlineStr">
        <is>
          <t>người hay nói ba hoa, người hay tiết lộ bí mật - chuyện ngồi lê đôi mách, chuyện tầm phào, tin đồn nhảm, người hay ngồi lê đôi mách, người hay nói chuyện tầm phào, chuyện nhặt nhạnh - kẻ gièm pha, kẻ nói xấu sau lưng - cái giần, cái sàng, cái rây, người hay ba hoa, người hay hở chuyện - mèo khoang, mèo, mèo cái tabby cat), bướm tabi tabby moth), vải có vân sóng, mụ già hay ngồi lê đôi mách, người đàn bà lắm mồm - người mách lẻo, người hớt lẻo, cái làm lộ chân tướng, cái làm lộ tẩy, đồng hồ kiểm tra, thiết bị báo hiệu</t>
        </is>
      </c>
    </row>
    <row r="10667">
      <c r="A10667" t="inlineStr">
        <is>
          <t>Klatsche</t>
        </is>
      </c>
      <c r="B10667" t="inlineStr"/>
      <c r="C10667" t="inlineStr"/>
      <c r="D10667" t="inlineStr">
        <is>
          <t>ngựa nhỏ, hai mươi lăm bảng Anh, vật nhỏ bé, bản dịch quay cóp</t>
        </is>
      </c>
    </row>
    <row r="10668">
      <c r="A10668" t="inlineStr">
        <is>
          <t>Klatschen</t>
        </is>
      </c>
      <c r="B10668" t="inlineStr"/>
      <c r="C10668" t="inlineStr"/>
      <c r="D10668" t="inlineStr">
        <is>
          <t>tiếng vỗ, tiếng kêu vang, tiếng nổ vang, sự vỗ, cái vỗ, tiếng vỗ tay - sóng vỗ, tiếng sóng vỗ ì oàm, sự nghênh ngang, sự huênh hoang khoác lác, sự nạt nổ thét lác</t>
        </is>
      </c>
    </row>
    <row r="10669">
      <c r="A10669" t="inlineStr">
        <is>
          <t>klatschen</t>
        </is>
      </c>
      <c r="B10669" t="inlineStr"/>
      <c r="C10669" t="inlineStr"/>
      <c r="D10669" t="inlineStr">
        <is>
          <t>vỗ tay hoan nghênh, vỗ tay tán thưởng, khen ngợi - nói ba hoa, tiết lộ bí mật - vỗ, vỗ tay, đặt mạnh, ấn mạnh, đặt nhanh, ấn nhanh, đánh, đóng sập vào - đập đen đét, đánh đen đét, vỗ đen đét, làm bay phần phật, lõng thõng, lòng thòng - lắc lư, đi lạch bạch, ngồi xuống, kêu tõm, thất bại, đi ngủ, quẳng phịch xuống, ném phịch xuống, để rơi phịch xuống - ngồi lê đôi mách, nói chuyện tầm phào, viết theo lối nói chuyện tầm phào - - phát, vả - trốn, lén, mách lẻo, ăn cắp, xoáy, mang lén, đưa lén - té, văng, làm bắn toé, điểm loáng thoáng, chấm loáng thoáng, bắn lên, văng lên, bắn toé, lội lõm bõm - quật mạnh, vỗ ì oàm - ba hoa, nói ba láp - nói chuyện nhảm nhí</t>
        </is>
      </c>
    </row>
    <row r="10670">
      <c r="A10670" t="inlineStr">
        <is>
          <t>klatschend</t>
        </is>
      </c>
      <c r="B10670" t="inlineStr"/>
      <c r="C10670" t="inlineStr"/>
      <c r="D10670" t="inlineStr">
        <is>
          <t>rất nhanh, vùn vụt, chớp nhoáng, hăng, sôi nổi, táo bạo, hăng hái, quả quyết, diện, chưng diện, bảnh bao</t>
        </is>
      </c>
    </row>
    <row r="10671">
      <c r="A10671" t="inlineStr">
        <is>
          <t>Klau</t>
        </is>
      </c>
      <c r="B10671" t="inlineStr"/>
      <c r="C10671" t="inlineStr"/>
      <c r="D10671" t="inlineStr">
        <is>
          <t>họng, cuống họng, lỗ hẹp, cổ, cửa, khúc sông hẹp</t>
        </is>
      </c>
    </row>
    <row r="10672">
      <c r="A10672" t="inlineStr">
        <is>
          <t>Klaue</t>
        </is>
      </c>
      <c r="B10672" t="inlineStr"/>
      <c r="C10672" t="inlineStr"/>
      <c r="D10672" t="inlineStr">
        <is>
          <t>vuốt, chân có vuốt, càng, vật hình móc, cam, vấu, cái kẹp, tay - ổ trứng ấp, ổ gà con, sự giật lấy, sự chộp lấy, sự nắm chặt, sự giữ chặt, số nhiều) vuốt, nanh vuốt, khớp, khớp ly hợp - răng nanh, răng nọc, chân răng, cái chuôi - móng guốc, chân người - móng, móng vuốt, cái đinh, nên - chữ viết nguệch ngoạc, bức thư viết nguệch ngoạc, mảnh giấy ghi vội vàng - gốc, bài chia còn dư = die Klaue + = die Klaue +</t>
        </is>
      </c>
    </row>
    <row r="10673">
      <c r="A10673" t="inlineStr">
        <is>
          <t>klauen</t>
        </is>
      </c>
      <c r="B10673" t="inlineStr"/>
      <c r="C10673" t="inlineStr"/>
      <c r="D10673" t="inlineStr">
        <is>
          <t>gỡ xương, ăn cắp, xoáy - ăn cắp vặt - vấu, véo, kẹp, kẹt, bó chặt, làm đau, làm tức, làm cồn cào, làm tê buốt, làm tái đi, cưỡng đoạt, són cho, giục, thúc, cho đi ngược chiều gió, bắt, tóm cổ, bỏ vào tù, keo cú, keo kiệt, vắt cổ chày ra nước - ăn trộm - - lấy trộm, đánh cắp</t>
        </is>
      </c>
    </row>
    <row r="10674">
      <c r="A10674" t="inlineStr">
        <is>
          <t>Klause</t>
        </is>
      </c>
      <c r="B10674" t="inlineStr"/>
      <c r="C10674" t="inlineStr"/>
      <c r="D10674" t="inlineStr">
        <is>
          <t>hang, sào huyệt, căn phòng nhỏ bẩn thỉu, nhà lụp xụp bẩn thỉu, phòng nhỏ riêng để làm việc - sự đào, sự bới, sự xới, sự cuốc digging) - viện tu khổ hạnh, nơi ẩn dật, nhà ở nơi hiu quạnh, rượu vang ecmita</t>
        </is>
      </c>
    </row>
    <row r="10675">
      <c r="A10675" t="inlineStr">
        <is>
          <t>Klausel</t>
        </is>
      </c>
      <c r="B10675" t="inlineStr"/>
      <c r="C10675" t="inlineStr"/>
      <c r="D10675" t="inlineStr">
        <is>
          <t>mệnh đề, điều khoản - sự quy định, điều quy định = die Klausel +</t>
        </is>
      </c>
    </row>
    <row r="10676">
      <c r="A10676" t="inlineStr">
        <is>
          <t>Klausur</t>
        </is>
      </c>
      <c r="B10676" t="inlineStr"/>
      <c r="C10676" t="inlineStr"/>
      <c r="D10676" t="inlineStr">
        <is>
          <t>bn dịch ngay không chuẩn bị, thế giới vô hình</t>
        </is>
      </c>
    </row>
    <row r="10677">
      <c r="A10677" t="inlineStr">
        <is>
          <t>Klausurtagung</t>
        </is>
      </c>
      <c r="B10677" t="inlineStr"/>
      <c r="C10677" t="inlineStr"/>
      <c r="D10677" t="inlineStr">
        <is>
          <t>sự rút lui, sự rút quân, hiệu lệnh rút quân, tiếng kèn thu không, sự ẩn dật, nơi ẩn dật ) nơi tu đạo, nơi trốn tránh, sào huyệt, nhà dưỡng lão, trại cứu tế, bệnh viện tinh thần kinh</t>
        </is>
      </c>
    </row>
    <row r="10678">
      <c r="A10678" t="inlineStr">
        <is>
          <t>Klaviatur</t>
        </is>
      </c>
      <c r="B10678" t="inlineStr"/>
      <c r="C10678" t="inlineStr"/>
      <c r="D10678" t="inlineStr">
        <is>
          <t>bàn phím, bàn chữ, bảng điều khiển, bảng phân phối, bảng chuyển mạch, tổng đài điện thoại, bảng treo chìa khoá</t>
        </is>
      </c>
    </row>
    <row r="10679">
      <c r="A10679" t="inlineStr">
        <is>
          <t>Klavier</t>
        </is>
      </c>
      <c r="B10679" t="inlineStr"/>
      <c r="C10679" t="inlineStr"/>
      <c r="D10679" t="inlineStr">
        <is>
          <t>pianô = am Klavier + = Klavier üben + = Spielen Sie Klavier? + = auf dem Klavier klimpern +</t>
        </is>
      </c>
    </row>
    <row r="10680">
      <c r="A10680" t="inlineStr">
        <is>
          <t>Klavierspieler</t>
        </is>
      </c>
      <c r="B10680" t="inlineStr"/>
      <c r="C10680" t="inlineStr"/>
      <c r="D10680" t="inlineStr">
        <is>
          <t>người chơi pianô, người biểu diễn pianô = ein leidlicher Klavierspieler +</t>
        </is>
      </c>
    </row>
    <row r="10681">
      <c r="A10681" t="inlineStr">
        <is>
          <t>Kleben</t>
        </is>
      </c>
      <c r="B10681" t="inlineStr"/>
      <c r="C10681" t="inlineStr"/>
      <c r="D10681" t="inlineStr">
        <is>
          <t>sự dính chặt vào, sự bám chặt vào, sự tham gia, sự gia nhập, sự trung thành với, sự giữ vững, sự tán đồng, sự đồng ý = das Kleben +</t>
        </is>
      </c>
    </row>
    <row r="10682">
      <c r="A10682" t="inlineStr">
        <is>
          <t>kleben</t>
        </is>
      </c>
      <c r="B10682" t="inlineStr"/>
      <c r="C10682" t="inlineStr"/>
      <c r="D10682" t="inlineStr">
        <is>
          <t>dán, đấm, đánh - nối bện, ghép, lấy vợ, lấy chồng, lấy nhau = kleben + = kleben +</t>
        </is>
      </c>
    </row>
    <row r="10683">
      <c r="A10683" t="inlineStr">
        <is>
          <t>klebend</t>
        </is>
      </c>
      <c r="B10683" t="inlineStr"/>
      <c r="C10683" t="inlineStr"/>
      <c r="D10683" t="inlineStr">
        <is>
          <t>dính chặt, bám chặt, dính liền với, có quan hệ chặt chẽ với - dính, bám chắc</t>
        </is>
      </c>
    </row>
    <row r="10684">
      <c r="A10684" t="inlineStr">
        <is>
          <t>Kleber</t>
        </is>
      </c>
      <c r="B10684" t="inlineStr"/>
      <c r="C10684" t="inlineStr"/>
      <c r="D10684" t="inlineStr">
        <is>
          <t>chất dính, chất dán - Gluten</t>
        </is>
      </c>
    </row>
    <row r="10685">
      <c r="A10685" t="inlineStr">
        <is>
          <t>Klebestreifen</t>
        </is>
      </c>
      <c r="B10685" t="inlineStr"/>
      <c r="C10685" t="inlineStr"/>
      <c r="D10685" t="inlineStr">
        <is>
          <t>băng biểu ngữ, cờ hiệu đuôi nheo, cờ treo ngọn thương - người chọc, dao chọc, gai, ngạnh, người dán, nhãn có sẵn cồn dính, người khách ngồi dai, người hay đến ám, người bám như đĩa stickler), vấn đề khó giải quyết, vấn đề hắc búa</t>
        </is>
      </c>
    </row>
    <row r="10686">
      <c r="A10686" t="inlineStr">
        <is>
          <t>klebrig</t>
        </is>
      </c>
      <c r="B10686" t="inlineStr"/>
      <c r="C10686" t="inlineStr"/>
      <c r="D10686" t="inlineStr">
        <is>
          <t>dính, bám chắc - có lòng trắng trứng, có bôi lòng trắng trứng, như lòng trắng trứng - dính như keo, như hồ, đầy keo, đầy hồ - - nhầy - đặc quánh lại thành dây - sánh, bầy nhầy, nhớp nháp, khó tính, khó khăn, hết sức khó chịu, rất đau đớn, nóng và ẩm nồm - chưa khô, sờn, xác xơ, tồi tàn - dai, bền, bám chặt, bền bỉ, dẻo dai, ngoan cường, kiên trì, gan lì, ngoan cố - sền sệt, lầy nhầy, nhớt, dẻo - = klebrig +</t>
        </is>
      </c>
    </row>
    <row r="10687">
      <c r="A10687" t="inlineStr">
        <is>
          <t>Klebrigkeit</t>
        </is>
      </c>
      <c r="B10687" t="inlineStr"/>
      <c r="C10687" t="inlineStr"/>
      <c r="D10687" t="inlineStr">
        <is>
          <t>dính dính - trạng thái lạnh và ẩm ướt, trạng thái sền sệt, sự ăn dính răng - tính chất đặc quánh lại thành dây - tính chất dính, sự dính, tính bầy nhầy, tính nhớp nháp, sự khó tính, tính khó khăn - đồ ăn, đinh đầu bẹt, đinh bấm, đường khâu lược, dây néo góc buồm, đường chạy, đường lối, chính sách, chiến thuật là khác với đường lối chính sách, chiến thuật trước đó) - tính chất dai, tính chất bền, tính bám chặt, tính bền bỉ, tính dẻo dai, tính ngoan cường, tính kiên trì, tính gan lì, tính ngoan cố - - tính sền sệt, tính lầy nhầy, tính nhớt, tính dẻo, tính dính</t>
        </is>
      </c>
    </row>
    <row r="10688">
      <c r="A10688" t="inlineStr">
        <is>
          <t>Klebstoff</t>
        </is>
      </c>
      <c r="B10688" t="inlineStr"/>
      <c r="C10688" t="inlineStr"/>
      <c r="D10688" t="inlineStr">
        <is>
          <t>chất dính, chất dán - keo hồ - chất nhầy - bột nhồi, bột nhâo, hồ bột, kẹo mềm, thuỷ tinh giả kim cương, cú đấm</t>
        </is>
      </c>
    </row>
    <row r="10689">
      <c r="A10689" t="inlineStr">
        <is>
          <t>Klebung</t>
        </is>
      </c>
      <c r="B10689" t="inlineStr"/>
      <c r="C10689" t="inlineStr"/>
      <c r="D10689" t="inlineStr">
        <is>
          <t>sự dính chặt vào, sự bám chặt vào, sự tham gia, sự gia nhập, sự trung thành với, sự giữ vững, sự tán đồng, sự đồng ý - lớp vải lót, lớp gỗ che tường, lớp gạch giữ bờ đất, lớp đá giữ bờ đất</t>
        </is>
      </c>
    </row>
    <row r="10690">
      <c r="A10690" t="inlineStr">
        <is>
          <t>Klecks</t>
        </is>
      </c>
      <c r="B10690" t="inlineStr"/>
      <c r="C10690" t="inlineStr"/>
      <c r="D10690" t="inlineStr">
        <is>
          <t>điểm yếu, dấu, vết, vết xoá, vết nhơ, vết nhục - nhọt sưng tấy, chỗ sưng tấy, giấy thấm - sự đánh nhẹ, sự mổ nhẹ, sự chấm chấm nhẹ, sự chấm nhẹ, sự thấm, miếng, cục, cá bơn, tay giỏi, tay cừ, tay thạo - vết bẩn - đốm, vết đen, chấm đen ở đầu bàn bi-a, cá đù chấm, bồ câu đốm, nơi, chốn, sự chấm trước, con ngựa được chấm, một chút, một ít, đèn sân khấu spotlight), địa vị, chỗ làm ăn, chức vụ, vị trí trong danh sách = der Klecks +</t>
        </is>
      </c>
    </row>
    <row r="10691">
      <c r="A10691" t="inlineStr">
        <is>
          <t>klecksen</t>
        </is>
      </c>
      <c r="B10691" t="inlineStr"/>
      <c r="C10691" t="inlineStr"/>
      <c r="D10691" t="inlineStr">
        <is>
          <t>làm bẩn, làm dơ, làm nhoè, làm hại, làm tổn thương, bôi nhọ, mờ, nhoè - smudge - = klecksen + = klecksen +</t>
        </is>
      </c>
    </row>
    <row r="10692">
      <c r="A10692" t="inlineStr">
        <is>
          <t>Klee</t>
        </is>
      </c>
      <c r="B10692" t="inlineStr"/>
      <c r="C10692" t="inlineStr"/>
      <c r="D10692" t="inlineStr">
        <is>
          <t>cỏ ba lá - có ba lá, hình ba lá, con chuồn, con nhép = der weiße Klee + = der weiße Klee + = über den grünen Klee loben + = jemanden über den grünen Klee loben +</t>
        </is>
      </c>
    </row>
    <row r="10693">
      <c r="A10693" t="inlineStr">
        <is>
          <t>Kleeblatt</t>
        </is>
      </c>
      <c r="B10693" t="inlineStr"/>
      <c r="C10693" t="inlineStr"/>
      <c r="D10693" t="inlineStr">
        <is>
          <t>cây lá chụm hoa - có ba lá, hình ba lá, con chuồn, con nhép - bộ ba, phần triô - đứa con sinh ba, đoạn thơ ba câu, Triplê = das vierblättrige Kleeblatt +</t>
        </is>
      </c>
    </row>
    <row r="10694">
      <c r="A10694" t="inlineStr">
        <is>
          <t>Kleid</t>
        </is>
      </c>
      <c r="B10694" t="inlineStr"/>
      <c r="C10694" t="inlineStr"/>
      <c r="D10694" t="inlineStr">
        <is>
          <t>quần áo, vỏ ngoài, cái bọc ngoài, vẻ ngoài - áo thầy tu, áo cà sa, áo săngdday, váy yếm, áo dài, áo choàng - áo tôga, giáo sư và học sinh trường đại học Ôc-phớt và Căm-brít = das lange Kleid + = das Kleid steht ihr + = ein auffälliges Kleid + = das tief ausgeschnittene Kleid +</t>
        </is>
      </c>
    </row>
    <row r="10695">
      <c r="A10695" t="inlineStr">
        <is>
          <t>kleiden</t>
        </is>
      </c>
      <c r="B10695" t="inlineStr"/>
      <c r="C10695" t="inlineStr"/>
      <c r="D10695" t="inlineStr">
        <is>
          <t>trở nên, trở thành, vừa, hợp, thích hợp, xứng - mặc quần áo cho, phủ, che phủ - 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khoác &amp; ), động tính từ quá khứ) cho, phú cho - - ở, cư trú tại - đầu tư, trao cho, dành cho, khoác cho, mặc cho, truyền cho, làm lễ nhậm chức cho, bao vây, phong toả, đầu tư vốn - trang bị cho tàu thuyền, lắp ráp, dựng lên, được trãng bị những thứ cần thiết, lừa đảo, gian lận - làm cho phù hợp, quen, đủ điều kiện, thoả mãn, đáp ứng nhu cầu của, phù hợp với quyền lợi của, hợp với, thích hợp với, tiện = kleiden + = neu kleiden + = sich modisch kleiden +</t>
        </is>
      </c>
    </row>
    <row r="10696">
      <c r="A10696" t="inlineStr">
        <is>
          <t>Kleiderschrank</t>
        </is>
      </c>
      <c r="B10696" t="inlineStr"/>
      <c r="C10696" t="inlineStr"/>
      <c r="D10696" t="inlineStr">
        <is>
          <t>tủ quần áo, quần áo</t>
        </is>
      </c>
    </row>
    <row r="10697">
      <c r="A10697" t="inlineStr">
        <is>
          <t>kleidsam</t>
        </is>
      </c>
      <c r="B10697" t="inlineStr"/>
      <c r="C10697" t="inlineStr"/>
      <c r="D10697" t="inlineStr">
        <is>
          <t>vừa, hợp, thích hợp, xứng</t>
        </is>
      </c>
    </row>
    <row r="10698">
      <c r="A10698" t="inlineStr">
        <is>
          <t>Kleidung</t>
        </is>
      </c>
      <c r="B10698" t="inlineStr"/>
      <c r="C10698" t="inlineStr"/>
      <c r="D10698" t="inlineStr">
        <is>
          <t>đồ thêu trang trí trên áo thầy tu, quần áo, y phục, đồ trang sức, đồ trang điểm - sừng hươu, sừng nai - quần áo bẩn - - cách ăn mặc, trang phục, phục sức - vỏ ngoài, cái bọc ngoài, vẻ ngoài - quả sung, quả vả, cây sung, cây vả fig tree), vật vô giá trị, một tí, một chút, trang bị, tình trạng sức khoẻ - - áo quần - cơ cấu, thiết bị, dụng cụ, đồ gá lắp, phụ tùng, bánh răng, sự truyền động bánh răng, số, thiết bị tàu thuỷ, bộ yên cương ngựa, đồ dùng, đồ đạc - lễ phục - cách sắp đặt, các thiết bị, con thú đực chỉ có một hòn dái, con thú đực bị thiến sót, sự lừa đảo, sự lừa gạt, thủ đoạn xảo trá, trò chơi khăm, sự mua vét hàng hoá để đầu cơ - sự đầu cơ làm biến động thị trường chứng khoán - số nhiều) quần áo - - sự mang, sự dùng, sự mặc, giầy dép, sự chịu mòn, sự mặc được, sự dùng được, sự hao mòn, sự mòn, sự hư hỏng, sự giảm trọng lượng = die fertige Kleidung + = die leichte Kleidung + = meine beste Kleidung + = der Laden für billige Kleidung +</t>
        </is>
      </c>
    </row>
    <row r="10699">
      <c r="A10699" t="inlineStr">
        <is>
          <t>Kleie</t>
        </is>
      </c>
      <c r="B10699" t="inlineStr"/>
      <c r="C10699" t="inlineStr"/>
      <c r="D10699" t="inlineStr">
        <is>
          <t>cám - con thú đã rụng sừng, thú mất sừng, bò không sừng, cừu không sừng, dê không sừng, cây bị cắt ngọn, cám mịn còn ít bột</t>
        </is>
      </c>
    </row>
    <row r="10700">
      <c r="A10700" t="inlineStr">
        <is>
          <t>klein</t>
        </is>
      </c>
      <c r="B10700" t="inlineStr"/>
      <c r="C10700" t="inlineStr"/>
      <c r="D10700" t="inlineStr">
        <is>
          <t>giảm nhẹ nghĩa, nhỏ xíu, bé tị, từ giảm nhẹ - lùn, lùn tịt, còi cọc - - nhỏ bé, be bỏng, ngắn, ngắn ngủi, ít ỏi, nhỏ nhen, nhỏ mọn, tầm thường, hẹp hòi, ti tiện, ít, một chút, không một chút nào - nhỏ, không quan trọng, thứ yếu, em, bé, thứ - lặt vặt, vụn vặt, đê tiện, bậc dưới, tiểu, hạ - mỏng mảnh, thon, gầy, mảnh khảnh, yết ớt, nhẹ, qua loa, sơ sài, không đang kể, mong manh - chật, yếu, loãng, không nhiều, nghèo hèn, khốn khổ, nghèo khổ, bần tiện, thấp hèn - nho nhỏ, be bé - người béo lùn, chim bồ câu non, chim bồ câu chưa ra ràng, gối, nệm, sofa, huỵch một cái - vặt, thường - rất nhỏ - trẻ, trẻ tuổi, thiếu niên, thanh niên, non, non trẻ, non nớt, mới mẻ, chưa có kinh nghiệm, còn sớm, còn ở lúc ban đầu, chưa muộn, chưa quá, chưa già, của tuổi trẻ, của thời thanh niên - của thời niên thiếu, thế hệ trẻ, con = klein + = zu klein + = sehr klein +</t>
        </is>
      </c>
    </row>
    <row r="10701">
      <c r="A10701" t="inlineStr">
        <is>
          <t>Kleinbuchstabe</t>
        </is>
      </c>
      <c r="B10701" t="inlineStr"/>
      <c r="C10701" t="inlineStr"/>
      <c r="D10701" t="inlineStr">
        <is>
          <t>chữ nhỏ</t>
        </is>
      </c>
    </row>
    <row r="10702">
      <c r="A10702" t="inlineStr">
        <is>
          <t>Kleine</t>
        </is>
      </c>
      <c r="B10702" t="inlineStr"/>
      <c r="C10702" t="inlineStr"/>
      <c r="D10702" t="inlineStr">
        <is>
          <t>đứa bé mới sinh, trẻ thơ, người tính trẻ con, nhỏ, xinh xinh, người yêu, con gái = die Kleine + = der Kleine + = ich glaube, der Kleine schreit +</t>
        </is>
      </c>
    </row>
    <row r="10703">
      <c r="A10703" t="inlineStr">
        <is>
          <t>Kleinen</t>
        </is>
      </c>
      <c r="B10703" t="inlineStr"/>
      <c r="C10703" t="inlineStr"/>
      <c r="D10703" t="inlineStr">
        <is>
          <t>thế giới vi mô</t>
        </is>
      </c>
    </row>
    <row r="10704">
      <c r="A10704" t="inlineStr">
        <is>
          <t>kleiner</t>
        </is>
      </c>
      <c r="B10704" t="inlineStr"/>
      <c r="C10704" t="inlineStr"/>
      <c r="D10704" t="inlineStr">
        <is>
          <t>nhỏ hơn, bé hơn, ít hơn, kém, không bằng, bớt đi, lấy đi, trừ đi, kém đi - - thấp hơn, ở dưới, bậc thấp - nhỏ, không quan trọng, thứ yếu, em, bé, thứ = viel kleiner + = kleiner werden +</t>
        </is>
      </c>
    </row>
    <row r="10705">
      <c r="A10705" t="inlineStr">
        <is>
          <t>Kleingeld</t>
        </is>
      </c>
      <c r="B10705" t="inlineStr"/>
      <c r="C10705" t="inlineStr"/>
      <c r="D10705"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đồng xu penni, đồng xu, số tiền = Ich habe kein Kleingeld. +</t>
        </is>
      </c>
    </row>
    <row r="10706">
      <c r="A10706" t="inlineStr">
        <is>
          <t>Kleinheit</t>
        </is>
      </c>
      <c r="B10706" t="inlineStr"/>
      <c r="C10706" t="inlineStr"/>
      <c r="D10706" t="inlineStr">
        <is>
          <t>tính chất hẹp, tính eo hẹp, tính nhỏ bé ít ỏi - sự nhỏ bé, tính nhỏ nhen, tính nhỏ mọn, tính tầm thường, tính hẹp hòi, tính ti tiện - tính vụn vặt, tính đê tiện - sự ít ỏi, sự nhỏ mọn, sự hẹp hòi</t>
        </is>
      </c>
    </row>
    <row r="10707">
      <c r="A10707" t="inlineStr">
        <is>
          <t>Kleinhirn</t>
        </is>
      </c>
      <c r="B10707" t="inlineStr"/>
      <c r="C10707" t="inlineStr"/>
      <c r="D10707" t="inlineStr">
        <is>
          <t>thuộc não, thuộc óc, quặt lưỡi</t>
        </is>
      </c>
    </row>
    <row r="10708">
      <c r="A10708" t="inlineStr">
        <is>
          <t>Kleinigkeiten</t>
        </is>
      </c>
      <c r="B10708" t="inlineStr"/>
      <c r="C10708" t="inlineStr"/>
      <c r="D10708">
        <f> sich mit Kleinigkeiten abgeben +</f>
        <v/>
      </c>
    </row>
    <row r="10709">
      <c r="A10709" t="inlineStr">
        <is>
          <t>kleinkariert</t>
        </is>
      </c>
      <c r="B10709" t="inlineStr"/>
      <c r="C10709" t="inlineStr"/>
      <c r="D10709">
        <f> kleinkariert +</f>
        <v/>
      </c>
    </row>
    <row r="10710">
      <c r="A10710" t="inlineStr">
        <is>
          <t>Kleinkind</t>
        </is>
      </c>
      <c r="B10710" t="inlineStr"/>
      <c r="C10710" t="inlineStr"/>
      <c r="D10710" t="inlineStr">
        <is>
          <t>trẻ sơ sinh, người khờ dại, người ngây thơ, người không có kinh nghiệm, cô gái xinh xinh - đứa bé mới sinh, trẻ thơ, người tính trẻ con, nhỏ, xinh xinh, người yêu, con gái - đứa bé còn ãm ngửa, đứa bé, người vị thành niên, người mới vào nghề, lính mới - sự đi chập chững, sự đi không vững, sự đi khoan thai thong thả, sự đi chậm chạp - đứa bé đi chập chững = ein Kleinkind hüten +</t>
        </is>
      </c>
    </row>
    <row r="10711">
      <c r="A10711" t="inlineStr">
        <is>
          <t>Kleinod</t>
        </is>
      </c>
      <c r="B10711" t="inlineStr"/>
      <c r="C10711" t="inlineStr"/>
      <c r="D10711" t="inlineStr">
        <is>
          <t>viên ngọc, đá chạm, ngọc chạm, vật quý nhất, bánh bơ nhạt - ngọc đá quý, đồ châu báu, đồ nữ trang, đồ kim hoàn, chân kinh, người đáng quý, vật quý</t>
        </is>
      </c>
    </row>
    <row r="10712">
      <c r="A10712" t="inlineStr">
        <is>
          <t>Kleinstaaterei</t>
        </is>
      </c>
      <c r="B10712" t="inlineStr"/>
      <c r="C10712" t="inlineStr"/>
      <c r="D10712" t="inlineStr">
        <is>
          <t>chủ nghĩa địa phương, óc bè phái</t>
        </is>
      </c>
    </row>
    <row r="10713">
      <c r="A10713" t="inlineStr">
        <is>
          <t>Kleinste</t>
        </is>
      </c>
      <c r="B10713" t="inlineStr"/>
      <c r="C10713" t="inlineStr"/>
      <c r="D10713" t="inlineStr">
        <is>
          <t>tối thiểu, cái nhỏ nhất, cái kém nhất</t>
        </is>
      </c>
    </row>
    <row r="10714">
      <c r="A10714" t="inlineStr">
        <is>
          <t>kleinste</t>
        </is>
      </c>
      <c r="B10714" t="inlineStr"/>
      <c r="C10714" t="inlineStr"/>
      <c r="D10714" t="inlineStr">
        <is>
          <t>từng phút, kỹ lưỡng, chi tiết, cặn kẽ, tỉ mỉ = nicht das kleinste bißchen +</t>
        </is>
      </c>
    </row>
    <row r="10715">
      <c r="A10715" t="inlineStr">
        <is>
          <t>kleinster</t>
        </is>
      </c>
      <c r="B10715" t="inlineStr"/>
      <c r="C10715" t="inlineStr"/>
      <c r="D10715" t="inlineStr">
        <is>
          <t>tối thiểu, nhỏ nhất, ít nhất, kém nhất - thấp nhất</t>
        </is>
      </c>
    </row>
    <row r="10716">
      <c r="A10716" t="inlineStr">
        <is>
          <t>Kleinstkind</t>
        </is>
      </c>
      <c r="B10716" t="inlineStr"/>
      <c r="C10716" t="inlineStr"/>
      <c r="D10716" t="inlineStr">
        <is>
          <t>đứa bé mới sinh, trẻ thơ, người tính trẻ con, nhỏ, xinh xinh, người yêu, con gái</t>
        </is>
      </c>
    </row>
    <row r="10717">
      <c r="A10717" t="inlineStr">
        <is>
          <t>Kleinverkauf</t>
        </is>
      </c>
      <c r="B10717" t="inlineStr"/>
      <c r="C10717" t="inlineStr"/>
      <c r="D10717" t="inlineStr">
        <is>
          <t>sự bán lẻ</t>
        </is>
      </c>
    </row>
    <row r="10718">
      <c r="A10718" t="inlineStr">
        <is>
          <t>Kleister</t>
        </is>
      </c>
      <c r="B10718" t="inlineStr"/>
      <c r="C10718" t="inlineStr"/>
      <c r="D10718" t="inlineStr">
        <is>
          <t>keo hồ - thức ăn sền sệt, chất sền sệt, đầu vú, những quả đồi tròn nằm cạnh nhau - bột nhồi, bột nhâo, hồ bột, kẹo mềm, thuỷ tinh giả kim cương, cú đấm - kích thước, độ lớn, cỡ, khổ, số, dụng cụ đo ngọc, suất ăn, khẩu phần sizing), chuẩn mực cân đo, hồ</t>
        </is>
      </c>
    </row>
    <row r="10719">
      <c r="A10719" t="inlineStr">
        <is>
          <t>Klemmbacke</t>
        </is>
      </c>
      <c r="B10719" t="inlineStr"/>
      <c r="C10719" t="inlineStr"/>
      <c r="D10719" t="inlineStr">
        <is>
          <t>hàm, quai hàm, mồm, miệng, lối vào hẹp, cái kẹp, má, sự lắm mồm, sự nhiều lời, sự ba hoa, sự răn dạy, sự chỉnh, sự "lên lớp"</t>
        </is>
      </c>
    </row>
    <row r="10720">
      <c r="A10720" t="inlineStr">
        <is>
          <t>Klemme</t>
        </is>
      </c>
      <c r="B10720" t="inlineStr"/>
      <c r="C10720" t="inlineStr"/>
      <c r="D10720" t="inlineStr">
        <is>
          <t>đống, cái kẹp, bàn kẹp, cái giữ - cái ghim, cái cặp, cái nạp đạn, sự đi nhanh, đứa bé láo xược, ranh con hỗn xược - góc, nơi kín đáo, xó xỉnh, chỗ ẩn náu, chỗ giấu giếm, nơi, phương, sự đầu cơ, sự lũng đoạn thị trường, quả phạt gốc - tình thế khó khăn, sự tìm vị trí, vị trí phát hiện, người có thể hối lộ được - mứt, sự kẹp chặt, sự ép chặt, sự ấn vào, sự tọng vào, sự nhồi nhét, đám đông chen chúc, đám đông tắc nghẽn, sự mắc kẹt, sự kẹt, tình hình khó khăn, tình thế khó xử, hoàn cảnh bế tắc - nhiễu - tình trạng bối rối, tình trạng lúng túng, tình trạng khó xử, tình trạng ngừng trệ - cái vấu, cái véo, cái kẹt, nhúm, cảnh o ép, sự giằn vặt, sự dày vò, lúc gay go, lúc bức thiết, sự ăn cắp, sự bắt, sự tóm cổ - sự nạo, sự cạo, tiếng nạo, tiếng cạo kèn kẹt, tiếng sột soạt, tình trạng khó khăn, sự kéo lê chân ra đằng sau - eo biển, tình cảnh khó khăn, tình cảnh khốn cùng, tình cảnh thiếu thốn, tình trạng gieo neo, tình cảnh nguy nan, cảnh hoạn nạn = die Klemme + = die Klemme + = in der Klemme + = in der Klemme sein + = in der Klemme sitzen + = in die Klemme bringen + = ich sitze in der Klemme + = jemanden in die Klemme bringen +</t>
        </is>
      </c>
    </row>
    <row r="10721">
      <c r="A10721" t="inlineStr">
        <is>
          <t>Klempner</t>
        </is>
      </c>
      <c r="B10721" t="inlineStr"/>
      <c r="C10721" t="inlineStr"/>
      <c r="D10721" t="inlineStr">
        <is>
          <t>lò than, người làm đồ đồng thau - thợ hàn chì - công nhân mỏ thiếc, thợ thiếc, người làm đồ hộp - = als Klempner arbeiten +</t>
        </is>
      </c>
    </row>
    <row r="10722">
      <c r="A10722" t="inlineStr">
        <is>
          <t>Klempnerarbeit</t>
        </is>
      </c>
      <c r="B10722" t="inlineStr"/>
      <c r="C10722" t="inlineStr"/>
      <c r="D10722" t="inlineStr">
        <is>
          <t>nghề hàn chì, xưởng hàn chì - thuật hàn chì, đồ hàn chì, sự đo độ sâu</t>
        </is>
      </c>
    </row>
    <row r="10723">
      <c r="A10723" t="inlineStr">
        <is>
          <t>Klempnerei</t>
        </is>
      </c>
      <c r="B10723" t="inlineStr"/>
      <c r="C10723" t="inlineStr"/>
      <c r="D10723" t="inlineStr">
        <is>
          <t>nghề hàn chì, xưởng hàn chì</t>
        </is>
      </c>
    </row>
    <row r="10724">
      <c r="A10724" t="inlineStr">
        <is>
          <t>Klepper</t>
        </is>
      </c>
      <c r="B10724" t="inlineStr"/>
      <c r="C10724" t="inlineStr"/>
      <c r="D10724" t="inlineStr">
        <is>
          <t>búa, rìu, cuốc chim, vết toác, vết thương do bị đá vào ống chân, ngựa cho thuê, ngựa ốm, ngựa tồi, ngựa thường, người làm thuê những công việc nặng nhọc, người viết văn thuê - xe ngựa cho thuê, làm thuê, làm mướn, máng đựng thịt, giá phơi gạch - ngọc bích, mùa ngọc bích, ngựa già ốm, con mụ, con bé - con ngựa nhỏ = der alte Klepper +</t>
        </is>
      </c>
    </row>
    <row r="10725">
      <c r="A10725" t="inlineStr">
        <is>
          <t>Klerikale</t>
        </is>
      </c>
      <c r="B10725" t="inlineStr"/>
      <c r="C10725" t="inlineStr"/>
      <c r="D10725" t="inlineStr">
        <is>
          <t>mục sư, đại biểu giới tăng lữ</t>
        </is>
      </c>
    </row>
    <row r="10726">
      <c r="A10726" t="inlineStr">
        <is>
          <t>Klette</t>
        </is>
      </c>
      <c r="B10726" t="inlineStr"/>
      <c r="C10726" t="inlineStr"/>
      <c r="D10726" t="inlineStr">
        <is>
          <t>barnacle_goose, động vật chân tơ, người bám dai như đỉa, cái kẹp mũi ngựa, kính, mục kỉnh - bur, quầng, gờ sắc, gờ ráp, đá mài, đá làm cối xay, tiếng vù vù, sự phát âm r trong cổ - kẻ bám đít, kẻ theo đốm ăn tàn - người chọc, dao chọc, gai, ngạnh, người dán, nhãn có sẵn cồn dính, người khách ngồi dai, người hay đến ám, người bám như đĩa stickler), vấn đề khó giải quyết, vấn đề hắc búa = die Klette + = wie eine Klette anhängen + = wie eine Klette an jemandem hängen +</t>
        </is>
      </c>
    </row>
    <row r="10727">
      <c r="A10727" t="inlineStr">
        <is>
          <t>Klettern</t>
        </is>
      </c>
      <c r="B10727" t="inlineStr"/>
      <c r="C10727" t="inlineStr"/>
      <c r="D10727" t="inlineStr">
        <is>
          <t>sự leo trèo - vật trèo qua, vật phải trèo lên - sự bò, sự toài, sự trườn, cuộc thi mô tô, cuộc thử mô tô, sự tranh cướp, sự tranh giành &amp; )</t>
        </is>
      </c>
    </row>
    <row r="10728">
      <c r="A10728" t="inlineStr">
        <is>
          <t>klettern</t>
        </is>
      </c>
      <c r="B10728" t="inlineStr"/>
      <c r="C10728" t="inlineStr"/>
      <c r="D10728" t="inlineStr">
        <is>
          <t>leo, trèo - leo trèo, lên, lên cao, leo lên tới, trèo lên tới - đánh vảy, lột vảy, cạo lớp gỉ, cạo cáu, cạo bựa, tróc vảy, sầy vảy, cân, cân được, cân nặng, vẽ theo tỷ lệ, có cùng tỷ lệ, có thể so được với nhau - bò, toài, trườn, tranh cướp, tranh giành &amp; ), cất cánh, tung ném, bác, đổi tần số để không ai nghe trộm được, chất đống lộn bậy, trộn hỗn độn, + up) thu nhặt linh tinh - thu thập không có phương pháp - đá vào ống chân</t>
        </is>
      </c>
    </row>
    <row r="10729">
      <c r="A10729" t="inlineStr">
        <is>
          <t>Kletterpflanze</t>
        </is>
      </c>
      <c r="B10729" t="inlineStr"/>
      <c r="C10729" t="inlineStr"/>
      <c r="D10729" t="inlineStr">
        <is>
          <t>dây leo - cây nho, cây leo, cây bò</t>
        </is>
      </c>
    </row>
    <row r="10730">
      <c r="A10730" t="inlineStr">
        <is>
          <t>Kletterrose</t>
        </is>
      </c>
      <c r="B10730" t="inlineStr"/>
      <c r="C10730" t="inlineStr"/>
      <c r="D10730" t="inlineStr">
        <is>
          <t>người đi dạo chơi, người đi ngao du, cây hồng leo</t>
        </is>
      </c>
    </row>
    <row r="10731">
      <c r="A10731" t="inlineStr">
        <is>
          <t>Klicken</t>
        </is>
      </c>
      <c r="B10731" t="inlineStr"/>
      <c r="C10731" t="inlineStr"/>
      <c r="D10731" t="inlineStr">
        <is>
          <t>tiếng lách cách, con cóc, cái ngàm, tật đá chân vào nhau, sự đá chân vào nhau</t>
        </is>
      </c>
    </row>
    <row r="10732">
      <c r="A10732" t="inlineStr">
        <is>
          <t>Klient</t>
        </is>
      </c>
      <c r="B10732" t="inlineStr"/>
      <c r="C10732" t="inlineStr"/>
      <c r="D10732" t="inlineStr">
        <is>
          <t>khách hàng</t>
        </is>
      </c>
    </row>
    <row r="10733">
      <c r="A10733" t="inlineStr">
        <is>
          <t>Kliff</t>
        </is>
      </c>
      <c r="B10733" t="inlineStr"/>
      <c r="C10733" t="inlineStr"/>
      <c r="D10733" t="inlineStr">
        <is>
          <t>vách đá</t>
        </is>
      </c>
    </row>
    <row r="10734">
      <c r="A10734" t="inlineStr">
        <is>
          <t>Klima</t>
        </is>
      </c>
      <c r="B10734" t="inlineStr"/>
      <c r="C10734" t="inlineStr"/>
      <c r="D10734" t="inlineStr">
        <is>
          <t>khí hậu, thời tiết, miền khí hậu, hoàn cảnh, môi trường, không khí, xu hướng chung, xu thế = das Klima bekommt mir nicht + = dem nördlichen Klima zugehörend +</t>
        </is>
      </c>
    </row>
    <row r="10735">
      <c r="A10735" t="inlineStr">
        <is>
          <t>Klimaanlage</t>
        </is>
      </c>
      <c r="B10735" t="inlineStr"/>
      <c r="C10735" t="inlineStr"/>
      <c r="D10735" t="inlineStr">
        <is>
          <t>máy điều hoà không khí, máy điều hoà độ nhiệt - sự điều hoà không khí, sự điều hoà độ nhiệt</t>
        </is>
      </c>
    </row>
    <row r="10736">
      <c r="A10736" t="inlineStr">
        <is>
          <t>Klimakterium</t>
        </is>
      </c>
      <c r="B10736" t="inlineStr"/>
      <c r="C10736" t="inlineStr"/>
      <c r="D10736" t="inlineStr">
        <is>
          <t>năm hạn, thời kỳ mãn kinh, thời kỳ bắt đầu suy yếu</t>
        </is>
      </c>
    </row>
    <row r="10737">
      <c r="A10737" t="inlineStr">
        <is>
          <t>klimatisch</t>
        </is>
      </c>
      <c r="B10737" t="inlineStr"/>
      <c r="C10737" t="inlineStr"/>
      <c r="D10737" t="inlineStr">
        <is>
          <t>khí hậu, thời tiết</t>
        </is>
      </c>
    </row>
    <row r="10738">
      <c r="A10738" t="inlineStr">
        <is>
          <t>klimatisiert</t>
        </is>
      </c>
      <c r="B10738" t="inlineStr"/>
      <c r="C10738" t="inlineStr"/>
      <c r="D10738" t="inlineStr">
        <is>
          <t>đã được điều hoà không khí, đã được điều hoà độ nhiệt</t>
        </is>
      </c>
    </row>
    <row r="10739">
      <c r="A10739" t="inlineStr">
        <is>
          <t>Klimatisierung</t>
        </is>
      </c>
      <c r="B10739" t="inlineStr"/>
      <c r="C10739" t="inlineStr"/>
      <c r="D10739" t="inlineStr">
        <is>
          <t>sự điều hoà không khí, sự điều hoà độ nhiệt</t>
        </is>
      </c>
    </row>
    <row r="10740">
      <c r="A10740" t="inlineStr">
        <is>
          <t>Klimatologie</t>
        </is>
      </c>
      <c r="B10740" t="inlineStr"/>
      <c r="C10740" t="inlineStr"/>
      <c r="D10740" t="inlineStr">
        <is>
          <t>khí hậu học</t>
        </is>
      </c>
    </row>
    <row r="10741">
      <c r="A10741" t="inlineStr">
        <is>
          <t>klimmen</t>
        </is>
      </c>
      <c r="B10741" t="inlineStr"/>
      <c r="C10741" t="inlineStr"/>
      <c r="D10741" t="inlineStr">
        <is>
          <t>leo, trèo</t>
        </is>
      </c>
    </row>
    <row r="10742">
      <c r="A10742" t="inlineStr">
        <is>
          <t>klimpern</t>
        </is>
      </c>
      <c r="B10742" t="inlineStr"/>
      <c r="C10742" t="inlineStr"/>
      <c r="D10742" t="inlineStr">
        <is>
          <t>làm kêu loảng xoảng, làm kêu xủng xẻng, kêu loảng xoảng, kêu xủng xẻng - đánh trống, gõ gõ, đập đập, gõ liên hồi, đập liên hồi, giậm thình thịch, đánh trống gọi, đánh trống triệu tập, đánh trống tập trung, đánh trống khua chuông, làm quảng cáo rùm beng - đập cánh vo vo, đập cánh vù vù, đánh trên trống, đánh trên đàn pianô, nói lai nhai, nói đi nói lại như gõ trống vào tai, làm quảng cáo rùm beng để lôi kéo khách hàng - rung leng keng, xóc xủng xoảng - gãi, búng bập bung = klimpern + = klimpern mit +</t>
        </is>
      </c>
    </row>
    <row r="10743">
      <c r="A10743" t="inlineStr">
        <is>
          <t>Klinge</t>
        </is>
      </c>
      <c r="B10743" t="inlineStr"/>
      <c r="C10743" t="inlineStr"/>
      <c r="D10743" t="inlineStr">
        <is>
          <t>lưỡi, lá, mái, cánh, thanh kiếm, xương dẹt blade bone), phiến, gã, anh chàng, thằng = über die Klinge springen lassen +</t>
        </is>
      </c>
    </row>
    <row r="10744">
      <c r="A10744" t="inlineStr">
        <is>
          <t>Klingel</t>
        </is>
      </c>
      <c r="B10744" t="inlineStr"/>
      <c r="C10744" t="inlineStr"/>
      <c r="D10744" t="inlineStr">
        <is>
          <t>cái chuông, nhạc, tiếng chuông, tràng hoa, thể vòm, tiếng kêu động đực = auf die Klingel hören +</t>
        </is>
      </c>
    </row>
    <row r="10745">
      <c r="A10745" t="inlineStr">
        <is>
          <t>Klingelknopf</t>
        </is>
      </c>
      <c r="B10745" t="inlineStr"/>
      <c r="C10745" t="inlineStr"/>
      <c r="D10745" t="inlineStr">
        <is>
          <t>cái khuy, cái cúc, cái nút, cái núm, cái bấm, nụ hoa, búp mầm, chú bé phục vụ ở khách sạn boy in buttons)</t>
        </is>
      </c>
    </row>
    <row r="10746">
      <c r="A10746" t="inlineStr">
        <is>
          <t>Klingeln</t>
        </is>
      </c>
      <c r="B10746" t="inlineStr"/>
      <c r="C10746" t="inlineStr"/>
      <c r="D10746"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das Klingeln +</t>
        </is>
      </c>
    </row>
    <row r="10747">
      <c r="A10747" t="inlineStr">
        <is>
          <t>klingeln</t>
        </is>
      </c>
      <c r="B10747" t="inlineStr"/>
      <c r="C10747" t="inlineStr"/>
      <c r="D10747" t="inlineStr">
        <is>
          <t>rung leng keng, xóc xủng xoảng - 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 - làm cho kêu leng keng, kêu leng keng</t>
        </is>
      </c>
    </row>
    <row r="10748">
      <c r="A10748" t="inlineStr">
        <is>
          <t>Klingen</t>
        </is>
      </c>
      <c r="B10748" t="inlineStr"/>
      <c r="C10748" t="inlineStr"/>
      <c r="D10748" t="inlineStr">
        <is>
          <t>sự ngứa ran, sự ngứa như có kiến bò, tiếng ù ù, sự náo nức, sự rộn lên - tiếng leng keng - tưng, giọng mũi, sự nói giọng mũi</t>
        </is>
      </c>
    </row>
    <row r="10749">
      <c r="A10749" t="inlineStr">
        <is>
          <t>klingen</t>
        </is>
      </c>
      <c r="B10749" t="inlineStr"/>
      <c r="C10749" t="inlineStr"/>
      <c r="D10749" t="inlineStr">
        <is>
          <t>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klingen + = klingen + = hell klingen +</t>
        </is>
      </c>
    </row>
    <row r="10750">
      <c r="A10750" t="inlineStr">
        <is>
          <t>Klinik</t>
        </is>
      </c>
      <c r="B10750" t="inlineStr"/>
      <c r="C10750" t="inlineStr"/>
      <c r="D10750" t="inlineStr">
        <is>
          <t>bệnh viện thực hành, sự lên lớp ở buồng bệnh, sự thực hành ở buồng bệnh - bệnh xá, bệnh viện, nhà thương</t>
        </is>
      </c>
    </row>
    <row r="10751">
      <c r="A10751" t="inlineStr">
        <is>
          <t>klinisch</t>
        </is>
      </c>
      <c r="B10751" t="inlineStr"/>
      <c r="C10751" t="inlineStr"/>
      <c r="D10751" t="inlineStr">
        <is>
          <t>buồng bệnh, ở buồng bệnh, lâm sàng = klinisch tot +</t>
        </is>
      </c>
    </row>
    <row r="10752">
      <c r="A10752" t="inlineStr">
        <is>
          <t>Klinke</t>
        </is>
      </c>
      <c r="B10752" t="inlineStr"/>
      <c r="C10752" t="inlineStr"/>
      <c r="D10752" t="inlineStr">
        <is>
          <t>sự bắt, sự nắm lấy, cái bắt, cái vồ, cái chộp, sự đánh cá, mẻ cá, nhiều người bị bắt, vật bị túm được, mồi ngon đáng để bẫy, món bở, cái gài, cái móc, cái then cửa, cái chốt cửa, cái bẫy - mưu kế lừa người, câu hỏi mẹo, đoạn chợt nghe thấy, cái hãm, máy hãm, khoá dừng - tiếng lách cách, con cóc, cái ngàm, tật đá chân vào nhau, sự đá chân vào nhau - cán, tay cầm, móc quai, điểm người ta có thể lợi dụng được, chức tước, danh hiệu - 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chốt cửa, then cửa, khoá rập ngoài</t>
        </is>
      </c>
    </row>
    <row r="10753">
      <c r="A10753" t="inlineStr">
        <is>
          <t>Klinker</t>
        </is>
      </c>
      <c r="B10753" t="inlineStr"/>
      <c r="C10753" t="inlineStr"/>
      <c r="D10753" t="inlineStr">
        <is>
          <t>gạch nung già, tảng cứt sắt, xỉ tảng, clinke, cái hay, cái đặc sắc, cái cừ khôi, sai lầm, thất bại</t>
        </is>
      </c>
    </row>
    <row r="10754">
      <c r="A10754" t="inlineStr">
        <is>
          <t>Klippe</t>
        </is>
      </c>
      <c r="B10754" t="inlineStr"/>
      <c r="C10754" t="inlineStr"/>
      <c r="D10754" t="inlineStr">
        <is>
          <t>vách đá - núi đá dốc lởm chởm, vách đứng, vách đá cheo leo - hầm bẫy, cạm bẫy - - đá, số nhiều), tiền, kẹo cứng, kẹo hạnh nhân cứng, rock-pigeon, guồng quay chỉ, sự đu đưa - scaur, sẹo, vết sẹo, mối hận sâu sắc, nỗi đau khổ, vết nhơ = der Vorsprung einer Klippe +</t>
        </is>
      </c>
    </row>
    <row r="10755">
      <c r="A10755" t="inlineStr">
        <is>
          <t>Klippenreihe</t>
        </is>
      </c>
      <c r="B10755" t="inlineStr"/>
      <c r="C10755" t="inlineStr"/>
      <c r="D10755" t="inlineStr">
        <is>
          <t>gờ, rìa, đá ngầm, mạch quặng</t>
        </is>
      </c>
    </row>
    <row r="10756">
      <c r="A10756" t="inlineStr">
        <is>
          <t>Klipper</t>
        </is>
      </c>
      <c r="B10756" t="inlineStr"/>
      <c r="C10756" t="inlineStr"/>
      <c r="D10756" t="inlineStr">
        <is>
          <t>thợ xén, thợ cắt, kéo xén, tông đơ, cái bấm móng tay, thuyền tốc độ cao, ngựa chạy nhanh như gió, ngựa hay, ngựa thiên lý, cái đặc sắc, cái cừ khôi</t>
        </is>
      </c>
    </row>
    <row r="10757">
      <c r="A10757" t="inlineStr">
        <is>
          <t>Klirren</t>
        </is>
      </c>
      <c r="B10757" t="inlineStr"/>
      <c r="C10757" t="inlineStr"/>
      <c r="D10757" t="inlineStr">
        <is>
          <t>khe, kẽ hở, kẽ nứt, chỗ mở hé, tiếng loảng xoảng, tiếng xủng xẻng, tiền, tiền đồng - sự vỡ ra từng mảnh, sự đập vỡ ra từng mảnh, tiếng vỡ xoảng, sự va mạnh, sự đâm mạnh vào, cú đập mạnh, cú đấm mạnh, cú đấm thôi sơn, sự phá sản, sự thua lỗ liên tiếp, rượu mạnh ướp đá - sự thành công lớn</t>
        </is>
      </c>
    </row>
    <row r="10758">
      <c r="A10758" t="inlineStr">
        <is>
          <t>klirren</t>
        </is>
      </c>
      <c r="B10758" t="inlineStr"/>
      <c r="C10758" t="inlineStr"/>
      <c r="D10758" t="inlineStr">
        <is>
          <t>làm kêu loảng xoảng, làm kêu xủng xẻng, kêu loảng xoảng, kêu xủng xẻng - kêu lách cách, làm kêu lách cách - va vào nhau chan chát, đập vào nhau chan chát, đụng, va mạnh, đụng nhau, va chạm, đụng chạm, mâu thuẫn, không điều hợp với nhau, rung cùng một lúc, đánh cùng một lúc, xông vào nhau đánh - làm kêu vang, làm va vào nhau kêu lóc cóc, làm va vào nhau kêu lách cách, làm va vào nhau kêu loảng xoảng, làm ồn ào, làm huyên náo, chạm vào nhau kêu vang, chạm vào nhau kêu lóc cóc - chạm vào nhau kêu lách cách, chạm vào nhau kêu loảng xoảng, nói chuyện huyên thiên - làm kêu leng keng, kêu leng keng - rung leng keng, xóc xủng xoảng - bay vèo - bật, búng, nói giọng mũi, đọc giọng mũi</t>
        </is>
      </c>
    </row>
    <row r="10759">
      <c r="A10759" t="inlineStr">
        <is>
          <t>Klischee</t>
        </is>
      </c>
      <c r="B10759" t="inlineStr"/>
      <c r="C10759" t="inlineStr"/>
      <c r="D10759"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10760">
      <c r="A10760" t="inlineStr">
        <is>
          <t>Klitoris</t>
        </is>
      </c>
      <c r="B10760" t="inlineStr"/>
      <c r="C10760" t="inlineStr"/>
      <c r="D10760" t="inlineStr">
        <is>
          <t>âm vật</t>
        </is>
      </c>
    </row>
    <row r="10761">
      <c r="A10761" t="inlineStr">
        <is>
          <t>klitzeklein</t>
        </is>
      </c>
      <c r="B10761" t="inlineStr"/>
      <c r="C10761" t="inlineStr"/>
      <c r="D10761" t="inlineStr">
        <is>
          <t>nhỏ xíu, rất nhỏ</t>
        </is>
      </c>
    </row>
    <row r="10762">
      <c r="A10762" t="inlineStr">
        <is>
          <t>Klo</t>
        </is>
      </c>
      <c r="B10762" t="inlineStr"/>
      <c r="C10762" t="inlineStr"/>
      <c r="D10762" t="inlineStr">
        <is>
          <t>lu, nơi vệ sinh</t>
        </is>
      </c>
    </row>
    <row r="10763">
      <c r="A10763" t="inlineStr">
        <is>
          <t>Kloake</t>
        </is>
      </c>
      <c r="B10763" t="inlineStr"/>
      <c r="C10763" t="inlineStr"/>
      <c r="D10763" t="inlineStr">
        <is>
          <t>thùng rửa bát, chậu rửa bát, ) vũng nước bẩn, vũng lầy, ổ, đầm lầy, khe kéo phông</t>
        </is>
      </c>
    </row>
    <row r="10764">
      <c r="A10764" t="inlineStr">
        <is>
          <t>Kloben</t>
        </is>
      </c>
      <c r="B10764" t="inlineStr"/>
      <c r="C10764" t="inlineStr"/>
      <c r="D1076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khúc gỗ mới đốn, khúc gỗ mới xẻ, máy đo tốc độ, log-book, người đần, người ngu, người ngớ ngẩn</t>
        </is>
      </c>
    </row>
    <row r="10765">
      <c r="A10765" t="inlineStr">
        <is>
          <t>klobig</t>
        </is>
      </c>
      <c r="B10765" t="inlineStr"/>
      <c r="C10765" t="inlineStr"/>
      <c r="D10765" t="inlineStr">
        <is>
          <t>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nặng nề, chậm chạp</t>
        </is>
      </c>
    </row>
    <row r="10766">
      <c r="A10766" t="inlineStr">
        <is>
          <t>Klon</t>
        </is>
      </c>
      <c r="B10766" t="inlineStr"/>
      <c r="C10766" t="inlineStr"/>
      <c r="D10766" t="inlineStr">
        <is>
          <t>dòng vô tính, hệ vô tính</t>
        </is>
      </c>
    </row>
    <row r="10767">
      <c r="A10767" t="inlineStr">
        <is>
          <t>Klopfen</t>
        </is>
      </c>
      <c r="B10767" t="inlineStr"/>
      <c r="C10767" t="inlineStr"/>
      <c r="D10767" t="inlineStr">
        <is>
          <t>sự đập, tiếng đập, khu vực đi tuần, sự đi tuần, cái trội hơn hẳn, cái vượt hơn hẳn, nhịp, nhịp đánh, phách, khu vực săn đuổi, cuộc săn đuổi, tin đăng đầu tiên, người thất nghiệp - người sống lang thang đầu đường xó chợ - sự đánh, sự nện, sự vỗ, sự trừng phạt, sự thất bại, sự khua - cú đánh, cú va chạm, tiếng gõ, lời phê bình kịch liệt, lời chỉ trích gay gắt, tiếng nổ lọc xọc - cái vỗ nhẹ, cái vỗ về, tiếng vỗ nhẹ, khoanh bơ nhỏ - cuộn 120 iat, một tí, mảy may, đồng xu Ai-len 18), cú đánh nhẹ, cái gõ, cái cốp, sự buộc tội, sự kết tội - vòi, nút thùng rượu, loại, hạng, quán rượu, tiệm rượu, dây rẽ, mẻ thép, bàn ren, tarô, cái gõ nhẹ, cái đập nhẹ, cái tát khẽ, tiếng gõ nhẹ, hiệu báo giờ tắt đèn, hiệu báo giờ ăn cơm = das Klopfen +</t>
        </is>
      </c>
    </row>
    <row r="10768">
      <c r="A10768" t="inlineStr">
        <is>
          <t>klopfen</t>
        </is>
      </c>
      <c r="B10768" t="inlineStr"/>
      <c r="C10768" t="inlineStr"/>
      <c r="D10768" t="inlineStr">
        <is>
          <t>đánh đập, nện, đấm, vỗ, gõ, đánh, thắng, đánh bại, vượt, đánh trống để ra lệnh, ra hiệu bệnh bằng trống, khua - vỗ tay, đặt mạnh, ấn mạnh, đặt nhanh, ấn nhanh, đóng sập vào - búng, đánh nhẹ, quất nhẹ, phẩy, giật giật, bật bật ngón tay, quất, vụt - đập nhanh, hồi hộp, run lên - kiểm tra trọng lượng tiền đồng theo trọng lượng đồng bảng Anh, nhốt vào bãi rào, nhốt vào trại giam, giã, nghiền, thụi, thoi, giâ, đập thình lình, nện vào, giã vào, nã oàng oàng vào - chạy uỳnh uỵch, đi uỳnh uỵch - đập, rung, rung động, rộn ràng, sàng để làm sạch đất) - - đập mạnh, rộn lên = klopfen + = klopfen + = klopfen + = klopfen + = stark klopfen +</t>
        </is>
      </c>
    </row>
    <row r="10769">
      <c r="A10769" t="inlineStr">
        <is>
          <t>klopfend</t>
        </is>
      </c>
      <c r="B10769" t="inlineStr"/>
      <c r="C10769" t="inlineStr"/>
      <c r="D10769" t="inlineStr">
        <is>
          <t>đập = schnell klopfend +</t>
        </is>
      </c>
    </row>
    <row r="10770">
      <c r="A10770" t="inlineStr">
        <is>
          <t>Klopfer</t>
        </is>
      </c>
      <c r="B10770" t="inlineStr"/>
      <c r="C10770" t="inlineStr"/>
      <c r="D10770" t="inlineStr">
        <is>
          <t>người đánh, người đập, que, gậy, đòn, chày, người xua dã thú, đòn đập lúa, máy đập - người gõ cửa, vòng sắt để gõ cửa, búa gõ cửa, người phê bình kịch liệt, người chỉ trích gay gắt, ma báo mỏ - máy phát âm, máy điện báo ghi tiếng, người dò, máy dò, lợn rừng đực nhỏ, đàn lợn rừng</t>
        </is>
      </c>
    </row>
    <row r="10771">
      <c r="A10771" t="inlineStr">
        <is>
          <t>Kloster</t>
        </is>
      </c>
      <c r="B10771" t="inlineStr"/>
      <c r="C10771" t="inlineStr"/>
      <c r="D10771" t="inlineStr">
        <is>
          <t>tu viện, giới tu sĩ, các nhà tu, các bà xơ nhà thờ - nhà tu, hành lang, hàng hiên, the cloister sự đi tu - = das Kloster + = ins Kloster sperren +</t>
        </is>
      </c>
    </row>
    <row r="10772">
      <c r="A10772" t="inlineStr">
        <is>
          <t>Klosterkirche</t>
        </is>
      </c>
      <c r="B10772" t="inlineStr"/>
      <c r="C10772" t="inlineStr"/>
      <c r="D10772" t="inlineStr">
        <is>
          <t>nhà thờ tu viện, nhà thờ lớn</t>
        </is>
      </c>
    </row>
    <row r="10773">
      <c r="A10773" t="inlineStr">
        <is>
          <t>Klosters</t>
        </is>
      </c>
      <c r="B10773" t="inlineStr"/>
      <c r="C10773" t="inlineStr"/>
      <c r="D10773" t="inlineStr">
        <is>
          <t>người cấp trên, người giỏi hơn, người khá hơn, trưởng tu viện</t>
        </is>
      </c>
    </row>
    <row r="10774">
      <c r="A10774" t="inlineStr">
        <is>
          <t>Klotz</t>
        </is>
      </c>
      <c r="B10774" t="inlineStr"/>
      <c r="C10774" t="inlineStr"/>
      <c r="D1077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vật chèn, con chèn, vật chêm, đòn kê, đòn chống, nệm, gối, cái lót trục - khúc gỗ, tảng thịt, người ngốc nghếch, người ngu đần - khúc, khoanh, người lùn và chắc mập, ngựa lùn và chắc mập - lùm, bụi, cục, hòn, tiếng bước nặng nề, miếng da phủ gót clump sole) - chiếc tàu thuỷ nặng nề khoa lái, tàu thuỷ cũ dùng làm kho, tàu thuỷ cũ dùng làm trại giam, người to lớn mà vụng về, đống lớn, khối lớn, tảng lớn - khúc gỗ mới đốn, khúc gỗ mới xẻ, máy đo tốc độ, log-book, người đần, người ngu, người ngớ ngẩn - miếng, cái bướu, chỗ sưng u lên, chỗ u lồi lên, cả mớ, toàn bộ, toàn thể, người chậm chạp - kho dữ trữ, kho, hàng trong kho, vốn, cổ phân, thân chính, gốc ghép, để, báng, cán, chuôi, nguyên vật liệu, dòng dõi, thành phần xuất thân, đàn vật nuôi, thể quần tập, tập đoàn, giàn tàu - cái cùm = wie ein Klotz + = mit einem Klotz versehen +</t>
        </is>
      </c>
    </row>
    <row r="10775">
      <c r="A10775" t="inlineStr">
        <is>
          <t>klotzig</t>
        </is>
      </c>
      <c r="B10775" t="inlineStr"/>
      <c r="C10775" t="inlineStr"/>
      <c r="D10775" t="inlineStr">
        <is>
          <t>to, lớn, bụng to, có mang, có chửa, quan trọng, hào hiệp, phóng khoáng, rộng lượng, huênh hoang, khoác lác, ra vẻ quan trọng, với vẻ quan trọng, huênh hoang khoác lác - vụng, vụng về, lóng ngóng, làm vụng, không gọn, khó coi</t>
        </is>
      </c>
    </row>
    <row r="10776">
      <c r="A10776" t="inlineStr">
        <is>
          <t>Klub</t>
        </is>
      </c>
      <c r="B10776" t="inlineStr"/>
      <c r="C10776" t="inlineStr"/>
      <c r="D10776" t="inlineStr">
        <is>
          <t>dùi cui, gậy tày, gậy, quân nhép, hội, câu lạc bộ, trụ sở câu lạc bộ, trụ sở hội club-house)</t>
        </is>
      </c>
    </row>
    <row r="10777">
      <c r="A10777" t="inlineStr">
        <is>
          <t>Klubhaus</t>
        </is>
      </c>
      <c r="B10777" t="inlineStr"/>
      <c r="C10777" t="inlineStr"/>
      <c r="D10777" t="inlineStr">
        <is>
          <t>dùi cui, gậy tày, gậy, quân nhép, hội, câu lạc bộ, trụ sở câu lạc bộ, trụ sở hội club-house)</t>
        </is>
      </c>
    </row>
    <row r="10778">
      <c r="A10778" t="inlineStr">
        <is>
          <t>klug</t>
        </is>
      </c>
      <c r="B10778" t="inlineStr"/>
      <c r="C10778" t="inlineStr"/>
      <c r="D10778" t="inlineStr">
        <is>
          <t>có năng lực, có tài, có đủ tư cách, có đủ thẩm quyền - sắc sảo, tinh khôn, láu, tinh ranh, mánh khoé - thông minh, có đầu óc - lanh lợi, giỏi, tài giỏi, khéo léo, lành nghề, thần tình, tài tình, hay, khôn ngoan, lâu, tốt bụng, tử tế - thận trọng, dè dặt, kín đáo, biết suy xét - trí óc, vận dụng trí óc, có trí thức, hiểu biết rộng, tài trí - sáng dạ, nhanh trí, biết - sáng suốt, có suy xét, đúng đắn, chí lý - sáng trí, minh mẫn - khôn khéo, tinh tường, sắc bén, mưu mô, xảo quyệt, lắm đòn phép - cẩn thận - khôn - già giặn, chính chắn, nghiêm trang - sắc, đau đớn, nhức nhối, buốt, thấu xương - mạnh, ác liệt, mau lẹ, nhanh, đẹp sang, thanh nhã, lịch sự, diện, bảnh bao, duyên dáng - khoẻ mạnh, tráng kiện, lành mạnh, lành lặn, không hỏng, không giập thối, có cơ sở, vững, lôgic, hợp lý, yên giấc, ngon, đến nơi đến chốn, ra trò, vững chãi, có thể trả nợ được, ngon lành - bền, chắc chắn, kiên cố, khoẻ, tốt, có khả năng, đặc, nặng, rõ ràng, đanh thép, rõ rệt, kiên quyết, nặng nề, to và rắn rỏi, sôi nổi, nồng nhiệt, hăng hái, nhiệt tình, có mùi, hôi, thối, sinh động - mạnh mẻ, khúc chiết, không theo quy tắc - có kinh nghiệm, từng tri, hiểu biết, lịch duyệt, thông thạo, uyên bác, ma lanh, tài xoay</t>
        </is>
      </c>
    </row>
    <row r="10779">
      <c r="A10779" t="inlineStr">
        <is>
          <t>Klugheit</t>
        </is>
      </c>
      <c r="B10779" t="inlineStr"/>
      <c r="C10779" t="inlineStr"/>
      <c r="D10779" t="inlineStr">
        <is>
          <t>sự lanh lợi, sự thông minh, sự tài giỏi, sự thần tình, sự tài tình - sự hiểu biết, khả năng hiểu biết, trí thông minh, trí óc, tin tức, tình báo, sự thu thập tin tức, sự làm tình báo, sự trao đổi tình báo, sự đánh giá tình hình trên cơ sở tình báo - cơ quan tình báo - sự sáng suốt, sự đúng đắn, sự chí lý, sự khôn ngoan, sự thận trọng - sự cẩn thận, tính thận trọng, tính cẩn thận, tính khôn ngoan - sự minh mẫn, sự sắc sảo - sự khôn, tính sắc sảo, sự đau đớn, sự nhức nhối, sự buốt - sự từng tri, sự lịch duyệt, kiến thức, học thức, sự thông thái</t>
        </is>
      </c>
    </row>
    <row r="10780">
      <c r="A10780" t="inlineStr">
        <is>
          <t>Klumpen</t>
        </is>
      </c>
      <c r="B10780" t="inlineStr"/>
      <c r="C10780" t="inlineStr"/>
      <c r="D10780" t="inlineStr">
        <is>
          <t>sự dính kết, chấp dính - bánh ngọt, thức ăn đóng thành bánh, miếng bánh - cục, cục đất, đất đai, ruộng đất, người quê mùa cục mịch, người thô kệch clodhopper), xác thịt, thể chất, thịt cổ bò - lùm, bụi, hòn, khúc, tiếng bước nặng nề, miếng da phủ gót clump sole) - khúc to, cục to, miếng to - cái bướu, khoanh to, linh cảm - ghe mành, thuyền mành, thừng châo cũ, đồ đồng nát, giấy vụn, thuỷ tinh vụn, sắt vụn..., đồ tạp nhạp bỏ đi, thịt ướp muối, tảng, mảng, mô sáp, thuốc mê - miếng, chỗ sưng u lên, chỗ u lồi lên, cả mớ, toàn bộ, toàn thể, người đần độn, người chậm chạp - vàng cục tự nhiên, quặng vàng, người vạm vỡ, con vật khoẻ chắc = der Klumpen +</t>
        </is>
      </c>
    </row>
    <row r="10781">
      <c r="A10781" t="inlineStr">
        <is>
          <t>klumpen</t>
        </is>
      </c>
      <c r="B10781" t="inlineStr"/>
      <c r="C10781" t="inlineStr"/>
      <c r="D10781" t="inlineStr">
        <is>
          <t>đóng cục, dón lại, làm đóng cục, làm dón, làm dính bết lại với nhau - xếp lại thành đống, thu gọn lại thành đống, gộp lại, coi như cá mè một lứa, cho là một giuộc, đóng cục lại, vón lại, kết thành tảng, kéo lê, lết đi, ngồi phệt xuống, chịu đựng - ngậm đắng nuốt cay</t>
        </is>
      </c>
    </row>
    <row r="10782">
      <c r="A10782" t="inlineStr">
        <is>
          <t>klumpig</t>
        </is>
      </c>
      <c r="B10782" t="inlineStr"/>
      <c r="C10782" t="inlineStr"/>
      <c r="D10782" t="inlineStr">
        <is>
          <t>có nhiều đất cục - vụng, vụng về, lóng ngóng, làm vụng, không gọn, khó coi - có nhiều bướu, có nhiều chỗ sưng lên, thành cục, thành tảng, lổn nhổn, gợn sóng = klumpig werden +</t>
        </is>
      </c>
    </row>
    <row r="10783">
      <c r="A10783" t="inlineStr">
        <is>
          <t>Knabbern</t>
        </is>
      </c>
      <c r="B10783" t="inlineStr"/>
      <c r="C10783" t="inlineStr"/>
      <c r="D10783" t="inlineStr">
        <is>
          <t>sự gặm, sự nhắm, sự rỉa mồi, miếng gặm</t>
        </is>
      </c>
    </row>
    <row r="10784">
      <c r="A10784" t="inlineStr">
        <is>
          <t>knabbern</t>
        </is>
      </c>
      <c r="B10784" t="inlineStr"/>
      <c r="C10784" t="inlineStr"/>
      <c r="D10784" t="inlineStr">
        <is>
          <t>gặm, nhắm, rỉa, nhấm nhằn, ừ hữ, ầm ừ, hay bắt bẻ, hay lý sự vụn = knabbern an +</t>
        </is>
      </c>
    </row>
    <row r="10785">
      <c r="A10785" t="inlineStr">
        <is>
          <t>Knabe</t>
        </is>
      </c>
      <c r="B10785" t="inlineStr"/>
      <c r="C10785" t="inlineStr"/>
      <c r="D10785" t="inlineStr">
        <is>
          <t>con trai, thiếu niên, học trò trai, học sinh nam, người đầy tớ trai, bạn thân, người vẫn giữ được tính hồn nhiên của tuổi thiếu niên, rượu sâm banh - bạn đồng chí, người, người ta, ông bạn, thằng cha, gã, anh chàng, nghiên cứu sinh, uỷ viên giám đốc, hội viên, thành viên, anh chàng đang cầu hôn, anh chàng đang theo đuổi một cô gái = der alte Knabe +</t>
        </is>
      </c>
    </row>
    <row r="10786">
      <c r="A10786" t="inlineStr">
        <is>
          <t>knabenhaft</t>
        </is>
      </c>
      <c r="B10786" t="inlineStr"/>
      <c r="C10786" t="inlineStr"/>
      <c r="D10786" t="inlineStr">
        <is>
          <t>trẻ con, như trẻ con</t>
        </is>
      </c>
    </row>
    <row r="10787">
      <c r="A10787" t="inlineStr">
        <is>
          <t>Knacken</t>
        </is>
      </c>
      <c r="B10787" t="inlineStr"/>
      <c r="C10787" t="inlineStr"/>
      <c r="D10787" t="inlineStr">
        <is>
          <t>tiếng lách cách, con cóc, cái ngàm, tật đá chân vào nhau, sự đá chân vào nhau - sự kêu răng rắc, sự kêu lốp đốp, sự kêu lép bép, sự phọt ra nước</t>
        </is>
      </c>
    </row>
    <row r="10788">
      <c r="A10788" t="inlineStr">
        <is>
          <t>knacken</t>
        </is>
      </c>
      <c r="B10788" t="inlineStr"/>
      <c r="C10788" t="inlineStr"/>
      <c r="D10788" t="inlineStr">
        <is>
          <t>làm thành tiếng lách cách, kêu lách cách, đá chân vào nhau, tâm đầu ý hiệp, ăn ý ngay từ phút đầu, thành công - kêu răng rắc, kêu lốp đốp, kêu lép bép, phọt ra nước = knacken +</t>
        </is>
      </c>
    </row>
    <row r="10789">
      <c r="A10789" t="inlineStr">
        <is>
          <t>Knacker</t>
        </is>
      </c>
      <c r="B10789" t="inlineStr"/>
      <c r="C10789" t="inlineStr"/>
      <c r="D10789" t="inlineStr">
        <is>
          <t>xúc xích Đức = der alte Knacker +</t>
        </is>
      </c>
    </row>
    <row r="10790">
      <c r="A10790" t="inlineStr">
        <is>
          <t>Knagge</t>
        </is>
      </c>
      <c r="B10790" t="inlineStr"/>
      <c r="C10790" t="inlineStr"/>
      <c r="D10790" t="inlineStr">
        <is>
          <t>cam</t>
        </is>
      </c>
    </row>
    <row r="10791">
      <c r="A10791" t="inlineStr">
        <is>
          <t>Knall</t>
        </is>
      </c>
      <c r="B10791" t="inlineStr"/>
      <c r="C10791" t="inlineStr"/>
      <c r="D10791" t="inlineStr">
        <is>
          <t>tóc cắt ngang trán, tiếng sập mạnh, tiếng nổ lớn - - sự nổ, tiếng nổ - sự nổ bùng, sự phát triển ồ ạt và nhanh chóng - buổi hoà nhạc bình dân, đĩa hát bình dân, bài hát bình dân, poppa, tiếng nổ bốp, tiếng nổ lốp bốp, điểm, vết, rượu có bọt, đồ uống có bọt, sự cấm cố - bản báo cáo, biên bản, bản tin, bản dự báo, phiếu thành tích học tập, tin đồn, tiếng tăm, danh tiếng - tiếng cửa đóng sầm, sự ăn hầu hết, sự ăn hết, lời phê bình gay gắt, lời đả kích đao to búa lớn = Knall- + = einen Knall haben +</t>
        </is>
      </c>
    </row>
    <row r="10792">
      <c r="A10792" t="inlineStr">
        <is>
          <t>Knallen</t>
        </is>
      </c>
      <c r="B10792" t="inlineStr"/>
      <c r="C10792" t="inlineStr"/>
      <c r="D10792" t="inlineStr">
        <is>
          <t>vị thoang thoảng, mùi thoang thoảng, vẻ, một chút, mẩu, miếng, ngụm, tàu đánh cá, tiếng bốp, tiếng chát, tiếng chép môi, cái đập, cái tát, cái vỗ, cú đập mạnh, cái hôi kêu - sự cắn, sự táp, sự đớp, tiếng tách tách, tiếng vút, tiếng gãy răng rắc, khoá, bánh quy giòn, lối chơi bài xnap, đợt rét đột ngột cold snap), tính sinh động, sự hăng hái, sự nhiệt tình - ảnh chụp nhanh, việc ngon ơ, sự thuê mượn ngắn hạn, người dễ bảo, người dễ sai khiến, đột xuất, bất thần, ngon ơ</t>
        </is>
      </c>
    </row>
    <row r="10793">
      <c r="A10793" t="inlineStr">
        <is>
          <t>knallen</t>
        </is>
      </c>
      <c r="B10793" t="inlineStr"/>
      <c r="C10793" t="inlineStr"/>
      <c r="D10793" t="inlineStr">
        <is>
          <t>cắt ngang trán, đánh mạnh, đập mạnh, nện đau, đánh, đấm, trôi hơn, vượt hơn, sập mạnh, nổ vang - quất đét đét, búng kêu tanh tách, bẻ kêu răng rắc, làm nứt, làm rạn, làm vỡ, kẹp vỡ, kêu răng rắc, kêu đen đét, nổ giòn, nứt nẻ, rạn nứt, vỡ, gãy &amp; ), nói chuyện vui, nói chuyện phiếm - rơi vỡ loảng xoảng, dổ ầm xuống, đâm sầm xuống, đâm sầm vào, phá sản, phá tan tành, phá vụn, lẻn vào không có giấy mời, lẻn vào không có vé - làm nổ - đập tan, làm tiêu tan, nổ, nổ tung, nổ bùng - nổ bốp, nổ súng vào, bắn, thình lình thụt vào, thình lình thò ra, vọt, bật, tạt..., làm nổ bốp, thình lình làm thò ra, thình lình làm vọt ra, thình lình làm bật ra..., hỏi thình lình - hỏi chộp, cấm cố, rang nở - đóng sầm, ném phịch, thắng một cách dễ dàng, giội, nã, phê bình gay gắt, đả kích kịch liệt, rập mạnh - táp, đớp, bật tách tách, quất vun vút, bẻ gãy tách, đóng tách, thả, bò, chụp nhanh, nhặt vội, nắm lấy, ngắt lời, cắn, nói cáu kỉnh, cắn cảu, gãy tách, chộp lấy - đánh đôm đốp, kêu đôm đốp, vang lên, kêu vang = knallen + = knallen lassen + = knallen lassen +</t>
        </is>
      </c>
    </row>
    <row r="10794">
      <c r="A10794" t="inlineStr">
        <is>
          <t>Knallfrosch</t>
        </is>
      </c>
      <c r="B10794" t="inlineStr"/>
      <c r="C10794" t="inlineStr"/>
      <c r="D10794" t="inlineStr">
        <is>
          <t>bánh quy giòn, kẹo giòn, pháo, cái kẹp hạt dẻ, tiếng đổ vỡ, sự đổ vỡ, lời nói láo, lời nói khoác, người da trắng nghèo ở miền nam nước Mỹ, máy đập giập, máy nghiền, máy tán - châu chấu, máy bay nhẹ - pháo ném, mồi nổ, bài văn châm biếm</t>
        </is>
      </c>
    </row>
    <row r="10795">
      <c r="A10795" t="inlineStr">
        <is>
          <t>knapp</t>
        </is>
      </c>
      <c r="B10795" t="inlineStr"/>
      <c r="C10795" t="inlineStr"/>
      <c r="D10795" t="inlineStr">
        <is>
          <t>trần, trần truồng, trọc, trống không, rỗng, trơ trụi, nghèo nàn, xác xơ, vừa đủ, tối thiểu, không được cách điện - công khai, rõ ràng, rỗng không, vừa mới - ngắn, vắn tắt, gọn - vừa sát người - ngắn gọn, súc tích - cộc lốc, cụt ngủn - gầy còm, nạc, không dính mỡ, đói kém, mất mùa, không bổ, gầy, không lợi lộc gì - thấp, bé, lùn, cạn, thấp bé, nhỏ, hạ, kém, chậm, thấp hèn, ở bậc dưới, tầm thường, ti tiện, hèm mọn, yếu, suy nhược, kém ăn - gầy gò, khẳng khiu, hom hem, nghèo, xoàng, sơ sài, đạm bạc - hẹp, chật hẹp, eo hẹp, hẹp hòi, nhỏ nhen, kỹ lưỡng, tỉ mỉ - hẹp hòi &amp; ), từng ly từng tí, suýt, suýt nữa - gần, cận, thân, giống, sát, chi ly, chắt bóp, keo kiệt, bên trái, ở gần, sắp tới, không xa, gần giống, theo kịp - ít, thiếu, không đủ - khan hiếm, ít có, khó tìm - bủn xỉn, có nọc, có ngòi, có vòi - cô đọng - tóm tắt, sơ lược, giản lược, được miễn những thủ tục không cần thiết, được bớt những chi tiết không cần thiết - - kín, không thấm, không rỉ, chặt, khít, chật, bó sát, căng, căng thẳng, khó khăn, keo cú, biển lận, say bí tỉ, say sưa, sít, khít khao, chặt chẽ = knapp + = knapp + = zu knapp + = knapp an + = knapp sein + = knapp sein an + = an etwas knapp sein +</t>
        </is>
      </c>
    </row>
    <row r="10796">
      <c r="A10796" t="inlineStr">
        <is>
          <t>Knappe</t>
        </is>
      </c>
      <c r="B10796" t="inlineStr"/>
      <c r="C10796" t="inlineStr"/>
      <c r="D10796" t="inlineStr">
        <is>
          <t>trang, trang sử, tiểu đồng, em nhỏ phục vụ</t>
        </is>
      </c>
    </row>
    <row r="10797">
      <c r="A10797" t="inlineStr">
        <is>
          <t>Knappheit</t>
        </is>
      </c>
      <c r="B10797" t="inlineStr"/>
      <c r="C10797" t="inlineStr"/>
      <c r="D10797" t="inlineStr">
        <is>
          <t>tính ngắn gọn, tính vắn tắt - tính rắn chắc, tính chắc nịch, độ chặt, tính cô động, tính súc tích - - tính cộc lốc, sự cụt ngủn - sự thiếu - sự ít ỏi, sự nhỏ giọt, sự nhỏ hẹp, sự chật hẹp - tính chất khan hiếm, tính chất hiếm hoi - sự khan hiếm, sự thiếu thốn, sự khó tìm - số lượng thiếu - tính cô đọng - tính chất ngắn gọn, tính chất súc tích - tính chất kín, tính không thấm rỉ, tính chất chật, tính bó sát, tính chất căng, tính chất căng thẳng, tính chất khó khăn, tính khan hiếm, tính khó hiếm = die Knappheit +</t>
        </is>
      </c>
    </row>
    <row r="10798">
      <c r="A10798" t="inlineStr">
        <is>
          <t>Knarre</t>
        </is>
      </c>
      <c r="B10798" t="inlineStr"/>
      <c r="C10798" t="inlineStr"/>
      <c r="D10798" t="inlineStr">
        <is>
          <t>cái trống lắc, cái lúc lắc, vòng sừng, cây có hạt nổ tách, tiếng nổ lốp bốp, tiếng lách cách, tiếng lạch cạch, tiếng lộp bộp, tiếng rầm rầm, tiếng huyên náo, tiếng nấc hấp hối dealth rattle) - chuyện huyên thiên, chuyện ba hoa, người lắm lời, người hay nói huyên thiên</t>
        </is>
      </c>
    </row>
    <row r="10799">
      <c r="A10799" t="inlineStr">
        <is>
          <t>Knarren</t>
        </is>
      </c>
      <c r="B10799" t="inlineStr"/>
      <c r="C10799" t="inlineStr"/>
      <c r="D10799" t="inlineStr">
        <is>
          <t>tiếng cọt kẹt, tiếng cót két, tiếng kẽo kẹt - vại, lọ, bình, chai, ) on the jar, on a jar, on jar hé mở, tiếng động chói tai, tiếng ken két làm gai người, sự rung chuyển mạnh, sự chao đảo mạnh, sự choáng người, sự choáng óc - sự gai người, sự bực bội, sự khó chịu, sự va chạm, sự bất đồng, sự không hoà hợp, sự bất hoà, sự cãi nhau, sự rung, sự chấn động</t>
        </is>
      </c>
    </row>
    <row r="10800">
      <c r="A10800" t="inlineStr">
        <is>
          <t>knarren</t>
        </is>
      </c>
      <c r="B10800" t="inlineStr"/>
      <c r="C10800" t="inlineStr"/>
      <c r="D10800" t="inlineStr">
        <is>
          <t>đặt vỉ lò, đặt ghi lò, mài, xát, nạo, nghiến kèn kẹt, kêu cọt kẹt, kêu kèn kẹt, làm khó chịu, làm gai người - phát ra tiếng động chói tai, kêu ken két làm gai người, gây cảm giác khó chịu, gây bực bội, cọ ken két, nghiến ken két, + with) va chạm, xung đột, bất đồng, mâu thuẫn, không hoà hợp - cãi nhau, rung, chấn động, làm rung động mạnh, làm chấn động mạnh, làm kêu chói tai, làm kêu ken két gai người, làm choáng, làm gai, làm chói, làm bực bội - rúc rích, kêu chít chít, cọt kẹt, cót két, mách lẻo, làm chỉ điểm, rít lên, làm kêu cọt kẹt = knarren +</t>
        </is>
      </c>
    </row>
    <row r="10801">
      <c r="A10801" t="inlineStr">
        <is>
          <t>knarrend</t>
        </is>
      </c>
      <c r="B10801" t="inlineStr"/>
      <c r="C10801" t="inlineStr"/>
      <c r="D10801" t="inlineStr">
        <is>
          <t>cọt kẹt, cót két, kẽo kẹt</t>
        </is>
      </c>
    </row>
    <row r="10802">
      <c r="A10802" t="inlineStr">
        <is>
          <t>knattern</t>
        </is>
      </c>
      <c r="B10802" t="inlineStr"/>
      <c r="C10802" t="inlineStr"/>
      <c r="D10802" t="inlineStr">
        <is>
          <t>làm kêu vang, làm va vào nhau kêu lóc cóc, làm va vào nhau kêu lách cách, làm va vào nhau kêu loảng xoảng, làm ồn ào, làm huyên náo, chạm vào nhau kêu vang, chạm vào nhau kêu lóc cóc - chạm vào nhau kêu lách cách, chạm vào nhau kêu loảng xoảng, nói chuyện huyên thiên - kêu lách cách, kêu lạch cạch, rơi lộp bộp, chạy râm rầm, nói huyên thiên, nói liến láu, làm kêu lách cách, làm kêu lạch cạch, rung lách cách, khua lạch cạch..., đọc liến láu - đọc thẳng một mạch, vội thông qua, làm hồi hộp, làm bối rối, làm lo sợ, làm lo lắng, làm ngơ ngác... - động ầm ầm, đùng đùng, chạy ầm ầm, sôi ùng ục, quát tháo ầm ầm to rumble out, to rumble forth), nhìn thấu, hiểu hết, nắm hết, phát hiện ra, khám phá ra = knattern + = knattern +</t>
        </is>
      </c>
    </row>
    <row r="10803">
      <c r="A10803" t="inlineStr">
        <is>
          <t>Knauf</t>
        </is>
      </c>
      <c r="B10803" t="inlineStr"/>
      <c r="C10803" t="inlineStr"/>
      <c r="D10803" t="inlineStr">
        <is>
          <t>cái khuy, cái cúc, cái nút, cái núm, cái bấm, nụ hoa, búp mầm, chú bé phục vụ ở khách sạn boy in buttons) - quả đám, bướu u, chỗ phồng, hòn, cục, viên, gò, đồi nhỏ, đầu, nút bấm, núm, cái đầu - quan to, người quyền quý, người giàu sang - núm chuôi kiếm, núm yên ngựa = der Knauf + = der gotische Knauf +</t>
        </is>
      </c>
    </row>
    <row r="10804">
      <c r="A10804" t="inlineStr">
        <is>
          <t>Knauser</t>
        </is>
      </c>
      <c r="B10804" t="inlineStr"/>
      <c r="C10804" t="inlineStr"/>
      <c r="D10804" t="inlineStr">
        <is>
          <t>người hà tiện, người keo kiệt</t>
        </is>
      </c>
    </row>
    <row r="10805">
      <c r="A10805" t="inlineStr">
        <is>
          <t>knauserig</t>
        </is>
      </c>
      <c r="B10805" t="inlineStr"/>
      <c r="C10805" t="inlineStr"/>
      <c r="D10805" t="inlineStr">
        <is>
          <t>người hạ đẳng, tiện dân, thô tục, thô bỉ, mất dạy, cáu kỉnh, keo cú, bủn xỉn, khó cày - hẹp hòi, không phóng khoáng, không có văn hoá, không có học thức, tầm thường, bần tiện - hà tiện, keo kiệt - có nọc, có ngòi, có vòi - kín, không thấm, không rỉ, chặt, khít, chật, bó sát, căng, căng thẳng, khó khăn, khan hiếm, biển lận, say bí tỉ, say sưa, sít, khít khao, chặt chẽ = knauserig +</t>
        </is>
      </c>
    </row>
    <row r="10806">
      <c r="A10806" t="inlineStr">
        <is>
          <t>knausern</t>
        </is>
      </c>
      <c r="B10806" t="inlineStr"/>
      <c r="C10806" t="inlineStr"/>
      <c r="D10806" t="inlineStr">
        <is>
          <t>vấu, véo, kẹp, kẹt, bó chặt, làm đau, làm tức, làm cồn cào, làm tê buốt, làm tái đi, cưỡng đoạt, són cho, giục, thúc, cho đi ngược chiều gió, xoáy, ăn cắp, bắt, tóm cổ, bỏ vào tù, keo cú, keo kiệt - vắt cổ chày ra nước - hà tằn hà tiện, hạn chế, ngừng, thôi = knausern mit +</t>
        </is>
      </c>
    </row>
    <row r="10807">
      <c r="A10807" t="inlineStr">
        <is>
          <t>Knautschzone</t>
        </is>
      </c>
      <c r="B10807" t="inlineStr"/>
      <c r="C10807" t="inlineStr"/>
      <c r="D10807">
        <f> die Knautschzone +</f>
        <v/>
      </c>
    </row>
    <row r="10808">
      <c r="A10808" t="inlineStr">
        <is>
          <t>Knebel</t>
        </is>
      </c>
      <c r="B10808" t="inlineStr"/>
      <c r="C10808" t="inlineStr"/>
      <c r="D10808" t="inlineStr">
        <is>
          <t>vật nhét vào miệng cho khỏi kêu la, cái bịt miệng, cái khoá miệng &amp; ), lời nói đùa chơi, lời nói giỡn chơi, cái banh miệng, trò khôi hài, lời nói phỉnh, lời nói dối, sự đánh lừa - sự chấm dứt, cái nắp, cái nút - cái chốt néo, đòn khuỷu toggle-joint)</t>
        </is>
      </c>
    </row>
    <row r="10809">
      <c r="A10809" t="inlineStr">
        <is>
          <t>knebeln</t>
        </is>
      </c>
      <c r="B10809" t="inlineStr"/>
      <c r="C10809" t="inlineStr"/>
      <c r="D10809" t="inlineStr">
        <is>
          <t>bịt miệng, khoá miệng &amp; ), nôn khan, oẹ, nghẹn, nói đùa chơi, nói giỡn chơi, cho cái banh miệng vào mồm, làm trò khôi hài, pha trò, nói dối, lừa phỉnh, đánh lừa, không cho phát biểu - cắt đứt, chấm dứt</t>
        </is>
      </c>
    </row>
    <row r="10810">
      <c r="A10810" t="inlineStr">
        <is>
          <t>Knebelung</t>
        </is>
      </c>
      <c r="B10810" t="inlineStr"/>
      <c r="C10810" t="inlineStr"/>
      <c r="D10810" t="inlineStr">
        <is>
          <t>vật nhét vào miệng cho khỏi kêu la, cái bịt miệng, cái khoá miệng &amp; ), lời nói đùa chơi, lời nói giỡn chơi, cái banh miệng, trò khôi hài, lời nói phỉnh, lời nói dối, sự đánh lừa - sự chấm dứt, cái nắp, cái nút</t>
        </is>
      </c>
    </row>
    <row r="10811">
      <c r="A10811" t="inlineStr">
        <is>
          <t>Knecht</t>
        </is>
      </c>
      <c r="B10811" t="inlineStr"/>
      <c r="C10811" t="inlineStr"/>
      <c r="D10811" t="inlineStr">
        <is>
          <t>người ở, người hầu, đầy tớ - người đầy tớ, bầy tôi trung thành - chưa hầu, phong hầu, kẻ lệ thuộc</t>
        </is>
      </c>
    </row>
    <row r="10812">
      <c r="A10812" t="inlineStr">
        <is>
          <t>knechtisch</t>
        </is>
      </c>
      <c r="B10812" t="inlineStr"/>
      <c r="C10812" t="inlineStr"/>
      <c r="D10812" t="inlineStr">
        <is>
          <t>người ở, đầy tớ, khúm núm, quỵ luỵ</t>
        </is>
      </c>
    </row>
    <row r="10813">
      <c r="A10813" t="inlineStr">
        <is>
          <t>Knechtschaft</t>
        </is>
      </c>
      <c r="B10813" t="inlineStr"/>
      <c r="C10813" t="inlineStr"/>
      <c r="D10813" t="inlineStr">
        <is>
          <t>cảnh nô lệ, cảnh tù tội, sự câu thúc, sự bó buộc, sự bị ảnh hưởng - sự nô dịch hoá, tình trạng bị nô dịch - sự nô lệ, tình trạng nô lệ, sự quy phục - tình trạng bị áp chế, tình trạng bị bó buộc - thân phận chư hầu, nghĩa vụ của chư hầu, các chư hầu, sự lệ thuộc</t>
        </is>
      </c>
    </row>
    <row r="10814">
      <c r="A10814" t="inlineStr">
        <is>
          <t>Kneifen</t>
        </is>
      </c>
      <c r="B10814" t="inlineStr"/>
      <c r="C10814" t="inlineStr"/>
      <c r="D10814" t="inlineStr">
        <is>
          <t>cái vấu, cái véo, cái kẹp, cái kẹt, nhúm, cảnh o ép, sự giằn vặt, sự dày vò, lúc gay go, lúc bức thiết, sự ăn cắp, sự bắt, sự tóm cổ - cái vặn</t>
        </is>
      </c>
    </row>
    <row r="10815">
      <c r="A10815" t="inlineStr">
        <is>
          <t>kneifen</t>
        </is>
      </c>
      <c r="B10815" t="inlineStr"/>
      <c r="C10815" t="inlineStr"/>
      <c r="D10815" t="inlineStr">
        <is>
          <t>lùi, ủng hộ, đánh cá, đánh cuộc, đóng gáy, cưỡi, cùng ký vào, ký tiếp vào, lùi lại, dịu trở lại - cắn, nay, cấu, véo, bấm, kẹp, quắp, ngắt, tàn phá, phá hoại, làm cho lụi đi, làm cho thui chột đi, lạnh buốt, làm tê buốt, cắt da cắt thịt, bắt, tóm cổ, giữ lại, xoáy, ăn cắp vặt, bẻ gây, cắt đứt - kẹp chặt - vấu, kẹt, bó chặt, làm đau, làm tức, làm cồn cào, làm tái đi, cưỡng đoạt, són cho, giục, thúc, cho đi ngược chiều gió, ăn cắp, bỏ vào tù, keo cú, keo kiệt, vắt cổ chày ra nước - ép, vắt, nén, siết chặt, chen, ẩn, nhét, tống tiền, bòn mót, bóp nặn, thúc ép, gây áp lực, nặn ra, ép ra, cố rặn ra, in dấu, + in, out, through...) chen lấn - vặn = kneifen +</t>
        </is>
      </c>
    </row>
    <row r="10816">
      <c r="A10816" t="inlineStr">
        <is>
          <t>Kneifzange</t>
        </is>
      </c>
      <c r="B10816" t="inlineStr"/>
      <c r="C10816" t="inlineStr"/>
      <c r="D10816" t="inlineStr">
        <is>
          <t>cái kìm = eine Kneifzange +</t>
        </is>
      </c>
    </row>
    <row r="10817">
      <c r="A10817" t="inlineStr">
        <is>
          <t>Kneipe</t>
        </is>
      </c>
      <c r="B10817" t="inlineStr"/>
      <c r="C10817" t="inlineStr"/>
      <c r="D10817" t="inlineStr">
        <is>
          <t>quán bia - quán rượu, tiệm rượu, quán trọ, quán ăn - phòng khách lớn, hội trường, phòng công công, ca-bin lớn, phòng hạng nhất, phòng hành khách, toa phòng khách saloon-car, saloon-carriage) - cửa hàng ăn uống = die billige Kneipe +</t>
        </is>
      </c>
    </row>
    <row r="10818">
      <c r="A10818" t="inlineStr">
        <is>
          <t>Kneipenwirt</t>
        </is>
      </c>
      <c r="B10818" t="inlineStr"/>
      <c r="C10818" t="inlineStr"/>
      <c r="D10818" t="inlineStr">
        <is>
          <t>chủ quán rượu</t>
        </is>
      </c>
    </row>
    <row r="10819">
      <c r="A10819" t="inlineStr">
        <is>
          <t>kneten</t>
        </is>
      </c>
      <c r="B10819" t="inlineStr"/>
      <c r="C10819" t="inlineStr"/>
      <c r="D10819" t="inlineStr">
        <is>
          <t>đập, hãm lại, phanh lại, hãm phanh - đóng thành bánh, đóng bánh - nhào lộn, trộn lẫn vào, hỗn hợp vào, xoa bóp, đấm bóp, tầm quất - nhai - làm mẫu, nặn kiểu, vẽ kiểu, làm mô hình, đắp khuôn, làm theo, làm gương, bắt chước, làm nghề mặc quần áo làm nẫu, mặc làm mẫu - đúc, nặn = kneten +</t>
        </is>
      </c>
    </row>
    <row r="10820">
      <c r="A10820" t="inlineStr">
        <is>
          <t>Knetmasse</t>
        </is>
      </c>
      <c r="B10820" t="inlineStr"/>
      <c r="C10820" t="inlineStr"/>
      <c r="D10820" t="inlineStr">
        <is>
          <t>chất dẻo platixin</t>
        </is>
      </c>
    </row>
    <row r="10821">
      <c r="A10821" t="inlineStr">
        <is>
          <t>Knick</t>
        </is>
      </c>
      <c r="B10821" t="inlineStr"/>
      <c r="C10821" t="inlineStr"/>
      <c r="D10821"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 nút, chỗ thắt nút, chỗ xoắn, sự lệch lạc, tính lập dị, tính đỏng đảnh, cái mắc mớ gây khó khăn cho công việc, chứng vẹo cổ</t>
        </is>
      </c>
    </row>
    <row r="10822">
      <c r="A10822" t="inlineStr">
        <is>
          <t>Knicker</t>
        </is>
      </c>
      <c r="B10822" t="inlineStr"/>
      <c r="C10822" t="inlineStr"/>
      <c r="D10822" t="inlineStr">
        <is>
          <t>người hà tiện, người keo kiệt</t>
        </is>
      </c>
    </row>
    <row r="10823">
      <c r="A10823" t="inlineStr">
        <is>
          <t>Knicks</t>
        </is>
      </c>
      <c r="B10823" t="inlineStr"/>
      <c r="C10823" t="inlineStr"/>
      <c r="D10823" t="inlineStr">
        <is>
          <t>quả lắc, cục chì, đuôi, búi tóc, món tóc, kiểu cắt tóc ngắn quá vai, đuôi cộc, khúc điệp, búi giun tơ, sự nhấp nhô, sự nhảy nhót, động tác khẽ nhún đầu gối cúi chào, cái đập nhẹ - cái vỗ nhẹ, cái lắc nhẹ, đồng silinh, học sinh - sự khẽ nhún đầu gối cúi chào = einen Knicks machen + = einen Knicks machen +</t>
        </is>
      </c>
    </row>
    <row r="10824">
      <c r="A10824" t="inlineStr">
        <is>
          <t>knicksen</t>
        </is>
      </c>
      <c r="B10824" t="inlineStr"/>
      <c r="C10824" t="inlineStr"/>
      <c r="D10824" t="inlineStr">
        <is>
          <t>khẽ nhún đầu gối cúi chào</t>
        </is>
      </c>
    </row>
    <row r="10825">
      <c r="A10825" t="inlineStr">
        <is>
          <t>Kniebeuge</t>
        </is>
      </c>
      <c r="B10825" t="inlineStr"/>
      <c r="C10825" t="inlineStr"/>
      <c r="D10825">
        <f> die Kniebeuge +</f>
        <v/>
      </c>
    </row>
    <row r="10826">
      <c r="A10826" t="inlineStr">
        <is>
          <t>Kniehose</t>
        </is>
      </c>
      <c r="B10826" t="inlineStr"/>
      <c r="C10826" t="inlineStr"/>
      <c r="D10826" t="inlineStr">
        <is>
          <t>quần ống túm, quần = eine Kniehose +</t>
        </is>
      </c>
    </row>
    <row r="10827">
      <c r="A10827" t="inlineStr">
        <is>
          <t>Kniehosen</t>
        </is>
      </c>
      <c r="B10827" t="inlineStr"/>
      <c r="C10827" t="inlineStr"/>
      <c r="D10827" t="inlineStr">
        <is>
          <t>quần chẽn gối</t>
        </is>
      </c>
    </row>
    <row r="10828">
      <c r="A10828" t="inlineStr">
        <is>
          <t>knien</t>
        </is>
      </c>
      <c r="B10828" t="inlineStr"/>
      <c r="C10828" t="inlineStr"/>
      <c r="D10828" t="inlineStr">
        <is>
          <t>quỳ, quỳ xuống to kneel down)</t>
        </is>
      </c>
    </row>
    <row r="10829">
      <c r="A10829" t="inlineStr">
        <is>
          <t>Knierohr</t>
        </is>
      </c>
      <c r="B10829" t="inlineStr"/>
      <c r="C10829" t="inlineStr"/>
      <c r="D10829" t="inlineStr">
        <is>
          <t>khuỷu tay, khuỷu tay áo, góc, khuỷu</t>
        </is>
      </c>
    </row>
    <row r="10830">
      <c r="A10830" t="inlineStr">
        <is>
          <t>Kniescheibe</t>
        </is>
      </c>
      <c r="B10830" t="inlineStr"/>
      <c r="C10830" t="inlineStr"/>
      <c r="D10830" t="inlineStr">
        <is>
          <t>xương bánh chè, La-mã cái xoong nhỏ, cái chảo nhỏ</t>
        </is>
      </c>
    </row>
    <row r="10831">
      <c r="A10831" t="inlineStr">
        <is>
          <t>Kniesehne</t>
        </is>
      </c>
      <c r="B10831" t="inlineStr"/>
      <c r="C10831" t="inlineStr"/>
      <c r="D10831" t="inlineStr">
        <is>
          <t>gân kheo</t>
        </is>
      </c>
    </row>
    <row r="10832">
      <c r="A10832" t="inlineStr">
        <is>
          <t>Kniff</t>
        </is>
      </c>
      <c r="B10832" t="inlineStr"/>
      <c r="C10832" t="inlineStr"/>
      <c r="D10832" t="inlineStr">
        <is>
          <t>nếp nhăn, nếp gấp - động tác chạy lắt léo, động tác di chuyển lắt léo, động tác né tránh, động tác lách, sự lẫn tránh, thuật, ngon, mẹo, khoé, mánh lới, sáng kiến tài tình, sáng chế tài tình, sự rung chuông lạc điệu - hồn ma, vong hồn, mánh khoé, mưu mẹo, sự gắng sức, đoạn đường phải chạy - bãi rào, các con chiên, nhóm người cùng chung quyền lợi, nhóm người cùng chung mục đích, khe núi, hốc núi, khúc cuộn, nếp oằn - bộ phận cải tiến, máy cải tiến, đồ dùng, đồ vật, đ - sở trường, tài riêng, sự thông thạo, sự khéo tay, thói quen, tật - lời giễu cợt, lời châm biếm, lời thoái thác, mưu thoái thác, lời nói nước đôi, nét chữ uốn cong, nét chữ kiểu cách, nét vẽ kiểu cách, đường xoi - - thủ đoạn đánh lừa, trò gian trá, trò bịp bợm, trò chơi khăm, trò choi xỏ, trò ranh ma, trò tinh nghịch, ngón, đòn, phép, mánh lới nhà nghề, trò, trò khéo, thói, nước bài, phiên làm việc ở buồng lái - lời mách nước, hàng mới, mốt mới, vết nhăn, gợn sóng, nếp = er kennt jeden Kniff +</t>
        </is>
      </c>
    </row>
    <row r="10833">
      <c r="A10833" t="inlineStr">
        <is>
          <t>knipsen</t>
        </is>
      </c>
      <c r="B10833" t="inlineStr"/>
      <c r="C10833" t="inlineStr"/>
      <c r="D10833" t="inlineStr">
        <is>
          <t>đấm, thoi, thụi, giùi lỗ, bấm, khoan, thúc bằng giấy đầu nhọn, chọc, thúc bằng gậy = knipsen +</t>
        </is>
      </c>
    </row>
    <row r="10834">
      <c r="A10834" t="inlineStr">
        <is>
          <t>Knirps</t>
        </is>
      </c>
      <c r="B10834" t="inlineStr"/>
      <c r="C10834" t="inlineStr"/>
      <c r="D10834" t="inlineStr">
        <is>
          <t>của hồi môn, chấm nhỏ, điểm, dấu chấm, dấu chấm câu, chấm, đứa bé tí hon, vật nhỏ xíu - người rất nhỏ, cái rất nhỏ, vật rất nhỏ, con vật rất nhỏ, rất nhỏ - bụi cây,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 - con tôm, người thấp bé, người lùn - một chút, một chút xíu, trẻ nhỏ tinny tot), hớp, ly nhỏ, tổng cộng, số cộng lại - thằng nhóc, thằng nh i ranh, thằng ranh con, đứa trẻ cầu b cầu bất street-urchin), nhím biển sea-urchin) - nhóc con bắng nhắng, nhóc con hay quấy rầy = der Knirps +</t>
        </is>
      </c>
    </row>
    <row r="10835">
      <c r="A10835" t="inlineStr">
        <is>
          <t>Knirschen</t>
        </is>
      </c>
      <c r="B10835" t="inlineStr"/>
      <c r="C10835" t="inlineStr"/>
      <c r="D10835" t="inlineStr">
        <is>
          <t>tiếng cọt kẹt, tiếng cót két, tiếng kẽo kẹt</t>
        </is>
      </c>
    </row>
    <row r="10836">
      <c r="A10836" t="inlineStr">
        <is>
          <t>knirschen</t>
        </is>
      </c>
      <c r="B10836" t="inlineStr"/>
      <c r="C10836" t="inlineStr"/>
      <c r="D10836" t="inlineStr">
        <is>
          <t>cọt kẹt, cót két, kẽo kẹt - nhai, gặm, nghiến kêu răng rắc, làm kêu lạo xạo, kêu răng rắc, kêu lạo xạo, giẫm chân lên lạo xạo, bước đi lạo xạo - nghiến, nghiến răng - đặt vỉ lò, đặt ghi lò, mài, xát, nạo, nghiến kèn kẹt, kêu cọt kẹt, kêu kèn kẹt, làm khó chịu, làm gai người - - rúc rích, kêu chít chít, mách lẻo, làm chỉ điểm, rít lên, làm kêu cọt kẹt</t>
        </is>
      </c>
    </row>
    <row r="10837">
      <c r="A10837" t="inlineStr">
        <is>
          <t>knirschend</t>
        </is>
      </c>
      <c r="B10837" t="inlineStr"/>
      <c r="C10837" t="inlineStr"/>
      <c r="D10837" t="inlineStr">
        <is>
          <t>cọt kẹt, cót két, kẽo kẹt</t>
        </is>
      </c>
    </row>
    <row r="10838">
      <c r="A10838" t="inlineStr">
        <is>
          <t>Knistern</t>
        </is>
      </c>
      <c r="B10838" t="inlineStr"/>
      <c r="C10838" t="inlineStr"/>
      <c r="D10838" t="inlineStr">
        <is>
          <t>tiếng tanh tách, tiếng răng rắc, tiếng lốp bốp, da rạn, đồ sứ da rạn crackle china) - crackle, bị giòn - sự kêu răng rắc, sự kêu lốp đốp, sự kêu lép bép, sự phọt ra nước - tiếng kêu xào xạc, tiếng sột soạt</t>
        </is>
      </c>
    </row>
    <row r="10839">
      <c r="A10839" t="inlineStr">
        <is>
          <t>knistern</t>
        </is>
      </c>
      <c r="B10839" t="inlineStr"/>
      <c r="C10839" t="inlineStr"/>
      <c r="D10839" t="inlineStr">
        <is>
          <t>quất đét đét, búng kêu tanh tách, bẻ kêu răng rắc, làm nứt, làm rạn, làm vỡ, kẹp vỡ, kêu răng rắc, kêu đen đét, nổ giòn, nứt nẻ, rạn nứt, vỡ, gãy &amp; ), nói chuyện vui, nói chuyện phiếm - kêu tanh tách, kêu lốp bốp - kêu lốp đốp, kêu lép bép, phọt ra nước - làm nhăn, vò nhàu, gấp nếp, làm quanh co, làm uốn khúc, làm quăn, nhăn, nhàu, quanh co, uốn khúc = knistern +</t>
        </is>
      </c>
    </row>
    <row r="10840">
      <c r="A10840" t="inlineStr">
        <is>
          <t>Knitter</t>
        </is>
      </c>
      <c r="B10840" t="inlineStr"/>
      <c r="C10840" t="inlineStr"/>
      <c r="D10840" t="inlineStr">
        <is>
          <t>nếp nhăn, nếp gấp</t>
        </is>
      </c>
    </row>
    <row r="10841">
      <c r="A10841" t="inlineStr">
        <is>
          <t>knittern</t>
        </is>
      </c>
      <c r="B10841" t="inlineStr"/>
      <c r="C10841" t="inlineStr"/>
      <c r="D10841" t="inlineStr">
        <is>
          <t>dụ dỗ đi lính, dụ dỗ đi làm tàu, gấp nếp, ép thành nếp, uốn quăn, uốn làn sóng, rạch khía - vò nhàu, vò nát, bóp, nắm, nhàu, đánh bại, bị nhàu, nát, gãy gục, sụp đổ, ngã gục - + up) nếp gấp, làm nhăn ruckle) = knittern +</t>
        </is>
      </c>
    </row>
    <row r="10842">
      <c r="A10842" t="inlineStr">
        <is>
          <t>knobeln</t>
        </is>
      </c>
      <c r="B10842" t="inlineStr"/>
      <c r="C10842" t="inlineStr"/>
      <c r="D10842" t="inlineStr">
        <is>
          <t>đánh súc sắc thua sạch, kẻ ô vuông, vạch ô vuông, thái hạt lựu - quẳng lên, ném lên, tung, hất, làm tròng trành, chơi sấp ngửa, lúc lắc, tròng trành, lật đi lật lại, trở mình trằn trọc, vỗ bập bềnh, tung bóng lên</t>
        </is>
      </c>
    </row>
    <row r="10843">
      <c r="A10843" t="inlineStr">
        <is>
          <t>Knoblauch</t>
        </is>
      </c>
      <c r="B10843" t="inlineStr"/>
      <c r="C10843" t="inlineStr"/>
      <c r="D10843" t="inlineStr">
        <is>
          <t>cây tỏi, củ tỏi</t>
        </is>
      </c>
    </row>
    <row r="10844">
      <c r="A10844" t="inlineStr">
        <is>
          <t>Knochenbildner</t>
        </is>
      </c>
      <c r="B10844" t="inlineStr"/>
      <c r="C10844" t="inlineStr"/>
      <c r="D10844" t="inlineStr">
        <is>
          <t>tế bào tạo xương, nguyên bào xương</t>
        </is>
      </c>
    </row>
    <row r="10845">
      <c r="A10845" t="inlineStr">
        <is>
          <t>Knochenbildung</t>
        </is>
      </c>
      <c r="B10845" t="inlineStr"/>
      <c r="C10845" t="inlineStr"/>
      <c r="D10845" t="inlineStr">
        <is>
          <t>sự hoá xương</t>
        </is>
      </c>
    </row>
    <row r="10846">
      <c r="A10846" t="inlineStr">
        <is>
          <t>Knochenbruch</t>
        </is>
      </c>
      <c r="B10846" t="inlineStr"/>
      <c r="C10846" t="inlineStr"/>
      <c r="D10846" t="inlineStr">
        <is>
          <t>sự gãy, chỗ gãy, khe nứt, nết đứt gãy = der unvollständige Knochenbruch +</t>
        </is>
      </c>
    </row>
    <row r="10847">
      <c r="A10847" t="inlineStr">
        <is>
          <t>Knochenerweichung</t>
        </is>
      </c>
      <c r="B10847" t="inlineStr"/>
      <c r="C10847" t="inlineStr"/>
      <c r="D10847" t="inlineStr">
        <is>
          <t>chứng nhuyễn xương</t>
        </is>
      </c>
    </row>
    <row r="10848">
      <c r="A10848" t="inlineStr">
        <is>
          <t>Knochengeschwulst</t>
        </is>
      </c>
      <c r="B10848" t="inlineStr"/>
      <c r="C10848" t="inlineStr"/>
      <c r="D10848" t="inlineStr">
        <is>
          <t>u xương</t>
        </is>
      </c>
    </row>
    <row r="10849">
      <c r="A10849" t="inlineStr">
        <is>
          <t>Knochenkunde</t>
        </is>
      </c>
      <c r="B10849" t="inlineStr"/>
      <c r="C10849" t="inlineStr"/>
      <c r="D10849" t="inlineStr">
        <is>
          <t>khoa xương</t>
        </is>
      </c>
    </row>
    <row r="10850">
      <c r="A10850" t="inlineStr">
        <is>
          <t>Knochenmark</t>
        </is>
      </c>
      <c r="B10850" t="inlineStr"/>
      <c r="C10850" t="inlineStr"/>
      <c r="D10850" t="inlineStr">
        <is>
          <t>bạn nối khố, bạn trăm năm, hình ảnh giống như hệt, tuỷ, phần chính, phần cốt tuỷ, sức mạnh, lực, nghị lực, bí ngô vegetable marrow) = das Knochenmark +</t>
        </is>
      </c>
    </row>
    <row r="10851">
      <c r="A10851" t="inlineStr">
        <is>
          <t>Knochenmehl</t>
        </is>
      </c>
      <c r="B10851" t="inlineStr"/>
      <c r="C10851" t="inlineStr"/>
      <c r="D10851" t="inlineStr">
        <is>
          <t>bột xương</t>
        </is>
      </c>
    </row>
    <row r="10852">
      <c r="A10852" t="inlineStr">
        <is>
          <t>knochig</t>
        </is>
      </c>
      <c r="B10852" t="inlineStr"/>
      <c r="C10852" t="inlineStr"/>
      <c r="D10852" t="inlineStr">
        <is>
          <t>góc, có góc, có góc cạnh, đặt ở góc, gầy nhom, gầy giơ xương, xương xương, không mềm mỏng, cộc lốc, cứng đờ - nhiều xương, to xương, giống xương, rắn như xương</t>
        </is>
      </c>
    </row>
    <row r="10853">
      <c r="A10853" t="inlineStr">
        <is>
          <t>Knolle</t>
        </is>
      </c>
      <c r="B10853" t="inlineStr"/>
      <c r="C10853" t="inlineStr"/>
      <c r="D10853" t="inlineStr">
        <is>
          <t>củ, hành, bóng đèn, bầu, quả bóp = die Knolle + = die Knolle +</t>
        </is>
      </c>
    </row>
    <row r="10854">
      <c r="A10854" t="inlineStr">
        <is>
          <t>Knollen</t>
        </is>
      </c>
      <c r="B10854" t="inlineStr"/>
      <c r="C10854" t="inlineStr"/>
      <c r="D10854" t="inlineStr">
        <is>
          <t>cục, cục đất, đất đai, ruộng đất, người quê mùa cục mịch, người thô kệch clodhopper), xác thịt, thể chất, thịt cổ bò - tảng, miếng, cái bướu, chỗ sưng u lên, chỗ u lồi lên, cả mớ, toàn bộ, toàn thể, người đần độn, người chậm chạp = Knollen bilden +</t>
        </is>
      </c>
    </row>
    <row r="10855">
      <c r="A10855" t="inlineStr">
        <is>
          <t>knollig</t>
        </is>
      </c>
      <c r="B10855" t="inlineStr"/>
      <c r="C10855" t="inlineStr"/>
      <c r="D10855" t="inlineStr">
        <is>
          <t>có củ, có hành, hình củ, hình hành, phồng ra</t>
        </is>
      </c>
    </row>
    <row r="10856">
      <c r="A10856" t="inlineStr">
        <is>
          <t>Knopf</t>
        </is>
      </c>
      <c r="B10856" t="inlineStr"/>
      <c r="C10856" t="inlineStr"/>
      <c r="D10856" t="inlineStr">
        <is>
          <t>ông chủ, thủ trưởng, ông trùm, tay cừ, nhà vô địch, cái bướu, phần lồi, vấu lồi, thế cán, thế bướu, chỗ xây nổi lên - cái khuy, cái cúc, cái nút, cái núm, cái bấm, nụ hoa, búp mầm, chú bé phục vụ ở khách sạn boy in buttons) - quả đám, bướu u, chỗ phồng, hòn, cục, viên, gò, đồi nhỏ, đầu, nút bấm, núm, cái đầu - quan to, người quyền quý, người giàu sang - núm chuôi kiếm, núm yên ngựa = einen Knopf drücken + = auf den Knopf drücken + = dieser Knopf ist abgegangen + = jemanden beim Knopf festhalten +</t>
        </is>
      </c>
    </row>
    <row r="10857">
      <c r="A10857" t="inlineStr">
        <is>
          <t>Knopfloch</t>
        </is>
      </c>
      <c r="B10857" t="inlineStr"/>
      <c r="C10857" t="inlineStr"/>
      <c r="D10857" t="inlineStr">
        <is>
          <t>khuyết áo, hoa cài ở khuyết áo, cái mồn nhỏ</t>
        </is>
      </c>
    </row>
    <row r="10858">
      <c r="A10858" t="inlineStr">
        <is>
          <t>Knorpel</t>
        </is>
      </c>
      <c r="B10858" t="inlineStr"/>
      <c r="C10858" t="inlineStr"/>
      <c r="D10858" t="inlineStr">
        <is>
          <t>sụn = der Knorpel +</t>
        </is>
      </c>
    </row>
    <row r="10859">
      <c r="A10859" t="inlineStr">
        <is>
          <t>knorpelig</t>
        </is>
      </c>
      <c r="B10859" t="inlineStr"/>
      <c r="C10859" t="inlineStr"/>
      <c r="D10859" t="inlineStr">
        <is>
          <t>sụn, như sụn - xương sụn, như xương sụn, có sụn</t>
        </is>
      </c>
    </row>
    <row r="10860">
      <c r="A10860" t="inlineStr">
        <is>
          <t>knorrig</t>
        </is>
      </c>
      <c r="B10860" t="inlineStr"/>
      <c r="C10860" t="inlineStr"/>
      <c r="D10860" t="inlineStr">
        <is>
          <t>lắm mấu, xương xẩu, hay càu nhàu, hay cằn nhằn, khó tính - - có cắm cừ, có nhiều cừ, , có nhiều trở ngại bất trắc</t>
        </is>
      </c>
    </row>
    <row r="10861">
      <c r="A10861" t="inlineStr">
        <is>
          <t>Knospe</t>
        </is>
      </c>
      <c r="B10861" t="inlineStr"/>
      <c r="C10861" t="inlineStr"/>
      <c r="D10861" t="inlineStr">
        <is>
          <t>chồi, nụ, lộc, bông hoa mới hé, cô gái mới dậy thì - - cái khuy, cái cúc, cái nút, cái núm, cái bấm, nụ hoa, búp mầm, chú bé phục vụ ở khách sạn boy in buttons) - mắt, con mắt, lỗ, vòng, thòng lọng, vòng mắt, điểm giữa, sự nhìn, thị giác, cách nhìn, sự đánh giá, sự chú ý, sự theo dõi, sự sáng suốt - viên ngọc, đá chạm, ngọc chạm, vật quý nhất, bánh bơ nhạt = die Knospe + = in der Knospe +</t>
        </is>
      </c>
    </row>
    <row r="10862">
      <c r="A10862" t="inlineStr">
        <is>
          <t>knospen</t>
        </is>
      </c>
      <c r="B10862" t="inlineStr"/>
      <c r="C10862" t="inlineStr"/>
      <c r="D10862" t="inlineStr">
        <is>
          <t>nảy chồi, ra nụ, ra lộc, hé nở, bắt đầu nảy nở, sinh sản bằng lối nảy chồi, ghép mắt - đâm chồi - vụt qua, vọt tới, chạy qua, đâm ra, trồi ra, ném, phóng, quăng, liệng, đổ, bắn, săn bắn, sút, đá, đau nhói, đau nhức nhối, là là mặt đất crickê), chụp ảnh, quay phim, bào, óng ánh - lời mệnh lệnh nói đi! - mọc, để mọc, ngắt mầm, ngắt chồi</t>
        </is>
      </c>
    </row>
    <row r="10863">
      <c r="A10863" t="inlineStr">
        <is>
          <t>Knospung</t>
        </is>
      </c>
      <c r="B10863" t="inlineStr"/>
      <c r="C10863" t="inlineStr"/>
      <c r="D10863" t="inlineStr">
        <is>
          <t>mọc mầm, đâm chồi, sinh sản bằng mầm</t>
        </is>
      </c>
    </row>
    <row r="10864">
      <c r="A10864" t="inlineStr">
        <is>
          <t>knoten</t>
        </is>
      </c>
      <c r="B10864" t="inlineStr"/>
      <c r="C10864" t="inlineStr"/>
      <c r="D10864" t="inlineStr">
        <is>
          <t>thắt nút, buộc chặt bằng nút, thắt nơ, nhíu, kết chặt, làm rối, làm rối beng, thắt nút lại</t>
        </is>
      </c>
    </row>
    <row r="10865">
      <c r="A10865" t="inlineStr">
        <is>
          <t>Knotenpunkt</t>
        </is>
      </c>
      <c r="B10865" t="inlineStr"/>
      <c r="C10865" t="inlineStr"/>
      <c r="D10865" t="inlineStr">
        <is>
          <t>hạch, trung tâm - sự giao nhau, sự cắt ngang, chỗ giao nhau, chỗ cắt ngang, điểm giao, đường giao - sự nối liền, sự gặp nhau, mối nối, chỗ nối, chỗ gặp nhau, ga đầu mối - mấu, đốt, mắt, cục u, bướu cứng, giao điểm, nút</t>
        </is>
      </c>
    </row>
    <row r="10866">
      <c r="A10866" t="inlineStr">
        <is>
          <t>knotig</t>
        </is>
      </c>
      <c r="B10866" t="inlineStr"/>
      <c r="C10866" t="inlineStr"/>
      <c r="D10866" t="inlineStr">
        <is>
          <t>lắm mấu, xương xẩu, hay càu nhàu, hay cằn nhằn, khó tính - có nhiều nút, có nhiều mắt, có nhiều đầu mấu, rắc rối, khó khăn, nan giải, khó giải thích - có nhiều mấu, có nhiều cục u, có nhiều bướu cứng - nốt rễ, bệnh lao, mắc bệnh lao = knotig +</t>
        </is>
      </c>
    </row>
    <row r="10867">
      <c r="A10867" t="inlineStr">
        <is>
          <t>Knuff</t>
        </is>
      </c>
      <c r="B10867" t="inlineStr"/>
      <c r="C10867" t="inlineStr"/>
      <c r="D10867" t="inlineStr">
        <is>
          <t>túi, cú chọc, cú thúc, cú đẩy, cái gông, vành mũ</t>
        </is>
      </c>
    </row>
    <row r="10868">
      <c r="A10868" t="inlineStr">
        <is>
          <t>Knuffen</t>
        </is>
      </c>
      <c r="B10868" t="inlineStr"/>
      <c r="C10868" t="inlineStr"/>
      <c r="D10868" t="inlineStr">
        <is>
          <t>cổ tay áo, cổ tay áo giả, gấu vén lên, gấu lơ-vê, cái tát, cái bạt tai, cú đấm, cú thoi, quả thụi</t>
        </is>
      </c>
    </row>
    <row r="10869">
      <c r="A10869" t="inlineStr">
        <is>
          <t>knuffen</t>
        </is>
      </c>
      <c r="B10869" t="inlineStr"/>
      <c r="C10869" t="inlineStr"/>
      <c r="D10869" t="inlineStr">
        <is>
          <t>tát, bạt tai, đấm, thoi, thụi - nắm chặt, điều khiển - - chọc, thúc, thích, ấn, ẩy, thủng, cời, gạt, xen vào, chõ vào, thò ra, lục lọi, mò mẫm, điều tra, tìm tòi, xoi mói, chõ mũi vào, chõ mõm vào, dính vào, quai</t>
        </is>
      </c>
    </row>
    <row r="10870">
      <c r="A10870" t="inlineStr">
        <is>
          <t>Knurren</t>
        </is>
      </c>
      <c r="B10870" t="inlineStr"/>
      <c r="C10870" t="inlineStr"/>
      <c r="D10870" t="inlineStr">
        <is>
          <t>tiếng gầm, tiếng gầm gừ, tiếng càu nhàu, tiếng lẩm bẩm, tiếng làu bàu - tiếng cằn nhằn, chỗ thắt nút, cái nút, chỗ nối, tình trạng lộn xộn, sự rối beng, mớ bòng bong</t>
        </is>
      </c>
    </row>
    <row r="10871">
      <c r="A10871" t="inlineStr">
        <is>
          <t>knurren</t>
        </is>
      </c>
      <c r="B10871" t="inlineStr"/>
      <c r="C10871" t="inlineStr"/>
      <c r="D10871" t="inlineStr">
        <is>
          <t>gầm, gầm gừ, rền, càu nhàu, lẩm bẩm, làu bàu - cằn nhằn, làm rối, làm xoắn, chạm bằng cái đột, rối beng, rối mù = knurren + = wütend knurren +</t>
        </is>
      </c>
    </row>
    <row r="10872">
      <c r="A10872" t="inlineStr">
        <is>
          <t>knusprig</t>
        </is>
      </c>
      <c r="B10872" t="inlineStr"/>
      <c r="C10872" t="inlineStr"/>
      <c r="D10872" t="inlineStr">
        <is>
          <t>giòn, quả quyết, mạnh mẽ, sinh động, hoạt bát, quăn tít, xoăn tít, mát, làm sảng khoái, làm khoẻ người, diêm dúa, bảnh bao - quăn, xoăn, nhanh nhẹn = knusprig machen +</t>
        </is>
      </c>
    </row>
    <row r="10873">
      <c r="A10873" t="inlineStr">
        <is>
          <t>Knusprigkeit</t>
        </is>
      </c>
      <c r="B10873" t="inlineStr"/>
      <c r="C10873" t="inlineStr"/>
      <c r="D10873" t="inlineStr">
        <is>
          <t>tính chất giòn, tính quả quyết, tính mạnh mẽ, tính sinh động, tính hoạt bát, sự quăn tít, sự xoăn tít, sự mát mẻ, sự làm sảng khoái, vẻ diêm dúa, vẻ bảnh bao</t>
        </is>
      </c>
    </row>
    <row r="10874">
      <c r="A10874" t="inlineStr">
        <is>
          <t>knutschen</t>
        </is>
      </c>
      <c r="B10874" t="inlineStr"/>
      <c r="C10874" t="inlineStr"/>
      <c r="D10874" t="inlineStr">
        <is>
          <t>cưng, nuông, yêu quý = sich knutschen +</t>
        </is>
      </c>
    </row>
    <row r="10875">
      <c r="A10875" t="inlineStr">
        <is>
          <t>Koalition</t>
        </is>
      </c>
      <c r="B10875" t="inlineStr"/>
      <c r="C10875" t="inlineStr"/>
      <c r="D10875" t="inlineStr">
        <is>
          <t>sự liên kết, sự liên hiệp, sự liên minh = eine Koalition bilden +</t>
        </is>
      </c>
    </row>
    <row r="10876">
      <c r="A10876" t="inlineStr">
        <is>
          <t>koaxial</t>
        </is>
      </c>
      <c r="B10876" t="inlineStr"/>
      <c r="C10876" t="inlineStr"/>
      <c r="D10876" t="inlineStr">
        <is>
          <t>đồng trục</t>
        </is>
      </c>
    </row>
    <row r="10877">
      <c r="A10877" t="inlineStr">
        <is>
          <t>Kobalt</t>
        </is>
      </c>
      <c r="B10877" t="inlineStr"/>
      <c r="C10877" t="inlineStr"/>
      <c r="D10877" t="inlineStr">
        <is>
          <t>coban, thuốc nhuộm coban</t>
        </is>
      </c>
    </row>
    <row r="10878">
      <c r="A10878" t="inlineStr">
        <is>
          <t>Koben</t>
        </is>
      </c>
      <c r="B10878" t="inlineStr"/>
      <c r="C10878" t="inlineStr"/>
      <c r="D10878"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t>
        </is>
      </c>
    </row>
    <row r="10879">
      <c r="A10879" t="inlineStr">
        <is>
          <t>Kobold</t>
        </is>
      </c>
      <c r="B10879" t="inlineStr"/>
      <c r="C10879" t="inlineStr"/>
      <c r="D10879" t="inlineStr">
        <is>
          <t>ma quỷ, yêu quái, ông ba bị - - yêu tinh, kẻ tinh nghịch, người lùn, người bé tí hon - người ba hoa, người ngồi lê đôi mách, người có tính đồng bóng, người nông nổi, người lúc nào cũng cựa quậy - - quỷ gây tai nạn máy bay - quỷ, ma - tiểu yêu, tiểu quỷ, đứa trẻ tinh quái, đứa trẻ con - bóng băng, đứa bé tinh nghịch - - quỷ khổng lồ, quỷ lùn, khúc hát tiếp nhau, mồi thìa trolling-spoon), ống dây cần câu nhấp</t>
        </is>
      </c>
    </row>
    <row r="10880">
      <c r="A10880" t="inlineStr">
        <is>
          <t>Koch</t>
        </is>
      </c>
      <c r="B10880" t="inlineStr"/>
      <c r="C10880" t="inlineStr"/>
      <c r="D10880" t="inlineStr">
        <is>
          <t>người nấu ăn, người làm bếp, cấp dưỡng, anh nuôi</t>
        </is>
      </c>
    </row>
    <row r="10881">
      <c r="A10881" t="inlineStr">
        <is>
          <t>Kochen</t>
        </is>
      </c>
      <c r="B10881" t="inlineStr"/>
      <c r="C10881" t="inlineStr"/>
      <c r="D10881" t="inlineStr">
        <is>
          <t>nhọt, đinh, sự sôi, điểm sôi - sự sôi sục - nghề nấu ăn - sự nấu, cách nấu ăn, sự giả mạo, sự khai gian = am Kochen + = vor dem Kochen + = das leichte Kochen + = zum Kochen bringen + = etwas zum Kochen bringen +</t>
        </is>
      </c>
    </row>
    <row r="10882">
      <c r="A10882" t="inlineStr">
        <is>
          <t>kochen</t>
        </is>
      </c>
      <c r="B10882" t="inlineStr"/>
      <c r="C10882" t="inlineStr"/>
      <c r="D10882" t="inlineStr">
        <is>
          <t>sôi, đun sôi, nấu sôi, luộc, sục sôi - nấu, nấu chín, giả mạo, gian lận, khai gian, động tính từ quá khứ) làm kiệt sức, làm mệt phờ, nhà nấu bếp, nấu ăn, chín, nấu nhừ - làm, thực hiện, làm cho, gây cho, học, giải, dịch, thời hoàn thành &amp; động tính từ quá khứ) làm xong, xong, hết, dọn, thu dọn, sắp xếp, thu xếp ngăn nắp, sửa soạn, nướng, quay -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hầm, ninh, học gạo, nong ngột ngạt = kochen + = kochen + = kochen + = leicht kochen +</t>
        </is>
      </c>
    </row>
    <row r="10883">
      <c r="A10883" t="inlineStr">
        <is>
          <t>kochend</t>
        </is>
      </c>
      <c r="B10883" t="inlineStr"/>
      <c r="C10883" t="inlineStr"/>
      <c r="D10883" t="inlineStr">
        <is>
          <t>sôi, đang sôi = kochend heiß +</t>
        </is>
      </c>
    </row>
    <row r="10884">
      <c r="A10884" t="inlineStr">
        <is>
          <t>Kocher</t>
        </is>
      </c>
      <c r="B10884" t="inlineStr"/>
      <c r="C10884" t="inlineStr"/>
      <c r="D10884" t="inlineStr">
        <is>
          <t>người đun, nồi cất, nối chưng, nồi đun, nồi nấu, supze, nồi hơi, rau ăn luộc được, nồi nước nóng, đầu máy xe lửa - lò, bếp, rau dễ nấu nhừ, người giả mạo, người khai gian</t>
        </is>
      </c>
    </row>
    <row r="10885">
      <c r="A10885" t="inlineStr">
        <is>
          <t>Kochfeld</t>
        </is>
      </c>
      <c r="B10885" t="inlineStr"/>
      <c r="C10885" t="inlineStr"/>
      <c r="D10885" t="inlineStr">
        <is>
          <t>ngăn bên lò sưởi, cọc ném vòng, hobnail, bàn trượt, dao phay lăn</t>
        </is>
      </c>
    </row>
    <row r="10886">
      <c r="A10886" t="inlineStr">
        <is>
          <t>Kochherd</t>
        </is>
      </c>
      <c r="B10886" t="inlineStr"/>
      <c r="C10886" t="inlineStr"/>
      <c r="D10886" t="inlineStr">
        <is>
          <t>dãy, hàng, phạm vị, lĩnh vực, trình độ, loại, tầm, tầm đạn, tầm bay xa, tầm truyền đạt, sân tập bắn, lò bếp, bâi cỏ rộng, vùng</t>
        </is>
      </c>
    </row>
    <row r="10887">
      <c r="A10887" t="inlineStr">
        <is>
          <t>Kochkunst</t>
        </is>
      </c>
      <c r="B10887" t="inlineStr"/>
      <c r="C10887" t="inlineStr"/>
      <c r="D10887" t="inlineStr">
        <is>
          <t>nghề nấu ăn - cách nấu nướng - nghệ thuật ăn ngon, sự sành ăn</t>
        </is>
      </c>
    </row>
    <row r="10888">
      <c r="A10888" t="inlineStr">
        <is>
          <t>Kochmulde</t>
        </is>
      </c>
      <c r="B10888" t="inlineStr"/>
      <c r="C10888" t="inlineStr"/>
      <c r="D10888" t="inlineStr">
        <is>
          <t>ngăn bên lò sưởi, cọc ném vòng, hobnail, bàn trượt, dao phay lăn</t>
        </is>
      </c>
    </row>
    <row r="10889">
      <c r="A10889" t="inlineStr">
        <is>
          <t>Kochplatte</t>
        </is>
      </c>
      <c r="B10889" t="inlineStr"/>
      <c r="C10889" t="inlineStr"/>
      <c r="D10889"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10890">
      <c r="A10890" t="inlineStr">
        <is>
          <t>Kochrezept</t>
        </is>
      </c>
      <c r="B10890" t="inlineStr"/>
      <c r="C10890" t="inlineStr"/>
      <c r="D10890" t="inlineStr">
        <is>
          <t>công thức, đơn thuốc, sự nhận được, số nhiều), sự thu, số thu, giấy biên nhận, biên lai - thuốc pha chế theo đơn, thuốc bốc theo đơn, phương pháp, cách làm</t>
        </is>
      </c>
    </row>
    <row r="10891">
      <c r="A10891" t="inlineStr">
        <is>
          <t>Kochstelle</t>
        </is>
      </c>
      <c r="B10891" t="inlineStr"/>
      <c r="C10891" t="inlineStr"/>
      <c r="D10891" t="inlineStr">
        <is>
          <t>ngăn bên lò sưởi, cọc ném vòng, hobnail, bàn trượt, dao phay lăn</t>
        </is>
      </c>
    </row>
    <row r="10892">
      <c r="A10892" t="inlineStr">
        <is>
          <t>kocht</t>
        </is>
      </c>
      <c r="B10892" t="inlineStr"/>
      <c r="C10892" t="inlineStr"/>
      <c r="D10892">
        <f> es kocht in ihr +</f>
        <v/>
      </c>
    </row>
    <row r="10893">
      <c r="A10893" t="inlineStr">
        <is>
          <t>Kochtopf</t>
        </is>
      </c>
      <c r="B10893" t="inlineStr"/>
      <c r="C10893" t="inlineStr"/>
      <c r="D10893" t="inlineStr">
        <is>
          <t>người đun, nồi cất, nối chưng, nồi đun, nồi nấu, supze, nồi hơi, rau ăn luộc được, nồi nước nóng, đầu máy xe lửa - cái xoong</t>
        </is>
      </c>
    </row>
    <row r="10894">
      <c r="A10894" t="inlineStr">
        <is>
          <t>Kode</t>
        </is>
      </c>
      <c r="B10894" t="inlineStr"/>
      <c r="C10894" t="inlineStr"/>
      <c r="D10894" t="inlineStr">
        <is>
          <t>bộ luật, luật, điều lệ, luật lệ, quy tắc, đạo lý, mã, mật mã</t>
        </is>
      </c>
    </row>
    <row r="10895">
      <c r="A10895" t="inlineStr">
        <is>
          <t>Kodein</t>
        </is>
      </c>
      <c r="B10895" t="inlineStr"/>
      <c r="C10895" t="inlineStr"/>
      <c r="D10895" t="inlineStr">
        <is>
          <t>côđêin</t>
        </is>
      </c>
    </row>
    <row r="10896">
      <c r="A10896" t="inlineStr">
        <is>
          <t>Kodex</t>
        </is>
      </c>
      <c r="B10896" t="inlineStr"/>
      <c r="C10896" t="inlineStr"/>
      <c r="D10896" t="inlineStr">
        <is>
          <t>bộ luật, luật, điều lệ, luật lệ, quy tắc, đạo lý, mã, mật mã</t>
        </is>
      </c>
    </row>
    <row r="10897">
      <c r="A10897" t="inlineStr">
        <is>
          <t>kodieren</t>
        </is>
      </c>
      <c r="B10897" t="inlineStr"/>
      <c r="C10897" t="inlineStr"/>
      <c r="D10897" t="inlineStr">
        <is>
          <t>viết bằng mã, viết bằng mật mã</t>
        </is>
      </c>
    </row>
    <row r="10898">
      <c r="A10898" t="inlineStr">
        <is>
          <t>kodifizieren</t>
        </is>
      </c>
      <c r="B10898" t="inlineStr"/>
      <c r="C10898" t="inlineStr"/>
      <c r="D10898" t="inlineStr">
        <is>
          <t>lập điều lệ, soạn luật lệ, soạn thành luật lệ, sự chuyển sang mật mã, hệ thống hoá</t>
        </is>
      </c>
    </row>
    <row r="10899">
      <c r="A10899" t="inlineStr">
        <is>
          <t>Koeffizient</t>
        </is>
      </c>
      <c r="B10899" t="inlineStr"/>
      <c r="C10899" t="inlineStr"/>
      <c r="D10899" t="inlineStr">
        <is>
          <t>hệ số</t>
        </is>
      </c>
    </row>
    <row r="10900">
      <c r="A10900" t="inlineStr">
        <is>
          <t>koexistent</t>
        </is>
      </c>
      <c r="B10900" t="inlineStr"/>
      <c r="C10900" t="inlineStr"/>
      <c r="D10900" t="inlineStr">
        <is>
          <t>cùng chung sống, cùng tồn tại</t>
        </is>
      </c>
    </row>
    <row r="10901">
      <c r="A10901" t="inlineStr">
        <is>
          <t>Koexistenz</t>
        </is>
      </c>
      <c r="B10901" t="inlineStr"/>
      <c r="C10901" t="inlineStr"/>
      <c r="D10901" t="inlineStr">
        <is>
          <t>sự chung sống, sự cùng tồn tại = die friedliche Koexistenz +</t>
        </is>
      </c>
    </row>
    <row r="10902">
      <c r="A10902" t="inlineStr">
        <is>
          <t>koexistieren</t>
        </is>
      </c>
      <c r="B10902" t="inlineStr"/>
      <c r="C10902" t="inlineStr"/>
      <c r="D10902" t="inlineStr">
        <is>
          <t>chung sống, cùng tồn tại</t>
        </is>
      </c>
    </row>
    <row r="10903">
      <c r="A10903" t="inlineStr">
        <is>
          <t>Koffein</t>
        </is>
      </c>
      <c r="B10903" t="inlineStr"/>
      <c r="C10903" t="inlineStr"/>
      <c r="D10903" t="inlineStr">
        <is>
          <t>cafêin</t>
        </is>
      </c>
    </row>
    <row r="10904">
      <c r="A10904" t="inlineStr">
        <is>
          <t>Koffer</t>
        </is>
      </c>
      <c r="B10904" t="inlineStr"/>
      <c r="C10904" t="inlineStr"/>
      <c r="D10904" t="inlineStr">
        <is>
          <t>bao, túi, bị, xắc, mẻ săn, bọng, bọc, vú, chỗ húp lên, của cải, tiền bạc, quần, chỗ phùng ra, chỗ lụng thụng - hộp, thùng, tráp, chỗ ngồi, lô, phòng nhỏ, ô, chòi, điếm, ghế, tủ sắt, két sắt, ông, quà, lều nhỏ, chỗ trú chân, hộp ống lót, cái tát, cái bạt, cây hoàng dương - cái va li - thân, hòm, rương, va li, trunk-line, vòi, thùng rửa quặng, trunk hose</t>
        </is>
      </c>
    </row>
    <row r="10905">
      <c r="A10905" t="inlineStr">
        <is>
          <t>Kofferraum</t>
        </is>
      </c>
      <c r="B10905" t="inlineStr"/>
      <c r="C10905" t="inlineStr"/>
      <c r="D10905" t="inlineStr">
        <is>
          <t>thân, hòm, rương, va li, trunk-line, vòi, thùng rửa quặng, trunk hose = der Kofferraum +</t>
        </is>
      </c>
    </row>
    <row r="10906">
      <c r="A10906" t="inlineStr">
        <is>
          <t>Kognak</t>
        </is>
      </c>
      <c r="B10906" t="inlineStr"/>
      <c r="C10906" t="inlineStr"/>
      <c r="D10906" t="inlineStr">
        <is>
          <t>rượu branđi, rượu mạnh - rượu cô-nhắc</t>
        </is>
      </c>
    </row>
    <row r="10907">
      <c r="A10907" t="inlineStr">
        <is>
          <t>Kohl</t>
        </is>
      </c>
      <c r="B10907" t="inlineStr"/>
      <c r="C10907" t="inlineStr"/>
      <c r="D10907" t="inlineStr">
        <is>
          <t>cải bắp, tiền, xìn, giấy bạc, mẩu vải thừa, mẩu vải ăn bớt, bài dịch từng chữ một, bài dịch để quay cóp = der Kohl +</t>
        </is>
      </c>
    </row>
    <row r="10908">
      <c r="A10908" t="inlineStr">
        <is>
          <t>Kohle</t>
        </is>
      </c>
      <c r="B10908" t="inlineStr"/>
      <c r="C10908" t="inlineStr"/>
      <c r="D10908" t="inlineStr">
        <is>
          <t>cacbon, giấy than, bản sao bằng giấy than, thỏi than, kim cương đen - than, chì than, bức vẽ bằng chì than - than đá, viên than đá = die Kohle + = zu Kohle werden + = Kohle enthaltend +</t>
        </is>
      </c>
    </row>
    <row r="10909">
      <c r="A10909" t="inlineStr">
        <is>
          <t>Kohlehydrat</t>
        </is>
      </c>
      <c r="B10909" t="inlineStr"/>
      <c r="C10909" t="inlineStr"/>
      <c r="D10909" t="inlineStr">
        <is>
          <t>hyđat-cacbon</t>
        </is>
      </c>
    </row>
    <row r="10910">
      <c r="A10910" t="inlineStr">
        <is>
          <t>Kohlen</t>
        </is>
      </c>
      <c r="B10910" t="inlineStr"/>
      <c r="C10910" t="inlineStr"/>
      <c r="D10910" t="inlineStr">
        <is>
          <t>than đá, viên than đá = Kohlen nachlegen + = Kohlen übernehmen + = die Kohlen sind schwarz + = mit Kohlen versorgen + = wie auf Kohlen sitzen + = ich saß auf glühenden Kohlen +</t>
        </is>
      </c>
    </row>
    <row r="10911">
      <c r="A10911" t="inlineStr">
        <is>
          <t>kohlen</t>
        </is>
      </c>
      <c r="B10911" t="inlineStr"/>
      <c r="C10911" t="inlineStr"/>
      <c r="D10911" t="inlineStr">
        <is>
          <t>đốt thành than, hoá thành than</t>
        </is>
      </c>
    </row>
    <row r="10912">
      <c r="A10912" t="inlineStr">
        <is>
          <t>Kohlenarbeiter</t>
        </is>
      </c>
      <c r="B10912" t="inlineStr"/>
      <c r="C10912" t="inlineStr"/>
      <c r="D10912" t="inlineStr">
        <is>
          <t>công nhân mỏ than, thợ mỏ, tàu chở than, thuỷ thủ tàu chở than</t>
        </is>
      </c>
    </row>
    <row r="10913">
      <c r="A10913" t="inlineStr">
        <is>
          <t>Kohlenbergwerk</t>
        </is>
      </c>
      <c r="B10913" t="inlineStr"/>
      <c r="C10913" t="inlineStr"/>
      <c r="D10913" t="inlineStr">
        <is>
          <t>mỏ than</t>
        </is>
      </c>
    </row>
    <row r="10914">
      <c r="A10914" t="inlineStr">
        <is>
          <t>Kohlenbunker</t>
        </is>
      </c>
      <c r="B10914" t="inlineStr"/>
      <c r="C10914" t="inlineStr"/>
      <c r="D10914" t="inlineStr">
        <is>
          <t>kho than, boongke, hố cát</t>
        </is>
      </c>
    </row>
    <row r="10915">
      <c r="A10915" t="inlineStr">
        <is>
          <t>Kohlendioxid</t>
        </is>
      </c>
      <c r="B10915" t="inlineStr"/>
      <c r="C10915" t="inlineStr"/>
      <c r="D10915">
        <f> das Kohlendioxid +</f>
        <v/>
      </c>
    </row>
    <row r="10916">
      <c r="A10916" t="inlineStr">
        <is>
          <t>Kohlenstoff</t>
        </is>
      </c>
      <c r="B10916" t="inlineStr">
        <is>
          <t>verb</t>
        </is>
      </c>
      <c r="C10916" t="inlineStr"/>
      <c r="D10916">
        <f> mit Kohlenstoff verbinden +</f>
        <v/>
      </c>
    </row>
    <row r="10917">
      <c r="A10917" t="inlineStr">
        <is>
          <t>kohlenstoffhaltig</t>
        </is>
      </c>
      <c r="B10917" t="inlineStr"/>
      <c r="C10917" t="inlineStr"/>
      <c r="D10917" t="inlineStr">
        <is>
          <t>có than, chứa than, kỷ cacbon, hệ cacbon = kohlenstoffhaltig +</t>
        </is>
      </c>
    </row>
    <row r="10918">
      <c r="A10918" t="inlineStr">
        <is>
          <t>Kohlenwasserstoff</t>
        </is>
      </c>
      <c r="B10918" t="inlineStr"/>
      <c r="C10918" t="inlineStr"/>
      <c r="D10918" t="inlineStr">
        <is>
          <t>hyddrocacbon</t>
        </is>
      </c>
    </row>
    <row r="10919">
      <c r="A10919" t="inlineStr">
        <is>
          <t>Kohlenwasserstoffgas</t>
        </is>
      </c>
      <c r="B10919" t="inlineStr"/>
      <c r="C10919" t="inlineStr"/>
      <c r="D10919" t="inlineStr">
        <is>
          <t>Etylen</t>
        </is>
      </c>
    </row>
    <row r="10920">
      <c r="A10920" t="inlineStr">
        <is>
          <t>Kohlepapier</t>
        </is>
      </c>
      <c r="B10920" t="inlineStr"/>
      <c r="C10920" t="inlineStr"/>
      <c r="D10920" t="inlineStr">
        <is>
          <t>cacbon, giấy than, bản sao bằng giấy than, thỏi than, kim cương đen</t>
        </is>
      </c>
    </row>
    <row r="10921">
      <c r="A10921" t="inlineStr">
        <is>
          <t>Kohlestift</t>
        </is>
      </c>
      <c r="B10921" t="inlineStr"/>
      <c r="C10921" t="inlineStr"/>
      <c r="D10921" t="inlineStr">
        <is>
          <t>cacbon, giấy than, bản sao bằng giấy than, thỏi than, kim cương đen</t>
        </is>
      </c>
    </row>
    <row r="10922">
      <c r="A10922" t="inlineStr">
        <is>
          <t>Kohlkopf</t>
        </is>
      </c>
      <c r="B10922" t="inlineStr"/>
      <c r="C10922" t="inlineStr"/>
      <c r="D10922" t="inlineStr">
        <is>
          <t>cải bắp, tiền, xìn, giấy bạc, mẩu vải thừa, mẩu vải ăn bớt, bài dịch từng chữ một, bài dịch để quay cóp</t>
        </is>
      </c>
    </row>
    <row r="10923">
      <c r="A10923" t="inlineStr">
        <is>
          <t>Kohlmeise</t>
        </is>
      </c>
      <c r="B10923" t="inlineStr"/>
      <c r="C10923" t="inlineStr"/>
      <c r="D10923">
        <f> die Kohlmeise +</f>
        <v/>
      </c>
    </row>
    <row r="10924">
      <c r="A10924" t="inlineStr">
        <is>
          <t>Kohlrabi</t>
        </is>
      </c>
      <c r="B10924" t="inlineStr"/>
      <c r="C10924" t="inlineStr"/>
      <c r="D10924" t="inlineStr">
        <is>
          <t>su hào</t>
        </is>
      </c>
    </row>
    <row r="10925">
      <c r="A10925" t="inlineStr">
        <is>
          <t>Kohorte</t>
        </is>
      </c>
      <c r="B10925" t="inlineStr"/>
      <c r="C10925" t="inlineStr"/>
      <c r="D10925" t="inlineStr">
        <is>
          <t>đội quân, bọn người tụ tập</t>
        </is>
      </c>
    </row>
    <row r="10926">
      <c r="A10926" t="inlineStr">
        <is>
          <t>Koinzidenz</t>
        </is>
      </c>
      <c r="B10926" t="inlineStr"/>
      <c r="C10926" t="inlineStr"/>
      <c r="D10926" t="inlineStr">
        <is>
          <t>sự trùng khớp, sự trùng nhau, sự trùng khớp ngẫu nhiên</t>
        </is>
      </c>
    </row>
    <row r="10927">
      <c r="A10927" t="inlineStr">
        <is>
          <t>Koitus</t>
        </is>
      </c>
      <c r="B10927" t="inlineStr"/>
      <c r="C10927" t="inlineStr"/>
      <c r="D10927" t="inlineStr">
        <is>
          <t>sự giao cấu - - sự nối, sự giao hợp</t>
        </is>
      </c>
    </row>
    <row r="10928">
      <c r="A10928" t="inlineStr">
        <is>
          <t>Koje</t>
        </is>
      </c>
      <c r="B10928" t="inlineStr"/>
      <c r="C10928" t="inlineStr"/>
      <c r="D10928" t="inlineStr">
        <is>
          <t>giường ngủ, chỗ tàu có thể bỏ neo, chỗ tàu đậu ở bến, địa vị, việc làm - quán, rạp, lều, phòng điện thoại công cộng - cabin, buồng ngủ, nhà gỗ nhỏ, túp lều = die Koje + = in einer Koje schlafen +</t>
        </is>
      </c>
    </row>
    <row r="10929">
      <c r="A10929" t="inlineStr">
        <is>
          <t>Kokain</t>
        </is>
      </c>
      <c r="B10929" t="inlineStr"/>
      <c r="C10929" t="inlineStr"/>
      <c r="D10929" t="inlineStr">
        <is>
          <t>côcain</t>
        </is>
      </c>
    </row>
    <row r="10930">
      <c r="A10930" t="inlineStr">
        <is>
          <t>kokett</t>
        </is>
      </c>
      <c r="B10930" t="inlineStr"/>
      <c r="C10930" t="inlineStr"/>
      <c r="D10930" t="inlineStr">
        <is>
          <t>đỏm, dáng, làm đỏm, làm dáng - quyến rũ, khêu gợi, làm say đắm người - thích tán tỉnh, thích ve vãn, thích tán tỉnh vờ, thích ve vãn vờ, hay yêu đương lăng nhăng - sự bóng, nhát, hay lồng, đỏm dáng, õng ẹo, lẳng lơ</t>
        </is>
      </c>
    </row>
    <row r="10931">
      <c r="A10931" t="inlineStr">
        <is>
          <t>Kokette</t>
        </is>
      </c>
      <c r="B10931" t="inlineStr"/>
      <c r="C10931" t="inlineStr"/>
      <c r="D10931" t="inlineStr">
        <is>
          <t>cô gái lẳng lơ, pháo hoa, pháo, fish-gip - sự giật, cái giật, người ve vãn, người tán tỉnh, người thích được ve vãn, người thích được tán tỉnh - kẻ tình phụ, kẻ bỏ rơi người yêu nói về người đàn bà)</t>
        </is>
      </c>
    </row>
    <row r="10932">
      <c r="A10932" t="inlineStr">
        <is>
          <t>Koketterie</t>
        </is>
      </c>
      <c r="B10932" t="inlineStr"/>
      <c r="C10932" t="inlineStr"/>
      <c r="D10932" t="inlineStr">
        <is>
          <t>tính hay làm đỏm, tính hay làm dáng</t>
        </is>
      </c>
    </row>
    <row r="10933">
      <c r="A10933" t="inlineStr">
        <is>
          <t>Kokettieren</t>
        </is>
      </c>
      <c r="B10933" t="inlineStr"/>
      <c r="C10933" t="inlineStr"/>
      <c r="D10933" t="inlineStr">
        <is>
          <t>sự ve vãn, sự tán tỉnh, sự yêu đương lăng nhăng</t>
        </is>
      </c>
    </row>
    <row r="10934">
      <c r="A10934" t="inlineStr">
        <is>
          <t>kokettieren</t>
        </is>
      </c>
      <c r="B10934" t="inlineStr"/>
      <c r="C10934" t="inlineStr"/>
      <c r="D10934" t="inlineStr">
        <is>
          <t>búng mạnh, rung mạnh, phẩy mạnh, vẫy mạnh, nội động từ, rung rung, giật giật, tán tỉnh, ve vãn, vờ tán tỉnh, vờ ve vãn, đùa, đùa bỡn, đùa cợt - tình phụ, bỏ rơi người yêu = kokettieren +</t>
        </is>
      </c>
    </row>
    <row r="10935">
      <c r="A10935" t="inlineStr">
        <is>
          <t>Kokille</t>
        </is>
      </c>
      <c r="B10935" t="inlineStr"/>
      <c r="C10935" t="inlineStr"/>
      <c r="D10935" t="inlineStr">
        <is>
          <t>sự ớn lạnh, sự rùng mình, sự lạnh lẽo, sự giá lạnh, sự lạnh lùng, sự lạnh nhạt, sự làm nhụt, gáo nước lạnh, sự tôi</t>
        </is>
      </c>
    </row>
    <row r="10936">
      <c r="A10936" t="inlineStr">
        <is>
          <t>Kokon</t>
        </is>
      </c>
      <c r="B10936" t="inlineStr"/>
      <c r="C10936" t="inlineStr"/>
      <c r="D10936">
        <f> der Kokon +</f>
        <v/>
      </c>
    </row>
    <row r="10937">
      <c r="A10937" t="inlineStr">
        <is>
          <t>Kokospalme</t>
        </is>
      </c>
      <c r="B10937" t="inlineStr"/>
      <c r="C10937" t="inlineStr"/>
      <c r="D10937" t="inlineStr">
        <is>
          <t>cây dừa, quả dừa, bột cacao, nước cacao, màu cacao</t>
        </is>
      </c>
    </row>
    <row r="10938">
      <c r="A10938" t="inlineStr">
        <is>
          <t>Koks</t>
        </is>
      </c>
      <c r="B10938" t="inlineStr"/>
      <c r="C10938" t="inlineStr"/>
      <c r="D10938" t="inlineStr">
        <is>
          <t>coca-cola, than cốc</t>
        </is>
      </c>
    </row>
    <row r="10939">
      <c r="A10939" t="inlineStr">
        <is>
          <t>Kolben</t>
        </is>
      </c>
      <c r="B10939" t="inlineStr"/>
      <c r="C10939" t="inlineStr"/>
      <c r="D10939" t="inlineStr">
        <is>
          <t>củ, hành, bóng đèn, bầu, quả bóp - gốc, gốc cuống, báng, đầu núm, đầu cán, mẩu thuốc lá, cá mình giẹp, butt-end, số nhiều) tầm bắn, trường bắn, bia bắn và ụ đất sau bia, người làm trò cười, đích làm trò cười, cái húc - cái húc đầu - người nhào lặn, thợ lặn, Pittông, con bạc máu mê, con bạc đánh liều, kẻ đầu cơ = der Kolben + = der Kolben + = der Kolben +</t>
        </is>
      </c>
    </row>
    <row r="10940">
      <c r="A10940" t="inlineStr">
        <is>
          <t>Kolchos</t>
        </is>
      </c>
      <c r="B10940" t="inlineStr"/>
      <c r="C10940" t="inlineStr"/>
      <c r="D10940" t="inlineStr">
        <is>
          <t>nông trường tập thể</t>
        </is>
      </c>
    </row>
    <row r="10941">
      <c r="A10941" t="inlineStr">
        <is>
          <t>Kolchose</t>
        </is>
      </c>
      <c r="B10941" t="inlineStr"/>
      <c r="C10941" t="inlineStr"/>
      <c r="D10941" t="inlineStr">
        <is>
          <t>nông trường tập thể</t>
        </is>
      </c>
    </row>
    <row r="10942">
      <c r="A10942" t="inlineStr">
        <is>
          <t>Kolik</t>
        </is>
      </c>
      <c r="B10942" t="inlineStr"/>
      <c r="C10942" t="inlineStr"/>
      <c r="D10942" t="inlineStr">
        <is>
          <t>cơn đau bụng = eine Kolik haben +</t>
        </is>
      </c>
    </row>
    <row r="10943">
      <c r="A10943" t="inlineStr">
        <is>
          <t>Kollaborateur</t>
        </is>
      </c>
      <c r="B10943" t="inlineStr"/>
      <c r="C10943" t="inlineStr"/>
      <c r="D10943" t="inlineStr">
        <is>
          <t>người cộng tác, cộng tác viên - người hợp tác với kẻ xâm chiếm, kẻ phản bội</t>
        </is>
      </c>
    </row>
    <row r="10944">
      <c r="A10944" t="inlineStr">
        <is>
          <t>Kollaboration</t>
        </is>
      </c>
      <c r="B10944" t="inlineStr"/>
      <c r="C10944" t="inlineStr"/>
      <c r="D10944" t="inlineStr">
        <is>
          <t>sự cộng tác, sự cộng tác với địch</t>
        </is>
      </c>
    </row>
    <row r="10945">
      <c r="A10945" t="inlineStr">
        <is>
          <t>Kollationieren</t>
        </is>
      </c>
      <c r="B10945" t="inlineStr"/>
      <c r="C10945" t="inlineStr"/>
      <c r="D10945" t="inlineStr">
        <is>
          <t>bữa ăn nhẹ</t>
        </is>
      </c>
    </row>
    <row r="10946">
      <c r="A10946" t="inlineStr">
        <is>
          <t>kollationieren</t>
        </is>
      </c>
      <c r="B10946" t="inlineStr"/>
      <c r="C10946" t="inlineStr"/>
      <c r="D10946">
        <f> kollationieren +</f>
        <v/>
      </c>
    </row>
    <row r="10947">
      <c r="A10947" t="inlineStr">
        <is>
          <t>Kollege</t>
        </is>
      </c>
      <c r="B10947" t="inlineStr"/>
      <c r="C10947" t="inlineStr"/>
      <c r="D10947" t="inlineStr">
        <is>
          <t>bạn, bạn đồng liêu, người cùng cộng tác, đồng minh, hội viên thông tin, viện sĩ thông tấn, vật phụ thuộc, vật liên kết với vật khác - đội quân, bọn người tụ tập - bạn đồng nghiệp, bạn đồng sự - đồng chí - bạn đồng chí, người, người ta, ông bạn, thằng cha, gã, anh chàng, nghiên cứu sinh, uỷ viên giám đốc, hội viên, thành viên, anh chàng đang cầu hôn, anh chàng đang theo đuổi một cô gái - người bạn, người quen sơ, người ủng hộ, người giúp đỡ, cái giúp ích, bà con thân thuộc, tín đồ Quây-cơ - nước chiếu tướng, bạn nghề, con đực, con cái, vợ, chồng, bạn đời, người phụ việc, người giúp việc, người trợ lực, phó thuyền trưởng</t>
        </is>
      </c>
    </row>
    <row r="10948">
      <c r="A10948" t="inlineStr">
        <is>
          <t>kollegial</t>
        </is>
      </c>
      <c r="B10948" t="inlineStr"/>
      <c r="C10948" t="inlineStr"/>
      <c r="D10948" t="inlineStr">
        <is>
          <t>thân mật, thân thiết, thân thiện, thuận lợi, tiện lợi, thuộc phái Quây-cơ - giúp đỡ, giúp ích, có ích</t>
        </is>
      </c>
    </row>
    <row r="10949">
      <c r="A10949" t="inlineStr">
        <is>
          <t>Kollegium</t>
        </is>
      </c>
      <c r="B10949" t="inlineStr"/>
      <c r="C10949" t="inlineStr"/>
      <c r="D10949" t="inlineStr">
        <is>
          <t>tấm ván, bảng, giấy bồi, bìa cứng, cơm tháng, cơm trọ, tiền cơm tháng, bàn ăn, bàn, ban, uỷ ban, bộ, boong tàu, mạn thuyền, sân khấu, đường chạy vát - trường đại học, trường cao đẳng, học viện, trường đại học nội trú, trường chuyên nghiệp, đoàn, đoàn thể, hội, tập đoàn, trịa giam, nhà tù - tính năng, khả năng, khả năng quản trị, năng lực, tài, tài năng, ngành, khoa, toàn bộ cán bộ giảng dạy, quyền pháp</t>
        </is>
      </c>
    </row>
    <row r="10950">
      <c r="A10950" t="inlineStr">
        <is>
          <t>Kollekte</t>
        </is>
      </c>
      <c r="B10950" t="inlineStr"/>
      <c r="C10950" t="inlineStr"/>
      <c r="D10950" t="inlineStr">
        <is>
          <t>dùng như số ít của bố thí - - lễ dâng bánh rượu, kính dâng bánh rượu, sự quyên tiền, tiền quyên</t>
        </is>
      </c>
    </row>
    <row r="10951">
      <c r="A10951" t="inlineStr">
        <is>
          <t>Kollektion</t>
        </is>
      </c>
      <c r="B10951" t="inlineStr"/>
      <c r="C10951" t="inlineStr"/>
      <c r="D10951" t="inlineStr">
        <is>
          <t>dãy, hàng, phạm vị, lĩnh vực, trình độ, loại, tầm, tầm đạn, tầm bay xa, tầm truyền đạt, sân tập bắn, lò bếp, bâi cỏ rộng, vùng</t>
        </is>
      </c>
    </row>
    <row r="10952">
      <c r="A10952" t="inlineStr">
        <is>
          <t>Kollektiv</t>
        </is>
      </c>
      <c r="B10952" t="inlineStr"/>
      <c r="C10952" t="inlineStr"/>
      <c r="D10952" t="inlineStr">
        <is>
          <t>danh từ tập họp - cỗ, đội, tổ = Kollektiv- +</t>
        </is>
      </c>
    </row>
    <row r="10953">
      <c r="A10953" t="inlineStr">
        <is>
          <t>kollektiv</t>
        </is>
      </c>
      <c r="B10953" t="inlineStr"/>
      <c r="C10953" t="inlineStr"/>
      <c r="D10953" t="inlineStr">
        <is>
          <t>tập thể, chung, tập họp</t>
        </is>
      </c>
    </row>
    <row r="10954">
      <c r="A10954" t="inlineStr">
        <is>
          <t>kollektivieren</t>
        </is>
      </c>
      <c r="B10954" t="inlineStr"/>
      <c r="C10954" t="inlineStr"/>
      <c r="D10954" t="inlineStr">
        <is>
          <t>tập thể hoá</t>
        </is>
      </c>
    </row>
    <row r="10955">
      <c r="A10955" t="inlineStr">
        <is>
          <t>Kollektivierung</t>
        </is>
      </c>
      <c r="B10955" t="inlineStr"/>
      <c r="C10955" t="inlineStr"/>
      <c r="D10955" t="inlineStr">
        <is>
          <t>sự tập thể hoá</t>
        </is>
      </c>
    </row>
    <row r="10956">
      <c r="A10956" t="inlineStr">
        <is>
          <t>Kollektivismus</t>
        </is>
      </c>
      <c r="B10956" t="inlineStr"/>
      <c r="C10956" t="inlineStr"/>
      <c r="D10956" t="inlineStr">
        <is>
          <t>chủ nghĩa tập thể</t>
        </is>
      </c>
    </row>
    <row r="10957">
      <c r="A10957" t="inlineStr">
        <is>
          <t>Kollektivwirtschaft</t>
        </is>
      </c>
      <c r="B10957" t="inlineStr"/>
      <c r="C10957" t="inlineStr"/>
      <c r="D10957" t="inlineStr">
        <is>
          <t>nông trường tập thể</t>
        </is>
      </c>
    </row>
    <row r="10958">
      <c r="A10958" t="inlineStr">
        <is>
          <t>Kollektor</t>
        </is>
      </c>
      <c r="B10958" t="inlineStr"/>
      <c r="C10958" t="inlineStr"/>
      <c r="D10958" t="inlineStr">
        <is>
          <t>người thu thập, người sưu tầm, người thu, người đi quyên, cổ góp, vành góp, cực góp, ống góp - người thay thế, vật thay thế, người thay, vật thay, cái đảo mạch, cái chuyển mạch, hoán tử</t>
        </is>
      </c>
    </row>
    <row r="10959">
      <c r="A10959" t="inlineStr">
        <is>
          <t>kollidieren</t>
        </is>
      </c>
      <c r="B10959" t="inlineStr"/>
      <c r="C10959" t="inlineStr"/>
      <c r="D10959" t="inlineStr">
        <is>
          <t>trùng khớp với nhau, xảy ra đồng thời, trùng với, hợp nhau, đồng ý với nhau - va nhau, đụng nhau, va cham, xung đột = kollidieren +</t>
        </is>
      </c>
    </row>
    <row r="10960">
      <c r="A10960" t="inlineStr">
        <is>
          <t>Kollision</t>
        </is>
      </c>
      <c r="B10960" t="inlineStr"/>
      <c r="C10960" t="inlineStr"/>
      <c r="D10960" t="inlineStr">
        <is>
          <t>tiếng chan chát, tiếng loảng xoảng, sự xung đột, sự va chạm, sự mâu thuẫn, sự bất đồng, sự không điều hợp - sự đụng, sự va = in Kollision +</t>
        </is>
      </c>
    </row>
    <row r="10961">
      <c r="A10961" t="inlineStr">
        <is>
          <t>Kollodium</t>
        </is>
      </c>
      <c r="B10961" t="inlineStr"/>
      <c r="C10961" t="inlineStr"/>
      <c r="D10961" t="inlineStr">
        <is>
          <t>colođion</t>
        </is>
      </c>
    </row>
    <row r="10962">
      <c r="A10962" t="inlineStr">
        <is>
          <t>Kolloid</t>
        </is>
      </c>
      <c r="B10962" t="inlineStr"/>
      <c r="C10962" t="inlineStr"/>
      <c r="D10962" t="inlineStr">
        <is>
          <t>chất keo = Kolloid- +</t>
        </is>
      </c>
    </row>
    <row r="10963">
      <c r="A10963" t="inlineStr">
        <is>
          <t>Kolloquium</t>
        </is>
      </c>
      <c r="B10963" t="inlineStr"/>
      <c r="C10963" t="inlineStr"/>
      <c r="D10963" t="inlineStr">
        <is>
          <t>cuộc nói chuyện, cuộc hội đàm - sự thảo luận, sự bàn cãi, sự tranh luận, cuộc thảo luận, cuộc bàn cãi, cuộc tranh luận, sự ăn uống ngon lành thích thú</t>
        </is>
      </c>
    </row>
    <row r="10964">
      <c r="A10964" t="inlineStr">
        <is>
          <t>Kollusion</t>
        </is>
      </c>
      <c r="B10964" t="inlineStr"/>
      <c r="C10964" t="inlineStr"/>
      <c r="D10964" t="inlineStr">
        <is>
          <t>sự câu kết, sự thông đồng</t>
        </is>
      </c>
    </row>
    <row r="10965">
      <c r="A10965" t="inlineStr">
        <is>
          <t>kolonial</t>
        </is>
      </c>
      <c r="B10965" t="inlineStr"/>
      <c r="C10965" t="inlineStr"/>
      <c r="D10965" t="inlineStr">
        <is>
          <t>thuộc địa, thực dân</t>
        </is>
      </c>
    </row>
    <row r="10966">
      <c r="A10966" t="inlineStr">
        <is>
          <t>Kolonialismus</t>
        </is>
      </c>
      <c r="B10966" t="inlineStr"/>
      <c r="C10966" t="inlineStr"/>
      <c r="D10966" t="inlineStr">
        <is>
          <t>chủ nghĩa thực dân</t>
        </is>
      </c>
    </row>
    <row r="10967">
      <c r="A10967" t="inlineStr">
        <is>
          <t>Kolonie</t>
        </is>
      </c>
      <c r="B10967" t="inlineStr"/>
      <c r="C10967" t="inlineStr"/>
      <c r="D10967" t="inlineStr">
        <is>
          <t>thuộc địa, kiều dân, khu kiều dân, khu, bầy, đàn, tập đoàn, khóm, cụm - vật phụ thuộc, phần phụ thuộc, nước phụ thuộc - sự giải quyết, sự dàn xếp, sự hoà giải, sự thanh toán, sự đến ở, sự định cư, sự an cư lạc nghiệp, khu định cư, khu đất mới có người đến ở lập nghiệp, sự chiếm làm thuộc địa - sự chuyển gia tài, sự làm lắng xuống, sự lắng xuống, sự lún xuống, nhóm người chủ trương cải cách xã hội ba cùng với công nhân = der Bewohner einer Kolonie + = der Status einer selbständigen Kolonie +</t>
        </is>
      </c>
    </row>
    <row r="10968">
      <c r="A10968" t="inlineStr">
        <is>
          <t>Kolonisation</t>
        </is>
      </c>
      <c r="B10968" t="inlineStr"/>
      <c r="C10968" t="inlineStr"/>
      <c r="D10968" t="inlineStr">
        <is>
          <t>sự chiếm làm thuộc địa</t>
        </is>
      </c>
    </row>
    <row r="10969">
      <c r="A10969" t="inlineStr">
        <is>
          <t>Kolonisator</t>
        </is>
      </c>
      <c r="B10969" t="inlineStr"/>
      <c r="C10969" t="inlineStr"/>
      <c r="D10969" t="inlineStr">
        <is>
          <t>kẻ đi chiếm thuộc địa, tên thực dân, người đi khai hoang, người định cư đất mới colonist), người gài cử tri vào một khu vực bầu cử</t>
        </is>
      </c>
    </row>
    <row r="10970">
      <c r="A10970" t="inlineStr">
        <is>
          <t>kolonisieren</t>
        </is>
      </c>
      <c r="B10970" t="inlineStr"/>
      <c r="C10970" t="inlineStr"/>
      <c r="D10970" t="inlineStr">
        <is>
          <t>chiếm làm thuộc địa, lập thuộc địa, định cư, ở, gài cử tri vào một khu vực bầu cử</t>
        </is>
      </c>
    </row>
    <row r="10971">
      <c r="A10971" t="inlineStr">
        <is>
          <t>Kolonist</t>
        </is>
      </c>
      <c r="B10971" t="inlineStr"/>
      <c r="C10971" t="inlineStr"/>
      <c r="D10971" t="inlineStr">
        <is>
          <t>tên thực dân, người đi khai hoang, người định cư đất mới colonizer) - kẻ đi chiếm thuộc địa, người định cư đất mới colonist), người gài cử tri vào một khu vực bầu cử - người giải quyết, người thực dân, người đến lập nghiệp ở thuộc địa, đòn quyết định, lý lẽ quyết định, trận đánh ngã ngũ, bề lắng</t>
        </is>
      </c>
    </row>
    <row r="10972">
      <c r="A10972" t="inlineStr">
        <is>
          <t>Kolonnade</t>
        </is>
      </c>
      <c r="B10972" t="inlineStr"/>
      <c r="C10972" t="inlineStr"/>
      <c r="D10972" t="inlineStr">
        <is>
          <t>hàng cột, dãy cột, hàng cây, dãy cây</t>
        </is>
      </c>
    </row>
    <row r="10973">
      <c r="A10973" t="inlineStr">
        <is>
          <t>Kolonne</t>
        </is>
      </c>
      <c r="B10973" t="inlineStr"/>
      <c r="C10973" t="inlineStr"/>
      <c r="D10973" t="inlineStr">
        <is>
          <t>dải, băng, đai, nẹp, dải đóng gáy sách, dải cổ áo, dải băng, đoàn, toán, lũ, bọn, bầy, dàn nhạc, ban nhạc - tốp, kíp, bộ - đuôi sam, hàng xếp nối đuôi = die Kolonne + = die fünfte Kolonne + = aus der Kolonne ausbrechen +</t>
        </is>
      </c>
    </row>
    <row r="10974">
      <c r="A10974" t="inlineStr">
        <is>
          <t>Kolophonium</t>
        </is>
      </c>
      <c r="B10974" t="inlineStr"/>
      <c r="C10974" t="inlineStr"/>
      <c r="D10974" t="inlineStr">
        <is>
          <t>xát côlôfan</t>
        </is>
      </c>
    </row>
    <row r="10975">
      <c r="A10975" t="inlineStr">
        <is>
          <t>Kolorierung</t>
        </is>
      </c>
      <c r="B10975" t="inlineStr"/>
      <c r="C10975" t="inlineStr"/>
      <c r="D10975" t="inlineStr">
        <is>
          <t>sự tô màu, sự nhuộm màu, sự sơn màu, màu sắc</t>
        </is>
      </c>
    </row>
    <row r="10976">
      <c r="A10976" t="inlineStr">
        <is>
          <t>kolossal</t>
        </is>
      </c>
      <c r="B10976" t="inlineStr"/>
      <c r="C10976" t="inlineStr"/>
      <c r="D10976" t="inlineStr">
        <is>
          <t>đáng kinh sợ, uy nghi, oai nghiêm, dễ sợ, khủng khiếp, lạ lùng, phi thường, hết sức, vô cùng, thật là, đáng tôn kính - khổng lồ, to lớn - ma tà, gian tà, quỷ quái, ác hiểm, hiểm độc, độc ác - - ghê gớm, kinh khủng, dữ dội, kỳ lạ</t>
        </is>
      </c>
    </row>
    <row r="10977">
      <c r="A10977" t="inlineStr">
        <is>
          <t>Kolumne</t>
        </is>
      </c>
      <c r="B10977" t="inlineStr"/>
      <c r="C10977" t="inlineStr"/>
      <c r="D10977" t="inlineStr">
        <is>
          <t>cột, trụ &amp; ), hàng dọc, đội hình hàng dọc, mục - trang, trang sử, tiểu đồng, em nhỏ phục vụ</t>
        </is>
      </c>
    </row>
    <row r="10978">
      <c r="A10978" t="inlineStr">
        <is>
          <t>Kolumnentitel</t>
        </is>
      </c>
      <c r="B10978" t="inlineStr"/>
      <c r="C10978" t="inlineStr"/>
      <c r="D10978" t="inlineStr">
        <is>
          <t>đề mục nhỏ, tiêu đề, lò ngang, cú đánh đầu, sự đi về, sự hướng về</t>
        </is>
      </c>
    </row>
    <row r="10979">
      <c r="A10979" t="inlineStr">
        <is>
          <t>Kolumnist</t>
        </is>
      </c>
      <c r="B10979" t="inlineStr"/>
      <c r="C10979" t="inlineStr"/>
      <c r="D10979" t="inlineStr">
        <is>
          <t>người chuyên giữ một mục báo, nhà bình luận</t>
        </is>
      </c>
    </row>
    <row r="10980">
      <c r="A10980" t="inlineStr">
        <is>
          <t>Kombination</t>
        </is>
      </c>
      <c r="B10980" t="inlineStr"/>
      <c r="C10980" t="inlineStr"/>
      <c r="D10980" t="inlineStr">
        <is>
          <t>sự kết hợp, sự phối hợp, sự hoá hợp, hợp chất, sự tổ hợp, combination_lock, bộ quần áo vệ sinh may liền, hội, tập đoàn, nghiệp đoàn, xe mô tô thùng motor-cycle combination) = die Kombination + = die Kombination + = die nordische Kombination +</t>
        </is>
      </c>
    </row>
    <row r="10981">
      <c r="A10981" t="inlineStr">
        <is>
          <t>kombinieren</t>
        </is>
      </c>
      <c r="B10981" t="inlineStr"/>
      <c r="C10981" t="inlineStr"/>
      <c r="D10981" t="inlineStr">
        <is>
          <t>kết hợp, phối hợp, hoá hợp, tổ hợp - kết thúc, chấm dứt, bế mạc, kết luận, quyết định, giải quyết, dàn xếp, thu xếp, ký kết - suy ra, luận ra, suy luận, suy diễn, vạch lại lai lịch nguồn gốc - nối lại, chắp, ghép, buộc, nối liền, thắt chặt, hợp nhất, liên hiệp, kết giao, kết thân, gia nhập, nhập vào, vào, tiếp với, gặp, đổ vào, đi theo, đến với, đến gặp, cùng tham gia, trở về, trở lại - nối lại với nhau, thắt chặt lại với nhau, kết hợp lại với nhau, liên hiệp với nhau, kết thân với nhau, gặp nhau, nối tiếp nhau, tham gia, tham dự, xen vào, giáp với nhau, tiếp giáp với nhau - nhập ngũ join up)</t>
        </is>
      </c>
    </row>
    <row r="10982">
      <c r="A10982" t="inlineStr">
        <is>
          <t>kombiniert</t>
        </is>
      </c>
      <c r="B10982" t="inlineStr"/>
      <c r="C10982" t="inlineStr"/>
      <c r="D10982" t="inlineStr">
        <is>
          <t>kết hợp, phối hợp, có khả năng kết hợp, có khuynh hướng kết hợp</t>
        </is>
      </c>
    </row>
    <row r="10983">
      <c r="A10983" t="inlineStr">
        <is>
          <t>Komet</t>
        </is>
      </c>
      <c r="B10983" t="inlineStr"/>
      <c r="C10983" t="inlineStr"/>
      <c r="D10983" t="inlineStr">
        <is>
          <t>sao chổi</t>
        </is>
      </c>
    </row>
    <row r="10984">
      <c r="A10984" t="inlineStr">
        <is>
          <t>kometenhaft</t>
        </is>
      </c>
      <c r="B10984" t="inlineStr"/>
      <c r="C10984" t="inlineStr"/>
      <c r="D10984" t="inlineStr">
        <is>
          <t>sao băng, như sao băng, khí tượng, rạng rỡ trong chốc lát, sáng người trong chốc lát</t>
        </is>
      </c>
    </row>
    <row r="10985">
      <c r="A10985" t="inlineStr">
        <is>
          <t>Komfort</t>
        </is>
      </c>
      <c r="B10985" t="inlineStr"/>
      <c r="C10985" t="inlineStr"/>
      <c r="D10985" t="inlineStr">
        <is>
          <t>tính nhã nhặn, tính hoà nhã, sự dễ chịu, sự thú vị, những thú vị, những hứng thú, tiện nghi, thái độ hoà nhã, thái độ nhã nhặn, thái độ dễ chịu - sự an ủi, sự khuyên giải, người an ủi, người khuyên giải, nguồn an ủi, lời an ủi, sự an nhàn, sự nhàn hạ, sự sung túc, chăn lông vịt - sự tiện lợi, sự thuận lợi, sự thích hợp, đồ dùng, các thứ tiện nghi, lợi ích vật chất, điều lợi, nhà tiêu, hố xí - sự xa xỉ, sự xa hoa, đời sống xa hoa, sinh hoạt xa hoa, hàng xa xỉ, vật hiếm có, cao lương mỹ vị, điều vui sướng, niềm khoái trá = mit allem Komfort +</t>
        </is>
      </c>
    </row>
    <row r="10986">
      <c r="A10986" t="inlineStr">
        <is>
          <t>komfortabel</t>
        </is>
      </c>
      <c r="B10986" t="inlineStr"/>
      <c r="C10986" t="inlineStr"/>
      <c r="D10986" t="inlineStr">
        <is>
          <t>tiện lợi, đủ tiện nghi, ấm cúng, dễ chịu, thoải mái, khoan khoái, đầy đủ, sung túc, phong lưu, yên tâm, không băn khoăn, không lo lắng, làm yên tâm, an ủi, khuyên giải</t>
        </is>
      </c>
    </row>
    <row r="10987">
      <c r="A10987" t="inlineStr">
        <is>
          <t>Komik</t>
        </is>
      </c>
      <c r="B10987" t="inlineStr"/>
      <c r="C10987" t="inlineStr"/>
      <c r="D10987" t="inlineStr">
        <is>
          <t>trò hề, trò khôi hài - sự hài hước, sự hóm hỉnh, khả năng nhận thức được cái hài hước, khả năng nhận thức được cái hóm hỉnh, sự biết hài hước, sự biết đùa, tính khí, tâm trạng, ý thích, ý thiên về - dịch, thể dịch</t>
        </is>
      </c>
    </row>
    <row r="10988">
      <c r="A10988" t="inlineStr">
        <is>
          <t>Komiker</t>
        </is>
      </c>
      <c r="B10988" t="inlineStr"/>
      <c r="C10988" t="inlineStr"/>
      <c r="D10988" t="inlineStr">
        <is>
          <t>diễn viên kịch vui, người đóng kịch vui, nhà soạn kịch vui - số nhiều) trang tranh chuyện vui, báo tranh chuyện vui = der Komiker +</t>
        </is>
      </c>
    </row>
    <row r="10989">
      <c r="A10989" t="inlineStr">
        <is>
          <t>komisch</t>
        </is>
      </c>
      <c r="B10989" t="inlineStr"/>
      <c r="C10989" t="inlineStr"/>
      <c r="D10989" t="inlineStr">
        <is>
          <t>vui, làm cho buồn cười, giải trí, tiêu khiển - - điên dại, gàn - - hài hước, khôi hài, kịch vui - - buồn cười, ngồ ngộ, là lạ, khang khác - hóm hỉnh - tức cười, nực cười - đáng cười, lố lăng, lố bịch - khó nhận rõ, khó tả, khó phân loại, không có đặc tính rõ rệt - lẻ, cọc cạch, thừa, dư, trên, có lẻ, vặt, lặt vặt, linh tinh, kỳ cục, kỳ quặc, rỗi rãi, rảnh rang, bỏ trống, để không - có vẻ cổ cổ là lạ, nhìn hay hay là lạ, có duyên, xinh đẹp - lạ lùng, khả nghi, đáng ngờ, khó ở, khó chịu, chóng mặt, say rượu, giả, tình dục đồng giới - hay trêu chọc, hay chế giễu, hay chế nhạo - - kỳ dị, nguy hiểm, khó chơi = das kommt mir komisch vor +</t>
        </is>
      </c>
    </row>
    <row r="10990">
      <c r="A10990" t="inlineStr">
        <is>
          <t>Komitee</t>
        </is>
      </c>
      <c r="B10990" t="inlineStr"/>
      <c r="C10990" t="inlineStr"/>
      <c r="D10990" t="inlineStr">
        <is>
          <t>tấm ván, bảng, giấy bồi, bìa cứng, cơm tháng, cơm trọ, tiền cơm tháng, bàn ăn, bàn, ban, uỷ ban, bộ, boong tàu, mạn thuyền, sân khấu, đường chạy vát</t>
        </is>
      </c>
    </row>
    <row r="10991">
      <c r="A10991" t="inlineStr">
        <is>
          <t>Komma</t>
        </is>
      </c>
      <c r="B10991" t="inlineStr"/>
      <c r="C10991" t="inlineStr"/>
      <c r="D10991" t="inlineStr">
        <is>
          <t>dấu phẩy = das Komma + = null Komma drei +</t>
        </is>
      </c>
    </row>
    <row r="10992">
      <c r="A10992" t="inlineStr">
        <is>
          <t>Kommandant</t>
        </is>
      </c>
      <c r="B10992" t="inlineStr"/>
      <c r="C10992" t="inlineStr"/>
      <c r="D10992" t="inlineStr">
        <is>
          <t>kẻ thống trị, thống sử, thủ hiến, thống đốc, uỷ viên hội đồng quản trị, thủ lĩnh, chủ, cha, bố, máy điều chỉnh máy điều tốc = der Kommandant +</t>
        </is>
      </c>
    </row>
    <row r="10993">
      <c r="A10993" t="inlineStr">
        <is>
          <t>kommandieren</t>
        </is>
      </c>
      <c r="B10993" t="inlineStr"/>
      <c r="C10993" t="inlineStr"/>
      <c r="D10993" t="inlineStr">
        <is>
          <t>ra lệnh, hạ lệnh, chỉ huy, điều khiển, chế ngự, kiềm chế, nén, sẵn, có sẵn, đủ tư cách để, đáng được, bắt phải, khiến phải, bao quát</t>
        </is>
      </c>
    </row>
    <row r="10994">
      <c r="A10994" t="inlineStr">
        <is>
          <t>kommandierend</t>
        </is>
      </c>
      <c r="B10994" t="inlineStr"/>
      <c r="C10994" t="inlineStr"/>
      <c r="D10994" t="inlineStr">
        <is>
          <t>chỉ huy, điều khiển, oai vệ, uy nghi, cao, nhìn được rộng ra xa</t>
        </is>
      </c>
    </row>
    <row r="10995">
      <c r="A10995" t="inlineStr">
        <is>
          <t>Kommando</t>
        </is>
      </c>
      <c r="B10995" t="inlineStr"/>
      <c r="C10995" t="inlineStr"/>
      <c r="D10995" t="inlineStr">
        <is>
          <t>lệnh, mệnh lệnh, quyền chỉ huy, quyền điều khiển, sự làm chủ, sự kiềm chế, sự nén, sự tinh thông, sự thành thạo, đội quân, bộ tư lệnh - vĩ bạch, sự gợi ý, sự ra hiệu, lời nói bóng, lời ám chỉ, ám hiệu, lời chú thích, tín hiệu, vai tuồng, cách xử lý thích hợp, hành động thích hơn, tâm trạng, gậy chơi bi-a, tóc đuôi sam - sự gỡ ra, sự tháo rời, sự tách ra, tình trạng tách rời ra, sự thờ ơ, tình trạng sống tách rời, sự vô tư, sự suy xét độc lập, phân đội, chi đội - thứ, bậc, ngôi, hàng, cấp, loại, giai cấp, thứ tự, trật tự, nội quy, thủ tục - tổ, đội, kíp, đội thể thao = das Kommando + = das Kommando führen +</t>
        </is>
      </c>
    </row>
    <row r="10996">
      <c r="A10996" t="inlineStr">
        <is>
          <t>Kommandos</t>
        </is>
      </c>
      <c r="B10996" t="inlineStr"/>
      <c r="C10996" t="inlineStr"/>
      <c r="D10996" t="inlineStr">
        <is>
          <t>sự dành ưu tiên = der Zeitüberschreitungswert für Kommandos +</t>
        </is>
      </c>
    </row>
    <row r="10997">
      <c r="A10997" t="inlineStr">
        <is>
          <t>Kommandostab</t>
        </is>
      </c>
      <c r="B10997" t="inlineStr"/>
      <c r="C10997" t="inlineStr"/>
      <c r="D10997" t="inlineStr">
        <is>
          <t>dùi cui, gậy chỉ huy, que gỗ truyền tay</t>
        </is>
      </c>
    </row>
    <row r="10998">
      <c r="A10998" t="inlineStr">
        <is>
          <t>Kommandotruppe</t>
        </is>
      </c>
      <c r="B10998" t="inlineStr"/>
      <c r="C10998" t="inlineStr"/>
      <c r="D10998" t="inlineStr">
        <is>
          <t>lính com-măng-đô, biệt kích, đặc công</t>
        </is>
      </c>
    </row>
    <row r="10999">
      <c r="A10999" t="inlineStr">
        <is>
          <t>kommend</t>
        </is>
      </c>
      <c r="B10999" t="inlineStr"/>
      <c r="C10999" t="inlineStr"/>
      <c r="D10999" t="inlineStr">
        <is>
          <t>sắp đến, sắp rời, sắp xuất bản, sãn sàng - gần đến, đang đến</t>
        </is>
      </c>
    </row>
    <row r="11000">
      <c r="A11000" t="inlineStr">
        <is>
          <t>Kommentar</t>
        </is>
      </c>
      <c r="B11000" t="inlineStr"/>
      <c r="C11000" t="inlineStr"/>
      <c r="D11000" t="inlineStr">
        <is>
          <t>lời bình luận, lời chú giải, lời chú thích, lời dẫn giải, lời phê bình, lời chỉ trích - bài bình luận, bài tường thuật = Kommentar überflüssig! +</t>
        </is>
      </c>
    </row>
    <row r="11001">
      <c r="A11001" t="inlineStr">
        <is>
          <t>Kommentator</t>
        </is>
      </c>
      <c r="B11001" t="inlineStr"/>
      <c r="C11001" t="inlineStr"/>
      <c r="D11001" t="inlineStr">
        <is>
          <t>người chú giải, người chú thích - nhà bình luận, người viết chú thích, người viết dẫn giải, người tường thuật, người thuyết minh</t>
        </is>
      </c>
    </row>
    <row r="11002">
      <c r="A11002" t="inlineStr">
        <is>
          <t>kommentieren</t>
        </is>
      </c>
      <c r="B11002" t="inlineStr"/>
      <c r="C11002" t="inlineStr"/>
      <c r="D11002" t="inlineStr">
        <is>
          <t>chú giải, chú thích - bình luận, dẫn giải, phê bình, chỉ trích</t>
        </is>
      </c>
    </row>
    <row r="11003">
      <c r="A11003" t="inlineStr">
        <is>
          <t>Kommentierung</t>
        </is>
      </c>
      <c r="B11003" t="inlineStr"/>
      <c r="C11003" t="inlineStr"/>
      <c r="D11003" t="inlineStr">
        <is>
          <t>sự bình luận, sự chú thích, sự dẫn giải</t>
        </is>
      </c>
    </row>
    <row r="11004">
      <c r="A11004" t="inlineStr">
        <is>
          <t>kommerzialisieren</t>
        </is>
      </c>
      <c r="B11004" t="inlineStr"/>
      <c r="C11004" t="inlineStr"/>
      <c r="D11004" t="inlineStr">
        <is>
          <t>thương nghiệp hoá, biến thành hàng hoá, biến thành hàng mua bán</t>
        </is>
      </c>
    </row>
    <row r="11005">
      <c r="A11005" t="inlineStr">
        <is>
          <t>Kommerzialisierung</t>
        </is>
      </c>
      <c r="B11005" t="inlineStr"/>
      <c r="C11005" t="inlineStr"/>
      <c r="D11005" t="inlineStr">
        <is>
          <t>sự thương nghiệp hoá, sự biến thành hàng hoá</t>
        </is>
      </c>
    </row>
    <row r="11006">
      <c r="A11006" t="inlineStr">
        <is>
          <t>kommerziell</t>
        </is>
      </c>
      <c r="B11006" t="inlineStr"/>
      <c r="C11006" t="inlineStr"/>
      <c r="D11006" t="inlineStr">
        <is>
          <t>buôn bán, thương mại, thương nghiệp</t>
        </is>
      </c>
    </row>
    <row r="11007">
      <c r="A11007" t="inlineStr">
        <is>
          <t>Kommissar</t>
        </is>
      </c>
      <c r="B11007" t="inlineStr"/>
      <c r="C11007" t="inlineStr"/>
      <c r="D11007" t="inlineStr">
        <is>
          <t>sĩ quan quân nhu, commissar, đại diện giám mục, kho lương thực - người được uỷ quyền, uỷ viên hội đồng, người đại biểu chính quyền trung ương - người giám thị, người trông nom, người quản lý, sĩ quan cảnh sát = der Hohe Kommissar +</t>
        </is>
      </c>
    </row>
    <row r="11008">
      <c r="A11008" t="inlineStr">
        <is>
          <t>kommissarisch</t>
        </is>
      </c>
      <c r="B11008" t="inlineStr"/>
      <c r="C11008" t="inlineStr"/>
      <c r="D11008" t="inlineStr">
        <is>
          <t>tạm, tạm thời, lâm thời</t>
        </is>
      </c>
    </row>
    <row r="11009">
      <c r="A11009" t="inlineStr">
        <is>
          <t>Kommission</t>
        </is>
      </c>
      <c r="B11009" t="inlineStr"/>
      <c r="C11009" t="inlineStr"/>
      <c r="D11009" t="inlineStr">
        <is>
          <t>lệnh, mệnh lệnh, nhiệm vụ, phận sự, sự uỷ nhiệm, sự uỷ thác, công việc uỷ nhiệm, công việc uỷ thác, hội đồng uỷ ban, tiền hoa hồng, sự phạm, sự can phạm, bằng phong các cấp sĩ quan - sự trang bị vũ khí = in Kommission + = die gemischte Kommission + = etwas in Kommission nehmen +</t>
        </is>
      </c>
    </row>
    <row r="11010">
      <c r="A11010" t="inlineStr">
        <is>
          <t>Kommode</t>
        </is>
      </c>
      <c r="B11010" t="inlineStr"/>
      <c r="C11010" t="inlineStr"/>
      <c r="D11010" t="inlineStr">
        <is>
          <t>cục, nha, vụ, bàn làm việc, bàn giấy, tủ có ngăn kéo, tủ com mốt - tủ con mốt cao - tủ com mốt cao, cốc cao chân = die doppelte Kommode +</t>
        </is>
      </c>
    </row>
    <row r="11011">
      <c r="A11011" t="inlineStr">
        <is>
          <t>Kommodore</t>
        </is>
      </c>
      <c r="B11011" t="inlineStr"/>
      <c r="C11011" t="inlineStr"/>
      <c r="D11011" t="inlineStr">
        <is>
          <t>thiếu tướng hải quân, hội trưởng câu lạc bộ thuyền đua, vị thuyền trưởng kỳ cựu nhất, thuyền vị thuyền trưởng kỳ cựu nhất</t>
        </is>
      </c>
    </row>
    <row r="11012">
      <c r="A11012" t="inlineStr">
        <is>
          <t>kommt</t>
        </is>
      </c>
      <c r="B11012" t="inlineStr"/>
      <c r="C11012" t="inlineStr"/>
      <c r="D11012">
        <f> es kommt mir vor + = wenn es hoch kommt +</f>
        <v/>
      </c>
    </row>
    <row r="11013">
      <c r="A11013" t="inlineStr">
        <is>
          <t>kommunal</t>
        </is>
      </c>
      <c r="B11013" t="inlineStr"/>
      <c r="C11013" t="inlineStr"/>
      <c r="D11013" t="inlineStr">
        <is>
          <t>công, chung, công cộng, công xã, các nhóm chủng tộc và tôn giáo đối lập ở một vùng - địa phương, bộ phận, cục bộ, quỹ tích - thành phố, đô thị, thị xã</t>
        </is>
      </c>
    </row>
    <row r="11014">
      <c r="A11014" t="inlineStr">
        <is>
          <t>Kommunikation</t>
        </is>
      </c>
      <c r="B11014" t="inlineStr"/>
      <c r="C11014" t="inlineStr"/>
      <c r="D11014" t="inlineStr">
        <is>
          <t>sự truyền đạt, sự thông tri, sự thông tin, tin tức truyền đạt, thông báo, sự giao thiệp, sự liên lạc, sự giao thông, sự thông nhau, giao thông giữa căn cứ và mặt trận = die systemunabhängige Kommunikation +</t>
        </is>
      </c>
    </row>
    <row r="11015">
      <c r="A11015" t="inlineStr">
        <is>
          <t>kommunikativ</t>
        </is>
      </c>
      <c r="B11015" t="inlineStr"/>
      <c r="C11015" t="inlineStr"/>
      <c r="D11015" t="inlineStr">
        <is>
          <t>dễ truyền đi, hay lan truyền, cởi mở, hay thổ lộ tâm sự, thích chuyện trò</t>
        </is>
      </c>
    </row>
    <row r="11016">
      <c r="A11016" t="inlineStr">
        <is>
          <t>Kommunikator</t>
        </is>
      </c>
      <c r="B11016" t="inlineStr"/>
      <c r="C11016" t="inlineStr"/>
      <c r="D11016" t="inlineStr">
        <is>
          <t>người truyền tin, người truyền đạt, cơ cấu truyền đạt</t>
        </is>
      </c>
    </row>
    <row r="11017">
      <c r="A11017" t="inlineStr">
        <is>
          <t>Kommunion</t>
        </is>
      </c>
      <c r="B11017" t="inlineStr"/>
      <c r="C11017" t="inlineStr"/>
      <c r="D11017" t="inlineStr">
        <is>
          <t>lễ phước, lễ ban phước, vật thiêng, lời thề, lời nguyền = die Kommunion +</t>
        </is>
      </c>
    </row>
    <row r="11018">
      <c r="A11018" t="inlineStr">
        <is>
          <t>Kommunismus</t>
        </is>
      </c>
      <c r="B11018" t="inlineStr"/>
      <c r="C11018" t="inlineStr"/>
      <c r="D11018" t="inlineStr">
        <is>
          <t>chủ nghĩa cộng sản</t>
        </is>
      </c>
    </row>
    <row r="11019">
      <c r="A11019" t="inlineStr">
        <is>
          <t>Kommunist</t>
        </is>
      </c>
      <c r="B11019" t="inlineStr"/>
      <c r="C11019" t="inlineStr"/>
      <c r="D11019" t="inlineStr">
        <is>
          <t>người cộng sản = der Kommunist + = der heimliche Kommunist +</t>
        </is>
      </c>
    </row>
    <row r="11020">
      <c r="A11020" t="inlineStr">
        <is>
          <t>kommunistisch</t>
        </is>
      </c>
      <c r="B11020" t="inlineStr"/>
      <c r="C11020" t="inlineStr"/>
      <c r="D11020" t="inlineStr">
        <is>
          <t>communist, Công xã Pa-ri, ủng hộ Công xã Pa-ri</t>
        </is>
      </c>
    </row>
    <row r="11021">
      <c r="A11021" t="inlineStr">
        <is>
          <t>kommunizieren</t>
        </is>
      </c>
      <c r="B11021" t="inlineStr"/>
      <c r="C11021" t="inlineStr"/>
      <c r="D11021" t="inlineStr">
        <is>
          <t>đàm luận, nói chuyện thân mật, gần gụi, thân thiết, cảm thông, chịu lễ ban thánh thể</t>
        </is>
      </c>
    </row>
    <row r="11022">
      <c r="A11022" t="inlineStr">
        <is>
          <t>Kommutator</t>
        </is>
      </c>
      <c r="B11022" t="inlineStr"/>
      <c r="C11022" t="inlineStr"/>
      <c r="D11022" t="inlineStr">
        <is>
          <t>người thay thế, vật thay thế, người thay, vật thay, cái đảo mạch, cái chuyển mạch, hoán tử</t>
        </is>
      </c>
    </row>
    <row r="11023">
      <c r="A11023" t="inlineStr">
        <is>
          <t>Kompagnon</t>
        </is>
      </c>
      <c r="B11023" t="inlineStr"/>
      <c r="C11023" t="inlineStr"/>
      <c r="D11023" t="inlineStr">
        <is>
          <t>người cùng chung phần, người cùng canh ty, hội viên, bạn cùng phe, bạn cùng nhảy, vợ, chồng, khung lỗ</t>
        </is>
      </c>
    </row>
    <row r="11024">
      <c r="A11024" t="inlineStr">
        <is>
          <t>kompakt</t>
        </is>
      </c>
      <c r="B11024" t="inlineStr"/>
      <c r="C11024" t="inlineStr"/>
      <c r="D11024" t="inlineStr">
        <is>
          <t>kết, đặc, chặt, rắn chắc, chắc nịch, chật ních, chen chúc, cô động, súc tích, chất chứa, chứa đầy, đầy - cụ thể, bằng bê tông - rắn, vững chắc, chắc chắn, có cơ sở, có thể tin cậy được, thật sự, thuần nhất, thống nhất, khối, có ba chiều, lập thể, rất tốt, cừ, chiến, nhất trí - khoẻ mạnh, cứng cáp, cường tráng, mãnh liệt, mạnh mẽ, kiên quyết</t>
        </is>
      </c>
    </row>
    <row r="11025">
      <c r="A11025" t="inlineStr">
        <is>
          <t>Kompaktheit</t>
        </is>
      </c>
      <c r="B11025" t="inlineStr"/>
      <c r="C11025" t="inlineStr"/>
      <c r="D11025" t="inlineStr">
        <is>
          <t>tính rắn chắc, tính chắc nịch, độ chặt, tính cô động, tính súc tích</t>
        </is>
      </c>
    </row>
    <row r="11026">
      <c r="A11026" t="inlineStr">
        <is>
          <t>Kompanie</t>
        </is>
      </c>
      <c r="B11026" t="inlineStr"/>
      <c r="C11026" t="inlineStr"/>
      <c r="D11026" t="inlineStr">
        <is>
          <t>sự cùng đi, sự cùng ở, sự có bầu có bạn, khách, khách khứa, bạn, bè bạn, hội, công ty, đoàn, toán, bọn, toàn thể thuỷ thủ, đại đội</t>
        </is>
      </c>
    </row>
    <row r="11027">
      <c r="A11027" t="inlineStr">
        <is>
          <t>Komparation</t>
        </is>
      </c>
      <c r="B11027" t="inlineStr"/>
      <c r="C11027" t="inlineStr"/>
      <c r="D11027" t="inlineStr">
        <is>
          <t>sự so sánh</t>
        </is>
      </c>
    </row>
    <row r="11028">
      <c r="A11028" t="inlineStr">
        <is>
          <t>Komparativ</t>
        </is>
      </c>
      <c r="B11028" t="inlineStr"/>
      <c r="C11028" t="inlineStr"/>
      <c r="D11028" t="inlineStr">
        <is>
          <t>cấp so sánh, từ ở cấp so sánh</t>
        </is>
      </c>
    </row>
    <row r="11029">
      <c r="A11029" t="inlineStr">
        <is>
          <t>Komparse</t>
        </is>
      </c>
      <c r="B11029" t="inlineStr"/>
      <c r="C11029" t="inlineStr"/>
      <c r="D11029" t="inlineStr">
        <is>
          <t>cái phụ, cái thêm, món phải trả thêm, bài nhảy thêm, vai phụ, vai cho có mặt, đợt phát hành đặc biệt</t>
        </is>
      </c>
    </row>
    <row r="11030">
      <c r="A11030" t="inlineStr">
        <is>
          <t>kompatibel</t>
        </is>
      </c>
      <c r="B11030" t="inlineStr"/>
      <c r="C11030" t="inlineStr"/>
      <c r="D11030" t="inlineStr">
        <is>
          <t>hợp, thích hợp, tương hợp = nicht kompatibel +</t>
        </is>
      </c>
    </row>
    <row r="11031">
      <c r="A11031" t="inlineStr">
        <is>
          <t>Kompendium</t>
        </is>
      </c>
      <c r="B11031" t="inlineStr"/>
      <c r="C11031" t="inlineStr"/>
      <c r="D11031" t="inlineStr">
        <is>
          <t>sổ tay, sách học, phím đàn, sự tập sử dụng súng</t>
        </is>
      </c>
    </row>
    <row r="11032">
      <c r="A11032" t="inlineStr">
        <is>
          <t>Kompensation</t>
        </is>
      </c>
      <c r="B11032" t="inlineStr"/>
      <c r="C11032" t="inlineStr"/>
      <c r="D11032" t="inlineStr">
        <is>
          <t>sự đền bù, sự bồi thường, vật đền bù, vật bồi thường, sự bù</t>
        </is>
      </c>
    </row>
    <row r="11033">
      <c r="A11033" t="inlineStr">
        <is>
          <t>kompensieren</t>
        </is>
      </c>
      <c r="B11033" t="inlineStr"/>
      <c r="C11033" t="inlineStr"/>
      <c r="D11033" t="inlineStr">
        <is>
          <t>bù, đền bù, bồi thường - làm ngang bằng - làm bằng nhau, làm ngang nhau, gỡ hoà</t>
        </is>
      </c>
    </row>
    <row r="11034">
      <c r="A11034" t="inlineStr">
        <is>
          <t>kompetent</t>
        </is>
      </c>
      <c r="B11034" t="inlineStr"/>
      <c r="C11034" t="inlineStr"/>
      <c r="D11034" t="inlineStr">
        <is>
          <t>có năng lực, có tài, có đủ tư cách, có đủ thẩm quyền - có đủ khả năng, có đủ trình độ, thạo giỏi, có thẩm quyền, có thể cho phép được, tuỳ ý</t>
        </is>
      </c>
    </row>
    <row r="11035">
      <c r="A11035" t="inlineStr">
        <is>
          <t>Kompetenz</t>
        </is>
      </c>
      <c r="B11035" t="inlineStr"/>
      <c r="C11035" t="inlineStr"/>
      <c r="D11035" t="inlineStr">
        <is>
          <t>uy quyền, quyền lực, quyền thế, uỷ quyền, số nhiều) nhà cầm quyền, nhà chức trách, nhà đương cục, người có uy tín, người có thẩm quyền, chuyên gia, người lão luyện, tài liệu có thể làm căn cứ đáng tin - căn cứ - năng lực, khả năng, tiền thu nhập đủ để sống sung túc, thẩm quyền</t>
        </is>
      </c>
    </row>
    <row r="11036">
      <c r="A11036" t="inlineStr">
        <is>
          <t>Kompilation</t>
        </is>
      </c>
      <c r="B11036" t="inlineStr"/>
      <c r="C11036" t="inlineStr"/>
      <c r="D11036" t="inlineStr">
        <is>
          <t>sự biên soạn, sự sưu tập tài liệu, tài liệu biên soạn, tài liệu sưu tập</t>
        </is>
      </c>
    </row>
    <row r="11037">
      <c r="A11037" t="inlineStr">
        <is>
          <t>Komplement</t>
        </is>
      </c>
      <c r="B11037" t="inlineStr"/>
      <c r="C11037" t="inlineStr"/>
      <c r="D11037" t="inlineStr">
        <is>
          <t>phần bù, phần bổ sung, quân số đầy đủ, bổ ngữ, thể bù, bổ thể</t>
        </is>
      </c>
    </row>
    <row r="11038">
      <c r="A11038" t="inlineStr">
        <is>
          <t>Komplet</t>
        </is>
      </c>
      <c r="B11038" t="inlineStr"/>
      <c r="C11038" t="inlineStr"/>
      <c r="D11038" t="inlineStr">
        <is>
          <t>toàn bộ, ấn tượng chung, khúc đồng diễn, đồng diễn, đoàn hát múa, bộ quần áo</t>
        </is>
      </c>
    </row>
    <row r="11039">
      <c r="A11039" t="inlineStr">
        <is>
          <t>Komplex</t>
        </is>
      </c>
      <c r="B11039" t="inlineStr"/>
      <c r="C11039" t="inlineStr"/>
      <c r="D11039" t="inlineStr">
        <is>
          <t>mớ phức tạp, phức hệ, nhà máy liên hợp, khu công nghiệp liên hợp</t>
        </is>
      </c>
    </row>
    <row r="11040">
      <c r="A11040" t="inlineStr">
        <is>
          <t>komplex</t>
        </is>
      </c>
      <c r="B11040" t="inlineStr"/>
      <c r="C11040" t="inlineStr"/>
      <c r="D11040" t="inlineStr">
        <is>
          <t>phức tạp, rắc rối</t>
        </is>
      </c>
    </row>
    <row r="11041">
      <c r="A11041" t="inlineStr">
        <is>
          <t>Komplikation</t>
        </is>
      </c>
      <c r="B11041" t="inlineStr"/>
      <c r="C11041" t="inlineStr"/>
      <c r="D11041" t="inlineStr">
        <is>
          <t>sự phức tạp, sự rắc rối, biến chứng - tình trạng hỗn độn, sự hiểu lầm rắc rối, tình trạng rắc rối phức tạp, đống lộn xộn</t>
        </is>
      </c>
    </row>
    <row r="11042">
      <c r="A11042" t="inlineStr">
        <is>
          <t>Komplize</t>
        </is>
      </c>
      <c r="B11042" t="inlineStr"/>
      <c r="C11042" t="inlineStr"/>
      <c r="D11042" t="inlineStr">
        <is>
          <t>kẻ tòng phạm, kẻ đồng loã - mũ bê-rê, mũ phụ nữ, mũ trẻ em, nắp đậy, ca-pô, nắp ống lò sưởi, cò mồi</t>
        </is>
      </c>
    </row>
    <row r="11043">
      <c r="A11043" t="inlineStr">
        <is>
          <t>komplizieren</t>
        </is>
      </c>
      <c r="B11043" t="inlineStr"/>
      <c r="C11043" t="inlineStr"/>
      <c r="D11043" t="inlineStr">
        <is>
          <t>làm phức tạp, làm rắc rối - pha, trộn, hoà lẫn, ghép thành từ ghép, dàn xếp, điều đình</t>
        </is>
      </c>
    </row>
    <row r="11044">
      <c r="A11044" t="inlineStr">
        <is>
          <t>kompliziert</t>
        </is>
      </c>
      <c r="B11044" t="inlineStr"/>
      <c r="C11044" t="inlineStr"/>
      <c r="D11044" t="inlineStr">
        <is>
          <t>phức tạp, rắc rối - - kép, ghép, phức, phức hợp, đa hợp - rối beng, khó hiểu - có nhiều nút, có nhiều mắt, có nhiều đầu mấu, khó khăn, nan giải, khó giải thích - lúng túng, bối rối - tinh vi, khôn ra, thạo đời ra, giả, giả mạo, pha, không nguyên chất = kompliziert +</t>
        </is>
      </c>
    </row>
    <row r="11045">
      <c r="A11045" t="inlineStr">
        <is>
          <t>Kompliziertheit</t>
        </is>
      </c>
      <c r="B11045" t="inlineStr"/>
      <c r="C11045" t="inlineStr"/>
      <c r="D11045" t="inlineStr">
        <is>
          <t>sự phức tạp, sự rắc rối, điều phức tạp - intricateness, điều rắc rối</t>
        </is>
      </c>
    </row>
    <row r="11046">
      <c r="A11046" t="inlineStr">
        <is>
          <t>Komponente</t>
        </is>
      </c>
      <c r="B11046" t="inlineStr"/>
      <c r="C11046" t="inlineStr"/>
      <c r="D11046" t="inlineStr">
        <is>
          <t>thành phần, phần hợp thành = die Komponente +</t>
        </is>
      </c>
    </row>
    <row r="11047">
      <c r="A11047" t="inlineStr">
        <is>
          <t>Komponieren</t>
        </is>
      </c>
      <c r="B11047" t="inlineStr"/>
      <c r="C11047" t="inlineStr"/>
      <c r="D11047" t="inlineStr">
        <is>
          <t>sự sáng tác, sự sắp chữ</t>
        </is>
      </c>
    </row>
    <row r="11048">
      <c r="A11048" t="inlineStr">
        <is>
          <t>komponieren</t>
        </is>
      </c>
      <c r="B11048" t="inlineStr"/>
      <c r="C11048" t="inlineStr"/>
      <c r="D11048" t="inlineStr">
        <is>
          <t>soạn, sáng tác, làm, dạng bị động) gồm có, bao gồm, bình tĩnh lại, trấn tĩnh, chuẩn bị tư thế đĩnh đạc, giải quyết, dàn xếp, dẹp được, sắp chữ - thảo, viết</t>
        </is>
      </c>
    </row>
    <row r="11049">
      <c r="A11049" t="inlineStr">
        <is>
          <t>komponiert</t>
        </is>
      </c>
      <c r="B11049" t="inlineStr"/>
      <c r="C11049" t="inlineStr"/>
      <c r="D11049" t="inlineStr">
        <is>
          <t>bình tĩnh, điềm tĩnh</t>
        </is>
      </c>
    </row>
    <row r="11050">
      <c r="A11050" t="inlineStr">
        <is>
          <t>Komponist</t>
        </is>
      </c>
      <c r="B11050" t="inlineStr"/>
      <c r="C11050" t="inlineStr"/>
      <c r="D11050" t="inlineStr">
        <is>
          <t>người soạn nhạc, người soạn, người sáng tác</t>
        </is>
      </c>
    </row>
    <row r="11051">
      <c r="A11051" t="inlineStr">
        <is>
          <t>Komposition</t>
        </is>
      </c>
      <c r="B11051" t="inlineStr"/>
      <c r="C11051" t="inlineStr"/>
      <c r="D11051" t="inlineStr">
        <is>
          <t>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t>
        </is>
      </c>
    </row>
    <row r="11052">
      <c r="A11052" t="inlineStr">
        <is>
          <t>Kompost</t>
        </is>
      </c>
      <c r="B11052" t="inlineStr"/>
      <c r="C11052" t="inlineStr"/>
      <c r="D11052" t="inlineStr">
        <is>
          <t>phân trộn, phân compôt = zu Kompost verarbeiten +</t>
        </is>
      </c>
    </row>
    <row r="11053">
      <c r="A11053" t="inlineStr">
        <is>
          <t>Kompott</t>
        </is>
      </c>
      <c r="B11053" t="inlineStr"/>
      <c r="C11053" t="inlineStr"/>
      <c r="D11053" t="inlineStr">
        <is>
          <t>mứt quả - nước xốt, cái làm thêm thích thú, cái làm thêm thú vị, nước muối, dung dịch muối, sự vô lễ, sự láo xược</t>
        </is>
      </c>
    </row>
    <row r="11054">
      <c r="A11054" t="inlineStr">
        <is>
          <t>Kompression</t>
        </is>
      </c>
      <c r="B11054" t="inlineStr"/>
      <c r="C11054" t="inlineStr"/>
      <c r="D11054" t="inlineStr">
        <is>
          <t>sự ép, sự nén, sự cô lại, sự cô đọng, sự giảm bớt, sự độn, sự lèn, sự đầm</t>
        </is>
      </c>
    </row>
    <row r="11055">
      <c r="A11055" t="inlineStr">
        <is>
          <t>Kompressor</t>
        </is>
      </c>
      <c r="B11055" t="inlineStr"/>
      <c r="C11055" t="inlineStr"/>
      <c r="D11055" t="inlineStr">
        <is>
          <t>máy nén, máy ép - người ép, người vắt, người tống tiền, người bòn tiền, người bóp nặn, máy ép khử bọt khí - bơm tăng nạp</t>
        </is>
      </c>
    </row>
    <row r="11056">
      <c r="A11056" t="inlineStr">
        <is>
          <t>komprimieren</t>
        </is>
      </c>
      <c r="B11056" t="inlineStr"/>
      <c r="C11056" t="inlineStr"/>
      <c r="D11056" t="inlineStr">
        <is>
          <t>ép, nén, đè, cô lại</t>
        </is>
      </c>
    </row>
    <row r="11057">
      <c r="A11057" t="inlineStr">
        <is>
          <t>Komprimierung</t>
        </is>
      </c>
      <c r="B11057" t="inlineStr"/>
      <c r="C11057" t="inlineStr"/>
      <c r="D11057" t="inlineStr">
        <is>
          <t>sự ép, sự nén, sự cô lại, sự cô đọng, sự giảm bớt, sự độn, sự lèn, sự đầm</t>
        </is>
      </c>
    </row>
    <row r="11058">
      <c r="A11058" t="inlineStr">
        <is>
          <t>kompromittieren</t>
        </is>
      </c>
      <c r="B11058" t="inlineStr"/>
      <c r="C11058" t="inlineStr"/>
      <c r="D11058" t="inlineStr">
        <is>
          <t>dàn xếp, thoả hiệp, làm hại, làm tổn thương</t>
        </is>
      </c>
    </row>
    <row r="11059">
      <c r="A11059" t="inlineStr">
        <is>
          <t>Kondensator</t>
        </is>
      </c>
      <c r="B11059" t="inlineStr"/>
      <c r="C11059" t="inlineStr"/>
      <c r="D11059" t="inlineStr">
        <is>
          <t>bình ngưng, cái tụ điện, cái tụ sáng = der Kondensator +</t>
        </is>
      </c>
    </row>
    <row r="11060">
      <c r="A11060" t="inlineStr">
        <is>
          <t>Kondensators</t>
        </is>
      </c>
      <c r="B11060" t="inlineStr"/>
      <c r="C11060" t="inlineStr"/>
      <c r="D11060" t="inlineStr">
        <is>
          <t>điện dung</t>
        </is>
      </c>
    </row>
    <row r="11061">
      <c r="A11061" t="inlineStr">
        <is>
          <t>kondensierbar</t>
        </is>
      </c>
      <c r="B11061" t="inlineStr"/>
      <c r="C11061" t="inlineStr"/>
      <c r="D11061" t="inlineStr">
        <is>
          <t>có thể hoá đặc, có thể ngưng lại, có thể tụ lại, có thể cô lại</t>
        </is>
      </c>
    </row>
    <row r="11062">
      <c r="A11062" t="inlineStr">
        <is>
          <t>Kondensieren</t>
        </is>
      </c>
      <c r="B11062" t="inlineStr"/>
      <c r="C11062" t="inlineStr"/>
      <c r="D11062" t="inlineStr">
        <is>
          <t>sự hoá đặc, sự ngưng, sự tụ, khối đặc lại, sự cô đọng</t>
        </is>
      </c>
    </row>
    <row r="11063">
      <c r="A11063" t="inlineStr">
        <is>
          <t>kondensieren</t>
        </is>
      </c>
      <c r="B11063" t="inlineStr"/>
      <c r="C11063" t="inlineStr"/>
      <c r="D11063" t="inlineStr">
        <is>
          <t>làm đặc lại, làm ngưng lại, làm tụ lại, hoá đặc, ngưng lại, tụ lại, nói cô đọng, viết súc tích</t>
        </is>
      </c>
    </row>
    <row r="11064">
      <c r="A11064" t="inlineStr">
        <is>
          <t>Kondensstreifen</t>
        </is>
      </c>
      <c r="B11064" t="inlineStr"/>
      <c r="C11064" t="inlineStr"/>
      <c r="D11064" t="inlineStr">
        <is>
          <t>vệt hơi</t>
        </is>
      </c>
    </row>
    <row r="11065">
      <c r="A11065" t="inlineStr">
        <is>
          <t>Kondition</t>
        </is>
      </c>
      <c r="B11065" t="inlineStr"/>
      <c r="C11065" t="inlineStr"/>
      <c r="D11065" t="inlineStr">
        <is>
          <t>sự thích hợp, sự phù hợp, sự vừa vặn, sự xứng dáng, sự đúng, sự phải, tình trạng sung sức = eine gute Kondition haben +</t>
        </is>
      </c>
    </row>
    <row r="11066">
      <c r="A11066" t="inlineStr">
        <is>
          <t>konditional</t>
        </is>
      </c>
      <c r="B11066" t="inlineStr"/>
      <c r="C11066" t="inlineStr"/>
      <c r="D11066" t="inlineStr">
        <is>
          <t>có điều kiện, điều kiện</t>
        </is>
      </c>
    </row>
    <row r="11067">
      <c r="A11067" t="inlineStr">
        <is>
          <t>Konditor</t>
        </is>
      </c>
      <c r="B11067" t="inlineStr"/>
      <c r="C11067" t="inlineStr"/>
      <c r="D11067" t="inlineStr">
        <is>
          <t>người làm mứt kẹo, người bán mứt kẹo</t>
        </is>
      </c>
    </row>
    <row r="11068">
      <c r="A11068" t="inlineStr">
        <is>
          <t>Konditorei</t>
        </is>
      </c>
      <c r="B11068" t="inlineStr"/>
      <c r="C11068" t="inlineStr"/>
      <c r="D11068" t="inlineStr">
        <is>
          <t>mứt, kẹo, cửa hàng mứt kẹo</t>
        </is>
      </c>
    </row>
    <row r="11069">
      <c r="A11069" t="inlineStr">
        <is>
          <t>kondolieren</t>
        </is>
      </c>
      <c r="B11069" t="inlineStr"/>
      <c r="C11069" t="inlineStr"/>
      <c r="D11069" t="inlineStr">
        <is>
          <t>chia buồn, ngỏ lời chia buồn</t>
        </is>
      </c>
    </row>
    <row r="11070">
      <c r="A11070" t="inlineStr">
        <is>
          <t>Kondom</t>
        </is>
      </c>
      <c r="B11070" t="inlineStr"/>
      <c r="C11070" t="inlineStr"/>
      <c r="D11070" t="inlineStr">
        <is>
          <t>bao dương vật</t>
        </is>
      </c>
    </row>
    <row r="11071">
      <c r="A11071" t="inlineStr">
        <is>
          <t>Kondor</t>
        </is>
      </c>
      <c r="B11071" t="inlineStr"/>
      <c r="C11071" t="inlineStr"/>
      <c r="D11071" t="inlineStr">
        <is>
          <t>kền kền khoang cổ</t>
        </is>
      </c>
    </row>
    <row r="11072">
      <c r="A11072" t="inlineStr">
        <is>
          <t>Konfekt</t>
        </is>
      </c>
      <c r="B11072" t="inlineStr"/>
      <c r="C11072" t="inlineStr"/>
      <c r="D11072" t="inlineStr">
        <is>
          <t>kẹo, côcain - kẹo trứng chim, kẹo hạnh nhân, kẹo đrajê, quả ngào đường, mứt quả - sự pha chế, quả đóng hộp, mứt, áo quần may sẵn - cửa hàng mứt kẹo</t>
        </is>
      </c>
    </row>
    <row r="11073">
      <c r="A11073" t="inlineStr">
        <is>
          <t>Konferenz</t>
        </is>
      </c>
      <c r="B11073" t="inlineStr"/>
      <c r="C11073" t="inlineStr"/>
      <c r="D11073" t="inlineStr">
        <is>
          <t>cuộc nói chuyện, cuộc hội đàm - sự bàn bạc, sự hội ý, hội nghị - nghị viên, hội nghị quốc tế, ở Ê-cốt) cuộc họp một ngày, đồ ăn thường ngày, chế độ ăn uống, chế độ ăn kiêng - sự gặp gỡ, sự gặp mặt, cuộc nói chuyện riêng, cuộc phỏng vấn, bài phỏng vấn = die Konferenz + = eine Konferenz abhalten + = bei einer Konferenz sein +</t>
        </is>
      </c>
    </row>
    <row r="11074">
      <c r="A11074" t="inlineStr">
        <is>
          <t>Konfession</t>
        </is>
      </c>
      <c r="B11074" t="inlineStr"/>
      <c r="C11074" t="inlineStr"/>
      <c r="D11074" t="inlineStr">
        <is>
          <t>sự thú tội, sự thú nhận, sự xưng tội, tôi đã xưng, sự tuyên bố, sự phát biểu, tín điều - tín ngưỡng - sự cho tên là, sự đặt tên là, sự gọi tên là, sự gọi, loại, hạng, loại đơn vị, tên chỉ loại, tên chỉ hạng, giáo phái</t>
        </is>
      </c>
    </row>
    <row r="11075">
      <c r="A11075" t="inlineStr">
        <is>
          <t>konfessionell</t>
        </is>
      </c>
      <c r="B11075" t="inlineStr"/>
      <c r="C11075" t="inlineStr"/>
      <c r="D11075" t="inlineStr">
        <is>
          <t>xưng tội - giáo phái</t>
        </is>
      </c>
    </row>
    <row r="11076">
      <c r="A11076" t="inlineStr">
        <is>
          <t>Konfetti</t>
        </is>
      </c>
      <c r="B11076" t="inlineStr"/>
      <c r="C11076" t="inlineStr"/>
      <c r="D11076" t="inlineStr">
        <is>
          <t>công-phét-ti, hoa giấy</t>
        </is>
      </c>
    </row>
    <row r="11077">
      <c r="A11077" t="inlineStr">
        <is>
          <t>Konfiguration</t>
        </is>
      </c>
      <c r="B11077" t="inlineStr"/>
      <c r="C11077" t="inlineStr"/>
      <c r="D11077" t="inlineStr">
        <is>
          <t>hình thể, hình dạng</t>
        </is>
      </c>
    </row>
    <row r="11078">
      <c r="A11078" t="inlineStr">
        <is>
          <t>konfigurieren</t>
        </is>
      </c>
      <c r="B11078" t="inlineStr"/>
      <c r="C11078" t="inlineStr"/>
      <c r="D11078">
        <f> neu konfigurieren +</f>
        <v/>
      </c>
    </row>
    <row r="11079">
      <c r="A11079" t="inlineStr">
        <is>
          <t>konfiszieren</t>
        </is>
      </c>
      <c r="B11079" t="inlineStr"/>
      <c r="C11079" t="inlineStr"/>
      <c r="D11079" t="inlineStr">
        <is>
          <t>tịch thu, sung công - chuyển giao, được chuyển giao</t>
        </is>
      </c>
    </row>
    <row r="11080">
      <c r="A11080" t="inlineStr">
        <is>
          <t>konfiszierend</t>
        </is>
      </c>
      <c r="B11080" t="inlineStr"/>
      <c r="C11080" t="inlineStr"/>
      <c r="D11080" t="inlineStr">
        <is>
          <t>để tịch thu, để sung công</t>
        </is>
      </c>
    </row>
    <row r="11081">
      <c r="A11081" t="inlineStr">
        <is>
          <t>Konfiszierung</t>
        </is>
      </c>
      <c r="B11081" t="inlineStr"/>
      <c r="C11081" t="inlineStr"/>
      <c r="D11081" t="inlineStr">
        <is>
          <t>sự tịch thu, sự sung công, sự ỷ quyền cướp không</t>
        </is>
      </c>
    </row>
    <row r="11082">
      <c r="A11082" t="inlineStr">
        <is>
          <t>Konflikt</t>
        </is>
      </c>
      <c r="B11082" t="inlineStr"/>
      <c r="C11082" t="inlineStr"/>
      <c r="D11082" t="inlineStr">
        <is>
          <t>sự xung đột, sự tranh giành, sự va chạm, cuộc xung đột, sự đối lập, sự mâu thuẫn - sự đấu tranh, sự chiến đấu, trận đánh, cuộc chiến đấu, sự lục đục, khả năng chiến đấu, tính hiếu chiến, máu hăng = in Konflikt geraten + = mit dem Gesetz in Konflikt geraten +</t>
        </is>
      </c>
    </row>
    <row r="11083">
      <c r="A11083" t="inlineStr">
        <is>
          <t>konform</t>
        </is>
      </c>
      <c r="B11083" t="inlineStr"/>
      <c r="C11083" t="inlineStr"/>
      <c r="D11083" t="inlineStr">
        <is>
          <t>hợp với, phù hợp với, thích hợp với, đúng với, theo đúng, dễ bảo, ngoan ngoãn = konform +</t>
        </is>
      </c>
    </row>
    <row r="11084">
      <c r="A11084" t="inlineStr">
        <is>
          <t>konfrontieren</t>
        </is>
      </c>
      <c r="B11084" t="inlineStr"/>
      <c r="C11084" t="inlineStr"/>
      <c r="D11084" t="inlineStr">
        <is>
          <t>mặt giáp mặt với, đối diện với, đứng trước, chạm trán, đương đầu với, đối chất, đối chiếu</t>
        </is>
      </c>
    </row>
    <row r="11085">
      <c r="A11085" t="inlineStr">
        <is>
          <t>konfus</t>
        </is>
      </c>
      <c r="B11085" t="inlineStr"/>
      <c r="C11085" t="inlineStr"/>
      <c r="D11085" t="inlineStr">
        <is>
          <t>run run, run lẫy bẫy, lẫy bẫy, lập cập, đi không vững, đứng không vững - lầy bùn, lấy lội, vấy bùn, đầy bùn, lấm bùn, xỉn, xám, xám xịt, đục, đục ngầu, lộn xộn, hỗn độn, không rõ, mập mờ - lang thang, quanh co, uốn khúc, không định cư, nay đây mai đó, vẩn vơ, lan man, lơ đễnh, lạc lõng, không mạch lạc, mê sảng, nói mê</t>
        </is>
      </c>
    </row>
    <row r="11086">
      <c r="A11086" t="inlineStr">
        <is>
          <t>Kongo</t>
        </is>
      </c>
      <c r="B11086" t="inlineStr"/>
      <c r="C11086" t="inlineStr"/>
      <c r="D11086">
        <f> Demokratische Republik Kongo +</f>
        <v/>
      </c>
    </row>
    <row r="11087">
      <c r="A11087" t="inlineStr">
        <is>
          <t>Kongruenz</t>
        </is>
      </c>
      <c r="B11087" t="inlineStr"/>
      <c r="C11087" t="inlineStr"/>
      <c r="D11087" t="inlineStr">
        <is>
          <t>sự trùng khớp, sự trùng nhau, sự trùng khớp ngẫu nhiên = die Kongruenz +</t>
        </is>
      </c>
    </row>
    <row r="11088">
      <c r="A11088" t="inlineStr">
        <is>
          <t>Konifere</t>
        </is>
      </c>
      <c r="B11088" t="inlineStr"/>
      <c r="C11088" t="inlineStr"/>
      <c r="D11088" t="inlineStr">
        <is>
          <t>cây loại tùng bách</t>
        </is>
      </c>
    </row>
    <row r="11089">
      <c r="A11089" t="inlineStr">
        <is>
          <t>konisch</t>
        </is>
      </c>
      <c r="B11089" t="inlineStr"/>
      <c r="C11089" t="inlineStr"/>
      <c r="D11089" t="inlineStr">
        <is>
          <t>hình nón, mặt nón</t>
        </is>
      </c>
    </row>
    <row r="11090">
      <c r="A11090" t="inlineStr">
        <is>
          <t>Konjugation</t>
        </is>
      </c>
      <c r="B11090" t="inlineStr"/>
      <c r="C11090" t="inlineStr"/>
      <c r="D11090" t="inlineStr">
        <is>
          <t>sự kết hợp, sự chia, sự tiếp hợp</t>
        </is>
      </c>
    </row>
    <row r="11091">
      <c r="A11091" t="inlineStr">
        <is>
          <t>konjugieren</t>
        </is>
      </c>
      <c r="B11091" t="inlineStr"/>
      <c r="C11091" t="inlineStr"/>
      <c r="D11091" t="inlineStr">
        <is>
          <t>chia, giao hợp, tiếp hợp</t>
        </is>
      </c>
    </row>
    <row r="11092">
      <c r="A11092" t="inlineStr">
        <is>
          <t>konjugiert</t>
        </is>
      </c>
      <c r="B11092" t="inlineStr"/>
      <c r="C11092" t="inlineStr"/>
      <c r="D11092" t="inlineStr">
        <is>
          <t>chia, giao hợp, tiếp hợp</t>
        </is>
      </c>
    </row>
    <row r="11093">
      <c r="A11093" t="inlineStr">
        <is>
          <t>Konjunktion</t>
        </is>
      </c>
      <c r="B11093" t="inlineStr"/>
      <c r="C11093" t="inlineStr"/>
      <c r="D11093" t="inlineStr">
        <is>
          <t>sự liên kết, sự kết hợp, sự tiếp hợp, cơ hội trùng hợp, sự kiện kết hợp, liên từ, sự giao hội</t>
        </is>
      </c>
    </row>
    <row r="11094">
      <c r="A11094" t="inlineStr">
        <is>
          <t>Konjunktur</t>
        </is>
      </c>
      <c r="B11094" t="inlineStr"/>
      <c r="C11094" t="inlineStr"/>
      <c r="D11094" t="inlineStr">
        <is>
          <t>sào căng buồm, hàng rào gỗ nổi, cần, xà dọc, tiếng nổ đùng đùng, tiếng gầm, tiếng oang oang, tiếng kêu vo vo, sự tăng vọt, sự phất trong, sự nổi tiếng thình lình - sự nối liền, chỗ nối, điểm gặp nhau, tình hình, sự việc, thời cơ, mối hàn, mối nối, mối ghép</t>
        </is>
      </c>
    </row>
    <row r="11095">
      <c r="A11095" t="inlineStr">
        <is>
          <t>Konklave</t>
        </is>
      </c>
      <c r="B11095" t="inlineStr"/>
      <c r="C11095" t="inlineStr"/>
      <c r="D11095" t="inlineStr">
        <is>
          <t>hội nghị các giáo chủ áo đỏ, buổi họp kín</t>
        </is>
      </c>
    </row>
    <row r="11096">
      <c r="A11096" t="inlineStr">
        <is>
          <t>konkret</t>
        </is>
      </c>
      <c r="B11096" t="inlineStr"/>
      <c r="C11096" t="inlineStr"/>
      <c r="D11096" t="inlineStr">
        <is>
          <t>thật sự, thật, thực tế, có thật, hiện tại, hiện thời, hiện nay - cụ thể, bằng bê tông</t>
        </is>
      </c>
    </row>
    <row r="11097">
      <c r="A11097" t="inlineStr">
        <is>
          <t>Konkurrent</t>
        </is>
      </c>
      <c r="B11097" t="inlineStr"/>
      <c r="C11097" t="inlineStr"/>
      <c r="D11097" t="inlineStr">
        <is>
          <t>người cạnh tranh, đấu thủ, đối thủ - địch thủ, người kình địch = der unlautere Konkurrent +</t>
        </is>
      </c>
    </row>
    <row r="11098">
      <c r="A11098" t="inlineStr">
        <is>
          <t>Konkurrenz</t>
        </is>
      </c>
      <c r="B11098" t="inlineStr"/>
      <c r="C11098" t="inlineStr"/>
      <c r="D11098" t="inlineStr">
        <is>
          <t>sự cạnh tranh, sự tranh giành, cuộc thi, ) cuộc thi đấu, đọ sức - cuộc tranh luận, cuộc tranh cãi, trận đấu, trận giao tranh, cuộc chiến đấu, cuộc đấu tranh - sự việc, sự kiện, sự kiện quan trọng, cuộc đấu, trường hợp, khả năng có thể xảy ra, kết quả, hậu quả - sự đối lập, sự đối nhau, vị trị đối nhau, sự chống lại, sự chống cự, sự phản đối, đảng đối lập chính, phe đối lập - sự kình địch, sự ganh đua, sự tranh tài, sự đua tài - = außer Konkurrenz +</t>
        </is>
      </c>
    </row>
    <row r="11099">
      <c r="A11099" t="inlineStr">
        <is>
          <t>konkurrenzlos</t>
        </is>
      </c>
      <c r="B11099" t="inlineStr"/>
      <c r="C11099" t="inlineStr"/>
      <c r="D11099" t="inlineStr">
        <is>
          <t>không gì sánh được, vô song, vô địch</t>
        </is>
      </c>
    </row>
    <row r="11100">
      <c r="A11100" t="inlineStr">
        <is>
          <t>konkurrieren</t>
        </is>
      </c>
      <c r="B11100" t="inlineStr"/>
      <c r="C11100" t="inlineStr"/>
      <c r="D11100" t="inlineStr">
        <is>
          <t>đua tranh, ganh đua, cạnh tranh - chạy, chạy vội, vội vã, chạy trốn, tẩu thoát, chạy đua, vận hành, hoạt động, trôi đi, lướt đi, trượt đi, chạy lướt, lăn mau..., xoay quanh, bỏ khắp, mọc lan ra, chạy dài - chạy quanh, được viết, được thảo, được kể, có nội dung, tiếp tục tồn tại, tiếp diễn trong một quãng thời gian liên tục, kéo dài, có giá trị, có hiệu lực, ám ảnh, vương vấn, lưu luyến - truyền mãi, còn mãi mãi, lan nhanh, truyền đi, hướng về, nghĩ về, chạy trên tuyến đường, nhoè, thôi, phai, bạc, chảy, đầm đìa, lênh láng, dầm dề, rỉ rò, lên tới, đạt tới, trở nên, trở thành, có xu thế - có chiều hướng, tuột, ngược nước để đẻ, ứng cử, chạy thi, cho chạy đua, cho chạy, vượt qua, chọc thủng, phá vỡ, cầu, phó mặc, theo, đi theo, đuổi theo, rượt theo, cho chảy, đổ vào khuôn, chỉ huy - điều khiển, quản lý, trông nom, xô vào, lao vào, đụng vào, đâm vào, chọc vào, luồn, đưa lướt đi, đổ tràn trề, đổ chứa chan, đổ lai láng, chảy đầm đìa, chảy ròng ròng, cho ra đồng cỏ, buôn lậu - khâu lược, gạch, vẽ, đặt, để cho chất đống, đem, đề cử, giới thiệu, ủng hộ = konkurrieren mit +</t>
        </is>
      </c>
    </row>
    <row r="11101">
      <c r="A11101" t="inlineStr">
        <is>
          <t>Konkursverfahrens</t>
        </is>
      </c>
      <c r="B11101" t="inlineStr"/>
      <c r="C11101" t="inlineStr"/>
      <c r="D11101"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t>
        </is>
      </c>
    </row>
    <row r="11102">
      <c r="A11102" t="inlineStr">
        <is>
          <t>Konkursverwaltung</t>
        </is>
      </c>
      <c r="B11102" t="inlineStr"/>
      <c r="C11102" t="inlineStr"/>
      <c r="D11102" t="inlineStr">
        <is>
          <t>trách nhiệm quản lý tài sản, nhiệm kỳ của một người quản lý tài sản</t>
        </is>
      </c>
    </row>
    <row r="11103">
      <c r="A11103" t="inlineStr">
        <is>
          <t>Konsens</t>
        </is>
      </c>
      <c r="B11103" t="inlineStr"/>
      <c r="C11103" t="inlineStr"/>
      <c r="D11103" t="inlineStr">
        <is>
          <t>hiệp định, hiệp nghị, hợp đồng, giao kèo, sự bằng lòng, sự tán thành, sự đồng ý, sự thoả thuận, sự phù hợp, sự hoà hợp, sự hợp - sự chuẩn y, sự phê chuẩn - sự đồng lòng, sự đồng tâm, sự nhất trí, sự liên ứng - sự ưng thuận, sự tán thành)</t>
        </is>
      </c>
    </row>
    <row r="11104">
      <c r="A11104" t="inlineStr">
        <is>
          <t>Konsequenz</t>
        </is>
      </c>
      <c r="B11104" t="inlineStr"/>
      <c r="C11104" t="inlineStr"/>
      <c r="D11104" t="inlineStr">
        <is>
          <t>sự kết thúc, sự chấm dứt, phần cuối, sự kết luận, phần kết luận, sự quyết định, sự giải quyết, sự dàn xếp, sự thu xếp, sự ký kết - hậu quả, kết quả, hệ quả, tầm quan trọng, tính trọng đại - consistence, tính kiên định, tính trước sau như một - sự nối tiếp, sự liên tiếp, sự liên tục, cảnh, phỏng chuỗi, khúc xêcăng, sự phối hợp, bài ca xêcăng, chuỗi quân bài cùng hoa, dãy</t>
        </is>
      </c>
    </row>
    <row r="11105">
      <c r="A11105" t="inlineStr">
        <is>
          <t>Konsequenzen</t>
        </is>
      </c>
      <c r="B11105" t="inlineStr"/>
      <c r="C11105" t="inlineStr"/>
      <c r="D11105">
        <f> die Konsequenzen werden spürbar +</f>
        <v/>
      </c>
    </row>
    <row r="11106">
      <c r="A11106" t="inlineStr">
        <is>
          <t>Konservatismus</t>
        </is>
      </c>
      <c r="B11106" t="inlineStr"/>
      <c r="C11106" t="inlineStr"/>
      <c r="D11106" t="inlineStr">
        <is>
          <t>chủ nghĩa bảo thủ</t>
        </is>
      </c>
    </row>
    <row r="11107">
      <c r="A11107" t="inlineStr">
        <is>
          <t>konservativ</t>
        </is>
      </c>
      <c r="B11107" t="inlineStr"/>
      <c r="C11107" t="inlineStr"/>
      <c r="D11107" t="inlineStr">
        <is>
          <t>xanh, mặc quần áo xanh, chán nản, thất vọng, hay chữ, tục tĩu, đảng Tô rõi rệu 1 chĩu phĩu uống say mèm, uống say bí tỉ - để giữ gìn, để duy trì, để bảo tồn, để bảo toàn, bảo thủ, thủ cựu, thận trọng, dè dặt, vừa phải, phải chăng - theo đúng cương lĩnh của đảng mình = konservativ sein + = extrem konservativ +</t>
        </is>
      </c>
    </row>
    <row r="11108">
      <c r="A11108" t="inlineStr">
        <is>
          <t>Konservative</t>
        </is>
      </c>
      <c r="B11108" t="inlineStr"/>
      <c r="C11108" t="inlineStr"/>
      <c r="D11108">
        <f> der Konservative +</f>
        <v/>
      </c>
    </row>
    <row r="11109">
      <c r="A11109" t="inlineStr">
        <is>
          <t>Konservator</t>
        </is>
      </c>
      <c r="B11109" t="inlineStr"/>
      <c r="C11109" t="inlineStr"/>
      <c r="D11109" t="inlineStr">
        <is>
          <t>người giữ gìn, người bảo vệ, người bảo quản, chuyên viên bảo quản - người phụ trách, người quản lý, người trông nom, uỷ viên ban quản trị - người giữ, người gác, người bảo tồn, người trông nom người điên, người chủ, người coi khu rừng cấm săn bắn, nhẫn giữ, đai ốc hãm</t>
        </is>
      </c>
    </row>
    <row r="11110">
      <c r="A11110" t="inlineStr">
        <is>
          <t>Konservatorium</t>
        </is>
      </c>
      <c r="B11110" t="inlineStr"/>
      <c r="C11110" t="inlineStr"/>
      <c r="D11110" t="inlineStr">
        <is>
          <t>trường nhạc - nhà kính, conservatoire</t>
        </is>
      </c>
    </row>
    <row r="11111">
      <c r="A11111" t="inlineStr">
        <is>
          <t>Konserve</t>
        </is>
      </c>
      <c r="B11111" t="inlineStr"/>
      <c r="C11111" t="inlineStr"/>
      <c r="D11111" t="inlineStr">
        <is>
          <t>bình, bi đông, ca, vỏ đồ hộp, hộp đồ hộp, ghế đẩu, ghế ngồi ở nhà tiêu, nhà tù, nhà giam - mứt, mứt quả - thiếc, sắt tây, giấy thiếc, hộp thiếc, hộp sắt tây, tiền</t>
        </is>
      </c>
    </row>
    <row r="11112">
      <c r="A11112" t="inlineStr">
        <is>
          <t>Konservendose</t>
        </is>
      </c>
      <c r="B11112" t="inlineStr"/>
      <c r="C11112" t="inlineStr"/>
      <c r="D11112" t="inlineStr">
        <is>
          <t>bình, bi đông, ca, vỏ đồ hộp, hộp đồ hộp, ghế đẩu, ghế ngồi ở nhà tiêu, nhà tù, nhà giam</t>
        </is>
      </c>
    </row>
    <row r="11113">
      <c r="A11113" t="inlineStr">
        <is>
          <t>Konservenfabrik</t>
        </is>
      </c>
      <c r="B11113" t="inlineStr"/>
      <c r="C11113" t="inlineStr"/>
      <c r="D11113" t="inlineStr">
        <is>
          <t>nhà máy đồ hộp</t>
        </is>
      </c>
    </row>
    <row r="11114">
      <c r="A11114" t="inlineStr">
        <is>
          <t>konservierbar</t>
        </is>
      </c>
      <c r="B11114" t="inlineStr"/>
      <c r="C11114" t="inlineStr"/>
      <c r="D11114" t="inlineStr">
        <is>
          <t>có thể giữ, có thể gìn giữ, có thể bảo quản, có thể bảo tồn, có thể duy trì</t>
        </is>
      </c>
    </row>
    <row r="11115">
      <c r="A11115" t="inlineStr">
        <is>
          <t>konservieren</t>
        </is>
      </c>
      <c r="B11115" t="inlineStr"/>
      <c r="C11115" t="inlineStr"/>
      <c r="D11115" t="inlineStr">
        <is>
          <t>đóng chai, bắt được quả tang, bó thành bó - đóng hộp, ghi vào băng ghi âm, thu vào đĩa, đuổi ra khỏi trường, đuổi ra, thải ra, chấm dứt, chặn lại, ngăn lại, bỏ tù, bắt giam, có thể, có khả năng, được phép, biết - giữ gìn, duy trì, bảo tồn, bảo toàn, chế thành mứt - gói, bọc lại, buộc lại, đóng gói,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 - giữ, bảo quản, giữ để lâu, giữ cho khỏi phân huỷ, dành riêng - tráng thiếc</t>
        </is>
      </c>
    </row>
    <row r="11116">
      <c r="A11116" t="inlineStr">
        <is>
          <t>konserviert</t>
        </is>
      </c>
      <c r="B11116" t="inlineStr"/>
      <c r="C11116" t="inlineStr"/>
      <c r="D11116" t="inlineStr">
        <is>
          <t>được đóng hộp, được ghi vào băng, được thu vào đĩa, say mèm, say bí tỉ</t>
        </is>
      </c>
    </row>
    <row r="11117">
      <c r="A11117" t="inlineStr">
        <is>
          <t>Konservierung</t>
        </is>
      </c>
      <c r="B11117" t="inlineStr"/>
      <c r="C11117" t="inlineStr"/>
      <c r="D11117" t="inlineStr">
        <is>
          <t>sự giữ gìn, sự duy trì, sự bảo tồn, sự bảo toàn - sự giữ, sự gìn giữ, sự bảo quản, sự giữ để lâu, sự giữ cho khỏi phân hu</t>
        </is>
      </c>
    </row>
    <row r="11118">
      <c r="A11118" t="inlineStr">
        <is>
          <t>Konservierungsmittel</t>
        </is>
      </c>
      <c r="B11118" t="inlineStr"/>
      <c r="C11118" t="inlineStr"/>
      <c r="D11118" t="inlineStr">
        <is>
          <t>thuốc phòng bênh, biện pháp phòng giữ, chất phòng phân hu - người giữ, người bảo quản</t>
        </is>
      </c>
    </row>
    <row r="11119">
      <c r="A11119" t="inlineStr">
        <is>
          <t>Konsistenz</t>
        </is>
      </c>
      <c r="B11119" t="inlineStr"/>
      <c r="C11119" t="inlineStr"/>
      <c r="D11119" t="inlineStr">
        <is>
          <t>độ đặc, độ chắc, tính vững chắc, tính chắc chắn</t>
        </is>
      </c>
    </row>
    <row r="11120">
      <c r="A11120" t="inlineStr">
        <is>
          <t>Konsole</t>
        </is>
      </c>
      <c r="B11120" t="inlineStr"/>
      <c r="C11120" t="inlineStr"/>
      <c r="D11120" t="inlineStr">
        <is>
          <t>côngxon, rầm chia, dấu ngoặc đơn, dấu móc, dấu ngoặc ôm, giá đỡ nòng, khoảng cách giữa hai phát đạn trên và dưới để quan trắc - mút chìa đỡ bao lơn - rầm chìa - tay đỡ, đòn chìa = die Konsole +</t>
        </is>
      </c>
    </row>
    <row r="11121">
      <c r="A11121" t="inlineStr">
        <is>
          <t>konsolidieren</t>
        </is>
      </c>
      <c r="B11121" t="inlineStr"/>
      <c r="C11121" t="inlineStr"/>
      <c r="D11121" t="inlineStr">
        <is>
          <t>làm chắc, củng cố, hợp nhất, thống nhất, trở nên chắc chắn, trở nên vững chắc</t>
        </is>
      </c>
    </row>
    <row r="11122">
      <c r="A11122" t="inlineStr">
        <is>
          <t>Konsolidierung</t>
        </is>
      </c>
      <c r="B11122" t="inlineStr"/>
      <c r="C11122" t="inlineStr"/>
      <c r="D11122" t="inlineStr">
        <is>
          <t>sự làm vững chắc, sự làm củng cố, sự hợp nhất, sự thống nhất</t>
        </is>
      </c>
    </row>
    <row r="11123">
      <c r="A11123" t="inlineStr">
        <is>
          <t>Konsonant</t>
        </is>
      </c>
      <c r="B11123" t="inlineStr"/>
      <c r="C11123" t="inlineStr"/>
      <c r="D11123" t="inlineStr">
        <is>
          <t>phụ âm = der gerollte Konsonant + = der bilabiale Konsonant +</t>
        </is>
      </c>
    </row>
    <row r="11124">
      <c r="A11124" t="inlineStr">
        <is>
          <t>konsonantisch</t>
        </is>
      </c>
      <c r="B11124" t="inlineStr"/>
      <c r="C11124" t="inlineStr"/>
      <c r="D11124" t="inlineStr">
        <is>
          <t>phụ âm</t>
        </is>
      </c>
    </row>
    <row r="11125">
      <c r="A11125" t="inlineStr">
        <is>
          <t>Konsonanz</t>
        </is>
      </c>
      <c r="B11125" t="inlineStr"/>
      <c r="C11125" t="inlineStr"/>
      <c r="D11125" t="inlineStr">
        <is>
          <t>sự thuận tai, sự phù hợp, sự hoà hợp, sự thông cảm</t>
        </is>
      </c>
    </row>
    <row r="11126">
      <c r="A11126" t="inlineStr">
        <is>
          <t>Konsortium</t>
        </is>
      </c>
      <c r="B11126" t="inlineStr"/>
      <c r="C11126" t="inlineStr"/>
      <c r="D11126" t="inlineStr">
        <is>
          <t>côngxoocxiom</t>
        </is>
      </c>
    </row>
    <row r="11127">
      <c r="A11127" t="inlineStr">
        <is>
          <t>Konspiration</t>
        </is>
      </c>
      <c r="B11127" t="inlineStr"/>
      <c r="C11127" t="inlineStr"/>
      <c r="D11127" t="inlineStr">
        <is>
          <t>âm mưu - mảnh đất nhỏ, miếng đất, tình tiết, cốt truyện, sơ đồ, đồ thị, biểu đồ, đồ án, mưu đồ</t>
        </is>
      </c>
    </row>
    <row r="11128">
      <c r="A11128" t="inlineStr">
        <is>
          <t>konspirieren</t>
        </is>
      </c>
      <c r="B11128" t="inlineStr"/>
      <c r="C11128" t="inlineStr"/>
      <c r="D11128" t="inlineStr">
        <is>
          <t>cấu kết, thông đồng - vẽ sơ đồ, vẽ đồ thị, vẽ biểu đồ, dựng đồ án, đánh dấu trên cơ sở, đánh dấu trên đồ án, âm mưu, mưu tính, bày mưu = konspirieren +</t>
        </is>
      </c>
    </row>
    <row r="11129">
      <c r="A11129" t="inlineStr">
        <is>
          <t>konstant</t>
        </is>
      </c>
      <c r="B11129" t="inlineStr"/>
      <c r="C11129" t="inlineStr"/>
      <c r="D11129" t="inlineStr">
        <is>
          <t>đặc, chắc, phù hợp, thích hợp, kiên định, trước sau như một - bền lòng, kiên trì, trung kiên, trung thành, chung thuỷ, không ngớt, không dứt, liên miên, liên tiếp, bất biến, không thay đổi - vững, vững chắc, vững vàng, điều đặn, đều đều, bình tĩnh, điềm tĩnh, đứng đắn, chính chắn - đồng dạng, cùng một kiểu, giống nhau, không biến hoá, đều - nghĩa bóng) khó lay chuyển = konstant +</t>
        </is>
      </c>
    </row>
    <row r="11130">
      <c r="A11130" t="inlineStr">
        <is>
          <t>Konstante</t>
        </is>
      </c>
      <c r="B11130" t="inlineStr"/>
      <c r="C11130" t="inlineStr"/>
      <c r="D11130" t="inlineStr">
        <is>
          <t>cái không thay đổi, cái cố định</t>
        </is>
      </c>
    </row>
    <row r="11131">
      <c r="A11131" t="inlineStr">
        <is>
          <t>Konstanz</t>
        </is>
      </c>
      <c r="B11131" t="inlineStr"/>
      <c r="C11131" t="inlineStr"/>
      <c r="D11131">
        <f> die Konstanz +</f>
        <v/>
      </c>
    </row>
    <row r="11132">
      <c r="A11132" t="inlineStr">
        <is>
          <t>Konstellation</t>
        </is>
      </c>
      <c r="B11132" t="inlineStr"/>
      <c r="C11132" t="inlineStr"/>
      <c r="D11132">
        <f> die Konstellation +</f>
        <v/>
      </c>
    </row>
    <row r="11133">
      <c r="A11133" t="inlineStr">
        <is>
          <t>Konstitution</t>
        </is>
      </c>
      <c r="B11133" t="inlineStr"/>
      <c r="C11133" t="inlineStr"/>
      <c r="D11133" t="inlineStr">
        <is>
          <t>hiến pháp, thể tạng, thể chất, tính tình, tính khí, sự thiết lập, sự thành lập, sự tạo thành, sự tổ chức - thói quen, tập quán, tạng người, vóc người, cách mọc, cách phát triển, bộ quần áo đi ngựa riding habit), áo</t>
        </is>
      </c>
    </row>
    <row r="11134">
      <c r="A11134" t="inlineStr">
        <is>
          <t>Konstriktor</t>
        </is>
      </c>
      <c r="B11134" t="inlineStr"/>
      <c r="C11134" t="inlineStr"/>
      <c r="D11134" t="inlineStr">
        <is>
          <t>cơ co khít, cái kẹp</t>
        </is>
      </c>
    </row>
    <row r="11135">
      <c r="A11135" t="inlineStr">
        <is>
          <t>konstruieren</t>
        </is>
      </c>
      <c r="B11135" t="inlineStr"/>
      <c r="C11135" t="inlineStr"/>
      <c r="D11135" t="inlineStr">
        <is>
          <t>xây, xây dựng, xây cất, dựng nên, lập nên, làm nên - làm xây dựng, đặt, vẽ, dựng - phân tích, phối hợp về mặt ngữ pháp, dịch từng chữ, hiểu, giải thích, có thể phân tích được - 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nghĩ ra, bày ra, vạch ra, bố trí, sắp đặt, làm kỹ sư, làm công trình sư - bịa đặt, làm giả, làm, chế tạo, sản xuất</t>
        </is>
      </c>
    </row>
    <row r="11136">
      <c r="A11136" t="inlineStr">
        <is>
          <t>Konstrukteur</t>
        </is>
      </c>
      <c r="B11136" t="inlineStr"/>
      <c r="C11136" t="inlineStr"/>
      <c r="D11136" t="inlineStr">
        <is>
          <t>người phác hoạ, người vẽ kiểu, người phác thảo cách trình bày, người trang trí, người thiết kế - người phác thảo, người vẽ đồ án, người vẽ sơ đồ thiết kế, người dự thảo, ngựa kéo - drafter, quân cờ đam - kỹ sư, công trình sư, kỹ sư xây dựng civil engineer), công binh, người thiết kế và xây dựng công sự, người phụ trách máy, người lái đầu máy xe lửa, người nghĩ ra, người bày ra - người vạch ra, người bố trí</t>
        </is>
      </c>
    </row>
    <row r="11137">
      <c r="A11137" t="inlineStr">
        <is>
          <t>Konstruktion</t>
        </is>
      </c>
      <c r="B11137" t="inlineStr"/>
      <c r="C11137" t="inlineStr"/>
      <c r="D11137" t="inlineStr">
        <is>
          <t>sự xây dựng, vật được xây dựng, cách đặt câu, cấu trúc câu, sự giải thích, sự vẽ hình, sự dựng hình, xây dựng - kết cấu, cấu trúc, công trình kiến trúc, công trình xây dựng = die Konstruktion +</t>
        </is>
      </c>
    </row>
    <row r="11138">
      <c r="A11138" t="inlineStr">
        <is>
          <t>Konstruktionszeichner</t>
        </is>
      </c>
      <c r="B11138" t="inlineStr"/>
      <c r="C11138" t="inlineStr"/>
      <c r="D11138" t="inlineStr">
        <is>
          <t>người phác thảo, người phác hoạ, người vẽ đồ án, người vẽ sơ đồ thiết kế, người dự thảo, ngựa kéo</t>
        </is>
      </c>
    </row>
    <row r="11139">
      <c r="A11139" t="inlineStr">
        <is>
          <t>konstruktiv</t>
        </is>
      </c>
      <c r="B11139" t="inlineStr"/>
      <c r="C11139" t="inlineStr"/>
      <c r="D11139" t="inlineStr">
        <is>
          <t>sự xây dựng, cấu trúc, cơ cấu - có tính cách xây dựng, kiến trúc, xây dựng, suy diễn, hiểu ngầm</t>
        </is>
      </c>
    </row>
    <row r="11140">
      <c r="A11140" t="inlineStr">
        <is>
          <t>Konsul</t>
        </is>
      </c>
      <c r="B11140" t="inlineStr"/>
      <c r="C11140" t="inlineStr"/>
      <c r="D11140" t="inlineStr">
        <is>
          <t>lãnh sự, quan tổng tài, quan chấp chính tối cao</t>
        </is>
      </c>
    </row>
    <row r="11141">
      <c r="A11141" t="inlineStr">
        <is>
          <t>konsularisch</t>
        </is>
      </c>
      <c r="B11141" t="inlineStr"/>
      <c r="C11141" t="inlineStr"/>
      <c r="D11141" t="inlineStr">
        <is>
          <t>lãnh sự</t>
        </is>
      </c>
    </row>
    <row r="11142">
      <c r="A11142" t="inlineStr">
        <is>
          <t>Konsulat</t>
        </is>
      </c>
      <c r="B11142" t="inlineStr"/>
      <c r="C11142" t="inlineStr"/>
      <c r="D11142" t="inlineStr">
        <is>
          <t>chức lãnh sự, toà lãnh sự, chế độ tổng tài, chức chấp chính tối cao</t>
        </is>
      </c>
    </row>
    <row r="11143">
      <c r="A11143" t="inlineStr">
        <is>
          <t>Konsultation</t>
        </is>
      </c>
      <c r="B11143" t="inlineStr"/>
      <c r="C11143" t="inlineStr"/>
      <c r="D11143" t="inlineStr">
        <is>
          <t>sự hỏi ý kiến, sự tra cứu, sự tham khảo, sự bàn bạc, sự thảo luận, sự trao đổi ý kiến, sự hội đàm, sự hội ý, sự hội ý giữa các luật sư, sự hội chẩn</t>
        </is>
      </c>
    </row>
    <row r="11144">
      <c r="A11144" t="inlineStr">
        <is>
          <t>konsultieren</t>
        </is>
      </c>
      <c r="B11144" t="inlineStr"/>
      <c r="C11144" t="inlineStr"/>
      <c r="D11144" t="inlineStr">
        <is>
          <t>hỏi ý kiến, thỉnh thị, thăm dò, tra cứu, tham khảo, quan tâm, để ý, lưu ý, nghĩ đến, bàn bạc, thảo luận, trao đổi ý kiến, hội ý = konsultieren +</t>
        </is>
      </c>
    </row>
    <row r="11145">
      <c r="A11145" t="inlineStr">
        <is>
          <t>Konsument</t>
        </is>
      </c>
      <c r="B11145" t="inlineStr"/>
      <c r="C11145" t="inlineStr"/>
      <c r="D11145" t="inlineStr">
        <is>
          <t>người tiêu dùng, người tiêu thụ</t>
        </is>
      </c>
    </row>
    <row r="11146">
      <c r="A11146" t="inlineStr">
        <is>
          <t>Kontakt</t>
        </is>
      </c>
      <c r="B11146" t="inlineStr"/>
      <c r="C11146" t="inlineStr"/>
      <c r="D11146" t="inlineStr">
        <is>
          <t>sự chạm, sự tiếp xúc, tiếp điểm, sự cho tiếp xúc, chỗ tiếp xúc, cái ngắt điện, cái công tắc contact piece), sự giao thiệp, sự gặp gỡ, sự giao dịch, sự đi lại, sự lui tới, cơ hội gặp gỡ - cơ hội làm quen, người đầu mối liên lạc, người có thể truyền bệnh - ghim, đinh ghim, cặp, kẹp, chốt, ngõng, ống, trục, cẳng, chân, thùng nhỏ - sự sờ, sự mó, sự đụng, xúc giác, nét, ngón, bút pháp, văn phong, một chút, một ít, quan hệ, sự dính líu, sự dính dáng, đường biên, lối bấm phím, phép thăm bệnh bằng cách sờ, sự thử thách - sự thử, đá thử = mit jemandem Kontakt haben + = mit jemandem Kontakt aufnehmen +</t>
        </is>
      </c>
    </row>
    <row r="11147">
      <c r="A11147" t="inlineStr">
        <is>
          <t>Kontaktarm</t>
        </is>
      </c>
      <c r="B11147" t="inlineStr"/>
      <c r="C11147" t="inlineStr"/>
      <c r="D11147" t="inlineStr">
        <is>
          <t>người lau chùi, khau lau, giẻ lau, khăn lau tay</t>
        </is>
      </c>
    </row>
    <row r="11148">
      <c r="A11148" t="inlineStr">
        <is>
          <t>kontaktfreudig</t>
        </is>
      </c>
      <c r="B11148" t="inlineStr"/>
      <c r="C11148" t="inlineStr"/>
      <c r="D11148" t="inlineStr">
        <is>
          <t>bình dân, dễ gần, chan hoà, có tác phong quần chúng - dễ chan hoà, thích giao du, thích kết bạn, thân mật, thoải mái</t>
        </is>
      </c>
    </row>
    <row r="11149">
      <c r="A11149" t="inlineStr">
        <is>
          <t>Kontaktperson</t>
        </is>
      </c>
      <c r="B11149" t="inlineStr"/>
      <c r="C11149" t="inlineStr"/>
      <c r="D11149" t="inlineStr">
        <is>
          <t>sự chạm, sự tiếp xúc, tiếp điểm, sự cho tiếp xúc, chỗ tiếp xúc, cái ngắt điện, cái công tắc contact piece), sự giao thiệp, sự gặp gỡ, sự giao dịch, sự đi lại, sự lui tới, cơ hội gặp gỡ - cơ hội làm quen, người đầu mối liên lạc, người có thể truyền bệnh</t>
        </is>
      </c>
    </row>
    <row r="11150">
      <c r="A11150" t="inlineStr">
        <is>
          <t>Kontaktprellen</t>
        </is>
      </c>
      <c r="B11150" t="inlineStr"/>
      <c r="C11150" t="inlineStr"/>
      <c r="D11150" t="inlineStr">
        <is>
          <t>tiếng hót líu lo, tiếng ríu rít, tiếng róc rách, sự nói huyên thiên, sự nói luôn mồm, tiếng lập cập, tiếng lạch cạch</t>
        </is>
      </c>
    </row>
    <row r="11151">
      <c r="A11151" t="inlineStr">
        <is>
          <t>Kontamination</t>
        </is>
      </c>
      <c r="B11151" t="inlineStr"/>
      <c r="C11151" t="inlineStr"/>
      <c r="D11151" t="inlineStr">
        <is>
          <t>sự làm bẩn, sự làm ô uế, cái làm ô uế, sự nhiễm, sự đúc thành một</t>
        </is>
      </c>
    </row>
    <row r="11152">
      <c r="A11152" t="inlineStr">
        <is>
          <t>Konterbande</t>
        </is>
      </c>
      <c r="B11152" t="inlineStr"/>
      <c r="C11152" t="inlineStr"/>
      <c r="D11152" t="inlineStr">
        <is>
          <t>sự buôn lậu, sự lậu thuế, hàng hoá</t>
        </is>
      </c>
    </row>
    <row r="11153">
      <c r="A11153" t="inlineStr">
        <is>
          <t>Konterfei</t>
        </is>
      </c>
      <c r="B11153" t="inlineStr"/>
      <c r="C11153" t="inlineStr"/>
      <c r="D11153" t="inlineStr">
        <is>
          <t>hình, hình ảnh, ảnh, vật giống hệt, người giống hệt, hình tượng, tượng, thần tượng, thánh tượng, ý niệm, ý tưởng, quan niệm, tượng trưng, điển hình, hiện thân - chân dung, sự miêu tả sinh động</t>
        </is>
      </c>
    </row>
    <row r="11154">
      <c r="A11154" t="inlineStr">
        <is>
          <t>kontern</t>
        </is>
      </c>
      <c r="B11154" t="inlineStr"/>
      <c r="C11154" t="inlineStr"/>
      <c r="D11154" t="inlineStr">
        <is>
          <t>phản đối, chống lại, làm trái ngược lại, nói ngược lại, chặn lại và đánh trả, phản công</t>
        </is>
      </c>
    </row>
    <row r="11155">
      <c r="A11155" t="inlineStr">
        <is>
          <t>Kontext</t>
        </is>
      </c>
      <c r="B11155" t="inlineStr"/>
      <c r="C11155" t="inlineStr"/>
      <c r="D11155" t="inlineStr">
        <is>
          <t>văn cảnh, ngữ cảnh, mạch văn, khung cảnh, phạm vi</t>
        </is>
      </c>
    </row>
    <row r="11156">
      <c r="A11156" t="inlineStr">
        <is>
          <t>Kontinent</t>
        </is>
      </c>
      <c r="B11156" t="inlineStr"/>
      <c r="C11156" t="inlineStr"/>
      <c r="D11156" t="inlineStr">
        <is>
          <t>lục địa, đại lục</t>
        </is>
      </c>
    </row>
    <row r="11157">
      <c r="A11157" t="inlineStr">
        <is>
          <t>Kontingent</t>
        </is>
      </c>
      <c r="B11157" t="inlineStr"/>
      <c r="C11157" t="inlineStr"/>
      <c r="D11157" t="inlineStr">
        <is>
          <t>đạo quân, nhóm con, contingency - phần, chỉ tiêu</t>
        </is>
      </c>
    </row>
    <row r="11158">
      <c r="A11158" t="inlineStr">
        <is>
          <t>kontingentieren</t>
        </is>
      </c>
      <c r="B11158" t="inlineStr"/>
      <c r="C11158" t="inlineStr"/>
      <c r="D11158" t="inlineStr">
        <is>
          <t>hạn chế, hạn chế lương thực ), chia khẩu phần</t>
        </is>
      </c>
    </row>
    <row r="11159">
      <c r="A11159" t="inlineStr">
        <is>
          <t>kontinuierlich</t>
        </is>
      </c>
      <c r="B11159" t="inlineStr"/>
      <c r="C11159" t="inlineStr"/>
      <c r="D11159" t="inlineStr">
        <is>
          <t>liên tục, liên tiếp, không dứt, không ngừng, tiến hành, duy trì</t>
        </is>
      </c>
    </row>
    <row r="11160">
      <c r="A11160" t="inlineStr">
        <is>
          <t>Konto</t>
        </is>
      </c>
      <c r="B11160" t="inlineStr"/>
      <c r="C11160" t="inlineStr"/>
      <c r="D11160"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das offene Konto + = ein Konto eröffnen + = das Konto überzogen haben +</t>
        </is>
      </c>
    </row>
    <row r="11161">
      <c r="A11161" t="inlineStr">
        <is>
          <t>Kontra</t>
        </is>
      </c>
      <c r="B11161" t="inlineStr"/>
      <c r="C11161" t="inlineStr"/>
      <c r="D11161" t="inlineStr">
        <is>
          <t>cái gấp đôi, lượng gấp đôi, bản giống hệt, bản sao lục, cái giống hệt, người giống hệt, trận đánh đôi, người đóng thay thế, bóng ma, hồn, sự chạy ngoặt thình lình, khúc ngoặt đột ngột - bước chạy đều = Kontra geben + = jemandem Kontra geben +</t>
        </is>
      </c>
    </row>
    <row r="11162">
      <c r="A11162" t="inlineStr">
        <is>
          <t>Kontrahent</t>
        </is>
      </c>
      <c r="B11162" t="inlineStr"/>
      <c r="C11162" t="inlineStr"/>
      <c r="D11162" t="inlineStr">
        <is>
          <t>thầu khoán, người đấu thầu, người thầu, cơ co - bản sao, bản đối chiếu, người giống hệt, vật giống hệt, bộ phận tương ứng, tổ chức tương ứng, bên trong tương ứng, vật bổ sung, người bổ sung - địch thủ, đối thủ, kẻ thù</t>
        </is>
      </c>
    </row>
    <row r="11163">
      <c r="A11163" t="inlineStr">
        <is>
          <t>Kontrakt</t>
        </is>
      </c>
      <c r="B11163" t="inlineStr"/>
      <c r="C11163" t="inlineStr"/>
      <c r="D11163" t="inlineStr">
        <is>
          <t>hiệp định, hiệp nghị, hợp đồng, giao kèo, sự bằng lòng, sự tán thành, sự đồng ý, sự thoả thuận, sự phù hợp, sự hoà hợp, sự hợp - khế ước, giấy ký kết, sự ký hợp đồng, sự ký giao kèo, việc bỏ thầu, việc đấu giá - bản giao kèo, bản khế ước, số nhiều) bản giao kèo học nghề, bản kê khai chính thức, indention</t>
        </is>
      </c>
    </row>
    <row r="11164">
      <c r="A11164" t="inlineStr">
        <is>
          <t>Kontraktion</t>
        </is>
      </c>
      <c r="B11164" t="inlineStr"/>
      <c r="C11164" t="inlineStr"/>
      <c r="D11164" t="inlineStr">
        <is>
          <t>sự tiêm nhiễm, sự mắc, sự thu nhỏ, sự co, sự teo lại, cách viết gọn, sự rút gọn, từ rút gọn</t>
        </is>
      </c>
    </row>
    <row r="11165">
      <c r="A11165" t="inlineStr">
        <is>
          <t>kontraktlich</t>
        </is>
      </c>
      <c r="B11165" t="inlineStr"/>
      <c r="C11165" t="inlineStr"/>
      <c r="D11165" t="inlineStr">
        <is>
          <t>đặt thành điều khoản, đặt thành mục, cho học việc theo những điều khoản trong giao kèo, buộc tội, tố cáo</t>
        </is>
      </c>
    </row>
    <row r="11166">
      <c r="A11166" t="inlineStr">
        <is>
          <t>Kontrapunkt</t>
        </is>
      </c>
      <c r="B11166" t="inlineStr"/>
      <c r="C11166" t="inlineStr"/>
      <c r="D11166" t="inlineStr">
        <is>
          <t>đối âm</t>
        </is>
      </c>
    </row>
    <row r="11167">
      <c r="A11167" t="inlineStr">
        <is>
          <t>Kontrast</t>
        </is>
      </c>
      <c r="B11167" t="inlineStr"/>
      <c r="C11167" t="inlineStr"/>
      <c r="D11167" t="inlineStr">
        <is>
          <t>sự tương phản, sự trái ngược, cái tương phản = einen Kontrast bilden +</t>
        </is>
      </c>
    </row>
    <row r="11168">
      <c r="A11168" t="inlineStr">
        <is>
          <t>Kontrollabschnitt</t>
        </is>
      </c>
      <c r="B11168" t="inlineStr"/>
      <c r="C11168" t="inlineStr"/>
      <c r="D11168" t="inlineStr">
        <is>
          <t>cuống - gốc, chân, mẩu, cái nhú ra, vật nhú ra, stub_nail</t>
        </is>
      </c>
    </row>
    <row r="11169">
      <c r="A11169" t="inlineStr">
        <is>
          <t>Kontrolle</t>
        </is>
      </c>
      <c r="B11169" t="inlineStr"/>
      <c r="C11169" t="inlineStr"/>
      <c r="D11169" t="inlineStr">
        <is>
          <t>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sự xem xét kỹ, sự thanh tra, sự duyệt - sự trông nom, sự giám sát - tai, đầu, vạt, dải, nhãn, phù hiệu cổ áo, sự tính toán = die Kontrolle + = unter Kontrolle + = die genaue Kontrolle + = außer Kontrolle geraten + = unter richtige Kontrolle gebracht + = etwas wieder unter Kontrolle bekommen + = es wurde eine Kontrolle durchgeführt, wobei sich folgendes ergab +</t>
        </is>
      </c>
    </row>
    <row r="11170">
      <c r="A11170" t="inlineStr">
        <is>
          <t>Kontrolleur</t>
        </is>
      </c>
      <c r="B11170" t="inlineStr"/>
      <c r="C11170" t="inlineStr"/>
      <c r="D11170" t="inlineStr">
        <is>
          <t>người kiểm tra, người kiểm soát, quản gia, quản lý, trưởng ban quản trị comptroller), bộ điều chỉnh - người thanh tra, phó trưởng khu cảnh sát</t>
        </is>
      </c>
    </row>
    <row r="11171">
      <c r="A11171" t="inlineStr">
        <is>
          <t>kontrollierbar</t>
        </is>
      </c>
      <c r="B11171" t="inlineStr"/>
      <c r="C11171" t="inlineStr"/>
      <c r="D11171" t="inlineStr">
        <is>
          <t>có thể kiểm tra, có thể kiểm soát, có thể làm chủ, dễ vận dụng, dễ điều khiển, có thể chế ngự, có thể kiềm chế</t>
        </is>
      </c>
    </row>
    <row r="11172">
      <c r="A11172" t="inlineStr">
        <is>
          <t>kontrollieren</t>
        </is>
      </c>
      <c r="B11172" t="inlineStr"/>
      <c r="C11172" t="inlineStr"/>
      <c r="D11172" t="inlineStr">
        <is>
          <t>cản, cản trở, chăn, ngăn chặn, kìm, kiềm chế, nén, dằn, kiểm tra, kiểm soát, kiểm lại, đánh dấu đã kiểm soát, quở trách, trách mắng, gửi, ký gửi, chiếu, ngập ngừng, do dự, dừng lại, đứng lại - điều khiển, chỉ huy, làm chủ, cầm lại, kìm lại, nén lại, dằn lại, thử lại, điều chỉnh, qui định - xem xét kỹ, thanh tra, duyệt - giám sát - thẩm tra, xác minh, thực hiện</t>
        </is>
      </c>
    </row>
    <row r="11173">
      <c r="A11173" t="inlineStr">
        <is>
          <t>Kontrolltechniker</t>
        </is>
      </c>
      <c r="B11173" t="inlineStr"/>
      <c r="C11173" t="inlineStr"/>
      <c r="D11173" t="inlineStr">
        <is>
          <t>trưởng lớp, cán bộ lớp, tàu chiến nhỏ, người chuyên nghe và ghi các buổi phát thanh, hiệu thính viên, máy phát hiện phóng xạ, bộ kiểm tra, người răn bảo</t>
        </is>
      </c>
    </row>
    <row r="11174">
      <c r="A11174" t="inlineStr">
        <is>
          <t>Kontrollturm</t>
        </is>
      </c>
      <c r="B11174" t="inlineStr"/>
      <c r="C11174" t="inlineStr"/>
      <c r="D11174" t="inlineStr">
        <is>
          <t>đài hướng dẫn máy bay lên xuống</t>
        </is>
      </c>
    </row>
    <row r="11175">
      <c r="A11175" t="inlineStr">
        <is>
          <t>Kontrollzeichen</t>
        </is>
      </c>
      <c r="B11175" t="inlineStr"/>
      <c r="C11175" t="inlineStr"/>
      <c r="D11175" t="inlineStr">
        <is>
          <t>tiếng tích tắc, chút, lát, khoảnh khắc, giây lát, dấu kiểm " v", con bét, con ve, con tíc, vải bọc, sự mua chịu, sự bán chịu</t>
        </is>
      </c>
    </row>
    <row r="11176">
      <c r="A11176" t="inlineStr">
        <is>
          <t>Kontroverse</t>
        </is>
      </c>
      <c r="B11176" t="inlineStr"/>
      <c r="C11176" t="inlineStr"/>
      <c r="D11176" t="inlineStr">
        <is>
          <t>sự tranh luận, sự tranh cãi, cuộc tranh luận, cuộc bàn cãi, cuộc luận chiến, cuộc bút chiến - cuộc tranh chấp, cuộc cãi cọ, sự bất hoà, sự bất đồng ý kiến</t>
        </is>
      </c>
    </row>
    <row r="11177">
      <c r="A11177" t="inlineStr">
        <is>
          <t>Kontur</t>
        </is>
      </c>
      <c r="B11177" t="inlineStr"/>
      <c r="C11177" t="inlineStr"/>
      <c r="D11177" t="inlineStr">
        <is>
          <t>đường viền, đường quanh, đường nét, sự thể, diễn biến của sự việc, tình huống, tình trạng - nét ngoài, hình dáng, hình bóng, nét phác, nét đại cương, đề cương, sự vạch ra những nét chính, đặc điểm chính, nguyên tắc chung</t>
        </is>
      </c>
    </row>
    <row r="11178">
      <c r="A11178" t="inlineStr">
        <is>
          <t>Konus</t>
        </is>
      </c>
      <c r="B11178" t="inlineStr"/>
      <c r="C11178" t="inlineStr"/>
      <c r="D11178" t="inlineStr">
        <is>
          <t>hình nón, vật hình nón, nón, ốc nón, tín hiệu báo bão, bột áo</t>
        </is>
      </c>
    </row>
    <row r="11179">
      <c r="A11179" t="inlineStr">
        <is>
          <t>Konvention</t>
        </is>
      </c>
      <c r="B11179" t="inlineStr"/>
      <c r="C11179" t="inlineStr"/>
      <c r="D11179" t="inlineStr">
        <is>
          <t>hiệp định, hiệp nghị, hợp đồng, giao kèo, sự bằng lòng, sự tán thành, sự đồng ý, sự thoả thuận, sự phù hợp, sự hoà hợp, sự hợp - hội nghị, sự triệu tập, tục lệ, lệ thường, quy ước</t>
        </is>
      </c>
    </row>
    <row r="11180">
      <c r="A11180" t="inlineStr">
        <is>
          <t>konventionell</t>
        </is>
      </c>
      <c r="B11180" t="inlineStr"/>
      <c r="C11180" t="inlineStr"/>
      <c r="D11180" t="inlineStr">
        <is>
          <t>quy ước, theo tập quán, theo tục lệ, thường, theo lối cổ truyền</t>
        </is>
      </c>
    </row>
    <row r="11181">
      <c r="A11181" t="inlineStr">
        <is>
          <t>Konvergenz</t>
        </is>
      </c>
      <c r="B11181" t="inlineStr"/>
      <c r="C11181" t="inlineStr"/>
      <c r="D11181" t="inlineStr">
        <is>
          <t>sự hội tụ, độ hội tụ</t>
        </is>
      </c>
    </row>
    <row r="11182">
      <c r="A11182" t="inlineStr">
        <is>
          <t>konvergieren</t>
        </is>
      </c>
      <c r="B11182" t="inlineStr"/>
      <c r="C11182" t="inlineStr"/>
      <c r="D11182" t="inlineStr">
        <is>
          <t>hội tụ, đồng quy, cùng kéo về, cùng đổ về</t>
        </is>
      </c>
    </row>
    <row r="11183">
      <c r="A11183" t="inlineStr">
        <is>
          <t>Konversation</t>
        </is>
      </c>
      <c r="B11183" t="inlineStr"/>
      <c r="C11183" t="inlineStr"/>
      <c r="D11183" t="inlineStr">
        <is>
          <t>cuộc nói chuyện, cuộc hội đàm - sự nói chuyện, cuộc chuyện trò, cuộc đàm luận, sự giao cấu, sự giao hợp</t>
        </is>
      </c>
    </row>
    <row r="11184">
      <c r="A11184" t="inlineStr">
        <is>
          <t>Konversationslexikon</t>
        </is>
      </c>
      <c r="B11184" t="inlineStr"/>
      <c r="C11184" t="inlineStr"/>
      <c r="D11184" t="inlineStr">
        <is>
          <t>bộ sách bách khoa, sách giáo khoa về kiến thức chung</t>
        </is>
      </c>
    </row>
    <row r="11185">
      <c r="A11185" t="inlineStr">
        <is>
          <t>Konversion</t>
        </is>
      </c>
      <c r="B11185" t="inlineStr"/>
      <c r="C11185" t="inlineStr"/>
      <c r="D11185">
        <f> die Zulässigkeit der Konversion +</f>
        <v/>
      </c>
    </row>
    <row r="11186">
      <c r="A11186" t="inlineStr">
        <is>
          <t>Konverter</t>
        </is>
      </c>
      <c r="B11186" t="inlineStr"/>
      <c r="C11186" t="inlineStr"/>
      <c r="D11186" t="inlineStr">
        <is>
          <t>lò chuyển, máy đổi điện, máy ghi chữ số, máy ghi mật mã</t>
        </is>
      </c>
    </row>
    <row r="11187">
      <c r="A11187" t="inlineStr">
        <is>
          <t>konvertierbar</t>
        </is>
      </c>
      <c r="B11187" t="inlineStr"/>
      <c r="C11187" t="inlineStr"/>
      <c r="D11187" t="inlineStr">
        <is>
          <t>có thể đổi, có thể cải, có thể hoán cải được, có thể đổi thành vàng, có thể đổi thành đô la, đồng nghĩa, có thể dùng thay nhau được, có thể bỏ mui = nicht konvertierbar +</t>
        </is>
      </c>
    </row>
    <row r="11188">
      <c r="A11188" t="inlineStr">
        <is>
          <t>konvertieren</t>
        </is>
      </c>
      <c r="B11188" t="inlineStr"/>
      <c r="C11188" t="inlineStr"/>
      <c r="D11188" t="inlineStr">
        <is>
          <t>làm đổi tôn giáo, làm đổi đảng phái, đổi, biến đổi, biển thủ, thụt, tham ô</t>
        </is>
      </c>
    </row>
    <row r="11189">
      <c r="A11189" t="inlineStr">
        <is>
          <t>konvex</t>
        </is>
      </c>
      <c r="B11189" t="inlineStr"/>
      <c r="C11189" t="inlineStr"/>
      <c r="D11189" t="inlineStr">
        <is>
          <t>lồi</t>
        </is>
      </c>
    </row>
    <row r="11190">
      <c r="A11190" t="inlineStr">
        <is>
          <t>Konzentration</t>
        </is>
      </c>
      <c r="B11190" t="inlineStr"/>
      <c r="C11190" t="inlineStr"/>
      <c r="D11190" t="inlineStr">
        <is>
          <t>sự tập trung, nơi tập trung, sự cô</t>
        </is>
      </c>
    </row>
    <row r="11191">
      <c r="A11191" t="inlineStr">
        <is>
          <t>konzentrieren</t>
        </is>
      </c>
      <c r="B11191" t="inlineStr"/>
      <c r="C11191" t="inlineStr"/>
      <c r="D11191" t="inlineStr">
        <is>
          <t>đào để đóng nêm phá đá, đào xới chân, góp thành vốn chung, chia phần, chung phần = konzentrieren + = neu konzentrieren + = sich konzentrieren +</t>
        </is>
      </c>
    </row>
    <row r="11192">
      <c r="A11192" t="inlineStr">
        <is>
          <t>konzentriert</t>
        </is>
      </c>
      <c r="B11192" t="inlineStr"/>
      <c r="C11192" t="inlineStr"/>
      <c r="D11192" t="inlineStr">
        <is>
          <t>tập trung, cô đặc - thu gọn, vắn vắt</t>
        </is>
      </c>
    </row>
    <row r="11193">
      <c r="A11193" t="inlineStr">
        <is>
          <t>konzentrisch</t>
        </is>
      </c>
      <c r="B11193" t="inlineStr"/>
      <c r="C11193" t="inlineStr"/>
      <c r="D11193" t="inlineStr">
        <is>
          <t>đồng tâm</t>
        </is>
      </c>
    </row>
    <row r="11194">
      <c r="A11194" t="inlineStr">
        <is>
          <t>Konzept</t>
        </is>
      </c>
      <c r="B11194" t="inlineStr"/>
      <c r="C11194" t="inlineStr"/>
      <c r="D11194" t="inlineStr">
        <is>
          <t>cặn, nước vo gạo, nước rửa bát, bã lúa mạch , bản phác thảo, bản phác hoạ, đồ án, sơ đồ thiết kế, bản dự thảo một đạo luật...), chế độ quân dịch, sự lấy ra, sự rút ra - hối phiếu, phân đội, biệt phái, phân đội tăng cường, gió lò, sự kéo, sự vạch cỡ, cỡ vạch - quan niệm, tư tưởng, ý tưởng, ý nghĩ, ý kiến, ý niệm, khái niệm, sự hiểu biết qua, sự hình dung, sự tưởng tượng, điều tưởng tượng, ý định, kế hoạch hành động, ý đồ, mẫu mực lý tưởng - ý niệm của lý trí, đối tượng trực tiếp của nhận thức = aus dem Konzept bringen + = jemanden aus dem Konzept bringen +</t>
        </is>
      </c>
    </row>
    <row r="11195">
      <c r="A11195" t="inlineStr">
        <is>
          <t>Konzern</t>
        </is>
      </c>
      <c r="B11195" t="inlineStr"/>
      <c r="C11195" t="inlineStr"/>
      <c r="D11195">
        <f> der Konzern +</f>
        <v/>
      </c>
    </row>
    <row r="11196">
      <c r="A11196" t="inlineStr">
        <is>
          <t>Konzert</t>
        </is>
      </c>
      <c r="B11196" t="inlineStr"/>
      <c r="C11196" t="inlineStr"/>
      <c r="D11196" t="inlineStr">
        <is>
          <t>sự phối hợp, sự hoà hợp, buổi hoà nhạc = das volkstümliche Konzert + = das philharmonische Konzert + = jemanden ins Konzert lotsen +</t>
        </is>
      </c>
    </row>
    <row r="11197">
      <c r="A11197" t="inlineStr">
        <is>
          <t>Konzession</t>
        </is>
      </c>
      <c r="B11197" t="inlineStr"/>
      <c r="C11197" t="inlineStr"/>
      <c r="D11197" t="inlineStr">
        <is>
          <t>sự nhượng, sự nhượng bộ, sự nhường, đất nhượng, nhượng địa, tô giới - sự cho phép, giấy phép, môn bài, đăng ký, bằng, chứng chỉ, bằng cử nhân, sự phóng túng, sự bừa bâi, sự dâm loạn, sự phóng túng về niêm luật - = ohne Konzession + = eine Konzession haben + = der Aussteller einer Konzession +</t>
        </is>
      </c>
    </row>
    <row r="11198">
      <c r="A11198" t="inlineStr">
        <is>
          <t>Konzessionsinhaber</t>
        </is>
      </c>
      <c r="B11198" t="inlineStr"/>
      <c r="C11198" t="inlineStr"/>
      <c r="D11198" t="inlineStr">
        <is>
          <t>người được cấp giấy phép, người được cấp môn bài, người được cấp đăng ký</t>
        </is>
      </c>
    </row>
    <row r="11199">
      <c r="A11199" t="inlineStr">
        <is>
          <t>konzipieren</t>
        </is>
      </c>
      <c r="B11199" t="inlineStr"/>
      <c r="C11199" t="inlineStr"/>
      <c r="D11199" t="inlineStr">
        <is>
          <t>phác thảo, phác hoạ, dự thảo, bắt quân dịch, thực hiện chế độ quân dịch đối với, lấy ra, rút ra, vạch cỡ</t>
        </is>
      </c>
    </row>
    <row r="11200">
      <c r="A11200" t="inlineStr">
        <is>
          <t>Kopfball</t>
        </is>
      </c>
      <c r="B11200" t="inlineStr"/>
      <c r="C11200" t="inlineStr"/>
      <c r="D11200" t="inlineStr">
        <is>
          <t>người đóng đáy thùng, cái nhảy lao đầu xuống trước, côlectơ, cái góp điện, vòi phun, ống phun, gạch lát ngang, đá lát ngang stretcher)</t>
        </is>
      </c>
    </row>
    <row r="11201">
      <c r="A11201" t="inlineStr">
        <is>
          <t>Kopfbedeckung</t>
        </is>
      </c>
      <c r="B11201" t="inlineStr"/>
      <c r="C11201" t="inlineStr"/>
      <c r="D11201" t="inlineStr">
        <is>
          <t>khăn trùm đầu, mũ - mũ sắt, đầu óc, trí óc, người thông minh, hình trang trí ở đầu chương mục = ohne Kopfbedeckung + = die akademische Kopfbedeckung +</t>
        </is>
      </c>
    </row>
    <row r="11202">
      <c r="A11202" t="inlineStr">
        <is>
          <t>Kopfbinde</t>
        </is>
      </c>
      <c r="B11202" t="inlineStr"/>
      <c r="C11202" t="inlineStr"/>
      <c r="D11202" t="inlineStr">
        <is>
          <t>buộc bằng dây băng, trang trí bằng đường chỉ vòng, róc xương và lạng</t>
        </is>
      </c>
    </row>
    <row r="11203">
      <c r="A11203" t="inlineStr">
        <is>
          <t>Kopfbrett</t>
        </is>
      </c>
      <c r="B11203" t="inlineStr"/>
      <c r="C11203" t="inlineStr"/>
      <c r="D11203" t="inlineStr">
        <is>
          <t>tấm ván đầu giường</t>
        </is>
      </c>
    </row>
    <row r="11204">
      <c r="A11204" t="inlineStr">
        <is>
          <t>Kopfdreher</t>
        </is>
      </c>
      <c r="B11204" t="inlineStr"/>
      <c r="C11204" t="inlineStr"/>
      <c r="D11204" t="inlineStr">
        <is>
          <t>người đóng đáy thùng, cái nhảy lao đầu xuống trước, côlectơ, cái góp điện, vòi phun, ống phun, gạch lát ngang, đá lát ngang stretcher)</t>
        </is>
      </c>
    </row>
    <row r="11205">
      <c r="A11205" t="inlineStr">
        <is>
          <t>Kopfende</t>
        </is>
      </c>
      <c r="B11205" t="inlineStr"/>
      <c r="C11205" t="inlineStr"/>
      <c r="D11205" t="inlineStr">
        <is>
          <t>cái đầu, người, đầu người, con, đầu, đầu óc, trí nhớ, năng khiếu, tài năng, chứng nhức đầu, vị trí đứng đầu, người đứng đầu, người chỉ huy, thủ trưởng, hiệu trưởng, chủ, vật hình đầu, đoạn đầu - phần đầu, ngọn, đỉnh, chỏm, chóp, vòi, đầu nguồn, ngọn nguồn, đầu mũi, lưỡi, đáy, ván đáy, bọt, váng kem, ngòi, gạc, mũi, mũi biển, mặt ngửa, đường hầm, nhà xí cho thuỷ thủ, đề mục, chương mục, phần chính - loại, lúc nguy kịch, lúc gay go căng thẳng, cơn khủng hoảng, cột nước, áp suất - con cù, con quay, mặt, mui, vung, đỉnh cao, mức cao, số cao nhất, số nhiều) thân lá</t>
        </is>
      </c>
    </row>
    <row r="11206">
      <c r="A11206" t="inlineStr">
        <is>
          <t>Kopfkissen</t>
        </is>
      </c>
      <c r="B11206" t="inlineStr"/>
      <c r="C11206" t="inlineStr"/>
      <c r="D11206" t="inlineStr">
        <is>
          <t>gối, ổ lót trục, tấm lót, đệm</t>
        </is>
      </c>
    </row>
    <row r="11207">
      <c r="A11207" t="inlineStr">
        <is>
          <t>kopflos</t>
        </is>
      </c>
      <c r="B11207" t="inlineStr"/>
      <c r="C11207" t="inlineStr"/>
      <c r="D11207" t="inlineStr">
        <is>
          <t>hoảng sợ, hoang mang sợ hãi</t>
        </is>
      </c>
    </row>
    <row r="11208">
      <c r="A11208" t="inlineStr">
        <is>
          <t>Kopfschmerzen</t>
        </is>
      </c>
      <c r="B11208" t="inlineStr"/>
      <c r="C11208" t="inlineStr"/>
      <c r="D11208" t="inlineStr">
        <is>
          <t>chứng nhức đầu, vấn đề hắc búa = die rasenden Kopfschmerzen + = Sie hat leichte Kopfschmerzen. +</t>
        </is>
      </c>
    </row>
    <row r="11209">
      <c r="A11209" t="inlineStr">
        <is>
          <t>Kopfschmerztablette</t>
        </is>
      </c>
      <c r="B11209" t="inlineStr"/>
      <c r="C11209" t="inlineStr"/>
      <c r="D11209" t="inlineStr">
        <is>
          <t>atpirin</t>
        </is>
      </c>
    </row>
    <row r="11210">
      <c r="A11210" t="inlineStr">
        <is>
          <t>Kopfsprung</t>
        </is>
      </c>
      <c r="B11210" t="inlineStr"/>
      <c r="C11210" t="inlineStr"/>
      <c r="D11210" t="inlineStr">
        <is>
          <t>người đóng đáy thùng, cái nhảy lao đầu xuống trước, côlectơ, cái góp điện, vòi phun, ống phun, gạch lát ngang, đá lát ngang stretcher) = einen Kopfsprung machen +</t>
        </is>
      </c>
    </row>
    <row r="11211">
      <c r="A11211" t="inlineStr">
        <is>
          <t>Kopfstation</t>
        </is>
      </c>
      <c r="B11211" t="inlineStr"/>
      <c r="C11211" t="inlineStr"/>
      <c r="D11211" t="inlineStr">
        <is>
          <t>đầu cuối, phần chót, ga cuối cùng, cực, đầu, đuôi từ, từ vĩ</t>
        </is>
      </c>
    </row>
    <row r="11212">
      <c r="A11212" t="inlineStr">
        <is>
          <t>Kopftuch</t>
        </is>
      </c>
      <c r="B11212" t="inlineStr"/>
      <c r="C11212" t="inlineStr"/>
      <c r="D11212" t="inlineStr">
        <is>
          <t>khăn vuông trùm đầu, khăn tay, khăn mùi soa - khăn quàng cổ, khăn choàng cổ, cái ca vát, khăn quàng vai, khăn thắt lưng sash), đường ghép scarf joint), khắc, đường xoi - khăn trùm, chỗ cong, chỗ lượn, làn sóng</t>
        </is>
      </c>
    </row>
    <row r="11213">
      <c r="A11213" t="inlineStr">
        <is>
          <t>Kopfzeile</t>
        </is>
      </c>
      <c r="B11213" t="inlineStr"/>
      <c r="C11213" t="inlineStr"/>
      <c r="D11213" t="inlineStr">
        <is>
          <t>người đóng đáy thùng, cái nhảy lao đầu xuống trước, côlectơ, cái góp điện, vòi phun, ống phun, gạch lát ngang, đá lát ngang stretcher) - hàng đầu, dòng đầu, đề mục, đầu đề, tiêu đề, phần tóm tắt những tin chính ở đầu bản tin</t>
        </is>
      </c>
    </row>
    <row r="11214">
      <c r="A11214" t="inlineStr">
        <is>
          <t>Kopie</t>
        </is>
      </c>
      <c r="B11214" t="inlineStr"/>
      <c r="C11214" t="inlineStr"/>
      <c r="D11214" t="inlineStr">
        <is>
          <t>bản sao, bản chép lại, sự sao lại, sự chép lại, sự bắt chước, sự phỏng theo, sự mô phỏng, bản, cuộn, số, bản thảo, bản in, đề tài để viết, kiểu, mẫu - bản đối chiếu, người giống hệt, vật giống hệt, bộ phận tương ứng, tổ chức tương ứng, bên trong tương ứng, vật bổ sung, người bổ sung - cái gấp đôi, lượng gấp đôi, bản giống hệt, bản sao lục, cái giống hệt, trận đánh đôi, người đóng thay thế, bóng ma, hồn, sự chạy ngoặt thình lình, khúc ngoặt đột ngột, bước chạy đều - vật làm giống hệt, từ đồng nghĩa, biên lai cầm đồ - - chữ in, sự in ra, dấu in, vết, dấu, ảnh in, ảnh chụp in ra, vải hoa in - vải sọc repp, reps), bài học thuộc lòng, người phóng đâng, người đàn bà lẳng lơ, repertory_theatre - sự nhắc lại, sự lặp lại, điều nhắc lại, điều lặp lại, bản sao chép, sự tập duyệt, ngón mổ liên tục - mô hình, cái dưỡng, tấm dưỡng - bóng, bóng tối, bóng râm, bóng mát, chỗ tối, hình bóng, bạn nối khố, bạn thân, người theo sát như hình với bóng, người đi theo không rời bước, điểm báo trước, dấu vết, chút, gợn - vật vô hình, sự tối tăm, sự che chở, sự bảo vệ - sự vạch, sự kẻ, sự theo dấu vết, sự đồ lại = die Kopie +</t>
        </is>
      </c>
    </row>
    <row r="11215">
      <c r="A11215" t="inlineStr">
        <is>
          <t>kopieren</t>
        </is>
      </c>
      <c r="B11215" t="inlineStr"/>
      <c r="C11215" t="inlineStr"/>
      <c r="D11215" t="inlineStr">
        <is>
          <t>sao lại, chép lại, bắt chước, phỏng theo, mô phỏng, quay cóp - phong tước hiệp sĩ, phong cho cái tên, gán cho cái tên, đặt cho cái tên, bôi mỡ, sang sửa, lồng tiếng, lồng nhạc vào phim - sao lục, làm thành hai bản, gấp đôi, nhân đôi - theo gương, noi gương, làm theo, phỏng mẫu, làm giả - chế biến gia công, kiện, in ximili, diễu hành, đi thành đoàn, đi thành đám rước - tái sản xuất, làm sinh sôi nẩy nở, tái sinh, mọc lại, sao chép = kopieren + = zu dunkel kopieren +</t>
        </is>
      </c>
    </row>
    <row r="11216">
      <c r="A11216" t="inlineStr">
        <is>
          <t>Kopierer</t>
        </is>
      </c>
      <c r="B11216" t="inlineStr"/>
      <c r="C11216" t="inlineStr"/>
      <c r="D11216" t="inlineStr">
        <is>
          <t>người sao lục, người chép lại, người bắt chước, người mô phỏng</t>
        </is>
      </c>
    </row>
    <row r="11217">
      <c r="A11217" t="inlineStr">
        <is>
          <t>Koppel</t>
        </is>
      </c>
      <c r="B11217" t="inlineStr"/>
      <c r="C11217" t="inlineStr"/>
      <c r="D11217" t="inlineStr">
        <is>
          <t>đôi, cặp, đôi vợ chồng, cặp nam nữ, cặp nam nữ nhảy quốc tế, dây xích cặp, cặp chó săn, ngẫu lực - tiếng kêu, tiêng la, tiếng hò hét, tiếng hò reo, tiếng rao hàng ngoài phố, lời hô, lời kêu gọi, sự khóc, tiếng khóc, dư luận quần chúng, tiếng nói quần chúng, tiếng chó sủa &amp; ) - sự rào lại, hàng rào vây quanh, đất có rào vây quanh, tài liệu gửi kèm - dây buộc chó săn, xích chó săn, bộ ba chó săn, bộ ba thỏ rừng, cái go - 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bãi cỏ, bâi tập hợp ngựa, mảnh ruộng, mảnh đất, cóc nhái - đồng cỏ, cỏ = das Koppel +</t>
        </is>
      </c>
    </row>
    <row r="11218">
      <c r="A11218" t="inlineStr">
        <is>
          <t>koppeln</t>
        </is>
      </c>
      <c r="B11218" t="inlineStr"/>
      <c r="C11218" t="inlineStr"/>
      <c r="D11218" t="inlineStr">
        <is>
          <t>kết hợp, phối hợp, hoá hợp, tổ hợp - nối, nối lại, chấp nối, liên hệ, làm cho có mạch lạc, dạng bị động kết liên, kết thân, kết giao, có quan hệ với, có họ hàng với, nối nhau, nối tiếp nhau - buộc thành cặp, ghép thành cặp, kết đôi, nối hợp lại, ghép lại, cho cưới, cho lấy nhau, gắn liền, liên tưởng, mắc, lấy nhau, cưới nhau, giao cấu - cắt ngắn, cắt đuôi, cắt tóc, cắt bớt, giảm bớt, hạn chế bớt, tước mất, đưa vào vũng tàu, đưa vào bến, xây dựng vũng tàu, xây dựng bến tàu, vào vũng tàu, vào bến tàu - nối với nhau - buộc bằng dây, thắt bằng dây - nối lại với nhau, kết hợp lại, liên kết lại, liên hợp lại, khoác, liên kết, bị ràng buộc</t>
        </is>
      </c>
    </row>
    <row r="11219">
      <c r="A11219" t="inlineStr">
        <is>
          <t>Koppler</t>
        </is>
      </c>
      <c r="B11219" t="inlineStr"/>
      <c r="C11219" t="inlineStr"/>
      <c r="D11219" t="inlineStr">
        <is>
          <t>người mắc nối, cái mắc nối, bộ nối</t>
        </is>
      </c>
    </row>
    <row r="11220">
      <c r="A11220" t="inlineStr">
        <is>
          <t>Kopplung</t>
        </is>
      </c>
      <c r="B11220" t="inlineStr"/>
      <c r="C11220" t="inlineStr"/>
      <c r="D11220" t="inlineStr">
        <is>
          <t>sự nối, sự hợp lại, vật nối, móc nối, chỗ nối, sự mắc, cách mắc</t>
        </is>
      </c>
    </row>
    <row r="11221">
      <c r="A11221" t="inlineStr">
        <is>
          <t>Koralle</t>
        </is>
      </c>
      <c r="B11221" t="inlineStr"/>
      <c r="C11221" t="inlineStr"/>
      <c r="D11221" t="inlineStr">
        <is>
          <t>san hô, đồ chơi bằng san hô, bọc trứng tôm hùm</t>
        </is>
      </c>
    </row>
    <row r="11222">
      <c r="A11222" t="inlineStr">
        <is>
          <t>Koran</t>
        </is>
      </c>
      <c r="B11222" t="inlineStr"/>
      <c r="C11222" t="inlineStr"/>
      <c r="D11222" t="inlineStr">
        <is>
          <t>kinh Co-ran</t>
        </is>
      </c>
    </row>
    <row r="11223">
      <c r="A11223" t="inlineStr">
        <is>
          <t>Korb</t>
        </is>
      </c>
      <c r="B11223" t="inlineStr"/>
      <c r="C11223" t="inlineStr"/>
      <c r="D11223" t="inlineStr">
        <is>
          <t>cái rổ, cái giỏ, cái thúng, tay cầm của roi song, roi song, roi mây, hình rổ, hình giỏ, bằng song, bằng mây - sự từ chối, sự gạt bỏ, sự tống khứ, sự tán tỉnh khó chịu - sọt, thúng, gi - rổ, rá, đõ ong = der Korb + = der kleine Korb + = der Hahn im Korb + = ein Korb voll + = der zylindrische Korb + = einen Korb bekommen + = er glaubt, er ist der Hahn im Korb +</t>
        </is>
      </c>
    </row>
    <row r="11224">
      <c r="A11224" t="inlineStr">
        <is>
          <t>Korbflasche</t>
        </is>
      </c>
      <c r="B11224" t="inlineStr"/>
      <c r="C11224" t="inlineStr"/>
      <c r="D11224" t="inlineStr">
        <is>
          <t>bình lớn có vỏ bọc ngoài - hũ rượu cổ nhỏ = die große Korbflasche +</t>
        </is>
      </c>
    </row>
    <row r="11225">
      <c r="A11225" t="inlineStr">
        <is>
          <t>Korbflechten</t>
        </is>
      </c>
      <c r="B11225" t="inlineStr"/>
      <c r="C11225" t="inlineStr"/>
      <c r="D11225" t="inlineStr">
        <is>
          <t>nghề đan rổ rá, rổ rá</t>
        </is>
      </c>
    </row>
    <row r="11226">
      <c r="A11226" t="inlineStr">
        <is>
          <t>Korbwaren</t>
        </is>
      </c>
      <c r="B11226" t="inlineStr"/>
      <c r="C11226" t="inlineStr"/>
      <c r="D11226" t="inlineStr">
        <is>
          <t>nghề đan rổ rá, rổ rá</t>
        </is>
      </c>
    </row>
    <row r="11227">
      <c r="A11227" t="inlineStr">
        <is>
          <t>Korbweide</t>
        </is>
      </c>
      <c r="B11227" t="inlineStr"/>
      <c r="C11227" t="inlineStr"/>
      <c r="D11227" t="inlineStr">
        <is>
          <t>cây liễu, bằng liễu giỏ</t>
        </is>
      </c>
    </row>
    <row r="11228">
      <c r="A11228" t="inlineStr">
        <is>
          <t>Korbwiege</t>
        </is>
      </c>
      <c r="B11228" t="inlineStr"/>
      <c r="C11228" t="inlineStr"/>
      <c r="D11228" t="inlineStr">
        <is>
          <t>nôi có mui bằng mây đan, xe đẩy có mui bằng mây đan</t>
        </is>
      </c>
    </row>
    <row r="11229">
      <c r="A11229" t="inlineStr">
        <is>
          <t>Kord</t>
        </is>
      </c>
      <c r="B11229" t="inlineStr"/>
      <c r="C11229" t="inlineStr"/>
      <c r="D11229" t="inlineStr">
        <is>
          <t>dây thừng nhỏ, dây, đường sọc nối, nhung kẻ, quần nhung kẻ, mối ràng buộc, mối thắt buộc, coóc - đường lát bằng thân cây</t>
        </is>
      </c>
    </row>
    <row r="11230">
      <c r="A11230" t="inlineStr">
        <is>
          <t>Kordel</t>
        </is>
      </c>
      <c r="B11230" t="inlineStr"/>
      <c r="C11230" t="inlineStr"/>
      <c r="D11230" t="inlineStr">
        <is>
          <t>dãy đồn bốt, hàng rào cảnh sát, hàng rào vệ sinh sanitary cordon), dây kim tuyến, gờ đầu tường, cây ăn quả xén trụi cành - chỉ khâu bao bì, dây gói hàng</t>
        </is>
      </c>
    </row>
    <row r="11231">
      <c r="A11231" t="inlineStr">
        <is>
          <t>Kordhose</t>
        </is>
      </c>
      <c r="B11231" t="inlineStr"/>
      <c r="C11231" t="inlineStr"/>
      <c r="D11231" t="inlineStr">
        <is>
          <t>}</t>
        </is>
      </c>
    </row>
    <row r="11232">
      <c r="A11232" t="inlineStr">
        <is>
          <t>Kordsamt</t>
        </is>
      </c>
      <c r="B11232" t="inlineStr"/>
      <c r="C11232" t="inlineStr"/>
      <c r="D11232" t="inlineStr">
        <is>
          <t>nhung kẻ, quần nhung kẻ, đường lát bằng thân cây</t>
        </is>
      </c>
    </row>
    <row r="11233">
      <c r="A11233" t="inlineStr">
        <is>
          <t>Korinthe</t>
        </is>
      </c>
      <c r="B11233" t="inlineStr"/>
      <c r="C11233" t="inlineStr"/>
      <c r="D11233" t="inlineStr">
        <is>
          <t>nho Hy-lạp, quả lý chua, cây lý chua</t>
        </is>
      </c>
    </row>
    <row r="11234">
      <c r="A11234" t="inlineStr">
        <is>
          <t>Kork</t>
        </is>
      </c>
      <c r="B11234" t="inlineStr"/>
      <c r="C11234" t="inlineStr"/>
      <c r="D11234" t="inlineStr">
        <is>
          <t>li e, bần, nút bần, phao bần = nach dem Kork schmeckend +</t>
        </is>
      </c>
    </row>
    <row r="11235">
      <c r="A11235" t="inlineStr">
        <is>
          <t>Korkade</t>
        </is>
      </c>
      <c r="B11235" t="inlineStr"/>
      <c r="C11235" t="inlineStr"/>
      <c r="D11235" t="inlineStr">
        <is>
          <t>phù hiệu đeo ở mũ</t>
        </is>
      </c>
    </row>
    <row r="11236">
      <c r="A11236" t="inlineStr">
        <is>
          <t>Korken</t>
        </is>
      </c>
      <c r="B11236" t="inlineStr"/>
      <c r="C11236" t="inlineStr"/>
      <c r="D11236" t="inlineStr">
        <is>
          <t>li e, bần, nút bần, phao bần - người làm ngừng, người chặn lại, vật làm ngừng, vật chặn lại, nút, nút chai, dây buộc, móc sắt</t>
        </is>
      </c>
    </row>
    <row r="11237">
      <c r="A11237" t="inlineStr">
        <is>
          <t>Korkenzieher</t>
        </is>
      </c>
      <c r="B11237" t="inlineStr"/>
      <c r="C11237" t="inlineStr"/>
      <c r="D11237" t="inlineStr">
        <is>
          <t>cái mở nút chai</t>
        </is>
      </c>
    </row>
    <row r="11238">
      <c r="A11238" t="inlineStr">
        <is>
          <t>Kormoran</t>
        </is>
      </c>
      <c r="B11238" t="inlineStr"/>
      <c r="C11238" t="inlineStr"/>
      <c r="D11238" t="inlineStr">
        <is>
          <t>chim cốc, người tham lam - cá bống biển</t>
        </is>
      </c>
    </row>
    <row r="11239">
      <c r="A11239" t="inlineStr">
        <is>
          <t>Korn</t>
        </is>
      </c>
      <c r="B11239" t="inlineStr"/>
      <c r="C11239" t="inlineStr"/>
      <c r="D11239" t="inlineStr">
        <is>
          <t>chai, hạt ngũ cốc, cây ngũ cốc, ngô, bắp Indian corn), rượu ngô - thóc lúa, hạt, hột, một chút, mảy may, thớ, tính chất, bản chất, tính tình, khuynh hướng, Gren, phẩm yên chi, màu nhuộm, bã rượu - nhân, bộ phận nòng cốt, bộ phận chủ yếu - lúa mạch đen, rượu uytky mạch đen rye whisky) = das Korn + = das Korn + = der Korn + = aufs Korn nehmen + = die Flinte ins Korn werfen + = jemanden aufs Korn nehmen +</t>
        </is>
      </c>
    </row>
    <row r="11240">
      <c r="A11240" t="inlineStr">
        <is>
          <t>Kornkammer</t>
        </is>
      </c>
      <c r="B11240" t="inlineStr"/>
      <c r="C11240" t="inlineStr"/>
      <c r="D11240" t="inlineStr">
        <is>
          <t>kho thóc, vựa lúa</t>
        </is>
      </c>
    </row>
    <row r="11241">
      <c r="A11241" t="inlineStr">
        <is>
          <t>Korona</t>
        </is>
      </c>
      <c r="B11241" t="inlineStr"/>
      <c r="C11241" t="inlineStr"/>
      <c r="D11241" t="inlineStr">
        <is>
          <t>tán mặt trăng, mặt trời), đèn treo tròn, điện hoa, vành, thân răng</t>
        </is>
      </c>
    </row>
    <row r="11242">
      <c r="A11242" t="inlineStr">
        <is>
          <t>Korps</t>
        </is>
      </c>
      <c r="B11242" t="inlineStr"/>
      <c r="C11242" t="inlineStr"/>
      <c r="D11242">
        <f> der Sprecher des Diplomatischen Korps +</f>
        <v/>
      </c>
    </row>
    <row r="11243">
      <c r="A11243" t="inlineStr">
        <is>
          <t>korrekt</t>
        </is>
      </c>
      <c r="B11243" t="inlineStr"/>
      <c r="C11243" t="inlineStr"/>
      <c r="D11243" t="inlineStr">
        <is>
          <t>đúng, chính xác, đúng đắn, được hợp, phải, phải lối - tỉ mỉ, kỹ tính, nghiêm ngặt, câu nệ - thích đáng, thích hợp, đặt sau danh từ) thật sự, đích thực, đích thị, đích thân, bản thân, riêng, riêng biệt, hoàn toàn, thực sự, đích đáng, ra trò, đúng mực, hợp thức, hợp lệ, chỉnh - chính, đích, đẹp trai, có màu tự nhiên - hoàn toàn đích đáng, hết sức, đúng mức</t>
        </is>
      </c>
    </row>
    <row r="11244">
      <c r="A11244" t="inlineStr">
        <is>
          <t>Korrektheit</t>
        </is>
      </c>
      <c r="B11244" t="inlineStr"/>
      <c r="C11244" t="inlineStr"/>
      <c r="D11244" t="inlineStr">
        <is>
          <t>sự đúng đắn, sự chỉnh tề, sự đoan trang - sự chính xác - tính lành mạnh, tính đúng đắn, tính hợp lý, sự ngon giấc, sự ra trò, tính vững chãi, tính có thể trả được</t>
        </is>
      </c>
    </row>
    <row r="11245">
      <c r="A11245" t="inlineStr">
        <is>
          <t>Korrektor</t>
        </is>
      </c>
      <c r="B11245" t="inlineStr"/>
      <c r="C11245" t="inlineStr"/>
      <c r="D11245">
        <f> der Korrektor +</f>
        <v/>
      </c>
    </row>
    <row r="11246">
      <c r="A11246" t="inlineStr">
        <is>
          <t>Korrektur</t>
        </is>
      </c>
      <c r="B11246" t="inlineStr"/>
      <c r="C11246" t="inlineStr"/>
      <c r="D11246" t="inlineStr">
        <is>
          <t>sự cải tà quy chánh, sự sửa đổi cho tốt hơn, sự cải thiện, sự bồi bổ cho tốt hơn, sự sửa đổi, sự bổ sung, sự bình phục, sự hồi phục sức khoẻ - sự sửa, sự sửa chữa, sự hiệu chỉnh, sự trừng phạt, sự trừng trị, sự trừng giới, cái đúng, chỗ sửa - sự sửa lỗi = Korrektur lesen + = die letzte Korrektur + = die zweite Korrektur +</t>
        </is>
      </c>
    </row>
    <row r="11247">
      <c r="A11247" t="inlineStr">
        <is>
          <t>Korrekturfahne</t>
        </is>
      </c>
      <c r="B11247" t="inlineStr"/>
      <c r="C11247" t="inlineStr"/>
      <c r="D11247"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11248">
      <c r="A11248" t="inlineStr">
        <is>
          <t>Korrelation</t>
        </is>
      </c>
      <c r="B11248" t="inlineStr"/>
      <c r="C11248" t="inlineStr"/>
      <c r="D11248" t="inlineStr">
        <is>
          <t>sự tương quan, thể tương liên</t>
        </is>
      </c>
    </row>
    <row r="11249">
      <c r="A11249" t="inlineStr">
        <is>
          <t>Korrespondent</t>
        </is>
      </c>
      <c r="B11249" t="inlineStr"/>
      <c r="C11249" t="inlineStr"/>
      <c r="D11249" t="inlineStr">
        <is>
          <t>thông tín viên, phóng viên, người viết thư, người thường xuyên trao đổi thư từ, công ty thường xuyên trao đổi thư từ</t>
        </is>
      </c>
    </row>
    <row r="11250">
      <c r="A11250" t="inlineStr">
        <is>
          <t>Korrespondenz</t>
        </is>
      </c>
      <c r="B11250" t="inlineStr"/>
      <c r="C11250" t="inlineStr"/>
      <c r="D11250" t="inlineStr">
        <is>
          <t>sự xứng nhau, sự tương ứng, sự phù hợp, thư từ, quan hệ thư từ</t>
        </is>
      </c>
    </row>
    <row r="11251">
      <c r="A11251" t="inlineStr">
        <is>
          <t>korrespondieren</t>
        </is>
      </c>
      <c r="B11251" t="inlineStr"/>
      <c r="C11251" t="inlineStr"/>
      <c r="D11251" t="inlineStr">
        <is>
          <t>xứng, tương ứng, phù hợp, đúng với, tương đương, đối nhau, giao thiệp bằng thư từ, trao đổi thư từ</t>
        </is>
      </c>
    </row>
    <row r="11252">
      <c r="A11252" t="inlineStr">
        <is>
          <t>Korridor</t>
        </is>
      </c>
      <c r="B11252" t="inlineStr"/>
      <c r="C11252" t="inlineStr"/>
      <c r="D11252" t="inlineStr">
        <is>
          <t>ngõ, đường đi, lối đi, ngõ hẻm, phố hẻm, lối đi có cây, đường đi có trồng cây, hành lang, bãi đánh ki, hòn bi ally) - đường hành lang - phòng trưng bày tranh tượng, nhà cầu, phòng dài, ban công, chuồng gà, khán giả chuồng gà, chỗ dành cho ban đồng ca, lô dành cho nhà báo, cái giữ thông phong đèn, đường hầm - sự đi qua, sự trôi qua, quyền đi qua, sự chuyển qua, chuyến đi, đoạn, sự thông qua, quan hệ giữa hai người, sự chuyện trò trao đổi giữa hai người, chuyện trò tri kỷ giữa hai người - nét lướt, sự đi ỉa = der Korridor +</t>
        </is>
      </c>
    </row>
    <row r="11253">
      <c r="A11253" t="inlineStr">
        <is>
          <t>korrigierbar</t>
        </is>
      </c>
      <c r="B11253" t="inlineStr"/>
      <c r="C11253" t="inlineStr"/>
      <c r="D11253" t="inlineStr">
        <is>
          <t>có thể sửa chữa được, có thể trị được</t>
        </is>
      </c>
    </row>
    <row r="11254">
      <c r="A11254" t="inlineStr">
        <is>
          <t>korrigieren</t>
        </is>
      </c>
      <c r="B11254" t="inlineStr"/>
      <c r="C11254" t="inlineStr"/>
      <c r="D11254" t="inlineStr">
        <is>
          <t>sửa, sửa chữa, sửa chữa đúng, hiệu chỉnh, khiển trách, trách mắng, trừng phạt, trừng trị, làm mất tác hại - sửa lỗi - vá, dùng để vá, làm miếng vá, ráp, nối, hiện ra từng mảng lốm đốm, loang lổ - sửa cho thẳng, chỉnh lưu, cất lại, tinh cất, tách sóng, cầu trường</t>
        </is>
      </c>
    </row>
    <row r="11255">
      <c r="A11255" t="inlineStr">
        <is>
          <t>korrodieren</t>
        </is>
      </c>
      <c r="B11255" t="inlineStr"/>
      <c r="C11255" t="inlineStr"/>
      <c r="D11255" t="inlineStr">
        <is>
          <t>gặm mòn &amp; ), mòn dần, ruỗng ra</t>
        </is>
      </c>
    </row>
    <row r="11256">
      <c r="A11256" t="inlineStr">
        <is>
          <t>Korrosion</t>
        </is>
      </c>
      <c r="B11256" t="inlineStr"/>
      <c r="C11256" t="inlineStr"/>
      <c r="D11256" t="inlineStr">
        <is>
          <t>sự gặm mòn</t>
        </is>
      </c>
    </row>
    <row r="11257">
      <c r="A11257" t="inlineStr">
        <is>
          <t>korrupt</t>
        </is>
      </c>
      <c r="B11257" t="inlineStr"/>
      <c r="C11257" t="inlineStr"/>
      <c r="D11257" t="inlineStr">
        <is>
          <t>bị đút lót, bị mua chuộc, ăn hối lộ, đồi bại, thối nát, mục nát, bị sửa đổi lại, sai lạc đi, bẩn - thối, thối rữa, thối tha, độc hại, sa đoạ, tồi, tồi tệ, hết sức khó chịu - mục, xấu, vô giá trị, bất tài, khó chịu, làm bực mình, đáng ghét, mắc bệnh sán gan</t>
        </is>
      </c>
    </row>
    <row r="11258">
      <c r="A11258" t="inlineStr">
        <is>
          <t>Korruption</t>
        </is>
      </c>
      <c r="B11258" t="inlineStr"/>
      <c r="C11258" t="inlineStr"/>
      <c r="D11258" t="inlineStr">
        <is>
          <t>sự hối lộ, sự tham nhũng, sự mục nát, sự thối nát, sự sửa đổi làm sai lạc - sự giúp nhau đốn gỗ, sự thông đồng, sự giúp đỡ lẫn nhau, sự tâng bốc tác phẩm của nhau - sự thối rữa, vật thối nát, vật thối rữa, sự đồi bại, sự sa đoạ - tình trạng đang bị thối rữa, vật đang bị thối rữa</t>
        </is>
      </c>
    </row>
    <row r="11259">
      <c r="A11259" t="inlineStr">
        <is>
          <t>Korsett</t>
        </is>
      </c>
      <c r="B11259" t="inlineStr"/>
      <c r="C11259" t="inlineStr"/>
      <c r="D11259" t="inlineStr">
        <is>
          <t>coocxê, áo nịt ngực</t>
        </is>
      </c>
    </row>
    <row r="11260">
      <c r="A11260" t="inlineStr">
        <is>
          <t>Korso</t>
        </is>
      </c>
      <c r="B11260" t="inlineStr"/>
      <c r="C11260" t="inlineStr"/>
      <c r="D11260" t="inlineStr">
        <is>
          <t>sự phô trương, cuộc diễu hành, cuộc duyệt binh, nơi duyệt binh, thao trường parade ground), đường đi dạo mát, công viên</t>
        </is>
      </c>
    </row>
    <row r="11261">
      <c r="A11261" t="inlineStr">
        <is>
          <t>Kosinus</t>
        </is>
      </c>
      <c r="B11261" t="inlineStr"/>
      <c r="C11261" t="inlineStr"/>
      <c r="D11261" t="inlineStr">
        <is>
          <t>cosin</t>
        </is>
      </c>
    </row>
    <row r="11262">
      <c r="A11262" t="inlineStr">
        <is>
          <t>Kosmetik</t>
        </is>
      </c>
      <c r="B11262" t="inlineStr"/>
      <c r="C11262" t="inlineStr"/>
      <c r="D11262">
        <f> die chirurgische Kosmetik +</f>
        <v/>
      </c>
    </row>
    <row r="11263">
      <c r="A11263" t="inlineStr">
        <is>
          <t>Kosmetikerin</t>
        </is>
      </c>
      <c r="B11263" t="inlineStr"/>
      <c r="C11263" t="inlineStr"/>
      <c r="D11263" t="inlineStr">
        <is>
          <t>người chủ mỹ viện</t>
        </is>
      </c>
    </row>
    <row r="11264">
      <c r="A11264" t="inlineStr">
        <is>
          <t>Kosmetikkoffer</t>
        </is>
      </c>
      <c r="B11264" t="inlineStr"/>
      <c r="C11264" t="inlineStr"/>
      <c r="D11264" t="inlineStr">
        <is>
          <t>ví đựng đồ trang điểm</t>
        </is>
      </c>
    </row>
    <row r="11265">
      <c r="A11265" t="inlineStr">
        <is>
          <t>kosmisch</t>
        </is>
      </c>
      <c r="B11265" t="inlineStr"/>
      <c r="C11265" t="inlineStr"/>
      <c r="D11265" t="inlineStr">
        <is>
          <t>vũ trụ, rộng lơn, khổng lồ, có thứ tự, có trật tự, có tổ chức, hài hoà</t>
        </is>
      </c>
    </row>
    <row r="11266">
      <c r="A11266" t="inlineStr">
        <is>
          <t>Kosmologie</t>
        </is>
      </c>
      <c r="B11266" t="inlineStr"/>
      <c r="C11266" t="inlineStr"/>
      <c r="D11266" t="inlineStr">
        <is>
          <t>vũ trụ học</t>
        </is>
      </c>
    </row>
    <row r="11267">
      <c r="A11267" t="inlineStr">
        <is>
          <t>Kosmonaut</t>
        </is>
      </c>
      <c r="B11267" t="inlineStr"/>
      <c r="C11267" t="inlineStr"/>
      <c r="D11267" t="inlineStr">
        <is>
          <t>nhà du hành vũ trụ</t>
        </is>
      </c>
    </row>
    <row r="11268">
      <c r="A11268" t="inlineStr">
        <is>
          <t>kosmopolitisch</t>
        </is>
      </c>
      <c r="B11268" t="inlineStr"/>
      <c r="C11268" t="inlineStr"/>
      <c r="D11268" t="inlineStr">
        <is>
          <t>toàn thế giới, chủ nghĩa thế giới</t>
        </is>
      </c>
    </row>
    <row r="11269">
      <c r="A11269" t="inlineStr">
        <is>
          <t>Kosmopolitismus</t>
        </is>
      </c>
      <c r="B11269" t="inlineStr"/>
      <c r="C11269" t="inlineStr"/>
      <c r="D11269" t="inlineStr">
        <is>
          <t>chủ nghĩa thế giới</t>
        </is>
      </c>
    </row>
    <row r="11270">
      <c r="A11270" t="inlineStr">
        <is>
          <t>Kosmos</t>
        </is>
      </c>
      <c r="B11270" t="inlineStr"/>
      <c r="C11270" t="inlineStr"/>
      <c r="D11270" t="inlineStr">
        <is>
          <t>vũ trụ, sự trật tự, sự hài hoà, hệ thống hài hoà, cúc vạn thọ tây - vạn vật, thế giới, thiên hạ, thế gian = in den Kosmos vorstoßen +</t>
        </is>
      </c>
    </row>
    <row r="11271">
      <c r="A11271" t="inlineStr">
        <is>
          <t>Kost</t>
        </is>
      </c>
      <c r="B11271" t="inlineStr"/>
      <c r="C11271" t="inlineStr"/>
      <c r="D11271" t="inlineStr">
        <is>
          <t>sự lót ván, sự lát ván, sự đóng bìa cứng, sự ăn cơm tháng, sự ăn cơm trọ, sự lên tàu, sự đáp tau, sự xông vào tấn công, sự nhảy sang tàu - nghị viên, hội nghị quốc tế, ở Ê-cốt) cuộc họp một ngày, đồ ăn thường ngày, chế độ ăn uống, chế độ ăn kiêng - tiền xe, tiền đò, tiền phà, tiền vé, khách đi xe thuê, thức ăn, đồ ăn, chế độ ăn - món ăn, dinh dưỡng - cái bàn, bàn ăn, thức ăn bày bàn, mâm cỗ, cỗ bàn, những người ngồi quanh bàn, những người ngồi ăn, bàn máy, bảng, bản, bản kê, biểu, mặt, lòng bàn tay, cao nguyên = die magere Kost + = in Kost sein + = die leichte Kost + = in Kost geben + = in Kost nehmen + = die reichliche Kost + = jemanden in Kost geben +</t>
        </is>
      </c>
    </row>
    <row r="11272">
      <c r="A11272" t="inlineStr">
        <is>
          <t>kostbar</t>
        </is>
      </c>
      <c r="B11272" t="inlineStr"/>
      <c r="C11272" t="inlineStr"/>
      <c r="D11272" t="inlineStr">
        <is>
          <t>đắt tiền, quý giá, tốn tiền, hao tiền tốn của, tai hại - bằng vàng, có vàng, nhiều vàng, có màu vàng, quý báu, quý như vàng, thịnh vượng, hạnh phúc - quý, cầu kỳ, kiểu cách, đài các, đẹp tuyệt, kỳ diệu, vĩ đại, khiếp, ghê gớm, ra trò, lắm, đại..., hết sức, vô cùng, khác thường... - giàu, giàu có, tốt, dồi dào, phong phú, sum sê, đẹp đẽ, tráng lệ, lộng lẫy, bổ, ngậy, béo, đậm đà, ngon, nồng, thắm, ấm áp, trầm, thơm ngát, đượm, rất hay, rất vui, rất buồn cười, không chê được - xa hoa, xa xỉ - có giá trị lớn, có thể đánh giá được, có thể định giá được</t>
        </is>
      </c>
    </row>
    <row r="11273">
      <c r="A11273" t="inlineStr">
        <is>
          <t>Kostbarkeit</t>
        </is>
      </c>
      <c r="B11273" t="inlineStr"/>
      <c r="C11273" t="inlineStr"/>
      <c r="D11273" t="inlineStr">
        <is>
          <t>sự đắt tiền, sự quý giá, sự hao tiền tốn của, sự tai hại - vàng, tiền vàng, số tiền lớn, sự giàu có, màu vàng, cái quý giá - tính cầu kỳ, tính kiểu cách, tính đài các - tính quý, tính quý giá, tính quý báu - sự hiếm có, sự ít c - bạc vàng, châu báu, của cải, kho của quý, của quý, vật quý, người yêu quý, người được việc</t>
        </is>
      </c>
    </row>
    <row r="11274">
      <c r="A11274" t="inlineStr">
        <is>
          <t>kosten</t>
        </is>
      </c>
      <c r="B11274" t="inlineStr"/>
      <c r="C11274" t="inlineStr"/>
      <c r="D11274" t="inlineStr">
        <is>
          <t>thì, là, có, tồn tại, ở, sống, trở nên, trở thành, xảy ra, diễn ra, giá, be to phải, định, sẽ, đang, bị, được - trị giá, phải trả, đòi hỏi, gây tổn thất, làm mất, đánh giá, ước lượng - yêu cầu, cần đến, cần phải có - cầm, nắm, giữ, bắt, chiếm, lấy, lấy đi, lấy ra, rút ra, trích ra, mang, mang theo, đem, đem theo, đưa, dẫn, dắt, đi, theo, thuê, mướn, mua, ăn, uống, dùng, ghi, chép, chụp, làm, thực hiện, thi hành - lợi dụng, mắc, nhiễm, coi như, cho là, xem như, lấy làm, hiểu là, cảm thấy, cần có, phải, chịu, chịu đựng, tiếp, nhận, đoạt, thu được, chứa được, đựng, mua thường xuyên, mua dài hạn, quyến rũ, hấp dẫn, lôi cuốn - vượt qua, đi tới, nhảy vào, trốn tránh ở, bén, ngấm, có hiệu lực, ăn ảnh, thành công, được ưa thích - nếm, nếm mùi, thưởng thức, hưởng, ăn uống ít, ăn uống qua loa, nhấm nháp, có vị, biết mùi, trải qua - thử, thử xem, làm thử, dùng thử, thử thách, cố gắng, gắng sức, gắng làm, xử, xét xử, làm mệt mỏi, thử làm, toan làm, chực làm, cố, cố làm = kosten + = vorher kosten +</t>
        </is>
      </c>
    </row>
    <row r="11275">
      <c r="A11275" t="inlineStr">
        <is>
          <t>Kostenanschlag</t>
        </is>
      </c>
      <c r="B11275" t="inlineStr"/>
      <c r="C11275" t="inlineStr"/>
      <c r="D11275" t="inlineStr">
        <is>
          <t>trích dẫn, đặt giữa dấu ngoặc kép, định giá</t>
        </is>
      </c>
    </row>
    <row r="11276">
      <c r="A11276" t="inlineStr">
        <is>
          <t>Kosteneinsparung</t>
        </is>
      </c>
      <c r="B11276" t="inlineStr"/>
      <c r="C11276" t="inlineStr"/>
      <c r="D11276" t="inlineStr">
        <is>
          <t>sự tiết kiệm, tiền tiết kiệm</t>
        </is>
      </c>
    </row>
    <row r="11277">
      <c r="A11277" t="inlineStr">
        <is>
          <t>kostenlos</t>
        </is>
      </c>
      <c r="B11277" t="inlineStr"/>
      <c r="C11277" t="inlineStr"/>
      <c r="D11277" t="inlineStr">
        <is>
          <t>cho không, không lấy tiền, không mất tiền, không phải trả tiền, không có lý do, vô cớ, vu vơ</t>
        </is>
      </c>
    </row>
    <row r="11278">
      <c r="A11278" t="inlineStr">
        <is>
          <t>Kostenvoranschlag</t>
        </is>
      </c>
      <c r="B11278" t="inlineStr"/>
      <c r="C11278" t="inlineStr"/>
      <c r="D11278" t="inlineStr">
        <is>
          <t>sự đánh giá, sự ước lượng, số lượng ước đoán, bản kê giá cả</t>
        </is>
      </c>
    </row>
    <row r="11279">
      <c r="A11279" t="inlineStr">
        <is>
          <t>Koster</t>
        </is>
      </c>
      <c r="B11279" t="inlineStr"/>
      <c r="C11279" t="inlineStr"/>
      <c r="D11279" t="inlineStr">
        <is>
          <t>người nếm, người nếm rượu, người nếm trà, cốc để nếm, người duyệt bản thảo</t>
        </is>
      </c>
    </row>
    <row r="11280">
      <c r="A11280" t="inlineStr">
        <is>
          <t>Kostprobe</t>
        </is>
      </c>
      <c r="B11280" t="inlineStr"/>
      <c r="C11280" t="inlineStr"/>
      <c r="D11280" t="inlineStr">
        <is>
          <t>mẫu, mẫu hàng - vị, vị giác, sự nếm, sự nếm mùi, sự thưởng thức, sự trải qua, sự hưởng, một chút, sở thích, thị hiếu, khiếu thẩm mỹ</t>
        </is>
      </c>
    </row>
    <row r="11281">
      <c r="A11281" t="inlineStr">
        <is>
          <t>kostspielig</t>
        </is>
      </c>
      <c r="B11281" t="inlineStr"/>
      <c r="C11281" t="inlineStr"/>
      <c r="D11281" t="inlineStr">
        <is>
          <t>đắt tiền, quý giá, tốn tiền, hao tiền tốn của, tai hại - thân, thân yêu, thân mến, yêu quý, kính thưa, thưa, đáng yêu, đáng mến, thiết tha, chân tình, đắt, yêu mến, thương mến, trời ơi!, than ôi! dear me) - xa hoa - xa xỉ, lộng lẫy - bảnh, diện, mốt</t>
        </is>
      </c>
    </row>
    <row r="11282">
      <c r="A11282" t="inlineStr">
        <is>
          <t>Kostspieligkeit</t>
        </is>
      </c>
      <c r="B11282" t="inlineStr"/>
      <c r="C11282" t="inlineStr"/>
      <c r="D11282" t="inlineStr">
        <is>
          <t>sự đắt tiền, sự quý giá, sự hao tiền tốn của, sự tai hại - sự yêu mến, sự quý mến, sự yêu quý, tình thân yêu, sự đắt đỏ - giá đắt</t>
        </is>
      </c>
    </row>
    <row r="11283">
      <c r="A11283" t="inlineStr">
        <is>
          <t>Kot</t>
        </is>
      </c>
      <c r="B11283" t="inlineStr"/>
      <c r="C11283" t="inlineStr"/>
      <c r="D11283" t="inlineStr">
        <is>
          <t>cứt, phân - cặn, chất lắng - bùn, vũng bùn, bãi lầy - phân chuồng, rác rưởi, đồ ô uế, đồ nhớp nhúa, đồ kinh tởm, tình trạng bẩn tưởi, tạp chất - lời tục tĩu</t>
        </is>
      </c>
    </row>
    <row r="11284">
      <c r="A11284" t="inlineStr">
        <is>
          <t>Kotangens</t>
        </is>
      </c>
      <c r="B11284" t="inlineStr"/>
      <c r="C11284" t="inlineStr"/>
      <c r="D11284" t="inlineStr">
        <is>
          <t>cotang</t>
        </is>
      </c>
    </row>
    <row r="11285">
      <c r="A11285" t="inlineStr">
        <is>
          <t>Kotelett</t>
        </is>
      </c>
      <c r="B11285" t="inlineStr"/>
      <c r="C11285" t="inlineStr"/>
      <c r="D11285" t="inlineStr">
        <is>
          <t>chap, vật bổ ra, miếng chặt ra, nhát chặt, nhát bổ, sự cúp bóng, miếng thịt sườn, rơm băm nhỏ, mặt nước gợn sóng, gió trở thình lình, sóng vỗ bập bềnh, phay, giấy phép, giấy đăng ký - giấy chứng nhận, giây thông hành, giấy hộ chiếu, Anh-Ân, of the first chop hạng nhất - món côtlet</t>
        </is>
      </c>
    </row>
    <row r="11286">
      <c r="A11286" t="inlineStr">
        <is>
          <t>Koteletten</t>
        </is>
      </c>
      <c r="B11286" t="inlineStr"/>
      <c r="C11286" t="inlineStr"/>
      <c r="D11286" t="inlineStr">
        <is>
          <t>tóc mai dài, râu, ria</t>
        </is>
      </c>
    </row>
    <row r="11287">
      <c r="A11287" t="inlineStr">
        <is>
          <t>kotig</t>
        </is>
      </c>
      <c r="B11287" t="inlineStr"/>
      <c r="C11287" t="inlineStr"/>
      <c r="D11287" t="inlineStr">
        <is>
          <t>bẩn thỉu, dơ bẩn, dơ dáy, cáu ghét, cáu bẩn, đầy bùn bẩn, có mưa gió sụt sùi, nhớp nháp bẩn thỉu, xấu, không sáng, tục tĩu, thô bỉ, đê tiện, hèn hạ, đáng khinh, nhơ nhốc, xấu xa, phi nghĩa - lầy bùn - lấy lội, vấy bùn, đầy bùn, lấm bùn, xỉn, xám, xám xịt, đục, đục ngầu, lộn xộn, hỗn độn, không rõ, mập mờ</t>
        </is>
      </c>
    </row>
    <row r="11288">
      <c r="A11288" t="inlineStr">
        <is>
          <t>Krabbe</t>
        </is>
      </c>
      <c r="B11288" t="inlineStr"/>
      <c r="C11288" t="inlineStr"/>
      <c r="D11288" t="inlineStr">
        <is>
          <t>quả táo dại crab apple), cây táo dại crab tree), người hay gắt gỏng, người hay càu nhàu, con cua, can rận crab louse), cái tời, hai số một, sự thất bại = die Krabbe + = die Krabbe +</t>
        </is>
      </c>
    </row>
    <row r="11289">
      <c r="A11289" t="inlineStr">
        <is>
          <t>krabbeln</t>
        </is>
      </c>
      <c r="B11289" t="inlineStr"/>
      <c r="C11289" t="inlineStr"/>
      <c r="D11289" t="inlineStr">
        <is>
          <t>bò, trườn, lê bước, lê chân, bò lê, bò nhung nhúc, bò lúc nhúc, luồn cúi, quỵ luỵ, sởn gai ốc, không giữ lời, nuốt lời, tháo lui - toài, tranh cướp, tranh giành &amp; ), cất cánh, tung ném, bác, đổi tần số để không ai nghe trộm được, chất đống lộn bậy, trộn hỗn độn, + up) thu nhặt linh tinh, thu thập không có phương pháp - cù, làm cho cười, làm cho thích thú, mơn trớn, kích thích, cảm thấy ngưa ngứa, cảm thấy buồn buồn</t>
        </is>
      </c>
    </row>
    <row r="11290">
      <c r="A11290" t="inlineStr">
        <is>
          <t>Krachen</t>
        </is>
      </c>
      <c r="B11290" t="inlineStr"/>
      <c r="C11290" t="inlineStr"/>
      <c r="D11290" t="inlineStr">
        <is>
          <t>tiếng vỗ, tiếng kêu vang, tiếng nổ vang, sự vỗ, cái vỗ, tiếng vỗ tay - sự xoè lửa, sự nổ, sự nổi giận đùng đùng, sự xổ ra, sự tuôn ra, sự phun ra</t>
        </is>
      </c>
    </row>
    <row r="11291">
      <c r="A11291" t="inlineStr">
        <is>
          <t>krachen</t>
        </is>
      </c>
      <c r="B11291" t="inlineStr"/>
      <c r="C11291" t="inlineStr"/>
      <c r="D11291" t="inlineStr">
        <is>
          <t>cắt ngang trán, đánh mạnh, đập mạnh, nện đau, đánh, đấm, trôi hơn, vượt hơn, sập mạnh, nổ vang - quất đét đét, búng kêu tanh tách, bẻ kêu răng rắc, làm nứt, làm rạn, làm vỡ, kẹp vỡ, kêu răng rắc, kêu đen đét, nổ giòn, nứt nẻ, rạn nứt, vỡ, gãy &amp; ), nói chuyện vui, nói chuyện phiếm - rơi vỡ loảng xoảng, dổ ầm xuống, đâm sầm xuống, đâm sầm vào, phá sản, phá tan tành, phá vụn, lẻn vào không có giấy mời, lẻn vào không có vé - rung, ngân, vang, đánh từng hồi - ném ra hàng loạt, tung ra hàng loạt, bắn ra hàng loạt, tuôn ra hàng tràng, đánh vôlê, đá vôlê, bắn một loạt = krachen +</t>
        </is>
      </c>
    </row>
    <row r="11292">
      <c r="A11292" t="inlineStr">
        <is>
          <t>krachend</t>
        </is>
      </c>
      <c r="B11292" t="inlineStr"/>
      <c r="C11292" t="inlineStr"/>
      <c r="D11292" t="inlineStr">
        <is>
          <t>đập tan ra từng mảnh, đập mạnh, phá, phá tan, đập tan, làm tan rã, làm phá sản, vỡ tan ra từng mảnh, va mạnh vào, đâm mạnh vào, thất bại, phá sản, lưu hành bạc đồng giả</t>
        </is>
      </c>
    </row>
    <row r="11293">
      <c r="A11293" t="inlineStr">
        <is>
          <t>Kraftanstrengung</t>
        </is>
      </c>
      <c r="B11293" t="inlineStr"/>
      <c r="C11293" t="inlineStr"/>
      <c r="D11293" t="inlineStr">
        <is>
          <t>sự cố gắng nước rút, gắng sức, gắng công, bắn ra, phọt ra</t>
        </is>
      </c>
    </row>
    <row r="11294">
      <c r="A11294" t="inlineStr">
        <is>
          <t>Kraftaufwand</t>
        </is>
      </c>
      <c r="B11294" t="inlineStr"/>
      <c r="C11294" t="inlineStr"/>
      <c r="D11294" t="inlineStr">
        <is>
          <t>sự cố gắng, sự ráng sức, sự cố thử làm, sự ra tay, kết quả đạt được - sự dùng, sự sử dụng, sự nổ lực, sự rán sức</t>
        </is>
      </c>
    </row>
    <row r="11295">
      <c r="A11295" t="inlineStr">
        <is>
          <t>Kraftfahrzeug</t>
        </is>
      </c>
      <c r="B11295" t="inlineStr"/>
      <c r="C11295" t="inlineStr"/>
      <c r="D11295" t="inlineStr">
        <is>
          <t>xe ô tô - - xe, toa, giỏ khí cầu, buồng thang máy, xa</t>
        </is>
      </c>
    </row>
    <row r="11296">
      <c r="A11296" t="inlineStr">
        <is>
          <t>Kraftfeld</t>
        </is>
      </c>
      <c r="B11296" t="inlineStr"/>
      <c r="C11296" t="inlineStr"/>
      <c r="D11296" t="inlineStr">
        <is>
          <t>thường học</t>
        </is>
      </c>
    </row>
    <row r="11297">
      <c r="A11297" t="inlineStr">
        <is>
          <t>kraftlos</t>
        </is>
      </c>
      <c r="B11297" t="inlineStr"/>
      <c r="C11297" t="inlineStr"/>
      <c r="D11297" t="inlineStr">
        <is>
          <t>thiếu máu, xanh xao vì thiếu máu - mất sức trương, không có trọng âm, không nhấn mạnh - kiệt sức, mòn mỏi, suy yếu, bất lực, hết thời - yếu ớt - uể oải, lả, e thẹn, nhút nhát, mờ nhạt, không rõ, chóng mặt, hay ngất, oi bức, ngột ngạt, kinh tởm, lợm giọng - yếu, yếu đuối, kém, nhu nhược, lờ mờ, mỏng mảnh, dễ gãy - không có sợi, không có thớ - nhũn, mềm, nhẽo nhèo, mềm yếu, uỷ mị - ẻo lả - không có sức, không có lực - không thể đem lại kết quả mong nuốn, không có hiệu quả, không công hiệu - ốm yếu, hom hem, không cương quyết, không kiên định - không có tuỷ, thiếu sinh lực, thiếu nghị lực - không có dây thần kinh, điềm tĩnh, không có khí lực, hèn, không có gân, lòng thòng - không có ruột, không có tuỷ sống, bạc nhược, không có nghị lực - không có sức mạnh, không có quyền lực, không có quyền thế, hoàn toàn không có khả năng - không có nhựa, không có nhựa sống, không có sinh lực - - không có sức lực - loãng, nhạt, vô vị, bạc thếch, không mặn mà, nhạt nhẽo - non, thiếu quá - lo ng, nhạt phèo = kraftlos +</t>
        </is>
      </c>
    </row>
    <row r="11298">
      <c r="A11298" t="inlineStr">
        <is>
          <t>Kraftlosigkeit</t>
        </is>
      </c>
      <c r="B11298" t="inlineStr"/>
      <c r="C11298" t="inlineStr"/>
      <c r="D11298" t="inlineStr">
        <is>
          <t>sự không có hiệu lực, sự bệnh tật, sự tàn tật, sự tàn phế</t>
        </is>
      </c>
    </row>
    <row r="11299">
      <c r="A11299" t="inlineStr">
        <is>
          <t>Kraftprobe</t>
        </is>
      </c>
      <c r="B11299" t="inlineStr"/>
      <c r="C11299" t="inlineStr"/>
      <c r="D11299" t="inlineStr">
        <is>
          <t>sự làm cằn cỗi, sự làm còi cọc, người còi cọc, con vật còi cọc, sự cố gắng kỳ công, sự cố gắng tập trung, cuộc biểu diễn phô trương, trò quảng cáo</t>
        </is>
      </c>
    </row>
    <row r="11300">
      <c r="A11300" t="inlineStr">
        <is>
          <t>Kraftstoff</t>
        </is>
      </c>
      <c r="B11300" t="inlineStr"/>
      <c r="C11300" t="inlineStr"/>
      <c r="D11300" t="inlineStr">
        <is>
          <t>chất đốt, nhiên liệu, cái khích động - khí, khí thắp, hơi đốt, khí tê laughing gas), hơi độc, hơi ngạt, khí nổ, dầu xăng, chuyện rỗng tuếch không đâu vào đâu, chuyện tầm phào, chuyện huyên hoang khoác lác - dầu lửa, dầu hoả, xăng</t>
        </is>
      </c>
    </row>
    <row r="11301">
      <c r="A11301" t="inlineStr">
        <is>
          <t>kraftvoll</t>
        </is>
      </c>
      <c r="B11301" t="inlineStr"/>
      <c r="C11301" t="inlineStr"/>
      <c r="D11301" t="inlineStr">
        <is>
          <t>mạnh mẽ, mãnh liệt, đầy nghị lực, đầy sinh lực, hoạt động - sinh động, đầy sức thuyết phục - thần kinh, dễ bị kích thích, nóng nảy, bực dọc, hay hoảng sợ, hay lo lắng, hay bồn chồn, có dũng khí, có khí lực, hùng mạnh, cô đọng, khúc chiết - hùng cường, có quyền thế lớn, có quyền lực lớn, có uy quyền lớn - đầy nhựa, đầy nhựa sống, đầy sức sống, ngốc nghếch, ngớ ngẩn, khù khờ - gân, như gân, nhiều gân, nổi gân, gân guốc - hăm hở, tích cực, đòi hỏi sự rán sức, căng thẳng - ngon, bổ, hay, ý tứ dồi dào, tính chất mọng nước - mạnh khoẻ, cường tráng, đầy khí lực</t>
        </is>
      </c>
    </row>
    <row r="11302">
      <c r="A11302" t="inlineStr">
        <is>
          <t>Kragen</t>
        </is>
      </c>
      <c r="B11302" t="inlineStr"/>
      <c r="C11302" t="inlineStr"/>
      <c r="D11302" t="inlineStr">
        <is>
          <t>cổ áo, vòng cổ, vòng đai, vòng đệm, vòng lông cổ, chả cuộn = der Kragen + = die Kragen + = beim Kragen packen + = da platzte mir der Kragen + = jemandem am Kragen packen + = Kopf und Kragen riskieren + = mit einem Kragen versehen + = das Sporthemd mit weichem Kragen +</t>
        </is>
      </c>
    </row>
    <row r="11303">
      <c r="A11303" t="inlineStr">
        <is>
          <t>Kragenknopf</t>
        </is>
      </c>
      <c r="B11303" t="inlineStr"/>
      <c r="C11303" t="inlineStr"/>
      <c r="D11303" t="inlineStr">
        <is>
          <t>khuy móc cổ côn - lứa ngựa nuôi, trại nuôi ngựa giống, ngựa giống, đinh đầu lớn, núm cửa, quả đấm cửa, Rivê, đinh tán, khuy rời, cột</t>
        </is>
      </c>
    </row>
    <row r="11304">
      <c r="A11304" t="inlineStr">
        <is>
          <t>Krake</t>
        </is>
      </c>
      <c r="B11304" t="inlineStr"/>
      <c r="C11304" t="inlineStr"/>
      <c r="D11304" t="inlineStr">
        <is>
          <t>con tuộc, con mực phủ</t>
        </is>
      </c>
    </row>
    <row r="11305">
      <c r="A11305" t="inlineStr">
        <is>
          <t>Krakeel</t>
        </is>
      </c>
      <c r="B11305" t="inlineStr"/>
      <c r="C11305" t="inlineStr"/>
      <c r="D11305" t="inlineStr">
        <is>
          <t>sự cãi lộn ầm ỹ, tiếng róc rách</t>
        </is>
      </c>
    </row>
    <row r="11306">
      <c r="A11306" t="inlineStr">
        <is>
          <t>Krakeelen</t>
        </is>
      </c>
      <c r="B11306" t="inlineStr"/>
      <c r="C11306" t="inlineStr"/>
      <c r="D11306" t="inlineStr">
        <is>
          <t>sự làm om sòm, sự làm ầm ĩ, sự chè chén ầm ĩ</t>
        </is>
      </c>
    </row>
    <row r="11307">
      <c r="A11307" t="inlineStr">
        <is>
          <t>krakeelen</t>
        </is>
      </c>
      <c r="B11307" t="inlineStr"/>
      <c r="C11307" t="inlineStr"/>
      <c r="D11307" t="inlineStr">
        <is>
          <t>cãi nhau ầm ỹ, kêu róc rách - làm om sòm, làm ầm ĩ, chè chén ầm ĩ</t>
        </is>
      </c>
    </row>
    <row r="11308">
      <c r="A11308" t="inlineStr">
        <is>
          <t>Krakeeler</t>
        </is>
      </c>
      <c r="B11308" t="inlineStr"/>
      <c r="C11308" t="inlineStr"/>
      <c r="D11308" t="inlineStr">
        <is>
          <t>người hay cãi nhau - người hay làm om sòm, người hay làm huyên náo, người ăn chơi, người thích chè chén ầm ĩ</t>
        </is>
      </c>
    </row>
    <row r="11309">
      <c r="A11309" t="inlineStr">
        <is>
          <t>krakelieren</t>
        </is>
      </c>
      <c r="B11309" t="inlineStr"/>
      <c r="C11309" t="inlineStr"/>
      <c r="D11309" t="inlineStr">
        <is>
          <t>làm mất trí, làm điên cuồng, làm rạn, làm cho có vân rạn, loạn óc, mất trí, hoá điên, nổi vân rạn</t>
        </is>
      </c>
    </row>
    <row r="11310">
      <c r="A11310" t="inlineStr">
        <is>
          <t>Kralle</t>
        </is>
      </c>
      <c r="B11310" t="inlineStr"/>
      <c r="C11310" t="inlineStr"/>
      <c r="D11310" t="inlineStr">
        <is>
          <t>vuốt, chân có vuốt, càng, vật hình móc, cam, vấu, cái kẹp, tay - ổ trứng ấp, ổ gà con, sự giật lấy, sự chộp lấy, sự nắm chặt, sự giữ chặt, số nhiều) vuốt, nanh vuốt, khớp, khớp ly hợp - móng, móng vuốt, cái đinh, nên - sự bổ nhào xuống vồ, sự vồ, sự chụp, mực bồ hóng trộn dầu, phấn than - gốc, bài chia còn dư = bar auf die Kralle +</t>
        </is>
      </c>
    </row>
    <row r="11311">
      <c r="A11311" t="inlineStr">
        <is>
          <t>Krallen</t>
        </is>
      </c>
      <c r="B11311" t="inlineStr"/>
      <c r="C11311" t="inlineStr"/>
      <c r="D11311">
        <f> mit den Krallen ergreifen +</f>
        <v/>
      </c>
    </row>
    <row r="11312">
      <c r="A11312" t="inlineStr">
        <is>
          <t>krallen</t>
        </is>
      </c>
      <c r="B11312" t="inlineStr"/>
      <c r="C11312" t="inlineStr"/>
      <c r="D11312" t="inlineStr">
        <is>
          <t>đào bới, xới, cuốc, thúc, án sâu, thọc sâu, moi ra, tìm ra, chú ý tới, hiểu rõ, + into), for moi móc, tìm tòi, nghiên cứu, học gạo = sich krallen +</t>
        </is>
      </c>
    </row>
    <row r="11313">
      <c r="A11313" t="inlineStr">
        <is>
          <t>Krampe</t>
        </is>
      </c>
      <c r="B11313" t="inlineStr"/>
      <c r="C11313" t="inlineStr"/>
      <c r="D11313" t="inlineStr">
        <is>
          <t>đóng bằng đinh kẹp, đóng bằng dây thép rập, lựa theo sợi, phân loại theo sợi</t>
        </is>
      </c>
    </row>
    <row r="11314">
      <c r="A11314" t="inlineStr">
        <is>
          <t>Krampf</t>
        </is>
      </c>
      <c r="B11314" t="inlineStr"/>
      <c r="C11314" t="inlineStr"/>
      <c r="D11314" t="inlineStr">
        <is>
          <t>cái giật mạnh thình lình, cái xốc mạnh thình lình, cú đẩy mạnh thình lình, cú xoắn mạnh thình lình, cú thúc mạnh thình lình, cú ném mạnh thình lình, sự co giật, phản xạ - sự giật tạ, người ngớ ngẩn, người xuẩn ngốc = der Krampf + = einen Krampf bekommen +</t>
        </is>
      </c>
    </row>
    <row r="11315">
      <c r="A11315" t="inlineStr">
        <is>
          <t>Krampfader</t>
        </is>
      </c>
      <c r="B11315" t="inlineStr"/>
      <c r="C11315" t="inlineStr"/>
      <c r="D11315">
        <f> Krampfader- +</f>
        <v/>
      </c>
    </row>
    <row r="11316">
      <c r="A11316" t="inlineStr">
        <is>
          <t>krampfartig</t>
        </is>
      </c>
      <c r="B11316" t="inlineStr"/>
      <c r="C11316" t="inlineStr"/>
      <c r="D11316" t="inlineStr">
        <is>
          <t>chấn động, náo động, rối loạn, co giật - từng cơn, từng đợt, hay thay đổi, thất thường, chập chờn - cực điểm, kích phát</t>
        </is>
      </c>
    </row>
    <row r="11317">
      <c r="A11317" t="inlineStr">
        <is>
          <t>krampfhaft</t>
        </is>
      </c>
      <c r="B11317" t="inlineStr"/>
      <c r="C11317" t="inlineStr"/>
      <c r="D11317" t="inlineStr">
        <is>
          <t>chấn động, náo động, rối loạn, co giật - liều mạng, liều lĩnh, không còn hy vọng, tuyệt vọng, dữ dội, kinh khủng, ghê gớm - giật giật, trục trặc, xóc nảy lên, dằn mạnh từng tiếng, cắn cẩu nhát gừng, ngớ ngẩn, xuẩn ngốc = krampfhaft + = krampfhaft verziehen +</t>
        </is>
      </c>
    </row>
    <row r="11318">
      <c r="A11318" t="inlineStr">
        <is>
          <t>Kran</t>
        </is>
      </c>
      <c r="B11318" t="inlineStr"/>
      <c r="C11318" t="inlineStr"/>
      <c r="D11318" t="inlineStr">
        <is>
          <t>sào căng buồm, hàng rào gỗ nổi, cần, xà dọc, tiếng nổ đùng đùng, tiếng gầm, tiếng oang oang, tiếng kêu vo vo, sự tăng vọt, sự phất trong, sự nổi tiếng thình lình - con sếu, cần trục, xiphông, vòi lấy nước water crane)</t>
        </is>
      </c>
    </row>
    <row r="11319">
      <c r="A11319" t="inlineStr">
        <is>
          <t>Kranausleger</t>
        </is>
      </c>
      <c r="B11319" t="inlineStr"/>
      <c r="C11319" t="inlineStr"/>
      <c r="D11319" t="inlineStr">
        <is>
          <t>sào căng buồm, hàng rào gỗ nổi, cần, xà dọc, tiếng nổ đùng đùng, tiếng gầm, tiếng oang oang, tiếng kêu vo vo, sự tăng vọt, sự phất trong, sự nổi tiếng thình lình</t>
        </is>
      </c>
    </row>
    <row r="11320">
      <c r="A11320" t="inlineStr">
        <is>
          <t>Kranbaum</t>
        </is>
      </c>
      <c r="B11320" t="inlineStr"/>
      <c r="C11320" t="inlineStr"/>
      <c r="D11320" t="inlineStr">
        <is>
          <t>cần trục, cần cẩu, giàn giếng dầu</t>
        </is>
      </c>
    </row>
    <row r="11321">
      <c r="A11321" t="inlineStr">
        <is>
          <t>Kranich</t>
        </is>
      </c>
      <c r="B11321" t="inlineStr"/>
      <c r="C11321" t="inlineStr"/>
      <c r="D11321" t="inlineStr">
        <is>
          <t>con sếu, cần trục, xiphông, vòi lấy nước water crane)</t>
        </is>
      </c>
    </row>
    <row r="11322">
      <c r="A11322" t="inlineStr">
        <is>
          <t>krank</t>
        </is>
      </c>
      <c r="B11322" t="inlineStr"/>
      <c r="C11322" t="inlineStr"/>
      <c r="D11322" t="inlineStr">
        <is>
          <t>có ý, xúc động, bị mắc, bị nhiễm, giả tạo, điệu bộ, màu mè, không tự nhiên - xấu, tồi, dở, ác, bất lương, có hại cho, nguy hiểm cho, nặng, trầm trọng, ươn, thiu, thối, hỏng, khó chịu - mắc bệnh, đau ốm, không khoẻ mạnh, bệnh hoạn, đồi bại, hư - bệnh tật, tàn tật, tàn phế, cho người bệnh tật, cho người tàn tật, cho người tàn phế, người bệnh tật, người tàn tật, người tàn phế, không có hiệu lực, không có căn cứ, vô hiệu - ốm, đau, ốm yếu, khó ở, thấy kinh, buồn nôn, cần sửa lại, cần chữa lại - yếu đuối ốm đau, hại sức khoẻ, nguy hiểm, trống = krank + = sehr krank sein + = da ich krank bin + = er muß krank sein + = er soll krank sein +</t>
        </is>
      </c>
    </row>
    <row r="11323">
      <c r="A11323" t="inlineStr">
        <is>
          <t>Kranke</t>
        </is>
      </c>
      <c r="B11323" t="inlineStr"/>
      <c r="C11323" t="inlineStr"/>
      <c r="D11323" t="inlineStr">
        <is>
          <t>người bệnh tật, người tàn tật, người tàn phế - người bệnh</t>
        </is>
      </c>
    </row>
    <row r="11324">
      <c r="A11324" t="inlineStr">
        <is>
          <t>Kranken</t>
        </is>
      </c>
      <c r="B11324" t="inlineStr"/>
      <c r="C11324" t="inlineStr"/>
      <c r="D11324">
        <f> den Kranken mimen +</f>
        <v/>
      </c>
    </row>
    <row r="11325">
      <c r="A11325" t="inlineStr">
        <is>
          <t>kranken</t>
        </is>
      </c>
      <c r="B11325" t="inlineStr"/>
      <c r="C11325" t="inlineStr"/>
      <c r="D11325" t="inlineStr">
        <is>
          <t>chịu, bị, cho phép, dung thứ, chịu đựng, đau, đau đớn, đau khổ, chịu thiệt hại, chịu tổn thất, bị xử tử</t>
        </is>
      </c>
    </row>
    <row r="11326">
      <c r="A11326" t="inlineStr">
        <is>
          <t>Krankengeld</t>
        </is>
      </c>
      <c r="B11326" t="inlineStr"/>
      <c r="C11326" t="inlineStr"/>
      <c r="D11326" t="inlineStr">
        <is>
          <t>tiền trợ cấp ốm đau</t>
        </is>
      </c>
    </row>
    <row r="11327">
      <c r="A11327" t="inlineStr">
        <is>
          <t>Krankengymnastik</t>
        </is>
      </c>
      <c r="B11327" t="inlineStr"/>
      <c r="C11327" t="inlineStr"/>
      <c r="D11327" t="inlineStr">
        <is>
          <t>phép chữa vật lý</t>
        </is>
      </c>
    </row>
    <row r="11328">
      <c r="A11328" t="inlineStr">
        <is>
          <t>Krankenhaus</t>
        </is>
      </c>
      <c r="B11328" t="inlineStr"/>
      <c r="C11328" t="inlineStr"/>
      <c r="D11328" t="inlineStr">
        <is>
          <t>bệnh viện, nhà thương, tổ chức từ thiện, tổ chức cứu tế - bệnh xá = der Arzt in einem Krankenhaus + = schnell ins Krankenhaus schaffen + = jemanden ins Krankenhaus einliefern +</t>
        </is>
      </c>
    </row>
    <row r="11329">
      <c r="A11329" t="inlineStr">
        <is>
          <t>Krankenpfleger</t>
        </is>
      </c>
      <c r="B11329" t="inlineStr"/>
      <c r="C11329" t="inlineStr"/>
      <c r="D11329" t="inlineStr">
        <is>
          <t>cá nhám, vú em, người bảo mẫu, người giữ trẻ, sự nuôi, sự cho bú, sự trông nom, sự được nuôi, sự được cho bú, nơi nuôi dưỡng, xứ sở, vườn ương ), cái nôi ), y tá, nữ y tá, cây che bóng - ong thợ, kiến thợ - lính liên lạc, người phục vụ, công nhân quét đường</t>
        </is>
      </c>
    </row>
    <row r="11330">
      <c r="A11330" t="inlineStr">
        <is>
          <t>Krankenschwester</t>
        </is>
      </c>
      <c r="B11330" t="inlineStr"/>
      <c r="C11330" t="inlineStr"/>
      <c r="D11330" t="inlineStr">
        <is>
          <t>cá nhám, vú em, người bảo mẫu, người giữ trẻ, sự nuôi, sự cho bú, sự trông nom, sự được nuôi, sự được cho bú, nơi nuôi dưỡng, xứ sở, vườn ương ), cái nôi ), y tá, nữ y tá, cây che bóng - ong thợ, kiến thợ</t>
        </is>
      </c>
    </row>
    <row r="11331">
      <c r="A11331" t="inlineStr">
        <is>
          <t>Krankenversicherung</t>
        </is>
      </c>
      <c r="B11331" t="inlineStr"/>
      <c r="C11331" t="inlineStr"/>
      <c r="D11331">
        <f> die gesetzliche Krankenversicherung +</f>
        <v/>
      </c>
    </row>
    <row r="11332">
      <c r="A11332" t="inlineStr">
        <is>
          <t>Krankenwagen</t>
        </is>
      </c>
      <c r="B11332" t="inlineStr"/>
      <c r="C11332" t="inlineStr"/>
      <c r="D11332" t="inlineStr">
        <is>
          <t>xe cứu thương, xe cấp cứu, để cứu thương</t>
        </is>
      </c>
    </row>
    <row r="11333">
      <c r="A11333" t="inlineStr">
        <is>
          <t>krankhaft</t>
        </is>
      </c>
      <c r="B11333" t="inlineStr"/>
      <c r="C11333" t="inlineStr"/>
      <c r="D11333" t="inlineStr">
        <is>
          <t>ép buộc, có xu hướng ép buộc - mắc bệnh, đau ốm, không khoẻ mạnh, bệnh hoạn, đồi bại, hư - điên, điên cuồng, mất trí - bệnh tật, ốm yếu, không lành mạnh - bệnh học, bệnh lý - ốm, đau, khó ở, thấy kinh, buồn nôn, cần sửa lại, cần chữa lại - yếu đuối ốm đau, hại sức khoẻ, nguy hiểm, trống = krankhaft +</t>
        </is>
      </c>
    </row>
    <row r="11334">
      <c r="A11334" t="inlineStr">
        <is>
          <t>Krankhaftigkeit</t>
        </is>
      </c>
      <c r="B11334" t="inlineStr"/>
      <c r="C11334" t="inlineStr"/>
      <c r="D11334" t="inlineStr">
        <is>
          <t>morbidness, sự hoành hành của bệnh tật</t>
        </is>
      </c>
    </row>
    <row r="11335">
      <c r="A11335" t="inlineStr">
        <is>
          <t>Krankheiten</t>
        </is>
      </c>
      <c r="B11335" t="inlineStr"/>
      <c r="C11335" t="inlineStr"/>
      <c r="D11335" t="inlineStr">
        <is>
          <t>thầy thuốc, người chữa</t>
        </is>
      </c>
    </row>
    <row r="11336">
      <c r="A11336" t="inlineStr">
        <is>
          <t>Krankheitserreger</t>
        </is>
      </c>
      <c r="B11336" t="inlineStr"/>
      <c r="C11336" t="inlineStr"/>
      <c r="D11336" t="inlineStr">
        <is>
          <t>mộng, mầm, thai, phôi, mầm bệnh, vi trùng, mầm mống</t>
        </is>
      </c>
    </row>
    <row r="11337">
      <c r="A11337" t="inlineStr">
        <is>
          <t>Krankheitslehre</t>
        </is>
      </c>
      <c r="B11337" t="inlineStr"/>
      <c r="C11337" t="inlineStr"/>
      <c r="D11337" t="inlineStr">
        <is>
          <t>bệnh học, bệnh lý</t>
        </is>
      </c>
    </row>
    <row r="11338">
      <c r="A11338" t="inlineStr">
        <is>
          <t>Krankheitssymptom</t>
        </is>
      </c>
      <c r="B11338" t="inlineStr"/>
      <c r="C11338" t="inlineStr"/>
      <c r="D11338" t="inlineStr">
        <is>
          <t>triệu chứng</t>
        </is>
      </c>
    </row>
    <row r="11339">
      <c r="A11339" t="inlineStr">
        <is>
          <t>Kranschaufel</t>
        </is>
      </c>
      <c r="B11339" t="inlineStr"/>
      <c r="C11339" t="inlineStr"/>
      <c r="D11339" t="inlineStr">
        <is>
          <t>cái chộp, sự túm lấy, sự vồ lấy, sự tóm, sự cố tóm lấy, sự tước đoạt, sự chiếm đoạt, gàu xúc, gàu ngoạm máy xúc grab bucket), lối chơi gráp</t>
        </is>
      </c>
    </row>
    <row r="11340">
      <c r="A11340" t="inlineStr">
        <is>
          <t>Kranz</t>
        </is>
      </c>
      <c r="B11340" t="inlineStr"/>
      <c r="C11340" t="inlineStr"/>
      <c r="D11340" t="inlineStr">
        <is>
          <t>dây lưng, thắt lưng, đai lưng, thành luỹ, thành quách thành phố), đường viền - cổ áo, vòng cổ, vòng đai, vòng đệm, vòng lông cổ, chả cuộn - vòng hoa, sự chiếu thẳng, sự giật giải đầu, giải thưởng, hợp tuyển - vòng hoa tang, luồng cuồn cuộn, đám cuồn cuộn, vòng người xem, vòng người nhảy múa = einen Kranz niederlegen +</t>
        </is>
      </c>
    </row>
    <row r="11341">
      <c r="A11341" t="inlineStr">
        <is>
          <t>Krapfen</t>
        </is>
      </c>
      <c r="B11341" t="inlineStr"/>
      <c r="C11341" t="inlineStr"/>
      <c r="D11341" t="inlineStr">
        <is>
          <t>bánh rán</t>
        </is>
      </c>
    </row>
    <row r="11342">
      <c r="A11342" t="inlineStr">
        <is>
          <t>Krater</t>
        </is>
      </c>
      <c r="B11342" t="inlineStr"/>
      <c r="C11342" t="inlineStr"/>
      <c r="D11342" t="inlineStr">
        <is>
          <t>miệng núi lửa, hố</t>
        </is>
      </c>
    </row>
    <row r="11343">
      <c r="A11343" t="inlineStr">
        <is>
          <t>Kratzen</t>
        </is>
      </c>
      <c r="B11343" t="inlineStr"/>
      <c r="C11343" t="inlineStr"/>
      <c r="D11343" t="inlineStr">
        <is>
          <t>sự nạo, sự cạo, tiếng nạo, tiếng cạo kèn kẹt, tiếng sột soạt, tình trạng khó khăn, tình trạng lúng túng, sự kéo lê chân ra đằng sau - tiếng cạo, những cái nạo ra - sự sầy da, vết xây sát, vết xước, vết thương nhẹ, vạch xuất phát, sự gãi, sự cào, bệnh nẻ, bộ tóc giả che một phần đầu scratch-wig), scratch race, old Scratch quỷ sứ</t>
        </is>
      </c>
    </row>
    <row r="11344">
      <c r="A11344" t="inlineStr">
        <is>
          <t>kratzen</t>
        </is>
      </c>
      <c r="B11344" t="inlineStr"/>
      <c r="C11344" t="inlineStr"/>
      <c r="D11344" t="inlineStr">
        <is>
          <t>đặt vỉ lò, đặt ghi lò, mài, xát, nạo, nghiến kèn kẹt, kêu cọt kẹt, kêu kèn kẹt, làm khó chịu, làm gai người - ngứa, rất mong muốn, làm cho ngứa, quấy rầy - cào, tát, gõ chân xuống, cầm lóng ngóng vụng về, mần mò, vầy vọc, gõ chân xuống đất - giũa, cạo, làm sướt, làm khé, làm phật lòng, gây cảm giác khó chịu, làm bực tức, kêu ken két, kêu cò ke - gọt, gạt, vét, làm cho nhăn, đánh bóng, làm kêu loẹt soẹt, kéo lê, cọ, quét, quẹt vào, cóp nhặt, dành dụm - làm xước da, thảo luận qua loa, bàn sơ qua, nạo kèn kẹt, quẹt, + out) gạch xoá đi, viết nguệch ngoạc, gãi, bới, tìm, tằn tiện, xoá tên, xoá sổ, rút tên khỏi danh sách, rút lui</t>
        </is>
      </c>
    </row>
    <row r="11345">
      <c r="A11345" t="inlineStr">
        <is>
          <t>kratzend</t>
        </is>
      </c>
      <c r="B11345" t="inlineStr"/>
      <c r="C11345" t="inlineStr"/>
      <c r="D11345" t="inlineStr">
        <is>
          <t>nguệch ngoạc, cẩu thả, soàn soạt, linh tinh, năm cha ba mẹ, làm ngứa, làm xước da = kratzend +</t>
        </is>
      </c>
    </row>
    <row r="11346">
      <c r="A11346" t="inlineStr">
        <is>
          <t>Kratzer</t>
        </is>
      </c>
      <c r="B11346" t="inlineStr"/>
      <c r="C11346" t="inlineStr"/>
      <c r="D11346" t="inlineStr">
        <is>
          <t>sự nạo, sự cạo, tiếng nạo, tiếng cạo kèn kẹt, tiếng sột soạt, tình trạng khó khăn, tình trạng lúng túng, sự kéo lê chân ra đằng sau - người nạo, người cạo, người kéo viôlông cò cử, cái nạo, vật dụng dùng để cạo - sự sầy da, vết xây sát, vết xước, vết thương nhẹ, vạch xuất phát, sự gãi, sự cào, bệnh nẻ, bộ tóc giả che một phần đầu scratch-wig), scratch race, old Scratch quỷ sứ</t>
        </is>
      </c>
    </row>
    <row r="11347">
      <c r="A11347" t="inlineStr">
        <is>
          <t>kraus</t>
        </is>
      </c>
      <c r="B11347" t="inlineStr"/>
      <c r="C11347" t="inlineStr"/>
      <c r="D11347" t="inlineStr">
        <is>
          <t>quăn, xoăn, giòn, hoạt bát, nhanh nhẹn - uốn quăn, uốn thành búp - sờn, xơ, xoắn, xù, mờ, mờ nhạt - có bọt, bốc mạnh, có tuyết = kraus + = kraus +</t>
        </is>
      </c>
    </row>
    <row r="11348">
      <c r="A11348" t="inlineStr">
        <is>
          <t>Krause</t>
        </is>
      </c>
      <c r="B11348" t="inlineStr"/>
      <c r="C11348" t="inlineStr"/>
      <c r="D11348" t="inlineStr">
        <is>
          <t>sự dụ dỗ đi lính, người dụ dỗ đi làm tàu - sự đi hối hả, sự khoa tay múa chân, đường viền ren - diềm xếp nếp, diềm, hoa giấy xếp, điệu bộ, kiểu cách, những cái tô điểm rườm rà, màng treo ruột, nếp nhăn - ren, đăng ten - cổ áo xếp nếp 16), khoang cổ, bồ câu áo dài, trường hợp cắt bằng bài chủ, sự cắt bằng bài chủ - diềm đăng ten tổ ong, lằn gợn, sóng gợn lăn tăn, sự mất bình tĩnh, hồi trông rền nhẹ, sự xáo động, cuộc cãi lộn = die Krause +</t>
        </is>
      </c>
    </row>
    <row r="11349">
      <c r="A11349" t="inlineStr">
        <is>
          <t>Kraut</t>
        </is>
      </c>
      <c r="B11349" t="inlineStr"/>
      <c r="C11349" t="inlineStr"/>
      <c r="D11349" t="inlineStr">
        <is>
          <t>cỏ, cây thảo - lá cây, lá, tờ, tấm đôi - con cù, con quay, chóp, đỉnh, ngọn, đầu, mặt, mui, vung, đỉnh cao, mức cao, số cao nhất, số nhiều) thân lá = ins Kraut schießen +</t>
        </is>
      </c>
    </row>
    <row r="11350">
      <c r="A11350" t="inlineStr">
        <is>
          <t>krautartig</t>
        </is>
      </c>
      <c r="B11350" t="inlineStr"/>
      <c r="C11350" t="inlineStr"/>
      <c r="D11350" t="inlineStr">
        <is>
          <t>cỏ, cây thảo, dạng cỏ, dạng cây thảo</t>
        </is>
      </c>
    </row>
    <row r="11351">
      <c r="A11351" t="inlineStr">
        <is>
          <t>Krautsalat</t>
        </is>
      </c>
      <c r="B11351" t="inlineStr"/>
      <c r="C11351" t="inlineStr"/>
      <c r="D11351" t="inlineStr">
        <is>
          <t>món rau cải thái trộn</t>
        </is>
      </c>
    </row>
    <row r="11352">
      <c r="A11352" t="inlineStr">
        <is>
          <t>Krawall</t>
        </is>
      </c>
      <c r="B11352" t="inlineStr"/>
      <c r="C11352" t="inlineStr"/>
      <c r="D11352" t="inlineStr">
        <is>
          <t>sự huyên náo, cuộc ẩu đả, cuộc cãi lộn - sự náo động, sự náo loạn, sự tụ tập phá rối, cuộc nổi loạn, cuộc dấy loạn, sự phóng đãng, sự trác táng, sự ăn chơi hoang toàng, cuộc chè chén ầm ĩ, cuộc trác táng ầm ĩ, sự quấy phá ầm ĩ - sự bừa bãi, sự lộn xộn, sự lung tung, sự đánh hơi lung tung, sự theo vết lung tung - hàng, dây, dãy nhà phố, hàng ghế, hàng cây, luống, cuộc đi chơi thuyền, sự chèo thuyền, sự om sòm, cuộc câi lộn, cuộc đánh lộn, sự khiển trách, sự quở trách, sự mắng mỏ - - sự cãi lộn = Krawall machen +</t>
        </is>
      </c>
    </row>
    <row r="11353">
      <c r="A11353" t="inlineStr">
        <is>
          <t>Krawatte</t>
        </is>
      </c>
      <c r="B11353" t="inlineStr"/>
      <c r="C11353" t="inlineStr"/>
      <c r="D11353" t="inlineStr">
        <is>
          <t>ca vát - khăn quàng cổ, khăn choàng cổ, cái ca vát, khăn quàng vai, khăn thắt lưng sash), đường ghép scarf joint), khắc, đường xoi - dây buộc, dây cột, dây trói, dây giày, nơ, nút, bím tóc, thanh nối, tà vẹt đường ray, mối ràng buộc, quan hệ, sự ràng buộc, sự hạn chế, sự nang phiếu, sự ngang điểm, dấu nối = eine Krawatte binden +</t>
        </is>
      </c>
    </row>
    <row r="11354">
      <c r="A11354" t="inlineStr">
        <is>
          <t>Krawatten</t>
        </is>
      </c>
      <c r="B11354" t="inlineStr"/>
      <c r="C11354" t="inlineStr"/>
      <c r="D11354" t="inlineStr">
        <is>
          <t>cổ cồn ca vát</t>
        </is>
      </c>
    </row>
    <row r="11355">
      <c r="A11355" t="inlineStr">
        <is>
          <t>kreativ</t>
        </is>
      </c>
      <c r="B11355" t="inlineStr"/>
      <c r="C11355" t="inlineStr"/>
      <c r="D11355" t="inlineStr">
        <is>
          <t>sáng tạo</t>
        </is>
      </c>
    </row>
    <row r="11356">
      <c r="A11356" t="inlineStr">
        <is>
          <t>Krebs</t>
        </is>
      </c>
      <c r="B11356" t="inlineStr"/>
      <c r="C11356" t="inlineStr"/>
      <c r="D11356" t="inlineStr">
        <is>
          <t>bệnh ung thư, ung nhọt, những cái xấu xa = dieser Patient steht im Verdacht, Krebs zu haben +</t>
        </is>
      </c>
    </row>
    <row r="11357">
      <c r="A11357" t="inlineStr">
        <is>
          <t>krebsartig</t>
        </is>
      </c>
      <c r="B11357" t="inlineStr"/>
      <c r="C11357" t="inlineStr"/>
      <c r="D11357" t="inlineStr">
        <is>
          <t>ung thư</t>
        </is>
      </c>
    </row>
    <row r="11358">
      <c r="A11358" t="inlineStr">
        <is>
          <t>Krebsgeschwulst</t>
        </is>
      </c>
      <c r="B11358" t="inlineStr"/>
      <c r="C11358" t="inlineStr"/>
      <c r="D11358">
        <f> die Krebsgeschwulst +</f>
        <v/>
      </c>
    </row>
    <row r="11359">
      <c r="A11359" t="inlineStr">
        <is>
          <t>Kredit</t>
        </is>
      </c>
      <c r="B11359" t="inlineStr"/>
      <c r="C11359" t="inlineStr"/>
      <c r="D11359" t="inlineStr">
        <is>
          <t>sự tin, lòng tin, danh tiếng, danh vọng, uy tín, nguồn vẻ vang, sự vẻ vang, thế lực, ảnh hưởng, công trạng, sự cho nợ, sự cho chịu, tiền gửi ngân hàng, bên có - tiếng tích tắc, chút, lát, khoảnh khắc, giây lát, dấu kiểm " v", con bét, con ve, con tíc, vải bọc, sự mua chịu, sự bán chịu = auf Kredit + = Kredit geben + = einen Kredit gewähren + = einen Kredit aufnehmen +</t>
        </is>
      </c>
    </row>
    <row r="11360">
      <c r="A11360" t="inlineStr">
        <is>
          <t>Kreditaufnahme</t>
        </is>
      </c>
      <c r="B11360" t="inlineStr"/>
      <c r="C11360" t="inlineStr"/>
      <c r="D11360" t="inlineStr">
        <is>
          <t>sự vay mượn</t>
        </is>
      </c>
    </row>
    <row r="11361">
      <c r="A11361" t="inlineStr">
        <is>
          <t>Kreditbrief</t>
        </is>
      </c>
      <c r="B11361" t="inlineStr"/>
      <c r="C11361" t="inlineStr"/>
      <c r="D11361" t="inlineStr">
        <is>
          <t>thư tín dụng</t>
        </is>
      </c>
    </row>
    <row r="11362">
      <c r="A11362" t="inlineStr">
        <is>
          <t>Kreditwesen</t>
        </is>
      </c>
      <c r="B11362" t="inlineStr"/>
      <c r="C11362" t="inlineStr"/>
      <c r="D11362">
        <f> das Bundesaufsichtsamt für das Kreditwesen +</f>
        <v/>
      </c>
    </row>
    <row r="11363">
      <c r="A11363" t="inlineStr">
        <is>
          <t>Kreide</t>
        </is>
      </c>
      <c r="B11363" t="inlineStr"/>
      <c r="C11363" t="inlineStr"/>
      <c r="D11363" t="inlineStr">
        <is>
          <t>đá phấn, phấn, điểm ghi bằng phấn, vết sẹo, vết xước = die Kreide + = mit Kreide zeichnen + = mit Kreide schreiben +</t>
        </is>
      </c>
    </row>
    <row r="11364">
      <c r="A11364" t="inlineStr">
        <is>
          <t>Kreidezeichnung</t>
        </is>
      </c>
      <c r="B11364" t="inlineStr"/>
      <c r="C11364" t="inlineStr"/>
      <c r="D11364" t="inlineStr">
        <is>
          <t>phấn vẽ màu, bút chì màu, bức vẽ phấn màu, bức vẽ than màu, bức vẽ chì màu, cục than đèn</t>
        </is>
      </c>
    </row>
    <row r="11365">
      <c r="A11365" t="inlineStr">
        <is>
          <t>kreidig</t>
        </is>
      </c>
      <c r="B11365" t="inlineStr"/>
      <c r="C11365" t="inlineStr"/>
      <c r="D11365" t="inlineStr">
        <is>
          <t>có đá phấn, trắng như phấn, xanh xao, trắng bệch</t>
        </is>
      </c>
    </row>
    <row r="11366">
      <c r="A11366" t="inlineStr">
        <is>
          <t>Kreis</t>
        </is>
      </c>
      <c r="B11366" t="inlineStr"/>
      <c r="C11366" t="inlineStr"/>
      <c r="D11366" t="inlineStr">
        <is>
          <t>đường tròn, hình tròn, sự tuần hoàn, nhóm, giới, sự chạy quanh, quỹ đạo, phạm vi, hàng ghế sắp tròn - hạt, tỉnh, nhân dân hạt, đất bá tước - chu ký, chu trình, vòng, tập thơ cùng chủ đề, tập bài hát cùng chủ đề, xe đạp - địa hạt, khu vực, quận, huyện, khu, vùng, miền, khu vực bầu cử, giáo khu nhỏ - gốc - cái nhẫn, cái đai, vòng tròn, vũ đài, môn quyền anh, nơi biểu diễn, vòng người vây quanh, vòng cây bao quanh, quầng, bọn, ổ, nghiệp đoàn, cacten, nhóm chính trị, phe phái, bọn đánh cá ngựa chuyên nghiệp - vòng đai, vòng gỗ hằng năm, bộ chuông, chùm chuông, tiếng chuông, sự rung chuông, tiếng chuông điện thoại, sự gọi dây nói, tiếng rung, tiếng rung ngân, tiếng leng keng, vẻ - vật hình tròn, khoanh, sự quay, chu kỳ, lĩnh vực, sự đi vòng, sự đi tua, cuộc kinh lý, cuộc đi dạo, cuộc tuần tra, tuần chầu, hiệp, vòng thi đấu, hội, tràng, loạt, thanh thang round of a ladder) - phát, viên đạn, canông, quanh, xung quanh, vòng quanh - chổ đường vòng rotary, traffic-circle), vòng ngựa gỗ, lời nói quanh co, áo cánh, áo cộc = im Kreis laufen + = einen Kreis bilden + = sich im Kreis drehen + = sich im Kreis bewegen + = einen Kreis schlagen um + = einen vollen Kreis beschreiben +</t>
        </is>
      </c>
    </row>
    <row r="11367">
      <c r="A11367" t="inlineStr">
        <is>
          <t>Kreisabschnitt</t>
        </is>
      </c>
      <c r="B11367" t="inlineStr"/>
      <c r="C11367" t="inlineStr"/>
      <c r="D11367" t="inlineStr">
        <is>
          <t>đoạn, khúc, đốt, miếng, phân</t>
        </is>
      </c>
    </row>
    <row r="11368">
      <c r="A11368" t="inlineStr">
        <is>
          <t>Kreisausschnitt</t>
        </is>
      </c>
      <c r="B11368" t="inlineStr"/>
      <c r="C11368" t="inlineStr"/>
      <c r="D11368" t="inlineStr">
        <is>
          <t>hình quạt, quân khu, khu vực</t>
        </is>
      </c>
    </row>
    <row r="11369">
      <c r="A11369" t="inlineStr">
        <is>
          <t>Kreisbahn</t>
        </is>
      </c>
      <c r="B11369" t="inlineStr"/>
      <c r="C11369" t="inlineStr"/>
      <c r="D11369" t="inlineStr">
        <is>
          <t>ổ mắt, mép viền mắt, quỹ đạo, lĩnh vực hoạt động</t>
        </is>
      </c>
    </row>
    <row r="11370">
      <c r="A11370" t="inlineStr">
        <is>
          <t>Kreisbewegung</t>
        </is>
      </c>
      <c r="B11370" t="inlineStr"/>
      <c r="C11370" t="inlineStr"/>
      <c r="D11370" t="inlineStr">
        <is>
          <t>sự quay, sự xoay vòng, sự luân phiên</t>
        </is>
      </c>
    </row>
    <row r="11371">
      <c r="A11371" t="inlineStr">
        <is>
          <t>Kreischen</t>
        </is>
      </c>
      <c r="B11371" t="inlineStr"/>
      <c r="C11371" t="inlineStr"/>
      <c r="D11371" t="inlineStr">
        <is>
          <t>tiếng kêu thất thanh, tiếng thét, tiếng rít - tiếng kêu thét - tiếng rúc rích, tiếng chít chít, tiếng cọt kẹt, tiếng cót két</t>
        </is>
      </c>
    </row>
    <row r="11372">
      <c r="A11372" t="inlineStr">
        <is>
          <t>kreischen</t>
        </is>
      </c>
      <c r="B11372" t="inlineStr"/>
      <c r="C11372" t="inlineStr"/>
      <c r="D11372" t="inlineStr">
        <is>
          <t>+ out) nói oang oang - kêu chói tai, nói om sòm chói tai, làm kêu chói tai, tranh cãi ầm ĩ, cãi nhau om sòm - phát ra tiếng động chói tai, kêu ken két làm gai người, gây cảm giác khó chịu, gây bực bội, cọ ken két, nghiến ken két, + with) va chạm, xung đột, bất đồng, mâu thuẫn, không hoà hợp - cãi nhau, rung, chấn động, làm rung động mạnh, làm chấn động mạnh, làm kêu ken két gai người, làm choáng, làm gai, làm chói, làm bực bội, làm khó chịu - kêu thét lên, hét lên, kêu thất thanh, kêu inh ỏi, rít lên, cười phá lên to scream with laughter) - - la, thét, rít, hét, cười ngặt nghẽo to shriek with laughter) - có gió mạnh, có gió thổi từng cơn dữ dội, kêu - - kêu ré lên, phản đối, mách lẻo, hớt, chỉ điểm - kêu la, la hét, thét lác</t>
        </is>
      </c>
    </row>
    <row r="11373">
      <c r="A11373" t="inlineStr">
        <is>
          <t>kreischend</t>
        </is>
      </c>
      <c r="B11373" t="inlineStr"/>
      <c r="C11373" t="inlineStr"/>
      <c r="D11373" t="inlineStr">
        <is>
          <t>la lên, thét lên, thất thanh, tức cười, làm cười phá lên - chít chít, cọt kẹt, cót két - the thé = kreischend äußern +</t>
        </is>
      </c>
    </row>
    <row r="11374">
      <c r="A11374" t="inlineStr">
        <is>
          <t>Kreise</t>
        </is>
      </c>
      <c r="B11374" t="inlineStr"/>
      <c r="C11374" t="inlineStr"/>
      <c r="D11374" t="inlineStr">
        <is>
          <t>tròn trặn, hoàn hảo, hoàn toàn, thẳng, không úp mở = im kleinen Kreise + = die Bewegung im Kreise + = sich im Kreise drehen + = sich im Kreise bewegend +</t>
        </is>
      </c>
    </row>
    <row r="11375">
      <c r="A11375" t="inlineStr">
        <is>
          <t>Kreisel</t>
        </is>
      </c>
      <c r="B11375" t="inlineStr"/>
      <c r="C11375" t="inlineStr"/>
      <c r="D11375" t="inlineStr">
        <is>
          <t>con quay, con cù - chóp, đỉnh, ngọn, đầu, mặt, mui, vung, đỉnh cao, mức cao, số cao nhất, số nhiều) thân lá - vòng ngựa gỗ, sự quay cuồng, sự xoay vần = der Kreisel +</t>
        </is>
      </c>
    </row>
    <row r="11376">
      <c r="A11376" t="inlineStr">
        <is>
          <t>kreisen</t>
        </is>
      </c>
      <c r="B11376" t="inlineStr"/>
      <c r="C11376" t="inlineStr"/>
      <c r="D11376" t="inlineStr">
        <is>
          <t>đi chung quanh, xoay quanh, vây quanh, quay lộn, lượn tròn, lượn quanh, được chuyền quanh - lưu hành, truyền, truyền bá, lưu thông, luân chuyển, tuần hoàn, lan truyền - hồi chuyển, xoay tròn - suy đi xét lại, nghĩ đi nghĩ lại, làm cho quay tròn, quay tròn - quay, luân phiên nhau - quay nhanh, xoay nhanh, làm quăn, xoắn, vân vê = kreisen lassen +</t>
        </is>
      </c>
    </row>
    <row r="11377">
      <c r="A11377" t="inlineStr">
        <is>
          <t>kreisend</t>
        </is>
      </c>
      <c r="B11377" t="inlineStr"/>
      <c r="C11377" t="inlineStr"/>
      <c r="D11377" t="inlineStr">
        <is>
          <t>quay - quay tròn, luân chuyển</t>
        </is>
      </c>
    </row>
    <row r="11378">
      <c r="A11378" t="inlineStr">
        <is>
          <t>Kreises</t>
        </is>
      </c>
      <c r="B11378" t="inlineStr"/>
      <c r="C11378" t="inlineStr"/>
      <c r="D11378" t="inlineStr">
        <is>
          <t>sự vẽ hình ngoại tiếp, sự định giới hạn, sự hạn chế, giới hạn, khu vực địa hạt, hàng chữ khắc trên đường vòng, định nghĩa</t>
        </is>
      </c>
    </row>
    <row r="11379">
      <c r="A11379" t="inlineStr">
        <is>
          <t>Kreislauf</t>
        </is>
      </c>
      <c r="B11379" t="inlineStr"/>
      <c r="C11379" t="inlineStr"/>
      <c r="D11379" t="inlineStr">
        <is>
          <t>đường tròn, hình tròn, sự tuần hoàn, nhóm, giới, sự chạy quanh, quỹ đạo, phạm vi, hàng ghế sắp tròn - chu vi, đường vòng quanh, sự đi vòng quanh, cuộc kinh lý, cuộc tuần du, cuộc tuần tra, địa phận đi kinh lý, mạch, vòng đua, hệ thống rạp hát, rạp chiếu bóng, sự nối tiếp của sự việc...) - sự lưu thông, sự lưu hành, tổng số phát hành, tiền, đồng tiền, lưu số - chu ký, chu trình, vòng, tập thơ cùng chủ đề, tập bài hát cùng chủ đề, xe đạp - sự quay, sự xoay vòng, sự luân phiên = der offene Kreislauf + = der geschlossene Kreislauf +</t>
        </is>
      </c>
    </row>
    <row r="11380">
      <c r="A11380" t="inlineStr">
        <is>
          <t>kreisrund</t>
        </is>
      </c>
      <c r="B11380" t="inlineStr"/>
      <c r="C11380" t="inlineStr"/>
      <c r="D11380" t="inlineStr">
        <is>
          <t>tròn, vòng, vòng quanh - hình cầu, theo đường tròn, hợp thành tổng thể</t>
        </is>
      </c>
    </row>
    <row r="11381">
      <c r="A11381" t="inlineStr">
        <is>
          <t>Kreisverkehr</t>
        </is>
      </c>
      <c r="B11381" t="inlineStr"/>
      <c r="C11381" t="inlineStr"/>
      <c r="D11381" t="inlineStr">
        <is>
          <t>máy quay, máy in quay, chỗ đường vòng roundabout, traffic-circle) - chổ đường vòng rotary, vòng ngựa gỗ, lời nói quanh co, áo cánh, áo cộc</t>
        </is>
      </c>
    </row>
    <row r="11382">
      <c r="A11382" t="inlineStr">
        <is>
          <t>Krem</t>
        </is>
      </c>
      <c r="B11382" t="inlineStr"/>
      <c r="C11382" t="inlineStr"/>
      <c r="D11382" t="inlineStr">
        <is>
          <t>gạn lấy kem, gạn lấy phần tốt nhất, cho kem, làm cho nổi kem, làm cho nổi váng, thoa kem, nổi kem, nổi váng</t>
        </is>
      </c>
    </row>
    <row r="11383">
      <c r="A11383" t="inlineStr">
        <is>
          <t>Krematorium</t>
        </is>
      </c>
      <c r="B11383" t="inlineStr"/>
      <c r="C11383" t="inlineStr"/>
      <c r="D11383" t="inlineStr">
        <is>
          <t>lò thiêu, nơi hoả táng</t>
        </is>
      </c>
    </row>
    <row r="11384">
      <c r="A11384" t="inlineStr">
        <is>
          <t>Krempe</t>
        </is>
      </c>
      <c r="B11384" t="inlineStr"/>
      <c r="C11384" t="inlineStr"/>
      <c r="D11384">
        <f> mit einer Krempe +</f>
        <v/>
      </c>
    </row>
    <row r="11385">
      <c r="A11385" t="inlineStr">
        <is>
          <t>Krepp</t>
        </is>
      </c>
      <c r="B11385" t="inlineStr"/>
      <c r="C11385" t="inlineStr"/>
      <c r="D11385" t="inlineStr">
        <is>
          <t>nhiễu đen, kếp đen, băng tang bằng nhiễu đen, áo tang bằng nhiễu đen = mit Krepp versehen +</t>
        </is>
      </c>
    </row>
    <row r="11386">
      <c r="A11386" t="inlineStr">
        <is>
          <t>Kresse</t>
        </is>
      </c>
      <c r="B11386" t="inlineStr"/>
      <c r="C11386" t="inlineStr"/>
      <c r="D11386" t="inlineStr">
        <is>
          <t>cải xoong</t>
        </is>
      </c>
    </row>
    <row r="11387">
      <c r="A11387" t="inlineStr">
        <is>
          <t>Kreuz</t>
        </is>
      </c>
      <c r="B11387" t="inlineStr"/>
      <c r="C11387" t="inlineStr"/>
      <c r="D11387" t="inlineStr">
        <is>
          <t>lưng, ván lưng, ván ngựa, đằng sau, mặt sau, mặt trái, sống, gáy, mu, chỗ trong cùng, hậu vệ - cây thánh giá, dấu chữ thập, đài thập ác, đạo Cơ-đốc, hình chữ thập, dấu gạch ngang ở chữ cái, nỗi đau khổ, nỗi thống khổ, bước thử thách, sự gian nan, bội tính, sự tạp giao - vật lai giống, sự pha tạp, sự gian lận, sự lừa đảo, sự ăn cắp = das Kreuz + = das Kreuz + = das Kreuz + = das Kreuz + = das Kreuz + = das Kreuz + = das Rote Kreuz + = durch ein Kreuz erhöhen + = jemandem etwas aus dem Kreuz leiern +</t>
        </is>
      </c>
    </row>
    <row r="11388">
      <c r="A11388" t="inlineStr">
        <is>
          <t>kreuz</t>
        </is>
      </c>
      <c r="B11388" t="inlineStr"/>
      <c r="C11388" t="inlineStr"/>
      <c r="D11388" t="inlineStr">
        <is>
          <t>chéo nhau, đan chéo nhau, bắt chéo nhau, cáu kỉnh, quàu quạu, hay gắt gỏng, lung tung cả, quàng xiên cả - hết sức lộn xộn, lung tung bừa bãi</t>
        </is>
      </c>
    </row>
    <row r="11389">
      <c r="A11389" t="inlineStr">
        <is>
          <t>Kreuzband</t>
        </is>
      </c>
      <c r="B11389" t="inlineStr"/>
      <c r="C11389" t="inlineStr"/>
      <c r="D11389">
        <f> das vordere Kreuzband +</f>
        <v/>
      </c>
    </row>
    <row r="11390">
      <c r="A11390" t="inlineStr">
        <is>
          <t>Kreuzbein</t>
        </is>
      </c>
      <c r="B11390" t="inlineStr"/>
      <c r="C11390" t="inlineStr"/>
      <c r="D11390" t="inlineStr">
        <is>
          <t>xương cùng</t>
        </is>
      </c>
    </row>
    <row r="11391">
      <c r="A11391" t="inlineStr">
        <is>
          <t>kreuzen</t>
        </is>
      </c>
      <c r="B11391" t="inlineStr"/>
      <c r="C11391" t="inlineStr"/>
      <c r="D11391" t="inlineStr">
        <is>
          <t>đi chéo, đi chữ chi, đặt chéo, bắt chéo, chéo nhau - qua, đi qua, vượt, đi ngang qua, đưa đi ngang qua, gạch ngang, gạch chéo, xoá, đặt chéo nhau, gặp mặt, cham mặt, cưỡi, viết đè lên, cản trở, gây trở ngại, tạp giao, lai giống, vượt qua - gặp nhau, giao nhau, chéo ngang - chéo chữ thập, sắp xếp chéo chữ thập - quây cho súc vật, cho vào bâi rào, quây vào bãi rào, gấp, gập, vén, xắn, khoanh, bọc kỹ, bao phủ, ôm, ãm, gập lại, gấp nếp lại - cho lai giống, gây giống lai, sinh ra giống lai - giao phối - cắt ngang nhau, cắt giao nhau - nằm vắt ngang, đi, đi theo, nghiên cứu kỹ lưỡng, xét kỹ toàn bộ, chối, xoay đúng hướng, chuyển tải, sang toa, bào ngang thớ, phản đối, chống lại, làm thất bại, xoay quanh trục - đi đường tắt = kreuzen + = kreuzen + = sich kreuzen + = wieder kreuzen +</t>
        </is>
      </c>
    </row>
    <row r="11392">
      <c r="A11392" t="inlineStr">
        <is>
          <t>Kreuzer</t>
        </is>
      </c>
      <c r="B11392" t="inlineStr"/>
      <c r="C11392" t="inlineStr"/>
      <c r="D11392" t="inlineStr">
        <is>
          <t>tàu tuần tiễu, tàu tuần dương</t>
        </is>
      </c>
    </row>
    <row r="11393">
      <c r="A11393" t="inlineStr">
        <is>
          <t>Kreuzfahrer</t>
        </is>
      </c>
      <c r="B11393" t="inlineStr"/>
      <c r="C11393" t="inlineStr"/>
      <c r="D11393" t="inlineStr">
        <is>
          <t>quân chữ thập, người tham gia một cuộc vận động lớn</t>
        </is>
      </c>
    </row>
    <row r="11394">
      <c r="A11394" t="inlineStr">
        <is>
          <t>Kreuzfahrt</t>
        </is>
      </c>
      <c r="B11394" t="inlineStr"/>
      <c r="C11394" t="inlineStr"/>
      <c r="D11394" t="inlineStr">
        <is>
          <t>cuộc đi chơi biển, cuộc tuần tra trên biển</t>
        </is>
      </c>
    </row>
    <row r="11395">
      <c r="A11395" t="inlineStr">
        <is>
          <t>Kreuzgang</t>
        </is>
      </c>
      <c r="B11395" t="inlineStr"/>
      <c r="C11395" t="inlineStr"/>
      <c r="D11395" t="inlineStr">
        <is>
          <t>tu viện, nhà tu, hành lang, hàng hiên, the cloister sự đi tu</t>
        </is>
      </c>
    </row>
    <row r="11396">
      <c r="A11396" t="inlineStr">
        <is>
          <t>kreuzigen</t>
        </is>
      </c>
      <c r="B11396" t="inlineStr"/>
      <c r="C11396" t="inlineStr"/>
      <c r="D11396" t="inlineStr">
        <is>
          <t>đóng đinh vào giá chữ thập, bắt chịu khổ hạnh, hành xác, hành hạ, làm đau đớn, tự hành xác để kiềm chế, trói dang tay</t>
        </is>
      </c>
    </row>
    <row r="11397">
      <c r="A11397" t="inlineStr">
        <is>
          <t>Kreuzigung</t>
        </is>
      </c>
      <c r="B11397" t="inlineStr"/>
      <c r="C11397" t="inlineStr"/>
      <c r="D11397" t="inlineStr">
        <is>
          <t>sự đóng đinh vào giá chữ thập</t>
        </is>
      </c>
    </row>
    <row r="11398">
      <c r="A11398" t="inlineStr">
        <is>
          <t>Kreuzung</t>
        </is>
      </c>
      <c r="B11398" t="inlineStr"/>
      <c r="C11398" t="inlineStr"/>
      <c r="D11398" t="inlineStr">
        <is>
          <t>sự đi qua, sự vượt qua, sự cắt nhau, sự giao nhau, chỗ cắt nhau, ngã tư đường, lối đi trong hai hàng đinh, sự lai giống - sự xếp chéo chữ thập, hình chéo chữ thập - - sự cắt ngang, chỗ giao nhau, chỗ cắt ngang, điểm giao, đường giao - sự nối liền, sự gặp nhau, mối nối, chỗ nối, chỗ gặp nhau, ga đầu mối = die Kreuzung + = die Kreuzung + = durch Kreuzung züchten + = durch Kreuzung entstehen + = bei Gelb über die Kreuzung fahren +</t>
        </is>
      </c>
    </row>
    <row r="11399">
      <c r="A11399" t="inlineStr">
        <is>
          <t>Kreuzzeichen</t>
        </is>
      </c>
      <c r="B11399" t="inlineStr"/>
      <c r="C11399" t="inlineStr"/>
      <c r="D11399" t="inlineStr">
        <is>
          <t>cây thánh giá, dấu chữ thập, đài thập ác, đạo Cơ-đốc, hình chữ thập, dấu gạch ngang ở chữ cái, nỗi đau khổ, nỗi thống khổ, bước thử thách, sự gian nan, bội tính, sự tạp giao - vật lai giống, sự pha tạp, sự gian lận, sự lừa đảo, sự ăn cắp - dao găm</t>
        </is>
      </c>
    </row>
    <row r="11400">
      <c r="A11400" t="inlineStr">
        <is>
          <t>Kreuzzug</t>
        </is>
      </c>
      <c r="B11400" t="inlineStr"/>
      <c r="C11400" t="inlineStr"/>
      <c r="D11400" t="inlineStr">
        <is>
          <t>cuộc viễn chinh chữ thập, chiến dịch, cuộc vận động lớn = einen Kreuzzug unternehmen +</t>
        </is>
      </c>
    </row>
    <row r="11401">
      <c r="A11401" t="inlineStr">
        <is>
          <t>Kribbage</t>
        </is>
      </c>
      <c r="B11401" t="inlineStr"/>
      <c r="C11401" t="inlineStr"/>
      <c r="D11401" t="inlineStr">
        <is>
          <t>lối chơi bài kipbi</t>
        </is>
      </c>
    </row>
    <row r="11402">
      <c r="A11402" t="inlineStr">
        <is>
          <t>Kribbeln</t>
        </is>
      </c>
      <c r="B11402" t="inlineStr"/>
      <c r="C11402" t="inlineStr"/>
      <c r="D11402" t="inlineStr">
        <is>
          <t>sự ngứa, bệnh ngứa, bệnh ghẻ, sự rất mong muốn, sự nóng lòng muốn có - gai, lông gai, cảm giác kim châm, cảm giác đau nhói</t>
        </is>
      </c>
    </row>
    <row r="11403">
      <c r="A11403" t="inlineStr">
        <is>
          <t>Krickente</t>
        </is>
      </c>
      <c r="B11403" t="inlineStr"/>
      <c r="C11403" t="inlineStr"/>
      <c r="D11403" t="inlineStr">
        <is>
          <t>mòng két</t>
        </is>
      </c>
    </row>
    <row r="11404">
      <c r="A11404" t="inlineStr">
        <is>
          <t>Kricket</t>
        </is>
      </c>
      <c r="B11404" t="inlineStr"/>
      <c r="C11404" t="inlineStr"/>
      <c r="D11404">
        <f> Kricket spielen + = der harte Schlag beim Kricket +</f>
        <v/>
      </c>
    </row>
    <row r="11405">
      <c r="A11405" t="inlineStr">
        <is>
          <t>Kriechen</t>
        </is>
      </c>
      <c r="B11405" t="inlineStr"/>
      <c r="C11405" t="inlineStr"/>
      <c r="D11405" t="inlineStr">
        <is>
          <t>ao nuôi cá, chỗ nuôi rùa, chỗ nuôi tôm, sự bò, sự trường, lối bơi crôn, lối bơi trường crawl stroke), sự kéo lê đi - sự ghê rợn, sự rùng mình, sự sởn gáy, sự khiếp đảm, sự hãi hùng, sự bó, sự trườn, lỗ hốc, sự lở, sự dão</t>
        </is>
      </c>
    </row>
    <row r="11406">
      <c r="A11406" t="inlineStr">
        <is>
          <t>kriechend</t>
        </is>
      </c>
      <c r="B11406" t="inlineStr"/>
      <c r="C11406" t="inlineStr"/>
      <c r="D11406" t="inlineStr">
        <is>
          <t>rùng mình, sởn gáy, sởn gai ốc, làm rùng mình, làm sởn gáy, làm sởn gai ốc, bò, leo - khom lưng uốn gối, liếm gót, quy nạp - - hèn hạ, đê tiện, luồn cúi, bợ đỡ - người nô lệ, như người nô lệ, nô lệ, hoàn toàn lệ thuộc - có bùn, phủ đầy bùn, lấm bùn, trơ, nhớ nhầy, lầy nhầy, nhớt bẩn, luồn cuối, nịnh nọt - vụng trộm, lén lút, giấu giếm, thầm lén = kriechend +</t>
        </is>
      </c>
    </row>
    <row r="11407">
      <c r="A11407" t="inlineStr">
        <is>
          <t>Kriecher</t>
        </is>
      </c>
      <c r="B11407" t="inlineStr"/>
      <c r="C11407" t="inlineStr"/>
      <c r="D11407" t="inlineStr">
        <is>
          <t>loài bò sát, người bò, người đi chậm rề rề, người đi kéo lê, vận động viên bơi crôn, vận động viên bơi trườn, kẻ luồn cúi đê tiện, kẻ liếm gót, xe tắc xi chạy chậm để kiếm khách - quần yếm, con rận, con chấy, đường chạy của xích - loài vật bò, giống cây bò, giống cây leo, mấu sắt - ghuộm khoeo kẻ tôi tớ, kẻ hay bợ đỡ, kẻ xu nịnh, kẻ học làm sang, kẻ thích người sang - kẻ khom lưng uốn gối - người hầu, đầy tớ, kẻ khúm núm, tay sai - người hèn hạ, người đê tiện, người luồn cúi, kẻ bợ đỡ - người hay vụng trộm, người hay lén lút, người hay ném đá giấu tay, người đáng khinh, người hẹn hạ, đứa hớt lẻo, đức mách lẻo, bóng đi sát mặt đất - người nịnh hót, người bợ đỡ, người ăn bám - người xu nịnh</t>
        </is>
      </c>
    </row>
    <row r="11408">
      <c r="A11408" t="inlineStr">
        <is>
          <t>Kriecherei</t>
        </is>
      </c>
      <c r="B11408" t="inlineStr"/>
      <c r="C11408" t="inlineStr"/>
      <c r="D11408" t="inlineStr">
        <is>
          <t>thân phận nô lệ, tinh thần nô lệ, sự hoàn toàn lệ thuộc, sự hèn hạ, sự đê tiện - thói bợ đỡ, thói xu nịnh</t>
        </is>
      </c>
    </row>
    <row r="11409">
      <c r="A11409" t="inlineStr">
        <is>
          <t>kriecherisch</t>
        </is>
      </c>
      <c r="B11409" t="inlineStr"/>
      <c r="C11409" t="inlineStr"/>
      <c r="D11409" t="inlineStr">
        <is>
          <t>hèn hạ, thấp hèn, đê tiện, đáng khinh, khốn khổ, khốn nạn - xun xoe, bợ đỡ, nịnh hót - khom lưng uốn gối, liếm gót, quy nạp - xấu hổ, hổ thẹn, ti tiện, lén lút hèn hạ - có tính chất nô lệ, khúm núm, mù quáng - có giun, có sán, nhiều sâu, bị sâu đục, giống con giun, hình ngoằn ngoèo</t>
        </is>
      </c>
    </row>
    <row r="11410">
      <c r="A11410" t="inlineStr">
        <is>
          <t>Kriechtier</t>
        </is>
      </c>
      <c r="B11410" t="inlineStr"/>
      <c r="C11410" t="inlineStr"/>
      <c r="D11410" t="inlineStr">
        <is>
          <t>loài bò sát, người bò, người đi chậm rề rề, người đi kéo lê, vận động viên bơi crôn, vận động viên bơi trườn, kẻ luồn cúi đê tiện, kẻ liếm gót, xe tắc xi chạy chậm để kiếm khách - quần yếm, con rận, con chấy, đường chạy của xích = das Kriechtier +</t>
        </is>
      </c>
    </row>
    <row r="11411">
      <c r="A11411" t="inlineStr">
        <is>
          <t>Krieger</t>
        </is>
      </c>
      <c r="B11411" t="inlineStr"/>
      <c r="C11411" t="inlineStr"/>
      <c r="D11411" t="inlineStr">
        <is>
          <t>quân nhân, chiến sĩ, chính phủ = der indianische Krieger +</t>
        </is>
      </c>
    </row>
    <row r="11412">
      <c r="A11412" t="inlineStr">
        <is>
          <t>kriegerisch</t>
        </is>
      </c>
      <c r="B11412" t="inlineStr"/>
      <c r="C11412" t="inlineStr"/>
      <c r="D11412" t="inlineStr">
        <is>
          <t>hiếu chiến, thích đánh nhau, hay gây gỗ - quân sự, chiến tranh, có vẻ quân nhân, thượng võ, võ dũng, hùng dũng, sao Hoả - chiến đấu - thiện chiến</t>
        </is>
      </c>
    </row>
    <row r="11413">
      <c r="A11413" t="inlineStr">
        <is>
          <t>Krieges</t>
        </is>
      </c>
      <c r="B11413" t="inlineStr"/>
      <c r="C11413" t="inlineStr"/>
      <c r="D11413">
        <f> die Gefahr eines Krieges + = die Schrecken des Krieges + = am Rande eines Krieges stehen +</f>
        <v/>
      </c>
    </row>
    <row r="11414">
      <c r="A11414" t="inlineStr">
        <is>
          <t>Kriegsdienst</t>
        </is>
      </c>
      <c r="B11414" t="inlineStr"/>
      <c r="C11414" t="inlineStr"/>
      <c r="D11414" t="inlineStr">
        <is>
          <t>bắt cóc = das Pressen zum Kriegsdienst +</t>
        </is>
      </c>
    </row>
    <row r="11415">
      <c r="A11415" t="inlineStr">
        <is>
          <t>Kriegsfall</t>
        </is>
      </c>
      <c r="B11415" t="inlineStr"/>
      <c r="C11415" t="inlineStr"/>
      <c r="D11415">
        <f> nur für den Kriegsfall gültig +</f>
        <v/>
      </c>
    </row>
    <row r="11416">
      <c r="A11416" t="inlineStr">
        <is>
          <t>Kriegsgefangenschaft</t>
        </is>
      </c>
      <c r="B11416" t="inlineStr"/>
      <c r="C11416" t="inlineStr"/>
      <c r="D11416" t="inlineStr">
        <is>
          <t>tình trạng bị giam cầm, tình trạng bị câu thúc = in Kriegsgefangenschaft geraten +</t>
        </is>
      </c>
    </row>
    <row r="11417">
      <c r="A11417" t="inlineStr">
        <is>
          <t>Kriegshetzer</t>
        </is>
      </c>
      <c r="B11417" t="inlineStr"/>
      <c r="C11417" t="inlineStr"/>
      <c r="D11417" t="inlineStr">
        <is>
          <t>kẻ hiếu chiến, kẻ gây chiến</t>
        </is>
      </c>
    </row>
    <row r="11418">
      <c r="A11418" t="inlineStr">
        <is>
          <t>Kriegsmarine</t>
        </is>
      </c>
      <c r="B11418" t="inlineStr"/>
      <c r="C11418" t="inlineStr"/>
      <c r="D11418" t="inlineStr">
        <is>
          <t>hải quân = die englische Kriegsmarine +</t>
        </is>
      </c>
    </row>
    <row r="11419">
      <c r="A11419" t="inlineStr">
        <is>
          <t>Kriegsmaterial</t>
        </is>
      </c>
      <c r="B11419" t="inlineStr"/>
      <c r="C11419" t="inlineStr"/>
      <c r="D11419" t="inlineStr">
        <is>
          <t>đạn dược</t>
        </is>
      </c>
    </row>
    <row r="11420">
      <c r="A11420" t="inlineStr">
        <is>
          <t>Kriegsrecht</t>
        </is>
      </c>
      <c r="B11420" t="inlineStr"/>
      <c r="C11420" t="inlineStr"/>
      <c r="D11420" t="inlineStr">
        <is>
          <t>tình trạng thiết quân luật</t>
        </is>
      </c>
    </row>
    <row r="11421">
      <c r="A11421" t="inlineStr">
        <is>
          <t>Kriegsschiff</t>
        </is>
      </c>
      <c r="B11421" t="inlineStr"/>
      <c r="C11421" t="inlineStr"/>
      <c r="D11421" t="inlineStr">
        <is>
          <t>tàu chiến</t>
        </is>
      </c>
    </row>
    <row r="11422">
      <c r="A11422" t="inlineStr">
        <is>
          <t>Kriegswerft</t>
        </is>
      </c>
      <c r="B11422" t="inlineStr"/>
      <c r="C11422" t="inlineStr"/>
      <c r="D11422" t="inlineStr">
        <is>
          <t>kho chứa vũ khí đạn dược &amp; ), xưởng làm vũ khí đạn dược</t>
        </is>
      </c>
    </row>
    <row r="11423">
      <c r="A11423" t="inlineStr">
        <is>
          <t>Kriegszustand</t>
        </is>
      </c>
      <c r="B11423" t="inlineStr"/>
      <c r="C11423" t="inlineStr"/>
      <c r="D11423" t="inlineStr">
        <is>
          <t>tình trạng đang giao tranh, tình trạng đang tham chiến - chiến tranh = im Kriegszustand +</t>
        </is>
      </c>
    </row>
    <row r="11424">
      <c r="A11424" t="inlineStr">
        <is>
          <t>Krimi</t>
        </is>
      </c>
      <c r="B11424" t="inlineStr"/>
      <c r="C11424" t="inlineStr"/>
      <c r="D11424" t="inlineStr">
        <is>
          <t>truyện trinh thám, phim trinh thám = die Spannung bei einem Krimi +</t>
        </is>
      </c>
    </row>
    <row r="11425">
      <c r="A11425" t="inlineStr">
        <is>
          <t>kriminell</t>
        </is>
      </c>
      <c r="B11425" t="inlineStr"/>
      <c r="C11425" t="inlineStr"/>
      <c r="D11425" t="inlineStr">
        <is>
          <t>có tội, phạm tội, tội ác</t>
        </is>
      </c>
    </row>
    <row r="11426">
      <c r="A11426" t="inlineStr">
        <is>
          <t>Kriminologie</t>
        </is>
      </c>
      <c r="B11426" t="inlineStr"/>
      <c r="C11426" t="inlineStr"/>
      <c r="D11426" t="inlineStr">
        <is>
          <t>khoa tội phạm, tội phạm học</t>
        </is>
      </c>
    </row>
    <row r="11427">
      <c r="A11427" t="inlineStr">
        <is>
          <t>Krippe</t>
        </is>
      </c>
      <c r="B11427" t="inlineStr"/>
      <c r="C11427" t="inlineStr"/>
      <c r="D11427" t="inlineStr">
        <is>
          <t>giường cũi, lều, nhà nhỏ, nhà ở, máng ăn, bài dịch để quay cóp, sự ăn cắp văn, thùng, cái đó, giàn gỗ crib work) - = mit einer Krippe versehen +</t>
        </is>
      </c>
    </row>
    <row r="11428">
      <c r="A11428" t="inlineStr">
        <is>
          <t>Krise</t>
        </is>
      </c>
      <c r="B11428" t="inlineStr"/>
      <c r="C11428" t="inlineStr"/>
      <c r="D11428" t="inlineStr">
        <is>
          <t>sự khủng hoảng, cơn khủng hoảng, cơn, sự lên cơn = die Krise + = die Krise überstehen +</t>
        </is>
      </c>
    </row>
    <row r="11429">
      <c r="A11429" t="inlineStr">
        <is>
          <t>Krisen</t>
        </is>
      </c>
      <c r="B11429" t="inlineStr"/>
      <c r="C11429" t="inlineStr"/>
      <c r="D11429" t="inlineStr">
        <is>
          <t>sự khủng hoảng, cơn khủng hoảng, cơn, sự lên cơn</t>
        </is>
      </c>
    </row>
    <row r="11430">
      <c r="A11430" t="inlineStr">
        <is>
          <t>Kristall</t>
        </is>
      </c>
      <c r="B11430" t="inlineStr"/>
      <c r="C11430" t="inlineStr"/>
      <c r="D11430" t="inlineStr">
        <is>
          <t>tinh thể, pha lê, đồ pha lê, vật trong suốt như pha lê, mặt kính đồng hồ, bằng pha lê, như pha lê = Kristall- +</t>
        </is>
      </c>
    </row>
    <row r="11431">
      <c r="A11431" t="inlineStr">
        <is>
          <t>Kristallbildung</t>
        </is>
      </c>
      <c r="B11431" t="inlineStr"/>
      <c r="C11431" t="inlineStr"/>
      <c r="D11431" t="inlineStr">
        <is>
          <t>sự kết tinh</t>
        </is>
      </c>
    </row>
    <row r="11432">
      <c r="A11432" t="inlineStr">
        <is>
          <t>kristallen</t>
        </is>
      </c>
      <c r="B11432" t="inlineStr"/>
      <c r="C11432" t="inlineStr"/>
      <c r="D11432" t="inlineStr">
        <is>
          <t>kết tinh, bằng pha lê, giống pha lê, trong như pha lê</t>
        </is>
      </c>
    </row>
    <row r="11433">
      <c r="A11433" t="inlineStr">
        <is>
          <t>Kristallisation</t>
        </is>
      </c>
      <c r="B11433" t="inlineStr"/>
      <c r="C11433" t="inlineStr"/>
      <c r="D11433" t="inlineStr">
        <is>
          <t>sự kết tinh</t>
        </is>
      </c>
    </row>
    <row r="11434">
      <c r="A11434" t="inlineStr">
        <is>
          <t>kristallisieren</t>
        </is>
      </c>
      <c r="B11434" t="inlineStr"/>
      <c r="C11434" t="inlineStr"/>
      <c r="D11434" t="inlineStr">
        <is>
          <t>làm thành đường phèn, tẩm đường, ướp đường, ngâm đường, kết thành đường = kristallisieren +</t>
        </is>
      </c>
    </row>
    <row r="11435">
      <c r="A11435" t="inlineStr">
        <is>
          <t>Kristallwasser</t>
        </is>
      </c>
      <c r="B11435" t="inlineStr"/>
      <c r="C11435" t="inlineStr"/>
      <c r="D11435" t="inlineStr">
        <is>
          <t>khan</t>
        </is>
      </c>
    </row>
    <row r="11436">
      <c r="A11436" t="inlineStr">
        <is>
          <t>Kriterien</t>
        </is>
      </c>
      <c r="B11436" t="inlineStr"/>
      <c r="C11436" t="inlineStr"/>
      <c r="D11436" t="inlineStr">
        <is>
          <t>tiêu chuẩn</t>
        </is>
      </c>
    </row>
    <row r="11437">
      <c r="A11437" t="inlineStr">
        <is>
          <t>Kriterium</t>
        </is>
      </c>
      <c r="B11437" t="inlineStr"/>
      <c r="C11437" t="inlineStr"/>
      <c r="D11437" t="inlineStr">
        <is>
          <t>tiêu chuẩn</t>
        </is>
      </c>
    </row>
    <row r="11438">
      <c r="A11438" t="inlineStr">
        <is>
          <t>Kritik</t>
        </is>
      </c>
      <c r="B11438" t="inlineStr"/>
      <c r="C11438" t="inlineStr"/>
      <c r="D11438" t="inlineStr">
        <is>
          <t>sự xem lại, sự xét lại, cuộc duyệt binh, cuộc thao diễn, sự xem xét lại, sự duyệt binh lại, sự hồi tưởng, sự phê bình, bài phê bình, tạp chí = die Kritik + = die Kritik + = die heftige Kritik + = die scharfe Kritik + = unter aller Kritik + = die destruktive Kritik + = die konstruktive Kritik + = die vernichtende Kritik + = sich der Kritik aussetzen + = er akzeptierte die Kritik + = etwas einer Kritik unterziehen + = es steht mir nicht an, Kritik zu üben + = wenn die Kritik angebracht ist, stecke sie ein +</t>
        </is>
      </c>
    </row>
    <row r="11439">
      <c r="A11439" t="inlineStr">
        <is>
          <t>Kritiken</t>
        </is>
      </c>
      <c r="B11439" t="inlineStr"/>
      <c r="C11439" t="inlineStr"/>
      <c r="D11439" t="inlineStr">
        <is>
          <t>xem lại, xét lại, duyệt, xem xét lại, duyệt binh lại, hồi tưởng, phê bình, viết bài phê bình</t>
        </is>
      </c>
    </row>
    <row r="11440">
      <c r="A11440" t="inlineStr">
        <is>
          <t>Kritiker</t>
        </is>
      </c>
      <c r="B11440" t="inlineStr"/>
      <c r="C11440" t="inlineStr"/>
      <c r="D11440" t="inlineStr">
        <is>
          <t>nhân viên kiểm duyệt, giám thị - nhà phê bình, người chỉ trích</t>
        </is>
      </c>
    </row>
    <row r="11441">
      <c r="A11441" t="inlineStr">
        <is>
          <t>kritisch</t>
        </is>
      </c>
      <c r="B11441" t="inlineStr"/>
      <c r="C11441" t="inlineStr"/>
      <c r="D11441" t="inlineStr">
        <is>
          <t>phê bình, chỉ trích, khiển trách - phê phán, hay chỉ trích, hay chê bai, có ý kiến chống lại, khó tính, khó chiều, nguy cấp, nguy ngập, nguy kịch, tới hạn - quyết định, cốt yếu, chủ yếu, hình chữ thập - toà án, quan toà, pháp luật judiciary), do toà án xét xử, do toà quyết định, bị Chúa trừng phạt, có phán đoán, có suy xét, có phê phán, công bằng, vô tư - gay go, khó khăn, làm mệt nhọc, làm mỏi mệt, khó chịu, phiền phức = kritisch prüfen +</t>
        </is>
      </c>
    </row>
    <row r="11442">
      <c r="A11442" t="inlineStr">
        <is>
          <t>Kritizismus</t>
        </is>
      </c>
      <c r="B11442" t="inlineStr"/>
      <c r="C11442" t="inlineStr"/>
      <c r="D11442" t="inlineStr">
        <is>
          <t>sự phê bình, sự phê phán, sự bình phẩm, sự chỉ trích, lời phê bình, lời phê phán, lời bình phẩm, lời chỉ trích</t>
        </is>
      </c>
    </row>
    <row r="11443">
      <c r="A11443" t="inlineStr">
        <is>
          <t>Kritzelei</t>
        </is>
      </c>
      <c r="B11443" t="inlineStr"/>
      <c r="C11443" t="inlineStr"/>
      <c r="D11443" t="inlineStr">
        <is>
          <t>chữ viết nguệch ngoạc, bức thư viết nguệch ngoạc, mảnh giấy ghi vội vàng - chữ viết cẩu thả, tác phẩm văm học viết xoàng, bài báo xoàng</t>
        </is>
      </c>
    </row>
    <row r="11444">
      <c r="A11444" t="inlineStr">
        <is>
          <t>kritzeln</t>
        </is>
      </c>
      <c r="B11444" t="inlineStr"/>
      <c r="C11444" t="inlineStr"/>
      <c r="D11444" t="inlineStr">
        <is>
          <t>viết nguệch ngoạc, vẽ nguệch ngoạc - cào, làm xước da, thảo luận qua loa, bàn sơ qua, nạo kèn kẹt, quẹt, + out) gạch xoá đi, gãi, bới, tìm, dành dụm, tằn tiện, xoá tên, xoá sổ, rút tên khỏi danh sách, rút lui - viết tháu - viết chữ nguệch ngoạc, viết cẩu thả, viết vội vàng, viết xoàng, chải</t>
        </is>
      </c>
    </row>
    <row r="11445">
      <c r="A11445" t="inlineStr">
        <is>
          <t>Krokodil</t>
        </is>
      </c>
      <c r="B11445" t="inlineStr"/>
      <c r="C11445" t="inlineStr"/>
      <c r="D11445" t="inlineStr">
        <is>
          <t>cá sấu Châu phi, cá sấu, toán nữ sinh đi hàng đôi</t>
        </is>
      </c>
    </row>
    <row r="11446">
      <c r="A11446" t="inlineStr">
        <is>
          <t>Krokus</t>
        </is>
      </c>
      <c r="B11446" t="inlineStr"/>
      <c r="C11446" t="inlineStr"/>
      <c r="D11446" t="inlineStr">
        <is>
          <t>giống nghệ tây, củ nghệ tây, hoa nghệ tây, màu vàng nghệ</t>
        </is>
      </c>
    </row>
    <row r="11447">
      <c r="A11447" t="inlineStr">
        <is>
          <t>Krone</t>
        </is>
      </c>
      <c r="B11447" t="inlineStr"/>
      <c r="C11447" t="inlineStr"/>
      <c r="D11447" t="inlineStr">
        <is>
          <t>mũ lưỡi trai, mũ vải, mũ, nắp, đầu, tai, mỏm, chỏm, chóp, đỉnh, đầu cột, miếng tháp cột buồm, bao giấy hình loa, phễu giấy, khổ giấy 0, 43 x 0, 35 cm - con cù, con quay, ngọn, mặt, mui, vung, đỉnh cao, mức cao, số cao nhất, số nhiều) thân lá = die Krone + = das setzt der Sache die Krone auf + = das setzt der Sache die Krone auf! +</t>
        </is>
      </c>
    </row>
    <row r="11448">
      <c r="A11448" t="inlineStr">
        <is>
          <t>Kronleuchter</t>
        </is>
      </c>
      <c r="B11448" t="inlineStr"/>
      <c r="C11448" t="inlineStr"/>
      <c r="D11448" t="inlineStr">
        <is>
          <t>cây đèn nến, chúc đài, cột đèn - đèn treo nhiều ngọn, chúc đài treo - lustrum, ánh sáng rực rỡ, vẻ rực rỡ huy hoàng, vẻ đẹp lộng lẫy, nước bóng, nước láng, đèn trần nhiều ngọn, sự vẻ vang, sự quang vinh, sự lừng lẫy</t>
        </is>
      </c>
    </row>
    <row r="11449">
      <c r="A11449" t="inlineStr">
        <is>
          <t>Kropf</t>
        </is>
      </c>
      <c r="B11449" t="inlineStr"/>
      <c r="C11449" t="inlineStr"/>
      <c r="D11449" t="inlineStr">
        <is>
          <t>bướu giáp, bướu cổ - u mỡ, thành phố quá đông đúc = der Kropf +</t>
        </is>
      </c>
    </row>
    <row r="11450">
      <c r="A11450" t="inlineStr">
        <is>
          <t>Kropftaube</t>
        </is>
      </c>
      <c r="B11450" t="inlineStr"/>
      <c r="C11450" t="inlineStr"/>
      <c r="D11450" t="inlineStr">
        <is>
          <t>cây cho hoa lợi, loại chim bồ câu to diều, người xén, máy xén, người tá điền, người làm rẽ, người lính canh, sự ngã đau - người hờn dỗi, bồ câu to diều, cá lon whitting-Ảpout)</t>
        </is>
      </c>
    </row>
    <row r="11451">
      <c r="A11451" t="inlineStr">
        <is>
          <t>Krug</t>
        </is>
      </c>
      <c r="B11451" t="inlineStr"/>
      <c r="C11451" t="inlineStr"/>
      <c r="D11451" t="inlineStr">
        <is>
          <t>bình, bi đông, ca, vỏ đồ hộp, hộp đồ hộp, ghế đẩu, ghế ngồi ở nhà tiêu, nhà tù, nhà giam - bình sành, lọ sành, mảnh sành, ngựa già yếu, người mất sức, người tàn tật, người bất lực, xe ọp ẹp, xe cà khổ, cừu cái già - vại, lọ, chai, ) on the jar, on a jar, on jar hé mở, tiếng động chói tai, tiếng ken két làm gai người, sự rung chuyển mạnh, sự chao đảo mạnh, sự choáng người, sự choáng óc, sự gai người - sự bực bội, sự khó chịu, sự va chạm, sự bất đồng, sự không hoà hợp, sự bất hoà, sự cãi nhau, sự rung, sự chấn động - cái bình, nhà tù stone jug), tiếng hót jug) - chén vại, chén, mồm, miệng, mặt, ảnh căn cước, thằng ngốc, thằng khờ, anh chàng cả tin, học sinh chăm học, học sinh học gạo - bình rót, lá hình chén, cầu thủ giao bóng, người bán quán ở vỉa hè, đá lát đường - ấm, chậu, hũ, nồi, bô, chậu hoa, bình bạc, bình vàng, giải, cái chụp ống khói chimney pot), mũ chóp cao, giỏ bắt tôm hùm lobster pot), giấy khổ 39 x 31, 3 cm, số tiền lớn, số tiền lớn đánh cá - ngựa đua hy vọng thắng = der Krug + = der kleine Krug +</t>
        </is>
      </c>
    </row>
    <row r="11452">
      <c r="A11452" t="inlineStr">
        <is>
          <t>Krume</t>
        </is>
      </c>
      <c r="B11452" t="inlineStr"/>
      <c r="C11452" t="inlineStr"/>
      <c r="D11452" t="inlineStr">
        <is>
          <t>miếng, mẫu, mảnh vụn, chút, tý, mẩu, ruột bánh mì = die Krume +</t>
        </is>
      </c>
    </row>
    <row r="11453">
      <c r="A11453" t="inlineStr">
        <is>
          <t>krumm</t>
        </is>
      </c>
      <c r="B11453" t="inlineStr"/>
      <c r="C11453" t="inlineStr"/>
      <c r="D11453" t="inlineStr">
        <is>
          <t>xiên, méo, lệch, hỏng, thất bại, không tốt, không như ý muốn, không như ý mong đợi - vòng kiềng - - - cong, oằn, vặn vẹo, xoắn, quanh co, khúc khuỷu, còng, khoằm, có ngáng ở ở trên, không thẳng thắn, không thật thà - - không lương thiện, bất lương, không thành thật, không trung thực - có hình móc câu, có móc - ngoằn ngoèo, uốn khúc, lượn, lượn sóng - loanh quanh, xảo trá - xoáy trôn ốc, xoắn ốc, cuộn lại, cuốn - méo mó, nhăn nhó, gượng</t>
        </is>
      </c>
    </row>
    <row r="11454">
      <c r="A11454" t="inlineStr">
        <is>
          <t>Krummholz</t>
        </is>
      </c>
      <c r="B11454" t="inlineStr"/>
      <c r="C11454" t="inlineStr"/>
      <c r="D11454" t="inlineStr">
        <is>
          <t>vết lằn, sọc nổi, thanh giảm chấn</t>
        </is>
      </c>
    </row>
    <row r="11455">
      <c r="A11455" t="inlineStr">
        <is>
          <t>Krupp</t>
        </is>
      </c>
      <c r="B11455" t="inlineStr"/>
      <c r="C11455" t="inlineStr"/>
      <c r="D11455" t="inlineStr">
        <is>
          <t>bệnh điptêri, thanh quản, bệnh bạch hầu thanh quản, mông</t>
        </is>
      </c>
    </row>
    <row r="11456">
      <c r="A11456" t="inlineStr">
        <is>
          <t>Kruppe</t>
        </is>
      </c>
      <c r="B11456" t="inlineStr"/>
      <c r="C11456" t="inlineStr"/>
      <c r="D11456" t="inlineStr">
        <is>
          <t>bệnh điptêri, thanh quản, bệnh bạch hầu thanh quản, mông</t>
        </is>
      </c>
    </row>
    <row r="11457">
      <c r="A11457" t="inlineStr">
        <is>
          <t>Kruste</t>
        </is>
      </c>
      <c r="B11457" t="inlineStr"/>
      <c r="C11457" t="inlineStr"/>
      <c r="D11457" t="inlineStr">
        <is>
          <t>vỏ bánh, cùi bánh, mẩu bán mì khô, vỏ cứng, vỏ, mai, lớp, vảy cứng, vỏ trái đất, váng, cái hời hợt bề mặt, cái nông cạn, sự trơ tráo, sự vô liêm sỉ - sự cẩn, sự khảm, sự nạm, sự kết vỏ cứng, lớp vở cứng, lớp lát ngoài, sự nhiễm thành thói quen - vảy, bệnh ghẻ ở cừu), bệnh nấm vảy, người bần tiện, kẻ phá cuộc đình công, công nhân không tham gia đình công, kẻ nhận làm thay chỗ công nhân đình công = eine Kruste bilden + = eine Kruste bekommen + = mit einer Kruste überziehen +</t>
        </is>
      </c>
    </row>
    <row r="11458">
      <c r="A11458" t="inlineStr">
        <is>
          <t>krustig</t>
        </is>
      </c>
      <c r="B11458" t="inlineStr"/>
      <c r="C11458" t="inlineStr"/>
      <c r="D11458" t="inlineStr">
        <is>
          <t>có vỏ cứng, cứng giòn, càu nhàu, hay gắt gỏng, cộc cằn, cộc lốc</t>
        </is>
      </c>
    </row>
    <row r="11459">
      <c r="A11459" t="inlineStr">
        <is>
          <t>Kruzifix</t>
        </is>
      </c>
      <c r="B11459" t="inlineStr"/>
      <c r="C11459" t="inlineStr"/>
      <c r="D11459" t="inlineStr">
        <is>
          <t>rốt, mảnh đất nhỏ, cây thánh giá</t>
        </is>
      </c>
    </row>
    <row r="11460">
      <c r="A11460" t="inlineStr">
        <is>
          <t>Krypta</t>
        </is>
      </c>
      <c r="B11460" t="inlineStr"/>
      <c r="C11460" t="inlineStr"/>
      <c r="D11460" t="inlineStr">
        <is>
          <t>hầm mộ</t>
        </is>
      </c>
    </row>
    <row r="11461">
      <c r="A11461" t="inlineStr">
        <is>
          <t>Kryptographie</t>
        </is>
      </c>
      <c r="B11461" t="inlineStr"/>
      <c r="C11461" t="inlineStr"/>
      <c r="D11461" t="inlineStr">
        <is>
          <t>mật mã, cách viết mật mã</t>
        </is>
      </c>
    </row>
    <row r="11462">
      <c r="A11462" t="inlineStr">
        <is>
          <t>kryptographisch</t>
        </is>
      </c>
      <c r="B11462" t="inlineStr"/>
      <c r="C11462" t="inlineStr"/>
      <c r="D11462" t="inlineStr">
        <is>
          <t>mật mã, bằng mật mã</t>
        </is>
      </c>
    </row>
    <row r="11463">
      <c r="A11463" t="inlineStr">
        <is>
          <t>Kubik-</t>
        </is>
      </c>
      <c r="B11463" t="inlineStr"/>
      <c r="C11463" t="inlineStr"/>
      <c r="D11463" t="inlineStr">
        <is>
          <t>rắn, đặc, vững chắc, rắn chắc, chắc nịch, chắc chắn, có cơ sở, có thể tin cậy được, thật sự, thuần nhất, thống nhất, khối, có ba chiều, lập thể, rất tốt, cừ, chiến, nhất trí</t>
        </is>
      </c>
    </row>
    <row r="11464">
      <c r="A11464" t="inlineStr">
        <is>
          <t>kubisch</t>
        </is>
      </c>
      <c r="B11464" t="inlineStr"/>
      <c r="C11464" t="inlineStr"/>
      <c r="D11464" t="inlineStr">
        <is>
          <t>có hình khối, có hình lập phương, bậc ba</t>
        </is>
      </c>
    </row>
    <row r="11465">
      <c r="A11465" t="inlineStr">
        <is>
          <t>Kubismus</t>
        </is>
      </c>
      <c r="B11465" t="inlineStr"/>
      <c r="C11465" t="inlineStr"/>
      <c r="D11465" t="inlineStr">
        <is>
          <t>xu hướng lập thể</t>
        </is>
      </c>
    </row>
    <row r="11466">
      <c r="A11466" t="inlineStr">
        <is>
          <t>Kuchen</t>
        </is>
      </c>
      <c r="B11466" t="inlineStr"/>
      <c r="C11466" t="inlineStr"/>
      <c r="D11466" t="inlineStr">
        <is>
          <t>bánh ngọt, thức ăn đóng thành bánh, miếng bánh = der kleine runde Kuchen + = über den Kuchen herfallen +</t>
        </is>
      </c>
    </row>
    <row r="11467">
      <c r="A11467" t="inlineStr">
        <is>
          <t>Kuchenblech</t>
        </is>
      </c>
      <c r="B11467" t="inlineStr"/>
      <c r="C11467" t="inlineStr"/>
      <c r="D11467" t="inlineStr">
        <is>
          <t>vỉ, lưới sàng quặng</t>
        </is>
      </c>
    </row>
    <row r="11468">
      <c r="A11468" t="inlineStr">
        <is>
          <t>Kufe</t>
        </is>
      </c>
      <c r="B11468" t="inlineStr"/>
      <c r="C11468" t="inlineStr"/>
      <c r="D11468" t="inlineStr">
        <is>
          <t>người đưa võng, cái đãi vàng, cái đu, ghế xích đu, cái đầu, giầy trượt băng, rocking-turn, bộ phận cân bằng - má phanh, sống trượt, sự quay trượt, sự trượt bánh, nạng đuôi - thùng to, bể, chum = die Kufe +</t>
        </is>
      </c>
    </row>
    <row r="11469">
      <c r="A11469" t="inlineStr">
        <is>
          <t>Kugel</t>
        </is>
      </c>
      <c r="B11469" t="inlineStr"/>
      <c r="C11469" t="inlineStr"/>
      <c r="D11469" t="inlineStr">
        <is>
          <t>buổi khiêu vũ, quả cầu, hình cầu, quả bóng, quả ban, đạn, cuộn, búi, viên, chuyện nhăng nhít, chuyện nhảm nhí, chuyện vô lý - cái bát, bát, nõ, long, sự ăn uống, sự chè chén, quả bóng gỗ, trò chơi bóng gỗ, trò chơi kí - hạt đậu - địa cầu, trái đất, thế giới, cầu mắt, chao đèn hình cầu, bầu nuôi cá vàng - thiên thể, con mắt, tổng thể, hình tròn, đường tròn, quả cầu cắm thánh giá, quả đất, quỹ đạo - sự trả tiền, phiếu tính tiền, phần đóng góp, viên đạn, số nhiều không đổi) đạn ghém, phát đạn, phát bắn, sự làm thử, sự đánh ăn may, sự đoán cầu may, tầm, người bắn, mìn, quả tạ, cút sút - liều côcain, phát tiêm mocfin, ngụm rượu, ảnh, cảnh, lời phê bình sắc, lời nhận xét sắc sảo = die Kugel + = die Kugel + = die Kugel stoßen + = die schwarze Kugel + = zu einer Kugel formen + = mit einer Kugel treffen +</t>
        </is>
      </c>
    </row>
    <row r="11470">
      <c r="A11470" t="inlineStr">
        <is>
          <t>Kuh</t>
        </is>
      </c>
      <c r="B11470" t="inlineStr"/>
      <c r="C11470" t="inlineStr"/>
      <c r="D11470" t="inlineStr">
        <is>
          <t>bò cái, voi cái, tê giác cái, cá voi cái, chó biển cái = die Kuh steht trocken +</t>
        </is>
      </c>
    </row>
    <row r="11471">
      <c r="A11471" t="inlineStr">
        <is>
          <t>Kuhstall</t>
        </is>
      </c>
      <c r="B11471" t="inlineStr"/>
      <c r="C11471" t="inlineStr"/>
      <c r="D11471" t="inlineStr">
        <is>
          <t>chuồng bò</t>
        </is>
      </c>
    </row>
    <row r="11472">
      <c r="A11472" t="inlineStr">
        <is>
          <t>kulant</t>
        </is>
      </c>
      <c r="B11472" t="inlineStr"/>
      <c r="C11472" t="inlineStr"/>
      <c r="D11472" t="inlineStr">
        <is>
          <t>dễ dãi, dễ tính, xuề xoà, hay giúp đỡ, sẵn lòng giúp đỡ, hay làm ơn</t>
        </is>
      </c>
    </row>
    <row r="11473">
      <c r="A11473" t="inlineStr">
        <is>
          <t>Kuli</t>
        </is>
      </c>
      <c r="B11473" t="inlineStr"/>
      <c r="C11473" t="inlineStr"/>
      <c r="D11473" t="inlineStr">
        <is>
          <t>phu, cu li</t>
        </is>
      </c>
    </row>
    <row r="11474">
      <c r="A11474" t="inlineStr">
        <is>
          <t>kulinarisch</t>
        </is>
      </c>
      <c r="B11474" t="inlineStr"/>
      <c r="C11474" t="inlineStr"/>
      <c r="D11474" t="inlineStr">
        <is>
          <t>nấu nướng, việc bếp núc, xào nấu được</t>
        </is>
      </c>
    </row>
    <row r="11475">
      <c r="A11475" t="inlineStr">
        <is>
          <t>Kulissen</t>
        </is>
      </c>
      <c r="B11475" t="inlineStr"/>
      <c r="C11475" t="inlineStr"/>
      <c r="D11475">
        <f> einen Blick hinter die Kulissen werfen +</f>
        <v/>
      </c>
    </row>
    <row r="11476">
      <c r="A11476" t="inlineStr">
        <is>
          <t>Kulmination</t>
        </is>
      </c>
      <c r="B11476" t="inlineStr"/>
      <c r="C11476" t="inlineStr"/>
      <c r="D11476" t="inlineStr">
        <is>
          <t>sự hướng về phía nam, sự tiến về phía nam, sự đi qua đường kinh</t>
        </is>
      </c>
    </row>
    <row r="11477">
      <c r="A11477" t="inlineStr">
        <is>
          <t>kulminieren</t>
        </is>
      </c>
      <c r="B11477" t="inlineStr"/>
      <c r="C11477" t="inlineStr"/>
      <c r="D11477" t="inlineStr">
        <is>
          <t>lên đến cực điểm, lên đến tột độ, lên đến tột bậc, qua đường kinh - đi về hướng nam, đi qua đường kinh</t>
        </is>
      </c>
    </row>
    <row r="11478">
      <c r="A11478" t="inlineStr">
        <is>
          <t>Kult</t>
        </is>
      </c>
      <c r="B11478" t="inlineStr"/>
      <c r="C11478" t="inlineStr"/>
      <c r="D11478" t="inlineStr">
        <is>
          <t>sự thờ cúng, sự cúng bái, sự tôn sùng, sự tôn kính, sự sùng bái, sự sính, giáo phái - sự thần tượng hoá, sự chiêm ngưỡng = einen Kult mit etwas treiben +</t>
        </is>
      </c>
    </row>
    <row r="11479">
      <c r="A11479" t="inlineStr">
        <is>
          <t>kultisch</t>
        </is>
      </c>
      <c r="B11479" t="inlineStr"/>
      <c r="C11479" t="inlineStr"/>
      <c r="D11479" t="inlineStr">
        <is>
          <t>lể nghi, có vẻ lễ nghi, theo lễ nghi</t>
        </is>
      </c>
    </row>
    <row r="11480">
      <c r="A11480" t="inlineStr">
        <is>
          <t>kultivierbar</t>
        </is>
      </c>
      <c r="B11480" t="inlineStr"/>
      <c r="C11480" t="inlineStr"/>
      <c r="D11480">
        <f> nicht kultivierbar +</f>
        <v/>
      </c>
    </row>
    <row r="11481">
      <c r="A11481" t="inlineStr">
        <is>
          <t>kultivieren</t>
        </is>
      </c>
      <c r="B11481" t="inlineStr"/>
      <c r="C11481" t="inlineStr"/>
      <c r="D11481" t="inlineStr">
        <is>
          <t>cày cấy, trồng trọt, trau dồi, tu dưỡng, chuyên tâm, mài miệt nghiên cứu, ham mê, nuôi dưỡng, xới bằng máy xới - lọc, lọc trong, luyện tinh, tinh chế, làm cho tinh tế hơn, làm cho lịch sự hơn, làm cho tao nhã hơn, làm cho sành sõi hơn, trở nên tinh tế hơn, trở nên lịch sự hơn, trở nên tao nhã hơn - trở nên sành sõi hơn, tinh tế, tế nhị, làm tăng thêm phần tinh tế, làm tăng thêm phần tế nhị - chinh phục, khuất phục, nén, động tính từ quá khứ) làm dịu đi, làm bớt đi, vỡ hoang - cày bừa</t>
        </is>
      </c>
    </row>
    <row r="11482">
      <c r="A11482" t="inlineStr">
        <is>
          <t>kultiviert</t>
        </is>
      </c>
      <c r="B11482" t="inlineStr"/>
      <c r="C11482" t="inlineStr"/>
      <c r="D11482" t="inlineStr">
        <is>
          <t>có trồng trọt, có cày cấy, có học thức, có trau dồi, có tu dưỡng - có giáo dục, có văn hoá - nguyên chất, đã lọc, đã tinh chế, lịch sự, tao nhã, tế nhị - đã thuần hoá, đã dạy thuần, lành, dễ bảo, nhu mì, đã trồng trọt, bị chế ngự, nhạt, vô vị, buồn tẻ</t>
        </is>
      </c>
    </row>
    <row r="11483">
      <c r="A11483" t="inlineStr">
        <is>
          <t>Kultivierung</t>
        </is>
      </c>
      <c r="B11483" t="inlineStr"/>
      <c r="C11483" t="inlineStr"/>
      <c r="D11483" t="inlineStr">
        <is>
          <t>sự cày cấy, sự trồng trọt, sự dạy dỗ, sự mở mang, sự giáo hoá, sự trau dồi, sự tu dưỡng, sự nuôi dưỡng, sự bồi dưỡng - sự lọc, sự tinh chế, sự luyện tinh, sự tinh tế, sự tế nhị, sự tao nhã, sự lịch sự, sự sành sỏi, cái hay, cái đẹp, cái tinh tuý, cái tao nhã, thủ đoạn tinh vi, phương pháp tinh vi - lập luận tế nhị, sự phân biệt tinh vi - việc cày cấy trồng trọt, đất trồng trọt</t>
        </is>
      </c>
    </row>
    <row r="11484">
      <c r="A11484" t="inlineStr">
        <is>
          <t>Kultur</t>
        </is>
      </c>
      <c r="B11484" t="inlineStr"/>
      <c r="C11484" t="inlineStr"/>
      <c r="D11484" t="inlineStr">
        <is>
          <t>sự làm cho văn minh, sự khai hoá, nền văn minh, những nước văn minh, những dân tộc văn minh - sự mở mang, sự tu dưỡng, sự trao đổi, sự giáo dục, sự giáo hoá, văn hoá, văn minh, sự trồng trọt, sự nuôi, sự cấy, số lượng vi khuẩn cấy, mẻ cấy vi khuẩn - sự lọc, sự tinh chế, sự luyện tinh, sự tinh tế, sự tế nhị, sự tao nhã, sự lịch sự, sự sành sỏi, cái hay, cái đẹp, cái tinh tuý, cái tao nhã, thủ đoạn tinh vi, phương pháp tinh vi - lập luận tế nhị, sự phân biệt tinh vi = die Kultur + = in Kultur + = das Hineinwachsen in eine andere Kultur +</t>
        </is>
      </c>
    </row>
    <row r="11485">
      <c r="A11485" t="inlineStr">
        <is>
          <t>Kulturbeutel</t>
        </is>
      </c>
      <c r="B11485" t="inlineStr"/>
      <c r="C11485" t="inlineStr"/>
      <c r="D11485" t="inlineStr">
        <is>
          <t>túi nhỏ</t>
        </is>
      </c>
    </row>
    <row r="11486">
      <c r="A11486" t="inlineStr">
        <is>
          <t>kulturell</t>
        </is>
      </c>
      <c r="B11486" t="inlineStr"/>
      <c r="C11486" t="inlineStr"/>
      <c r="D11486" t="inlineStr">
        <is>
          <t>văn hoá, trồng trọt</t>
        </is>
      </c>
    </row>
    <row r="11487">
      <c r="A11487" t="inlineStr">
        <is>
          <t>Kulturkreis</t>
        </is>
      </c>
      <c r="B11487" t="inlineStr"/>
      <c r="C11487" t="inlineStr"/>
      <c r="D11487" t="inlineStr">
        <is>
          <t>sự mở mang, sự tu dưỡng, sự trao đổi, sự giáo dục, sự giáo hoá, văn hoá, văn minh, sự trồng trọt, sự nuôi, sự cấy, số lượng vi khuẩn cấy, mẻ cấy vi khuẩn</t>
        </is>
      </c>
    </row>
    <row r="11488">
      <c r="A11488" t="inlineStr">
        <is>
          <t>Kumpan</t>
        </is>
      </c>
      <c r="B11488" t="inlineStr"/>
      <c r="C11488" t="inlineStr"/>
      <c r="D11488" t="inlineStr">
        <is>
          <t>bạn thân - người ở chung phòng - bạn chí thân, bạn nối khố - nước chiếu tướng, bạn, bạn nghề, con đực, con cái, vợ, chồng, bạn đời, người phụ việc, người giúp việc, người trợ lực, phó thuyền trưởng</t>
        </is>
      </c>
    </row>
    <row r="11489">
      <c r="A11489" t="inlineStr">
        <is>
          <t>Kumpel</t>
        </is>
      </c>
      <c r="B11489" t="inlineStr"/>
      <c r="C11489" t="inlineStr"/>
      <c r="D11489" t="inlineStr">
        <is>
          <t>bạn thân - người ở chung phòng - công nhân mỏ than, thợ mỏ, tàu chở than, thuỷ thủ tàu chở than - bạn chí thân, bạn nối khố - nước chiếu tướng, bạn, bạn nghề, con đực, con cái, vợ, chồng, bạn đời, người phụ việc, người giúp việc, người trợ lực, phó thuyền trưởng - = der Kumpel +</t>
        </is>
      </c>
    </row>
    <row r="11490">
      <c r="A11490" t="inlineStr">
        <is>
          <t>Kunde</t>
        </is>
      </c>
      <c r="B11490" t="inlineStr"/>
      <c r="C11490" t="inlineStr"/>
      <c r="D11490" t="inlineStr">
        <is>
          <t>nhận thức, trí thức hiểu biết - sự cung cấp tin tức, sự thông tin, tin tức, tài liệu, kiến thức, điều buộc tội - toàn bộ sự hiểu biết và truyền thuyết, học vấn, trí thức, vùng trước mắt - tin = der Kunde + = der Kunde + = der gute Kunde + = ein übler Kunde + = der potentielle Kunde + = der regelmäßige Kunde +</t>
        </is>
      </c>
    </row>
    <row r="11491">
      <c r="A11491" t="inlineStr">
        <is>
          <t>Kunden</t>
        </is>
      </c>
      <c r="B11491" t="inlineStr"/>
      <c r="C11491" t="inlineStr"/>
      <c r="D11491" t="inlineStr">
        <is>
          <t>đánh trống, gõ gõ, đập đập, gõ liên hồi, đập liên hồi, giậm thình thịch, đánh trống gọi, đánh trống triệu tập, đánh trống tập trung, đánh trống khua chuông, làm quảng cáo rùm beng - đập cánh vo vo, đập cánh vù vù, đánh trên trống, đánh trên đàn pianô, nói lai nhai, nói đi nói lại như gõ trống vào tai, làm quảng cáo rùm beng để lôi kéo khách hàng = der Dienst am Kunden + = viele Kunden haben + = auf die Erfordernisse des Kunden zugeschnitten +</t>
        </is>
      </c>
    </row>
    <row r="11492">
      <c r="A11492" t="inlineStr">
        <is>
          <t>Kundendienst</t>
        </is>
      </c>
      <c r="B11492" t="inlineStr"/>
      <c r="C11492" t="inlineStr"/>
      <c r="D11492" t="inlineStr">
        <is>
          <t>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t>
        </is>
      </c>
    </row>
    <row r="11493">
      <c r="A11493" t="inlineStr">
        <is>
          <t>Kundendiensttechniker</t>
        </is>
      </c>
      <c r="B11493" t="inlineStr"/>
      <c r="C11493" t="inlineStr"/>
      <c r="D11493" t="inlineStr">
        <is>
          <t>người phục vụ trong quân đội, quân nhân, người sửa chữa</t>
        </is>
      </c>
    </row>
    <row r="11494">
      <c r="A11494" t="inlineStr">
        <is>
          <t>Kundenwerber</t>
        </is>
      </c>
      <c r="B11494" t="inlineStr"/>
      <c r="C11494" t="inlineStr"/>
      <c r="D11494" t="inlineStr">
        <is>
          <t>người đi vận động bỏ phiếu, người đi chào hàng</t>
        </is>
      </c>
    </row>
    <row r="11495">
      <c r="A11495" t="inlineStr">
        <is>
          <t>Kundgebung</t>
        </is>
      </c>
      <c r="B11495" t="inlineStr"/>
      <c r="C11495" t="inlineStr"/>
      <c r="D11495" t="inlineStr">
        <is>
          <t>sự thể hiện, sự biểu hiện, sự chứng minh, sự thuyết minh, luận chứng, cuộc biểu tình, cuộc biểu tình tuần hành, cuộc biểu dương lực lượng, cuộc thao diễn - sự đề ra, sự nói ra, sự phát biểu, đề, sự phát âm - sự biểu lộ, sự biểu thị, cuộc thị uy, sự hiện hình - sự tập hợp lại, sự lấy lại sức, đường bóng qua lại nhanh, đại hội, mít tinh lớn = die öffentliche Kundgebung +</t>
        </is>
      </c>
    </row>
    <row r="11496">
      <c r="A11496" t="inlineStr">
        <is>
          <t>kundig</t>
        </is>
      </c>
      <c r="B11496" t="inlineStr"/>
      <c r="C11496" t="inlineStr"/>
      <c r="D11496" t="inlineStr">
        <is>
          <t>hiểu biết, thạo, tính khôn, ranh mãnh, láu, diện, bảnh, sang = kundig +</t>
        </is>
      </c>
    </row>
    <row r="11497">
      <c r="A11497" t="inlineStr">
        <is>
          <t>Kundschaft</t>
        </is>
      </c>
      <c r="B11497" t="inlineStr"/>
      <c r="C11497" t="inlineStr"/>
      <c r="D11497" t="inlineStr">
        <is>
          <t>sự liên quan, sự liên lạc, mối quan hệ, sự chấp nối, sự mạch lạc, sự giao thiệp, sự kết giao, bà con, họ hàng, thân thuộc, phái, giáo phái, khách hàng, tàu xe chạy nối tiếp - vật nối, chỗ nối = die Kundschaft + = Kundschaft besuchen +</t>
        </is>
      </c>
    </row>
    <row r="11498">
      <c r="A11498" t="inlineStr">
        <is>
          <t>Kundschaften</t>
        </is>
      </c>
      <c r="B11498" t="inlineStr"/>
      <c r="C11498" t="inlineStr"/>
      <c r="D11498" t="inlineStr">
        <is>
          <t>sự dọ thám, sự theo dõi</t>
        </is>
      </c>
    </row>
    <row r="11499">
      <c r="A11499" t="inlineStr">
        <is>
          <t>Kundschafter</t>
        </is>
      </c>
      <c r="B11499" t="inlineStr"/>
      <c r="C11499" t="inlineStr"/>
      <c r="D11499" t="inlineStr">
        <is>
          <t>người đưa tin đến, người cho tin, đặc vụ, gián điệp - người trinh sát, sự đi trinh sát, sự do thám, tàu thám thính, máy bay nhỏ và nhanh, chim anca, chim rụt cổ, hướng đạo sinh boy scout), người được cử đi thăm dò chiến thuật của đối phương - người đi phát hiện những tài năng mới, gã, anh chàng = der Kundschafter +</t>
        </is>
      </c>
    </row>
    <row r="11500">
      <c r="A11500" t="inlineStr">
        <is>
          <t>kundtun</t>
        </is>
      </c>
      <c r="B11500" t="inlineStr"/>
      <c r="C11500" t="inlineStr"/>
      <c r="D11500" t="inlineStr">
        <is>
          <t>biểu lộ, biểu thị, bày tỏ, chứng tỏ, kê khai vào bản kê khai, hiện ra</t>
        </is>
      </c>
    </row>
    <row r="11501">
      <c r="A11501" t="inlineStr">
        <is>
          <t>Kunstbanause</t>
        </is>
      </c>
      <c r="B11501" t="inlineStr"/>
      <c r="C11501" t="inlineStr"/>
      <c r="D11501" t="inlineStr">
        <is>
          <t>Phi-li-xtin, địch thủ, người ít học, kẻ phàm phu tục tử, người tầm thường</t>
        </is>
      </c>
    </row>
    <row r="11502">
      <c r="A11502" t="inlineStr">
        <is>
          <t>Kunstfehler</t>
        </is>
      </c>
      <c r="B11502" t="inlineStr"/>
      <c r="C11502" t="inlineStr"/>
      <c r="D11502" t="inlineStr">
        <is>
          <t>hành động xấu, hành động bất chính, việc làm phi pháp, sự sơ xuất, sự cho thuốc sai, sự làm dụng địa vị</t>
        </is>
      </c>
    </row>
    <row r="11503">
      <c r="A11503" t="inlineStr">
        <is>
          <t>Kunstfertigkeit</t>
        </is>
      </c>
      <c r="B11503" t="inlineStr"/>
      <c r="C11503" t="inlineStr"/>
      <c r="D11503" t="inlineStr">
        <is>
          <t>tài khéo léo, kỹ xảo, nghệ thuật, mỹ thuật, mỹ nghệ, nghề đòi hỏi sự khéo léo, thuật, kế, mưu kế - mẹo, mưu mẹo, gian ngoan, ngón gian xảo, cái được sáng chế ra một cách tài tình, cái được sáng chế tinh xảo - nghề thủ công, nghệ thuật thủ công, sự khéo tay, đồ thủ công - sự khéo léo, sự tinh xảo, kỹ năng - phương pháp kỹ thuật, kỹ thuật - trình độ kỹ thuật cao, tính ham thích đồ mỹ nghệ - tài nghệ, tay nghề</t>
        </is>
      </c>
    </row>
    <row r="11504">
      <c r="A11504" t="inlineStr">
        <is>
          <t>Kunstflug</t>
        </is>
      </c>
      <c r="B11504" t="inlineStr"/>
      <c r="C11504" t="inlineStr"/>
      <c r="D11504" t="inlineStr">
        <is>
          <t>sự nhào lộn trên không - sự làm cằn cỗi, sự làm còi cọc, người còi cọc, con vật còi cọc, sự cố gắng kỳ công, sự cố gắng tập trung, cuộc biểu diễn phô trương, trò quảng cáo</t>
        </is>
      </c>
    </row>
    <row r="11505">
      <c r="A11505" t="inlineStr">
        <is>
          <t>kunstgerecht</t>
        </is>
      </c>
      <c r="B11505" t="inlineStr"/>
      <c r="C11505" t="inlineStr"/>
      <c r="D11505" t="inlineStr">
        <is>
          <t>khéo, khéo léo, khéo tay, tinh xảo, tài tình - kỹ thuật, chuyên môn - khéo như thợ làm, làm khéo</t>
        </is>
      </c>
    </row>
    <row r="11506">
      <c r="A11506" t="inlineStr">
        <is>
          <t>Kunstgriff</t>
        </is>
      </c>
      <c r="B11506" t="inlineStr"/>
      <c r="C11506" t="inlineStr"/>
      <c r="D11506" t="inlineStr">
        <is>
          <t>mẹo, mưu mẹo, gian ngoan, ngón gian xảo, tài khéo léo, kỹ xảo, cái được sáng chế ra một cách tài tình, cái được sáng chế tinh xảo - sở trường, tài riêng, sự thông thạo, sự khéo tay, khoé, thói quen, tật - sự trông nom, sự quản lý, sự điều khiển, ban quản lý, ban quản đốc, sự khôn khéo, sự khéo xử, mánh lới - sự vận dụng bằng tay, sự thao tác, sự lôi kéo, sự vận động - sự thao diễn, sự diễn tập, thủ đoạn - sự kéo lê chân, sự xáo bài, lượt xáo bài, sự xáo trộn, sự ăn nói mập mờ, sự thoái thác, hành động lẩn tránh, hành động lừa dối - mưu - thủ đoạn đánh lừa, trò gian trá, trò bịp bợm, trò chơi khăm, trò choi xỏ, trò ranh ma, trò tinh nghịch, ngón, đòn, phép, mánh khoé, mánh lới nhà nghề, trò, trò khéo, thói, nước bài, phiên làm việc ở buồng lái</t>
        </is>
      </c>
    </row>
    <row r="11507">
      <c r="A11507" t="inlineStr">
        <is>
          <t>Kunsthandwerker</t>
        </is>
      </c>
      <c r="B11507" t="inlineStr"/>
      <c r="C11507" t="inlineStr"/>
      <c r="D11507" t="inlineStr">
        <is>
          <t>thợ thủ công</t>
        </is>
      </c>
    </row>
    <row r="11508">
      <c r="A11508" t="inlineStr">
        <is>
          <t>Kunstkenner</t>
        </is>
      </c>
      <c r="B11508" t="inlineStr"/>
      <c r="C11508" t="inlineStr"/>
      <c r="D11508" t="inlineStr">
        <is>
          <t>người sành sỏi, người thành thạo</t>
        </is>
      </c>
    </row>
    <row r="11509">
      <c r="A11509" t="inlineStr">
        <is>
          <t>Kunstliebhaber</t>
        </is>
      </c>
      <c r="B11509" t="inlineStr"/>
      <c r="C11509" t="inlineStr"/>
      <c r="D11509" t="inlineStr">
        <is>
          <t>người ham mê nghệ thuật, tay chơi tài tử, người không chuyên sâu = die Kunstliebhaber +</t>
        </is>
      </c>
    </row>
    <row r="11510">
      <c r="A11510" t="inlineStr">
        <is>
          <t>Kunstmaler</t>
        </is>
      </c>
      <c r="B11510" t="inlineStr"/>
      <c r="C11510" t="inlineStr"/>
      <c r="D11510" t="inlineStr">
        <is>
          <t>thợ sơn, hoạ sĩ, dây néo</t>
        </is>
      </c>
    </row>
    <row r="11511">
      <c r="A11511" t="inlineStr">
        <is>
          <t>Kunstseide</t>
        </is>
      </c>
      <c r="B11511" t="inlineStr"/>
      <c r="C11511" t="inlineStr"/>
      <c r="D11511" t="inlineStr">
        <is>
          <t>tơ nhân tạo</t>
        </is>
      </c>
    </row>
    <row r="11512">
      <c r="A11512" t="inlineStr">
        <is>
          <t>Kunststoff</t>
        </is>
      </c>
      <c r="B11512" t="inlineStr"/>
      <c r="C11512" t="inlineStr"/>
      <c r="D11512" t="inlineStr">
        <is>
          <t>chất dẻo plastics)</t>
        </is>
      </c>
    </row>
    <row r="11513">
      <c r="A11513" t="inlineStr">
        <is>
          <t>kunstvoll</t>
        </is>
      </c>
      <c r="B11513" t="inlineStr"/>
      <c r="C11513" t="inlineStr"/>
      <c r="D11513" t="inlineStr">
        <is>
          <t>xảo quyệt, lắm mưu mẹo, tinh ranh, khéo léo, làm có nghệ thuật - nghệ thuật, mỹ thuật, có nghệ thuật, có mỹ thuật - phức tạp, tỉ mỉ, kỹ lưỡng, công phu, trau chuốt, tinh vi - tài tình, mưu trí</t>
        </is>
      </c>
    </row>
    <row r="11514">
      <c r="A11514" t="inlineStr">
        <is>
          <t>Kunstwerk</t>
        </is>
      </c>
      <c r="B11514" t="inlineStr"/>
      <c r="C11514" t="inlineStr"/>
      <c r="D11514" t="inlineStr">
        <is>
          <t>tài nghệ, sự khéo léo, tay nghề = das alte Kunstwerk +</t>
        </is>
      </c>
    </row>
    <row r="11515">
      <c r="A11515" t="inlineStr">
        <is>
          <t>Kupfer</t>
        </is>
      </c>
      <c r="B11515" t="inlineStr"/>
      <c r="C11515" t="inlineStr"/>
      <c r="D11515" t="inlineStr">
        <is>
          <t>bọc đồng, mạ đồng, bằng đồng, có màu đồng</t>
        </is>
      </c>
    </row>
    <row r="11516">
      <c r="A11516" t="inlineStr">
        <is>
          <t>Kupferblech</t>
        </is>
      </c>
      <c r="B11516" t="inlineStr"/>
      <c r="C11516" t="inlineStr"/>
      <c r="D11516" t="inlineStr">
        <is>
          <t>đồng lá</t>
        </is>
      </c>
    </row>
    <row r="11517">
      <c r="A11517" t="inlineStr">
        <is>
          <t>Kupferstich</t>
        </is>
      </c>
      <c r="B11517" t="inlineStr"/>
      <c r="C11517" t="inlineStr"/>
      <c r="D11517" t="inlineStr">
        <is>
          <t>sự khắc axit, thuật khắc axit, bản khắc axit</t>
        </is>
      </c>
    </row>
    <row r="11518">
      <c r="A11518" t="inlineStr">
        <is>
          <t>Kupfersulfat</t>
        </is>
      </c>
      <c r="B11518" t="inlineStr"/>
      <c r="C11518" t="inlineStr"/>
      <c r="D11518" t="inlineStr">
        <is>
          <t>đồng sunfat</t>
        </is>
      </c>
    </row>
    <row r="11519">
      <c r="A11519" t="inlineStr">
        <is>
          <t>Kupfervitriol</t>
        </is>
      </c>
      <c r="B11519" t="inlineStr"/>
      <c r="C11519" t="inlineStr"/>
      <c r="D11519" t="inlineStr">
        <is>
          <t>đồng sunfat</t>
        </is>
      </c>
    </row>
    <row r="11520">
      <c r="A11520" t="inlineStr">
        <is>
          <t>Kuppe</t>
        </is>
      </c>
      <c r="B11520" t="inlineStr"/>
      <c r="C11520" t="inlineStr"/>
      <c r="D11520"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t>
        </is>
      </c>
    </row>
    <row r="11521">
      <c r="A11521" t="inlineStr">
        <is>
          <t>Kuppel</t>
        </is>
      </c>
      <c r="B11521" t="inlineStr"/>
      <c r="C11521" t="inlineStr"/>
      <c r="D11521" t="inlineStr">
        <is>
          <t>vòm, mái vòm, đỉnh tròn, đầu, cái chao, cái nắp, cái chụp, lâu đài, toà nhà nguy nga = die Kuppel + = mit Kuppel versehen + = mit einer Kuppel versehen +</t>
        </is>
      </c>
    </row>
    <row r="11522">
      <c r="A11522" t="inlineStr">
        <is>
          <t>Kuppeldach</t>
        </is>
      </c>
      <c r="B11522" t="inlineStr"/>
      <c r="C11522" t="inlineStr"/>
      <c r="D11522" t="inlineStr">
        <is>
          <t>vòm, mái vòm, đỉnh tròn, đầu, cái chao, cái nắp, cái chụp, lâu đài, toà nhà nguy nga</t>
        </is>
      </c>
    </row>
    <row r="11523">
      <c r="A11523" t="inlineStr">
        <is>
          <t>Kuppelei</t>
        </is>
      </c>
      <c r="B11523" t="inlineStr"/>
      <c r="C11523" t="inlineStr"/>
      <c r="D11523" t="inlineStr">
        <is>
          <t>kiếm, thu được, mua được, tìm để cho làm đĩ, đem lại, đem đến, làm ma cô, làm nghề dắt gái, trùm gái điếm</t>
        </is>
      </c>
    </row>
    <row r="11524">
      <c r="A11524" t="inlineStr">
        <is>
          <t>kuppeln</t>
        </is>
      </c>
      <c r="B11524" t="inlineStr"/>
      <c r="C11524" t="inlineStr"/>
      <c r="D11524" t="inlineStr">
        <is>
          <t>giật, chộp, bắt lấy, bám chặt, nắm chặt, giữ chặt - buộc thành cặp, ghép thành cặp, kết đôi, nối hợp lại, ghép lại, cho cưới, cho lấy nhau, gắn liền, liên tưởng, mắc, nối, lấy nhau, cưới nhau, giao cấu - kiếm, thu được, mua được, tìm để cho làm đĩ, đem lại, đem đến, làm ma cô, làm nghề dắt gái, trùm gái điếm = kuppeln + = kuppeln +</t>
        </is>
      </c>
    </row>
    <row r="11525">
      <c r="A11525" t="inlineStr">
        <is>
          <t>Kuppler</t>
        </is>
      </c>
      <c r="B11525" t="inlineStr"/>
      <c r="C11525" t="inlineStr"/>
      <c r="D11525" t="inlineStr">
        <is>
          <t>người làm mối, bà mối, người tổ chức các cuộc đấu - ma cô, kẻ dắt gái, kẻ làm mai mối cho những mối tình bất chính, kẻ nối giáo cho giặc - người kiếm, người mua được, trùm gái điếm, chủ nhà chứa</t>
        </is>
      </c>
    </row>
    <row r="11526">
      <c r="A11526" t="inlineStr">
        <is>
          <t>Kupplerin</t>
        </is>
      </c>
      <c r="B11526" t="inlineStr"/>
      <c r="C11526" t="inlineStr"/>
      <c r="D11526" t="inlineStr">
        <is>
          <t>trùm nhà thổ, chuyện tục tĩu dâm ô</t>
        </is>
      </c>
    </row>
    <row r="11527">
      <c r="A11527" t="inlineStr">
        <is>
          <t>Kupplung</t>
        </is>
      </c>
      <c r="B11527" t="inlineStr"/>
      <c r="C11527" t="inlineStr"/>
      <c r="D11527" t="inlineStr">
        <is>
          <t>ổ trứng ấp, ổ gà con, sự giật lấy, sự chộp lấy, sự nắm chặt, sự giữ chặt, số nhiều) vuốt, nanh vuốt, khớp, khớp ly hợp - sự nối, sự hợp lại, vật nối, móc nối, chỗ nối, sự mắc, cách mắc = die starre Kupplung + = die bewegliche Kupplung +</t>
        </is>
      </c>
    </row>
    <row r="11528">
      <c r="A11528" t="inlineStr">
        <is>
          <t>Kur</t>
        </is>
      </c>
      <c r="B11528" t="inlineStr"/>
      <c r="C11528" t="inlineStr"/>
      <c r="D11528"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cách chữa bệnh, cách điều trị, việc chữa bệnh, việc điều trị, đợt chữa bệnh, thuốc, phương thuốc, sự lưu hoá, thánh chức - sự đối xử, sự đối đãi, sự cư xử, sự điều trị, phép trị bệnh, sự xử lý, sự luận bàn, sự nghiên cứu, sự giải quyết = die Kur schlägt an + = eine Kur machen +</t>
        </is>
      </c>
    </row>
    <row r="11529">
      <c r="A11529" t="inlineStr">
        <is>
          <t>Kurare</t>
        </is>
      </c>
      <c r="B11529" t="inlineStr"/>
      <c r="C11529" t="inlineStr"/>
      <c r="D11529" t="inlineStr">
        <is>
          <t>nhựa độc cura</t>
        </is>
      </c>
    </row>
    <row r="11530">
      <c r="A11530" t="inlineStr">
        <is>
          <t>Kurbel</t>
        </is>
      </c>
      <c r="B11530" t="inlineStr"/>
      <c r="C11530" t="inlineStr"/>
      <c r="D11530" t="inlineStr">
        <is>
          <t>lối chơi chữ, lối nói kỳ quặc, ý nghĩ quái gỡ, hành động kỳ quặc, hành động lập dị, người kỳ quặc, người lập dị, cái quay tay - cán, tay cầm, móc quai, điểm người ta có thể lợi dụng được, chức tước, danh hiệu - tời, ống cuộn dây câu</t>
        </is>
      </c>
    </row>
    <row r="11531">
      <c r="A11531" t="inlineStr">
        <is>
          <t>Kurhaus</t>
        </is>
      </c>
      <c r="B11531" t="inlineStr"/>
      <c r="C11531" t="inlineStr"/>
      <c r="D11531" t="inlineStr">
        <is>
          <t>câu lạc bộ, nhà chơi, sòng bạc</t>
        </is>
      </c>
    </row>
    <row r="11532">
      <c r="A11532" t="inlineStr">
        <is>
          <t>Kurier</t>
        </is>
      </c>
      <c r="B11532" t="inlineStr"/>
      <c r="C11532" t="inlineStr"/>
      <c r="D11532" t="inlineStr">
        <is>
          <t>người đưa thư, người đưa tin tức, người thông tin - người đưa tin, sứ giả</t>
        </is>
      </c>
    </row>
    <row r="11533">
      <c r="A11533" t="inlineStr">
        <is>
          <t>Kurkuma</t>
        </is>
      </c>
      <c r="B11533" t="inlineStr"/>
      <c r="C11533" t="inlineStr"/>
      <c r="D11533" t="inlineStr">
        <is>
          <t>cây nghệ - củ nghệ = das Kurkuma + = das Kurkuma +</t>
        </is>
      </c>
    </row>
    <row r="11534">
      <c r="A11534" t="inlineStr">
        <is>
          <t>Kurort</t>
        </is>
      </c>
      <c r="B11534" t="inlineStr"/>
      <c r="C11534" t="inlineStr"/>
      <c r="D11534" t="inlineStr">
        <is>
          <t>sự tắm, chậu tắm, bồn tắm, nhà tắm, nhà tắm có bể bơi - sanatorium - suối khoáng = der überfüllte Kurort +</t>
        </is>
      </c>
    </row>
    <row r="11535">
      <c r="A11535" t="inlineStr">
        <is>
          <t>Kurpfuscher</t>
        </is>
      </c>
      <c r="B11535" t="inlineStr"/>
      <c r="C11535" t="inlineStr"/>
      <c r="D11535" t="inlineStr">
        <is>
          <t>tiếng kêu cạc cạc, lang băm, kẻ bất tài nhưng làm bộ giỏi giang, có tính chất lang băm = ein Kurpfuscher +</t>
        </is>
      </c>
    </row>
    <row r="11536">
      <c r="A11536" t="inlineStr">
        <is>
          <t>Kurpfuscherei</t>
        </is>
      </c>
      <c r="B11536" t="inlineStr"/>
      <c r="C11536" t="inlineStr"/>
      <c r="D11536" t="inlineStr">
        <is>
          <t>thủ đoạn của anh bất tài, ngón lang băm, thủ đoạn của anh bất tài nhưng làm bộ giỏi giang = Kurpfuscherei treiben +</t>
        </is>
      </c>
    </row>
    <row r="11537">
      <c r="A11537" t="inlineStr">
        <is>
          <t>Kurse</t>
        </is>
      </c>
      <c r="B11537" t="inlineStr"/>
      <c r="C11537" t="inlineStr"/>
      <c r="D11537">
        <f> die Kurse beeinflussen +</f>
        <v/>
      </c>
    </row>
    <row r="11538">
      <c r="A11538" t="inlineStr">
        <is>
          <t>kursieren</t>
        </is>
      </c>
      <c r="B11538" t="inlineStr"/>
      <c r="C11538" t="inlineStr"/>
      <c r="D11538" t="inlineStr">
        <is>
          <t>lưu hành, truyền, truyền bá, lưu thông, luân chuyển, tuần hoàn, lan truyền</t>
        </is>
      </c>
    </row>
    <row r="11539">
      <c r="A11539" t="inlineStr">
        <is>
          <t>kursiv</t>
        </is>
      </c>
      <c r="B11539" t="inlineStr"/>
      <c r="C11539" t="inlineStr"/>
      <c r="D11539" t="inlineStr">
        <is>
          <t>viết thảo, viết bằng chữ thảo</t>
        </is>
      </c>
    </row>
    <row r="11540">
      <c r="A11540" t="inlineStr">
        <is>
          <t>Kursivschrift</t>
        </is>
      </c>
      <c r="B11540" t="inlineStr"/>
      <c r="C11540" t="inlineStr"/>
      <c r="D11540" t="inlineStr">
        <is>
          <t>chữ thảo = die Kursivschrift +</t>
        </is>
      </c>
    </row>
    <row r="11541">
      <c r="A11541" t="inlineStr">
        <is>
          <t>kursorisch</t>
        </is>
      </c>
      <c r="B11541" t="inlineStr"/>
      <c r="C11541" t="inlineStr"/>
      <c r="D11541" t="inlineStr">
        <is>
          <t>vội, nhanh, lướt qua</t>
        </is>
      </c>
    </row>
    <row r="11542">
      <c r="A11542" t="inlineStr">
        <is>
          <t>Kursunterschied</t>
        </is>
      </c>
      <c r="B11542" t="inlineStr"/>
      <c r="C11542" t="inlineStr"/>
      <c r="D11542" t="inlineStr">
        <is>
          <t>sự buôn chứng khoán</t>
        </is>
      </c>
    </row>
    <row r="11543">
      <c r="A11543" t="inlineStr">
        <is>
          <t>Kurtisane</t>
        </is>
      </c>
      <c r="B11543" t="inlineStr"/>
      <c r="C11543" t="inlineStr"/>
      <c r="D11543" t="inlineStr">
        <is>
          <t>đĩ quý phái, đĩ hạng sang</t>
        </is>
      </c>
    </row>
    <row r="11544">
      <c r="A11544" t="inlineStr">
        <is>
          <t>Kurve</t>
        </is>
      </c>
      <c r="B11544" t="inlineStr"/>
      <c r="C11544" t="inlineStr"/>
      <c r="D11544" t="inlineStr">
        <is>
          <t>chỗ uốn, chỗ cong, chỗ rẽ, khuỷ, chỗ nối, chỗ thắt nút, the bends bệnh khí ép, bệnh thợ lặn - khiếu, sở thích, xu hướng, khuynh hướng, cỏ ống, cỏ mần trầu, bãi cỏ - cái cung, vĩ, cầu vồng, cái nơ con bướm, cốt yên ngựa saddke), cần lấy điện, vòm, sự chào, sự cúi chào, sự cúi đầu, mũi tàu, người chèo mũi - đường cong, đường vòng, chỗ quanh co - sự quét, sự đảo, sự khoát, sự lướt, đoạn cong, tầm, khả năng, sự xuất kích, mái chèo dài, cần múc nước, dải, người cạo ống khói, sweepstake, số nhiều) rác rưởi quét đi - sự quay, vòng quay, vòng cuộn, vòng xoắn, sự đổi hướng, sự rẽ, chỗ ngoặt, chiều hướng, sự diễn biến, sự thay đổi, thiên hướng, năng khiếu, tâm tính, tính khí, lần, lượt, phiên, thời gian hoạt động ngắn - chầu, dự kiến, ý định, mục đích, hành vi, hành động, cách đối đãi, tiết mục, sự thấy kinh, chữ sắp ngược, sự xúc động, cú, vố = in die Kurve gehen + = eine Kurve schneiden +</t>
        </is>
      </c>
    </row>
    <row r="11545">
      <c r="A11545" t="inlineStr">
        <is>
          <t>kurvenreich</t>
        </is>
      </c>
      <c r="B11545" t="inlineStr"/>
      <c r="C11545" t="inlineStr"/>
      <c r="D11545" t="inlineStr">
        <is>
          <t>quanh co khúc khuỷu, không thật thà, gian dối, quanh co, lắm mánh khoé - uốn khúc, xoáy trôn ốc, xoắn ốc, cuộn lại, cuốn</t>
        </is>
      </c>
    </row>
    <row r="11546">
      <c r="A11546" t="inlineStr">
        <is>
          <t>kurz</t>
        </is>
      </c>
      <c r="B11546" t="inlineStr"/>
      <c r="C11546" t="inlineStr"/>
      <c r="D11546" t="inlineStr">
        <is>
          <t>ngắn, vắn tắt, gọn - ngắn gọn, súc tích - nhỏ bé, be bỏng, ngắn ngủi, ít ỏi, nhỏ nhen, nhỏ mọn, tầm thường, hẹp hòi, ti tiện, ít, một chút, không một chút nào - hẹp, chật hẹp, eo hẹp, kỹ lưỡng, tỉ mỉ - gần, cận, thân, giống, sát, chi ly, chắt bóp, keo kiệt, bên trái, ở gần, sắp tới, không xa, gần giống, theo kịp - có tính chất châm ngôn, thích dùng châm ngôn, trang trọng giả tạo, lên mặt dạy đời - cụt, lùn, thấp, thiển cận, chỉ thấy việc trước mắt, thiếu, không có, hụt, không tới, tắt, vô lễ, xấc, cộc lốc, giòn, bán non, bán trước khi có hàng để giao, bất thình lình, bất chợt, trước thời hạn thông thường - trước thời hạn chờ đợi - không lâu nữa, chẳng mấy chốc, tóm lại - cô đọng = kurz und gut + = fasse dich kurz! +</t>
        </is>
      </c>
    </row>
    <row r="11547">
      <c r="A11547" t="inlineStr">
        <is>
          <t>kurzem</t>
        </is>
      </c>
      <c r="B11547" t="inlineStr"/>
      <c r="C11547" t="inlineStr"/>
      <c r="D11547" t="inlineStr">
        <is>
          <t>không lâu nữa, chẳng mấy chốc, vắn tắt, tóm lại, cộc lốc = vor kurzem +</t>
        </is>
      </c>
    </row>
    <row r="11548">
      <c r="A11548" t="inlineStr">
        <is>
          <t>kurzerhand</t>
        </is>
      </c>
      <c r="B11548" t="inlineStr"/>
      <c r="C11548" t="inlineStr"/>
      <c r="D11548" t="inlineStr">
        <is>
          <t>ngắn, cụt, lùn, thấp, thiển cận, chỉ thấy việc trước mắt, thiếu, không có, hụt, không tới, gọn, tắt, vô lễ, xấc, cộc lốc, giòn, bán non, bán trước khi có hàng để giao, bất thình lình, bất chợt - trước thời hạn thông thường, trước thời hạn chờ đợi</t>
        </is>
      </c>
    </row>
    <row r="11549">
      <c r="A11549" t="inlineStr">
        <is>
          <t>Kurzfassung</t>
        </is>
      </c>
      <c r="B11549" t="inlineStr"/>
      <c r="C11549" t="inlineStr"/>
      <c r="D11549" t="inlineStr">
        <is>
          <t>sự rút ngắn, sự cô gọn, sự tóm tắt, bài tóm tắt sách, sách tóm tắt, sự hạn chế, sự giảm bớt = in Kurzfassung +</t>
        </is>
      </c>
    </row>
    <row r="11550">
      <c r="A11550" t="inlineStr">
        <is>
          <t>kurzfristig</t>
        </is>
      </c>
      <c r="B11550" t="inlineStr"/>
      <c r="C11550" t="inlineStr"/>
      <c r="D11550" t="inlineStr">
        <is>
          <t>ngắn, cụt, lùn, thấp, thiển cận, chỉ thấy việc trước mắt, thiếu, không có, hụt, không tới, gọn, tắt, vô lễ, xấc, cộc lốc, giòn, bán non, bán trước khi có hàng để giao, bất thình lình, bất chợt - trước thời hạn thông thường, trước thời hạn chờ đợi - ngắn kỳ</t>
        </is>
      </c>
    </row>
    <row r="11551">
      <c r="A11551" t="inlineStr">
        <is>
          <t>Kurzgeschichte</t>
        </is>
      </c>
      <c r="B11551" t="inlineStr"/>
      <c r="C11551" t="inlineStr"/>
      <c r="D11551" t="inlineStr">
        <is>
          <t>bức vẽ phác, bức phác hoạ, bản tóm tắt, bản phác thảo, vở ca kịch ngắn, bản nhạc nhịp đơn</t>
        </is>
      </c>
    </row>
    <row r="11552">
      <c r="A11552" t="inlineStr">
        <is>
          <t>Kurzschrift</t>
        </is>
      </c>
      <c r="B11552" t="inlineStr"/>
      <c r="C11552" t="inlineStr"/>
      <c r="D11552" t="inlineStr">
        <is>
          <t>phép tốc ký</t>
        </is>
      </c>
    </row>
    <row r="11553">
      <c r="A11553" t="inlineStr">
        <is>
          <t>kurzsichtig</t>
        </is>
      </c>
      <c r="B11553" t="inlineStr"/>
      <c r="C11553" t="inlineStr"/>
      <c r="D11553" t="inlineStr">
        <is>
          <t>cận thị - mắt mờ, mù dở, chậm hiểu, đần độn</t>
        </is>
      </c>
    </row>
    <row r="11554">
      <c r="A11554" t="inlineStr">
        <is>
          <t>Kurzsichtige</t>
        </is>
      </c>
      <c r="B11554" t="inlineStr"/>
      <c r="C11554" t="inlineStr"/>
      <c r="D11554" t="inlineStr">
        <is>
          <t>người cận thị</t>
        </is>
      </c>
    </row>
    <row r="11555">
      <c r="A11555" t="inlineStr">
        <is>
          <t>Kurzsichtigkeit</t>
        </is>
      </c>
      <c r="B11555" t="inlineStr"/>
      <c r="C11555" t="inlineStr"/>
      <c r="D11555" t="inlineStr">
        <is>
          <t>tật cận thị</t>
        </is>
      </c>
    </row>
    <row r="11556">
      <c r="A11556" t="inlineStr">
        <is>
          <t>Kurztitel</t>
        </is>
      </c>
      <c r="B11556" t="inlineStr"/>
      <c r="C11556" t="inlineStr"/>
      <c r="D11556" t="inlineStr">
        <is>
          <t>bổ đề, cước chú</t>
        </is>
      </c>
    </row>
    <row r="11557">
      <c r="A11557" t="inlineStr">
        <is>
          <t>Kurzwaren</t>
        </is>
      </c>
      <c r="B11557" t="inlineStr"/>
      <c r="C11557" t="inlineStr"/>
      <c r="D11557" t="inlineStr">
        <is>
          <t>hàng khô, hàng vải len dạ, hàng phụ tùng may quần áo - đồ kim chỉ, cửa hàng bán đồ kim chỉ, đồ mặc trong, cửa hàng bán đồ mặc trong</t>
        </is>
      </c>
    </row>
    <row r="11558">
      <c r="A11558" t="inlineStr">
        <is>
          <t>kurzzeitig</t>
        </is>
      </c>
      <c r="B11558" t="inlineStr"/>
      <c r="C11558" t="inlineStr"/>
      <c r="D11558" t="inlineStr">
        <is>
          <t>ngắn kỳ - tạm thời, nhất thời, lâm thời</t>
        </is>
      </c>
    </row>
    <row r="11559">
      <c r="A11559" t="inlineStr">
        <is>
          <t>Kurzzeitwecker</t>
        </is>
      </c>
      <c r="B11559" t="inlineStr"/>
      <c r="C11559" t="inlineStr"/>
      <c r="D11559" t="inlineStr">
        <is>
          <t>người bấm giờ, đồng hồ bấm giờ</t>
        </is>
      </c>
    </row>
    <row r="11560">
      <c r="A11560" t="inlineStr">
        <is>
          <t>kuscheln</t>
        </is>
      </c>
      <c r="B11560" t="inlineStr"/>
      <c r="C11560" t="inlineStr"/>
      <c r="D11560" t="inlineStr">
        <is>
          <t>ôm ấp, nâng niu, âu yếm, vuốt ve, cuộn mình, thu mình, ôm ấp nhau, âu yếm nhau = sich kuscheln +</t>
        </is>
      </c>
    </row>
    <row r="11561">
      <c r="A11561" t="inlineStr">
        <is>
          <t>Kusine</t>
        </is>
      </c>
      <c r="B11561" t="inlineStr"/>
      <c r="C11561" t="inlineStr"/>
      <c r="D11561" t="inlineStr">
        <is>
          <t>anh, anh con bác, em con chú, anh con cô con cậu, anh con dì, anh cháu bác, em cháu chú, các hạ</t>
        </is>
      </c>
    </row>
    <row r="11562">
      <c r="A11562" t="inlineStr">
        <is>
          <t>Kutschbock</t>
        </is>
      </c>
      <c r="B11562" t="inlineStr"/>
      <c r="C11562" t="inlineStr"/>
      <c r="D11562" t="inlineStr">
        <is>
          <t>hộp, thùng, tráp, bao, chỗ ngồi, lô, phòng nhỏ, ô, chòi, điếm, ghế, tủ sắt, két sắt, ông, quà, lều nhỏ, chỗ trú chân, hộp ống lót, cái tát, cái bạt, cây hoàng dương</t>
        </is>
      </c>
    </row>
    <row r="11563">
      <c r="A11563" t="inlineStr">
        <is>
          <t>Kutsche</t>
        </is>
      </c>
      <c r="B11563" t="inlineStr"/>
      <c r="C11563" t="inlineStr"/>
      <c r="D11563" t="inlineStr">
        <is>
          <t>xe ngựa, toa hành khách, sự chuyên chở hàng hoá, cước chuyên chở hàng hoá, bộ phận quay, sườn xe, xe chở pháo gun carriage), dáng, dáng đi, sự thông qua, sự điều khiển, sự quản lý - sự thi hành, sự thực hiện - xe ngựa bốn bánh bốn ngựa), xe buýt chạy đường dài, người kèm học, thầy dạy tư, huấn luyện viên = die vierspännige Kutsche + = mit einer Kutsche fahren +</t>
        </is>
      </c>
    </row>
    <row r="11564">
      <c r="A11564" t="inlineStr">
        <is>
          <t>Kutscher</t>
        </is>
      </c>
      <c r="B11564" t="inlineStr"/>
      <c r="C11564" t="inlineStr"/>
      <c r="D11564" t="inlineStr">
        <is>
          <t>người đánh xe ngựa - người lái, người đánh xe, người dắt, cái bạt, dụng cụ để đóng, máy đóng, bánh xe phát động - roi, roi da, người phụ trách chó whipper-in), nghị viên phụ trách tổ chức, giấy báo của nghị viên phụ, cánh quạt máy xay gió, cáp kéo</t>
        </is>
      </c>
    </row>
    <row r="11565">
      <c r="A11565" t="inlineStr">
        <is>
          <t>Kutte</t>
        </is>
      </c>
      <c r="B11565" t="inlineStr"/>
      <c r="C11565" t="inlineStr"/>
      <c r="D11565" t="inlineStr">
        <is>
          <t>mũ trùm đầu, cái chụp ống khói, capô - áo thầy tu, áo cà sa, áo săngdday, váy yếm, áo dài, áo choàng - áo paca</t>
        </is>
      </c>
    </row>
    <row r="11566">
      <c r="A11566" t="inlineStr">
        <is>
          <t>Kuvert</t>
        </is>
      </c>
      <c r="B11566" t="inlineStr"/>
      <c r="C11566" t="inlineStr"/>
      <c r="D11566" t="inlineStr">
        <is>
          <t>vỏ, vỏ bọc, cái bọc ngoài, bìa sách, phong bì, vung, nắp, lùm cây, bụi rậm, chỗ núp, chỗ trốn, chỗ trú, màn che, lốt, mặt nạ ), bộ đồ ăn cho một người, tiền bảo chứng - bao, bọc bì, hình bao, bầu khí, màng bao, vỏ bao</t>
        </is>
      </c>
    </row>
    <row r="11567">
      <c r="A11567" t="inlineStr">
        <is>
          <t>Kybernetik</t>
        </is>
      </c>
      <c r="B11567" t="inlineStr"/>
      <c r="C11567" t="inlineStr"/>
      <c r="D11567" t="inlineStr">
        <is>
          <t>điều khiển học</t>
        </is>
      </c>
    </row>
    <row r="11568">
      <c r="A11568" t="inlineStr">
        <is>
          <t>Lab</t>
        </is>
      </c>
      <c r="B11568" t="inlineStr"/>
      <c r="C11568" t="inlineStr"/>
      <c r="D11568" t="inlineStr">
        <is>
          <t>men dịch vị, táo rennet</t>
        </is>
      </c>
    </row>
    <row r="11569">
      <c r="A11569" t="inlineStr">
        <is>
          <t>laben</t>
        </is>
      </c>
      <c r="B11569" t="inlineStr"/>
      <c r="C11569" t="inlineStr"/>
      <c r="D11569" t="inlineStr">
        <is>
          <t>làm cho tỉnh lại, làm cho khoẻ khoắn, làm cho khoan khoái, làm cho tươi tỉnh lại, làm nhớ lại, nhắc nhớ lại, khều, nạp lại, làm mát mẻ, ăn uống nghỉ ngơi cho khoẻ lại - giải khát = sich laben + = sich laben + = sich laben an +</t>
        </is>
      </c>
    </row>
    <row r="11570">
      <c r="A11570" t="inlineStr">
        <is>
          <t>labend</t>
        </is>
      </c>
      <c r="B11570" t="inlineStr"/>
      <c r="C11570" t="inlineStr"/>
      <c r="D11570" t="inlineStr">
        <is>
          <t>làm cho khoẻ khoắn, làm cho khoan khoái, làm cho tươi tỉnh</t>
        </is>
      </c>
    </row>
    <row r="11571">
      <c r="A11571" t="inlineStr">
        <is>
          <t>labial</t>
        </is>
      </c>
      <c r="B11571" t="inlineStr"/>
      <c r="C11571" t="inlineStr"/>
      <c r="D11571" t="inlineStr">
        <is>
          <t>môi môi</t>
        </is>
      </c>
    </row>
    <row r="11572">
      <c r="A11572" t="inlineStr">
        <is>
          <t>labil</t>
        </is>
      </c>
      <c r="B11572" t="inlineStr"/>
      <c r="C11572" t="inlineStr"/>
      <c r="D11572" t="inlineStr">
        <is>
          <t>có thể thay đổi, hay thay đổi, thay đổi, biến thiên, variable zone ôn đới = labil +</t>
        </is>
      </c>
    </row>
    <row r="11573">
      <c r="A11573" t="inlineStr">
        <is>
          <t>Labor</t>
        </is>
      </c>
      <c r="B11573" t="inlineStr"/>
      <c r="C11573" t="inlineStr"/>
      <c r="D11573" t="inlineStr">
        <is>
          <t>phòng thí nghiệm, phòng pha chế</t>
        </is>
      </c>
    </row>
    <row r="11574">
      <c r="A11574" t="inlineStr">
        <is>
          <t>Laborant</t>
        </is>
      </c>
      <c r="B11574" t="inlineStr"/>
      <c r="C11574" t="inlineStr"/>
      <c r="D11574" t="inlineStr">
        <is>
          <t>người phân tích, nhà giải tích</t>
        </is>
      </c>
    </row>
    <row r="11575">
      <c r="A11575" t="inlineStr">
        <is>
          <t>Laboratorium</t>
        </is>
      </c>
      <c r="B11575" t="inlineStr"/>
      <c r="C11575" t="inlineStr"/>
      <c r="D11575" t="inlineStr">
        <is>
          <t>phòng thí nghiệm, phòng pha chế</t>
        </is>
      </c>
    </row>
    <row r="11576">
      <c r="A11576" t="inlineStr">
        <is>
          <t>Labortisch</t>
        </is>
      </c>
      <c r="B11576" t="inlineStr"/>
      <c r="C11576" t="inlineStr"/>
      <c r="D11576" t="inlineStr">
        <is>
          <t>ghế dài, bàn, ghế ngồi của quan toà, toà án, ghế ngồi ở nghị viện Anh, cuộc trưng bày, cuộc triển lãm</t>
        </is>
      </c>
    </row>
    <row r="11577">
      <c r="A11577" t="inlineStr">
        <is>
          <t>Labyrinth</t>
        </is>
      </c>
      <c r="B11577" t="inlineStr"/>
      <c r="C11577" t="inlineStr"/>
      <c r="D11577" t="inlineStr">
        <is>
          <t>cung mê, đường rối, trạng thái rắc rối phức tạp, đường dẫn, tai trong - đường rồi, trạng thái hỗn độn, trạng thái rối rắm</t>
        </is>
      </c>
    </row>
    <row r="11578">
      <c r="A11578" t="inlineStr">
        <is>
          <t>labyrinthisch</t>
        </is>
      </c>
      <c r="B11578" t="inlineStr"/>
      <c r="C11578" t="inlineStr"/>
      <c r="D11578" t="inlineStr">
        <is>
          <t>phức tạp, rối rắm, như trận đồ bát quái - cung mê, đường rối, rối ren phức tạp, chẳng chịu khó khăn</t>
        </is>
      </c>
    </row>
    <row r="11579">
      <c r="A11579" t="inlineStr">
        <is>
          <t>Lache</t>
        </is>
      </c>
      <c r="B11579" t="inlineStr"/>
      <c r="C11579" t="inlineStr"/>
      <c r="D11579" t="inlineStr">
        <is>
          <t>sự cười, tiếng cười - vũng, ao, bể bơi, vực, tiền góp, hộp đựng tiền góp, trò đánh cá góp tiền, tiền góp đánh cá, vốn chung, vốn góp, Pun, khối thị trường chung, trò chơi pun - vũng nước, việc rắc rối, việc rối beng, đất sét nhâo</t>
        </is>
      </c>
    </row>
    <row r="11580">
      <c r="A11580" t="inlineStr">
        <is>
          <t>lachend</t>
        </is>
      </c>
      <c r="B11580" t="inlineStr"/>
      <c r="C11580" t="inlineStr"/>
      <c r="D11580" t="inlineStr">
        <is>
          <t>vui cười, vui vẻ, tươi cười</t>
        </is>
      </c>
    </row>
    <row r="11581">
      <c r="A11581" t="inlineStr">
        <is>
          <t>Lachgas</t>
        </is>
      </c>
      <c r="B11581" t="inlineStr"/>
      <c r="C11581" t="inlineStr"/>
      <c r="D11581">
        <f> das Lachgas +</f>
        <v/>
      </c>
    </row>
    <row r="11582">
      <c r="A11582" t="inlineStr">
        <is>
          <t>lachhaft</t>
        </is>
      </c>
      <c r="B11582" t="inlineStr"/>
      <c r="C11582" t="inlineStr"/>
      <c r="D11582" t="inlineStr">
        <is>
          <t>vô lý, ngu xuẩn, ngớ ngẩn, buồn cười, lố bịch = das ist einfach lachhaft +</t>
        </is>
      </c>
    </row>
    <row r="11583">
      <c r="A11583" t="inlineStr">
        <is>
          <t>Lachs</t>
        </is>
      </c>
      <c r="B11583" t="inlineStr"/>
      <c r="C11583" t="inlineStr"/>
      <c r="D11583" t="inlineStr">
        <is>
          <t>cá trích muối hun khói, cá hồi đực trong mùa đẻ, gã, chàng trai, ngư lôi = der Lachs + = der junge Lachs +</t>
        </is>
      </c>
    </row>
    <row r="11584">
      <c r="A11584" t="inlineStr">
        <is>
          <t>Lack</t>
        </is>
      </c>
      <c r="B11584" t="inlineStr"/>
      <c r="C11584" t="inlineStr"/>
      <c r="D11584" t="inlineStr">
        <is>
          <t>chất đặc quánh, sơn lắc, thuốc làm tê mê, chất ma tuý, rượu mạnh, người nghiện, người nghiện ma tuý, thuốc kích thích, chất hút thu, tin mách nước ngựa đua, tin riêng, người trì độn - người đần độn, người lơ mơ thẫn thờ - men, lớp men, bức vẽ trên men, lớp men ngoài, màu bề ngoài - sự kết thúc, sự kết liễu, phần cuối, phần kết thúc, đoạn kết thúc, sự sang sửa, cuối cùng, sự hoàn thiện, tích chất kỹ, tính chất trau chuốt - sơn, đồ gỗ sơn - véc ni, sơn dầu, mặt véc ni, nước bóng, mã ngoài, lớp sơn bên ngoài = Lack- + = der rote Lack + = der japanische Lack +</t>
        </is>
      </c>
    </row>
    <row r="11585">
      <c r="A11585" t="inlineStr">
        <is>
          <t>Lackarbeit</t>
        </is>
      </c>
      <c r="B11585" t="inlineStr"/>
      <c r="C11585" t="inlineStr"/>
      <c r="D11585" t="inlineStr">
        <is>
          <t>sơn mài Nhật, đồ sơn mài Nhật, đồ sứ Nhật, lụa Nhật</t>
        </is>
      </c>
    </row>
    <row r="11586">
      <c r="A11586" t="inlineStr">
        <is>
          <t>Lackfarbe</t>
        </is>
      </c>
      <c r="B11586" t="inlineStr"/>
      <c r="C11586" t="inlineStr"/>
      <c r="D11586" t="inlineStr">
        <is>
          <t>cánh kiến đỏ, sơn, mười vạn nói về đồng rupi), sữa trong đơn thuốc)</t>
        </is>
      </c>
    </row>
    <row r="11587">
      <c r="A11587" t="inlineStr">
        <is>
          <t>lackieren</t>
        </is>
      </c>
      <c r="B11587" t="inlineStr"/>
      <c r="C11587" t="inlineStr"/>
      <c r="D11587" t="inlineStr">
        <is>
          <t>cho dùng thuốc tê mê, cho dùng chất ma tuý, cho uống thuốc kích thích, sơn bằng sơn lắc, đoán ra được, hình dung được, hiểu được, dùng thuốc tê mê, dùng chất ma tuý, , uống thuốc kích thích - hoàn thành, kết thúc, làm xong, dùng hết, ăn hết, ăn sạch, sang sửa lần cuối cùng, hoàn chỉnh sự giáo dục của, giết chết, cho đi đời, làm mệt nhoài, làm cho không còn giá trị gì nữa - sơn bằng sơn mài Nhật, sơn đen bóng - sơn, quét sơn - đánh véc ni, quét sơn dầu, tráng men, tô son điểm phấn</t>
        </is>
      </c>
    </row>
    <row r="11588">
      <c r="A11588" t="inlineStr">
        <is>
          <t>Lackierer</t>
        </is>
      </c>
      <c r="B11588" t="inlineStr"/>
      <c r="C11588" t="inlineStr"/>
      <c r="D11588" t="inlineStr">
        <is>
          <t>người đánh véc ni, người tráng men đồ sành</t>
        </is>
      </c>
    </row>
    <row r="11589">
      <c r="A11589" t="inlineStr">
        <is>
          <t>Lackleder</t>
        </is>
      </c>
      <c r="B11589" t="inlineStr"/>
      <c r="C11589" t="inlineStr"/>
      <c r="D11589" t="inlineStr">
        <is>
          <t>da sơn</t>
        </is>
      </c>
    </row>
    <row r="11590">
      <c r="A11590" t="inlineStr">
        <is>
          <t>Lackmalerei</t>
        </is>
      </c>
      <c r="B11590" t="inlineStr"/>
      <c r="C11590" t="inlineStr"/>
      <c r="D11590" t="inlineStr">
        <is>
          <t>sơn mài Nhật, đồ sơn mài Nhật, đồ sứ Nhật, lụa Nhật</t>
        </is>
      </c>
    </row>
    <row r="11591">
      <c r="A11591" t="inlineStr">
        <is>
          <t>Lackmus</t>
        </is>
      </c>
      <c r="B11591" t="inlineStr"/>
      <c r="C11591" t="inlineStr"/>
      <c r="D11591" t="inlineStr">
        <is>
          <t>quỳ</t>
        </is>
      </c>
    </row>
    <row r="11592">
      <c r="A11592" t="inlineStr">
        <is>
          <t>Lade</t>
        </is>
      </c>
      <c r="B11592" t="inlineStr"/>
      <c r="C11592" t="inlineStr"/>
      <c r="D11592" t="inlineStr">
        <is>
          <t>hộp, hòm, rương, thuyền lớn = die Lade +</t>
        </is>
      </c>
    </row>
    <row r="11593">
      <c r="A11593" t="inlineStr">
        <is>
          <t>Ladebaum</t>
        </is>
      </c>
      <c r="B11593" t="inlineStr"/>
      <c r="C11593" t="inlineStr"/>
      <c r="D11593" t="inlineStr">
        <is>
          <t>cần trục, cần cẩu, giàn giếng dầu</t>
        </is>
      </c>
    </row>
    <row r="11594">
      <c r="A11594" t="inlineStr">
        <is>
          <t>Ladelehre</t>
        </is>
      </c>
      <c r="B11594" t="inlineStr"/>
      <c r="C11594" t="inlineStr"/>
      <c r="D11594" t="inlineStr">
        <is>
          <t>đồ cầm, vật cược, vật làm tin, găng tay ném xuống đất để thách đấu, sự thách đấu, gauge</t>
        </is>
      </c>
    </row>
    <row r="11595">
      <c r="A11595" t="inlineStr">
        <is>
          <t>Laden</t>
        </is>
      </c>
      <c r="B11595" t="inlineStr"/>
      <c r="C11595" t="inlineStr"/>
      <c r="D11595" t="inlineStr">
        <is>
          <t>cửa hàng, cửa hiệu, phân xưởng, cơ sở, trường sở nghề nghiệp, công việc làm ăn - sự có nhiều, sự dồi dào, dự trữ, kho hàng, cửa hàng bách hoá, hàng tích trữ, đồ dự trữ, hàng để cung cấp = das Laden + = der Laden + = den Laden schmeißen +</t>
        </is>
      </c>
    </row>
    <row r="11596">
      <c r="A11596" t="inlineStr">
        <is>
          <t>laden</t>
        </is>
      </c>
      <c r="B11596" t="inlineStr"/>
      <c r="C11596" t="inlineStr"/>
      <c r="D11596" t="inlineStr">
        <is>
          <t>nạp đạn, nạp thuốc, nạp điện, tọng vào, nhồi nhét, tính giá, đòi trả, tính vào, bắt phải chịu phí tổn, bắt phải gánh vác, ghi sổ, giao nhiệm vụ, giao việc, buộc tội, tấn công, đột kích - bắc đặt ngang - chất hàng xuống, thuê chuyên chở - chất hàng - chất, chở, nhét, nhồi, tống vào, nạp đạn) súng), lắp phim, chồng chất, bắt phải chịu, bắt phải đảm nhận..., đổ chì vào, làm cho nặng thêm, bốc hàng, bốc vác, khuân vác - lấy lại, tìm lại được, tìm và mang về, khôi phục lại được, phục hồi được, xây dựng lại được, bù đắp được, sửa chữa được, cứu thoát khỏi, nhớ lại được, tìm và nhặt đem về - gọi đến, mời đến, triệu đến, triệu tập, kêu gọi đầu hàng - cho vào kho ở bến, buộc vào bến = laden + = laden + = laden + = auf sich laden + = zu wenig laden +</t>
        </is>
      </c>
    </row>
    <row r="11597">
      <c r="A11597" t="inlineStr">
        <is>
          <t>Ladeninhaber</t>
        </is>
      </c>
      <c r="B11597" t="inlineStr"/>
      <c r="C11597" t="inlineStr"/>
      <c r="D11597" t="inlineStr">
        <is>
          <t>nhà buôn, lái buôn - chủ cửa hàng, chủ tiệm, người giữ kho, thủ kho - người buôn bán, thợ thủ công</t>
        </is>
      </c>
    </row>
    <row r="11598">
      <c r="A11598" t="inlineStr">
        <is>
          <t>Ladenschild</t>
        </is>
      </c>
      <c r="B11598" t="inlineStr"/>
      <c r="C11598" t="inlineStr"/>
      <c r="D11598" t="inlineStr">
        <is>
          <t>biển tên - băng, dải, biển nôi, bảng nổi trên tường, cân, bảng đồng hồ fascia board)</t>
        </is>
      </c>
    </row>
    <row r="11599">
      <c r="A11599" t="inlineStr">
        <is>
          <t>Ladentisch</t>
        </is>
      </c>
      <c r="B11599" t="inlineStr"/>
      <c r="C11599" t="inlineStr"/>
      <c r="D11599" t="inlineStr">
        <is>
          <t>quầy hàng, quầy thu tiền, ghi sê, bàn tính, máy tính, người đếm, thẻ, ức ngực, thành đuôi tàu, miếng đệm lót giày = unterm Ladentisch +</t>
        </is>
      </c>
    </row>
    <row r="11600">
      <c r="A11600" t="inlineStr">
        <is>
          <t>Lader</t>
        </is>
      </c>
      <c r="B11600" t="inlineStr"/>
      <c r="C11600" t="inlineStr"/>
      <c r="D11600" t="inlineStr">
        <is>
          <t>người khuân vác, người nạp đạn, máy nạp đạn</t>
        </is>
      </c>
    </row>
    <row r="11601">
      <c r="A11601" t="inlineStr">
        <is>
          <t>Ladestock</t>
        </is>
      </c>
      <c r="B11601" t="inlineStr"/>
      <c r="C11601" t="inlineStr"/>
      <c r="D11601" t="inlineStr">
        <is>
          <t>cái đầm nện, búa đóng cọc, que nhồi thuốc, cái thông nòng</t>
        </is>
      </c>
    </row>
    <row r="11602">
      <c r="A11602" t="inlineStr">
        <is>
          <t>Ladung</t>
        </is>
      </c>
      <c r="B11602" t="inlineStr"/>
      <c r="C11602" t="inlineStr"/>
      <c r="D11602" t="inlineStr">
        <is>
          <t>mẻ, đợt, chuyển, khoá - hàng hoá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sự dẫn, sự trích dẫn, câu trích dẫn, đoạn trích dẫn, trát đòi hầu toà, sự biểu dương, sự tuyên dương - sự ăn, sự cho ăn, cỏ, đồng cỏ, suất lúa mạch, suất cỏ khô, bữa ăn, bữa chén, chất liệu, sự cung cấp, đạn, băng đạn - việc chuyên chở hàng bằng đường thuỷ, việc chuyên chở hàng hoá, tiền cước chuyên chở, sự thuê tàu chuyên chở - chuyên chở hàng bằng đường thuỷ, chuyên chở hàng hoá - cái cho vào, lực truyền vào, dòng điện truyền vào, tài liệu viết bằng ký hiệu, sự cung cấp tài liệu, số tiền cúng - sự chất hàng - vậy nặng, gánh nặng, vật đội, trách nhiệm nặng nề, điều lo lắng, nỗi buồn phiền, sự tải, tải, trọng tải, thuốc nạp, đạn nạp, nhiều, hàng đống - sự xếp hàng hoá dưới tàu, nơi xếp hàng, kho xếp hàng, hàng hoá xếp vào, lượng hàng hoá xếp vào, cước xếp hàng hoá - sự gọi đến, sự triệu đến - loạt, tràng, chuỗi, quả vôlê = die lose Ladung + = Ladung nehmen + = die Ladung löschen + = die Ladung löschen + = Ladung einnehmen + = die elektrische Ladung + = die gute Verstauung der Ladung +</t>
        </is>
      </c>
    </row>
    <row r="11603">
      <c r="A11603" t="inlineStr">
        <is>
          <t>Lagebesprechung</t>
        </is>
      </c>
      <c r="B11603" t="inlineStr"/>
      <c r="C11603" t="inlineStr"/>
      <c r="D11603" t="inlineStr">
        <is>
          <t>tóm tắt lại, lập hồ sơ, giao cho luật sư để biện hộ, chỉ dẫn cho phi công, chỉ dẫn tường tận</t>
        </is>
      </c>
    </row>
    <row r="11604">
      <c r="A11604" t="inlineStr">
        <is>
          <t>Lagen</t>
        </is>
      </c>
      <c r="B11604" t="inlineStr"/>
      <c r="C11604" t="inlineStr"/>
      <c r="D11604" t="inlineStr">
        <is>
          <t>địa tầng, vỉa, tầng lớp xã hội = in Lagen schichten und pressen +</t>
        </is>
      </c>
    </row>
    <row r="11605">
      <c r="A11605" t="inlineStr">
        <is>
          <t>Lagerbestand</t>
        </is>
      </c>
      <c r="B11605" t="inlineStr"/>
      <c r="C11605" t="inlineStr"/>
      <c r="D11605" t="inlineStr">
        <is>
          <t>kho dữ trữ, kho, hàng trong kho, vốn, cổ phân, thân chính, gốc ghép, để, báng, cán, chuôi, nguyên vật liệu, dòng dõi, thành phần xuất thân, đàn vật nuôi, thể quần tập, tập đoàn, giàn tàu - cái cùm</t>
        </is>
      </c>
    </row>
    <row r="11606">
      <c r="A11606" t="inlineStr">
        <is>
          <t>Lagerbier</t>
        </is>
      </c>
      <c r="B11606" t="inlineStr"/>
      <c r="C11606" t="inlineStr"/>
      <c r="D11606" t="inlineStr">
        <is>
          <t>rượu bia nhẹ</t>
        </is>
      </c>
    </row>
    <row r="11607">
      <c r="A11607" t="inlineStr">
        <is>
          <t>Lagerhaus</t>
        </is>
      </c>
      <c r="B11607" t="inlineStr"/>
      <c r="C11607" t="inlineStr"/>
      <c r="D11607" t="inlineStr">
        <is>
          <t>kho chứa, kho hàng, kho, trạm tuyển và luyện quân, sở chỉ huy trung đoàn, bộ phận trung đoàn giữ lại, ga, bến - sự có nhiều, sự dồi dào, dự trữ, cửa hàng, cửa hiệu, cửa hàng bách hoá, hàng tích trữ, đồ dự trữ, hàng để cung cấp</t>
        </is>
      </c>
    </row>
    <row r="11608">
      <c r="A11608" t="inlineStr">
        <is>
          <t>Lagern</t>
        </is>
      </c>
      <c r="B11608" t="inlineStr"/>
      <c r="C11608" t="inlineStr"/>
      <c r="D11608" t="inlineStr">
        <is>
          <t>sự cắm trại, trại giam</t>
        </is>
      </c>
    </row>
    <row r="11609">
      <c r="A11609" t="inlineStr">
        <is>
          <t>lagern</t>
        </is>
      </c>
      <c r="B11609" t="inlineStr"/>
      <c r="C11609" t="inlineStr"/>
      <c r="D11609" t="inlineStr">
        <is>
          <t>xây vào, đặt vào, gắn vào, vùi vào, chôn vào, + out trồng, + down rải ổ cho ngựa nằm, đặt vào giường, cho đi ngủ, thành tầng, thành lớp, chìm ngập, bị sa lầy, đi ngủ - đóng trại, cắm trại, hạ trại - ấn vào, đóng vào, ghi vào, ôm lấy, bao lấy - nằm, đưa vào trạm nhốt, nhốt vào trạm nhốt - xếp, để, đặt, sắp đặt, bố trí, bày, bày biện, làm xẹp xuống, làm lắng xuống, làm mất, làm hết, làm rạp xuống, phá hỏng, dẫn đến, đưa đến, trình bày, đưa ra, quy, đỗ, bắt phải chịu - đánh, trải lên, phủ lên, giáng, đánh cược, hướng về phía, đẻ, ăn nằm với, giao hợp với, đẻ trứng - khoanh vùng thành công viên, bố trí vào bãi, đỗ ở bãi - tích trữ, để dành, cất trong kho, giữ trong kho, cho vào kho, chứa, đựng, tích, trau dồi, bồi dưỡng = lagern + = lagern + = lagern + = sich lagern +</t>
        </is>
      </c>
    </row>
    <row r="11610">
      <c r="A11610" t="inlineStr">
        <is>
          <t>Lagerraum</t>
        </is>
      </c>
      <c r="B11610" t="inlineStr"/>
      <c r="C11610" t="inlineStr"/>
      <c r="D11610" t="inlineStr">
        <is>
          <t>sự xếp vào kho, kho, khu vực kho, thuế kho, sự tích luỹ</t>
        </is>
      </c>
    </row>
    <row r="11611">
      <c r="A11611" t="inlineStr">
        <is>
          <t>Lagerschale</t>
        </is>
      </c>
      <c r="B11611" t="inlineStr"/>
      <c r="C11611" t="inlineStr"/>
      <c r="D11611">
        <f> die Lagerschale +</f>
        <v/>
      </c>
    </row>
    <row r="11612">
      <c r="A11612" t="inlineStr">
        <is>
          <t>Lagerung</t>
        </is>
      </c>
      <c r="B11612" t="inlineStr"/>
      <c r="C11612" t="inlineStr"/>
      <c r="D11612" t="inlineStr">
        <is>
          <t>sự mang, sự chịu đựng, sự sinh nở, sự sinh đẻ, phương diện, mặt, sự liên quan, mối quan hệ, ý nghĩa, nghĩa, cái giá, cái trụ, cái đệm, cuxinê, quân... vị trí phương hướng, hình vẽ và chữ đề - bộ đồ giường, ổ rơm, nền, lớp dưới cùng, sự xếp thành tầng, sự xếp thành lớp - kho, chỗ chứa &amp; ), nơi chôn cất, người được ký thác tâm sự, người được ký thác điều bí mật - sự xếp vào kho, khu vực kho, thuế kho, sự tích luỹ = die Lagerung + = die schichtenförmige Lagerung +</t>
        </is>
      </c>
    </row>
    <row r="11613">
      <c r="A11613" t="inlineStr">
        <is>
          <t>Lagerverwalter</t>
        </is>
      </c>
      <c r="B11613" t="inlineStr"/>
      <c r="C11613" t="inlineStr"/>
      <c r="D11613" t="inlineStr">
        <is>
          <t>chủ cửa hàng, chủ tiệm, người giữ kho, thủ kho - người nhận hàng gửi kho</t>
        </is>
      </c>
    </row>
    <row r="11614">
      <c r="A11614" t="inlineStr">
        <is>
          <t>Lagerzapfen</t>
        </is>
      </c>
      <c r="B11614" t="inlineStr"/>
      <c r="C11614" t="inlineStr"/>
      <c r="D11614">
        <f> der Lagerzapfen +</f>
        <v/>
      </c>
    </row>
    <row r="11615">
      <c r="A11615" t="inlineStr">
        <is>
          <t>Lagune</t>
        </is>
      </c>
      <c r="B11615" t="inlineStr"/>
      <c r="C11615" t="inlineStr"/>
      <c r="D11615" t="inlineStr">
        <is>
          <t>phá</t>
        </is>
      </c>
    </row>
    <row r="11616">
      <c r="A11616" t="inlineStr">
        <is>
          <t>lahm</t>
        </is>
      </c>
      <c r="B11616" t="inlineStr"/>
      <c r="C11616" t="inlineStr"/>
      <c r="D11616" t="inlineStr">
        <is>
          <t>yếu, yếu đuối, kém, nhu nhược, lờ mờ, không rõ, mỏng mảnh, dễ gãy - như gà chọi, dũng cảm, anh dũng, gan dạ, có nghị lực, bị bại liệt, què, thọt - - cứng, cứng đơ, ngay đơ, cứng rắn, kiên quyết, không nhân nhượng, nhắc, không tự nhiên, rít, không trơn, khó, khó nhọc, vất vả, hà khắc, khắc nghiệt, cao, nặng, mạnh, đặc, quánh, lực lượng - yếu ớt, thiếu nghị lực, mềm yếu, non, thiếu quá, loãng, nhạt = lahm + = lahm +</t>
        </is>
      </c>
    </row>
    <row r="11617">
      <c r="A11617" t="inlineStr">
        <is>
          <t>lahmen</t>
        </is>
      </c>
      <c r="B11617" t="inlineStr"/>
      <c r="C11617" t="inlineStr"/>
      <c r="D11617" t="inlineStr">
        <is>
          <t>sập xuống, sụt lở, bị chìm, chìm nghỉm, bị đắm, bị quỵ, bị què, bị sa lầy, làm chìm, làm đắm, làm quỵ - làm cho què quặt, làm cho tàn tật = lahmen +</t>
        </is>
      </c>
    </row>
    <row r="11618">
      <c r="A11618" t="inlineStr">
        <is>
          <t>lahmlegen</t>
        </is>
      </c>
      <c r="B11618" t="inlineStr"/>
      <c r="C11618" t="inlineStr"/>
      <c r="D11618" t="inlineStr">
        <is>
          <t>làm liệt, làm tê liệt, làm đờ ra = etwas lahmlegen +</t>
        </is>
      </c>
    </row>
    <row r="11619">
      <c r="A11619" t="inlineStr">
        <is>
          <t>Lahmlegung</t>
        </is>
      </c>
      <c r="B11619" t="inlineStr"/>
      <c r="C11619" t="inlineStr"/>
      <c r="D11619" t="inlineStr">
        <is>
          <t>chứng liệt, tình trạng tê liệt</t>
        </is>
      </c>
    </row>
    <row r="11620">
      <c r="A11620" t="inlineStr">
        <is>
          <t>Laib</t>
        </is>
      </c>
      <c r="B11620" t="inlineStr"/>
      <c r="C11620" t="inlineStr"/>
      <c r="D11620" t="inlineStr">
        <is>
          <t>ổ bánh mì, cối đường, bắp cuộn, cái đầu, sự đi chơi rong, sự lười nhác</t>
        </is>
      </c>
    </row>
    <row r="11621">
      <c r="A11621" t="inlineStr">
        <is>
          <t>Laibe</t>
        </is>
      </c>
      <c r="B11621" t="inlineStr"/>
      <c r="C11621" t="inlineStr"/>
      <c r="D11621" t="inlineStr">
        <is>
          <t>đúc, nặn</t>
        </is>
      </c>
    </row>
    <row r="11622">
      <c r="A11622" t="inlineStr">
        <is>
          <t>Laich</t>
        </is>
      </c>
      <c r="B11622" t="inlineStr"/>
      <c r="C11622" t="inlineStr"/>
      <c r="D11622" t="inlineStr">
        <is>
          <t>trứng, ghệt mắt cá spatterdashes), cái phát, cái đập, cái bạt, cái vỗ, cuộc cãi vặt</t>
        </is>
      </c>
    </row>
    <row r="11623">
      <c r="A11623" t="inlineStr">
        <is>
          <t>laichen</t>
        </is>
      </c>
      <c r="B11623" t="inlineStr"/>
      <c r="C11623" t="inlineStr"/>
      <c r="D11623" t="inlineStr">
        <is>
          <t>đẻ, sinh sản, phát, đập, bạt, vỗ</t>
        </is>
      </c>
    </row>
    <row r="11624">
      <c r="A11624" t="inlineStr">
        <is>
          <t>Laie</t>
        </is>
      </c>
      <c r="B11624" t="inlineStr"/>
      <c r="C11624" t="inlineStr"/>
      <c r="D11624" t="inlineStr">
        <is>
          <t>người không theo đạo, người thế tục - thường dân, người không chuyên môn = der blutige Laie +</t>
        </is>
      </c>
    </row>
    <row r="11625">
      <c r="A11625" t="inlineStr">
        <is>
          <t>Laien</t>
        </is>
      </c>
      <c r="B11625" t="inlineStr"/>
      <c r="C11625" t="inlineStr"/>
      <c r="D11625" t="inlineStr">
        <is>
          <t>những người thế tục, những người không theo giáo hội, những người không cùng ngành nghề, tính chất là người thế tục</t>
        </is>
      </c>
    </row>
    <row r="11626">
      <c r="A11626" t="inlineStr">
        <is>
          <t>laienhaft</t>
        </is>
      </c>
      <c r="B11626" t="inlineStr"/>
      <c r="C11626" t="inlineStr"/>
      <c r="D11626" t="inlineStr">
        <is>
          <t>tài tử, nghiệp dư, không chuyên, không lành nghề, không thành thạo - không theo đạo thế tục, phi giáo hội - không theo giáo hội, thế tục, không chuyên môn - - không hợp với lề thói ngành nghề, không chuyên nghiệp, không phải nhà nghề</t>
        </is>
      </c>
    </row>
    <row r="11627">
      <c r="A11627" t="inlineStr">
        <is>
          <t>Lakai</t>
        </is>
      </c>
      <c r="B11627" t="inlineStr"/>
      <c r="C11627" t="inlineStr"/>
      <c r="D11627" t="inlineStr">
        <is>
          <t>ghuộm khoeo kẻ tôi tớ, kẻ hay bợ đỡ, kẻ xu nịnh, kẻ học làm sang, kẻ thích người sang - lính bộ binh, người hầu, cái kiềng - đầy tớ, kẻ khúm núm, tay sai - người ở - người bợ đỡ, người xu nịnh</t>
        </is>
      </c>
    </row>
    <row r="11628">
      <c r="A11628" t="inlineStr">
        <is>
          <t>Laken</t>
        </is>
      </c>
      <c r="B11628" t="inlineStr"/>
      <c r="C11628" t="inlineStr"/>
      <c r="D11628" t="inlineStr">
        <is>
          <t>khăn trải giường, lá, tấm, phiến, tờ, tờ báo, dải, vỉa, dây lèo, buồm</t>
        </is>
      </c>
    </row>
    <row r="11629">
      <c r="A11629" t="inlineStr">
        <is>
          <t>lakonisch</t>
        </is>
      </c>
      <c r="B11629" t="inlineStr"/>
      <c r="C11629" t="inlineStr"/>
      <c r="D11629" t="inlineStr">
        <is>
          <t>vắn tắt, gọn gàng, súc tích</t>
        </is>
      </c>
    </row>
    <row r="11630">
      <c r="A11630" t="inlineStr">
        <is>
          <t>Lakritze</t>
        </is>
      </c>
      <c r="B11630" t="inlineStr"/>
      <c r="C11630" t="inlineStr"/>
      <c r="D11630" t="inlineStr">
        <is>
          <t>cam thảo</t>
        </is>
      </c>
    </row>
    <row r="11631">
      <c r="A11631" t="inlineStr">
        <is>
          <t>lallen</t>
        </is>
      </c>
      <c r="B11631" t="inlineStr"/>
      <c r="C11631" t="inlineStr"/>
      <c r="D11631" t="inlineStr">
        <is>
          <t>bập bẹ, bi bô, nói nhiều, nói lảm nhảm, bép xép, rì rào, róc rách, tiết lộ - nói lúng búng, nói liến thoắng không mạch lạc, nói huyên thiên</t>
        </is>
      </c>
    </row>
    <row r="11632">
      <c r="A11632" t="inlineStr">
        <is>
          <t>Lama</t>
        </is>
      </c>
      <c r="B11632" t="inlineStr"/>
      <c r="C11632" t="inlineStr"/>
      <c r="D11632" t="inlineStr">
        <is>
          <t>Lama thầy tu ở Tây-tạng, hama</t>
        </is>
      </c>
    </row>
    <row r="11633">
      <c r="A11633" t="inlineStr">
        <is>
          <t>Lamelle</t>
        </is>
      </c>
      <c r="B11633" t="inlineStr"/>
      <c r="C11633" t="inlineStr"/>
      <c r="D11633"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1634">
      <c r="A11634" t="inlineStr">
        <is>
          <t>Lametta</t>
        </is>
      </c>
      <c r="B11634" t="inlineStr"/>
      <c r="C11634" t="inlineStr"/>
      <c r="D11634" t="inlineStr">
        <is>
          <t>kim tuyến, vật hào nhoáng rẻ tiền, đồ mã, vẻ hào nhoáng</t>
        </is>
      </c>
    </row>
    <row r="11635">
      <c r="A11635" t="inlineStr">
        <is>
          <t>Lamm</t>
        </is>
      </c>
      <c r="B11635" t="inlineStr"/>
      <c r="C11635" t="inlineStr"/>
      <c r="D11635" t="inlineStr">
        <is>
          <t>cừu con, cừu non, thịt cừu non, người ngây thơ, người yếu đuối, em nhỏ</t>
        </is>
      </c>
    </row>
    <row r="11636">
      <c r="A11636" t="inlineStr">
        <is>
          <t>Lampe</t>
        </is>
      </c>
      <c r="B11636" t="inlineStr"/>
      <c r="C11636" t="inlineStr"/>
      <c r="D11636" t="inlineStr">
        <is>
          <t>củ, hành, bóng đèn, bầu, quả bóp - đèn, mặt trời, mặt trăng, sao, nguồn ánh sáng, nguồn hy vọng - ánh sáng, ánh sáng mặt trời, ánh sáng ban ngày, đèn đuốc, lửa, tia lửa, diêm, đóm, sự hiểu biết, trí thức, trí tuệ, chân lý, trạng thái, phương diện, quan niệm, sự soi sáng, sự làm sáng tỏ - những sự kiện làm sáng tỏ, những phát minh làm sáng tỏ, ánh sáng của thượng đế, sinh khí, sự tinh anh, ánh, sự nhìn, đôi mắt, cửa, lỗ sáng, khả năng, chỗ sáng = Meister Lampe +</t>
        </is>
      </c>
    </row>
    <row r="11637">
      <c r="A11637" t="inlineStr">
        <is>
          <t>Lampen</t>
        </is>
      </c>
      <c r="B11637" t="inlineStr"/>
      <c r="C11637" t="inlineStr"/>
      <c r="D11637">
        <f> von Lampen erleuchtet +</f>
        <v/>
      </c>
    </row>
    <row r="11638">
      <c r="A11638" t="inlineStr">
        <is>
          <t>Lampenlicht</t>
        </is>
      </c>
      <c r="B11638" t="inlineStr"/>
      <c r="C11638" t="inlineStr"/>
      <c r="D11638" t="inlineStr">
        <is>
          <t>ánh sáng đèn, ánh sáng nhân tạo</t>
        </is>
      </c>
    </row>
    <row r="11639">
      <c r="A11639" t="inlineStr">
        <is>
          <t>Lampenschirm</t>
        </is>
      </c>
      <c r="B11639" t="inlineStr"/>
      <c r="C11639" t="inlineStr"/>
      <c r="D11639" t="inlineStr">
        <is>
          <t>bóng, bóng tối &amp; ), số nhiều) chỗ có bóng râm, chỗ bóng mát, bóng đêm, sự chuyển dần màu, bức tranh tô màu chuyển dần, sự hơi khác nhau, sắc thái, một chút, một ít, vật vô hình - vong hồn, vong linh, tán đèn, chụp đèn, cái lưỡi trai, ) mành mành cửa sổ, hầm rượu</t>
        </is>
      </c>
    </row>
    <row r="11640">
      <c r="A11640" t="inlineStr">
        <is>
          <t>Land</t>
        </is>
      </c>
      <c r="B11640" t="inlineStr"/>
      <c r="C11640" t="inlineStr"/>
      <c r="D11640" t="inlineStr">
        <is>
          <t>nước, quốc gia, đất nước, tổ quốc, quê hương, xứ sở, nhân dân, số ít vùng, xứ, miền, địa hạt, lĩnh vực, số ít nông thôn, thôn dã - nông thôn, miền quê, vùng quê, địa phương, nhân dân miền quê, nhân dân địa phương - hạt, tỉnh, nhân dân hạt, đất bá tước - đất, đất liền, đất trồng, đất đai, vùng, điền sản - vết bẩn, vết nhơ, sự làm nhơ bẩn, rác rưởi = an Land + = ans Land + = aufs Land + = über Land + = unter Land + = das Stück Land + = auf dem Land + = Land sichten + = Land sichten + = nahe dem Land + = an Land gehen + = das eroberte Land + = das Land absuchen + = ein Stück Land + = das unbebaute Land + = das Stückchen Land + = aufs Land gehen + = an Land bringen + = das fruchtbare Land + = an Land schwemmen + = wieder Land sehen + = vom Land abstoßen + = aufs Land schicken + = das aufgeforstete Land + = das Abstecken von Land + = im Land herumziehen + = das trockengelegte Land + = ein Land durchreisen + = über Land transportieren + = das offene, hochgelegene Land + = das Land fluchtartig verlassen + = jemanden aus dem Land weisen + = sich dicht unter Land halten +</t>
        </is>
      </c>
    </row>
    <row r="11641">
      <c r="A11641" t="inlineStr">
        <is>
          <t>Landanteil</t>
        </is>
      </c>
      <c r="B11641" t="inlineStr"/>
      <c r="C11641" t="inlineStr"/>
      <c r="D11641" t="inlineStr">
        <is>
          <t>thăm, việc rút thăm, sự chọn bằng cách rút thăm, phần do rút thăm định, phần tham gia, số, phận, số phận, số mệnh, mảnh, lô, mớ, rất nhiều, vô số, hàng đống, hàng đàn</t>
        </is>
      </c>
    </row>
    <row r="11642">
      <c r="A11642" t="inlineStr">
        <is>
          <t>Landarbeiter</t>
        </is>
      </c>
      <c r="B11642" t="inlineStr"/>
      <c r="C11642" t="inlineStr"/>
      <c r="D11642" t="inlineStr">
        <is>
          <t>hươu cái, tá điền, người quê mùa cục mịch - chủ trại nuôi súc vật, người làm ở trại nuôi súc vật</t>
        </is>
      </c>
    </row>
    <row r="11643">
      <c r="A11643" t="inlineStr">
        <is>
          <t>Landbesitzer</t>
        </is>
      </c>
      <c r="B11643" t="inlineStr"/>
      <c r="C11643" t="inlineStr"/>
      <c r="D11643" t="inlineStr">
        <is>
          <t>địa ch</t>
        </is>
      </c>
    </row>
    <row r="11644">
      <c r="A11644" t="inlineStr">
        <is>
          <t>Landbewohner</t>
        </is>
      </c>
      <c r="B11644" t="inlineStr"/>
      <c r="C11644" t="inlineStr"/>
      <c r="D11644" t="inlineStr">
        <is>
          <t>người vùng đất liền, người không quen đi biển</t>
        </is>
      </c>
    </row>
    <row r="11645">
      <c r="A11645" t="inlineStr">
        <is>
          <t>Landdekans</t>
        </is>
      </c>
      <c r="B11645" t="inlineStr"/>
      <c r="C11645" t="inlineStr"/>
      <c r="D11645" t="inlineStr">
        <is>
          <t>chức trưởng tu viện, nhà ở của trưởng tu viện, địa phận</t>
        </is>
      </c>
    </row>
    <row r="11646">
      <c r="A11646" t="inlineStr">
        <is>
          <t>Lande</t>
        </is>
      </c>
      <c r="B11646" t="inlineStr"/>
      <c r="C11646" t="inlineStr"/>
      <c r="D11646" t="inlineStr">
        <is>
          <t>trên bờ, vào bờ = auf dem Lande + = Sie kam vom Lande. + = auf dem Lande lebend + = auf dem Lande erzogen + = zu Wasser und zu Lande + = vom Lande hereingekommen sein + = Früher wohnten wir auf dem Lande. +</t>
        </is>
      </c>
    </row>
    <row r="11647">
      <c r="A11647" t="inlineStr">
        <is>
          <t>Landebahn</t>
        </is>
      </c>
      <c r="B11647" t="inlineStr"/>
      <c r="C11647" t="inlineStr"/>
      <c r="D11647" t="inlineStr">
        <is>
          <t>lối dẫn vật nuôi đi uống nước, đường lăn gỗ, đường băng, cầu tàu = die Start- und Landebahn +</t>
        </is>
      </c>
    </row>
    <row r="11648">
      <c r="A11648" t="inlineStr">
        <is>
          <t>Landen</t>
        </is>
      </c>
      <c r="B11648" t="inlineStr"/>
      <c r="C11648" t="inlineStr"/>
      <c r="D11648" t="inlineStr">
        <is>
          <t>sự đổ bộ, sự ghé vào bờ, sự hạ cánh, bến, nơi đổ, đầu cầu thang = Anweisungen zum Landen geben +</t>
        </is>
      </c>
    </row>
    <row r="11649">
      <c r="A11649" t="inlineStr">
        <is>
          <t>landen</t>
        </is>
      </c>
      <c r="B11649" t="inlineStr"/>
      <c r="C11649" t="inlineStr"/>
      <c r="D11649" t="inlineStr">
        <is>
          <t>xuống, bước cuống, hạ xuống, đậu xuống, đỗ xuống - bốc dỡ lên bờ, cho hành khách lên bờ, nội động từ, lên bờ - dốc xuống, rơi xuống, lăn xuống, đi xuống, tụt xuống..., bắt nguồn từ, xuất thân từ, truyền, tấn công bất ngờ, đánh bất ngờ, hạ mình, hạ cố, sa sút, xuống dốc, sa đoạ, tự làm mình thấp hèn - tự hạ mình - cho lên bờ, cho lên bộ, bốc dở lên bờ, cho xuống xe, lên bộ, xuống xe - đưa vào bờ, đổ bộ, dẫn đến, đưa đến, đẩy vào, đạt được, giành được, bắt được, đưa đi, giáng, đánh, ghé vào bờ, hạ cánh, xuống đất, rơi vào = landen + = weich landen +</t>
        </is>
      </c>
    </row>
    <row r="11650">
      <c r="A11650" t="inlineStr">
        <is>
          <t>Landenge</t>
        </is>
      </c>
      <c r="B11650" t="inlineStr"/>
      <c r="C11650" t="inlineStr"/>
      <c r="D11650" t="inlineStr">
        <is>
          <t>eo đất, eo</t>
        </is>
      </c>
    </row>
    <row r="11651">
      <c r="A11651" t="inlineStr">
        <is>
          <t>Landes-</t>
        </is>
      </c>
      <c r="B11651" t="inlineStr"/>
      <c r="C11651" t="inlineStr"/>
      <c r="D11651" t="inlineStr">
        <is>
          <t>dân tộc, quốc gia - vùng, miền - đất đai, địa hạt, lãnh thổ, khu vực, hạt, quân địa phương = außer Landes + = die Handelsschiffe eines Landes + = jemanden des Landes verweisen +</t>
        </is>
      </c>
    </row>
    <row r="11652">
      <c r="A11652" t="inlineStr">
        <is>
          <t>Landesgesetzen</t>
        </is>
      </c>
      <c r="B11652" t="inlineStr"/>
      <c r="C11652" t="inlineStr"/>
      <c r="D11652" t="inlineStr">
        <is>
          <t>người có đặc quyền ngoại giao</t>
        </is>
      </c>
    </row>
    <row r="11653">
      <c r="A11653" t="inlineStr">
        <is>
          <t>Landesgrenze</t>
        </is>
      </c>
      <c r="B11653" t="inlineStr"/>
      <c r="C11653" t="inlineStr"/>
      <c r="D11653" t="inlineStr">
        <is>
          <t>biên giới, giới hạn, ở biên giới</t>
        </is>
      </c>
    </row>
    <row r="11654">
      <c r="A11654" t="inlineStr">
        <is>
          <t>Landeskirche</t>
        </is>
      </c>
      <c r="B11654" t="inlineStr"/>
      <c r="C11654" t="inlineStr"/>
      <c r="D11654" t="inlineStr">
        <is>
          <t>bất đồng quan điểm, bất đồng ý kiến, không theo nhà thờ chính thống, không quy phục nhà thờ chính thống</t>
        </is>
      </c>
    </row>
    <row r="11655">
      <c r="A11655" t="inlineStr">
        <is>
          <t>Landessprache</t>
        </is>
      </c>
      <c r="B11655" t="inlineStr"/>
      <c r="C11655" t="inlineStr"/>
      <c r="D11655">
        <f> die Landessprache +</f>
        <v/>
      </c>
    </row>
    <row r="11656">
      <c r="A11656" t="inlineStr">
        <is>
          <t>Landesverrat</t>
        </is>
      </c>
      <c r="B11656" t="inlineStr"/>
      <c r="C11656" t="inlineStr"/>
      <c r="D11656" t="inlineStr">
        <is>
          <t>tội phản quốc, tội phản nghịch - kẻ giết cha, kẻ giết mẹ, kẻ giết người thân thích, kẻ phản quốc, tội giết cha, tội giết mẹ, tội giết người thân thích</t>
        </is>
      </c>
    </row>
    <row r="11657">
      <c r="A11657" t="inlineStr">
        <is>
          <t>Landhaus</t>
        </is>
      </c>
      <c r="B11657" t="inlineStr"/>
      <c r="C11657" t="inlineStr"/>
      <c r="D11657" t="inlineStr">
        <is>
          <t>biệt thự, biệt thự ở ngoại ô</t>
        </is>
      </c>
    </row>
    <row r="11658">
      <c r="A11658" t="inlineStr">
        <is>
          <t>Landkarte</t>
        </is>
      </c>
      <c r="B11658" t="inlineStr"/>
      <c r="C11658" t="inlineStr"/>
      <c r="D11658" t="inlineStr">
        <is>
          <t>bản đồ, ảnh tượng, mặt</t>
        </is>
      </c>
    </row>
    <row r="11659">
      <c r="A11659" t="inlineStr">
        <is>
          <t>Landleben</t>
        </is>
      </c>
      <c r="B11659" t="inlineStr"/>
      <c r="C11659" t="inlineStr"/>
      <c r="D11659" t="inlineStr">
        <is>
          <t>cuộc sống ở nông thôn, sự đuổi tạm, sự trát vữa nhám</t>
        </is>
      </c>
    </row>
    <row r="11660">
      <c r="A11660" t="inlineStr">
        <is>
          <t>Landratte</t>
        </is>
      </c>
      <c r="B11660" t="inlineStr"/>
      <c r="C11660" t="inlineStr"/>
      <c r="D11660" t="inlineStr">
        <is>
          <t>người quen sống trên cạn, người không thạo nghề đi biển</t>
        </is>
      </c>
    </row>
    <row r="11661">
      <c r="A11661" t="inlineStr">
        <is>
          <t>Landschaft</t>
        </is>
      </c>
      <c r="B11661" t="inlineStr"/>
      <c r="C11661" t="inlineStr"/>
      <c r="D11661" t="inlineStr">
        <is>
          <t>nước, quốc gia, đất nước, tổ quốc, quê hương, xứ sở, nhân dân, số ít vùng, xứ, miền, địa hạt, lĩnh vực, số ít nông thôn, thôn dã - nông thôn, miền quê, vùng quê, địa phương, nhân dân miền quê, nhân dân địa phương - phong cảnh - đồ dùng trang trí, cảnh phông, cảnh vật = die atemberaubende Landschaft +</t>
        </is>
      </c>
    </row>
    <row r="11662">
      <c r="A11662" t="inlineStr">
        <is>
          <t>landschaftlich</t>
        </is>
      </c>
      <c r="B11662" t="inlineStr"/>
      <c r="C11662" t="inlineStr"/>
      <c r="D11662" t="inlineStr">
        <is>
          <t>vùng, miền - sân khấu, kịch trường, thể hiện một chuyện, ghi lại nột sự kiện, điệu, màu mè, vờ vĩnh, có vẻ kịch = landschaftlich schön +</t>
        </is>
      </c>
    </row>
    <row r="11663">
      <c r="A11663" t="inlineStr">
        <is>
          <t>Landschaftsbild</t>
        </is>
      </c>
      <c r="B11663" t="inlineStr"/>
      <c r="C11663" t="inlineStr"/>
      <c r="D11663" t="inlineStr">
        <is>
          <t>phong cảnh</t>
        </is>
      </c>
    </row>
    <row r="11664">
      <c r="A11664" t="inlineStr">
        <is>
          <t>Landschaftsmaler</t>
        </is>
      </c>
      <c r="B11664" t="inlineStr"/>
      <c r="C11664" t="inlineStr"/>
      <c r="D11664" t="inlineStr">
        <is>
          <t>hoạ sĩ vẽ phong cảnh</t>
        </is>
      </c>
    </row>
    <row r="11665">
      <c r="A11665" t="inlineStr">
        <is>
          <t>Landsenke</t>
        </is>
      </c>
      <c r="B11665" t="inlineStr"/>
      <c r="C11665" t="inlineStr"/>
      <c r="D11665"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t>
        </is>
      </c>
    </row>
    <row r="11666">
      <c r="A11666" t="inlineStr">
        <is>
          <t>Landsmann</t>
        </is>
      </c>
      <c r="B11666" t="inlineStr"/>
      <c r="C11666" t="inlineStr"/>
      <c r="D11666" t="inlineStr">
        <is>
          <t>anh, em trai, brethren) bạn cùng nghề, bạn đồng sự, bạn đồng ngũ, thầy dòng cùng môn phái - đồng bào, người đồng xứ - người nông thôn, người đồng hương - kiều dân, kiều bào</t>
        </is>
      </c>
    </row>
    <row r="11667">
      <c r="A11667" t="inlineStr">
        <is>
          <t>Landstreicher</t>
        </is>
      </c>
      <c r="B11667" t="inlineStr"/>
      <c r="C11667" t="inlineStr"/>
      <c r="D11667" t="inlineStr">
        <is>
          <t>phía sau, đằng sau, mông đít, nhân viên chấp hành bum bailiff), kẻ vô công rồi nghề, kẻ lười biếng, kẻ ăn bám - thợ đi làm rong, ma cà bông, kẻ sống lang thang - thằng đểu, thằng xỏ lá ba que, kẻ lừa đảo, kẻ lêu lổng, thằng ma cà bông, thằng ranh con, thằng nhóc tinh nghịch, voi độc, trâu độc, cây con yếu, cây con xấu, ngựa thi nhút nhát - chó săn nhút nhát - đứa bé lang thang, đứa bé lêu lổng, ô tô nhỏ, thuyền máy nhỏ - người đi dạo, người đi tản bộ, người hát rong, kẻ lang thang, cái tập đi, xe đẩy - tiếng đi nặng nề, cuộc đi bộ dài, người đi lang thang, lối sống lang thang, tàu hàng chạy không theo đường nhất định, người đàn bà đĩ thoã, người con gái đĩ thoã - người lang thang lêu lổng, tên du đãng - kẻ lang thang nay đây mai đó</t>
        </is>
      </c>
    </row>
    <row r="11668">
      <c r="A11668" t="inlineStr">
        <is>
          <t>Landstreicherei</t>
        </is>
      </c>
      <c r="B11668" t="inlineStr"/>
      <c r="C11668" t="inlineStr"/>
      <c r="D11668" t="inlineStr">
        <is>
          <t>thói lang thang lêu lổng, thói du đãng, lối sống cầu bơ cầu bất, tụi du đãng - sự lang thang, lối sống lang thang</t>
        </is>
      </c>
    </row>
    <row r="11669">
      <c r="A11669" t="inlineStr">
        <is>
          <t>Landstreichers</t>
        </is>
      </c>
      <c r="B11669" t="inlineStr"/>
      <c r="C11669" t="inlineStr"/>
      <c r="D11669" t="inlineStr">
        <is>
          <t>của ăn cắp, của ăn cướp, của phi nghĩa, thắng lợi, gói quần áo</t>
        </is>
      </c>
    </row>
    <row r="11670">
      <c r="A11670" t="inlineStr">
        <is>
          <t>Landstrich</t>
        </is>
      </c>
      <c r="B11670" t="inlineStr"/>
      <c r="C11670" t="inlineStr"/>
      <c r="D11670" t="inlineStr">
        <is>
          <t>địa hạt, khu vực, quận, huyện, khu, vùng, miền, khu vực bầu cử, giáo khu nhỏ - tầng lớp, lĩnh vực, khoảng - dải, bộ máy, đường, luận văn ngắn = der unfruchtbare Landstrich +</t>
        </is>
      </c>
    </row>
    <row r="11671">
      <c r="A11671" t="inlineStr">
        <is>
          <t>Landung</t>
        </is>
      </c>
      <c r="B11671" t="inlineStr"/>
      <c r="C11671" t="inlineStr"/>
      <c r="D11671" t="inlineStr">
        <is>
          <t>sự bốc dở hàng hoá lên bờ, sự cho hành khách lên bờ - sự trông thấy đất liền, đất liền, sự cập bến, sự hạ cánh - sự đổ bộ, sự ghé vào bờ, bến, nơi đổ, đầu cầu thang = die Landung + = die weiche Landung +</t>
        </is>
      </c>
    </row>
    <row r="11672">
      <c r="A11672" t="inlineStr">
        <is>
          <t>Landungshaken</t>
        </is>
      </c>
      <c r="B11672" t="inlineStr"/>
      <c r="C11672" t="inlineStr"/>
      <c r="D11672" t="inlineStr">
        <is>
          <t>to blow the gaff để lộ âm mưu, tiết lộ bí mật, nơi giải trí công cộng, rạp hát rẻ tiền penny gaff), lao mấu</t>
        </is>
      </c>
    </row>
    <row r="11673">
      <c r="A11673" t="inlineStr">
        <is>
          <t>Landungssteg</t>
        </is>
      </c>
      <c r="B11673" t="inlineStr"/>
      <c r="C11673" t="inlineStr"/>
      <c r="D11673" t="inlineStr">
        <is>
          <t>bến tàu, cầu tàu, đạp ngăn sóng, cầu dạo chơi, chân cầu, trụ, cột trụ, trụ giữa hai cửa s</t>
        </is>
      </c>
    </row>
    <row r="11674">
      <c r="A11674" t="inlineStr">
        <is>
          <t>Landvermesser</t>
        </is>
      </c>
      <c r="B11674" t="inlineStr"/>
      <c r="C11674" t="inlineStr"/>
      <c r="D11674" t="inlineStr">
        <is>
          <t>nhà đo đạc</t>
        </is>
      </c>
    </row>
    <row r="11675">
      <c r="A11675" t="inlineStr">
        <is>
          <t>Landvolk</t>
        </is>
      </c>
      <c r="B11675" t="inlineStr"/>
      <c r="C11675" t="inlineStr"/>
      <c r="D11675" t="inlineStr">
        <is>
          <t>giai cấp nông dân</t>
        </is>
      </c>
    </row>
    <row r="11676">
      <c r="A11676" t="inlineStr">
        <is>
          <t>Landweg</t>
        </is>
      </c>
      <c r="B11676" t="inlineStr"/>
      <c r="C11676" t="inlineStr"/>
      <c r="D11676">
        <f> auf dem Landweg +</f>
        <v/>
      </c>
    </row>
    <row r="11677">
      <c r="A11677" t="inlineStr">
        <is>
          <t>Landwehrmann</t>
        </is>
      </c>
      <c r="B11677" t="inlineStr"/>
      <c r="C11677" t="inlineStr"/>
      <c r="D11677" t="inlineStr">
        <is>
          <t>chó sục, quân địa phương</t>
        </is>
      </c>
    </row>
    <row r="11678">
      <c r="A11678" t="inlineStr">
        <is>
          <t>Landwirt</t>
        </is>
      </c>
      <c r="B11678" t="inlineStr"/>
      <c r="C11678" t="inlineStr"/>
      <c r="D11678" t="inlineStr">
        <is>
          <t>nhà nông học scientific agriculturalist), nhà nông, người làm ruộng - người nông thôn, người đồng xứ, người đồng hương - người trồng trọt culturist), máy xới - người tá điền, người nông dân, người chủ trại - nông dân</t>
        </is>
      </c>
    </row>
    <row r="11679">
      <c r="A11679" t="inlineStr">
        <is>
          <t>Landwirtschaft</t>
        </is>
      </c>
      <c r="B11679" t="inlineStr"/>
      <c r="C11679" t="inlineStr"/>
      <c r="D11679" t="inlineStr">
        <is>
          <t>nông nghiệp - công việc đồng áng, công việc trồng trọt - nghề làm ruộng, nghề nông, sự quản lý trông nom = Landwirtschaft betreiben + = die industriemäßige Landwirtschaft +</t>
        </is>
      </c>
    </row>
    <row r="11680">
      <c r="A11680" t="inlineStr">
        <is>
          <t>landwirtschaftlich</t>
        </is>
      </c>
      <c r="B11680" t="inlineStr"/>
      <c r="C11680" t="inlineStr"/>
      <c r="D11680" t="inlineStr">
        <is>
          <t>ruộng đất, đất trồng trọt - nông nghiệp - nông thôn, thôn dã = landwirtschaftlich- +</t>
        </is>
      </c>
    </row>
    <row r="11681">
      <c r="A11681" t="inlineStr">
        <is>
          <t>Landzunge</t>
        </is>
      </c>
      <c r="B11681" t="inlineStr"/>
      <c r="C11681" t="inlineStr"/>
      <c r="D11681" t="inlineStr">
        <is>
          <t>cổ, thịt cổ, chỗ thắt lại, chỗ hẹp lại, tính táo tợn, tính liều lĩnh, người táo tợn, người liều lĩnh = die Landzunge +</t>
        </is>
      </c>
    </row>
    <row r="11682">
      <c r="A11682" t="inlineStr">
        <is>
          <t>Lang</t>
        </is>
      </c>
      <c r="B11682" t="inlineStr"/>
      <c r="C11682" t="inlineStr"/>
      <c r="D11682" t="inlineStr">
        <is>
          <t>mảnh đất, miếng đất, sơ đồ, bản đồ, bím tóc, đuôi sam, dây tết, dây bện, con cúi plait), đĩa thức ăn</t>
        </is>
      </c>
    </row>
    <row r="11683">
      <c r="A11683" t="inlineStr">
        <is>
          <t>lang</t>
        </is>
      </c>
      <c r="B11683" t="inlineStr"/>
      <c r="C11683" t="inlineStr"/>
      <c r="D11683" t="inlineStr">
        <is>
          <t>dài, xa, lâu, kéo dài, cao, nhiều, đáng kể, dài dòng, chán, quá, hơn, chậm, chậm trễ, trong một thời gian dài, suốt trong cả một khoảng thời gian dài, đã lâu, từ lâu - phóng đại, không thật, khó tin, khoác lác, ngoa, khoe khoang = sehr lang + = über kurz oder lang +</t>
        </is>
      </c>
    </row>
    <row r="11684">
      <c r="A11684" t="inlineStr">
        <is>
          <t>langatmig</t>
        </is>
      </c>
      <c r="B11684" t="inlineStr"/>
      <c r="C11684" t="inlineStr"/>
      <c r="D11684" t="inlineStr">
        <is>
          <t>dài, dài dòng, làm buồn, làm chán - dài hơi, chán ngắt - khẩu, miệng = langatmig + = langatmig redend +</t>
        </is>
      </c>
    </row>
    <row r="11685">
      <c r="A11685" t="inlineStr">
        <is>
          <t>Langetten</t>
        </is>
      </c>
      <c r="B11685" t="inlineStr"/>
      <c r="C11685" t="inlineStr"/>
      <c r="D11685" t="inlineStr">
        <is>
          <t>nấu trong vỏ sò, trang trí bằng vật kiểu vỏ sò</t>
        </is>
      </c>
    </row>
    <row r="11686">
      <c r="A11686" t="inlineStr">
        <is>
          <t>Langeweile</t>
        </is>
      </c>
      <c r="B11686" t="inlineStr"/>
      <c r="C11686" t="inlineStr"/>
      <c r="D11686" t="inlineStr">
        <is>
          <t>nỗi buồn tẻ, nỗi buồn chán, điều khó chịu - sự buồn chán, sự chán nản - tính chán ngắt, tỉnh tẻ, tính nhạt nhẽo, tính thiếu hấp dẫn = Langeweile haben + = etwas aus Langeweile tun +</t>
        </is>
      </c>
    </row>
    <row r="11687">
      <c r="A11687" t="inlineStr">
        <is>
          <t>langfristig</t>
        </is>
      </c>
      <c r="B11687" t="inlineStr"/>
      <c r="C11687" t="inlineStr"/>
      <c r="D11687" t="inlineStr">
        <is>
          <t>dài hạn, dài ngày, lâu dài</t>
        </is>
      </c>
    </row>
    <row r="11688">
      <c r="A11688" t="inlineStr">
        <is>
          <t>Langlebigkeit</t>
        </is>
      </c>
      <c r="B11688" t="inlineStr"/>
      <c r="C11688" t="inlineStr"/>
      <c r="D11688" t="inlineStr">
        <is>
          <t>sự sống lâu</t>
        </is>
      </c>
    </row>
    <row r="11689">
      <c r="A11689" t="inlineStr">
        <is>
          <t>langsam</t>
        </is>
      </c>
      <c r="B11689" t="inlineStr"/>
      <c r="C11689" t="inlineStr"/>
      <c r="D11689" t="inlineStr">
        <is>
          <t>khoan thai - thong thả - chậm, chạm trễ, trì hoãn, trễ nãi - đi chậm đằng sau - lười biếng, biếng nhác - kéo dài, còn rơi rớt lại, mỏng manh - chậm chạp, trì độn, không nhanh trí, buồn tẻ, kém vui, mở nhỏ, cháy lom rom, không nảy, chầm chậm - uể oải, lờ đờ, lờ phờ - vững, vững chắc, vững vàng, điều đặn, đều đều, kiên định, không thay đổi, bình tĩnh, điềm tĩnh, đứng đắn, chính chắn - thiếu khẩn trương, đà đẫn, muộn, trễ = langsam + = langsam + = langsam sagen + = langsam gehen + = langsam lesen + = langsam rudern + = langsam fahren + = langsam aber sicher +</t>
        </is>
      </c>
    </row>
    <row r="11690">
      <c r="A11690" t="inlineStr">
        <is>
          <t>langsamer</t>
        </is>
      </c>
      <c r="B11690" t="inlineStr"/>
      <c r="C11690" t="inlineStr"/>
      <c r="D11690" t="inlineStr">
        <is>
          <t>đi chậm lại, chạy chậm lại, giảm tốc độ, hãm lại = langsamer werden + = langsamer fahren! + = langsamer laufen lassen +</t>
        </is>
      </c>
    </row>
    <row r="11691">
      <c r="A11691" t="inlineStr">
        <is>
          <t>Langsamkeit</t>
        </is>
      </c>
      <c r="B11691" t="inlineStr"/>
      <c r="C11691" t="inlineStr"/>
      <c r="D11691" t="inlineStr">
        <is>
          <t>tình trạng lạc hậu, tình trạng chậm tiến, tình trạng muộn, tình trạng chậm trễ, sự ngần ngại - tính chậm trễ, tính trì hoãn, tính trễ nãi - sự uể oải, sự lừ đừ, sự yếu đuối, sự thiếu sinh động, sự chậm chạp - sự chùng, sự lỏng lẻo, sự phất phơ, sự chểnh mảng, sự lười biếng, sự ăn không ngồi rồi, sự đình trệ, sự ế ẩm - sự kém lanh lợi, sự đần độn, sự buồn tẻ, sự chậm lại - sự thiếu khẩn trương, sự đà đẫn, sự chậm trễ, sự muộn - tính chán ngắt, tỉnh tẻ, tính nhạt nhẽo, tính thiếu hấp dẫn</t>
        </is>
      </c>
    </row>
    <row r="11692">
      <c r="A11692" t="inlineStr">
        <is>
          <t>Langschrift</t>
        </is>
      </c>
      <c r="B11692" t="inlineStr"/>
      <c r="C11692" t="inlineStr"/>
      <c r="D11692" t="inlineStr">
        <is>
          <t>chữ viết thường</t>
        </is>
      </c>
    </row>
    <row r="11693">
      <c r="A11693" t="inlineStr">
        <is>
          <t>langweilen</t>
        </is>
      </c>
      <c r="B11693" t="inlineStr"/>
      <c r="C11693" t="inlineStr"/>
      <c r="D11693" t="inlineStr">
        <is>
          <t>khoan đào, xoi, lách qua, chèn ra khỏi vòng đua, thò cổ ra, làm buồn, làm rầy, làm phiền, quấy rầy - làm ngán, làm phát ngấy, trở thành nhạt nhẽo vô vị - làm mệt mỏi, làm mệt nhọc, làm chán, mệt, mệt mỏi, trang điểm, trang sức = langweilen + = jemanden tödlich langweilen +</t>
        </is>
      </c>
    </row>
    <row r="11694">
      <c r="A11694" t="inlineStr">
        <is>
          <t>Langweiler</t>
        </is>
      </c>
      <c r="B11694" t="inlineStr"/>
      <c r="C11694" t="inlineStr"/>
      <c r="D11694" t="inlineStr">
        <is>
          <t>lỗ khoan, nòng, cỡ nòng, việc chán ngắt, việc buồn tẻ, điều buồn bực, người hay quấy rầy, người hay làm phiền, người hay nói chuyện dớ dẩn, nước triều lớn</t>
        </is>
      </c>
    </row>
    <row r="11695">
      <c r="A11695" t="inlineStr">
        <is>
          <t>langweilig</t>
        </is>
      </c>
      <c r="B11695" t="inlineStr"/>
      <c r="C11695" t="inlineStr"/>
      <c r="D11695" t="inlineStr">
        <is>
          <t>lạnh, lạnh lẽo, nguội, phớt lạnh, lạnh lùng, lạnh nhạt, hờ hững, không nhiệt tình, làm chán nản, làm thất vọng, nhạt nhẽo, không có gì thú vị, yếu, khó ngửi thấy, mát - nâu xám, đều đều, buồn tẻ, xám xịt - tồi tàn, ảm đạm, buồn thảm, thê lương - khô, cạn, ráo, khô nứt, khô cổ, khát khô cả cổ, cạn sữa, hết sữa, khan, nhạt, không bơ, nguyên chất, không pha, không thêm nước ngọt, khô khan, vô vị, không thú vị, vô tình, lãnh đạm, cứng nhắc - cụt lủn, cộc lốc, tỉnh khô, không thêm bớt, rành rành, khô cứng, sắc cạnh, sắc nét, cấm rượu, khách quan, không thành kiến, vô tư - chậm hiểu, tối dạ, ngu đần, đần độn, không tinh, mờ, không thính, nghễnh ngãng, vô tri vô giác, cùn, đục, mờ đục, xỉn, cảm thấy lờ mờ, cảm thấy không rõ rệt, âm ỉ, thẫn thờ, uể oải, chậm chạp - ứ đọng, trì chậm, bán không chạy, ế, chán ngắt, tẻ ngắt, buồn nản, tối tăm, âm u, u ám - - nặng, nặng nề &amp; ), chất nặng, chứa đầy, nặng trĩu, khó tiêu, nặng trọng, nhiều, bội, rậm rạp, lớn, to, dữ dội, kịch liệt, chắc, bì bì, không xốp, không nở, không hấp dẫn, lấy lội khó đi, trông nặng trình trịch - vụng về khó coi, thô, đau buồn, đau đớn, bi thảm, chán nản, thất vọng, buồn ngủ, nghiêm nghị, khắc khổ, đặc, khó bay hơi, nặng nề - nhàm, chán - vô sinh, không có sinh khí, thiếu hoạt động - dài, dài dòng, làm buồn, làm chán - đơn điệu, buồn tẻ monotone) - bằng chân, bộ, đi bộ, nôm na, không lý thú gì - nhỏ hẹp, chật chội, nhỏ mọn, tầm thường - có trọng lượng, cần cù - dông dài, rườm rà - dung tục - chậm, trì độn, không nhanh trí, kém vui, mở nhỏ, cháy lom rom, không nảy, chầm chậm - cũ, để đã lâu, ôi, chớm thối, chớm hỏng, cũ rích, luyện tập quá sức, mụ mẫm, mất hiệu lực - nặng bụng, đầy ních, căng nứt, quá nhiều chi tiết, nặng trịch, tẻ nhạt - thiếu không khí, ngột ngạt, nghẹt, tắc, có mùi mốc, hay giận, hay dỗi, hẹp hòi, bảo thủ, cổ lỗ sĩ - ngu dại, ngớ ngẩn, ngẩn người ra, ngây ra, mụ đi, buồn - đã thuần hoá, đã dạy thuần, lành, dễ bảo, nhu mì, đã trồng trọt, bị chế ngự - tẻ, thiếu hấp dẫn, làm buồn tẻ - mệt nhọc, làm mệt, khó chịu - không nhộn nhịp, không sôi nổi, không bị kích động, không bị kích thích - mệt - lo ng, nhạt phèo = sehr langweilig + = langweilig werden + = höchst langweilig + = ziemlich langweilig + = langweilig erzählen +</t>
        </is>
      </c>
    </row>
    <row r="11696">
      <c r="A11696" t="inlineStr">
        <is>
          <t>Langweiligkeit</t>
        </is>
      </c>
      <c r="B11696" t="inlineStr"/>
      <c r="C11696" t="inlineStr"/>
      <c r="D11696" t="inlineStr">
        <is>
          <t>sự khô, sự khô cạn, sự khô ráo, sự khô khan, sự vô vị, sự vô tình, sự lãnh đạm, sự lạnh nhạt, sự lạnh lùng, tính cứng nhắc, tính cụt lủn, tính cộc lốc, tính phớt lạnh - sự chậm hiểu, sự ngu đần, sự đần độn, tính không tinh, tính mờ, tính không thính, tính nghễnh ngãng, tính vô tri vô giác, tính cùn, tính đục, tính mờ đục, tính xỉn, vẻ xám xịt - tính lờ mờ, tính không rõ rệt, tính âm ỉ, vẻ thẫn thờ, vẻ uể oải, vẻ chậm chạp, sự ứ đọng, sự trì chậm, tính đều đều buồn tẻ, chán ngắt, vẻ tẻ ngắt, vẻ tối tăm, vẻ âm u, vẻ u ám, vẻ ảm đạm - trạng thái đều đều, sự đơn điệu, sự buồn tẻ - tính thuần, tính dễ bảo, tính nhát gan, tính non gan, tính chất nhạt nhẽo, tính chất vô vị, tính chất buồn tẻ - tính chán ngắt, tỉnh tẻ, tính nhạt nhẽo, tính thiếu hấp dẫn - - tính chất mệt nhọc, tính chất làm mệt, tính chất chán ngắt, tính chất tẻ nhạt</t>
        </is>
      </c>
    </row>
    <row r="11697">
      <c r="A11697" t="inlineStr">
        <is>
          <t>langwierig</t>
        </is>
      </c>
      <c r="B11697" t="inlineStr"/>
      <c r="C11697" t="inlineStr"/>
      <c r="D11697" t="inlineStr">
        <is>
          <t>không cùng, vô tận, không bao giờ kết thúc, dài dòng, tràng giang đại hải - dài, làm buồn, làm chán - kéo dài, còn rơi rớt lại, mỏng manh - bị kéo dài</t>
        </is>
      </c>
    </row>
    <row r="11698">
      <c r="A11698" t="inlineStr">
        <is>
          <t>Langwierigkeit</t>
        </is>
      </c>
      <c r="B11698" t="inlineStr"/>
      <c r="C11698" t="inlineStr"/>
      <c r="D11698" t="inlineStr">
        <is>
          <t>sự kéo dài dòng</t>
        </is>
      </c>
    </row>
    <row r="11699">
      <c r="A11699" t="inlineStr">
        <is>
          <t>Lanze</t>
        </is>
      </c>
      <c r="B11699" t="inlineStr"/>
      <c r="C11699" t="inlineStr"/>
      <c r="D11699" t="inlineStr">
        <is>
          <t>giáo, thương, trường thương - cái giáo, cái mác, cái thương, cái xiên, spearman = mit gefällter Lanze + = mit einer Lanze angreifen + = für jemanden eine Lanze brechen +</t>
        </is>
      </c>
    </row>
    <row r="11700">
      <c r="A11700" t="inlineStr">
        <is>
          <t>Lanzette</t>
        </is>
      </c>
      <c r="B11700" t="inlineStr"/>
      <c r="C11700" t="inlineStr"/>
      <c r="D11700" t="inlineStr">
        <is>
          <t>lưỡi trích - vòm đỉnh nhọn lancet arch), cửa sổ nhọn phía trên lancet windown) = mit einer Lanzette öffnen +</t>
        </is>
      </c>
    </row>
    <row r="11701">
      <c r="A11701" t="inlineStr">
        <is>
          <t>lapidar</t>
        </is>
      </c>
      <c r="B11701" t="inlineStr"/>
      <c r="C11701" t="inlineStr"/>
      <c r="D11701" t="inlineStr">
        <is>
          <t>đá, nghệ thuật chạm trổ đá, nghệ thuật khắc ngọc, ngắn gọn</t>
        </is>
      </c>
    </row>
    <row r="11702">
      <c r="A11702" t="inlineStr">
        <is>
          <t>Lappen</t>
        </is>
      </c>
      <c r="B11702" t="inlineStr"/>
      <c r="C11702" t="inlineStr"/>
      <c r="D11702" t="inlineStr">
        <is>
          <t>việc làm vụng, việc làm hỏng, sự chấp vá, sự vá víu - giẻ, giẻ rách, quần áo rách tả tơi, giẻ cũ để làm giấy, mảnh vải, mảnh buồm, mảnh, mảnh vụn, mảnh tả tơi, một tí, mảy may, báo lá cải, báo giẻ rách, cờ rách, khăn tay giẻ rách, bức màn giẻ rách... - đá lợp nhà, cát kết thô, sự la lối om sòm, sự phá rối, trò đùa nghịch - miếng nhỏ, một chút, một mảnh = der Lappen + = jemandem durch die Lappen gehen +</t>
        </is>
      </c>
    </row>
    <row r="11703">
      <c r="A11703" t="inlineStr">
        <is>
          <t>Lapsus</t>
        </is>
      </c>
      <c r="B11703" t="inlineStr"/>
      <c r="C11703" t="inlineStr"/>
      <c r="D11703"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11704">
      <c r="A11704" t="inlineStr">
        <is>
          <t>Larve</t>
        </is>
      </c>
      <c r="B11704" t="inlineStr"/>
      <c r="C11704" t="inlineStr"/>
      <c r="D11704" t="inlineStr">
        <is>
          <t>mặt, vẻ mặt, thể diện, sĩ diện, bộ mặt, bề ngoài, mã ngoài, bề mặt, mặt trước, mặt phía trước - con giòi, ý nghĩ ngông cuồng, ý nghĩ kỳ quái - mạng che mặt của phụ nữ ngày xưa, mặt nạ &amp; ), mặt nạ phòng độc = die Larve +</t>
        </is>
      </c>
    </row>
    <row r="11705">
      <c r="A11705" t="inlineStr">
        <is>
          <t>Larven</t>
        </is>
      </c>
      <c r="B11705" t="inlineStr"/>
      <c r="C11705" t="inlineStr"/>
      <c r="D11705" t="inlineStr">
        <is>
          <t>ấu trùng</t>
        </is>
      </c>
    </row>
    <row r="11706">
      <c r="A11706" t="inlineStr">
        <is>
          <t>Lasche</t>
        </is>
      </c>
      <c r="B11706" t="inlineStr"/>
      <c r="C11706" t="inlineStr"/>
      <c r="D11706" t="inlineStr">
        <is>
          <t>nắp, vành, cánh, vạt, dái, sự đập, sự vỗ, cái phát đen đét, cái vỗ đen đét, sự xôn xao - chỗ nối bện, chỗ ghép, sự ghép - tai, đầu, dải, nhãn, phù hiệu cổ áo, sự tính toán, sự kiểm tra - cái lưỡi, cách ăn nói, miệng lưỡi, tiếng, ngôn ngữ, vật hình lưỡi, kim, ngọn, doi, ghi, lưỡi gà = die Lasche +</t>
        </is>
      </c>
    </row>
    <row r="11707">
      <c r="A11707" t="inlineStr">
        <is>
          <t>Lasso</t>
        </is>
      </c>
      <c r="B11707" t="inlineStr"/>
      <c r="C11707" t="inlineStr"/>
      <c r="D11707" t="inlineStr">
        <is>
          <t>dây thừng, dây thòng lọng</t>
        </is>
      </c>
    </row>
    <row r="11708">
      <c r="A11708" t="inlineStr">
        <is>
          <t>Lastauto</t>
        </is>
      </c>
      <c r="B11708" t="inlineStr"/>
      <c r="C11708" t="inlineStr"/>
      <c r="D11708" t="inlineStr">
        <is>
          <t>sự trao đổi, sự đổi chác, đồ linh tinh, hàng vặt, chuyện nhảm, chuyện tầm bậy, rau, quan hệ, chế độ trả lương bằng hiện vật truck system), xe ba gác, xe tải, toa chở hàng, xe dỡ hành lý</t>
        </is>
      </c>
    </row>
    <row r="11709">
      <c r="A11709" t="inlineStr">
        <is>
          <t>lasten</t>
        </is>
      </c>
      <c r="B11709" t="inlineStr"/>
      <c r="C11709" t="inlineStr"/>
      <c r="D11709" t="inlineStr">
        <is>
          <t>mang, cầm, vác, đội, đeo, ôm, chịu, chịu đựng, sinh, sinh sản, sinh lợi, chống đỡ, đỡ, có hiệu lực, ăn thua, rẽ, quay, hướng về, ở vào, đầu cơ giá hạ, làm cho sụt giá = lasten + = lasten auf + = schwer lasten +</t>
        </is>
      </c>
    </row>
    <row r="11710">
      <c r="A11710" t="inlineStr">
        <is>
          <t>Laster</t>
        </is>
      </c>
      <c r="B11710" t="inlineStr"/>
      <c r="C11710" t="inlineStr"/>
      <c r="D11710" t="inlineStr">
        <is>
          <t>thói xấu, nết xấu, thói hư tật xấu, sự truỵ lạc, sự đồi bại, chứng, tật, thiếu sót, của vice-president, vice-chancellor..., mỏ cặp, êtô = der Laster +</t>
        </is>
      </c>
    </row>
    <row r="11711">
      <c r="A11711" t="inlineStr">
        <is>
          <t>lasterhaft</t>
        </is>
      </c>
      <c r="B11711" t="inlineStr"/>
      <c r="C11711" t="inlineStr"/>
      <c r="D11711" t="inlineStr">
        <is>
          <t>phóng đãng, trác táng, hoang toàng, phá của - xấu xa, đồi bại, xấu, ác, giữ, sai, không hợp cách, hỏng, có thiếu sót - hư, tệ, tội lỗi, độc ác, nguy hại, tinh quái, dữ, độc</t>
        </is>
      </c>
    </row>
    <row r="11712">
      <c r="A11712" t="inlineStr">
        <is>
          <t>Lasterhaftigkeit</t>
        </is>
      </c>
      <c r="B11712" t="inlineStr"/>
      <c r="C11712" t="inlineStr"/>
      <c r="D11712" t="inlineStr">
        <is>
          <t>bản chất xấu xa, sự đồi bại, tính chất độc ác, sự sai sót, sự không hợp cách - tính chất đồi bại, tính chất nguy hại, tính tinh quái, tính độc hại</t>
        </is>
      </c>
    </row>
    <row r="11713">
      <c r="A11713" t="inlineStr">
        <is>
          <t>Lastkarren</t>
        </is>
      </c>
      <c r="B11713" t="inlineStr"/>
      <c r="C11713" t="inlineStr"/>
      <c r="D11713" t="inlineStr">
        <is>
          <t>buôn bán, đổi chác, bán rong, chở bằng xe ba gác, chở bằng xe tải, chở bằng toa chở hàng</t>
        </is>
      </c>
    </row>
    <row r="11714">
      <c r="A11714" t="inlineStr">
        <is>
          <t>Lastkraftwagen</t>
        </is>
      </c>
      <c r="B11714" t="inlineStr"/>
      <c r="C11714" t="inlineStr"/>
      <c r="D11714" t="inlineStr">
        <is>
          <t>sự trao đổi, sự đổi chác, đồ linh tinh, hàng vặt, chuyện nhảm, chuyện tầm bậy, rau, quan hệ, chế độ trả lương bằng hiện vật truck system), xe ba gác, xe tải, toa chở hàng, xe dỡ hành lý</t>
        </is>
      </c>
    </row>
    <row r="11715">
      <c r="A11715" t="inlineStr">
        <is>
          <t>Lastwagen</t>
        </is>
      </c>
      <c r="B11715" t="inlineStr"/>
      <c r="C11715" t="inlineStr"/>
      <c r="D11715" t="inlineStr">
        <is>
          <t>xe tải motor lorry), toa chở hàng - sự trao đổi, sự đổi chác, đồ linh tinh, hàng vặt, chuyện nhảm, chuyện tầm bậy, rau, quan hệ, chế độ trả lương bằng hiện vật truck system), xe ba gác, xe tải, xe dỡ hành lý - xe ngựa, xe bò, toa trần, xe goòng, xe trẻ con, máy bay</t>
        </is>
      </c>
    </row>
    <row r="11716">
      <c r="A11716" t="inlineStr">
        <is>
          <t>Lastwagenfahrer</t>
        </is>
      </c>
      <c r="B11716" t="inlineStr"/>
      <c r="C11716" t="inlineStr"/>
      <c r="D11716" t="inlineStr">
        <is>
          <t>người đánh xe, người lái xe tải - người trồng rau, người kéo xe ba gác</t>
        </is>
      </c>
    </row>
    <row r="11717">
      <c r="A11717" t="inlineStr">
        <is>
          <t>Lasur</t>
        </is>
      </c>
      <c r="B11717" t="inlineStr"/>
      <c r="C11717" t="inlineStr"/>
      <c r="D11717" t="inlineStr">
        <is>
          <t>men, nước men, đồ gốm tráng men, nước láng, nước bóng, vẻ đờ đẫn, lớp băng, lớp nước đá - sự lắp kính, sự tráng men, sự làm láng, sự đánh bóng</t>
        </is>
      </c>
    </row>
    <row r="11718">
      <c r="A11718" t="inlineStr">
        <is>
          <t>Latch</t>
        </is>
      </c>
      <c r="B11718" t="inlineStr"/>
      <c r="C11718" t="inlineStr"/>
      <c r="D11718" t="inlineStr">
        <is>
          <t>chốt cửa, then cửa, khoá rập ngoài</t>
        </is>
      </c>
    </row>
    <row r="11719">
      <c r="A11719" t="inlineStr">
        <is>
          <t>Latein</t>
        </is>
      </c>
      <c r="B11719" t="inlineStr"/>
      <c r="C11719" t="inlineStr"/>
      <c r="D11719">
        <f> er hat kein Latein gelernt +</f>
        <v/>
      </c>
    </row>
    <row r="11720">
      <c r="A11720" t="inlineStr">
        <is>
          <t>latent</t>
        </is>
      </c>
      <c r="B11720" t="inlineStr"/>
      <c r="C11720" t="inlineStr"/>
      <c r="D11720" t="inlineStr">
        <is>
          <t>ngầm, ngấm ngần, âm ỉ, ẩn, tiềm tàng - điện thế, khả năng, hùng mạnh</t>
        </is>
      </c>
    </row>
    <row r="11721">
      <c r="A11721" t="inlineStr">
        <is>
          <t>Latenzzeit</t>
        </is>
      </c>
      <c r="B11721" t="inlineStr"/>
      <c r="C11721" t="inlineStr"/>
      <c r="D11721" t="inlineStr">
        <is>
          <t>thời kỳ phát triển cá tính</t>
        </is>
      </c>
    </row>
    <row r="11722">
      <c r="A11722" t="inlineStr">
        <is>
          <t>Laterne</t>
        </is>
      </c>
      <c r="B11722" t="inlineStr"/>
      <c r="C11722" t="inlineStr"/>
      <c r="D11722" t="inlineStr">
        <is>
          <t>đèn lồng, đèn xách, cửa trời</t>
        </is>
      </c>
    </row>
    <row r="11723">
      <c r="A11723" t="inlineStr">
        <is>
          <t>Laternenpfahl</t>
        </is>
      </c>
      <c r="B11723" t="inlineStr"/>
      <c r="C11723" t="inlineStr"/>
      <c r="D11723" t="inlineStr">
        <is>
          <t>cột đèn</t>
        </is>
      </c>
    </row>
    <row r="11724">
      <c r="A11724" t="inlineStr">
        <is>
          <t>Latrine</t>
        </is>
      </c>
      <c r="B11724" t="inlineStr"/>
      <c r="C11724" t="inlineStr"/>
      <c r="D11724" t="inlineStr">
        <is>
          <t>nhà xí - bộ phận đằng sau, phía sau, hậu phương, hậu quân, đoạn đuôi, đoạn cuối, cầu tiêu</t>
        </is>
      </c>
    </row>
    <row r="11725">
      <c r="A11725" t="inlineStr">
        <is>
          <t>latschen</t>
        </is>
      </c>
      <c r="B11725" t="inlineStr"/>
      <c r="C11725" t="inlineStr"/>
      <c r="D11725" t="inlineStr">
        <is>
          <t>rũ xuống, lòng thòng, đi vai thõng xuống, ngồi thườn thượt, bẻ cong xuống - dạo chơi, đi vơ vẩn</t>
        </is>
      </c>
    </row>
    <row r="11726">
      <c r="A11726" t="inlineStr">
        <is>
          <t>Latte</t>
        </is>
      </c>
      <c r="B11726" t="inlineStr"/>
      <c r="C11726" t="inlineStr"/>
      <c r="D11726" t="inlineStr">
        <is>
          <t>ván lót, thanh gỗ giữ ván cửa - tấm ván, bảng, giấy bồi, bìa cứng, cơm tháng, cơm trọ, tiền cơm tháng, bàn ăn, bàn, ban, uỷ ban, bộ, boong tàu, mạn thuyền, sân khấu, đường chạy vát - sự đứng thẳng, sự dựng đứng, sự dựng lên, sự xây dựng, công trình xây dựng &amp; ), sự cương, trạng thái cương, sự ghép, sự lắp ráp, sự dựng - lati, mèn, thanh gỗ mỏng - tay vịn, bao lơn, lan can, thành, lá chắn, hàng rào, hàng rào chấn song, đường ray, đường xe lửa, xà ngang, cái giá xoay, gà nước - thanh mỏng spline) - thanh nẹp, xương ngón treo, bướu xương ngón treo, splinter-bone = die Latte + = die Latte + = eine lange Latte +</t>
        </is>
      </c>
    </row>
    <row r="11727">
      <c r="A11727" t="inlineStr">
        <is>
          <t>Latten</t>
        </is>
      </c>
      <c r="B11727" t="inlineStr"/>
      <c r="C11727" t="inlineStr"/>
      <c r="D11727" t="inlineStr">
        <is>
          <t>lót ván, ăn cho béo, ăn phàm, béo phị ra</t>
        </is>
      </c>
    </row>
    <row r="11728">
      <c r="A11728" t="inlineStr">
        <is>
          <t>Lattenkiste</t>
        </is>
      </c>
      <c r="B11728" t="inlineStr"/>
      <c r="C11728" t="inlineStr"/>
      <c r="D11728" t="inlineStr">
        <is>
          <t>thùng thưa, sọt</t>
        </is>
      </c>
    </row>
    <row r="11729">
      <c r="A11729" t="inlineStr">
        <is>
          <t>Lattenwerk</t>
        </is>
      </c>
      <c r="B11729" t="inlineStr"/>
      <c r="C11729" t="inlineStr"/>
      <c r="D11729" t="inlineStr">
        <is>
          <t>sự lợp bằng lati, sự lát bằng lati</t>
        </is>
      </c>
    </row>
    <row r="11730">
      <c r="A11730" t="inlineStr">
        <is>
          <t>Lattenzaun</t>
        </is>
      </c>
      <c r="B11730" t="inlineStr"/>
      <c r="C11730" t="inlineStr"/>
      <c r="D11730" t="inlineStr">
        <is>
          <t>hàng rào cọc, những cọc rào - hàng rào bằng cọc, trại giam = mit einem Lattenzaun umgeben +</t>
        </is>
      </c>
    </row>
    <row r="11731">
      <c r="A11731" t="inlineStr">
        <is>
          <t>Latz</t>
        </is>
      </c>
      <c r="B11731" t="inlineStr"/>
      <c r="C11731" t="inlineStr"/>
      <c r="D11731" t="inlineStr">
        <is>
          <t>cái yếm dãi, yếm tạp dề - con lừa, con lừa con, con chim con dickey bird), yếm giả, cái tạp dề, ghế ngồi của người đánh xe, ghế ngồi của người hầu, chỗ ngồi đằng sau xe - nắp, vành, cánh, vạt, dái, sự đập, sự vỗ, cái phát đen đét, cái vỗ đen đét, sự xôn xao</t>
        </is>
      </c>
    </row>
    <row r="11732">
      <c r="A11732" t="inlineStr">
        <is>
          <t>lau</t>
        </is>
      </c>
      <c r="B11732" t="inlineStr"/>
      <c r="C11732" t="inlineStr"/>
      <c r="D11732" t="inlineStr">
        <is>
          <t>nhẹ, êm dịu, không gắt, không xóc, dịu dàng, hoà nhã, ôn hoà, ấm áp, mềm, yếu, nhu nhược, yếu đuối - ấm, âm ấm, nhạt nhẽo, hững hờ, lãnh đạm</t>
        </is>
      </c>
    </row>
    <row r="11733">
      <c r="A11733" t="inlineStr">
        <is>
          <t>Laub</t>
        </is>
      </c>
      <c r="B11733" t="inlineStr"/>
      <c r="C11733" t="inlineStr"/>
      <c r="D11733" t="inlineStr">
        <is>
          <t>tán lá, bộ lá, hình trang trí hoa lá - màu xanh lá cây, màu xanh lục, quần áo màu lục, phẩm lục, cây cỏ, bãi cỏ xanh, thảm cỏ xanh, rau, tuổi xanh, tuổi thanh xuân, sức sống, sức cường tráng, vẻ cả tin, vẻ ngây thơ non nớt - cỏ, quyền chăn thả - lá cây, lá, tờ, tấm đôi</t>
        </is>
      </c>
    </row>
    <row r="11734">
      <c r="A11734" t="inlineStr">
        <is>
          <t>Laube</t>
        </is>
      </c>
      <c r="B11734" t="inlineStr"/>
      <c r="C11734" t="inlineStr"/>
      <c r="D11734" t="inlineStr">
        <is>
          <t>góc phòng thụt vào, góc hóng mát, hốc tường - lùm cây, chỗ ngồi mát dưới lùm cây, chỗ ngồi mát dưới giàn dây leo - đường có mái vòm, dãy cuốn - nhà nghỉ mát trong kùm cây, nhà ở, buồng the, phòng khuê, neo đằng mũi bower anchor), dây cáp buộc neo đằng mũi bower cable)</t>
        </is>
      </c>
    </row>
    <row r="11735">
      <c r="A11735" t="inlineStr">
        <is>
          <t>Lauben</t>
        </is>
      </c>
      <c r="B11735" t="inlineStr"/>
      <c r="C11735" t="inlineStr"/>
      <c r="D11735" t="inlineStr">
        <is>
          <t>có bóng mát, có những lùm cây</t>
        </is>
      </c>
    </row>
    <row r="11736">
      <c r="A11736" t="inlineStr">
        <is>
          <t>Laubengang</t>
        </is>
      </c>
      <c r="B11736" t="inlineStr"/>
      <c r="C11736" t="inlineStr"/>
      <c r="D11736" t="inlineStr">
        <is>
          <t>giàn dây leo, đường đi dạo phố có giàn dây leo = der offen Laubengang +</t>
        </is>
      </c>
    </row>
    <row r="11737">
      <c r="A11737" t="inlineStr">
        <is>
          <t>Laubverzierung</t>
        </is>
      </c>
      <c r="B11737" t="inlineStr"/>
      <c r="C11737" t="inlineStr"/>
      <c r="D11737" t="inlineStr">
        <is>
          <t>cây ô rô, hình trang trí lá ô rô</t>
        </is>
      </c>
    </row>
    <row r="11738">
      <c r="A11738" t="inlineStr">
        <is>
          <t>Laubverzierungen</t>
        </is>
      </c>
      <c r="B11738" t="inlineStr"/>
      <c r="C11738" t="inlineStr"/>
      <c r="D11738" t="inlineStr">
        <is>
          <t>cây ô rô, hình trang trí lá ô rô</t>
        </is>
      </c>
    </row>
    <row r="11739">
      <c r="A11739" t="inlineStr">
        <is>
          <t>Laubwerk</t>
        </is>
      </c>
      <c r="B11739" t="inlineStr"/>
      <c r="C11739" t="inlineStr"/>
      <c r="D11739" t="inlineStr">
        <is>
          <t>tán lá, bộ lá, hình trang trí hoa lá</t>
        </is>
      </c>
    </row>
    <row r="11740">
      <c r="A11740" t="inlineStr">
        <is>
          <t>Lauch</t>
        </is>
      </c>
      <c r="B11740" t="inlineStr"/>
      <c r="C11740" t="inlineStr"/>
      <c r="D11740" t="inlineStr">
        <is>
          <t>tỏi tây = der wilde Lauch +</t>
        </is>
      </c>
    </row>
    <row r="11741">
      <c r="A11741" t="inlineStr">
        <is>
          <t>Lauer</t>
        </is>
      </c>
      <c r="B11741" t="inlineStr"/>
      <c r="C11741" t="inlineStr"/>
      <c r="D11741">
        <f> auf der Lauer liegen +</f>
        <v/>
      </c>
    </row>
    <row r="11742">
      <c r="A11742" t="inlineStr">
        <is>
          <t>Lauern</t>
        </is>
      </c>
      <c r="B11742" t="inlineStr"/>
      <c r="C11742" t="inlineStr"/>
      <c r="D11742" t="inlineStr">
        <is>
          <t>sự chờ đợi, thời gian chờ đợi, sự rình, sự mai phục, chỗ rình, chỗ mai phục, người hát rong ngày lễ Nô-en</t>
        </is>
      </c>
    </row>
    <row r="11743">
      <c r="A11743" t="inlineStr">
        <is>
          <t>lauern</t>
        </is>
      </c>
      <c r="B11743" t="inlineStr"/>
      <c r="C11743" t="inlineStr"/>
      <c r="D11743">
        <f> lauern +</f>
        <v/>
      </c>
    </row>
    <row r="11744">
      <c r="A11744" t="inlineStr">
        <is>
          <t>Laufbahn</t>
        </is>
      </c>
      <c r="B11744" t="inlineStr"/>
      <c r="C11744" t="inlineStr"/>
      <c r="D11744" t="inlineStr">
        <is>
          <t>nghề, nghề nghiệp, sự nghiệp, đời hoạt động, quá trình phát triển, tốc lực, sự chạy nhanh, sự lao nhanh, đà lao nhanh, nhà nghề, chuyên nghiệp - nòi, chủng tộc, nòi người, loài, giống, dòng, giòng giống, loại, giới, hạng, rễ, rễ gừng, củ gừng, cuộc đua, cuộc chạy đua, cuộc đua ngựa, dòng nước lũ, dòng nước chảy xiết, sông đào dẫn nước - con kênh, cuộc đời, đời người, sự vận hành, vòng ổ trục, vòng ổ bi - dấu, vết, số nhiều) dấu chân, vết chân, đường, đường đi, đường hẻm, đường ray, bánh xích = die berufliche Laufbahn + = eine Laufbahn einschlagen +</t>
        </is>
      </c>
    </row>
    <row r="11745">
      <c r="A11745" t="inlineStr">
        <is>
          <t>Laufbursche</t>
        </is>
      </c>
      <c r="B11745" t="inlineStr"/>
      <c r="C11745" t="inlineStr"/>
      <c r="D11745" t="inlineStr">
        <is>
          <t>chú bé hầu, chú tiểu đồng</t>
        </is>
      </c>
    </row>
    <row r="11746">
      <c r="A11746" t="inlineStr">
        <is>
          <t>Laufen</t>
        </is>
      </c>
      <c r="B11746" t="inlineStr"/>
      <c r="C11746" t="inlineStr"/>
      <c r="D11746" t="inlineStr">
        <is>
          <t>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cuộc chạy đua, sự vậm hành, sự chảy, sự buôn lậu, sự phá vòng vây, sự quản lý, sự trông nom, sự điều khiển</t>
        </is>
      </c>
    </row>
    <row r="11747">
      <c r="A11747" t="inlineStr">
        <is>
          <t>laufen</t>
        </is>
      </c>
      <c r="B11747" t="inlineStr"/>
      <c r="C11747" t="inlineStr"/>
      <c r="D11747" t="inlineStr">
        <is>
          <t>ném mạnh, bắn, phóng ra, lao, lao tới - đập vỡ, làm tan nát, làm tan vỡ, làm tiêu tan, làm lúng túng, làm bối rối, làm thất vọng, làm chán nản, văng mạnh, va mạnh, xông tới, nhảy bổ tới, đụng mạnh - 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hoạt động, có tác dụng, lợi dụng, mổ, hành quân, đầu cơ, làm cho hoạt động, cho chạy, thao tác, đưa đến, mang đến, dẫn đến, thi hành, thực hiện, đưa vào sản xuất, khai thác, điều khiển - chạy vội, vội vã, chạy trốn, tẩu thoát, chạy đua, vận hành, lướt đi, trượt đi, chạy lướt, lăn mau..., xoay quanh, bỏ khắp, mọc lan ra, chạy dài, chạy quanh, được viết, được thảo - được kể, có nội dung, tiếp tục tồn tại, tiếp diễn trong một quãng thời gian liên tục, kéo dài, có giá trị, có hiệu lực, ám ảnh, vương vấn, lưu luyến, truyền mãi, còn mãi mãi, lan nhanh - hướng về, nghĩ về, chạy trên tuyến đường, nhoè, thôi, phai, bạc, chảy, đầm đìa, lênh láng, dầm dề, rỉ rò, lên tới, đạt tới, trở nên, trở thành, có xu thế, có chiều hướng, tuột, ngược nước để đẻ, ứng cử - chạy thi, cho chạy đua, vượt qua, chọc thủng, phá vỡ, cầu, phó mặc, theo, đi theo, đuổi theo, rượt theo, cho chảy, đổ vào khuôn, chỉ huy, quản lý, trông nom, xô vào, lao vào, đụng vào, đâm vào, chọc vào - luồn, đưa lướt đi, đổ tràn trề, đổ chứa chan, đổ lai láng, chảy đầm đìa, chảy ròng ròng, cho ra đồng cỏ, buôn lậu, khâu lược, gạch, vẽ, để cho chất đống, đem, đề cử, giới thiệu, ủng hộ - chạy thẳng, bay thẳng, lướt, chạy theo chiều gió - đi bộ, đi tản bộ, hiện ra, xuất hiện, sống, ăn ở, đi lang thang, cùng đi với, bắt đi, tập cho đi, dắt đi, dẫn đi = laufen +</t>
        </is>
      </c>
    </row>
    <row r="11748">
      <c r="A11748" t="inlineStr">
        <is>
          <t>laufend</t>
        </is>
      </c>
      <c r="B11748" t="inlineStr"/>
      <c r="C11748" t="inlineStr"/>
      <c r="D11748" t="inlineStr">
        <is>
          <t>liên tục, liên tiếp, không dứt, không ngừng, tiến hành, duy trì - hiện hành, đang lưu hành, phổ biến, thịnh hành, thông dụng, hiện thời, hiện nay, này - xảy ra ngay lập tức, sắp xảy ra, khẩn trương, cấp bách, gấp, ngay tức khắc, lập tức, ăn ngay được, uống ngay được, inst tháng này - có mặt, hiện diện, hiện tại, nay, sẵn sàng, sẵn sàng giúp đỡ - đều đều, không thay đổi, thường lệ, cân đối, đều, đều đặn, trong biên chế, chuyên nghiệp, chính quy, hợp thức, có quy tắc, quy củ, đúng mực, đúng giờ giấc, đúng, thật, thật sự, hoàn toàn - không còn nghi ngờ gì nữa, ở tu viện, tu đạo - chạy đang chạy, tiến hành trong lúc chạy, chảy, đang chảy, di động trượt đi, liền, đương thời</t>
        </is>
      </c>
    </row>
    <row r="11749">
      <c r="A11749" t="inlineStr">
        <is>
          <t>laufenden</t>
        </is>
      </c>
      <c r="B11749" t="inlineStr"/>
      <c r="C11749" t="inlineStr"/>
      <c r="D11749">
        <f> auf dem laufenden sein + = auf dem laufenden halten + = halte mich auf dem laufenden + = nicht auf dem laufenden sein + = jemanden auf dem laufenden halten + = jemandem auf dem laufenden halten +</f>
        <v/>
      </c>
    </row>
    <row r="11750">
      <c r="A11750" t="inlineStr">
        <is>
          <t>Lauffeuer</t>
        </is>
      </c>
      <c r="B11750" t="inlineStr">
        <is>
          <t>verb</t>
        </is>
      </c>
      <c r="C11750" t="inlineStr"/>
      <c r="D11750" t="inlineStr">
        <is>
          <t>chất cháy = sich wie ein Lauffeuer verbreiten +</t>
        </is>
      </c>
    </row>
    <row r="11751">
      <c r="A11751" t="inlineStr">
        <is>
          <t>Laufgewichtswaage</t>
        </is>
      </c>
      <c r="B11751" t="inlineStr"/>
      <c r="C11751" t="inlineStr"/>
      <c r="D11751" t="inlineStr">
        <is>
          <t>cái cân dọc</t>
        </is>
      </c>
    </row>
    <row r="11752">
      <c r="A11752" t="inlineStr">
        <is>
          <t>Laufkatze</t>
        </is>
      </c>
      <c r="B11752" t="inlineStr"/>
      <c r="C11752" t="inlineStr"/>
      <c r="D11752" t="inlineStr">
        <is>
          <t>xe hai bánh đẩy tay, xe bốn bánh đẩy tay, xe dọn bàn, goòng, bánh vẹt, xe điện</t>
        </is>
      </c>
    </row>
    <row r="11753">
      <c r="A11753" t="inlineStr">
        <is>
          <t>Laufleine</t>
        </is>
      </c>
      <c r="B11753" t="inlineStr"/>
      <c r="C11753" t="inlineStr"/>
      <c r="D11753" t="inlineStr">
        <is>
          <t>đường kiếm tấn công bất thình lình, sự lao tới, sự nhào tới, dây dạy ngựa chạy vòng tròn, nơi dạy ngựa chạy vòng tròn</t>
        </is>
      </c>
    </row>
    <row r="11754">
      <c r="A11754" t="inlineStr">
        <is>
          <t>Laufmasche</t>
        </is>
      </c>
      <c r="B11754" t="inlineStr"/>
      <c r="C11754" t="inlineStr"/>
      <c r="D11754" t="inlineStr">
        <is>
          <t>thang &amp; )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t>
        </is>
      </c>
    </row>
    <row r="11755">
      <c r="A11755" t="inlineStr">
        <is>
          <t>Laufplanke</t>
        </is>
      </c>
      <c r="B11755" t="inlineStr"/>
      <c r="C11755" t="inlineStr"/>
      <c r="D11755">
        <f> die Laufplanke +</f>
        <v/>
      </c>
    </row>
    <row r="11756">
      <c r="A11756" t="inlineStr">
        <is>
          <t>Laufrad</t>
        </is>
      </c>
      <c r="B11756" t="inlineStr"/>
      <c r="C11756" t="inlineStr"/>
      <c r="D11756" t="inlineStr">
        <is>
          <t>sức đẩy, sức đẩy về phía trước, điều thúc ép, điều buộc tội, điều bắt buộc, người thúc đẩy, vật thúc đẩy, bánh công tác - Rôto, khối quay, cánh quạt = das Laufrad + = das Laufrad +</t>
        </is>
      </c>
    </row>
    <row r="11757">
      <c r="A11757" t="inlineStr">
        <is>
          <t>Laufrille</t>
        </is>
      </c>
      <c r="B11757" t="inlineStr"/>
      <c r="C11757" t="inlineStr"/>
      <c r="D11757" t="inlineStr">
        <is>
          <t>dấu, vết, số nhiều) dấu chân, vết chân, đường, đường đi, đường hẻm, đường ray, bánh xích</t>
        </is>
      </c>
    </row>
    <row r="11758">
      <c r="A11758" t="inlineStr">
        <is>
          <t>Laufring</t>
        </is>
      </c>
      <c r="B11758" t="inlineStr"/>
      <c r="C11758" t="inlineStr"/>
      <c r="D11758" t="inlineStr">
        <is>
          <t>nòi, chủng tộc, nòi người, loài, giống, dòng, giòng giống, loại, giới, hạng, rễ, rễ gừng, củ gừng, cuộc đua, cuộc chạy đua, cuộc đua ngựa, dòng nước lũ, dòng nước chảy xiết, sông đào dẫn nước - con kênh, cuộc đời, đời người, sự vận hành, vòng ổ trục, vòng ổ bi</t>
        </is>
      </c>
    </row>
    <row r="11759">
      <c r="A11759" t="inlineStr">
        <is>
          <t>Laufrolle</t>
        </is>
      </c>
      <c r="B11759" t="inlineStr"/>
      <c r="C11759" t="inlineStr"/>
      <c r="D11759" t="inlineStr">
        <is>
          <t>con hải ly, hương hải ly, cái mũ, bình đựng muối tiêu, giấm ớt caster) = die Laufrolle +</t>
        </is>
      </c>
    </row>
    <row r="11760">
      <c r="A11760" t="inlineStr">
        <is>
          <t>Laufschrift</t>
        </is>
      </c>
      <c r="B11760" t="inlineStr"/>
      <c r="C11760" t="inlineStr"/>
      <c r="D11760" t="inlineStr">
        <is>
          <t>người phát thanh bản tin ở đài - máy điện báo, đồng hồ, người đánh dấu kiểm, trái tim</t>
        </is>
      </c>
    </row>
    <row r="11761">
      <c r="A11761" t="inlineStr">
        <is>
          <t>Laufschritt</t>
        </is>
      </c>
      <c r="B11761" t="inlineStr"/>
      <c r="C11761" t="inlineStr"/>
      <c r="D11761" t="inlineStr">
        <is>
          <t>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im Laufschritt + = im Laufschritt +</t>
        </is>
      </c>
    </row>
    <row r="11762">
      <c r="A11762" t="inlineStr">
        <is>
          <t>Laufsteg</t>
        </is>
      </c>
      <c r="B11762" t="inlineStr"/>
      <c r="C11762" t="inlineStr"/>
      <c r="D11762" t="inlineStr">
        <is>
          <t>lối đi giữa các hàng ghế, lối đi chéo dẫn đến các hàng ghế sau, cầu tàu, đường từ mũi tàu đến lái - lối dẫn vật nuôi đi uống nước, đường lăn gỗ, đường băng = der Laufsteg + = der Laufsteg +</t>
        </is>
      </c>
    </row>
    <row r="11763">
      <c r="A11763" t="inlineStr">
        <is>
          <t>Laufvogel</t>
        </is>
      </c>
      <c r="B11763" t="inlineStr"/>
      <c r="C11763" t="inlineStr"/>
      <c r="D11763" t="inlineStr">
        <is>
          <t>người đi bộ, người dạo chơi, vận động viên đi bộ, chim chạy</t>
        </is>
      </c>
    </row>
    <row r="11764">
      <c r="A11764" t="inlineStr">
        <is>
          <t>Laufwerk</t>
        </is>
      </c>
      <c r="B11764" t="inlineStr"/>
      <c r="C11764" t="inlineStr"/>
      <c r="D11764" t="inlineStr">
        <is>
          <t>phương sách, phương kế, chước mưu, vật sáng chế ra, thiết bị, dụng cụ, máy móc, hình vẽ, hình trang trí, hình tương trưng, châm ngôn, đề từ - 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cơ cấu, cơ chế &amp; ), kỹ thuật, kỹ xảo, thuyết cơ giới</t>
        </is>
      </c>
    </row>
    <row r="11765">
      <c r="A11765" t="inlineStr">
        <is>
          <t>Laufzeit</t>
        </is>
      </c>
      <c r="B11765" t="inlineStr"/>
      <c r="C11765" t="inlineStr"/>
      <c r="D11765" t="inlineStr">
        <is>
          <t>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hạn, giới hạn, định hạn, thời hạn, kỳ hạn, phiên, kỳ học, quý, khoá, điều kiện, điều khoản, giá, quan hệ, sự giao thiệp, sự giao hảo, sự đi lại, thuật ngữ, lời lẽ, ngôn ngữ, số hạng = die Laufzeit + = die Laufzeit + = die Laufzeit +</t>
        </is>
      </c>
    </row>
    <row r="11766">
      <c r="A11766" t="inlineStr">
        <is>
          <t>Lauge</t>
        </is>
      </c>
      <c r="B11766" t="inlineStr"/>
      <c r="C11766" t="inlineStr"/>
      <c r="D11766" t="inlineStr">
        <is>
          <t>nước biển, nước mặn, nước muối, biển, nước mắt - dốc, chỗ dốc, sườn dốc, sự ngâm, nước ngâm = die Lauge +</t>
        </is>
      </c>
    </row>
    <row r="11767">
      <c r="A11767" t="inlineStr">
        <is>
          <t>Lauheit</t>
        </is>
      </c>
      <c r="B11767" t="inlineStr"/>
      <c r="C11767" t="inlineStr"/>
      <c r="D11767" t="inlineStr">
        <is>
          <t>sự không thật tâm, sự không nhiệt tình, sự không tha thiết, sự miễn cưỡng, sự không hăng hái, sự thiếu can đảm - tính chất ấm, tính chất âm ấm, tính chất nhạt nhẽo, tính chất hững hờ, tính chát lãnh đạm</t>
        </is>
      </c>
    </row>
    <row r="11768">
      <c r="A11768" t="inlineStr">
        <is>
          <t>launenhaft</t>
        </is>
      </c>
      <c r="B11768" t="inlineStr"/>
      <c r="C11768" t="inlineStr"/>
      <c r="D11768" t="inlineStr">
        <is>
          <t>thất thường, đồng bóng - tròng trành không vững, xộc xệch, ốm yếu, kỳ quặc, gàn dở, lập dị, hay thay đổi, quanh co, khúc khuỷu, cáu kỉnh, quàu quạu - từng cơn, từng đợt, chập chờn - quái đản, kỳ cục - buồn rầu, ủ r</t>
        </is>
      </c>
    </row>
    <row r="11769">
      <c r="A11769" t="inlineStr">
        <is>
          <t>Launenhaftigkeit</t>
        </is>
      </c>
      <c r="B11769" t="inlineStr"/>
      <c r="C11769" t="inlineStr"/>
      <c r="D11769" t="inlineStr">
        <is>
          <t>tính thất thường, tính đồng bóng - sự tròng trành, sự không vững, sự xộc xệch, sự ốm yếu, tính kỳ quặc, tính gàn dở, tính lập dị, tính hay thay đổi, sự quanh co, sự khúc khuỷu, tính cáu kỉnh, tính quàu quạu - tính nóng nảy, tính hay hờn mát, tính hay dằn dỗi</t>
        </is>
      </c>
    </row>
    <row r="11770">
      <c r="A11770" t="inlineStr">
        <is>
          <t>launisch</t>
        </is>
      </c>
      <c r="B11770" t="inlineStr"/>
      <c r="C11770" t="inlineStr"/>
      <c r="D11770" t="inlineStr">
        <is>
          <t>thất thường, đồng bóng - kỳ cục, dở hơi, gàn, có những thích thú kỳ cục, có những thích thú dở hơi - - hay thay đổi, bông lông, phù phiếm - buồn rầu, ủ r - khư khư giữ lấy sai lầm, ngang ngạnh, ngoan cố, hư hỏng, hư thân mất nết, đồi truỵ, cáu kỉnh, khó tính, trái thói, éo le, tai ác, sai lầm bất công, oan, ngược lại lời chứng, ngược lại lệnh của quan toà - cau có, hay tức, hay dằn dỗi - nóng nảy, hay hờn mát - khí chất, tính khí, bất thường - hay bực mình, dễ bực mình, hay sốt ruột - lang thang - ương ngạnh, bướng bỉnh - kỳ quái, kỳ dị</t>
        </is>
      </c>
    </row>
    <row r="11771">
      <c r="A11771" t="inlineStr">
        <is>
          <t>Laus</t>
        </is>
      </c>
      <c r="B11771" t="inlineStr"/>
      <c r="C11771" t="inlineStr"/>
      <c r="D11771" t="inlineStr">
        <is>
          <t>con rệp, sâu bọ, lỗi kỹ thuật, thiếu sót về kỹ thuật, ý nghĩ điên rồ, sự điên rồ, máy ghi âm nhỏ = die Laus +</t>
        </is>
      </c>
    </row>
    <row r="11772">
      <c r="A11772" t="inlineStr">
        <is>
          <t>lauschen</t>
        </is>
      </c>
      <c r="B11772" t="inlineStr"/>
      <c r="C11772" t="inlineStr"/>
      <c r="D11772" t="inlineStr">
        <is>
          <t>nghe trộm = lauschen + = ich wünsche, ich hätte lauschen können +</t>
        </is>
      </c>
    </row>
    <row r="11773">
      <c r="A11773" t="inlineStr">
        <is>
          <t>Lauscher</t>
        </is>
      </c>
      <c r="B11773" t="inlineStr"/>
      <c r="C11773" t="inlineStr"/>
      <c r="D11773" t="inlineStr">
        <is>
          <t>người nghe trộm - người nghe, thính giả</t>
        </is>
      </c>
    </row>
    <row r="11774">
      <c r="A11774" t="inlineStr">
        <is>
          <t>lausen</t>
        </is>
      </c>
      <c r="B11774" t="inlineStr"/>
      <c r="C11774" t="inlineStr"/>
      <c r="D11774" t="inlineStr">
        <is>
          <t>bắt rận, bắt chấy, khử rận, gỡ mìn, gỡ bẫy mìn</t>
        </is>
      </c>
    </row>
    <row r="11775">
      <c r="A11775" t="inlineStr">
        <is>
          <t>lausig</t>
        </is>
      </c>
      <c r="B11775" t="inlineStr"/>
      <c r="C11775" t="inlineStr"/>
      <c r="D11775" t="inlineStr">
        <is>
          <t>đáng kinh sợ, uy nghi, oai nghiêm, dễ sợ, khủng khiếp, lạ lùng, phi thường, hết sức, vô cùng, thật là, đáng tôn kính - có rận, có chấy, puộc thưa khuẫn bần tiện, ghê gớm, đầy rẫy, lắm, nhiều - cực khổ, khốn khổ, khổ sở, cùng khổ, đáng thương, tồi tàn, nghèo nàn = lausig kalt +</t>
        </is>
      </c>
    </row>
    <row r="11776">
      <c r="A11776" t="inlineStr">
        <is>
          <t>Laute</t>
        </is>
      </c>
      <c r="B11776" t="inlineStr"/>
      <c r="C11776" t="inlineStr"/>
      <c r="D11776" t="inlineStr">
        <is>
          <t>đàn luýt, nhựa gắn, mát tít = die Laute spielen + = Laute hervorbringen +</t>
        </is>
      </c>
    </row>
    <row r="11777">
      <c r="A11777" t="inlineStr">
        <is>
          <t>lauten</t>
        </is>
      </c>
      <c r="B11777" t="inlineStr"/>
      <c r="C11777" t="inlineStr"/>
      <c r="D11777" t="inlineStr">
        <is>
          <t>đọc, học, nghiên cứu, xem đoán, ghi, chỉ, hiểu, cho là, biết được, viết, đọc nghe như = lauten +</t>
        </is>
      </c>
    </row>
    <row r="11778">
      <c r="A11778" t="inlineStr">
        <is>
          <t>lauter</t>
        </is>
      </c>
      <c r="B11778" t="inlineStr"/>
      <c r="C11778" t="inlineStr"/>
      <c r="D11778" t="inlineStr">
        <is>
          <t>thật thà, ngay thẳng, bộc trực, vô tư, không thiên vị - nhiều, lắm - chỉ có một, duy nhất, tốt nhất, đáng xét nhất, chỉ, mới, cuối cùng, nhưng, chỉ phải, nếu không, chỉ trừ ra - trong, trong sạch, nguyên chất, tinh khiết, không lai, thuần chủng, trong sáng, thanh khiết, thuần khiết, trong trắng, trinh bạch, thuần tuý, hoàn toàn, chỉ là, có một nguyên âm đứng trước - tận cùng bằng một nguyên âm, không có phụ âm khác kèm theo sau - đúng là, tuyệt đối, dốc đứng, thẳng đứng, mỏng dính, trông thấy da, thẳng - thành thật, ngay thật, chân thành, thành khẩn = sprich lauter! +</t>
        </is>
      </c>
    </row>
    <row r="11779">
      <c r="A11779" t="inlineStr">
        <is>
          <t>lautlich</t>
        </is>
      </c>
      <c r="B11779" t="inlineStr"/>
      <c r="C11779" t="inlineStr"/>
      <c r="D11779" t="inlineStr">
        <is>
          <t>ngữ âm, ngữ âm học</t>
        </is>
      </c>
    </row>
    <row r="11780">
      <c r="A11780" t="inlineStr">
        <is>
          <t>lautlos</t>
        </is>
      </c>
      <c r="B11780" t="inlineStr"/>
      <c r="C11780" t="inlineStr"/>
      <c r="D11780"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 - câm, thầm lặng, lặng thinh, ngầm, không nói được nên lời, im hơi lặng tiếng - không có tiếng ồn ào, im lặng, yên ắng - không nói, ít nói, làm thinh, yên lặng, yên tĩnh, tĩnh mịch, thanh vắng - không kêu</t>
        </is>
      </c>
    </row>
    <row r="11781">
      <c r="A11781" t="inlineStr">
        <is>
          <t>lautmalend</t>
        </is>
      </c>
      <c r="B11781" t="inlineStr"/>
      <c r="C11781" t="inlineStr"/>
      <c r="D11781" t="inlineStr">
        <is>
          <t>tượng thanh, sự cấu tạo từ tượng thanh, từ tượng thanh</t>
        </is>
      </c>
    </row>
    <row r="11782">
      <c r="A11782" t="inlineStr">
        <is>
          <t>Lautmalerei</t>
        </is>
      </c>
      <c r="B11782" t="inlineStr"/>
      <c r="C11782" t="inlineStr"/>
      <c r="D11782" t="inlineStr">
        <is>
          <t>sự cấu tạo từ tượng thanh, từ tượng thanh, sự dùng từ tượng thanh</t>
        </is>
      </c>
    </row>
    <row r="11783">
      <c r="A11783" t="inlineStr">
        <is>
          <t>Lautnachahmung</t>
        </is>
      </c>
      <c r="B11783" t="inlineStr"/>
      <c r="C11783" t="inlineStr"/>
      <c r="D11783" t="inlineStr">
        <is>
          <t>sự cấu tạo từ tượng thanh, từ tượng thanh, sự dùng từ tượng thanh</t>
        </is>
      </c>
    </row>
    <row r="11784">
      <c r="A11784" t="inlineStr">
        <is>
          <t>Lautsprecher</t>
        </is>
      </c>
      <c r="B11784" t="inlineStr"/>
      <c r="C11784" t="inlineStr"/>
      <c r="D11784" t="inlineStr">
        <is>
          <t>người nói, người diễn thuyết, người thuyết minh, loud_speaker, Speaker chủ tịch hạ nghị viện</t>
        </is>
      </c>
    </row>
    <row r="11785">
      <c r="A11785" t="inlineStr">
        <is>
          <t>Lautverschiebung</t>
        </is>
      </c>
      <c r="B11785" t="inlineStr"/>
      <c r="C11785" t="inlineStr"/>
      <c r="D11785" t="inlineStr">
        <is>
          <t>sự đôi trật tự, sự hoán vị, pháp hoán vị</t>
        </is>
      </c>
    </row>
    <row r="11786">
      <c r="A11786" t="inlineStr">
        <is>
          <t>Lautzeichen</t>
        </is>
      </c>
      <c r="B11786" t="inlineStr"/>
      <c r="C11786" t="inlineStr"/>
      <c r="D11786" t="inlineStr">
        <is>
          <t>ảnh ghi âm, dấu ghi âm, tín hiệu ngữ âm</t>
        </is>
      </c>
    </row>
    <row r="11787">
      <c r="A11787" t="inlineStr">
        <is>
          <t>lauwarm</t>
        </is>
      </c>
      <c r="B11787" t="inlineStr"/>
      <c r="C11787" t="inlineStr"/>
      <c r="D11787" t="inlineStr">
        <is>
          <t>ấm, âm ấm, nhạt nhẽo, hững hờ, lãnh đạm = lauwarm werden + = lauwarm machen +</t>
        </is>
      </c>
    </row>
    <row r="11788">
      <c r="A11788" t="inlineStr">
        <is>
          <t>Lavendel</t>
        </is>
      </c>
      <c r="B11788" t="inlineStr"/>
      <c r="C11788" t="inlineStr"/>
      <c r="D11788" t="inlineStr">
        <is>
          <t>cây oải hương, hoa oải hương spike), màu hoa oải hương, lavender-water</t>
        </is>
      </c>
    </row>
    <row r="11789">
      <c r="A11789" t="inlineStr">
        <is>
          <t>Lavieren</t>
        </is>
      </c>
      <c r="B11789" t="inlineStr"/>
      <c r="C11789" t="inlineStr"/>
      <c r="D11789" t="inlineStr">
        <is>
          <t>đồ ăn, đinh đầu bẹt, đinh bấm, đường khâu lược, dây néo góc buồm, đường chạy, đường lối, chính sách, chiến thuật là khác với đường lối chính sách, chiến thuật trước đó)</t>
        </is>
      </c>
    </row>
    <row r="11790">
      <c r="A11790" t="inlineStr">
        <is>
          <t>Lawine</t>
        </is>
      </c>
      <c r="B11790" t="inlineStr"/>
      <c r="C11790" t="inlineStr"/>
      <c r="D11790" t="inlineStr">
        <is>
          <t>tuyết lở, loạt dồn dập, tràng dồn dập "mưa", thác</t>
        </is>
      </c>
    </row>
    <row r="11791">
      <c r="A11791" t="inlineStr">
        <is>
          <t>lax</t>
        </is>
      </c>
      <c r="B11791" t="inlineStr"/>
      <c r="C11791" t="inlineStr"/>
      <c r="D11791" t="inlineStr">
        <is>
          <t>không để ý, không lưu ý, không chú ý, sơ ý, không cẩn thận, cẩu thả, không chính xác, vô tư, không lo nghĩ - lỏng lẻo, không chặt chẽ, không nghiêm</t>
        </is>
      </c>
    </row>
    <row r="11792">
      <c r="A11792" t="inlineStr">
        <is>
          <t>Laxheit</t>
        </is>
      </c>
      <c r="B11792" t="inlineStr"/>
      <c r="C11792" t="inlineStr"/>
      <c r="D11792" t="inlineStr">
        <is>
          <t>sự thiếu thận trọng, sự cẩu thả, sự vô ý - tình trạng lỏng lẻo, tình trạng không chặt chẽ, tính không nghiêm, sự sao lãng, sự biếng trễ, tính không sát, tính không rõ ràng, tính mập mờ, tính uể oải, tính lờ phờ, tính không mềm - tình trạng nhâo, tình trạng không chắc, chứng yếu bụng</t>
        </is>
      </c>
    </row>
    <row r="11793">
      <c r="A11793" t="inlineStr">
        <is>
          <t>Lazarett</t>
        </is>
      </c>
      <c r="B11793" t="inlineStr"/>
      <c r="C11793" t="inlineStr"/>
      <c r="D11793" t="inlineStr">
        <is>
          <t>bệnh viện, nhà thương, tổ chức từ thiện, tổ chức cứu tế</t>
        </is>
      </c>
    </row>
    <row r="11794">
      <c r="A11794" t="inlineStr">
        <is>
          <t>Leasing</t>
        </is>
      </c>
      <c r="B11794" t="inlineStr"/>
      <c r="C11794" t="inlineStr"/>
      <c r="D11794" t="inlineStr">
        <is>
          <t>sự dối trá, sự man trá, lời nói dối</t>
        </is>
      </c>
    </row>
    <row r="11795">
      <c r="A11795" t="inlineStr">
        <is>
          <t>Leasingnehmer</t>
        </is>
      </c>
      <c r="B11795" t="inlineStr"/>
      <c r="C11795" t="inlineStr"/>
      <c r="D11795" t="inlineStr">
        <is>
          <t>người thuê theo hợp đồng</t>
        </is>
      </c>
    </row>
    <row r="11796">
      <c r="A11796" t="inlineStr">
        <is>
          <t>leben</t>
        </is>
      </c>
      <c r="B11796" t="inlineStr">
        <is>
          <t>động từ</t>
        </is>
      </c>
      <c r="C11796" t="inlineStr"/>
      <c r="D11796" t="inlineStr">
        <is>
          <t>sống * danh từ - Cuộc sống, sự sống - etw für sein Leben gern tun +: thích làm cái gì - sich das Leben nehmen +: tự tử - mit seinem Leben spielen +: đùa với thần chết</t>
        </is>
      </c>
    </row>
    <row r="11797">
      <c r="A11797" t="inlineStr">
        <is>
          <t>lebend</t>
        </is>
      </c>
      <c r="B11797" t="inlineStr"/>
      <c r="C11797" t="inlineStr"/>
      <c r="D11797" t="inlineStr">
        <is>
          <t>sống, còn sống, đang sống, vẫn còn, còn tồn tại, còn có hiệu lực, còn giá trị, nhan nhản, nhung nhúc, lúc nhúc, nhanh nhảu, nhanh nhẹn, sinh động, hoạt động, hiểu rõ, nhận thức được - giác ngộ - có sinh khí, có sức sống, nhộn nhịp, náo nhiệt - đang tồn tại, giống lắm, giống như hệt, đang cháy, đang chảy = lebend +</t>
        </is>
      </c>
    </row>
    <row r="11798">
      <c r="A11798" t="inlineStr">
        <is>
          <t>lebendig</t>
        </is>
      </c>
      <c r="B11798" t="inlineStr"/>
      <c r="C11798" t="inlineStr"/>
      <c r="D11798" t="inlineStr">
        <is>
          <t>sống, còn sống, đang sống, vẫn còn, còn tồn tại, còn có hiệu lực, còn giá trị, nhan nhản, nhung nhúc, lúc nhúc, nhanh nhảu, nhanh nhẹn, sinh động, hoạt động, hiểu rõ, nhận thức được - giác ngộ - có sinh khí, có sức sống, nhộn nhịp, náo nhiệt - đầy sức sống, đầy sinh khí, sôi nổi, được cổ vũ, phấn khởi lên - sắc bén, nhọn, sắc sảo, sâu sắc, thấm thía, chua cay - thực, đang cháy đỏ, chưa nổ, chưa cháy, đang quay, có dòng điện chạy qua, tại chỗ, trong lúc sự việc xảy ra, mạnh mẽ, đầy khí lực, nóng hổi, có tính chất thời sự - giống như thật, vui vẻ, hoạt bát hăng hái, năng nổ, khó khăn, nguy hiểm, thất điên bát đảo, tươi - đang tồn tại, giống lắm, giống như hệt, đang cháy, đang chảy - nhanh, mau, tinh, sắc, thính, tính linh lợi, hoạt bát, nhanh trí, sáng trí, nhạy cảm, dễ - đỏ, hung hung đỏ, đỏ hoe, đẫm máu, ác liệt, cách mạng, cộng sản, cực tả - đầy tinh thần, linh hoạt, hăng say, dũng cảm, anh dũng, có tinh thần - chói lọi, sặc sỡ = lebendig werden + = wieder lebendig werden +</t>
        </is>
      </c>
    </row>
    <row r="11799">
      <c r="A11799" t="inlineStr">
        <is>
          <t>Lebendigkeit</t>
        </is>
      </c>
      <c r="B11799" t="inlineStr"/>
      <c r="C11799" t="inlineStr"/>
      <c r="D11799" t="inlineStr">
        <is>
          <t>sự nhanh nhẹn, sự nhanh nhẩu, sự lẹ làng, sự lanh lợi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tính vui vẻ, tính hoạt bát, tính hăng hái, tính năng nổ, tính sôi nổi - sự vui vẻ, tính nhanh nhảu - tính chất chói lọi, tính chất sặc sỡ, tính chất đầy sức sống, tính chất sinh động, tính chất mạnh mẽ, tính chất sâu sắc</t>
        </is>
      </c>
    </row>
    <row r="11800">
      <c r="A11800" t="inlineStr">
        <is>
          <t>Lebens</t>
        </is>
      </c>
      <c r="B11800" t="inlineStr"/>
      <c r="C11800" t="inlineStr"/>
      <c r="D11800" t="inlineStr">
        <is>
          <t>sự bơi lội, vực sâu nhiều cá, tình hình chung, chiều hướng chung, swimming-bladder = in der Blüte des Lebens + = die Wechselfälle des Lebens + = in der Blüte seines Lebens + = unter Einsatz seines Lebens + = die Annehmlichkeiten des Lebens + = während seines ganzen Lebens +</t>
        </is>
      </c>
    </row>
    <row r="11801">
      <c r="A11801" t="inlineStr">
        <is>
          <t>Lebensabend</t>
        </is>
      </c>
      <c r="B11801" t="inlineStr"/>
      <c r="C11801" t="inlineStr"/>
      <c r="D11801" t="inlineStr">
        <is>
          <t>buổi chiều, buổi tối, tối đêm, lúc xế bóng - chiều hôm</t>
        </is>
      </c>
    </row>
    <row r="11802">
      <c r="A11802" t="inlineStr">
        <is>
          <t>Lebensalter</t>
        </is>
      </c>
      <c r="B11802" t="inlineStr"/>
      <c r="C11802" t="inlineStr"/>
      <c r="D11802" t="inlineStr">
        <is>
          <t>tuổi, tuổi già, tuổi tác, thời đại, thời kỳ, tuổi trưởng thành, số nhiều) lâu lắm, hàng thế kỷ, thế hệ</t>
        </is>
      </c>
    </row>
    <row r="11803">
      <c r="A11803" t="inlineStr">
        <is>
          <t>Lebensart</t>
        </is>
      </c>
      <c r="B11803" t="inlineStr"/>
      <c r="C11803" t="inlineStr"/>
      <c r="D11803" t="inlineStr">
        <is>
          <t>kiểu cách, hình dáng, mốt, thời trang, tập tục phong lưu đài các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cách, lối, kiểu, in, thói, dáng, vẻ, bộ dạng, thái độ, cử chỉ, cách xử sự, cách cư xử, phong tục, tập quán, bút pháp, loại, hạng = die feine Lebensart + = keine Lebensart haben + = er hat keine Lebensart +</t>
        </is>
      </c>
    </row>
    <row r="11804">
      <c r="A11804" t="inlineStr">
        <is>
          <t>lebensbejahend</t>
        </is>
      </c>
      <c r="B11804" t="inlineStr"/>
      <c r="C11804" t="inlineStr"/>
      <c r="D11804" t="inlineStr">
        <is>
          <t>lạc quan chủ nghĩa</t>
        </is>
      </c>
    </row>
    <row r="11805">
      <c r="A11805" t="inlineStr">
        <is>
          <t>Lebensbeschreibung</t>
        </is>
      </c>
      <c r="B11805" t="inlineStr"/>
      <c r="C11805" t="inlineStr"/>
      <c r="D11805" t="inlineStr">
        <is>
          <t>tiểu sử, lý lịch - sự sống, đời sống, sinh mệnh, tính mệnh, đời, người đời, cuộc sống, sự sinh sống, sự sinh tồn, cách sống, cách sinh hoạt, sinh khí, sinh lực, sự hoạt động, thân thế, tuổi thọ, thời gian tồn tại - nhân sinh, vật sống, biểu hiện của sự sống</t>
        </is>
      </c>
    </row>
    <row r="11806">
      <c r="A11806" t="inlineStr">
        <is>
          <t>Lebensdauer</t>
        </is>
      </c>
      <c r="B11806" t="inlineStr"/>
      <c r="C11806" t="inlineStr"/>
      <c r="D11806" t="inlineStr">
        <is>
          <t>tuổi, tuổi già, tuổi tác, thời đại, thời kỳ, tuổi trưởng thành, số nhiều) lâu lắm, hàng thế kỷ, thế hệ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cả cuộc đời = die vermutliche Lebensdauer +</t>
        </is>
      </c>
    </row>
    <row r="11807">
      <c r="A11807" t="inlineStr">
        <is>
          <t>Lebensfreude</t>
        </is>
      </c>
      <c r="B11807" t="inlineStr"/>
      <c r="C11807" t="inlineStr"/>
      <c r="D11807" t="inlineStr">
        <is>
          <t>sự nổ, sức nổi, khả năng chóng phục hồi sức khoẻ, tinh thần hăng hái, tính sôi nổi, , tính vui vẻ, xu thế lên giá</t>
        </is>
      </c>
    </row>
    <row r="11808">
      <c r="A11808" t="inlineStr">
        <is>
          <t>Lebensgemeinschaft</t>
        </is>
      </c>
      <c r="B11808" t="inlineStr"/>
      <c r="C11808" t="inlineStr"/>
      <c r="D11808" t="inlineStr">
        <is>
          <t>tình bạn, tình bạn bè, tổ thợ sắp chữ - sự cộng sinh</t>
        </is>
      </c>
    </row>
    <row r="11809">
      <c r="A11809" t="inlineStr">
        <is>
          <t>Lebensgeschichte</t>
        </is>
      </c>
      <c r="B11809" t="inlineStr"/>
      <c r="C11809" t="inlineStr"/>
      <c r="D11809" t="inlineStr">
        <is>
          <t>tiểu sử, lý lịch - sử, sử học, lịch sử, kịch lịch sử</t>
        </is>
      </c>
    </row>
    <row r="11810">
      <c r="A11810" t="inlineStr">
        <is>
          <t>Lebenskraft</t>
        </is>
      </c>
      <c r="B11810" t="inlineStr"/>
      <c r="C11810" t="inlineStr"/>
      <c r="D11810" t="inlineStr">
        <is>
          <t>sự nổ, sức nổi, khả năng chóng phục hồi sức khoẻ, tinh thần hăng hái, tính sôi nổi, , tính vui vẻ, xu thế lên giá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sức mạnh, sự cường tráng, sức mãnh liệt, sức hăng hái, sự mạnh mẽ, khí lực - sức sống, khả năng tồn tại lâu dài</t>
        </is>
      </c>
    </row>
    <row r="11811">
      <c r="A11811" t="inlineStr">
        <is>
          <t>Lebenslage</t>
        </is>
      </c>
      <c r="B11811" t="inlineStr"/>
      <c r="C11811" t="inlineStr"/>
      <c r="D11811" t="inlineStr">
        <is>
          <t>vị trí, địa thế, tình thế, tình cảnh, hoàn cảnh, trạng thái, chỗ làm, việc làm, điểm nút</t>
        </is>
      </c>
    </row>
    <row r="11812">
      <c r="A11812" t="inlineStr">
        <is>
          <t>Lebenslauf</t>
        </is>
      </c>
      <c r="B11812" t="inlineStr"/>
      <c r="C11812" t="inlineStr"/>
      <c r="D11812" t="inlineStr">
        <is>
          <t>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t>
        </is>
      </c>
    </row>
    <row r="11813">
      <c r="A11813" t="inlineStr">
        <is>
          <t>Lebensmittel</t>
        </is>
      </c>
      <c r="B11813" t="inlineStr"/>
      <c r="C11813" t="inlineStr"/>
      <c r="D11813" t="inlineStr">
        <is>
          <t>thức ăn, đồ ăn = die Lebensmittel + = Lebensmittel einkaufen für + = die leicht verderblichen Lebensmittel +</t>
        </is>
      </c>
    </row>
    <row r="11814">
      <c r="A11814" t="inlineStr">
        <is>
          <t>Lebensraum</t>
        </is>
      </c>
      <c r="B11814" t="inlineStr"/>
      <c r="C11814" t="inlineStr"/>
      <c r="D11814">
        <f> der Lebensraum +</f>
        <v/>
      </c>
    </row>
    <row r="11815">
      <c r="A11815" t="inlineStr">
        <is>
          <t>Lebensstellung</t>
        </is>
      </c>
      <c r="B11815" t="inlineStr"/>
      <c r="C11815" t="inlineStr"/>
      <c r="D11815" t="inlineStr">
        <is>
          <t>trạm, điểm, đồn, đài, ty, nhà ga, đồn binh, điểm gốc, khoảng cách tiêu chuẩn, chỗ nuôi cừu, địa vị, chức, sự ăn kiêng, hoàn cảnh, môi trường, sự đứng lại, tình trạng đứng lại</t>
        </is>
      </c>
    </row>
    <row r="11816">
      <c r="A11816" t="inlineStr">
        <is>
          <t>Lebensstil</t>
        </is>
      </c>
      <c r="B11816" t="inlineStr"/>
      <c r="C11816" t="inlineStr"/>
      <c r="D11816" t="inlineStr">
        <is>
          <t>cột đồng hồ mặt trời, vòi nhuỵ, văn phong, phong cách, cách, lối, loại, kiểu, dáng, thời trang, mốt, danh hiệu, tước hiệu, lịch, điều đặc sắc, điểm xuất sắc, bút trâm, bút mực, bút chì, kim</t>
        </is>
      </c>
    </row>
    <row r="11817">
      <c r="A11817" t="inlineStr">
        <is>
          <t>Lebensversicherung</t>
        </is>
      </c>
      <c r="B11817" t="inlineStr"/>
      <c r="C11817" t="inlineStr"/>
      <c r="D11817" t="inlineStr">
        <is>
          <t>bảo hiểm nhân th</t>
        </is>
      </c>
    </row>
    <row r="11818">
      <c r="A11818" t="inlineStr">
        <is>
          <t>Lebenswandel</t>
        </is>
      </c>
      <c r="B11818" t="inlineStr"/>
      <c r="C11818" t="inlineStr"/>
      <c r="D11818" t="inlineStr">
        <is>
          <t>hạnh kiểm, tư cách, đạo đức, cách cư xử, sự chỉ đạo, sự điều khiển, sự hướng dẫn, sự quản lý, cách sắp đặt, cách bố cục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der schlechte Lebenswandel +</t>
        </is>
      </c>
    </row>
    <row r="11819">
      <c r="A11819" t="inlineStr">
        <is>
          <t>Lebensweise</t>
        </is>
      </c>
      <c r="B11819" t="inlineStr"/>
      <c r="C11819" t="inlineStr"/>
      <c r="D11819"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thói quen, tập quán, thể chất, tạng người, vóc người, tính khí, tính tình, cách mọc, cách phát triển, bộ quần áo đi ngựa riding habit), áo - cuộc sống sinh hoạt, cách sinh nhai, sinh kế, người sống, môn nhập khoản, hoa lợi = die sitzende Lebensweise + = die extravagante Lebensweise + = die gesundheitsmäßige Lebensweise +</t>
        </is>
      </c>
    </row>
    <row r="11820">
      <c r="A11820" t="inlineStr">
        <is>
          <t>lebenswert</t>
        </is>
      </c>
      <c r="B11820" t="inlineStr"/>
      <c r="C11820" t="inlineStr"/>
      <c r="D11820" t="inlineStr">
        <is>
          <t>có thể ở được, đáng sống, có thể sống được, có thể cùng chung sống với, dễ chung sống với</t>
        </is>
      </c>
    </row>
    <row r="11821">
      <c r="A11821" t="inlineStr">
        <is>
          <t>Lebenszeit</t>
        </is>
      </c>
      <c r="B11821" t="inlineStr"/>
      <c r="C11821" t="inlineStr"/>
      <c r="D11821" t="inlineStr">
        <is>
          <t>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cả cuộc đời = auf Lebenszeit +</t>
        </is>
      </c>
    </row>
    <row r="11822">
      <c r="A11822" t="inlineStr">
        <is>
          <t>Lebertran</t>
        </is>
      </c>
      <c r="B11822" t="inlineStr"/>
      <c r="C11822" t="inlineStr"/>
      <c r="D11822" t="inlineStr">
        <is>
          <t>dầu thầu dầu</t>
        </is>
      </c>
    </row>
    <row r="11823">
      <c r="A11823" t="inlineStr">
        <is>
          <t>Leberwurst</t>
        </is>
      </c>
      <c r="B11823" t="inlineStr"/>
      <c r="C11823" t="inlineStr"/>
      <c r="D11823" t="inlineStr">
        <is>
          <t>xúc xích gan</t>
        </is>
      </c>
    </row>
    <row r="11824">
      <c r="A11824" t="inlineStr">
        <is>
          <t>Lebewesen</t>
        </is>
      </c>
      <c r="B11824" t="inlineStr"/>
      <c r="C11824" t="inlineStr"/>
      <c r="D11824" t="inlineStr">
        <is>
          <t>động vật, thú vật, người đầy tính thú - sinh vật, con người, sự tồn tại, sự sống, bản chất, thể chất</t>
        </is>
      </c>
    </row>
    <row r="11825">
      <c r="A11825" t="inlineStr">
        <is>
          <t>Lebewohl</t>
        </is>
      </c>
      <c r="B11825" t="inlineStr"/>
      <c r="C11825" t="inlineStr"/>
      <c r="D11825" t="inlineStr">
        <is>
          <t>lời chào từ biệt, lời chào vĩnh biệt - buổi liên hoan chia tay, lời chúc tạm biệt, lời tam biệt - sự thành công, sự may mắn - thung lũng, máng dẫn nước, sự từ giã, sự từ biệt - sự tạm biệt, lời từ biệt, lời tạm biệt = Lebewohl sagen + = jemandem Lebewohl sagen +</t>
        </is>
      </c>
    </row>
    <row r="11826">
      <c r="A11826" t="inlineStr">
        <is>
          <t>lebhaft</t>
        </is>
      </c>
      <c r="B11826" t="inlineStr"/>
      <c r="C11826" t="inlineStr"/>
      <c r="D11826" t="inlineStr">
        <is>
          <t>tích cực, hoạt động, nhanh nhẹn, linh lợi, thiết thực, thực sự, có hiệu lực, công hiệu, chủ động, tại ngũ, phóng xạ, hoá hoạt động - nhanh nhẩu, lẹ làng, lanh lợi - ở trên cao, thoáng khí, thông khí, thoáng gió, lộng gió, vô hình, hư không, mỏng nhẹ, nhẹ nhàng, duyên dáng, uyển chuyển, vui, vui nhộn, thảnh thơi, thoải mái, ung dung, hão, hời hợt, thiếu nghiêm túc - sống, còn sống, đang sống, vẫn còn, còn tồn tại, còn có hiệu lực, còn giá trị, nhan nhản, nhung nhúc, lúc nhúc, nhanh nhảu, sinh động, hiểu rõ, nhận thức được, giác ngộ - nhanh - có sinh khí, có sức sống, nhộn nhịp, náo nhiệt - phát đạt, nổi bọt lóng lánh, sủi bọt, trong lành, mát mẻ, lồng lộng - vui tính, hoạt bát - co giãn &amp; ), đàn hồi, mềm dẻo, nhún nhảy, bồng bột, bốc đồng - có cảm giác, có tình cảm, xúc cảm, cảm động, nhạy cảm, thật tình, chân thật, sâu sắc - mạnh, có cường độ lớn, làm mạnh mẽ, làm sâu sắc, tập trung sâu, tăng liều, ngày càng tăng liều, nhấn mạnh - vui vẻ, thong dong, khoái chí, có vẻ tự mãn - thực, đang cháy đỏ, chưa nổ, chưa cháy, đang quay, có dòng điện chạy qua, tại chỗ, trong lúc sự việc xảy ra, mạnh mẽ, đầy khí lực, nóng hổi, có tính chất thời sự - giống như thật, hoạt bát hăng hái, năng nổ, sôi nổi, khó khăn, nguy hiểm, thất điên bát đảo, sắc sảo, tươi - cường tráng, đầy sức sống - chuyển động, di động, lưu động, hay thay đổi, dễ biến đổi, biến đổi nhanh - tự đắc, vênh váo, xấc xược, ngạo mạn - đẹp, đẹp như tranh, đáng vẽ nên tranh, nhiều hình ảnh - mau, tinh, sắc, thính, tính linh lợi, nhanh trí, sáng trí, dễ - sự bóng, nhát, hay lồng, đỏm dáng, õng ẹo, lẳng lơ - - - sống dai - chói lọi, sặc sỡ - dễ bay hơi, không kiên định, nhẹ dạ = lebhaft + = lebhaft + = lebhaft +</t>
        </is>
      </c>
    </row>
    <row r="11827">
      <c r="A11827" t="inlineStr">
        <is>
          <t>Lebhaftigkeit</t>
        </is>
      </c>
      <c r="B11827" t="inlineStr"/>
      <c r="C11827" t="inlineStr"/>
      <c r="D11827" t="inlineStr">
        <is>
          <t>sự thoáng gió, sự ở trên cao lộng gió, sự nhẹ nhàng, sự uyển chuyển, sự thảnh thơi, sự thoải mái, sự ung dung, sự hời hợt, sự thiếu nghiêm túc - lòng hăng hái, nhiệt tình, sự cao hứng, sự hào hứng, tính hoạt bát, sinh khí, sự nhộn nhịp, sự náo nhiệt, sự sôi nổi, tính sinh động, tính linh hoạt, sự cỗ vũ, sự sản xuất phim hoạt hoạ - sự sáng ngời, sự rực rỡ, sự sáng dạ, sự thông minh, sự nhanh trí - tính nghịch ngợm, tính hay nô đùa - cây gừng, củ gừng, sự hăng hái, dũng khí, màu hoe - tính vui vẻ, tính hăng hái, tính năng nổ, tính sôi nổi - vẻ tự đắc, vẻ vênh váo, sự xấc xược, sự ngạo mạn - sự mạnh, sự ác liệt, sự mau lẹ, sự khéo léo, sự tài tình, sự tinh ranh, sự láu, vẻ sang trọng, vẻ thanh nhã, vẻ lịch sự, vẻ bảnh bao, vẻ duyên dáng - tinh thần, linh hồn, tâm hồn, thần linh, thần thánh, quỷ thần, lòng can đảm, nghị lực, khí thế, thái độ tinh thần, điều kiện tinh thần, ảnh hưởng tinh thần, xu hướng tinh thần - nghĩa đúng, trụ cột, bộ óc, số nhiều) rượu mạnh, cồn thuốc - tính nhanh nhảu - tính chất chói lọi, tính chất sặc sỡ, tính chất đầy sức sống, tính chất sinh động, tính chất mạnh mẽ, tính chất sâu sắc - tính dễ bay hơi, tính không kiên định, tính hay thay đổi, tính nhẹ dạ - hơi nóng, nhiệt, sự ấm áp, sự niềm nở, sự nồng hậu, tính nóng nảy</t>
        </is>
      </c>
    </row>
    <row r="11828">
      <c r="A11828" t="inlineStr">
        <is>
          <t>Lebkuchen</t>
        </is>
      </c>
      <c r="B11828" t="inlineStr"/>
      <c r="C11828" t="inlineStr"/>
      <c r="D11828" t="inlineStr">
        <is>
          <t>bánh gừng</t>
        </is>
      </c>
    </row>
    <row r="11829">
      <c r="A11829" t="inlineStr">
        <is>
          <t>leblos</t>
        </is>
      </c>
      <c r="B11829" t="inlineStr"/>
      <c r="C11829" t="inlineStr"/>
      <c r="D11829" t="inlineStr">
        <is>
          <t>vô sinh - ngủ, đang ngủ, tê cóng, tê bại, quay tít - không có máu, tái nhợt, không đổ máu, lạnh lùng, vô tình, nhẫn tâm, không có sinh khí, uể oải, lờ phờ - chết, bất động, không hoạt động, không có tinh thần, đờ đẫn - vô tri vô giác, nhạt nhẽo, buồn tẻ, thiếu hoạt động - không có sự sống, không sinh động</t>
        </is>
      </c>
    </row>
    <row r="11830">
      <c r="A11830" t="inlineStr">
        <is>
          <t>Leblosigkeit</t>
        </is>
      </c>
      <c r="B11830" t="inlineStr"/>
      <c r="C11830" t="inlineStr"/>
      <c r="D11830" t="inlineStr">
        <is>
          <t>sự không có sự sống, tình trạng chết, tình trạng bất động, sự không có sinh khí, sự không sinh động</t>
        </is>
      </c>
    </row>
    <row r="11831">
      <c r="A11831" t="inlineStr">
        <is>
          <t>Leck</t>
        </is>
      </c>
      <c r="B11831" t="inlineStr"/>
      <c r="C11831" t="inlineStr"/>
      <c r="D11831" t="inlineStr">
        <is>
          <t>lỗ thủng, lỗ rò, khe hở, chỗ dột, sự rò, độ rò, sự lộ, điều bí mật bị lộ = das Leck + = ein Leck bekommen +</t>
        </is>
      </c>
    </row>
    <row r="11832">
      <c r="A11832" t="inlineStr">
        <is>
          <t>leck</t>
        </is>
      </c>
      <c r="B11832" t="inlineStr"/>
      <c r="C11832" t="inlineStr"/>
      <c r="D11832" t="inlineStr">
        <is>
          <t>có lỗ rò, có lỗ hở, có kẽ hở, có chỗ thủng, hay để lộ bí mật, hay đái rắt- = zu groß für mich +</t>
        </is>
      </c>
    </row>
    <row r="11833">
      <c r="A11833" t="inlineStr">
        <is>
          <t>Lecken</t>
        </is>
      </c>
      <c r="B11833" t="inlineStr"/>
      <c r="C11833" t="inlineStr"/>
      <c r="D11833" t="inlineStr">
        <is>
          <t>cái liềm, cú đám, cái vụt, đòn đau, sự cố gắng, sự nỗ lực, tốc độ đi, bâi liếm salt lick) - sự liếm, cái liếm, sự đánh bại</t>
        </is>
      </c>
    </row>
    <row r="11834">
      <c r="A11834" t="inlineStr">
        <is>
          <t>lecken</t>
        </is>
      </c>
      <c r="B11834" t="inlineStr"/>
      <c r="C11834" t="inlineStr"/>
      <c r="D11834" t="inlineStr">
        <is>
          <t>phủ lên, chụp lên, bọc, quấn, cuộn, gói, vượt hơn một vòng, mài bằng đá mài, liếm, tớp, nốc, uống ừng ực, vỗ bập bềnh - lọt qua, rỉ ra, rò ra, thoát ra, để rỉ qua, để rò, lọt ra, lộ ra, để lọt ra, để lộ ra - lướt qua, đốt trụi, đánh, được, thắng, đi, đi hối hả, vượt quá sự hiểu biết của... - đưa ra, phát ra, tiết lộ, biến dần mất, tiêu tan dần - khóc, có cành rủ xuống, chy nước, ứa nước, khóc về, khóc than về, khóc cho, ứa ra</t>
        </is>
      </c>
    </row>
    <row r="11835">
      <c r="A11835" t="inlineStr">
        <is>
          <t>lecker</t>
        </is>
      </c>
      <c r="B11835" t="inlineStr"/>
      <c r="C11835" t="inlineStr"/>
      <c r="D11835" t="inlineStr">
        <is>
          <t>làm cho ăn ngon miệng, ngon lành - ngon, chọn lọc, thanh nhã, xinh xắn, dễ thương, khó tính, khảnh ăn, kén ăn, chải chuốt cầu kỳ, thích sang trọng, thích hoa mỹ - thanh tú, thánh thú, mỏng manh, mảnh khảnh, mảnh dẻ, dễ vỡ, tinh vi, tinh xảo, tinh tế, khéo léo, nhẹ nhàng, mềm mại, tế nhị, khó xử, lịch thiệp, khéo, nhã nhặn, ý tứ, nhẹ, nhạt, phơn phớt - nhạy cảm, thính, nhạy, thanh cảnh, nâng niu chiều chuộng, cảnh vẻ, yểu điệu, ẻo lả mềm yếu, vui sướng, vui thích, khoái trí - thơm tho, ngon ngọt, ngọt ngào, khoái - thơm ngát, ngọt quá, lợ, gợi khoái cảm, khêu gợi - nhã, nền</t>
        </is>
      </c>
    </row>
    <row r="11836">
      <c r="A11836" t="inlineStr">
        <is>
          <t>Leckerbissen</t>
        </is>
      </c>
      <c r="B11836" t="inlineStr"/>
      <c r="C11836" t="inlineStr"/>
      <c r="D11836" t="inlineStr">
        <is>
          <t>vị ngon lành, vẻ thanh nhã, vẻ xinh xắn, sự khó tính, sự kém ăn, vẻ chải chuốt cầu kỳ, tính thích sang trọng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bữa tiệc, bữa ăn có món ăn quý, món ăn ngon - titbit</t>
        </is>
      </c>
    </row>
    <row r="11837">
      <c r="A11837" t="inlineStr">
        <is>
          <t>Leckerei</t>
        </is>
      </c>
      <c r="B11837" t="inlineStr"/>
      <c r="C11837" t="inlineStr"/>
      <c r="D11837" t="inlineStr">
        <is>
          <t>kẹo, côcain</t>
        </is>
      </c>
    </row>
    <row r="11838">
      <c r="A11838" t="inlineStr">
        <is>
          <t>Leckstrom</t>
        </is>
      </c>
      <c r="B11838" t="inlineStr"/>
      <c r="C11838" t="inlineStr"/>
      <c r="D11838" t="inlineStr">
        <is>
          <t>lỗ thủng, lỗ rò, khe hở, chỗ dột, sự rò, độ rò, sự lộ, điều bí mật bị lộ</t>
        </is>
      </c>
    </row>
    <row r="11839">
      <c r="A11839" t="inlineStr">
        <is>
          <t>Leckwerden</t>
        </is>
      </c>
      <c r="B11839" t="inlineStr"/>
      <c r="C11839" t="inlineStr"/>
      <c r="D11839" t="inlineStr">
        <is>
          <t>sự lọt qua, sự rỉ ra, sự rò ra, sự thoát ra, sự để lọt, sự để lộ, sự biến mất một cách phi pháp, kẽ hở, lỗ hở, vật lọt qua, vật rỉ ra</t>
        </is>
      </c>
    </row>
    <row r="11840">
      <c r="A11840" t="inlineStr">
        <is>
          <t>Leder</t>
        </is>
      </c>
      <c r="B11840" t="inlineStr"/>
      <c r="C11840" t="inlineStr"/>
      <c r="D11840" t="inlineStr">
        <is>
          <t>da trâu, da bò, màu vàng sẫm, màu da bò - da sống, da người, Haiddơ, nơi nấp để rình thú rừng - da thuộc, đồ da, vật làm bằng da thuộc, dây da, quần cộc, xà cạp bằng da, quả bóng đá, quả bóng crickê, da = das Leder + = das körnige Leder + = mit Leder überziehen +</t>
        </is>
      </c>
    </row>
    <row r="11841">
      <c r="A11841" t="inlineStr">
        <is>
          <t>Lederfett</t>
        </is>
      </c>
      <c r="B11841" t="inlineStr"/>
      <c r="C11841" t="inlineStr"/>
      <c r="D11841" t="inlineStr">
        <is>
          <t>sự phong tước hiệp sĩ, sự phong tên cho, sự gán tên cho, sự đặt tên cho, sự bôi mỡ, mỡ, sự sang sửa, sự lồng tiếng, sự lồng nhạc</t>
        </is>
      </c>
    </row>
    <row r="11842">
      <c r="A11842" t="inlineStr">
        <is>
          <t>ledern</t>
        </is>
      </c>
      <c r="B11842" t="inlineStr"/>
      <c r="C11842" t="inlineStr"/>
      <c r="D11842" t="inlineStr">
        <is>
          <t>như da, dai như da</t>
        </is>
      </c>
    </row>
    <row r="11843">
      <c r="A11843" t="inlineStr">
        <is>
          <t>Lederscheibe</t>
        </is>
      </c>
      <c r="B11843" t="inlineStr"/>
      <c r="C11843" t="inlineStr"/>
      <c r="D11843" t="inlineStr">
        <is>
          <t>đánh bóng bằng da trâu, gia công cho mượt như da trâu</t>
        </is>
      </c>
    </row>
    <row r="11844">
      <c r="A11844" t="inlineStr">
        <is>
          <t>ledig</t>
        </is>
      </c>
      <c r="B11844" t="inlineStr"/>
      <c r="C11844" t="inlineStr"/>
      <c r="D11844" t="inlineStr">
        <is>
          <t>vị ngữ thoát khỏi, giũ sạch được - đơn, đơn độc, một mình, chỉ một, cô đơn, không vợ, không chồng, ở vậy, một, dù là một, chân thật, thành thật, kiên định - - chưa kết hôn, chưa thành lập gia đình</t>
        </is>
      </c>
    </row>
    <row r="11845">
      <c r="A11845" t="inlineStr">
        <is>
          <t>lediglich</t>
        </is>
      </c>
      <c r="B11845" t="inlineStr"/>
      <c r="C11845" t="inlineStr"/>
      <c r="D11845" t="inlineStr">
        <is>
          <t>chỉ, đơn thuần - duy nhất, độc nhất</t>
        </is>
      </c>
    </row>
    <row r="11846">
      <c r="A11846" t="inlineStr">
        <is>
          <t>Lee</t>
        </is>
      </c>
      <c r="B11846" t="inlineStr"/>
      <c r="C11846" t="inlineStr"/>
      <c r="D11846" t="inlineStr">
        <is>
          <t>chỗ che, chỗ tránh gió, mạn dưới gió, mạn khuất gió của con tàu = in Lee + = in Lee +</t>
        </is>
      </c>
    </row>
    <row r="11847">
      <c r="A11847" t="inlineStr">
        <is>
          <t>leer</t>
        </is>
      </c>
      <c r="B11847" t="inlineStr"/>
      <c r="C11847" t="inlineStr"/>
      <c r="D11847" t="inlineStr">
        <is>
          <t>trần, trần truồng, trọc, trống không, rỗng, trơ trụi, nghèo nàn, xác xơ, vừa đủ, tối thiểu, không được cách điện - để trống, để trắng, trống rỗng, ngây ra, không có thần, không nạp chì, giả, bối rối, lúng túng, hoàn toàn tuyệt đối, không vần - thẳng, thẳng thừng, dứt khoát - trống trải, lạnh lẽo, hoang vắng, ảm đạm, dãi gió - trống, không, không có đồ đạc, không có người ở, rỗng tuếch, không có nội dung, vô nghĩa, hão, suông, đói bụng - đầy hơi, tự cao tự đại, huênh hoang rỗng tuếch - đói meo, hõm vào, lõm vào, trũng sâu hoắm, ốm ốm, giả dối, không thành thật, hoàn toàn - 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ngu ngốc, ngớ ngẩn - không có, thiếu, không được cấp - - nhàn rỗi, rảnh, vô chủ, bỏ trống, chưa ai ngồi, không bị chiếm đóng - bỏ không, khuyết, rảnh rỗi, lơ đãng, ngây dại - rỗi, vô công rồi nghề - vô hiệu, không có kết quả, hão huyền, phù phiếm, tự phụ, tự đắc - không có người thuê, vô dụng, không có hiệu lực, không có giá trị</t>
        </is>
      </c>
    </row>
    <row r="11848">
      <c r="A11848" t="inlineStr">
        <is>
          <t>Leere</t>
        </is>
      </c>
      <c r="B11848" t="inlineStr"/>
      <c r="C11848" t="inlineStr"/>
      <c r="D11848" t="inlineStr">
        <is>
          <t>sự cằn cỗi, sự không sinh đẻ, sự khô khan ) - tình trạng rỗng không, tính chất trống rỗng ) - sự vô ích, sự không có hiệu quả, sự không đáng kể, tính phù phiếm - sự đói lả, sự trống không, sự trống rỗng - sự ngu ngốc, sự ngớ ngẩn, sự vô nghĩa, hành động ngớ ngẩn, lời nói ngớ ngẩn vô nghĩa - tình trạng trống rỗng, khoảng không, khoảng trống, tình trạng bỏ không, chỗ khuyết, chỗ trống, sự nhàn rỗi, sự rãnh rỗi, sự trống rỗng tâm hồn, tình trạng lơ đãng, tình trạng ngây dại - sự ngây dại - chân không, vacuum_cleaner - tính chất nhạt nhẽo, những lời nhận xét nhạt nhẽo - tính chất nhạt nhẽo vapidity) - nỗi thiếu thốn, nỗi thương tiếc, nhà bỏ không - tính chất trống rỗng, tính vô hiệu, tính vô giá trị - ni lắm gió, ni lộng gió, trời giông b o, sự đầy hi, sự dài dòng = ins Leere starren +</t>
        </is>
      </c>
    </row>
    <row r="11849">
      <c r="A11849" t="inlineStr">
        <is>
          <t>leeren</t>
        </is>
      </c>
      <c r="B11849" t="inlineStr"/>
      <c r="C11849" t="inlineStr"/>
      <c r="D11849" t="inlineStr">
        <is>
          <t>làm đáy, đóng mặt, mò xuống tận đáy, ) xem xét kỹ lưỡng, căn cứ vào, dựa trên, chạm đáy - làm trong sạch, lọc trong, làm đăng quang, làm sáng sủa, làm sáng tỏ, tự bào chữa, thanh minh, minh oan, dọn, dọn sạch, dọn dẹp, phát quang, phá hoang, khai khẩn, nạo, cạo, vét sạch - lấy đi, mang đi,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ép, vắt, nghiến, đè nát, đè bẹp, nhồi nhét, ấn, xô đẩy, tiêu diệt, diệt, dẹp tan, làm tiêu tan, vò nhàu, làm nhàu nát, uống cạn, chen, chen chúc, nhàu nát - tháo hết ra, rút hết ra, xả hết ra, làm rỗng không, làm suy yếu, làm kiệt, làm tan máu, làm tiêu dịch - đổ, dốc, làm cạn, trút, chuyên, chảy vào</t>
        </is>
      </c>
    </row>
    <row r="11850">
      <c r="A11850" t="inlineStr">
        <is>
          <t>Leerlauf</t>
        </is>
      </c>
      <c r="B11850" t="inlineStr"/>
      <c r="C11850" t="inlineStr"/>
      <c r="D11850" t="inlineStr">
        <is>
          <t>tình trạng nhàn rỗi, sự chạy không - sự hao phí, sự lãng phí, sự mất mát, sự phí phạm, số lượng hao hụt, số lãng phí = der Leerlauf + = im Leerlauf + = im Leerlauf fahren +</t>
        </is>
      </c>
    </row>
    <row r="11851">
      <c r="A11851" t="inlineStr">
        <is>
          <t>Leerschritt</t>
        </is>
      </c>
      <c r="B11851" t="inlineStr"/>
      <c r="C11851" t="inlineStr"/>
      <c r="D11851" t="inlineStr">
        <is>
          <t>chỗ để trống, khoảng trống, gạch để trống, sự trống rỗng, nỗi trống trải, đạn không nạp chì blank cartridge), vé xổ số không trúng, phôi tiền, mẫu in có chừa chỗ trống - điểm giữa bia tập bắn, đích</t>
        </is>
      </c>
    </row>
    <row r="11852">
      <c r="A11852" t="inlineStr">
        <is>
          <t>leerstehend</t>
        </is>
      </c>
      <c r="B11852" t="inlineStr"/>
      <c r="C11852" t="inlineStr"/>
      <c r="D11852" t="inlineStr">
        <is>
          <t>nhàn rỗi, rảnh, không có người ở, vô chủ, bỏ trống, chưa ai ngồi, không bị chiếm đóng - trống, rỗng, bỏ không, khuyết, thiếu, rảnh rỗi, trống rỗng, lơ đãng, ngây dại</t>
        </is>
      </c>
    </row>
    <row r="11853">
      <c r="A11853" t="inlineStr">
        <is>
          <t>Leertaste</t>
        </is>
      </c>
      <c r="B11853" t="inlineStr"/>
      <c r="C11853" t="inlineStr"/>
      <c r="D11853" t="inlineStr">
        <is>
          <t>không gian, không trung, khoảng không, khoảng, chỗ, khoảng cách, khoảng cách chữ, phiến cách chữ - space-bar, cái chiêm, miếng đệm</t>
        </is>
      </c>
    </row>
    <row r="11854">
      <c r="A11854" t="inlineStr">
        <is>
          <t>Leerzeichen</t>
        </is>
      </c>
      <c r="B11854" t="inlineStr"/>
      <c r="C11854" t="inlineStr"/>
      <c r="D11854" t="inlineStr">
        <is>
          <t>chỗ để trống, khoảng trống, gạch để trống, sự trống rỗng, nỗi trống trải, đạn không nạp chì blank cartridge), vé xổ số không trúng, phôi tiền, mẫu in có chừa chỗ trống - điểm giữa bia tập bắn, đích - không gian, không trung, khoảng không, khoảng, chỗ, khoảng cách, khoảng cách chữ, phiến cách chữ</t>
        </is>
      </c>
    </row>
    <row r="11855">
      <c r="A11855" t="inlineStr">
        <is>
          <t>Lefzen</t>
        </is>
      </c>
      <c r="B11855" t="inlineStr"/>
      <c r="C11855" t="inlineStr"/>
      <c r="D11855" t="inlineStr">
        <is>
          <t>môi sễ xuống</t>
        </is>
      </c>
    </row>
    <row r="11856">
      <c r="A11856" t="inlineStr">
        <is>
          <t>legal</t>
        </is>
      </c>
      <c r="B11856" t="inlineStr"/>
      <c r="C11856" t="inlineStr"/>
      <c r="D11856" t="inlineStr">
        <is>
          <t>hợp pháp, đúng luật, chính thống - theo pháp luật, do pháp luật định, pháp luật</t>
        </is>
      </c>
    </row>
    <row r="11857">
      <c r="A11857" t="inlineStr">
        <is>
          <t>legalisieren</t>
        </is>
      </c>
      <c r="B11857" t="inlineStr"/>
      <c r="C11857" t="inlineStr"/>
      <c r="D11857" t="inlineStr">
        <is>
          <t>xác nhận là đúng, chứng minh là xác thực, làm cho có giá trị, nhận thức - hợp pháp hoá, công nhận, chứng nhận</t>
        </is>
      </c>
    </row>
    <row r="11858">
      <c r="A11858" t="inlineStr">
        <is>
          <t>Legalisierung</t>
        </is>
      </c>
      <c r="B11858" t="inlineStr"/>
      <c r="C11858" t="inlineStr"/>
      <c r="D11858" t="inlineStr">
        <is>
          <t>sự xác nhận là đúng, sự chứng minh là xác thực, sự làm cho có giá trị, sự nhận thức - sự hợp pháp hoá, sự công nhận, sự chứng nhận</t>
        </is>
      </c>
    </row>
    <row r="11859">
      <c r="A11859" t="inlineStr">
        <is>
          <t>Legat</t>
        </is>
      </c>
      <c r="B11859" t="inlineStr"/>
      <c r="C11859" t="inlineStr"/>
      <c r="D11859" t="inlineStr">
        <is>
          <t>giáo sĩ đại diện giáo hoàng, đại sứ, người đại diện = das Legat +</t>
        </is>
      </c>
    </row>
    <row r="11860">
      <c r="A11860" t="inlineStr">
        <is>
          <t>legen</t>
        </is>
      </c>
      <c r="B11860" t="inlineStr"/>
      <c r="C11860" t="inlineStr"/>
      <c r="D11860" t="inlineStr">
        <is>
          <t>xếp, để, đặt, sắp đặt, bố trí, bày, bày biện, làm xẹp xuống, làm lắng xuống, làm mất, làm hết, làm rạp xuống, phá hỏng, đặt vào, dẫn đến, đưa đến, trình bày, đưa ra, quy, đỗ, bắt phải chịu - đánh, trải lên, phủ lên, giáng, đánh cược, hướng về phía, đẻ, ăn nằm với, giao hợp với, nằm, đẻ trứng - cứ làm, đưa vào làm, đầu tư, đưa cho, giao cho, xếp hạng, bán, nhớ, đánh giá, ghi bằng cú đặt bóng sút - bỏ, đút, cho vào, sắp xếp, làm cho, bắt phải, đưa, đem ra, dùng, sử dụng, diễn đạt, diễn tả, nói, dịch ra, ước lượng, cho là, gửi, cắm vào, đâm vào, bắn, lắp vào, chắp vào, tra vào, buộc vào - ném, đẩy, cho nhảy, cho phủ, cho đi tơ, đi, đi về phía - dựa, tựa, gác, tựa đầu, ngồi dựa, dựa vào, ỷ vào, trông cậy vào - đặt lại cho đúng, gieo, trồng, sắp, dọn, mài, giũa, kết lị, se lại, đặc lại, ổn định, lặn, chảy, bày tỏ, vừa vặn, định điểm được thua, ấp = legen + = legen + = legen + = sich legen + = sich legen + = sich legen + = sich legen + = sich legen um +</t>
        </is>
      </c>
    </row>
    <row r="11861">
      <c r="A11861" t="inlineStr">
        <is>
          <t>Legende</t>
        </is>
      </c>
      <c r="B11861" t="inlineStr"/>
      <c r="C11861" t="inlineStr"/>
      <c r="D11861" t="inlineStr">
        <is>
          <t>truyện ngụ ngôn, truyền thuyết, truyện hoang đường, truyện cổ tích, chuyện phiếm, chuyện tán gẫu, lời nói dối, lời nói sai, cốt, tình tiết - chữ khắc, lời ghi chú, câu chú giải = die Legende +</t>
        </is>
      </c>
    </row>
    <row r="11862">
      <c r="A11862" t="inlineStr">
        <is>
          <t>legieren</t>
        </is>
      </c>
      <c r="B11862" t="inlineStr"/>
      <c r="C11862" t="inlineStr"/>
      <c r="D11862" t="inlineStr">
        <is>
          <t>nấu thành hợp kim, trộn vào, pha trộn, làm xấu đi, làm giảm giá trị đi = legieren +</t>
        </is>
      </c>
    </row>
    <row r="11863">
      <c r="A11863" t="inlineStr">
        <is>
          <t>Legierung</t>
        </is>
      </c>
      <c r="B11863" t="inlineStr"/>
      <c r="C11863" t="inlineStr"/>
      <c r="D11863" t="inlineStr">
        <is>
          <t>hợp kim, tuổi, chất hỗn hợp, sự pha trộn - sự hỗn hồng hoá, sự trộn lẫn, sự hỗn hợp, sự hợp nhất</t>
        </is>
      </c>
    </row>
    <row r="11864">
      <c r="A11864" t="inlineStr">
        <is>
          <t>Legion</t>
        </is>
      </c>
      <c r="B11864" t="inlineStr"/>
      <c r="C11864" t="inlineStr"/>
      <c r="D11864" t="inlineStr">
        <is>
          <t>quân đoàn La-mâ, từ ba đến sáu nghìn người), nhiều, vô số, đoàn, lũ</t>
        </is>
      </c>
    </row>
    <row r="11865">
      <c r="A11865" t="inlineStr">
        <is>
          <t>legislativ</t>
        </is>
      </c>
      <c r="B11865" t="inlineStr"/>
      <c r="C11865" t="inlineStr"/>
      <c r="D11865" t="inlineStr">
        <is>
          <t>làm luật, lập pháp</t>
        </is>
      </c>
    </row>
    <row r="11866">
      <c r="A11866" t="inlineStr">
        <is>
          <t>legitim</t>
        </is>
      </c>
      <c r="B11866" t="inlineStr"/>
      <c r="C11866" t="inlineStr"/>
      <c r="D11866" t="inlineStr">
        <is>
          <t>hợp pháp, chính đáng, chính thống, có lý, hợp lôgic</t>
        </is>
      </c>
    </row>
    <row r="11867">
      <c r="A11867" t="inlineStr">
        <is>
          <t>Legitimierung</t>
        </is>
      </c>
      <c r="B11867" t="inlineStr"/>
      <c r="C11867" t="inlineStr"/>
      <c r="D11867" t="inlineStr">
        <is>
          <t>tính hợp pháp, tính chính đáng, tính chính thống - sự hợp pháp hoá, sự chính thống hoá, sự biện minh, sự bào chữa</t>
        </is>
      </c>
    </row>
    <row r="11868">
      <c r="A11868" t="inlineStr">
        <is>
          <t>Leguan</t>
        </is>
      </c>
      <c r="B11868" t="inlineStr"/>
      <c r="C11868" t="inlineStr"/>
      <c r="D11868" t="inlineStr">
        <is>
          <t>con giông mào, con cự đà = der amerikanische Leguan +</t>
        </is>
      </c>
    </row>
    <row r="11869">
      <c r="A11869" t="inlineStr">
        <is>
          <t>Lehen</t>
        </is>
      </c>
      <c r="B11869" t="inlineStr"/>
      <c r="C11869" t="inlineStr"/>
      <c r="D11869" t="inlineStr">
        <is>
          <t>thái ấp, đất phong, mối hận thù, mối cừu hận, mối thù truyền kiếp - đất cho làm rẽ, đất phát canh, sự chiếm hữu, sự hưởng dụng, thời gian chiếm hữu, thời gian hưởng dụng, nhiệm kỳ = das Lehen +</t>
        </is>
      </c>
    </row>
    <row r="11870">
      <c r="A11870" t="inlineStr">
        <is>
          <t>lehenspflichtig</t>
        </is>
      </c>
      <c r="B11870" t="inlineStr"/>
      <c r="C11870" t="inlineStr"/>
      <c r="D11870" t="inlineStr">
        <is>
          <t>lãnh chúa, bá chủ, chư hầu, quan tâm phúc, trung thành</t>
        </is>
      </c>
    </row>
    <row r="11871">
      <c r="A11871" t="inlineStr">
        <is>
          <t>Lehm</t>
        </is>
      </c>
      <c r="B11871" t="inlineStr"/>
      <c r="C11871" t="inlineStr"/>
      <c r="D11871" t="inlineStr">
        <is>
          <t>đất sét, sét, cơ thể người - đất nhiều mùm, đất sét trộn - pug-dog, pug-nose, của pugilist, vết chân = mit Lehm verfüllen + = mit Lehm bestreichen + = mit Lehm ausschmieren + = mit Lehm verschmieren +</t>
        </is>
      </c>
    </row>
    <row r="11872">
      <c r="A11872" t="inlineStr">
        <is>
          <t>lehmig</t>
        </is>
      </c>
      <c r="B11872" t="inlineStr"/>
      <c r="C11872" t="inlineStr"/>
      <c r="D11872" t="inlineStr">
        <is>
          <t>như đất sét, có sét - đất nhiều mùn</t>
        </is>
      </c>
    </row>
    <row r="11873">
      <c r="A11873" t="inlineStr">
        <is>
          <t>lehnbar</t>
        </is>
      </c>
      <c r="B11873" t="inlineStr"/>
      <c r="C11873" t="inlineStr"/>
      <c r="D11873" t="inlineStr">
        <is>
          <t>phong kiến</t>
        </is>
      </c>
    </row>
    <row r="11874">
      <c r="A11874" t="inlineStr">
        <is>
          <t>Lehne</t>
        </is>
      </c>
      <c r="B11874" t="inlineStr"/>
      <c r="C11874" t="inlineStr"/>
      <c r="D11874"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 - lưng, ván lưng, ván ngựa, đằng sau, mặt sau, mặt trái, sống, gáy, mu, chỗ trong cùng, hậu vệ</t>
        </is>
      </c>
    </row>
    <row r="11875">
      <c r="A11875" t="inlineStr">
        <is>
          <t>lehnen</t>
        </is>
      </c>
      <c r="B11875" t="inlineStr"/>
      <c r="C11875" t="inlineStr"/>
      <c r="D11875" t="inlineStr">
        <is>
          <t>đặt, dựa, tựa, gác, nằm, tựa đầu, ngồi dựa, dựa vào, ỷ vào, trông cậy vào - đứng, có, ở, cao, đứng vững, bền, có giá trị, đọng lại, tù hãm, giữ vững quan điểm, giữ vững lập trường, đồng ý, thoả thuận, ra ứng cử, bắt đứng, để, dựng, giữ vững, chịu đựng - thết, đãi = lehnen + = lehnen + = sich lehnen + = sich lehnen +</t>
        </is>
      </c>
    </row>
    <row r="11876">
      <c r="A11876" t="inlineStr">
        <is>
          <t>Lehns-</t>
        </is>
      </c>
      <c r="B11876" t="inlineStr"/>
      <c r="C11876" t="inlineStr"/>
      <c r="D11876" t="inlineStr">
        <is>
          <t>phong kiến - lãnh chúa, bá chủ, chư hầu, quan tâm phúc, trung thành</t>
        </is>
      </c>
    </row>
    <row r="11877">
      <c r="A11877" t="inlineStr">
        <is>
          <t>Lehnsessel</t>
        </is>
      </c>
      <c r="B11877" t="inlineStr"/>
      <c r="C11877" t="inlineStr"/>
      <c r="D11877" t="inlineStr">
        <is>
          <t>ghế bành - ghế hạng nhất</t>
        </is>
      </c>
    </row>
    <row r="11878">
      <c r="A11878" t="inlineStr">
        <is>
          <t>Lehnsherr</t>
        </is>
      </c>
      <c r="B11878" t="inlineStr"/>
      <c r="C11878" t="inlineStr"/>
      <c r="D11878" t="inlineStr">
        <is>
          <t>người cấp thái ấp - lãnh chúa, bá chủ liege lord), chư hầu, quan</t>
        </is>
      </c>
    </row>
    <row r="11879">
      <c r="A11879" t="inlineStr">
        <is>
          <t>Lehnsmann</t>
        </is>
      </c>
      <c r="B11879" t="inlineStr"/>
      <c r="C11879" t="inlineStr"/>
      <c r="D11879" t="inlineStr">
        <is>
          <t>lãnh chúa, bá chủ liege lord), chư hầu, quan</t>
        </is>
      </c>
    </row>
    <row r="11880">
      <c r="A11880" t="inlineStr">
        <is>
          <t>Lehnstuhl</t>
        </is>
      </c>
      <c r="B11880" t="inlineStr"/>
      <c r="C11880" t="inlineStr"/>
      <c r="D11880" t="inlineStr">
        <is>
          <t>ghế bành</t>
        </is>
      </c>
    </row>
    <row r="11881">
      <c r="A11881" t="inlineStr">
        <is>
          <t>Lehramt</t>
        </is>
      </c>
      <c r="B11881" t="inlineStr"/>
      <c r="C11881" t="inlineStr"/>
      <c r="D11881" t="inlineStr">
        <is>
          <t>chức vụ làm thầy, nghề làm thầy, quyết làm chủ, quyền lực</t>
        </is>
      </c>
    </row>
    <row r="11882">
      <c r="A11882" t="inlineStr">
        <is>
          <t>lehrbar</t>
        </is>
      </c>
      <c r="B11882" t="inlineStr"/>
      <c r="C11882" t="inlineStr"/>
      <c r="D11882" t="inlineStr">
        <is>
          <t>có thể dạy bảo, dạy dỗ được, dễ bảo, dễ dạy, có thể giảng dạy được = nicht lehrbar +</t>
        </is>
      </c>
    </row>
    <row r="11883">
      <c r="A11883" t="inlineStr">
        <is>
          <t>Lehrbuch</t>
        </is>
      </c>
      <c r="B11883" t="inlineStr"/>
      <c r="C11883" t="inlineStr"/>
      <c r="D11883" t="inlineStr">
        <is>
          <t>sách giáo khoa text)</t>
        </is>
      </c>
    </row>
    <row r="11884">
      <c r="A11884" t="inlineStr">
        <is>
          <t>Lehre</t>
        </is>
      </c>
      <c r="B11884" t="inlineStr"/>
      <c r="C11884" t="inlineStr"/>
      <c r="D11884" t="inlineStr">
        <is>
          <t>sự học việc, sư học nghề, thời gian học việc, thời gian học nghề - học thuyết chủ nghĩa - giáo điều, giáo lý, lời phát biểu võ đoán - đồ cầm, vật cược, vật làm tin, găng tay ném xuống đất để thách đấu, sự thách đấu, gauge - máy đo, cái đo cỡ, loại, kiểu, cỡ, tầm, quy mô, khả năng, khoảng cách đường ray, tiêu chuẩn đánh giá, phương tiện đánh giá, lanhgô điều chỉnh lề, cái mấp của thợ mộc, gage) hướng đi so với chiều gió - bài học, lời dạy bảo, lời khuyên, lời quở trách, sự trừng phạt, sự cảnh cáo - lời răn dạy, đạo đức, đức hạnh, phẩm hạnh, nhân cách, sự giống hệt, hình ảnh - khoa học, khoa học tự nhiên, ngành khoa học, kỹ thuật, trí thức, kiến thức - chủ nghĩa - thuyết, học thuyết, thuyết riêng, lý thuyết, lý luận, nguyên lý = in der Lehre sein + = in die Lehre geben + = in die Lehre kommen + = die kaufmännische Lehre + = die Überschätzung der Lehre + = jemanden in die Lehre geben + = aus etwas eine Lehre ziehen + = laß dir das eine Lehre sein! +</t>
        </is>
      </c>
    </row>
    <row r="11885">
      <c r="A11885" t="inlineStr">
        <is>
          <t>Lehren</t>
        </is>
      </c>
      <c r="B11885" t="inlineStr"/>
      <c r="C11885" t="inlineStr"/>
      <c r="D11885" t="inlineStr">
        <is>
          <t>sự dạy, sự giảng dạy, sự dạy bảo, nghề dạy học, lời dạy, bài học, điều giảng dạy, lời giáo huấn = die Lehren +</t>
        </is>
      </c>
    </row>
    <row r="11886">
      <c r="A11886" t="inlineStr">
        <is>
          <t>lehren</t>
        </is>
      </c>
      <c r="B11886" t="inlineStr"/>
      <c r="C11886" t="inlineStr"/>
      <c r="D11886" t="inlineStr">
        <is>
          <t>chỉ dẫn, chỉ thị cho, dạy, đào tạo, truyền kiến thức cho, cung cấp tin tức cho, cung cấp tài liệu cho, cho hay, cho biết - làm cho không xuyên qua được, làm cho không thấm nước - đọc, học, nghiên cứu, xem đoán, ghi, chỉ, hiểu, cho là, biết được, viết, đọc nghe như - cho xem, cho thấy, trưng bày, đưa cho xem, tỏ ra, tỏ rõ, bảo, dẫn, dắt, hiện ra, xuất hiện, trông rõ, ra trước công chúng, ló mặt, lòi ra - dạy học, dạy bảo, dạy dỗ</t>
        </is>
      </c>
    </row>
    <row r="11887">
      <c r="A11887" t="inlineStr">
        <is>
          <t>Lehrer</t>
        </is>
      </c>
      <c r="B11887" t="inlineStr"/>
      <c r="C11887" t="inlineStr"/>
      <c r="D11887" t="inlineStr">
        <is>
          <t>người dạy, thầy giáo, trợ giáo - chủ, chủ nhân, thuyền trưởng, thầy, Chúa Giê-xu, cậu - giáo viên, nhà giáo, hiệu trưởng - cán bộ giảng dạy = der Lehrer + = der akademische Lehrer + = mein ehemaliger Lehrer + = in seiner Eigenschaft als Lehrer +</t>
        </is>
      </c>
    </row>
    <row r="11888">
      <c r="A11888" t="inlineStr">
        <is>
          <t>Lehrerin</t>
        </is>
      </c>
      <c r="B11888" t="inlineStr"/>
      <c r="C11888" t="inlineStr"/>
      <c r="D11888" t="inlineStr">
        <is>
          <t>cô giáo, bà giáo, bà trợ giáo - bà chủ nhà, bà chủ, người đàn bà am hiểu, tình nhân, mèo, Bà - cô hiệu trưởng, bà hiệu trưởng - giáo viên, cán bộ giảng dạy</t>
        </is>
      </c>
    </row>
    <row r="11889">
      <c r="A11889" t="inlineStr">
        <is>
          <t>Lehrers</t>
        </is>
      </c>
      <c r="B11889" t="inlineStr"/>
      <c r="C11889" t="inlineStr"/>
      <c r="D11889" t="inlineStr">
        <is>
          <t>chức vụ làm thầy, nghề làm thầy, quyết làm chủ, quyền lực</t>
        </is>
      </c>
    </row>
    <row r="11890">
      <c r="A11890" t="inlineStr">
        <is>
          <t>Lehrfach</t>
        </is>
      </c>
      <c r="B11890" t="inlineStr"/>
      <c r="C11890" t="inlineStr"/>
      <c r="D11890" t="inlineStr">
        <is>
          <t>chủ đề, vấn đề, dân, thần dân, chủ ngữ, chủ thể, đối tượng, môn học, người, dịp, xác để mổ xẻ subject for dissection)</t>
        </is>
      </c>
    </row>
    <row r="11891">
      <c r="A11891" t="inlineStr">
        <is>
          <t>Lehrgang</t>
        </is>
      </c>
      <c r="B11891" t="inlineStr"/>
      <c r="C11891" t="inlineStr"/>
      <c r="D11891"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chương trình giảng dạy</t>
        </is>
      </c>
    </row>
    <row r="11892">
      <c r="A11892" t="inlineStr">
        <is>
          <t>Lehrgeld</t>
        </is>
      </c>
      <c r="B11892" t="inlineStr"/>
      <c r="C11892" t="inlineStr"/>
      <c r="D11892">
        <f> für etwas Lehrgeld zahlen müssen +</f>
        <v/>
      </c>
    </row>
    <row r="11893">
      <c r="A11893" t="inlineStr">
        <is>
          <t>Lehrling</t>
        </is>
      </c>
      <c r="B11893" t="inlineStr"/>
      <c r="C11893" t="inlineStr"/>
      <c r="D11893" t="inlineStr">
        <is>
          <t>người học việc, người học nghề, người mới vào nghề, người mới tập sự, thuỷ thủ mới vào nghề, hoa tiêu mới tập sự</t>
        </is>
      </c>
    </row>
    <row r="11894">
      <c r="A11894" t="inlineStr">
        <is>
          <t>Lehrmeister</t>
        </is>
      </c>
      <c r="B11894" t="inlineStr"/>
      <c r="C11894" t="inlineStr"/>
      <c r="D11894" t="inlineStr">
        <is>
          <t>người dạy, người huấn luyện, huấn luyện viên</t>
        </is>
      </c>
    </row>
    <row r="11895">
      <c r="A11895" t="inlineStr">
        <is>
          <t>Lehrplan</t>
        </is>
      </c>
      <c r="B11895" t="inlineStr"/>
      <c r="C11895" t="inlineStr"/>
      <c r="D11895" t="inlineStr">
        <is>
          <t>chương trình giảng dạy - đề cương bài giảng, đề cương khoá học, kế hoạch học tập</t>
        </is>
      </c>
    </row>
    <row r="11896">
      <c r="A11896" t="inlineStr">
        <is>
          <t>lehrreich</t>
        </is>
      </c>
      <c r="B11896" t="inlineStr"/>
      <c r="C11896" t="inlineStr"/>
      <c r="D11896" t="inlineStr">
        <is>
          <t>thuộc ngành giáo dục, để giáo dục, sư phạm - cung cấp nhiều tin tức, có nhiều tài liệu, có tác dụng nâng cao kiến thức - để dạy, để làm bài học, để truyền kiến thức, để cung cấp tin tức, để cung cấp tài liệu</t>
        </is>
      </c>
    </row>
    <row r="11897">
      <c r="A11897" t="inlineStr">
        <is>
          <t>Lehrsatz</t>
        </is>
      </c>
      <c r="B11897" t="inlineStr"/>
      <c r="C11897" t="inlineStr"/>
      <c r="D11897" t="inlineStr">
        <is>
          <t>học thuyết chủ nghĩa - giáo điều, giáo lý, lời phát biểu võ đoán = der Lehrsatz + = der binomische Lehrsatz +</t>
        </is>
      </c>
    </row>
    <row r="11898">
      <c r="A11898" t="inlineStr">
        <is>
          <t>Lehrstuhl</t>
        </is>
      </c>
      <c r="B11898" t="inlineStr"/>
      <c r="C11898" t="inlineStr"/>
      <c r="D11898" t="inlineStr">
        <is>
          <t>ghế, chức giáo sư đại học, chức thị trưởng, ghế chủ toạ, ghế chủ tịch, chủ tịch, ghế điện, chỗ ngồi của nhân chứng, gối đường ray = auf einen Lehrstuhl berufen werden +</t>
        </is>
      </c>
    </row>
    <row r="11899">
      <c r="A11899" t="inlineStr">
        <is>
          <t>Lehrstunde</t>
        </is>
      </c>
      <c r="B11899" t="inlineStr"/>
      <c r="C11899" t="inlineStr"/>
      <c r="D11899" t="inlineStr">
        <is>
          <t>bài học, lời dạy bảo, lời khuyên, lời quở trách, sự trừng phạt, sự cảnh cáo</t>
        </is>
      </c>
    </row>
    <row r="11900">
      <c r="A11900" t="inlineStr">
        <is>
          <t>Lehrzeit</t>
        </is>
      </c>
      <c r="B11900" t="inlineStr"/>
      <c r="C11900" t="inlineStr"/>
      <c r="D11900" t="inlineStr">
        <is>
          <t>sự học việc, sư học nghề, thời gian học việc, thời gian học nghề</t>
        </is>
      </c>
    </row>
    <row r="11901">
      <c r="A11901" t="inlineStr">
        <is>
          <t>Leib</t>
        </is>
      </c>
      <c r="B11901" t="inlineStr"/>
      <c r="C11901" t="inlineStr"/>
      <c r="D11901" t="inlineStr">
        <is>
          <t>bụng, dạ dày, bầu, chỗ khum lên, chỗ phồng ra - thân thể, thể xác, xác chết, thi thể, thân, nhóm, đoàn, đội, ban, hội đồng, khối, số lượng lớn, nhiều, con người, người, vật thể - dạy dày, sự đói, sự thèm ăn, tinh thần, bụng dạ = Bleib mir vom Leib! + = Keinen Fetzen am Leib haben +</t>
        </is>
      </c>
    </row>
    <row r="11902">
      <c r="A11902" t="inlineStr">
        <is>
          <t>Leibeigene</t>
        </is>
      </c>
      <c r="B11902" t="inlineStr"/>
      <c r="C11902" t="inlineStr"/>
      <c r="D11902" t="inlineStr">
        <is>
          <t>người nô lệ &amp; ), nông nô - người bị áp bức bóc lột, thân trâu ngựa - = die Leibeigene +</t>
        </is>
      </c>
    </row>
    <row r="11903">
      <c r="A11903" t="inlineStr">
        <is>
          <t>Leibeigenschaft</t>
        </is>
      </c>
      <c r="B11903" t="inlineStr"/>
      <c r="C11903" t="inlineStr"/>
      <c r="D11903" t="inlineStr">
        <is>
          <t>cảnh nô lệ, cảnh tù tội, sự câu thúc, sự bó buộc, sự bị ảnh hưởng - việc mướn người liên lạc, việc mướn người phục vụ, việc mướn công nhân công nhật, việc làm của người liên lạc, việc làm của người phục vụ, việc làm của công nhân công nhật - thân phận nông nô, giai cấp nông nô</t>
        </is>
      </c>
    </row>
    <row r="11904">
      <c r="A11904" t="inlineStr">
        <is>
          <t>Leibrente</t>
        </is>
      </c>
      <c r="B11904" t="inlineStr"/>
      <c r="C11904" t="inlineStr"/>
      <c r="D11904" t="inlineStr">
        <is>
          <t>tính chất vĩnh viễn, vật sở hữu vĩnh viễn, địa vị vĩnh viễn, lợi tức hưởng suốt đời</t>
        </is>
      </c>
    </row>
    <row r="11905">
      <c r="A11905" t="inlineStr">
        <is>
          <t>Leiche</t>
        </is>
      </c>
      <c r="B11905" t="inlineStr"/>
      <c r="C11905" t="inlineStr"/>
      <c r="D11905" t="inlineStr">
        <is>
          <t>thân thể, thể xác, xác chết, thi thể, thân, nhóm, đoàn, đội, ban, hội đồng, khối, số lượng lớn, nhiều, con người, người, vật thể - thi hài - người không thể sửa đổi được, người vụng về thô kệch, người lang thang, ma cà bông = die Leiche + = wie eine wandelnde Leiche aussehen +</t>
        </is>
      </c>
    </row>
    <row r="11906">
      <c r="A11906" t="inlineStr">
        <is>
          <t>Leichenbeschauer</t>
        </is>
      </c>
      <c r="B11906" t="inlineStr"/>
      <c r="C11906" t="inlineStr"/>
      <c r="D11906" t="inlineStr">
        <is>
          <t>nhân viên điều tra những vụ chết bất thường</t>
        </is>
      </c>
    </row>
    <row r="11907">
      <c r="A11907" t="inlineStr">
        <is>
          <t>Leichenbestatter</t>
        </is>
      </c>
      <c r="B11907" t="inlineStr"/>
      <c r="C11907" t="inlineStr"/>
      <c r="D11907" t="inlineStr">
        <is>
          <t>người làm, người nhận làm, người đảm đương gánh vác, người làm nghề lo việc đám ma</t>
        </is>
      </c>
    </row>
    <row r="11908">
      <c r="A11908" t="inlineStr">
        <is>
          <t>leichenhaft</t>
        </is>
      </c>
      <c r="B11908" t="inlineStr"/>
      <c r="C11908" t="inlineStr"/>
      <c r="D11908" t="inlineStr">
        <is>
          <t>trông như xác chết, tái nhợt</t>
        </is>
      </c>
    </row>
    <row r="11909">
      <c r="A11909" t="inlineStr">
        <is>
          <t>Leichenhalle</t>
        </is>
      </c>
      <c r="B11909" t="inlineStr"/>
      <c r="C11909" t="inlineStr"/>
      <c r="D11909" t="inlineStr">
        <is>
          <t>nhà xác</t>
        </is>
      </c>
    </row>
    <row r="11910">
      <c r="A11910" t="inlineStr">
        <is>
          <t>Leichenschau</t>
        </is>
      </c>
      <c r="B11910" t="inlineStr"/>
      <c r="C11910" t="inlineStr"/>
      <c r="D11910" t="inlineStr">
        <is>
          <t>sự khám nghiệm sau khi chết, cuộc tranh luận sau khi tan cuộc</t>
        </is>
      </c>
    </row>
    <row r="11911">
      <c r="A11911" t="inlineStr">
        <is>
          <t>Leichenschauhaus</t>
        </is>
      </c>
      <c r="B11911" t="inlineStr"/>
      <c r="C11911" t="inlineStr"/>
      <c r="D11911" t="inlineStr">
        <is>
          <t>nhà xác, phòng tư liệu, tư liệu</t>
        </is>
      </c>
    </row>
    <row r="11912">
      <c r="A11912" t="inlineStr">
        <is>
          <t>Leichentuch</t>
        </is>
      </c>
      <c r="B11912" t="inlineStr"/>
      <c r="C11912" t="inlineStr"/>
      <c r="D11912" t="inlineStr">
        <is>
          <t>vải liệm, màn che giấu, mạng thừng chằng cột buồm</t>
        </is>
      </c>
    </row>
    <row r="11913">
      <c r="A11913" t="inlineStr">
        <is>
          <t>Leichenverbrennung</t>
        </is>
      </c>
      <c r="B11913" t="inlineStr"/>
      <c r="C11913" t="inlineStr"/>
      <c r="D11913" t="inlineStr">
        <is>
          <t>sự thiêu, sự hoả táng, sự đốt ra tro</t>
        </is>
      </c>
    </row>
    <row r="11914">
      <c r="A11914" t="inlineStr">
        <is>
          <t>Leichenwagen</t>
        </is>
      </c>
      <c r="B11914" t="inlineStr"/>
      <c r="C11914" t="inlineStr"/>
      <c r="D11914" t="inlineStr">
        <is>
          <t>xe tang, nhà táng</t>
        </is>
      </c>
    </row>
    <row r="11915">
      <c r="A11915" t="inlineStr">
        <is>
          <t>leicht</t>
        </is>
      </c>
      <c r="B11915" t="inlineStr"/>
      <c r="C11915" t="inlineStr"/>
      <c r="D11915" t="inlineStr">
        <is>
          <t>ở trên cao, thoáng khí, thông khí, thoáng gió, lộng gió, vô hình, hư không, mỏng nhẹ, nhẹ nhàng, duyên dáng, uyển chuyển, vui, vui nhộn, thảnh thơi, thoải mái, ung dung, hão, hời hợt, thiếu nghiêm túc - thanh thản, không lo lắng, thanh thoát, dễ, dễ dàng - dễ dãi, dễ tính, dễ thuyết phục, ít người mua, ế ẩm, easily - không cố gắng, thụ động, không đòi hỏi phải cố gắng - thông, trôi chảy, sãn sàng, nhanh nhảu, hiền lành - chắc chắn, thân, thân thiết, keo sơn, bền, không phai, nhanh, mau, trác táng, ăn chơi, phóng đãng, bền vững, chặt chẽ, sát, ngay cạnh - mỏng manh, mỏng mảnh, nông cạn, tầm thường, nhỏ mọn - thận trọng, cẩn thận, rón rén - mỏng nhẹ như tơ - sáng sủa, sáng, nhạt, nhẹ, nhanh nhẹn, dịu dàng, thư thái, khinh suất, nông nổi, nhẹ dạ, bộp chộp, lăng nhăng, lẳng lơ, đĩ thoã, không quan trọng - - có dáng nhẹ nhàng, thanh nhã, vui vẻ, tươi cười, lông bông - 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tự nhiên, thiên nhiên, thiên tính, bẩm sinh, trời sinh, đương nhiên, tất nhiên, dĩ nhiên, không giả tạo, không màu mè, đẻ hoang, mọc tự nhiên, dại - sẵn sàng, vui lòng, sẵn lòng, không khó khăn gì - thon, gầy, mảnh khảnh, yết ớt, qua loa, sơ sài, không đang kể, mong manh - mỏng, mảnh, gầy gò, mảnh dẻ, loãng, thưa, thưa thớt, lơ thơ, nhỏ hẹp, yếu ớt, nghèo nàn, khó chịu, buồn chán - thoăn thoắt - hơi nước, giống hơi nước, có tính chất của hơi nước, đầy hơi nước, hư ảo = leicht + = leicht gehen +</t>
        </is>
      </c>
    </row>
    <row r="11916">
      <c r="A11916" t="inlineStr">
        <is>
          <t>Leichtathletik</t>
        </is>
      </c>
      <c r="B11916" t="inlineStr"/>
      <c r="C11916" t="inlineStr"/>
      <c r="D11916" t="inlineStr">
        <is>
          <t>điền kinh, thể thao</t>
        </is>
      </c>
    </row>
    <row r="11917">
      <c r="A11917" t="inlineStr">
        <is>
          <t>Leichte</t>
        </is>
      </c>
      <c r="B11917" t="inlineStr"/>
      <c r="C11917" t="inlineStr"/>
      <c r="D11917"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11918">
      <c r="A11918" t="inlineStr">
        <is>
          <t>Leichter</t>
        </is>
      </c>
      <c r="B11918" t="inlineStr"/>
      <c r="C11918" t="inlineStr"/>
      <c r="D11918" t="inlineStr">
        <is>
          <t>sà lan, xuồng lớn của ban chỉ huy, thuyền rỗng, thuyền mui = der Leichter + = als Leichter dienen + = das Umladen in Leichter + = in einem Leichter verschiffen +</t>
        </is>
      </c>
    </row>
    <row r="11919">
      <c r="A11919" t="inlineStr">
        <is>
          <t>leichter</t>
        </is>
      </c>
      <c r="B11919" t="inlineStr"/>
      <c r="C11919" t="inlineStr"/>
      <c r="D11919">
        <f> leichter machen + = leichter werden +</f>
        <v/>
      </c>
    </row>
    <row r="11920">
      <c r="A11920" t="inlineStr">
        <is>
          <t>leichtfertig</t>
        </is>
      </c>
      <c r="B11920" t="inlineStr"/>
      <c r="C11920" t="inlineStr"/>
      <c r="D11920" t="inlineStr">
        <is>
          <t>thiếu nghiêm trang, khiếm nhã, suồng sã, chớt nhã, hỗn láo, xấc xược - thích tán tỉnh, thích ve vãn, thích tán tỉnh vờ, thích ve vãn vờ, hay yêu đương lăng nhăng - phù phiếm, nhẹ dạ, bông lông, không đáng kể, nhỏ mọn, vô tích sự - chóng mặt, choáng váng, lảo đảo, làm chóng mặt, làm choáng váng - thiếu ân cần, thiếu chu đáo, thiếu quan tâm, thiếu thận trọng, thiếu suy nghĩ, khinh suất - nhẹ, nhẹ nhàng - 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hấp tấp, vội vàng, liều, liều lĩnh, bừa bãi, cẩu thả - tinh nghịch, nghịch gợm, đùa giỡn, lung tung, bậy bạ, vô cớ, không mục đích, phóng đãng, dâm đãng, dâm ô, bất chính, tốt tươi, sum sê, um tùm, lố lăng, loạn = leichtfertig handeln +</t>
        </is>
      </c>
    </row>
    <row r="11921">
      <c r="A11921" t="inlineStr">
        <is>
          <t>Leichtfertigkeit</t>
        </is>
      </c>
      <c r="B11921" t="inlineStr"/>
      <c r="C11921" t="inlineStr"/>
      <c r="D11921" t="inlineStr">
        <is>
          <t>sự thiếu thận trọng, sự cẩu thả, sự vô ý - sự khiếm nhã, sự suồng sã, sự chớt nhã, sự hỗn láo, sự xấc xược - sự phù phiếm, sự nhẹ dạ, sự bông lông, tính phù phiếm, tính nhẹ dạ, tính bông lông, việc tầm phào - tính coi nhẹ, tính khinh suất, tính khinh bạc - tính nhẹ, tính nhanh nhẹn, tính nhẹ nhàng, tính vui vẻ - trạng thái lỏng, trạng thái chùng, trạng thái không căng, trạng thái giãn, trạng thái lòng thòng, trạng thái rộng, trạng thái lùng thùng, trạng thái xốp, trạng thái dễ làm cho tơi ra - tính mơ hồ, tính không chính xác, tính không chặt chẽ, tính phóng, tính phóng đãng, tính phóng túng, tính không nghiêm, tính ẩu, tính bừa bâi..., bệnh yếu ruột - tính hấp tấp, tính vội vàng, tính liều, tính bừa bãi, tính cẩu thả</t>
        </is>
      </c>
    </row>
    <row r="11922">
      <c r="A11922" t="inlineStr">
        <is>
          <t>Leichtigkeit</t>
        </is>
      </c>
      <c r="B11922" t="inlineStr"/>
      <c r="C11922" t="inlineStr"/>
      <c r="D11922" t="inlineStr">
        <is>
          <t>sự thoáng gió, sự ở trên cao lộng gió, sự nhẹ nhàng, sự uyển chuyển, sự thảnh thơi, sự thoải mái, sự ung dung, sự hời hợt, sự thiếu nghiêm túc - sự nổ, sức nổi, khả năng chóng phục hồi sức khoẻ, tinh thần hăng hái, tính sôi nổi, , tính vui vẻ, xu thế lên giá - sự thanh thản, sự không bị ràng buộc, sự thanh nhàn, sự nhàn hạ, sự dễ dàng, dự thanh thoát, sự dễ chịu, sự không bị đau đớn, sự khỏi đau - sự không lo lắng, sự thanh thoát, tính dễ dãi, tính dễ thuyết phục - điều kiện dễ dàng, điều kiện thuận lợi, phương tiện dễ dàng, sự trôi chảy, sự hoạt bát, tài khéo léo - tính nhẹ, tính nhanh nhẹn, tính nhẹ nhàng, tính khinh suất, tính nhẹ dạ - sự sẵn sàng, sự sẵn lòng, thiện ý, sự lưu loát, sự nhanh nhẹn, sự lanh lợi - sự phẳng phiu, sự mượt mà, sự bình lặng, sự êm thấm, tính dịu dàng, tính nhịp nhàng uyển chuyển, tính hoà nhã, tính ngọt xớt, vẻ dịu dàng vờ - tính chất mỏng, tính chất mảnh, tính chất gầy, tính chất loãng, tính chất thưa, tính chất thưa thớt, tính chất phân tán, tính mong manh, tính nghèo nàn = die Leichtigkeit + = mit Leichtigkeit +</t>
        </is>
      </c>
    </row>
    <row r="11923">
      <c r="A11923" t="inlineStr">
        <is>
          <t>leichtlebig</t>
        </is>
      </c>
      <c r="B11923" t="inlineStr"/>
      <c r="C11923" t="inlineStr"/>
      <c r="D11923" t="inlineStr">
        <is>
          <t>chắc chắn, thân, thân thiết, keo sơn, bền, không phai, nhanh, mau, trác táng, ăn chơi, phóng đãng, bền vững, chặt chẽ, sát, ngay cạnh</t>
        </is>
      </c>
    </row>
    <row r="11924">
      <c r="A11924" t="inlineStr">
        <is>
          <t>Leichtsinn</t>
        </is>
      </c>
      <c r="B11924" t="inlineStr"/>
      <c r="C11924" t="inlineStr"/>
      <c r="D11924" t="inlineStr">
        <is>
          <t>sự thiếu thận trọng, sự cẩu thả, sự vô ý - sự khiếm nhã, sự suồng sã, sự chớt nhã, sự hỗn láo, sự xấc xược - sự phù phiếm, sự nhẹ dạ, sự bông lông, tính phù phiếm, tính nhẹ dạ, tính bông lông, việc tầm phào - tính không biết lo xa, tính hoang toàng xa phí - tính coi nhẹ, tính khinh suất, tính khinh bạc - tính nhẹ, tính nhanh nhẹn, tính nhẹ nhàng, tính vui vẻ - tính không lo lắng, tính không để ý tới, tính coi thường, tính thiếu thận trọng, tính liều lĩnh, tính táo bạo = der sträfliche Leichtsinn +</t>
        </is>
      </c>
    </row>
    <row r="11925">
      <c r="A11925" t="inlineStr">
        <is>
          <t>leichtsinnig</t>
        </is>
      </c>
      <c r="B11925" t="inlineStr"/>
      <c r="C11925" t="inlineStr"/>
      <c r="D11925" t="inlineStr">
        <is>
          <t>không để ý, không lưu ý, không chú ý, sơ ý, không cẩn thận, cẩu thả, không chính xác, vô tư, không lo nghĩ - hay thay đổi, đồng bóng, bông lông, phù phiếm, gàn, dở hơi - thiếu nghiêm trang, khiếm nhã, suồng sã, chớt nhã, hỗn láo, xấc xược - liều lĩnh một cách dại dột, liều mạng một cách vô ích, điên rồ - nhẹ dạ, không đáng kể, nhỏ mọn, vô tích sự - chóng mặt, choáng váng, lảo đảo, làm chóng mặt, làm choáng váng - không biết lo xa, không biết lo liệu trước, hoang toàng xa phí - sáng sủa, sáng, nhạt, nhẹ, nhẹ nhàng, nhanh nhẹn, thanh thoát, dịu dàng, thư thái, khinh suất, nông nổi, bộp chộp, lăng nhăng, lẳng lơ, đĩ thoã, tầm thường, không quan trọng - - không lo lắng, không để ý tới, coi thường, thiếu thận trọng, liều lĩnh, táo bạo</t>
        </is>
      </c>
    </row>
    <row r="11926">
      <c r="A11926" t="inlineStr">
        <is>
          <t>Leiden</t>
        </is>
      </c>
      <c r="B11926" t="inlineStr"/>
      <c r="C11926" t="inlineStr"/>
      <c r="D11926" t="inlineStr">
        <is>
          <t>nỗi đau đớn, nỗi đau buồn, nỗi ưu phiền, nỗi khổ sở, tai ách, tai hoạ, hoạn nạn - sự đau đớn, sự phiền não, sự lo lắng, sự ốm đau bệnh tật, sự khổ sở - cây thánh giá, dấu chữ thập, đài thập ác, đạo Cơ-đốc, hình chữ thập, dấu gạch ngang ở chữ cái, nỗi đau khổ, nỗi thống khổ, bước thử thách, sự gian nan, bội tính, sự tạp giao - vật lai giống, sự pha tạp, sự gian lận, sự lừa đảo, sự ăn cắp - cảnh khốn cùng, cảnh túng quẫn, cảnh gieo neo, cảnh hiểm nghèo, cảnh hiểm nguy, tình trạng kiệt sức, tình trạng mệt lả, tình trạng mệt đứt hơi, sự tịch biên - sự đau khổ, sự đau đẻ, nỗi khó nhọc công sức, hình phạt - - nỗi khổ cực, sự khổ não - 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bệnh, sự hỏng hóc, sự trục trắc = das Leiden +</t>
        </is>
      </c>
    </row>
    <row r="11927">
      <c r="A11927" t="inlineStr">
        <is>
          <t>leiden</t>
        </is>
      </c>
      <c r="B11927" t="inlineStr"/>
      <c r="C11927" t="inlineStr"/>
      <c r="D11927" t="inlineStr">
        <is>
          <t>mang, cầm, vác, đội, đeo, ôm, chịu, chịu đựng, sinh, sinh sản, sinh lợi, chống đỡ, đỡ, có hiệu lực, ăn thua, rẽ, quay, hướng về, ở vào, đầu cơ giá hạ, làm cho sụt giá - cam chịu, chịu được, kéo dài, tồn tại - cho phép, thừa nhận - đứng, có, ở, cao, đứng vững, bền, có giá trị, đọng lại, tù hãm, giữ vững quan điểm, giữ vững lập trường, đồng ý, thoả thuận, ra ứng cử, bắt đứng, đặt, để, dựng, giữ vững, thết - đãi - tha thứ, khoan thứ = leiden + = leiden + = unter etwas zu leiden haben +</t>
        </is>
      </c>
    </row>
    <row r="11928">
      <c r="A11928" t="inlineStr">
        <is>
          <t>leidend</t>
        </is>
      </c>
      <c r="B11928" t="inlineStr"/>
      <c r="C11928" t="inlineStr"/>
      <c r="D11928" t="inlineStr">
        <is>
          <t>ốm đau, khó ở - bị động, thụ động, tiêu cực, không phải trả lãi - nghèo nàn, thiếu thốn, xoàng, tồi, không khoẻ - đau đớn, đau khổ = leidend +</t>
        </is>
      </c>
    </row>
    <row r="11929">
      <c r="A11929" t="inlineStr">
        <is>
          <t>Leidenschaft</t>
        </is>
      </c>
      <c r="B11929" t="inlineStr"/>
      <c r="C11929" t="inlineStr"/>
      <c r="D11929" t="inlineStr">
        <is>
          <t>máu, huyết, nhựa, nước ngọt, sự tàn sát, sự chém giết, sự đổ máu, tính khí, giống nòi, dòng dõi, họ hàng, gia đình, người lịch sự, người ăn diện young blood) - sự hăng hái, sự nhiệt tình - sự nóng gắt, sự nóng bỏng, sự tha thiết, sự sôi nổi - lửa, ánh lửa, sự cháy, hoả hoạn, sự cháy nhà, ánh sáng, sự bắn hoả lực, lò sưởi, sự tra tấn bằng lửa, sự sốt, cơn sốt, ngọn lửa ), nhiệt tình, sự sốt sắng, sự vui vẻ hoạt bát, sự xúc động mạnh mẽ - nguồn cảm hứng, óc tưởng tượng linh hoạt - ngọn lửa, ánh hồng, cơn, cơn bừng bừng, người yêu, người tình - ánh sáng rực rỡ, sức nóng rực, nét ửng đỏ, nước da hồng hào, sắc đỏ hây hây, cảm giác âm ấm, sự sôi nổi nhiệt tình, sự phát sáng, lớp sáng - hơi nóng, sức nóng, sự nóng, nhiệt, sự nóng bức, sự nóng nực, trạng thái bừng bừng, trạng thái viêm tấy, vị cay, sự nóng chảy, sự giận dữ, sự nổi nóng, sự nồng nhiệt, sự động đực - sự cố gắng một mạch, sự làm một mạch, cuộc đấu, cuộc đua, sự nung, sự tăng cường thi hành luật pháp, sự tăng cường điều tra, sự thúc ép, sự cưỡng ép - cảm xúc mạnh mẽ, tình cảm nồng nàn, tình dục, tình yêu, sự say mê, những nỗi khổ hình của Chúa Giê-xu, bài ca thuật lại những nỗi khổ hình của Chúa Giê-xu - sự mãnh liệt, sự kịch liệt, sự dữ dội - tình trạng hoang d, tính chất man rợ, tình trạng hoang vu, sự cuồng nhiệt, sự điên cuồng, tính chất phóng đ ng, tính chất bừa b i = von Leidenschaft besessen +</t>
        </is>
      </c>
    </row>
    <row r="11930">
      <c r="A11930" t="inlineStr">
        <is>
          <t>leidenschaftlich</t>
        </is>
      </c>
      <c r="B11930" t="inlineStr"/>
      <c r="C11930" t="inlineStr"/>
      <c r="D11930" t="inlineStr">
        <is>
          <t>cháy, nóng rực, hăng hái, sôi nổi, mãnh liệt, nồng nhiệt, nồng nàn, nồng cháy - đang cháy, thiết tha, ghê gớm, kịch liệt, cháy cổ, rát mặt, nóng bỏng, nóng hổi, cấp bách - nhiệt tình, say mê - nóng, nhiệt thành, tha thiết, sôi sục - - hung dữ, dữ tợn, hung tợn, dữ dội, ác liệt, hết sức khó chịu, hết sức ghê tởm, xấu hổ vô cùng - ngụt cháy, bốc cháy, bố lửa, nảy lửa, mang lửa, như lửa, như bốc lửa, nóng như lửa, dễ cháy, dễ bắt lửa, dễ nổ, cay nồng, nóng nảy, dễ cáu, dễ nổi giận, hung hăng, hăng, viêm tấy - rực sáng, hồng hào đỏ ửng, rực rỡ, sặc sỡ - được đốt nóng, được đun nóng, giận dữ - say sưa, xúc động mạnh, bị kích thích mãnh liệt - rượu chè quá độ, không điều độ, quá độ, ăn nói không đúng mức, thái độ không đúng mức, không đều, khi nóng quá khi lạnh quá - say đắm, dễ giận - oi bức, ngột ngạt - nóng như thiêu như đốt - nhiệt đới - - ấm, làm cho ấm, còn nồng, chưa bay hết, còn mới, còn rõ, nhiệt liệt, niềm nở, nồng hậu, nguy hiểm, hiểm yếu, phong lưu, quen việc, ấm chỗ, sắp tìm thấy, gần đúng - sốt sắng, hắng hái, có nhiệt tâm, có nhiệt huyết = leidenschaftlich erregt + = leidenschaftlich erregen + = leidenschaftlich eingenommen + = etwas leidenschaftlich gern tun +</t>
        </is>
      </c>
    </row>
    <row r="11931">
      <c r="A11931" t="inlineStr">
        <is>
          <t>Leidenschaftlichkeit</t>
        </is>
      </c>
      <c r="B11931" t="inlineStr"/>
      <c r="C11931" t="inlineStr"/>
      <c r="D11931" t="inlineStr">
        <is>
          <t>lửa nóng, sức nóng rực, nhiệt tình, nhiệt tâm, nhuệ khí, sự hăng hái, sự sôi nổi - sự nóng gắt, sự nóng bỏng, sự nhiệt tình, sự tha thiết - tính chất cảm động, cảm xúc cao, cảm hứng chủ đạo, thể văn thống thiết</t>
        </is>
      </c>
    </row>
    <row r="11932">
      <c r="A11932" t="inlineStr">
        <is>
          <t>leidenschaftslos</t>
        </is>
      </c>
      <c r="B11932" t="inlineStr"/>
      <c r="C11932" t="inlineStr"/>
      <c r="D11932" t="inlineStr">
        <is>
          <t>mát mẻ, mát, hơi lạnh, nguội, trầm tĩnh, điềm tĩnh, bình tĩnh, lãn đạm, nhạt nhẽo, thờ ơ, không sốt sắng, không nhiệt tình, không mặn mà, không đằm thắm, trơ tráo, mặt dạn mày dày, không biết xấu hổ - không biết ngượng, tròn, gọn - không xúc động, bình thản, thản nhiên, vô tư, không thiên vị - impassible, không cảm giác - không sôi nổi, không say sưa, không nồng nàn, không nồng nhiệt, không thiết tha, không nổi giận</t>
        </is>
      </c>
    </row>
    <row r="11933">
      <c r="A11933" t="inlineStr">
        <is>
          <t>leidlich</t>
        </is>
      </c>
      <c r="B11933" t="inlineStr"/>
      <c r="C11933" t="inlineStr"/>
      <c r="D11933" t="inlineStr">
        <is>
          <t>có thể chịu đựng được - công bằng, không thiên vị, chính đáng, ngay thẳng, thẳng thắn, không gian lận, khá, kha khá, hoàn toàn thật sự, rõ ràng, rõ rệt - khá tốt - trung bình, vừa phải, bậc trung, khá khoẻ mạnh - có thể qua lại được, tàm tạm, có thể thông qua được, có thể lưu hành, có thể đem tiêu - - có thể tha thứ được, có thể chịu được, vừa vừa = leidlich + = ganz leidlich +</t>
        </is>
      </c>
    </row>
    <row r="11934">
      <c r="A11934" t="inlineStr">
        <is>
          <t>Leidtragende</t>
        </is>
      </c>
      <c r="B11934" t="inlineStr"/>
      <c r="C11934" t="inlineStr"/>
      <c r="D11934" t="inlineStr">
        <is>
          <t>người than khóc, người đi đưa ma, người khóc thuê - vật bị hy sinh, người bị chết vì, nạn nhân, người bị lừa, vật tế</t>
        </is>
      </c>
    </row>
    <row r="11935">
      <c r="A11935" t="inlineStr">
        <is>
          <t>Leier</t>
        </is>
      </c>
      <c r="B11935" t="inlineStr"/>
      <c r="C11935" t="inlineStr"/>
      <c r="D11935" t="inlineStr">
        <is>
          <t>đàn lia = die Leier + = immer die alte Leier +</t>
        </is>
      </c>
    </row>
    <row r="11936">
      <c r="A11936" t="inlineStr">
        <is>
          <t>Leihen</t>
        </is>
      </c>
      <c r="B11936" t="inlineStr"/>
      <c r="C11936" t="inlineStr"/>
      <c r="D11936" t="inlineStr">
        <is>
          <t>sự vay nợ, sự cho vay, sự cho mượn, công trái, quốc trái, tiền cho vay, vật cho mượn, từ mượn, phong tục mượn</t>
        </is>
      </c>
    </row>
    <row r="11937">
      <c r="A11937" t="inlineStr">
        <is>
          <t>leihen</t>
        </is>
      </c>
      <c r="B11937" t="inlineStr"/>
      <c r="C11937" t="inlineStr"/>
      <c r="D11937" t="inlineStr">
        <is>
          <t>vay, mượn, theo - thuê, cho thuê, mướn, trả công, thưởng - cho vay, cho mượn, thêm phần, thêm vào</t>
        </is>
      </c>
    </row>
    <row r="11938">
      <c r="A11938" t="inlineStr">
        <is>
          <t>Leihhaus</t>
        </is>
      </c>
      <c r="B11938" t="inlineStr"/>
      <c r="C11938" t="inlineStr"/>
      <c r="D11938" t="inlineStr">
        <is>
          <t>hiệu cầm đồ - vòi, ống máng, cây nước, cột nước, spout-hole</t>
        </is>
      </c>
    </row>
    <row r="11939">
      <c r="A11939" t="inlineStr">
        <is>
          <t>Leim</t>
        </is>
      </c>
      <c r="B11939" t="inlineStr"/>
      <c r="C11939" t="inlineStr"/>
      <c r="D11939" t="inlineStr">
        <is>
          <t>keo hồ - chanh lá cam, linden, nhựa bẫy chim, vôi - chất nhầy - kích thước, độ lớn, cỡ, khổ, số, dụng cụ đo ngọc, suất ăn, khẩu phần sizing), chuẩn mực cân đo, hồ = aus dem Leim gehen + = jemandem auf den Leim gehen +</t>
        </is>
      </c>
    </row>
    <row r="11940">
      <c r="A11940" t="inlineStr">
        <is>
          <t>leimen</t>
        </is>
      </c>
      <c r="B11940" t="inlineStr"/>
      <c r="C11940" t="inlineStr"/>
      <c r="D11940" t="inlineStr">
        <is>
          <t>gắn lại, dán bằng keo, dán bằng hồ, dạng bị động) bám chặt lấy, dán vào - sắp xếp theo cỡ to nhỏ, đặt suất ăn, đặt khẩu phần, phết hồ, hồ</t>
        </is>
      </c>
    </row>
    <row r="11941">
      <c r="A11941" t="inlineStr">
        <is>
          <t>Leine</t>
        </is>
      </c>
      <c r="B11941" t="inlineStr"/>
      <c r="C11941" t="inlineStr"/>
      <c r="D11941" t="inlineStr">
        <is>
          <t>dây thừng nhỏ, dây, đường sọc nối, nhung kẻ, quần nhung kẻ, mối ràng buộc, mối thắt buộc, coóc - xích, bù nhìn, ngáo ộp, người ăn mặc kỳ quái, anh chàng, gã, sự chuồn, lời nói đùa, lời pha trò, lời nói giễu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 - dây buộc chó săn, xích chó săn, bộ ba chó săn, bộ ba thỏ rừng, cái go - dây thép, vạch đường, đường kẻ, đường, tuyến, hàng, dòng, câu, bậc, lối, dãy, nét, khuôn, vết nhăn, phòng tuyến, ranh giới, giới hạn, dòng dõi, dòng giống, phương châm, phương pháp, quy tắc, cách, thói - lối..., ngành, phạm vi, chuyên môn, sở trường, mặt hàng, vật phẩm, hoàn cảnh, tình thế, đường lối, cách tiến hành, đường xích đạo, lai, quân đội chính quy, giấy giá thú marriage lines), lời của một vai - dây thừng, dây chão, dây bao quanh vũ đài, xâu, chuỗi, dây lây nhây - dây buộc = Zieh Leine! + = an der Leine + = Leine ziehen + = von der Leine lassen + = die Wäsche hängt auf der Leine + = jemanden an die Leine legen +</t>
        </is>
      </c>
    </row>
    <row r="11942">
      <c r="A11942" t="inlineStr">
        <is>
          <t>Leinen</t>
        </is>
      </c>
      <c r="B11942" t="inlineStr"/>
      <c r="C11942" t="inlineStr"/>
      <c r="D11942" t="inlineStr">
        <is>
          <t>vải, khăn, khăn lau, khăn trải, áo thầy tu, giới thầy tu - vải lanh, đồ vải lanh = das grobe Leinen + = das rauhe Leinen +</t>
        </is>
      </c>
    </row>
    <row r="11943">
      <c r="A11943" t="inlineStr">
        <is>
          <t>leinen</t>
        </is>
      </c>
      <c r="B11943" t="inlineStr"/>
      <c r="C11943" t="inlineStr"/>
      <c r="D11943" t="inlineStr">
        <is>
          <t>bằng lanh</t>
        </is>
      </c>
    </row>
    <row r="11944">
      <c r="A11944" t="inlineStr">
        <is>
          <t>Leinkraut</t>
        </is>
      </c>
      <c r="B11944" t="inlineStr"/>
      <c r="C11944" t="inlineStr"/>
      <c r="D11944" t="inlineStr">
        <is>
          <t>cây liễu ngư</t>
        </is>
      </c>
    </row>
    <row r="11945">
      <c r="A11945" t="inlineStr">
        <is>
          <t>Leinsamen</t>
        </is>
      </c>
      <c r="B11945" t="inlineStr"/>
      <c r="C11945" t="inlineStr"/>
      <c r="D11945" t="inlineStr">
        <is>
          <t>hạt lanh</t>
        </is>
      </c>
    </row>
    <row r="11946">
      <c r="A11946" t="inlineStr">
        <is>
          <t>Leinwand</t>
        </is>
      </c>
      <c r="B11946" t="inlineStr"/>
      <c r="C11946" t="inlineStr"/>
      <c r="D11946" t="inlineStr">
        <is>
          <t>vải bạt, lều, buồm, vải căng để vẽ, bức vẽ - vải, khăn, khăn lau, khăn trải, áo thầy tu, giới thầy tu - vải lanh, đồ vải lanh - bình phong, màn che, màn, tấm chắn, bảng, thông báo, màn ảnh, màn bạc, cái sàng</t>
        </is>
      </c>
    </row>
    <row r="11947">
      <c r="A11947" t="inlineStr">
        <is>
          <t>leise</t>
        </is>
      </c>
      <c r="B11947" t="inlineStr"/>
      <c r="C11947" t="inlineStr"/>
      <c r="D11947" t="inlineStr">
        <is>
          <t>uể oải, lả, e thẹn, nhút nhát, yếu ớt, mờ nhạt, không rõ, chóng mặt, hay ngất, oi bức, ngột ngạt, kinh tởm, lợm giọng - hiền lành, dịu dàng, hoà nhã, nhẹ nhàng, thoai thoải, dòng dõi trâm anh, gia đình quyền quý, lịch thiệp, lịch sự, cao quý - lặng, yên lặng, yên tĩnh, trầm lặng, nhã, thái bình, yên ổn, thanh bình, thanh thản, thầm kín, kín đáo, đơn giản, không hình thức - mỏng mảnh, thon, gầy, mảnh khảnh, yết ớt, nhẹ, qua loa, sơ sài, không đang kể, mong manh - mềm, dẻo, dễ uốn, dễ cắt, nhẵn, mịn, mượt, dịu, ôn hoà, không loè loẹt, nhân nhượng, có tính chất hoà hoãn, yếu đuối, uỷ mị, nhẽo, ẻo lả, yên, êm đềm, có cảm tình, dễ thương cảm, có từ tâm, tình yêu - chuyện trai gái, mưa, ẩm ướt, ướt át, không có muối khoáng, mềm hoá, dễ dàng, khờ khạo, ngờ nghệch, mềm mỏng, chờ một tí!, im! câm! = leise + = leise +</t>
        </is>
      </c>
    </row>
    <row r="11948">
      <c r="A11948" t="inlineStr">
        <is>
          <t>Leisetreter</t>
        </is>
      </c>
      <c r="B11948" t="inlineStr"/>
      <c r="C11948" t="inlineStr"/>
      <c r="D11948" t="inlineStr">
        <is>
          <t>người đi len lén, người hành động thận trọng, người hành động không lộ liễu, sự cấm rượu, người tán thành cấm rượu - bọ gậy, người luồn lách</t>
        </is>
      </c>
    </row>
    <row r="11949">
      <c r="A11949" t="inlineStr">
        <is>
          <t>Leiste</t>
        </is>
      </c>
      <c r="B11949" t="inlineStr"/>
      <c r="C11949" t="inlineStr"/>
      <c r="D11949" t="inlineStr">
        <is>
          <t>ván lót, thanh gỗ giữ ván cửa - lati, mèn, thanh gỗ mỏng - gờ, rìa, đá ngầm, mạch quặng - sự đúc, vật đúc, số nhiều) đường gờ, đường chỉ - đường viền, mặt ổ khoá có lỗ bập - thanh mỏng spline) - mảnh, dải, cột truyện tranh, cột tranh vui, đường băng air strip, landing strip), tước đoạt, tước, cách, làm trờn răng, vắt cạn = die Leiste + = die Leiste + = die Leiste + = die verdeckte Leiste +</t>
        </is>
      </c>
    </row>
    <row r="11950">
      <c r="A11950" t="inlineStr">
        <is>
          <t>Leisten</t>
        </is>
      </c>
      <c r="B11950" t="inlineStr"/>
      <c r="C11950" t="inlineStr"/>
      <c r="D11950" t="inlineStr">
        <is>
          <t>khuôn giày, cốt giày, lát, người cuối cùng, người sau cùng, lần cuối, lần sau cùng, giờ phút cuối cùng, lúc chết, lúc lâm chung, sức chịu đựng, sức bền bỉ - cây, giá chữ thập, cái nòng, cái cốt, trục, biểu đồ hình cây = auf Leisten ziehen + = über den Leisten schlagen + = alles über einen Leisten schlagen +</t>
        </is>
      </c>
    </row>
    <row r="11951">
      <c r="A11951" t="inlineStr">
        <is>
          <t>leisten</t>
        </is>
      </c>
      <c r="B11951" t="inlineStr"/>
      <c r="C11951" t="inlineStr"/>
      <c r="D11951" t="inlineStr">
        <is>
          <t>hoàn thành, làm xong, làm trọn, thực hiện, đạt tới, làm hoàn hảo, làm đạt tới sự hoàn mỹ - đạt được, giành được - làm, làm cho, gây cho, học, giải, dịch, thời hoàn thành &amp; động tính từ quá khứ) làm xong, xong, hết, dọn, thu dọn, sắp xếp, thu xếp ngăn nắp, sửa soạn, nấu, nướng, quay, rán, đóng vai - làm ra vẻ, làm ra bộ, làm mệt lử, làm kiệt sức, đi, qua, bịp, lừa bịp, ăn gian, đi thăm, đi tham quan, chịu, cho ăn, đãi, xử sự, hành động, hoạt động, thời hoàn thành làm xong, chấm dứt, được, ổn, chu toàn - an toàn, hợp, thấy trong người, thấy sức khoẻ, làm ăn xoay sở - thi hành, cử hành, biểu diễn, trình bày, đóng, đóng một vai = leisten + = leisten + = sich leisten + = sich leisten + = sich etwas leisten + = ich kann es mir leisten +</t>
        </is>
      </c>
    </row>
    <row r="11952">
      <c r="A11952" t="inlineStr">
        <is>
          <t>Leistenbruch</t>
        </is>
      </c>
      <c r="B11952" t="inlineStr"/>
      <c r="C11952" t="inlineStr"/>
      <c r="D11952" t="inlineStr">
        <is>
          <t>thoát vị - sự đoạn tuyệt, sự tuyệt giao, sự cắt đứt, sự gián đoạn, sự vỡ, sự đứt, sự gãy, sự nứt, sự rách, sự thủng, sự thoát vị</t>
        </is>
      </c>
    </row>
    <row r="11953">
      <c r="A11953" t="inlineStr">
        <is>
          <t>Leistengegend</t>
        </is>
      </c>
      <c r="B11953" t="inlineStr"/>
      <c r="C11953" t="inlineStr"/>
      <c r="D11953" t="inlineStr">
        <is>
          <t>háng, vòm nhọn</t>
        </is>
      </c>
    </row>
    <row r="11954">
      <c r="A11954" t="inlineStr">
        <is>
          <t>Leistung</t>
        </is>
      </c>
      <c r="B11954" t="inlineStr"/>
      <c r="C11954" t="inlineStr"/>
      <c r="D11954" t="inlineStr">
        <is>
          <t>sự hoàn thành, sự làm xong, sự làm trọn, sự thực hiện, việc đã hoàn thành, việc làm xong, ý định đã thực hiện được, thành quả, thành tựu, thành tích, tài năng, tài nghệ - tài vặt - sự đạt được, sự giành được, huy hiệu, huy chương - lợi, lợi ích, buổi biểu diễn, trận đấu benifit night, benifit match), tiền trợ cấp, tiền tuất, phúc lợi, đặc quyền tài phán - sức chứa, chứa đựng, dung tích, năng lực khả năng, khả năng tiếp thu, khả năng thu nhận, năng suất, tư cách, quyền hạn, điện dung - hiệu lực, hiệu quả, năng lực, khả năng, hiệu suất - sự cố gắng, sự ráng sức, sự cố thử làm, sự ra tay, kết quả đạt được - nghị lực, sinh lực, sự hoạt động tích cực, khả năng tiềm tàng, năng lực tiềm tàng, sức lực, năng lượng - sự sản xuất, sản phẩm, khả năng sản xuất, sảm lượng - sự trả tiền, sự nộp tiền, số tiền trả, việc trả công, việc thưởng phạt - sự làm, sự thi hành, sự cử hành, việc diễn, việc đóng, cuộc biểu diễn, kỳ công, đặc tính, đặc điểm bay - sức, lực, sức mạnh, quyền, chính quyền, quyền lực, quyền thế, thế lực, uy quyền, người quyền thế, người cầm quyền, cơ quan có quyền lực, trời, thánh thần, cường quốc, công suất, luỹ thừa - số phóng to, số lượng lớn, nhiều - 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 - cú, cú đánh, đòn, đột quỵ, nước bài, nước đi, "cú", "miếng", "đòn", sự thành công lớn, lối bơi, kiểu bơi, nét, tiếng chuông đồng hồ, tiếng đập của trái tim, người đứng lái làm chịch stroke oar ) - cái vuốt ve, sự vuốt ve - sự làm việc, việc, công việc, công tác, nghề nghiệp, đồ làm ra, tác phẩm, công trình xây dựng, công việc xây dựng, dụng cụ, đồ dùng, vật liệu, kiểu trang trí, cách trang trí, máy, cơ cấu - xưởng, nhà máy, lao động, nhân công, pháo đài, công sự, phần tàu, công, tác dụng, hành động = die Leistung + = die Leistung + = die unerhörte Leistung + = die großartige Leistung + = die bedeutende Leistung + = die zugeführte Leistung + = elektrische Leistung + = die bahnbrechende Leistung + = eine gediegene Leistung + = eine bestechende Leistung + = die versicherungsfremde Leistung + = eine großartige artistische Leistung + = die außergewöhnliche sportliche Leistung + = das ist eine Leistung, die ihresgleichen sucht +</t>
        </is>
      </c>
    </row>
    <row r="11955">
      <c r="A11955" t="inlineStr">
        <is>
          <t>Leistungen</t>
        </is>
      </c>
      <c r="B11955" t="inlineStr"/>
      <c r="C11955" t="inlineStr"/>
      <c r="D11955">
        <f> die hohen wissenschaftlichen Leistungen + = er ist in seinen Leistungen nicht beständig +</f>
        <v/>
      </c>
    </row>
    <row r="11956">
      <c r="A11956" t="inlineStr">
        <is>
          <t>Leistungsabgabe</t>
        </is>
      </c>
      <c r="B11956" t="inlineStr"/>
      <c r="C11956" t="inlineStr"/>
      <c r="D11956" t="inlineStr">
        <is>
          <t>sự sản xuất, sản phẩm, khả năng sản xuất, sảm lượng, hiệu suất</t>
        </is>
      </c>
    </row>
    <row r="11957">
      <c r="A11957" t="inlineStr">
        <is>
          <t>Leistungsaufnahme</t>
        </is>
      </c>
      <c r="B11957" t="inlineStr"/>
      <c r="C11957" t="inlineStr"/>
      <c r="D11957" t="inlineStr">
        <is>
          <t>cái cho vào, lực truyền vào, dòng điện truyền vào, tài liệu viết bằng ký hiệu, sự cung cấp tài liệu, số tiền cúng</t>
        </is>
      </c>
    </row>
    <row r="11958">
      <c r="A11958" t="inlineStr">
        <is>
          <t>Leistungsbereitschaft</t>
        </is>
      </c>
      <c r="B11958" t="inlineStr"/>
      <c r="C11958" t="inlineStr"/>
      <c r="D11958" t="inlineStr">
        <is>
          <t>sự thúc đẩy, động cơ thúc đẩy</t>
        </is>
      </c>
    </row>
    <row r="11959">
      <c r="A11959" t="inlineStr">
        <is>
          <t>Leistungsgewicht</t>
        </is>
      </c>
      <c r="B11959" t="inlineStr"/>
      <c r="C11959" t="inlineStr"/>
      <c r="D11959" t="inlineStr">
        <is>
          <t>khả năng, tài năng, năng lực, sức, lực, sức mạnh, quyền, chính quyền, quyền hạn, quyền lực, quyền thế, thế lực, uy quyền, người quyền thế, người cầm quyền, cơ quan có quyền lực, trời, thánh thần - cường quốc, công suất, năng suất, năng lượng, luỹ thừa, số phóng to, số lượng lớn, nhiều</t>
        </is>
      </c>
    </row>
    <row r="11960">
      <c r="A11960" t="inlineStr">
        <is>
          <t>Leistungsmerkmal</t>
        </is>
      </c>
      <c r="B11960" t="inlineStr"/>
      <c r="C11960" t="inlineStr"/>
      <c r="D11960" t="inlineStr">
        <is>
          <t>nét đặc biệt, điểm đặc trưng, nét mặt, bài đặc biệt, tranh biếm hoạ đặc biệt, tiết mục chủ chốt</t>
        </is>
      </c>
    </row>
    <row r="11961">
      <c r="A11961" t="inlineStr">
        <is>
          <t>Leistungsniveau</t>
        </is>
      </c>
      <c r="B11961" t="inlineStr"/>
      <c r="C11961" t="inlineStr"/>
      <c r="D11961" t="inlineStr">
        <is>
          <t>cờ hiệu, cờ, cánh cờ, tiêu chuẩn, chuẩn, mẫu, trình độ, mức, chất lượng trung bình, lớp học, hạng, thứ, bản vị, chân, cột, cây mọc đứng, Xtanđa</t>
        </is>
      </c>
    </row>
    <row r="11962">
      <c r="A11962" t="inlineStr">
        <is>
          <t>leistungsschwach</t>
        </is>
      </c>
      <c r="B11962" t="inlineStr"/>
      <c r="C11962" t="inlineStr"/>
      <c r="D11962" t="inlineStr">
        <is>
          <t>về phía sau, giật lùi, chậm tiến, lạc hậu, muộn, chậm trễ, ngần ngại, lùi, ngược</t>
        </is>
      </c>
    </row>
    <row r="11963">
      <c r="A11963" t="inlineStr">
        <is>
          <t>Leistungsverhalten</t>
        </is>
      </c>
      <c r="B11963" t="inlineStr"/>
      <c r="C11963" t="inlineStr"/>
      <c r="D11963" t="inlineStr">
        <is>
          <t>sự làm, sự thực hiện, sự thi hành, sự cử hành, sự hoàn thành, việc diễn, việc đóng, cuộc biểu diễn, kỳ công, thành tích, hiệu suất, đặc tính, đặc điểm bay</t>
        </is>
      </c>
    </row>
    <row r="11964">
      <c r="A11964" t="inlineStr">
        <is>
          <t>Leistungsverzeichnis</t>
        </is>
      </c>
      <c r="B11964" t="inlineStr"/>
      <c r="C11964" t="inlineStr"/>
      <c r="D11964">
        <f> das detaillierte Leistungsverzeichnis +</f>
        <v/>
      </c>
    </row>
    <row r="11965">
      <c r="A11965" t="inlineStr">
        <is>
          <t>Leitartikel</t>
        </is>
      </c>
      <c r="B11965" t="inlineStr">
        <is>
          <t>artikel</t>
        </is>
      </c>
      <c r="C11965" t="inlineStr"/>
      <c r="D11965" t="inlineStr">
        <is>
          <t>bài xã luận - lânh tụ, người lânh đạo, người chỉ huy, người hướng dẫn, người chỉ đạo, luật sư chính, bài báo chính, bài xã luận lớn, con ngựa đầu đàn, con ngựa dẫn đầu trong cỗ ngựa, hàng dấu chấm sang trang - mạch nhánh, mầm chính, dây gân, tin quan trọng nhất, vật dẫn, dây dẫn, nhạc trưởng, người điều khiển dàn nhạc, người điều khiển ban đồng ca, người lãnh xướng, hàng bán rẻ để quảng cáo = den Leitartikel schreiben +</t>
        </is>
      </c>
    </row>
    <row r="11966">
      <c r="A11966" t="inlineStr">
        <is>
          <t>Leitbild</t>
        </is>
      </c>
      <c r="B11966" t="inlineStr"/>
      <c r="C11966" t="inlineStr"/>
      <c r="D11966" t="inlineStr">
        <is>
          <t>kiểu, mẫu, mô hình, người làm gương, người gương mẫu, người giống hệt, vật giống hệt, người làm kiểu, vật làm kiểu, người đàn bà mặc quần áo mẫu, quần áo mặc làm mẫu, vật mẫu</t>
        </is>
      </c>
    </row>
    <row r="11967">
      <c r="A11967" t="inlineStr">
        <is>
          <t>leiten</t>
        </is>
      </c>
      <c r="B11967" t="inlineStr"/>
      <c r="C11967" t="inlineStr"/>
      <c r="D11967" t="inlineStr">
        <is>
          <t>hướng, gây thành kiến, ảnh hưởng đến - chỉ huy, điều khiển - dẫn tới, chỉ đạo, hướng dẫn, quản, quản lý, trông nom, dẫn - đánh bẫy, giương bẫy, nhử mồi, thả mồi, dụ dỗ, cám dỗ - gửi, viết để gửi cho, viết cho, nói với, nói để nhắn, hướng nhắm, chỉ đường, chi phối, cai quản, ra lệnh, chỉ thị, bảo - cai trị, thống trị, cầm quyền, quản trị, lânh đạo, khống chế, kiềm chế, đè nén, ảnh hưởng, kỹ điều chỉnh - làm đầu, làm chóp, hớt ngọn, chặt ngọn to head down), để ở đầu, ghi ở đầu, đứng đầu, đi đầu, dẫn đầu, đương đầu với, đối chọi với, vượt, thắng hơn, đi vòng phía đầu nguồn, đánh đầu - đội đầu, đóng đầy thùng, kết thành bắp, kết thành cụm đầu, mưng chín, tiến về, hướng về, đi về - buộc chì, đổ chì, bọc chì, lợp chì, đặt thành cỡ, lânh đạo bằng thuyết phục, dẫn đường, dẫn dắt, đưa đến, dẫn đến, trải qua, kéo dài, làm cho, khiến cho, đánh trước tiên - hướng trả lời theo ý muốn bằng những câu hỏi khôn ngoan, đánh đầu tiên - chế ngự, sai khiến, dạy dỗ, dạy bảo, thoát khỏi, gỡ khỏi, xoay xở được, giải quyết được, dùng, sử dụng, đạt kết quả, đạt mục đích, xoay sở được, tìm được cách - đi trước, đứng trước, đặt trước, ở trước, có trước, đến trước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ra, bày mưu = leiten + = leiten + = leiten + = leiten + = etwas leiten +</t>
        </is>
      </c>
    </row>
    <row r="11968">
      <c r="A11968" t="inlineStr">
        <is>
          <t>leitend</t>
        </is>
      </c>
      <c r="B11968" t="inlineStr"/>
      <c r="C11968" t="inlineStr"/>
      <c r="D11968" t="inlineStr">
        <is>
          <t>đứng đầu, trưởng, trọng yếu, chủ yếu, chính - có tính dẫn, có thể bị dẫn - dẫn - chỉ bảo, chỉ dẫn, hướng dẫn, huấn thị - sự thực hiện, sự thi hành, để thực hiện, để thi hành, hành pháp, hành chính - cai trị, thống trị, cai quản, quản trị, chủ đạo, bao trùm, điều chỉnh - lânh đạo, dẫn đầu, quan trọng - người quản lý, giám đốc, ban quản trị - trông nom, quản lý, khéo trông nom, quản lý giỏi, kinh doanh giỏi, cẩn thận, tiết kiệm</t>
        </is>
      </c>
    </row>
    <row r="11969">
      <c r="A11969" t="inlineStr">
        <is>
          <t>Leiter</t>
        </is>
      </c>
      <c r="B11969" t="inlineStr"/>
      <c r="C11969" t="inlineStr"/>
      <c r="D11969" t="inlineStr">
        <is>
          <t>thang &amp; ) = der Leiter + = Leiter sein + = der technische Leiter + = auf eine Leiter steigen +</t>
        </is>
      </c>
    </row>
    <row r="11970">
      <c r="A11970" t="inlineStr">
        <is>
          <t>Leiterin</t>
        </is>
      </c>
      <c r="B11970" t="inlineStr"/>
      <c r="C11970" t="inlineStr"/>
      <c r="D11970" t="inlineStr">
        <is>
          <t>bà giám đốc directrix) - bà quản lý, bà quản đốc, bà giám đốc</t>
        </is>
      </c>
    </row>
    <row r="11971">
      <c r="A11971" t="inlineStr">
        <is>
          <t>Leiterplatte</t>
        </is>
      </c>
      <c r="B11971" t="inlineStr"/>
      <c r="C11971" t="inlineStr"/>
      <c r="D11971">
        <f> die bestückte Leiterplatte +</f>
        <v/>
      </c>
    </row>
    <row r="11972">
      <c r="A11972" t="inlineStr">
        <is>
          <t>Leiterwagen</t>
        </is>
      </c>
      <c r="B11972" t="inlineStr"/>
      <c r="C11972" t="inlineStr"/>
      <c r="D11972" t="inlineStr">
        <is>
          <t>xe ngựa, xe bò, toa trần, xe goòng, xe trẻ con, máy bay</t>
        </is>
      </c>
    </row>
    <row r="11973">
      <c r="A11973" t="inlineStr">
        <is>
          <t>Leitfaden</t>
        </is>
      </c>
      <c r="B11973" t="inlineStr"/>
      <c r="C11973" t="inlineStr"/>
      <c r="D11973" t="inlineStr">
        <is>
          <t>bạn, bầu bạn, người bạn gái companion lady companion), sổ tay, sách hướng dẫn, vật cùng đôi - bản tóm tắt, bản trích yếu - sự giới thiệu, lời giới thiệu, sự đưa vào, sự đưa ra nghị viện, sự bước đầu làm quen cho, sự khai tâm, sự vỡ lòng, lời mở đầu, lời tựa, đoạn mở đầu, khúc mở đầu, nhạc mở đầu - sách học, phím đàn, sự tập sử dụng súng - sách vở lòng, ngòi nổ, kíp nổ, cỡ chữ - sách giáo khoa text)</t>
        </is>
      </c>
    </row>
    <row r="11974">
      <c r="A11974" t="inlineStr">
        <is>
          <t>Leitflugzeug</t>
        </is>
      </c>
      <c r="B11974" t="inlineStr"/>
      <c r="C11974" t="inlineStr"/>
      <c r="D11974" t="inlineStr">
        <is>
          <t>người thám hiểm, máy bay chỉ điểm, người lái máy bay chỉ điểm, người chỉ điểm, tên gián điệp</t>
        </is>
      </c>
    </row>
    <row r="11975">
      <c r="A11975" t="inlineStr">
        <is>
          <t>Leithund</t>
        </is>
      </c>
      <c r="B11975" t="inlineStr"/>
      <c r="C11975" t="inlineStr"/>
      <c r="D11975" t="inlineStr">
        <is>
          <t>người hầu chạy theo xe, người hầu chạy trước xe, người buộc ngoài càng xe, chỗ chạy dẫn đường</t>
        </is>
      </c>
    </row>
    <row r="11976">
      <c r="A11976" t="inlineStr">
        <is>
          <t>Leitlinie</t>
        </is>
      </c>
      <c r="B11976" t="inlineStr"/>
      <c r="C11976" t="inlineStr"/>
      <c r="D11976">
        <f> die Leitlinie +</f>
        <v/>
      </c>
    </row>
    <row r="11977">
      <c r="A11977" t="inlineStr">
        <is>
          <t>Leitmotiv</t>
        </is>
      </c>
      <c r="B11977" t="inlineStr"/>
      <c r="C11977" t="inlineStr"/>
      <c r="D11977">
        <f> das Leitmotiv +</f>
        <v/>
      </c>
    </row>
    <row r="11978">
      <c r="A11978" t="inlineStr">
        <is>
          <t>Leitspruch</t>
        </is>
      </c>
      <c r="B11978" t="inlineStr"/>
      <c r="C11978" t="inlineStr"/>
      <c r="D11978" t="inlineStr">
        <is>
          <t>khẩu hiệu, phương châm, đề từ</t>
        </is>
      </c>
    </row>
    <row r="11979">
      <c r="A11979" t="inlineStr">
        <is>
          <t>Leitstern</t>
        </is>
      </c>
      <c r="B11979" t="inlineStr"/>
      <c r="C11979" t="inlineStr"/>
      <c r="D11979" t="inlineStr">
        <is>
          <t>đèn hiệu, mốc hiệu, cột mốc, ngọc đồi cao, sự báo trước, sự cảnh cáo trước, người dẫn đường, người hướng dẫn - sao bắc cực, mục đích, nguyên tắc chỉ đạo</t>
        </is>
      </c>
    </row>
    <row r="11980">
      <c r="A11980" t="inlineStr">
        <is>
          <t>Leitungsnetz</t>
        </is>
      </c>
      <c r="B11980" t="inlineStr"/>
      <c r="C11980" t="inlineStr"/>
      <c r="D11980" t="inlineStr">
        <is>
          <t>sự lắp ráp, sự chằng lưới sắt, sự đặt đường dây, hệ thống dây điện</t>
        </is>
      </c>
    </row>
    <row r="11981">
      <c r="A11981" t="inlineStr">
        <is>
          <t>Lektion</t>
        </is>
      </c>
      <c r="B11981" t="inlineStr"/>
      <c r="C11981" t="inlineStr"/>
      <c r="D11981" t="inlineStr">
        <is>
          <t>bài đọc, bài giảng kinh, bài giảng, bài học - lời dạy bảo, lời khuyên, lời quở trách, sự trừng phạt, sự cảnh cáo = jemandem eine Lektion erteilen +</t>
        </is>
      </c>
    </row>
    <row r="11982">
      <c r="A11982" t="inlineStr">
        <is>
          <t>Lende</t>
        </is>
      </c>
      <c r="B11982" t="inlineStr"/>
      <c r="C11982" t="inlineStr"/>
      <c r="D11982" t="inlineStr">
        <is>
          <t>vùng hông, đùi, cánh vòm, sườn vòm = die Lende +</t>
        </is>
      </c>
    </row>
    <row r="11983">
      <c r="A11983" t="inlineStr">
        <is>
          <t>lenkbar</t>
        </is>
      </c>
      <c r="B11983" t="inlineStr"/>
      <c r="C11983" t="inlineStr"/>
      <c r="D11983" t="inlineStr">
        <is>
          <t>có thể kiểm tra, có thể kiểm soát, có thể làm chủ, dễ vận dụng, dễ điều khiển, có thể chế ngự, có thể kiềm chế - điều khiển được - có thể quản lý, có thể trông nom, có thể điều khiển, có thể sai khiến, dễ cầm, dễ dùng, dễ sử dụng - để tàu bè đi lại được, có thể đi sông biển được, có thể điều khiển được - có thể lái được - dễ bảo, dễ dạy, dễ sai khiến, dễ làm, dễ xử lý</t>
        </is>
      </c>
    </row>
    <row r="11984">
      <c r="A11984" t="inlineStr">
        <is>
          <t>Lenkbarkeit</t>
        </is>
      </c>
      <c r="B11984" t="inlineStr"/>
      <c r="C11984" t="inlineStr"/>
      <c r="D11984" t="inlineStr">
        <is>
          <t>tính điều khiển được - tính dễ bảo, tính dễ dạy, tính dễ sai khiến, tính dễ vận dụng, tính dễ dùng, tính dễ làm, tính dễ xử lý = die Lenkbarkeit +</t>
        </is>
      </c>
    </row>
    <row r="11985">
      <c r="A11985" t="inlineStr">
        <is>
          <t>lenken</t>
        </is>
      </c>
      <c r="B11985" t="inlineStr"/>
      <c r="C11985" t="inlineStr"/>
      <c r="D11985" t="inlineStr">
        <is>
          <t>dẫn tới, chỉ huy, chỉ đạo, điều khiển, hướng dẫn, quản, quản lý, trông nom, dẫn - sắp đặt, sắp xếp, bó trí, làm cho có ý định, làm cho có khuynh hướng, làm cho có tâm trạng, làm cho có ý muốn, quyết định, dùng, tuỳ ý sử dụng, quyết định số phận xử lý - giải quyết, vứt bỏ, khử đi, bác bỏ, đánh bại, ăn gấp, uống gấp, bán, bán chạy, nhường lại, chuyển nhượng - 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đưa, dàn xếp xong, ký kết, làm, hoãn lại, để lại, để chậm lại, cầm cương ngựa, đánh xe - lái xe..., đi xe, chạy, bạt bóng, bị cuốn đi, bị trôi giạt, lao vào, xô vào, đập mạnh, quất mạnh, giáng cho một cú, bắn cho một phát đạn, ném cho một hòn đá to let drive at), nhằm mục đích - có ý định, có ý muốn, làm cật lực, lao vào mà làm, tập trung vật nuôi để kiểm lại - cầm, sờ mó, vận dụng, sử dụng, đối xử, đối đãi, luận giải, nghiên cứu, bàn về, xử lý, buôn bán - chế ngự, kiềm chế, sai khiến, dạy dỗ, dạy bảo, thoát khỏi, gỡ khỏi, xoay xở được, giải quyết được, đạt kết quả, đạt mục đích, xoay sở được, tìm được cách - dìu dắt qua những khó khăn - hướng về, lái ô tô, lái tàu thuỷ..., bị lái, lái được, hướng theo một con đường, hướng bước về - đu đưa, lắc lư, thống trị, cai trị, làm đu đưa, lắc, gây ảnh hưởng, có lưng võng xuống quá - làm việc, hành động, hoạt động, gia công, chế biến, lên men, tác động, có ảnh hưởng tới, đi qua, chuyển động, dần dần tự chuyển, tự làm cho, tiến hành, tiến triển - có kết quả, có hiệu lực, lách, nhăn nhó, cau lại, day dứt, bắt làm việc, làm lên men, thêu, chuyển vận, gây ra, thi hành, thực hiện, khai thác, trổng trọt, giải, chữa, nhào, nặn, rèn, tạc, vẽ, chạm, trau, đưa dần vào - chuyển, dẫn &amp; ), bày ra, bày mưu = lenken + = lenken + = lenken + = lenken +</t>
        </is>
      </c>
    </row>
    <row r="11986">
      <c r="A11986" t="inlineStr">
        <is>
          <t>lenksam</t>
        </is>
      </c>
      <c r="B11986" t="inlineStr"/>
      <c r="C11986" t="inlineStr"/>
      <c r="D11986" t="inlineStr">
        <is>
          <t>có thể quản lý, có thể trông nom, có thể điều khiển, có thể sai khiến, dễ cầm, dễ dùng, dễ sử dụng</t>
        </is>
      </c>
    </row>
    <row r="11987">
      <c r="A11987" t="inlineStr">
        <is>
          <t>Lenkstange</t>
        </is>
      </c>
      <c r="B11987" t="inlineStr"/>
      <c r="C11987" t="inlineStr"/>
      <c r="D11987">
        <f> die Lenkstange +</f>
        <v/>
      </c>
    </row>
    <row r="11988">
      <c r="A11988" t="inlineStr">
        <is>
          <t>Lenkung</t>
        </is>
      </c>
      <c r="B11988" t="inlineStr"/>
      <c r="C11988" t="inlineStr"/>
      <c r="D11988" t="inlineStr">
        <is>
          <t>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sự chỉ huy, sự cai quản, số nhiều) lời chỉ bảo, lời hướng dẫn, chỉ thị, huấn thị, phương hướng, chiều, phía, ngả, mặt, phương diện, directorate</t>
        </is>
      </c>
    </row>
    <row r="11989">
      <c r="A11989" t="inlineStr">
        <is>
          <t>Lenz</t>
        </is>
      </c>
      <c r="B11989" t="inlineStr"/>
      <c r="C11989" t="inlineStr"/>
      <c r="D11989" t="inlineStr">
        <is>
          <t>thời kỳ đầu tiên, buổi sơ khai, thời kỳ đẹp nhất, thời kỳ rực rỡ nhất, giai đoạn phát triển đầy đủ nhất, buổi lễ đầu tiên, gốc đơn nguyên tố, thế đầu, số nguyên tố - sự nhảy, cái nhảy, mùa xuân, suối, sự co dãn, tính đàn hồi, sự bật lại, lò xo, nhíp, chỗ nhún, nguồn, gốc, căn nguyên, động cơ, chỗ cong, đường cong, chỗ nứt, đường nứt, sự rò, sự bị nước rỉ vào - dây buộc thuyền vào bến, con nước, bài hát vui, điệu múa vui</t>
        </is>
      </c>
    </row>
    <row r="11990">
      <c r="A11990" t="inlineStr">
        <is>
          <t>Leopard</t>
        </is>
      </c>
      <c r="B11990" t="inlineStr"/>
      <c r="C11990" t="inlineStr"/>
      <c r="D11990" t="inlineStr">
        <is>
          <t>con báo</t>
        </is>
      </c>
    </row>
    <row r="11991">
      <c r="A11991" t="inlineStr">
        <is>
          <t>Leporellopapier</t>
        </is>
      </c>
      <c r="B11991" t="inlineStr"/>
      <c r="C11991" t="inlineStr"/>
      <c r="D11991">
        <f> das Leporellopapier +</f>
        <v/>
      </c>
    </row>
    <row r="11992">
      <c r="A11992" t="inlineStr">
        <is>
          <t>Lepra</t>
        </is>
      </c>
      <c r="B11992" t="inlineStr"/>
      <c r="C11992" t="inlineStr"/>
      <c r="D11992" t="inlineStr">
        <is>
          <t>bệnh hủi, bệnh phong</t>
        </is>
      </c>
    </row>
    <row r="11993">
      <c r="A11993" t="inlineStr">
        <is>
          <t>Lerche</t>
        </is>
      </c>
      <c r="B11993" t="inlineStr"/>
      <c r="C11993" t="inlineStr"/>
      <c r="D11993" t="inlineStr">
        <is>
          <t>chim chiền chiện, sự vui đùa, trò đùa nghịch, trò bông đùa</t>
        </is>
      </c>
    </row>
    <row r="11994">
      <c r="A11994" t="inlineStr">
        <is>
          <t>lernbegierig</t>
        </is>
      </c>
      <c r="B11994" t="inlineStr"/>
      <c r="C11994" t="inlineStr"/>
      <c r="D11994" t="inlineStr">
        <is>
          <t>chăm học, siêng học, chăm lo, sốt sắng, cẩn trọng, có suy nghĩ, cố tình, cố ý</t>
        </is>
      </c>
    </row>
    <row r="11995">
      <c r="A11995" t="inlineStr">
        <is>
          <t>Lernen</t>
        </is>
      </c>
      <c r="B11995" t="inlineStr"/>
      <c r="C11995" t="inlineStr"/>
      <c r="D11995" t="inlineStr">
        <is>
          <t>sự học, sự hiểu biết, kiến thức - sự học tập, sự nghiên cứu, đối tượng nghiên cứu, sự chăm chú, sự chú ý, sự suy nghĩ lung, sự trầm tư mặc tưởng brown study), phòng làm việc, phòng học, văn phòng, hình nghiên cứu - bài tập, người học vở = das programmierte Lernen +</t>
        </is>
      </c>
    </row>
    <row r="11996">
      <c r="A11996" t="inlineStr">
        <is>
          <t>lernen</t>
        </is>
      </c>
      <c r="B11996" t="inlineStr"/>
      <c r="C11996" t="inlineStr"/>
      <c r="D11996" t="inlineStr">
        <is>
          <t>học, học tập, nghiên cứu, nghe thất, được nghe, được biết, guộc duỵu âm phâng nội động từ</t>
        </is>
      </c>
    </row>
    <row r="11997">
      <c r="A11997" t="inlineStr">
        <is>
          <t>Lernende</t>
        </is>
      </c>
      <c r="B11997" t="inlineStr"/>
      <c r="C11997" t="inlineStr"/>
      <c r="D11997" t="inlineStr">
        <is>
          <t>người học, học trò, người mới học</t>
        </is>
      </c>
    </row>
    <row r="11998">
      <c r="A11998" t="inlineStr">
        <is>
          <t>Lesart</t>
        </is>
      </c>
      <c r="B11998" t="inlineStr"/>
      <c r="C11998" t="inlineStr"/>
      <c r="D11998" t="inlineStr">
        <is>
          <t>bản dịch, bài dịch, lối giải thích, sự kể lại, sự thuật lại, sự diễn tả, thủ thuật xoay thai = die Lesart + = die andere Lesart +</t>
        </is>
      </c>
    </row>
    <row r="11999">
      <c r="A11999" t="inlineStr">
        <is>
          <t>lesbar</t>
        </is>
      </c>
      <c r="B11999" t="inlineStr"/>
      <c r="C11999" t="inlineStr"/>
      <c r="D11999" t="inlineStr">
        <is>
          <t>hay, đọc được, dễ đọc, viết rõ = nur lesbar +</t>
        </is>
      </c>
    </row>
    <row r="12000">
      <c r="A12000" t="inlineStr">
        <is>
          <t>Lesbarkeit</t>
        </is>
      </c>
      <c r="B12000" t="inlineStr"/>
      <c r="C12000" t="inlineStr"/>
      <c r="D12000" t="inlineStr">
        <is>
          <t>tính dễ đọc dễ xem, tính rõ ràng</t>
        </is>
      </c>
    </row>
    <row r="12001">
      <c r="A12001" t="inlineStr">
        <is>
          <t>Lesen</t>
        </is>
      </c>
      <c r="B12001" t="inlineStr">
        <is>
          <t>verb</t>
        </is>
      </c>
      <c r="C12001" t="inlineStr"/>
      <c r="D12001" t="inlineStr">
        <is>
          <t>sự đọc, thời gian dành để đọc - sự xem, sự hiểu biết nhiều, sự uyên bác, phiên họp để thông qua, buổi đọc truyện, những đoạn truyện đọc trong buổi đọc truyện, sách đọc, sự đoán, cách giải thích, ý kiến - cách diễn xuất, cách đóng, cách lột tả, số ghi = das schnelle Lesen + = er verbrachte seine Zeit mit Lesen + = er vertrieb sich die Zeit mit Lesen + = wir werden den Abend mit Lesen zubringen +</t>
        </is>
      </c>
    </row>
    <row r="12002">
      <c r="A12002" t="inlineStr">
        <is>
          <t>lesen</t>
        </is>
      </c>
      <c r="B12002" t="inlineStr"/>
      <c r="C12002" t="inlineStr"/>
      <c r="D12002" t="inlineStr">
        <is>
          <t>đọc = gern lesen +: rất thích đọc = laut lesen +: đọc to = rasch lesen + : đọc rất nhanh</t>
        </is>
      </c>
    </row>
    <row r="12003">
      <c r="A12003" t="inlineStr">
        <is>
          <t>Leseratte</t>
        </is>
      </c>
      <c r="B12003" t="inlineStr"/>
      <c r="C12003" t="inlineStr"/>
      <c r="D12003" t="inlineStr">
        <is>
          <t>mọt sách &amp; )</t>
        </is>
      </c>
    </row>
    <row r="12004">
      <c r="A12004" t="inlineStr">
        <is>
          <t>Leserkreis</t>
        </is>
      </c>
      <c r="B12004" t="inlineStr"/>
      <c r="C12004" t="inlineStr"/>
      <c r="D12004" t="inlineStr">
        <is>
          <t>các cử tri, những người đi bỏ phiếu, khu vực bầu cử, khách hàng</t>
        </is>
      </c>
    </row>
    <row r="12005">
      <c r="A12005" t="inlineStr">
        <is>
          <t>leserlich</t>
        </is>
      </c>
      <c r="B12005" t="inlineStr"/>
      <c r="C12005" t="inlineStr"/>
      <c r="D12005">
        <f> schlecht leserlich +</f>
        <v/>
      </c>
    </row>
    <row r="12006">
      <c r="A12006" t="inlineStr">
        <is>
          <t>Leserlichkeit</t>
        </is>
      </c>
      <c r="B12006" t="inlineStr"/>
      <c r="C12006" t="inlineStr"/>
      <c r="D12006" t="inlineStr">
        <is>
          <t>tính dễ đọc dễ xem, tính rõ ràng</t>
        </is>
      </c>
    </row>
    <row r="12007">
      <c r="A12007" t="inlineStr">
        <is>
          <t>Lesezeichen</t>
        </is>
      </c>
      <c r="B12007" t="inlineStr"/>
      <c r="C12007" t="inlineStr"/>
      <c r="D12007" t="inlineStr">
        <is>
          <t>người ghi, người ghi số điểm, vật để ghi, pháo sáng</t>
        </is>
      </c>
    </row>
    <row r="12008">
      <c r="A12008" t="inlineStr">
        <is>
          <t>Lesung</t>
        </is>
      </c>
      <c r="B12008" t="inlineStr"/>
      <c r="C12008" t="inlineStr"/>
      <c r="D12008" t="inlineStr">
        <is>
          <t>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t>
        </is>
      </c>
    </row>
    <row r="12009">
      <c r="A12009" t="inlineStr">
        <is>
          <t>Lethargie</t>
        </is>
      </c>
      <c r="B12009" t="inlineStr"/>
      <c r="C12009" t="inlineStr"/>
      <c r="D12009" t="inlineStr">
        <is>
          <t>trạng thái hôn mê, giấc ngủ lịm, tính lờ phờ, tính thờ ơ</t>
        </is>
      </c>
    </row>
    <row r="12010">
      <c r="A12010" t="inlineStr">
        <is>
          <t>lethargisch</t>
        </is>
      </c>
      <c r="B12010" t="inlineStr"/>
      <c r="C12010" t="inlineStr"/>
      <c r="D12010" t="inlineStr">
        <is>
          <t>hôn mê, ngủ lịm, lờ phờ, thờ ơ</t>
        </is>
      </c>
    </row>
    <row r="12011">
      <c r="A12011" t="inlineStr">
        <is>
          <t>Letter</t>
        </is>
      </c>
      <c r="B12011" t="inlineStr"/>
      <c r="C12011" t="inlineStr"/>
      <c r="D12011" t="inlineStr">
        <is>
          <t>tính nết, tính cách, cá tính, đặc tính, đặc điểm, nét đặc sắc, chí khí, nghị lực, nhân vật, người lập dị, tên tuổi, danh tiếng, tiếng, giấy chứng nhận, chữ, nét chữ - chữ cái, thư, thư tín, nghĩa chật hẹp, nghĩa mặt chữ, văn học, văn chương, huy hiệu là tên tắt của trường) - kiểu mẫu, kiểu, chữ in, đại diện điển hình</t>
        </is>
      </c>
    </row>
    <row r="12012">
      <c r="A12012" t="inlineStr">
        <is>
          <t>Letzte</t>
        </is>
      </c>
      <c r="B12012" t="inlineStr"/>
      <c r="C12012" t="inlineStr"/>
      <c r="D12012" t="inlineStr">
        <is>
          <t>khuôn giày, cốt giày, lát, người cuối cùng, người sau cùng, lần cuối, lần sau cùng, giờ phút cuối cùng, lúc chết, lúc lâm chung, sức chịu đựng, sức bền bỉ = der Letzte +</t>
        </is>
      </c>
    </row>
    <row r="12013">
      <c r="A12013" t="inlineStr">
        <is>
          <t>letzte</t>
        </is>
      </c>
      <c r="B12013" t="inlineStr"/>
      <c r="C12013" t="inlineStr"/>
      <c r="D12013" t="inlineStr">
        <is>
          <t>cuối cùng, sau chót, sau rốt, vừa qua, qua, trước, gần đây nhất, mới nhất, vô cùng, cực kỳ, rất mực, tột bực, rốt cùng, dứt khoát, không thích hợp nhất, không thích nhất, không muốn nhất - sau cùng, lần cuối = bis ins letzte + = bis aufs letzte +</t>
        </is>
      </c>
    </row>
    <row r="12014">
      <c r="A12014" t="inlineStr">
        <is>
          <t>letzter</t>
        </is>
      </c>
      <c r="B12014" t="inlineStr"/>
      <c r="C12014" t="inlineStr"/>
      <c r="D12014" t="inlineStr">
        <is>
          <t>ở xa nhất phía đằng sau, sau cùng - cuối cùng, sau chót, sau rốt, vừa qua, qua, trước, gần đây nhất, mới nhất, vô cùng, cực kỳ, rất mực, tột bực, rốt cùng, dứt khoát, không thích hợp nhất, không thích nhất, không muốn nhất - lần cuối - muộn, chậm, trễ, mới rồi, gần đây - tối thiểu, nhỏ nhất, ít nhất, kém nhất - tận cùng - xảy ra gần đây, mới đây, mới xảy ra, mới, tân thời - tối cao, lớn nhất, quan trọng nhất - chót, cơ bản, chủ yếu, tối đa</t>
        </is>
      </c>
    </row>
    <row r="12015">
      <c r="A12015" t="inlineStr">
        <is>
          <t>letztes</t>
        </is>
      </c>
      <c r="B12015" t="inlineStr"/>
      <c r="C12015" t="inlineStr"/>
      <c r="D12015" t="inlineStr">
        <is>
          <t>cuối cùng, sau chót, sau rốt, vừa qua, qua, trước, gần đây nhất, mới nhất, vô cùng, cực kỳ, rất mực, tột bực, rốt cùng, dứt khoát, không thích hợp nhất, không thích nhất, không muốn nhất - sau cùng, lần cuối</t>
        </is>
      </c>
    </row>
    <row r="12016">
      <c r="A12016" t="inlineStr">
        <is>
          <t>letztlich</t>
        </is>
      </c>
      <c r="B12016" t="inlineStr"/>
      <c r="C12016" t="inlineStr"/>
      <c r="D12016" t="inlineStr">
        <is>
          <t>cuối cùng, sau cùng, dứt khoát - cách đây không lâu, mới gần đây</t>
        </is>
      </c>
    </row>
    <row r="12017">
      <c r="A12017" t="inlineStr">
        <is>
          <t>letztmalig</t>
        </is>
      </c>
      <c r="B12017" t="inlineStr"/>
      <c r="C12017" t="inlineStr"/>
      <c r="D12017" t="inlineStr">
        <is>
          <t>cuối cùng, sau cùng, sau rốt</t>
        </is>
      </c>
    </row>
    <row r="12018">
      <c r="A12018" t="inlineStr">
        <is>
          <t>Leuchtbombe</t>
        </is>
      </c>
      <c r="B12018" t="inlineStr"/>
      <c r="C12018" t="inlineStr"/>
      <c r="D12018" t="inlineStr">
        <is>
          <t>người ghi, người ghi số điểm, vật để ghi, pháo sáng</t>
        </is>
      </c>
    </row>
    <row r="12019">
      <c r="A12019" t="inlineStr">
        <is>
          <t>Leuchte</t>
        </is>
      </c>
      <c r="B12019" t="inlineStr"/>
      <c r="C12019" t="inlineStr"/>
      <c r="D12019" t="inlineStr">
        <is>
          <t>đèn hiệu, mốc hiệu, cột mốc, ngọc đồi cao, sự báo trước, sự cảnh cáo trước, người dẫn đường, người hướng dẫn - đèn, mặt trời, mặt trăng, sao, nguồn ánh sáng, nguồn hy vọng - ánh sáng, ánh sáng mặt trời, ánh sáng ban ngày, đèn đuốc, lửa, tia lửa, diêm, đóm, sự hiểu biết, trí thức, trí tuệ, chân lý, trạng thái, phương diện, quan niệm, sự soi sáng, sự làm sáng tỏ - những sự kiện làm sáng tỏ, những phát minh làm sáng tỏ, ánh sáng của thượng đế, sinh khí, sự tinh anh, ánh, sự nhìn, đôi mắt, cửa, lỗ sáng, khả năng, chỗ sáng - thể sáng, danh nhân, ngôi sao sáng, người có uy tín lớn, người có ảnh hưởng lớn</t>
        </is>
      </c>
    </row>
    <row r="12020">
      <c r="A12020" t="inlineStr">
        <is>
          <t>Leuchten</t>
        </is>
      </c>
      <c r="B12020" t="inlineStr"/>
      <c r="C12020" t="inlineStr"/>
      <c r="D12020" t="inlineStr">
        <is>
          <t>ánh sáng rực rỡ, sức nóng rực, nét ửng đỏ, nước da hồng hào, sắc đỏ hây hây, cảm giác âm ấm, sự hăng hái, sự sôi nổi nhiệt tình, sự phát sáng, lớp sáng - sự chói lọi, sự rực rỡ, sự lộng lẫy, sự huy hoàng splendor)</t>
        </is>
      </c>
    </row>
    <row r="12021">
      <c r="A12021" t="inlineStr">
        <is>
          <t>leuchten</t>
        </is>
      </c>
      <c r="B12021" t="inlineStr"/>
      <c r="C12021" t="inlineStr"/>
      <c r="D12021" t="inlineStr">
        <is>
          <t>đặt đèn hiệu, soi sáng, dẫn đường - - 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loé sáng, vụt sáng, chiếu sáng, chợt hiện ra, chợt nảy ra, vụt hiện lên, loé lên, làm loé lên, làm rực lên, truyền đi cấp tốc, phát nhanh, khoe, phô, thò ra khoe - chiếu ra một tia sáng yếu ớt, phát ra một ánh lập loè - lấp lánh, rực rỡ, chói lọi - rực sáng, bừng sáng, nóng rực, đỏ bừng, nóng bừng, rực lên, cảm thấy âm ấm - soi sáng &amp; ), làm sáng ngời, cho ánh sáng rọi vào, chiếu rọi - châm, nhóm, soi đường, + up) làm cho rạng lên, làm cho sáng ngời lên, + up) đốt đèn, lên đèn, thắp đèn, châm lửa, nhóm lửa, bắt lửa, bén lửa, + up) sáng ngời, tươi lên - đỗ xuống, đậu, xuống, tình cờ rơi đúng vào, tình cờ gặp phải = leuchten + = grell leuchten +</t>
        </is>
      </c>
    </row>
    <row r="12022">
      <c r="A12022" t="inlineStr">
        <is>
          <t>leuchtend</t>
        </is>
      </c>
      <c r="B12022" t="inlineStr"/>
      <c r="C12022" t="inlineStr"/>
      <c r="D12022" t="inlineStr">
        <is>
          <t>sáng, sáng chói, tươi, sáng sủa, rạng rỡ, sáng ngời, rực rỡ, sáng dạ, thông minh, nhanh trí, vui tươi, lanh lợi, hoạt bát, nhanh nhẹn - chói loà, tài giỏi, lỗi lạc - rực sáng, hồng hào đỏ ửng, sặc sỡ, nhiệt tình - nhạt, nhẹ, nhẹ nhàng, thanh thoát, dịu dàng, thư thái, khinh suất, nông nổi, nhẹ dạ, bộp chộp, lăng nhăng, lẳng lơ, đĩ thoã, tầm thường, không quan trọng - phát sáng, phát quang - chói lọi, rõ ràng, minh xác, quang minh, soi sáng vấn đề - sáng rực, nắng chói, toả sáng, toả nhiệt, phát xạ, bức xạ, lộng lẫy, hớn hở, toả ra - - xuất sắc - lóng lánh, long lanh, có ánh kim, tráng lệ, huy hoàng - đầy sức sống, sinh động, mạnh mẽ, sâu sắc = leuchtend +</t>
        </is>
      </c>
    </row>
    <row r="12023">
      <c r="A12023" t="inlineStr">
        <is>
          <t>Leuchter</t>
        </is>
      </c>
      <c r="B12023" t="inlineStr"/>
      <c r="C12023" t="inlineStr"/>
      <c r="D12023" t="inlineStr">
        <is>
          <t>cây đèn nến - đèn treo nhiều ngọn, chúc đài treo - chân đèn, đế nến, chân đèn có móc treo vào tường, đế nến có móc treo vào tường, cái đầu, chỏm đầu, công sự nhỏ, nơi trú ẩn, bình phong</t>
        </is>
      </c>
    </row>
    <row r="12024">
      <c r="A12024" t="inlineStr">
        <is>
          <t>Leuchtfeuer</t>
        </is>
      </c>
      <c r="B12024" t="inlineStr"/>
      <c r="C12024" t="inlineStr"/>
      <c r="D12024" t="inlineStr">
        <is>
          <t>đèn hiệu, mốc hiệu, cột mốc, ngọc đồi cao, sự báo trước, sự cảnh cáo trước, người dẫn đường, người hướng dẫn</t>
        </is>
      </c>
    </row>
    <row r="12025">
      <c r="A12025" t="inlineStr">
        <is>
          <t>Leuchtkraft</t>
        </is>
      </c>
      <c r="B12025" t="inlineStr"/>
      <c r="C12025" t="inlineStr"/>
      <c r="D12025" t="inlineStr">
        <is>
          <t>tính sáng, độ sáng, độ trưng</t>
        </is>
      </c>
    </row>
    <row r="12026">
      <c r="A12026" t="inlineStr">
        <is>
          <t>Leuchtschiff</t>
        </is>
      </c>
      <c r="B12026" t="inlineStr"/>
      <c r="C12026" t="inlineStr"/>
      <c r="D12026" t="inlineStr">
        <is>
          <t>thuyền đèn, phao có đèn</t>
        </is>
      </c>
    </row>
    <row r="12027">
      <c r="A12027" t="inlineStr">
        <is>
          <t>Leuchtsignal</t>
        </is>
      </c>
      <c r="B12027" t="inlineStr"/>
      <c r="C12027" t="inlineStr"/>
      <c r="D12027" t="inlineStr">
        <is>
          <t>miếng che mắt, mắt, đèn tín hiệu</t>
        </is>
      </c>
    </row>
    <row r="12028">
      <c r="A12028" t="inlineStr">
        <is>
          <t>Leuchtturm</t>
        </is>
      </c>
      <c r="B12028" t="inlineStr"/>
      <c r="C12028" t="inlineStr"/>
      <c r="D12028" t="inlineStr">
        <is>
          <t>đèn hiệu, mốc hiệu, cột mốc, ngọc đồi cao, sự báo trước, sự cảnh cáo trước, người dẫn đường, người hướng dẫn - ánh sáng, ánh sáng mặt trời, ánh sáng ban ngày, nguồn ánh sáng, đèn đuốc, lửa, tia lửa, diêm, đóm, sự hiểu biết, trí thức, trí tuệ, chân lý, trạng thái, phương diện, quan niệm, sự soi sáng - sự làm sáng tỏ, những sự kiện làm sáng tỏ, những phát minh làm sáng tỏ, ánh sáng của thượng đế, sinh khí, sự tinh anh, ánh, sự nhìn, đôi mắt, cửa, lỗ sáng, khả năng, chỗ sáng - đèn biển, hải đăng</t>
        </is>
      </c>
    </row>
    <row r="12029">
      <c r="A12029" t="inlineStr">
        <is>
          <t>Leugnen</t>
        </is>
      </c>
      <c r="B12029" t="inlineStr"/>
      <c r="C12029" t="inlineStr"/>
      <c r="D12029" t="inlineStr">
        <is>
          <t>sự từ chối, sự khước từ, sự phủ nhận, sự từ chối không cho, sự chối, sự không nhận - sự phủ định, sự cự tuyệt, sự phản đối, sự không tồn tại, vật không có, cái tiêu cực</t>
        </is>
      </c>
    </row>
    <row r="12030">
      <c r="A12030" t="inlineStr">
        <is>
          <t>Leugner</t>
        </is>
      </c>
      <c r="B12030" t="inlineStr"/>
      <c r="C12030" t="inlineStr"/>
      <c r="D12030" t="inlineStr">
        <is>
          <t>người từ chối, người khước từ, người phủ nhận, người chối</t>
        </is>
      </c>
    </row>
    <row r="12031">
      <c r="A12031" t="inlineStr">
        <is>
          <t>Leukozyte</t>
        </is>
      </c>
      <c r="B12031" t="inlineStr"/>
      <c r="C12031" t="inlineStr"/>
      <c r="D12031" t="inlineStr">
        <is>
          <t>bạch cầu</t>
        </is>
      </c>
    </row>
    <row r="12032">
      <c r="A12032" t="inlineStr">
        <is>
          <t>Leuten</t>
        </is>
      </c>
      <c r="B12032" t="inlineStr"/>
      <c r="C12032" t="inlineStr"/>
      <c r="D12032">
        <f> es allen Leuten recht machen wollen +</f>
        <v/>
      </c>
    </row>
    <row r="12033">
      <c r="A12033" t="inlineStr">
        <is>
          <t>Leutnant</t>
        </is>
      </c>
      <c r="B12033" t="inlineStr"/>
      <c r="C12033" t="inlineStr"/>
      <c r="D12033" t="inlineStr">
        <is>
          <t>phù hiệu, cờ hiệu, cờ người cầm cờ, thiếu uý = der Leutnant +</t>
        </is>
      </c>
    </row>
    <row r="12034">
      <c r="A12034" t="inlineStr">
        <is>
          <t>leutselig</t>
        </is>
      </c>
      <c r="B12034" t="inlineStr"/>
      <c r="C12034" t="inlineStr"/>
      <c r="D12034" t="inlineStr">
        <is>
          <t>lịch sự, nhã nhặn, hoà nhã, niềm nở, ân cần - hạ mình, hạ cố, chiếu cố - dễ, dễ dàng, thông, trôi chảy, sãn sàng, nhanh nhảu, dễ dãi, dễ tính, hiền lành - dễ gần, dễ chan hoà, thích giao du, thích kết bạn, thân mật, thoải mái</t>
        </is>
      </c>
    </row>
    <row r="12035">
      <c r="A12035" t="inlineStr">
        <is>
          <t>Leutseligkeit</t>
        </is>
      </c>
      <c r="B12035" t="inlineStr"/>
      <c r="C12035" t="inlineStr"/>
      <c r="D12035" t="inlineStr">
        <is>
          <t>tính có thể tới được, tính có thể đến gần được, sự dễ bị ảnh hưởng - sự lịch sự, sự nhã nhặn, sự hoà nhã, sự niềm nở, sự ân cần - sự hạ mình, sự hạ cố, sự chiếu cố, sự nhã nhặn đối với người dưới - sự thân mật, sự quen thuộc, sự hiểu biết, sự đối xử bình dân, sự không khách khí, sự sỗ sàng, sự suồng sã, sự lả lơi, sự vuốt ve, sự âu yếm, sự ăn nằm với</t>
        </is>
      </c>
    </row>
    <row r="12036">
      <c r="A12036" t="inlineStr">
        <is>
          <t>Levkoje</t>
        </is>
      </c>
      <c r="B12036" t="inlineStr"/>
      <c r="C12036" t="inlineStr"/>
      <c r="D12036" t="inlineStr">
        <is>
          <t>kho dữ trữ, kho, hàng trong kho, vốn, cổ phân, thân chính, gốc ghép, để, báng, cán, chuôi, nguyên vật liệu, dòng dõi, thành phần xuất thân, đàn vật nuôi, thể quần tập, tập đoàn, giàn tàu - cái cùm</t>
        </is>
      </c>
    </row>
    <row r="12037">
      <c r="A12037" t="inlineStr">
        <is>
          <t>lexikalisch</t>
        </is>
      </c>
      <c r="B12037" t="inlineStr"/>
      <c r="C12037" t="inlineStr"/>
      <c r="D12037" t="inlineStr">
        <is>
          <t>từ vựng học</t>
        </is>
      </c>
    </row>
    <row r="12038">
      <c r="A12038" t="inlineStr">
        <is>
          <t>lexikographisch</t>
        </is>
      </c>
      <c r="B12038" t="inlineStr"/>
      <c r="C12038" t="inlineStr"/>
      <c r="D12038" t="inlineStr">
        <is>
          <t>từ điển học</t>
        </is>
      </c>
    </row>
    <row r="12039">
      <c r="A12039" t="inlineStr">
        <is>
          <t>Lexikon</t>
        </is>
      </c>
      <c r="B12039" t="inlineStr"/>
      <c r="C12039" t="inlineStr"/>
      <c r="D12039" t="inlineStr">
        <is>
          <t>từ điển, có tính chất từ điển, có tính chất sách vở - bộ sách bách khoa, sách giáo khoa về kiến thức chung - thuật ngữ, từ vựng = das wandelnde Lexikon + = das geographische Lexikon +</t>
        </is>
      </c>
    </row>
    <row r="12040">
      <c r="A12040" t="inlineStr">
        <is>
          <t>Libelle</t>
        </is>
      </c>
      <c r="B12040" t="inlineStr"/>
      <c r="C12040" t="inlineStr"/>
      <c r="D12040" t="inlineStr">
        <is>
          <t>ống bọt nước, ống thuỷ, mức, mực, mặt, trình độ, vị trí, cấp, mức ngang nhau = die Libelle +</t>
        </is>
      </c>
    </row>
    <row r="12041">
      <c r="A12041" t="inlineStr">
        <is>
          <t>liberal</t>
        </is>
      </c>
      <c r="B12041" t="inlineStr"/>
      <c r="C12041" t="inlineStr"/>
      <c r="D12041" t="inlineStr">
        <is>
          <t>rộng rãi, hào phóng, không hẹp hòi, không thành kiến, nhiều, rộng râi, đầy đủ, tự do = liberal +</t>
        </is>
      </c>
    </row>
    <row r="12042">
      <c r="A12042" t="inlineStr">
        <is>
          <t>Liberale</t>
        </is>
      </c>
      <c r="B12042" t="inlineStr"/>
      <c r="C12042" t="inlineStr"/>
      <c r="D12042" t="inlineStr">
        <is>
          <t>người theo chủ nghĩa tự do, đảng viên đảng Tự do = der englische Liberale +</t>
        </is>
      </c>
    </row>
    <row r="12043">
      <c r="A12043" t="inlineStr">
        <is>
          <t>Liberalismus</t>
        </is>
      </c>
      <c r="B12043" t="inlineStr"/>
      <c r="C12043" t="inlineStr"/>
      <c r="D12043" t="inlineStr">
        <is>
          <t>chủ nghĩa tự do = der englische Liberalismus +</t>
        </is>
      </c>
    </row>
    <row r="12044">
      <c r="A12044" t="inlineStr">
        <is>
          <t>Libido</t>
        </is>
      </c>
      <c r="B12044" t="inlineStr"/>
      <c r="C12044" t="inlineStr"/>
      <c r="D12044" t="inlineStr">
        <is>
          <t>dục tình, sức sống, sinh lực</t>
        </is>
      </c>
    </row>
    <row r="12045">
      <c r="A12045" t="inlineStr">
        <is>
          <t>Libretto</t>
        </is>
      </c>
      <c r="B12045" t="inlineStr"/>
      <c r="C12045" t="inlineStr"/>
      <c r="D12045" t="inlineStr">
        <is>
          <t>sách, sổ sách kế toán, kinh thánh</t>
        </is>
      </c>
    </row>
    <row r="12046">
      <c r="A12046" t="inlineStr">
        <is>
          <t>licht</t>
        </is>
      </c>
      <c r="B12046" t="inlineStr"/>
      <c r="C12046" t="inlineStr"/>
      <c r="D12046" t="inlineStr">
        <is>
          <t>sáng, sáng chói, tươi, sáng sủa, rạng rỡ, sáng ngời, rực rỡ, sáng dạ, thông minh, nhanh trí, vui tươi, lanh lợi, hoạt bát, nhanh nhẹn - trong, trong trẻo, trong sạch, dễ hiểu, thông trống, không có trở ngại, thoát khỏi, giũ sạch, trang trải hết, trọn vẹn, toàn bộ, đủ, tròn, trọn, chắc, chắc chắn, rõ ràng, hoàn toàn, hẳn, tách ra - ra rời, xa ra, ở xa - nhạt, nhẹ, nhẹ nhàng, thanh thoát, dịu dàng, thư thái, khinh suất, nông nổi, nhẹ dạ, bộp chộp, lăng nhăng, lẳng lơ, đĩ thoã, tầm thường, không quan trọng - có dáng nhẹ nhàng, duyên dáng, thanh nhã, vui vẻ, tươi cười, lông bông - thưa thớt, rải rác, lơ thơ - mỏng, mảnh, gầy gò, mảnh dẻ, mảnh khảnh, loãng, thưa, nhỏ, nhỏ hẹp, yếu ớt, mong manh, nghèo nàn, khó chịu, buồn chán = licht +</t>
        </is>
      </c>
    </row>
    <row r="12047">
      <c r="A12047" t="inlineStr">
        <is>
          <t>Lichtbild</t>
        </is>
      </c>
      <c r="B12047" t="inlineStr"/>
      <c r="C12047" t="inlineStr"/>
      <c r="D12047" t="inlineStr">
        <is>
          <t>ảnh, bức ảnh - sự trượt, đường trượt trên tuyết, mặt nghiêng, ván trượt, khe trượt, bộ phận trượt, bản kính mang vật, bản kính dương, luyến ngắt = das projizierte Lichtbild +</t>
        </is>
      </c>
    </row>
    <row r="12048">
      <c r="A12048" t="inlineStr">
        <is>
          <t>Lichtbogen</t>
        </is>
      </c>
      <c r="B12048" t="inlineStr"/>
      <c r="C12048" t="inlineStr"/>
      <c r="D12048" t="inlineStr">
        <is>
          <t>hình cung, cung, cầu võng, cung lửa, hồ quang</t>
        </is>
      </c>
    </row>
    <row r="12049">
      <c r="A12049" t="inlineStr">
        <is>
          <t>lichtbrechend</t>
        </is>
      </c>
      <c r="B12049" t="inlineStr"/>
      <c r="C12049" t="inlineStr"/>
      <c r="D12049" t="inlineStr">
        <is>
          <t>khúc xạ, khúc xạ học</t>
        </is>
      </c>
    </row>
    <row r="12050">
      <c r="A12050" t="inlineStr">
        <is>
          <t>Lichtbrechung</t>
        </is>
      </c>
      <c r="B12050" t="inlineStr"/>
      <c r="C12050" t="inlineStr"/>
      <c r="D12050" t="inlineStr">
        <is>
          <t>sự khúc xạ, độ khúc xạ</t>
        </is>
      </c>
    </row>
    <row r="12051">
      <c r="A12051" t="inlineStr">
        <is>
          <t>Lichtdruck</t>
        </is>
      </c>
      <c r="B12051" t="inlineStr"/>
      <c r="C12051" t="inlineStr"/>
      <c r="D12051" t="inlineStr">
        <is>
          <t>thuật truyền tin quang báo, thuật ghi mặt trời, thuật khắc bằng ánh sáng mặt trời = der Lichtdruck + = durch Lichtdruck vervielfältigen +</t>
        </is>
      </c>
    </row>
    <row r="12052">
      <c r="A12052" t="inlineStr">
        <is>
          <t>lichtempfindlich</t>
        </is>
      </c>
      <c r="B12052" t="inlineStr"/>
      <c r="C12052" t="inlineStr"/>
      <c r="D12052" t="inlineStr">
        <is>
          <t>chắc chắn, thân, thân thiết, keo sơn, bền, không phai, nhanh, mau, trác táng, ăn chơi, phóng đãng, bền vững, chặt chẽ, sát, ngay cạnh - nhạy cảm ánh sáng</t>
        </is>
      </c>
    </row>
    <row r="12053">
      <c r="A12053" t="inlineStr">
        <is>
          <t>Lichtempfindlichkeit</t>
        </is>
      </c>
      <c r="B12053" t="inlineStr"/>
      <c r="C12053" t="inlineStr"/>
      <c r="D12053" t="inlineStr">
        <is>
          <t>tính quang hoá, độ quang hoá = die Lichtempfindlichkeit +</t>
        </is>
      </c>
    </row>
    <row r="12054">
      <c r="A12054" t="inlineStr">
        <is>
          <t>Lichtgriffel</t>
        </is>
      </c>
      <c r="B12054" t="inlineStr"/>
      <c r="C12054" t="inlineStr"/>
      <c r="D12054">
        <f> der Lichtgriffel +</f>
        <v/>
      </c>
    </row>
    <row r="12055">
      <c r="A12055" t="inlineStr">
        <is>
          <t>Lichthof</t>
        </is>
      </c>
      <c r="B12055" t="inlineStr"/>
      <c r="C12055" t="inlineStr"/>
      <c r="D12055" t="inlineStr">
        <is>
          <t>quầng, vầng hào quang, vòng sáng, quang vinh ngời sáng, tiếng thơm = der Lichthof + = der Lichthof +</t>
        </is>
      </c>
    </row>
    <row r="12056">
      <c r="A12056" t="inlineStr">
        <is>
          <t>Lichtmaschine</t>
        </is>
      </c>
      <c r="B12056" t="inlineStr"/>
      <c r="C12056" t="inlineStr"/>
      <c r="D12056" t="inlineStr">
        <is>
          <t>đinamô, máy phát điện - người sinh ra, người tạo ra, cái sinh thành, máy sinh, máy phát</t>
        </is>
      </c>
    </row>
    <row r="12057">
      <c r="A12057" t="inlineStr">
        <is>
          <t>Lichtspielhaus</t>
        </is>
      </c>
      <c r="B12057" t="inlineStr"/>
      <c r="C12057" t="inlineStr"/>
      <c r="D12057" t="inlineStr">
        <is>
          <t>rạp xi nê, rạp chiếu bóng, the cinema điện ảnh, xi nê, phim chiếu bóng, nghệ thuật điện ảnh, kỹ thuật điện ảnh</t>
        </is>
      </c>
    </row>
    <row r="12058">
      <c r="A12058" t="inlineStr">
        <is>
          <t>lichtstark</t>
        </is>
      </c>
      <c r="B12058" t="inlineStr"/>
      <c r="C12058" t="inlineStr"/>
      <c r="D12058" t="inlineStr">
        <is>
          <t>nhanh, nhanh chóng, mau lẹ, đứng</t>
        </is>
      </c>
    </row>
    <row r="12059">
      <c r="A12059" t="inlineStr">
        <is>
          <t>Lichtung</t>
        </is>
      </c>
      <c r="B12059" t="inlineStr"/>
      <c r="C12059" t="inlineStr"/>
      <c r="D12059"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sự dọn quang, sự rời bến, sự thanh toán các khoản thuế để rời bến, khoảng hở, khoảng trống, độ hở, độ trống, phép nghỉ, phép giải ngũ, phép thôi việc, sự chuyển - sự làm sáng sủa, sự làm quang đãng, sự lọc trong, sự dọn dẹp, sự dọn sạch, sự phát quang, sự phá hoang, sự vét sạch, sự lấy đi, sự mang đi, sự vượt qua, sự tránh né, sự thanh toán các khoản thuế - sự làm tiêu tan, sự thanh toán, sự trả hết, khoảng rừng thưa, khoảng rừng trống, khu đất phá hoang - trảng = die kahle Lichtung +</t>
        </is>
      </c>
    </row>
    <row r="12060">
      <c r="A12060" t="inlineStr">
        <is>
          <t>Lid</t>
        </is>
      </c>
      <c r="B12060" t="inlineStr"/>
      <c r="C12060" t="inlineStr"/>
      <c r="D12060" t="inlineStr">
        <is>
          <t>nắp, vung, mi mắt eyelid), cái mũ</t>
        </is>
      </c>
    </row>
    <row r="12061">
      <c r="A12061" t="inlineStr">
        <is>
          <t>lidern</t>
        </is>
      </c>
      <c r="B12061" t="inlineStr"/>
      <c r="C12061" t="inlineStr"/>
      <c r="D12061" t="inlineStr">
        <is>
          <t>gói, bọc lại, buộc lại, đóng gói, đóng hộp,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t>
        </is>
      </c>
    </row>
    <row r="12062">
      <c r="A12062" t="inlineStr">
        <is>
          <t>Liderung</t>
        </is>
      </c>
      <c r="B12062" t="inlineStr"/>
      <c r="C12062" t="inlineStr"/>
      <c r="D12062" t="inlineStr">
        <is>
          <t>vật để lắp, vật để bịt, trám bịt, lá chắn sáng, cửa sập</t>
        </is>
      </c>
    </row>
    <row r="12063">
      <c r="A12063" t="inlineStr">
        <is>
          <t>Lidschatten</t>
        </is>
      </c>
      <c r="B12063" t="inlineStr"/>
      <c r="C12063" t="inlineStr"/>
      <c r="D12063" t="inlineStr">
        <is>
          <t>phấn côn</t>
        </is>
      </c>
    </row>
    <row r="12064">
      <c r="A12064" t="inlineStr">
        <is>
          <t>lieb</t>
        </is>
      </c>
      <c r="B12064" t="inlineStr"/>
      <c r="C12064" t="inlineStr"/>
      <c r="D12064" t="inlineStr">
        <is>
          <t>dễ chịu, dễ thương, vừa ý, thú, khoái, vui lòng, sẵn sàng, tán thành, sẵn sàng đồng ý, agreeable to hợp với, thích hợp với - gan dạ, can đảm, dũng cảm, đẹp lộng lẫy, sang trọng, hào hoa phong nhã - thân, thân yêu, thân mến, yêu quý, kính thưa, thưa, đáng yêu, đáng mến, thiết tha, chân tình, đắt, yêu mến, thương mến, trời ơi!, than ôi! dear me) - tốt, hay, tuyệt, tử tế, rộng lượng, thương người, có đức hạnh, ngoan, tươi, tốt lành, trong lành, lành, có lợi, cừ, giỏi, đảm đang, được việc, vui vẻ, thoải mái - ân cần, có lòng tốt xử lý, để gia công, mềm - thú vị, hấp dẫn, xinh đẹp, chu đáo, tỉ mỉ, câu nệ, khó tính, khảnh, cầu kỳ, sành sỏi, tế nhị, tinh vi, kỹ, hay ho, chính xác - già, già giặn, có kinh nghiệm, lão luyện, lên... tuổi, thọ, cũ, nát, rách, cổ, xưa, ngày xưa - quý, quý giá, quý báu, kiểu cách, đài các, đẹp tuyệt, kỳ diệu, vĩ đại, khiếp, ghê gớm, ra trò, lắm, đại..., hết sức, vô cùng, khác thường... = das ist lieb von dir + = das ist ihm sehr lieb +</t>
        </is>
      </c>
    </row>
    <row r="12065">
      <c r="A12065" t="inlineStr">
        <is>
          <t>Liebelei</t>
        </is>
      </c>
      <c r="B12065" t="inlineStr"/>
      <c r="C12065" t="inlineStr"/>
      <c r="D12065" t="inlineStr">
        <is>
          <t>sự yêu đương lăng nhăng, sự ve vãn, sự chim chuột, sự suồng sã cợt nhã, sự đùa giỡn, sự coi như chuyện đùa, sự đà đẫn mất thì giờ, sự chơi bời nhảm nhí mất thời giờ - sự lần lữa, sự dây dưa, sự lẩn tránh - sự tán tỉnh = eine Liebelei haben mit +</t>
        </is>
      </c>
    </row>
    <row r="12066">
      <c r="A12066" t="inlineStr">
        <is>
          <t>Lieben</t>
        </is>
      </c>
      <c r="B12066" t="inlineStr"/>
      <c r="C12066" t="inlineStr"/>
      <c r="D12066">
        <f> meine Lieben! +</f>
        <v/>
      </c>
    </row>
    <row r="12067">
      <c r="A12067" t="inlineStr">
        <is>
          <t>lieben</t>
        </is>
      </c>
      <c r="B12067" t="inlineStr"/>
      <c r="C12067" t="inlineStr"/>
      <c r="D12067"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thích ưa, chuộng, yêu, muốn, ước mong, thích hợp, hợp với - thương, yêu mến, ưa thích = sie lieben sich +</t>
        </is>
      </c>
    </row>
    <row r="12068">
      <c r="A12068" t="inlineStr">
        <is>
          <t>liebend</t>
        </is>
      </c>
      <c r="B12068" t="inlineStr"/>
      <c r="C12068" t="inlineStr"/>
      <c r="D12068" t="inlineStr">
        <is>
          <t>thương mến, thương yêu, âu yếm, có tình = liebend gern +</t>
        </is>
      </c>
    </row>
    <row r="12069">
      <c r="A12069" t="inlineStr">
        <is>
          <t>liebenswert</t>
        </is>
      </c>
      <c r="B12069" t="inlineStr"/>
      <c r="C12069" t="inlineStr"/>
      <c r="D12069" t="inlineStr">
        <is>
          <t>đáng kính yêu, đáng quý mến, đáng yêu, đáng tôn sùng, đáng sùng bái, đáng tôn thờ - tử tế, tốt bụng, nhã nhặn, hoà nhã, dễ thương - ân cần, có lòng tốt xử lý, để gia công, mềm</t>
        </is>
      </c>
    </row>
    <row r="12070">
      <c r="A12070" t="inlineStr">
        <is>
          <t>lieber</t>
        </is>
      </c>
      <c r="B12070" t="inlineStr"/>
      <c r="C12070" t="inlineStr"/>
      <c r="D12070" t="inlineStr">
        <is>
          <t>cấp so sánh của good, hơn, tốt hơn, khá hơn, hay hơn, đẹp hơn, khoẻ hơn, dễ chịu hơn, đã đỡ, cấp so sánh của well - thích hơn, ưa hơn - thà... hơn, thích... hơn, đúng hơn, hơn là, phần nào, hơi, khá, dĩ nhiên là có, có chứ - = lieber tun + = lieber als + = lieber nicht + = ich stehe lieber + = ich möchte lieber + = etwas lieber haben + = je länger, je lieber + = laß das lieber sein! + = ich würde lieber gehen + = ich sollte lieber gehen + = ich sollte lieber nicht gehen +</t>
        </is>
      </c>
    </row>
    <row r="12071">
      <c r="A12071" t="inlineStr">
        <is>
          <t>liebevoll</t>
        </is>
      </c>
      <c r="B12071" t="inlineStr"/>
      <c r="C12071" t="inlineStr"/>
      <c r="D12071" t="inlineStr">
        <is>
          <t>thương yêu, yêu mến, âu yếm, trìu mến - lành, tốt, nhân từ, ôn hoà, nhẹ - thương mến, có tình = liebevoll +</t>
        </is>
      </c>
    </row>
    <row r="12072">
      <c r="A12072" t="inlineStr">
        <is>
          <t>liebhaben</t>
        </is>
      </c>
      <c r="B12072" t="inlineStr"/>
      <c r="C12072" t="inlineStr"/>
      <c r="D12072" t="inlineStr">
        <is>
          <t>yêu, thương, yêu mến, thích, ưa thích</t>
        </is>
      </c>
    </row>
    <row r="12073">
      <c r="A12073" t="inlineStr">
        <is>
          <t>Liebhaber</t>
        </is>
      </c>
      <c r="B12073" t="inlineStr"/>
      <c r="C12073" t="inlineStr"/>
      <c r="D12073" t="inlineStr">
        <is>
          <t>người khâm phục, người cảm phục, người thán phục, người hâm mộ, người ngưỡng mộ, người ca tụng, người say mê - tài tử, người ham chuộng, có tính chất tài tử, nghiệp dư, không chuyên - người đàn ông ăn diện, người hay tán gái, anh chàng nịnh đầm, người theo đuổi - người sành, người thích chơi - người sang trọng, người phong nhã hào hoa, người khéo chiều chuộng phụ nữ, người nịnh đầm, người tình, người yêu - người ham thích - địa chủ, điền chủ, người đi hộ vệ, người cận vệ = der stürmische Liebhaber + = der jugendliche Liebhaber + = der leidenschaftliche Liebhaber +</t>
        </is>
      </c>
    </row>
    <row r="12074">
      <c r="A12074" t="inlineStr">
        <is>
          <t>Liebhaberei</t>
        </is>
      </c>
      <c r="B12074" t="inlineStr"/>
      <c r="C12074" t="inlineStr"/>
      <c r="D12074" t="inlineStr">
        <is>
          <t>sự thờ cúng, sự cúng bái, sự tôn sùng, sự tôn kính, sự sùng bái, sự sính, giáo phái - sự thích thú kỳ cục, sự thích thú dở hơi, điều thích thú kỳ cục, điều thích thú dở hơi, mốt nhất thời - sự tưởng tượng, sự võ đoán, tính đồng bóng, ý muốn nhất thời, sở thích, thị hiếu - thú riêng, sở thích riêng, con ngựa nhỏ, xe đạp cổ xưa, chim cắt - cảm xúc mạnh mẽ, tình cảm nồng nàn, sự giận dữ, tình dục, tình yêu, sự say mê, những nỗi khổ hình của Chúa Giê-xu, bài ca thuật lại những nỗi khổ hình của Chúa Giê-xu = die Liebhaberei + = etwas aus Liebhaberei tun + = sich aus Liebhaberei befassen +</t>
        </is>
      </c>
    </row>
    <row r="12075">
      <c r="A12075" t="inlineStr">
        <is>
          <t>liebkosen</t>
        </is>
      </c>
      <c r="B12075" t="inlineStr"/>
      <c r="C12075" t="inlineStr"/>
      <c r="D12075" t="inlineStr">
        <is>
          <t>xu nịnh, bợ đỡ, tán tỉnh, lấy lòng - vuốt ve, mơn trớn, âu yếm - hí hửng - ôm, ôm chặt, ghì chặt bằng hai chân trước, ôm ấp, ưa thích, bám chặt, đi sát, to hug oneself tự hài lòng, tự khen mình - hít, đánh hơi, ngửi, ủi, sục mõm vào, dí mũi vào, ủ, ấp ủ, rúc vào - cưng, nuông, yêu quý = einander liebkosen +</t>
        </is>
      </c>
    </row>
    <row r="12076">
      <c r="A12076" t="inlineStr">
        <is>
          <t>Liebkosung</t>
        </is>
      </c>
      <c r="B12076" t="inlineStr"/>
      <c r="C12076" t="inlineStr"/>
      <c r="D12076" t="inlineStr">
        <is>
          <t>sự xu nịnh, số nhiều) lời nịnh hót, lời tán tỉnh lấy lòng - sự vuốt ve, sự mơn trớn, sự âu yếm - sự làm cho được mến, sự làm cho được quý chuộng, sự được mến, sự được quý chuộng, sự biểu lộ lòng yêu mến, điều làm cho mến, điều làm cho quý chuộng</t>
        </is>
      </c>
    </row>
    <row r="12077">
      <c r="A12077" t="inlineStr">
        <is>
          <t>lieblich</t>
        </is>
      </c>
      <c r="B12077" t="inlineStr"/>
      <c r="C12077" t="inlineStr"/>
      <c r="D12077" t="inlineStr">
        <is>
          <t>đẹp, duyên dáng, yêu kiều, có sức quyến rũ, làm say mê, làm mê mẩn - thơm tho, ngon ngọt, ngọt ngào, vui thích, khoái - dịu dàng, êm ái, êm dịu - phải, đúng, hợp lý, không thiên vị, công bằng, ngay thẳng, thẳng thắn, không gian lận, khá, khá tốt, đầy hứa hẹn, thuận lợi, thông đồng bén giọt, nhiều, thừa thãi, khá lớn, có vẻ đúng, có vẻ xuôi tai - khéo, vàng hoe, trắng, trong sạch, trúng, tốt, lịch sự, lễ phép, vào bản sạch - đẹp đẽ, xinh, đáng yêu, dễ thương, có duyên, thú vị, vui thú, thích thú - mượt, óng ánh, ngọt xớt - nhẫn, trơn, bằng phẳng, lặng, trôi chảy, êm thấm, êm, dịu, nhịp nhàng uyển chuyển, hoà nhã, lễ độ, hết sức thú vị, rất dễ chịu - ngọt, thơm, du dương, êm đềm, tươi, tử tế, dễ dãi, xinh xắn = lieblich +</t>
        </is>
      </c>
    </row>
    <row r="12078">
      <c r="A12078" t="inlineStr">
        <is>
          <t>Lieblichkeit</t>
        </is>
      </c>
      <c r="B12078" t="inlineStr"/>
      <c r="C12078" t="inlineStr"/>
      <c r="D12078" t="inlineStr">
        <is>
          <t>sức mê hoặc, bùa mê, bùa yêu, ngải, phép yêu ma, nhan sắc, sắc đẹp, duyên, sức hấp dẫn, sức quyến rũ - 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 - vẻ đẹp, vẻ đáng yêu - sự phẳng phiu, sự mượt mà, sự bình lặng, sự dễ dàng, sự trôi chảy, sự êm thấm, tính dịu dàng, tính nhịp nhàng uyển chuyển, tính hoà nhã, tính ngọt xớt, vẻ dịu dàng vờ - tính chất ngọt, tính chất ngọt ngào, tính chất tươi mát, tính dễ thương, vẻ có duyên</t>
        </is>
      </c>
    </row>
    <row r="12079">
      <c r="A12079" t="inlineStr">
        <is>
          <t>Liebling</t>
        </is>
      </c>
      <c r="B12079" t="inlineStr"/>
      <c r="C12079" t="inlineStr"/>
      <c r="D12079" t="inlineStr">
        <is>
          <t>người thân yêu, người rất được yêu mến, vật rất được yêu thích, người yêu - người thân mến, người yêu quý, người đáng yêu, người đáng quý, vật đáng yêu, vật đáng quý - người yêu quý dùng để gọi) - chim bồ câu, điển hình ngây thơ, hiền dịu, người đem tin mừng, sứ giả của hoà bình, "bồ câu nhỏ", người chủ trương hoà bình - em yêu quý, con yêu quý - người được ưa chuộng, vật được ưa thích, người dự cuộc ai cũng chắc sẽ thắng, con vật dự cuộc ai cũng chắc sẽ thắng, sủng thần, ái thiếp, quý phi - tim, lồng ngực, trái tim, lòng, tấm lòng, tâm can, tâm hồn, tình, cảm tình, tình yêu thương, lòng can đảm, dũng khí, sự nhiệt tâm, sự hăng hái phấn khởi, người yêu quí, giữa, trung tâm - ruột, lõi, tâm, điểm chính, điểm chủ yếu, điểm mấu chốt, phần tinh tuý, thực chất, sự màu mỡ, "cơ", lá bài "cơ", vật hình tim - mật ong, mật, sự dịu dàng, sự ngọt ngào, mình yêu quý, anh yêu quý - khuốm khuỹ người được ưa chuộng, kẻ nô lệ, tôi đòi, kẻ bợ đỡ, chữ cỡ 7 - cơn giận, cơn giận dỗi, con vật yêu quý, vật cưng, con cưng..., cưng, yêu quý, thích nhất - sự ngọt bùi, phần ngọt bùi, của ngọt, mứt, kẹo, món bánh ngọt tráng miệng, số nhiều) hương thơm, những điều thú vị, những thú vui, những sự khoái trá, anh yêu, em yêu - người tình - bạc vàng, châu báu, của cải, kho của quý, của quý, vật quý, người được việc = mein Liebling +</t>
        </is>
      </c>
    </row>
    <row r="12080">
      <c r="A12080" t="inlineStr">
        <is>
          <t>lieblos</t>
        </is>
      </c>
      <c r="B12080" t="inlineStr"/>
      <c r="C12080" t="inlineStr"/>
      <c r="D12080" t="inlineStr">
        <is>
          <t>vô tình, không có tình, nhẫn tâm, ác - không tình yêu, không yêu, không được yêu - không nhân đức, không từ thiện, hà khắc, khắc nghiệt - không tử tế, không tốt, tàn nhẫn - không âu yếm</t>
        </is>
      </c>
    </row>
    <row r="12081">
      <c r="A12081" t="inlineStr">
        <is>
          <t>Lieblosigkeit</t>
        </is>
      </c>
      <c r="B12081" t="inlineStr"/>
      <c r="C12081" t="inlineStr"/>
      <c r="D12081" t="inlineStr">
        <is>
          <t>lòng không tử tế, tính tàn nhẫn</t>
        </is>
      </c>
    </row>
    <row r="12082">
      <c r="A12082" t="inlineStr">
        <is>
          <t>Liebreiz</t>
        </is>
      </c>
      <c r="B12082" t="inlineStr"/>
      <c r="C12082" t="inlineStr"/>
      <c r="D12082" t="inlineStr">
        <is>
          <t>sức mê hoặc, bùa mê, bùa yêu, ngải, phép yêu ma, nhan sắc, sắc đẹp, duyên, sức hấp dẫn, sức quyến rũ - tính chất ngọt, tính chất ngọt ngào, tính chất tươi mát, tính dịu dàng, tính dễ thương, vẻ có duyên, vẻ đáng yêu</t>
        </is>
      </c>
    </row>
    <row r="12083">
      <c r="A12083" t="inlineStr">
        <is>
          <t>Liebschaft</t>
        </is>
      </c>
      <c r="B12083" t="inlineStr"/>
      <c r="C12083" t="inlineStr"/>
      <c r="D12083" t="inlineStr">
        <is>
          <t>chuyện tình, chuyện yêu đương là bất chính) - sự làm vướng mắc, sự làm mắc bẫy, sự làm vướng vào, sự vướng mắc, sự vướng víu, điều làm vướng mắc, điều làm vướng víu, sự làm vướng vào khó khăn, sự làm bối rối - sự làm lúng túng, cảnh khó khăn bối rối, cảnh khó khăn lúng túng, sự làm rối rắm, sự rối rắm, điều rối rắm, hàng rào, sự ùn lại</t>
        </is>
      </c>
    </row>
    <row r="12084">
      <c r="A12084" t="inlineStr">
        <is>
          <t>Liebste</t>
        </is>
      </c>
      <c r="B12084" t="inlineStr"/>
      <c r="C12084" t="inlineStr"/>
      <c r="D12084" t="inlineStr">
        <is>
          <t>con gái, cô gái giúp việc, người yêu, người tình best girl) - lòng yêu, tình thương, tình yêu, mối tình, ái tình, người tình, thần ái tình, người đáng yêu, vật đáng yêu, điểm không, không = seine Liebste +</t>
        </is>
      </c>
    </row>
    <row r="12085">
      <c r="A12085" t="inlineStr">
        <is>
          <t>liebsten</t>
        </is>
      </c>
      <c r="B12085" t="inlineStr"/>
      <c r="C12085" t="inlineStr"/>
      <c r="D12085" t="inlineStr">
        <is>
          <t>hơn, thích hơn, ưa hơn</t>
        </is>
      </c>
    </row>
    <row r="12086">
      <c r="A12086" t="inlineStr">
        <is>
          <t>Liedchen</t>
        </is>
      </c>
      <c r="B12086" t="inlineStr"/>
      <c r="C12086" t="inlineStr"/>
      <c r="D12086" t="inlineStr">
        <is>
          <t>bài hát ngắn = das heitere Liedchen + = das einfache Liedchen +</t>
        </is>
      </c>
    </row>
    <row r="12087">
      <c r="A12087" t="inlineStr">
        <is>
          <t>liederlich</t>
        </is>
      </c>
      <c r="B12087" t="inlineStr"/>
      <c r="C12087" t="inlineStr"/>
      <c r="D12087" t="inlineStr">
        <is>
          <t>bị bỏ rơi, bị ruồng bỏ, phóng đãng, truỵ lạc - không để ý, không lưu ý, không chú ý, sơ ý, không cẩn thận, cẩu thả, không chính xác, vô tư, không lo nghĩ - chơi bời phóng đãng - - dâm dục, dâm dật, vô sỉ - lỏng, không chặt, chùng, không căng, không khít, rời ra, lung lay, long ra, lòng thòng, rộng lùng thùng, lùng nhùng, xốp, mềm, dễ cày, dễ làm tơi, lẻ, nhỏ, mơ hồ, không rõ ràng, không chặt chẽ - phóng, phóng đâng, phóng túng, không nghiêm, ẩu, bừa bâi..., yếu, hay ỉa chảy - trác táng, hoang toàng, phá của - hư hỏng, hèn hạ, đê tiện, tầm thường - ngông nghênh, ngang tàng, có dáng thon thon và nhanh, có dáng tàu cướp biển - đi giày cũ, bệ rạc, tuỳ tiện - nhếch nhác, lôi thôi, lếch thếch, lười biếng cẩu thả, luộm thuộm - bẩn thỉu - không chải, bù xù, rối bù, lôi thôi lếch thếch, mọc um tùm, không chải chuốt - tinh nghịch, nghịch gợm, đùa giỡn, lung tung, bậy bạ, bừa bãi, vô cớ, không mục đích, dâm đãng, dâm ô, bất chính, tốt tươi, sum sê, um tùm, lố lăng, loạn = liederlich arbeiten + = rasch und liederlich bauen +</t>
        </is>
      </c>
    </row>
    <row r="12088">
      <c r="A12088" t="inlineStr">
        <is>
          <t>Liederlichkeit</t>
        </is>
      </c>
      <c r="B12088" t="inlineStr"/>
      <c r="C12088" t="inlineStr"/>
      <c r="D12088" t="inlineStr">
        <is>
          <t>sự thiếu thận trọng, sự cẩu thả, sự vô ý - tính dâm dục, tính dâm dật, tính vô sỉ - trạng thái lỏng, trạng thái chùng, trạng thái không căng, trạng thái giãn, trạng thái lòng thòng, trạng thái rộng, trạng thái lùng thùng, trạng thái xốp, trạng thái dễ làm cho tơi ra - tính mơ hồ, tính không chính xác, tính không chặt chẽ, tính phóng, tính phóng đãng, tính phóng túng, tính không nghiêm, tính ẩu, tính bừa bâi..., bệnh yếu ruột - tính cẩu thả, tính lơ đễnh, việc cẩu thả, điều sơ suất, sự phóng túng - sự phóng đãng, sự trác táng, sự hoang toàng, sự phá của - vẻ nhếch nhác, cách ăn mặc lôi thôi lếch thếch, tính lười biếng cẩu thả, tính luộm thuộm</t>
        </is>
      </c>
    </row>
    <row r="12089">
      <c r="A12089" t="inlineStr">
        <is>
          <t>Lieferant</t>
        </is>
      </c>
      <c r="B12089" t="inlineStr"/>
      <c r="C12089" t="inlineStr"/>
      <c r="D12089" t="inlineStr">
        <is>
          <t>người cung cấp lương thực, thực phẩm, chủ khách sạn, quản lý khách sạn - thầu khoán, người đấu thầu, người thầu, cơ co - người cung cấp - nhà thầu cung cấp lương thực - người tiếp tế - vender, người bán nhà đất, vending_machine</t>
        </is>
      </c>
    </row>
    <row r="12090">
      <c r="A12090" t="inlineStr">
        <is>
          <t>lieferbar</t>
        </is>
      </c>
      <c r="B12090" t="inlineStr"/>
      <c r="C12090" t="inlineStr"/>
      <c r="D12090" t="inlineStr">
        <is>
          <t>sẵn có để dùng, sẵn sàng để dùng, có thể dùng được, có thể kiếm được, có thể mua được, có hiệu lực, có giá trị = nicht lieferbar +</t>
        </is>
      </c>
    </row>
    <row r="12091">
      <c r="A12091" t="inlineStr">
        <is>
          <t>liefern</t>
        </is>
      </c>
      <c r="B12091" t="inlineStr"/>
      <c r="C12091" t="inlineStr"/>
      <c r="D12091" t="inlineStr">
        <is>
          <t>cung cấp thực phẩm, lương thực, phục vụ cho, mua vui cho, giải trí cho - cứu, cứu khỏi, giải thoát, phân phát, phân phối, giao, đọc, phát biểu, giãi bày, bày tỏ, giáng, ném, phóng, bắn ra, mở, có công suất là, cung cấp cho, dỡ, tháo... - thấy, tìm thấy, tìm ra, bắt được, nhận, nhận được, được, nhận thấy, xét thấy, thấy có, tới, đạt tới, trúng, cung cấp, xác minh và tuyên bố - trang bị đồ đạc cho - + for, against) chuẩn bị đầy đủ, dự phòng, + for) cung cấp, chu cấp, lo cho cái ăn cái mặc cho, lo liệu cho, + with, for, to) cung cấp, kiếm cho, quy định, chỉ định, bổ nhiệm - cung cấp lương thực, làm nghề thầu cung cấp lương thực - tiếp tế, đáp ứng, thay thế, bổ khuyết, bù, đưa, dẫn - sản xuất, sản ra, mang lại, sinh lợi, chịu thua, chịu nhường, chuyển giao, đầu hàng, quy phục, hàng phục, khuất phục, chịu lép, nhường, cong, oằn</t>
        </is>
      </c>
    </row>
    <row r="12092">
      <c r="A12092" t="inlineStr">
        <is>
          <t>Lieferschein</t>
        </is>
      </c>
      <c r="B12092" t="inlineStr"/>
      <c r="C12092" t="inlineStr"/>
      <c r="D12092" t="inlineStr">
        <is>
          <t>phiếu giao hàng - vé, giấy, bông, phiếu, nhãn ghi giá, nhãn ghi đặc điểm, thẻ, biển, danh sách ứng cử, cái đúng điệu</t>
        </is>
      </c>
    </row>
    <row r="12093">
      <c r="A12093" t="inlineStr">
        <is>
          <t>Lieferung</t>
        </is>
      </c>
      <c r="B12093" t="inlineStr"/>
      <c r="C12093" t="inlineStr"/>
      <c r="D12093" t="inlineStr">
        <is>
          <t>sự gửi, sự gửi hàng để bán, gửi hàng để bán - sự phân phát, sự phân phối, sự giao hàng, cách nói, sự đọc, sự bày tỏ, sự phát biểu, sự sinh đẻ, sự ném, sự phóng, sự bắn, sự mở, sự ban ra, sự truyền ra, sự nhượng bộ, sự đầu hàng - sự chuyển nhượng, công suất - phần trả mỗi lần, phần cung cấp mỗi lần, phần đăng mỗi lần - số, đám, bọn, nhóm, toán, sự đếm số lượng, sự hơn về số lượng, số nhiều, đa số, nhịp điệu, câu thơ, số học - phần, bộ phận, tập, bộ phận cơ thể, phần việc, nhiệm vụ, vai, vai trò, lời nói của một vai kịch, bản chép lời của một vai kịch, nơi, vùng, phía, bè, tài năng - sự cung cấp lương thực, lương thực cung cấp, quyền thu mua lương thực và dùng ngựa chuyên chở với giá nhất định - sự cung cấp, sự tiếp tế, nguồn dự trữ, kho cung cấp, đồ dự trữ, hàng cung cấp, quân nhu, tiền trợ cấp, khoản chi phí hành chính = bei Lieferung + = die Lieferung anbieten + = die Lieferung übernehmen + = zahlbar bei Lieferung + = zur späteren Lieferung +</t>
        </is>
      </c>
    </row>
    <row r="12094">
      <c r="A12094" t="inlineStr">
        <is>
          <t>Lieferungen</t>
        </is>
      </c>
      <c r="B12094" t="inlineStr"/>
      <c r="C12094" t="inlineStr"/>
      <c r="D12094">
        <f> in Lieferungen erscheinen +</f>
        <v/>
      </c>
    </row>
    <row r="12095">
      <c r="A12095" t="inlineStr">
        <is>
          <t>Lieferwagen</t>
        </is>
      </c>
      <c r="B12095" t="inlineStr"/>
      <c r="C12095" t="inlineStr"/>
      <c r="D12095" t="inlineStr">
        <is>
          <t>xe giao hàng - xe ô tô chở hàng kín mui, xe tải kín mui - người quen tình cờ, người quen ngẫu nhiên, vật nhặt được, tin bắt được, pick-me-up, cái piccơp, cái cảm biến, sự tăng tốc độ, sự khá hơn, sự dừng lại để nhặt hàng nhặt khách - sự nhặt hàng, sự nhặt khách - tiền đội, quân tiên phong, những người đi tiên phong, những người lãnh đạo, địa vị hàng đầu, xe hành lý, xe tải, toa hành lý, toa hàng luggage van), máy quạt thóc, cánh chim</t>
        </is>
      </c>
    </row>
    <row r="12096">
      <c r="A12096" t="inlineStr">
        <is>
          <t>Liege</t>
        </is>
      </c>
      <c r="B12096" t="inlineStr"/>
      <c r="C12096" t="inlineStr"/>
      <c r="D12096" t="inlineStr">
        <is>
          <t>trường kỷ, đi văng, giường, hang, chỗ rải ủ lúa mạch</t>
        </is>
      </c>
    </row>
    <row r="12097">
      <c r="A12097" t="inlineStr">
        <is>
          <t>Liegen</t>
        </is>
      </c>
      <c r="B12097" t="inlineStr"/>
      <c r="C12097" t="inlineStr"/>
      <c r="D12097" t="inlineStr">
        <is>
          <t>sự nói dối, thói nói dối, sự nằm, nơi nằm, chỗ nằm - tư thế nằm, tư thế ngả người</t>
        </is>
      </c>
    </row>
    <row r="12098">
      <c r="A12098" t="inlineStr">
        <is>
          <t>liegenbleiben</t>
        </is>
      </c>
      <c r="B12098" t="inlineStr"/>
      <c r="C12098" t="inlineStr"/>
      <c r="D12098">
        <f> liegenbleiben + = liegenbleiben + = liegenbleiben + = liegenbleiben + = liegenbleiben +</f>
        <v/>
      </c>
    </row>
    <row r="12099">
      <c r="A12099" t="inlineStr">
        <is>
          <t>liegend</t>
        </is>
      </c>
      <c r="B12099" t="inlineStr"/>
      <c r="C12099" t="inlineStr"/>
      <c r="D12099" t="inlineStr">
        <is>
          <t>chân trời, ở chân trời, ngang, nằm ngang - nằm, tựa ngả người - ở, ở vào một tình thế, ở vào một hoàn cảnh</t>
        </is>
      </c>
    </row>
    <row r="12100">
      <c r="A12100" t="inlineStr">
        <is>
          <t>liegenlassen</t>
        </is>
      </c>
      <c r="B12100" t="inlineStr"/>
      <c r="C12100" t="inlineStr"/>
      <c r="D12100" t="inlineStr">
        <is>
          <t>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để lại, bỏ lại, bỏ quên, di tặng, để, để mặc, để tuỳ, bỏ đi, rời đi, lên đường đi, nghỉ = links liegenlassen + = jemanden links liegenlassen +</t>
        </is>
      </c>
    </row>
    <row r="12101">
      <c r="A12101" t="inlineStr">
        <is>
          <t>Liegeplatz</t>
        </is>
      </c>
      <c r="B12101" t="inlineStr"/>
      <c r="C12101" t="inlineStr"/>
      <c r="D12101" t="inlineStr">
        <is>
          <t>giường ngủ, chỗ tàu có thể bỏ neo, chỗ tàu đậu ở bến, địa vị, việc làm - dây châo, neo cố định, nơi buộc thuyền thả neo = der Liegeplatz +</t>
        </is>
      </c>
    </row>
    <row r="12102">
      <c r="A12102" t="inlineStr">
        <is>
          <t>Liegestuhl</t>
        </is>
      </c>
      <c r="B12102" t="inlineStr"/>
      <c r="C12102" t="inlineStr"/>
      <c r="D12102" t="inlineStr">
        <is>
          <t>ghế võng, ghế vải</t>
        </is>
      </c>
    </row>
    <row r="12103">
      <c r="A12103" t="inlineStr">
        <is>
          <t>Liegewagen</t>
        </is>
      </c>
      <c r="B12103" t="inlineStr"/>
      <c r="C12103" t="inlineStr"/>
      <c r="D12103" t="inlineStr">
        <is>
          <t>giường, cuset</t>
        </is>
      </c>
    </row>
    <row r="12104">
      <c r="A12104" t="inlineStr">
        <is>
          <t>Lift</t>
        </is>
      </c>
      <c r="B12104" t="inlineStr"/>
      <c r="C12104" t="inlineStr"/>
      <c r="D12104" t="inlineStr">
        <is>
          <t>máy nâng, máy trục, thang máy, cơ nâng, bánh lái độ cao - sự nâng lên, sự nhấc lên, sự nâng cao, sự nhấc cao, máy nhấc, sự cho đi nhờ xe, sự nâng đỡ, chỗ gồ lên, chỗ nhô lên, sức nâng, trọng lượng nâng, air-lift</t>
        </is>
      </c>
    </row>
    <row r="12105">
      <c r="A12105" t="inlineStr">
        <is>
          <t>Liga</t>
        </is>
      </c>
      <c r="B12105" t="inlineStr"/>
      <c r="C12105" t="inlineStr"/>
      <c r="D12105" t="inlineStr">
        <is>
          <t>dặm, lý, đồng minh, liên minh, hội liên đoàn</t>
        </is>
      </c>
    </row>
    <row r="12106">
      <c r="A12106" t="inlineStr">
        <is>
          <t>Lila</t>
        </is>
      </c>
      <c r="B12106" t="inlineStr"/>
      <c r="C12106" t="inlineStr"/>
      <c r="D12106" t="inlineStr">
        <is>
          <t>cây tử đinh hương</t>
        </is>
      </c>
    </row>
    <row r="12107">
      <c r="A12107" t="inlineStr">
        <is>
          <t>lila</t>
        </is>
      </c>
      <c r="B12107" t="inlineStr"/>
      <c r="C12107" t="inlineStr"/>
      <c r="D12107" t="inlineStr">
        <is>
          <t>có màu hoa tử đinh hương, có màu hoa cà - đỏ tía, hoa mỹ, văn hoa</t>
        </is>
      </c>
    </row>
    <row r="12108">
      <c r="A12108" t="inlineStr">
        <is>
          <t>Lilie</t>
        </is>
      </c>
      <c r="B12108" t="inlineStr"/>
      <c r="C12108" t="inlineStr"/>
      <c r="D12108" t="inlineStr">
        <is>
          <t>hoa irit, huy hiệu các vua Pháp, hoàng gia Pháp, nước Pháp - = die Lilie +</t>
        </is>
      </c>
    </row>
    <row r="12109">
      <c r="A12109" t="inlineStr">
        <is>
          <t>Liliputaner</t>
        </is>
      </c>
      <c r="B12109" t="inlineStr"/>
      <c r="C12109" t="inlineStr"/>
      <c r="D12109" t="inlineStr">
        <is>
          <t>người lùn, con vật lùn, cây lùn, chú lùn</t>
        </is>
      </c>
    </row>
    <row r="12110">
      <c r="A12110" t="inlineStr">
        <is>
          <t>Limo</t>
        </is>
      </c>
      <c r="B12110" t="inlineStr"/>
      <c r="C12110" t="inlineStr"/>
      <c r="D12110" t="inlineStr">
        <is>
          <t>nước cam - buổi hoà nhạc bình dân, đĩa hát bình dân, bài hát bình dân, poppa, tiếng nổ bốp, tiếng nổ lốp bốp, điểm, vết, rượu có bọt, đồ uống có bọt, sự cấm cố</t>
        </is>
      </c>
    </row>
    <row r="12111">
      <c r="A12111" t="inlineStr">
        <is>
          <t>Limonade</t>
        </is>
      </c>
      <c r="B12111" t="inlineStr"/>
      <c r="C12111" t="inlineStr"/>
      <c r="D12111" t="inlineStr">
        <is>
          <t>nước chanh - nước cam - buổi hoà nhạc bình dân, đĩa hát bình dân, bài hát bình dân, poppa, tiếng nổ bốp, tiếng nổ lốp bốp, điểm, vết, rượu có bọt, đồ uống có bọt, sự cấm cố - Natri cacbonat, nước xô-đa soda-water) = das Getränk aus Bier und Limonade +</t>
        </is>
      </c>
    </row>
    <row r="12112">
      <c r="A12112" t="inlineStr">
        <is>
          <t>Limousine</t>
        </is>
      </c>
      <c r="B12112" t="inlineStr"/>
      <c r="C12112" t="inlineStr"/>
      <c r="D12112" t="inlineStr">
        <is>
          <t>xe ngựa bốn bánh bốn ngựa), toa hành khách, xe buýt chạy đường dài, người kèm học, thầy dạy tư, huấn luyện viên - xe hòm = die Limousine +</t>
        </is>
      </c>
    </row>
    <row r="12113">
      <c r="A12113" t="inlineStr">
        <is>
          <t>lindern</t>
        </is>
      </c>
      <c r="B12113" t="inlineStr"/>
      <c r="C12113" t="inlineStr"/>
      <c r="D12113" t="inlineStr">
        <is>
          <t>làm thanh thản, làm yên tâm, làm dễ chịu, làm đỡ đau, làm khỏi đau, làm bớt căng, mở, nới, nắng nhẹ, trở nên bớt căng, trở nên bớt nặng nhọc, chùn, nhụt - giảm nhẹ, làm dịu bớt, làm cho đỡ - làm giảm đi, làm bớt đi, làm dịu đi, làm nguôi đi, xoa dịu - làm giảm bớt tạm thời, làm dịu, bào chữa - làm an tâm, làm yên lòng, làm khuây khoả, an ủi, làm nhẹ bớt, giảm bớt, giúp đỡ, cứu giúp, cứu trợ, giải vây, đổi, khai thông, làm cho vui lên, làm cho đỡ đều đều tử nhạt, làm cho đỡ căng thẳng - đắp nổi, nêu bật lên, làm nổi bật lên - làm cho mềm, làm cho dẻo, làm cho dịu đi, làm cho yếu đi, làm nhụt, mềm đi, yếu đi, dịu đi, trở thành uỷ mị, trở thành ẻo lả = lindern +</t>
        </is>
      </c>
    </row>
    <row r="12114">
      <c r="A12114" t="inlineStr">
        <is>
          <t>lindernd</t>
        </is>
      </c>
      <c r="B12114" t="inlineStr"/>
      <c r="C12114" t="inlineStr"/>
      <c r="D12114" t="inlineStr">
        <is>
          <t>thơm, thơm ngát, dịu, êm dịu, làm dịu, làm khỏi, gàn dở, điên rồ - có chất nhựa thơm, an ủi - - tạm thời làm dịu, giảm nhẹ, bào chữa, xoa dịu = lindernd +</t>
        </is>
      </c>
    </row>
    <row r="12115">
      <c r="A12115" t="inlineStr">
        <is>
          <t>Linderung</t>
        </is>
      </c>
      <c r="B12115" t="inlineStr"/>
      <c r="C12115" t="inlineStr"/>
      <c r="D12115" t="inlineStr">
        <is>
          <t>sự làm nhẹ bớt, sự làm giảm bớt, sự làm đỡ, sự làm dịu, sự làm khuây - sự làm dịu bớt, sự an ủi, sự khuyên giải, sự làm thoả mãn - nhựa thơm, bôm, cây chi nhựa thơm, dầu thơm, dầu cù là, hương thơm, niềm an ủi, tác động làm dịu, tác dụng làm khỏi - nhựa, thơm, cây cho nhựa thơm, cây bóng nước, vật làm dịu, vật có tác dụng làm khỏi - sự thanh thản, sự thoải mái, sự không bị ràng buộc, sự thanh nhàn, sự nhàn hạ, sự dễ dàng, dự thanh thoát, sự dễ chịu, sự không bị đau đớn, sự khỏi đau - sự làm nhẹ - sự giảm nhẹ, sự bớt đi, sự cứu tế, sự trợ cấp, sự cứu viện, sự giải vây, sự thay phiên, sự đổi gác, sự đền bù, sự bồi thường, sự sửa lại, sự uốn nắn, cái làm cho vui lên, cái làm cho đỡ đều đều tẻ nhạt - cái làm cho đỡ căng thẳng, relievo, sự nổi bật lên, địa hình</t>
        </is>
      </c>
    </row>
    <row r="12116">
      <c r="A12116" t="inlineStr">
        <is>
          <t>Linderungs-</t>
        </is>
      </c>
      <c r="B12116" t="inlineStr"/>
      <c r="C12116" t="inlineStr"/>
      <c r="D12116" t="inlineStr">
        <is>
          <t>tạm thời làm dịu, giảm nhẹ, bào chữa, xoa dịu</t>
        </is>
      </c>
    </row>
    <row r="12117">
      <c r="A12117" t="inlineStr">
        <is>
          <t>Linderungsmittel</t>
        </is>
      </c>
      <c r="B12117" t="inlineStr"/>
      <c r="C12117" t="inlineStr"/>
      <c r="D12117" t="inlineStr">
        <is>
          <t>cái để sửa chữa, cái để hiệu chỉnh, cái để làm mất tác hại, chất điều hoà - thuốc làm mềm, chất làm mềm, máy khử muối khoáng = das Linderungsmittel + = das Linderungsmittel +</t>
        </is>
      </c>
    </row>
    <row r="12118">
      <c r="A12118" t="inlineStr">
        <is>
          <t>Lineal</t>
        </is>
      </c>
      <c r="B12118" t="inlineStr"/>
      <c r="C12118" t="inlineStr"/>
      <c r="D12118" t="inlineStr">
        <is>
          <t>ferula - phép tắc, quy tắc, nguyên tắc, quy luật, điều lệ, luật lệ, thói quen, lệ thường, quyền lực, sự thống trị, thước chia độ, quyết định của toà án, lệnh của toà án, thước ngăn dòng, filê - cái gạch đầu dòng - người thống trị, người chuyên quyền, vua, chúa, cái thước kẻ, thợ kẻ giấy, máy kẻ giấy</t>
        </is>
      </c>
    </row>
    <row r="12119">
      <c r="A12119" t="inlineStr">
        <is>
          <t>linear</t>
        </is>
      </c>
      <c r="B12119" t="inlineStr"/>
      <c r="C12119" t="inlineStr"/>
      <c r="D12119" t="inlineStr">
        <is>
          <t>nét kẻ, thuộc đường kẻ, đường vạch, dài, hẹp và đều nét, tuyến</t>
        </is>
      </c>
    </row>
    <row r="12120">
      <c r="A12120" t="inlineStr">
        <is>
          <t>Linien-</t>
        </is>
      </c>
      <c r="B12120" t="inlineStr"/>
      <c r="C12120" t="inlineStr"/>
      <c r="D12120" t="inlineStr">
        <is>
          <t>trực hệ - nét kẻ, thuộc đường kẻ, đường vạch, dài, hẹp và đều nét, tuyến = mit Linien versehen + = aus Linien bestehend +</t>
        </is>
      </c>
    </row>
    <row r="12121">
      <c r="A12121" t="inlineStr">
        <is>
          <t>Linienfahrzeug</t>
        </is>
      </c>
      <c r="B12121" t="inlineStr"/>
      <c r="C12121" t="inlineStr"/>
      <c r="D12121" t="inlineStr">
        <is>
          <t>tàu khách, máy bay chở khách</t>
        </is>
      </c>
    </row>
    <row r="12122">
      <c r="A12122" t="inlineStr">
        <is>
          <t>Linienschiff</t>
        </is>
      </c>
      <c r="B12122" t="inlineStr"/>
      <c r="C12122" t="inlineStr"/>
      <c r="D12122" t="inlineStr">
        <is>
          <t>tàu khách, máy bay chở khách</t>
        </is>
      </c>
    </row>
    <row r="12123">
      <c r="A12123" t="inlineStr">
        <is>
          <t>Linke</t>
        </is>
      </c>
      <c r="B12123" t="inlineStr"/>
      <c r="C12123" t="inlineStr"/>
      <c r="D12123" t="inlineStr">
        <is>
          <t>phía trái, phía tả, phái tả, tay trái, cánh tả</t>
        </is>
      </c>
    </row>
    <row r="12124">
      <c r="A12124" t="inlineStr">
        <is>
          <t>Linken</t>
        </is>
      </c>
      <c r="B12124" t="inlineStr"/>
      <c r="C12124" t="inlineStr"/>
      <c r="D12124" t="inlineStr">
        <is>
          <t>người phái tả</t>
        </is>
      </c>
    </row>
    <row r="12125">
      <c r="A12125" t="inlineStr">
        <is>
          <t>linker</t>
        </is>
      </c>
      <c r="B12125" t="inlineStr"/>
      <c r="C12125" t="inlineStr"/>
      <c r="D12125" t="inlineStr">
        <is>
          <t>trái, tả, về phía trái, về phía tả</t>
        </is>
      </c>
    </row>
    <row r="12126">
      <c r="A12126" t="inlineStr">
        <is>
          <t>linkes</t>
        </is>
      </c>
      <c r="B12126" t="inlineStr"/>
      <c r="C12126" t="inlineStr"/>
      <c r="D12126" t="inlineStr">
        <is>
          <t>trái, tả, về phía trái, về phía tả</t>
        </is>
      </c>
    </row>
    <row r="12127">
      <c r="A12127" t="inlineStr">
        <is>
          <t>linkisch</t>
        </is>
      </c>
      <c r="B12127" t="inlineStr"/>
      <c r="C12127" t="inlineStr"/>
      <c r="D12127" t="inlineStr">
        <is>
          <t>góc, có góc, có góc cạnh, đặt ở góc, gầy nhom, gầy giơ xương, xương xương, không mềm mỏng, cộc lốc, cứng đờ - vụng về, lúng túng, ngượng ngịu, bất tiện, khó khăn, nguy hiểm, khó xử, rầy rà, rắc rối - vụng, lóng ngóng, làm vụng, không gọn, khó coi - nhút nhát rụt rè - ngượng ngập, rụt rè, bẽn lẽn - cứng, cứng đơ, ngay đơ, cứng rắn, kiên quyết, không nhân nhượng, nhắc, không tự nhiên, rít, không trơn, khó, khó nhọc, vất vả, hà khắc, khắc nghiệt, cao, nặng, mạnh, đặc, quánh, lực lượng - long ngóng, vô duyên</t>
        </is>
      </c>
    </row>
    <row r="12128">
      <c r="A12128" t="inlineStr">
        <is>
          <t>links</t>
        </is>
      </c>
      <c r="B12128" t="inlineStr"/>
      <c r="C12128" t="inlineStr"/>
      <c r="D12128" t="inlineStr">
        <is>
          <t>trái, tả, về phía trái, về phía tả = links von + = links oben + = nach links + = ganz links +</t>
        </is>
      </c>
    </row>
    <row r="12129">
      <c r="A12129" t="inlineStr">
        <is>
          <t>Linoleum</t>
        </is>
      </c>
      <c r="B12129" t="inlineStr"/>
      <c r="C12129" t="inlineStr"/>
      <c r="D12129" t="inlineStr">
        <is>
          <t>vải sơn lót sàn - vải nến, linôlêum</t>
        </is>
      </c>
    </row>
    <row r="12130">
      <c r="A12130" t="inlineStr">
        <is>
          <t>Linotype</t>
        </is>
      </c>
      <c r="B12130" t="inlineStr"/>
      <c r="C12130" t="inlineStr"/>
      <c r="D12130" t="inlineStr">
        <is>
          <t>máy linô</t>
        </is>
      </c>
    </row>
    <row r="12131">
      <c r="A12131" t="inlineStr">
        <is>
          <t>Linse</t>
        </is>
      </c>
      <c r="B12131" t="inlineStr"/>
      <c r="C12131" t="inlineStr"/>
      <c r="D12131" t="inlineStr">
        <is>
          <t>thấu kính, kính lúp, kính hiển vi, ống kính = die Linse + = die konvex-konkave Linse +</t>
        </is>
      </c>
    </row>
    <row r="12132">
      <c r="A12132" t="inlineStr">
        <is>
          <t>Linsensystem</t>
        </is>
      </c>
      <c r="B12132" t="inlineStr"/>
      <c r="C12132" t="inlineStr"/>
      <c r="D12132" t="inlineStr">
        <is>
          <t>khẩu đội, bộ pin, ắc quy, bộ, dãy chuồng nuôi gà nhốt, sự hành hung, sự bạo hành</t>
        </is>
      </c>
    </row>
    <row r="12133">
      <c r="A12133" t="inlineStr">
        <is>
          <t>Lippe</t>
        </is>
      </c>
      <c r="B12133" t="inlineStr"/>
      <c r="C12133" t="inlineStr"/>
      <c r="D12133" t="inlineStr">
        <is>
          <t>môi, môi dưới = die Lippe + = eine Lippe riskieren +</t>
        </is>
      </c>
    </row>
    <row r="12134">
      <c r="A12134" t="inlineStr">
        <is>
          <t>Lippenbekenntnis</t>
        </is>
      </c>
      <c r="B12134" t="inlineStr"/>
      <c r="C12134" t="inlineStr"/>
      <c r="D12134" t="inlineStr">
        <is>
          <t>lời nói đãi bôi, lời nói cửa miệng, lời nói không thành thật</t>
        </is>
      </c>
    </row>
    <row r="12135">
      <c r="A12135" t="inlineStr">
        <is>
          <t>Lippenlaut</t>
        </is>
      </c>
      <c r="B12135" t="inlineStr"/>
      <c r="C12135" t="inlineStr"/>
      <c r="D12135" t="inlineStr">
        <is>
          <t>âm môi labial sound)</t>
        </is>
      </c>
    </row>
    <row r="12136">
      <c r="A12136" t="inlineStr">
        <is>
          <t>Lippenstift</t>
        </is>
      </c>
      <c r="B12136" t="inlineStr"/>
      <c r="C12136" t="inlineStr"/>
      <c r="D12136" t="inlineStr">
        <is>
          <t>son bôi môi</t>
        </is>
      </c>
    </row>
    <row r="12137">
      <c r="A12137" t="inlineStr">
        <is>
          <t>Liquidation</t>
        </is>
      </c>
      <c r="B12137" t="inlineStr"/>
      <c r="C12137" t="inlineStr"/>
      <c r="D12137" t="inlineStr">
        <is>
          <t>sự thanh toán, sự đóng cửa, sự thanh toán mọi khoản để thôi kinh doanh, sự bán chạy, sự bán tống, sự trừ khử, sự tiểu trừ, sự thủ tiêu = die Liquidation + = in Liquidation treten +</t>
        </is>
      </c>
    </row>
    <row r="12138">
      <c r="A12138" t="inlineStr">
        <is>
          <t>Liquidierung</t>
        </is>
      </c>
      <c r="B12138" t="inlineStr"/>
      <c r="C12138" t="inlineStr"/>
      <c r="D12138" t="inlineStr">
        <is>
          <t>sự thanh toán, sự đóng cửa, sự thanh toán mọi khoản để thôi kinh doanh, sự bán chạy, sự bán tống, sự trừ khử, sự tiểu trừ, sự thủ tiêu</t>
        </is>
      </c>
    </row>
    <row r="12139">
      <c r="A12139" t="inlineStr">
        <is>
          <t>Lispeln</t>
        </is>
      </c>
      <c r="B12139" t="inlineStr"/>
      <c r="C12139" t="inlineStr"/>
      <c r="D12139" t="inlineStr">
        <is>
          <t>sự nói nhịu, tiếng xào xạc, tiếng rì rào</t>
        </is>
      </c>
    </row>
    <row r="12140">
      <c r="A12140" t="inlineStr">
        <is>
          <t>lispeln</t>
        </is>
      </c>
      <c r="B12140" t="inlineStr"/>
      <c r="C12140" t="inlineStr"/>
      <c r="D12140" t="inlineStr">
        <is>
          <t>nói ngọng</t>
        </is>
      </c>
    </row>
    <row r="12141">
      <c r="A12141" t="inlineStr">
        <is>
          <t>List</t>
        </is>
      </c>
      <c r="B12141" t="inlineStr"/>
      <c r="C12141" t="inlineStr"/>
      <c r="D12141" t="inlineStr">
        <is>
          <t>tài khéo léo, kỹ xảo, nghệ thuật, mỹ thuật, mỹ nghệ, nghề đòi hỏi sự khéo léo, thuật, kế, mưu kế - tính xảo quyệt, sự lắm mưu mẹo, sự tinh ranh, sự khéo léo - mẹo, mưu mẹo, gian ngoan, ngón gian xảo, cái được sáng chế ra một cách tài tình, cái được sáng chế tinh xảo - nghề, nghề thủ công, tập thể những người cùng nghề, mánh khoé, ngón xảo quyệt, ngón lừa đảo, tàu, máy bay, hội tam điểm - sự mánh khoé, sự láu cá, tính xảo trá - sự xảo quyệt, sự xảo trá, sự gian giảo, sự ranh vặt, sự khôn vặt, sự khéo tay - sự lừa dối, sự đánh lừa, sự lừa đảo, sự lừa gạt, bề ngoài giả dối, mưu gian, mánh lới, mánh khoé gian dối - lối tránh, lối lảng tránh, lối thoái thác - sự phân biệt tế nhị - chuyến đi, công việc, trò giải trí, thích thú riêng, khoé, thủ đoạn, cuộc trác tráng, cuộc truy hoan, trò nhậu nhẹt - - thủ đoạn đánh lừa, trò gian trá, trò bịp bợm, trò chơi khăm, trò choi xỏ, trò ranh ma, trò tinh nghịch, ngón, đòn, phép, mánh lới nhà nghề, trò, trò khéo, thói, tật, nước bài, phiên làm việc ở buồng lái - ngón bịp, thủ đoạn gian trá, thủ đoạn quỷ quyệt - mưu chước = durch List + = mit List bewegen + = zu einer List greifen +</t>
        </is>
      </c>
    </row>
    <row r="12142">
      <c r="A12142" t="inlineStr">
        <is>
          <t>Liste</t>
        </is>
      </c>
      <c r="B12142" t="inlineStr"/>
      <c r="C12142" t="inlineStr"/>
      <c r="D12142" t="inlineStr">
        <is>
          <t>cái kéo liềm, cái kích, mỏ, đầu mũi neo, mũi biển hẹp, tờ quảng cáo, yết thị, hoá đơn, luật dự thảo, dự luật, giấy bạc, hối phiếu bill of exchange), sự thưa kiện, đơn kiện - sách, sổ sách kế toán, kinh thánh - bản liệt kê mục lục - cái giũa, thằng cha láu cá, thằng cha quay quắt, ô đựng tài liêu, hồ sơ, dây thép móc hồ sơ, tài liệu, tập báo, hàng, dãy, hàng quân - trạng thái nghiêng, mặt nghiêng, mép vải, dải, mép vải nhét khe cửa, hàng rào bao quanh trường đấu, trường đấu, vũ đài, danh sách, sổ, bản kê khai - sự lập danh sách, sự ghi vào danh sách - sổ sách, máy ghi công tơ, đồng hồ ghi, khoảng âm, sự sắp chữ, cân xứng với lề giấy, van, cửa điều tiết, cửa lò - cuốn, cuộn, súc, ổ, ổ bánh mì nhỏ, văn kiện, mép gập xuống, tiền, tập tiền, trục, trục cán, tang, xylanh, con lăn, trục lăn, sự lăn tròn, sự lắc lư, sự tròng trành, dáng đi lắc lư, sóng cuồn cuộn - tiếng sấm vang rền, hồi trống vang rền, lời nói thao thao nhịp nhàng, sự lộn vòng - bản danh mục, bảng liệt kê, bản phụ lục, bảng giờ giấc, biểu thời gian, thời hạn - cuộn giấy, cuộn da lừa, cuộn sách, cuộc câu đối, bảng danh sách, đường xoáy ốc, hình trang trí dạng cuộn - sự bày tỏ, sự trình bày, sự phát biểu, lời tuyên bố, bản tuyên bố = die amtliche Liste + = die schwarze Liste + = die Nummer einer Liste + = eine Liste aufstellen + = er steht auf der Liste + = in eine Liste eintragen + = Namen in eine Liste eintragen + = jemanden auf die schwarze Liste setzen +</t>
        </is>
      </c>
    </row>
    <row r="12143">
      <c r="A12143" t="inlineStr">
        <is>
          <t>Listen</t>
        </is>
      </c>
      <c r="B12143" t="inlineStr"/>
      <c r="C12143" t="inlineStr"/>
      <c r="D12143" t="inlineStr">
        <is>
          <t>chụm mỏ vào nhau, đăng lên quảng cáo, để vào chương trình, dán quảng cáo, dán yết thị, làm hoá đơn, làm danh sách = in Listen eintragen +</t>
        </is>
      </c>
    </row>
    <row r="12144">
      <c r="A12144" t="inlineStr">
        <is>
          <t>listig</t>
        </is>
      </c>
      <c r="B12144" t="inlineStr"/>
      <c r="C12144" t="inlineStr"/>
      <c r="D12144" t="inlineStr">
        <is>
          <t>tinh nghịch, tinh quái, hóm, láu - xảo quyệt, lắm mưu mẹo, tinh ranh, khéo léo, làm có nghệ thuật - lắm mánh khoé, láu cá, xảo trá - gian giảo, ranh vặt, khôn vặt, xinh xắn, đáng yêu, duyên dáng, quyến rũ, khéo tay - sâu, khó lường, khó hiểu, bí ẩn, thâm hiểm, sâu xa, sâu sắc, sâu kín, thâm trầm, ngập sâu vào, mải mê, miệt mài, đắm mình vào, trầm, sẫm, thẫm, thắm, vô cùng, hết sức, say, nặng, dày đặc ..., khôn ngoan - ranh mãnh, muộn, khuya, nhiều - như cáo, có màu nâu đậm, có vết ố nâu, bị nấm đốm nâu, bị chua vì lên men - mánh lới, quỷ quyệt, giả nhân giả nghĩa, tâm ngẩm tầm ngầm, kín đáo, bí mật, hay đùa ác, hay châm biếm - xỏ lá, lắm thủ đoạn - mưu mẹo, phức tạp, rắc rối - cáo, cáo già - xo trá, lắm mưu</t>
        </is>
      </c>
    </row>
    <row r="12145">
      <c r="A12145" t="inlineStr">
        <is>
          <t>Litanei</t>
        </is>
      </c>
      <c r="B12145" t="inlineStr"/>
      <c r="C12145" t="inlineStr"/>
      <c r="D12145" t="inlineStr">
        <is>
          <t>kinh cầu nguyện - sự kể lể huyên thiên, sự kể lể dông dài, câu chuyện vô nghĩa, câu chuyện không đâu vào đâu, không đầu không đuôi, rời rạc, không có mạch lạc</t>
        </is>
      </c>
    </row>
    <row r="12146">
      <c r="A12146" t="inlineStr">
        <is>
          <t>Liter</t>
        </is>
      </c>
      <c r="B12146" t="inlineStr"/>
      <c r="C12146" t="inlineStr"/>
      <c r="D12146" t="inlineStr">
        <is>
          <t>lít</t>
        </is>
      </c>
    </row>
    <row r="12147">
      <c r="A12147" t="inlineStr">
        <is>
          <t>literarisch</t>
        </is>
      </c>
      <c r="B12147" t="inlineStr"/>
      <c r="C12147" t="inlineStr"/>
      <c r="D12147" t="inlineStr">
        <is>
          <t>văn chương, văn học, có tính chất văn chương, có tính chất văn học</t>
        </is>
      </c>
    </row>
    <row r="12148">
      <c r="A12148" t="inlineStr">
        <is>
          <t>Literatur</t>
        </is>
      </c>
      <c r="B12148" t="inlineStr"/>
      <c r="C12148" t="inlineStr"/>
      <c r="D12148" t="inlineStr">
        <is>
          <t>văn chương, văn học, tác phẩm văn học, tác phẩm viết văn hoa bóng bảy, giới nhà văn, nghề văn, tài liệu, tài liệu in = die schöne Literatur + = die klassische Literatur + = die fremdsprachige Literatur +</t>
        </is>
      </c>
    </row>
    <row r="12149">
      <c r="A12149" t="inlineStr">
        <is>
          <t>Literaturangaben</t>
        </is>
      </c>
      <c r="B12149" t="inlineStr"/>
      <c r="C12149" t="inlineStr"/>
      <c r="D12149" t="inlineStr">
        <is>
          <t>thư mục, thư mục học</t>
        </is>
      </c>
    </row>
    <row r="12150">
      <c r="A12150" t="inlineStr">
        <is>
          <t>Literaturhinweise</t>
        </is>
      </c>
      <c r="B12150" t="inlineStr"/>
      <c r="C12150" t="inlineStr"/>
      <c r="D12150" t="inlineStr">
        <is>
          <t>thư mục, thư mục học</t>
        </is>
      </c>
    </row>
    <row r="12151">
      <c r="A12151" t="inlineStr">
        <is>
          <t>Literaturnachweis</t>
        </is>
      </c>
      <c r="B12151" t="inlineStr"/>
      <c r="C12151" t="inlineStr"/>
      <c r="D12151" t="inlineStr">
        <is>
          <t>thư mục, thư mục học</t>
        </is>
      </c>
    </row>
    <row r="12152">
      <c r="A12152" t="inlineStr">
        <is>
          <t>Literaturverzeichnis</t>
        </is>
      </c>
      <c r="B12152" t="inlineStr"/>
      <c r="C12152" t="inlineStr"/>
      <c r="D12152" t="inlineStr">
        <is>
          <t>thư mục, thư mục học</t>
        </is>
      </c>
    </row>
    <row r="12153">
      <c r="A12153" t="inlineStr">
        <is>
          <t>Lithograph</t>
        </is>
      </c>
      <c r="B12153" t="inlineStr"/>
      <c r="C12153" t="inlineStr"/>
      <c r="D12153" t="inlineStr">
        <is>
          <t>thợ in đá, thợ in thạch bản</t>
        </is>
      </c>
    </row>
    <row r="12154">
      <c r="A12154" t="inlineStr">
        <is>
          <t>Lithographie</t>
        </is>
      </c>
      <c r="B12154" t="inlineStr"/>
      <c r="C12154" t="inlineStr"/>
      <c r="D12154" t="inlineStr">
        <is>
          <t>thuật in đá, thuật in thạch bản</t>
        </is>
      </c>
    </row>
    <row r="12155">
      <c r="A12155" t="inlineStr">
        <is>
          <t>lithographieren</t>
        </is>
      </c>
      <c r="B12155" t="inlineStr"/>
      <c r="C12155" t="inlineStr"/>
      <c r="D12155" t="inlineStr">
        <is>
          <t>in đá, in thạch bản</t>
        </is>
      </c>
    </row>
    <row r="12156">
      <c r="A12156" t="inlineStr">
        <is>
          <t>lithographisch</t>
        </is>
      </c>
      <c r="B12156" t="inlineStr"/>
      <c r="C12156" t="inlineStr"/>
      <c r="D12156" t="inlineStr">
        <is>
          <t>thuật in đá, thuật in thạch bản</t>
        </is>
      </c>
    </row>
    <row r="12157">
      <c r="A12157" t="inlineStr">
        <is>
          <t>Liturgie</t>
        </is>
      </c>
      <c r="B12157" t="inlineStr"/>
      <c r="C12157" t="inlineStr"/>
      <c r="D12157" t="inlineStr">
        <is>
          <t>nghi thức tế lễ</t>
        </is>
      </c>
    </row>
    <row r="12158">
      <c r="A12158" t="inlineStr">
        <is>
          <t>liturgisch</t>
        </is>
      </c>
      <c r="B12158" t="inlineStr"/>
      <c r="C12158" t="inlineStr"/>
      <c r="D12158" t="inlineStr">
        <is>
          <t>nghi thức tế lễ</t>
        </is>
      </c>
    </row>
    <row r="12159">
      <c r="A12159" t="inlineStr">
        <is>
          <t>Litze</t>
        </is>
      </c>
      <c r="B12159" t="inlineStr"/>
      <c r="C12159" t="inlineStr"/>
      <c r="D12159" t="inlineStr">
        <is>
          <t>sự viền, sự làm bờ, sự làm gờ, viền, bờ, gờ - dây mềm - - dây, buộc, dải buộc, ren, đăng ten - tao, thành phần, bộ phận = die Litze + = die Litze +</t>
        </is>
      </c>
    </row>
    <row r="12160">
      <c r="A12160" t="inlineStr">
        <is>
          <t>Litzen-</t>
        </is>
      </c>
      <c r="B12160" t="inlineStr"/>
      <c r="C12160" t="inlineStr"/>
      <c r="D12160" t="inlineStr">
        <is>
          <t>bị mắc cạn, bị lâm vào cảnh khó khăn, bị lâm vào cảnh không biết xoay xở ra sao, bị bỏ rơi, bị bỏ lại đằng sau = mit Litzen besetzen +</t>
        </is>
      </c>
    </row>
    <row r="12161">
      <c r="A12161" t="inlineStr">
        <is>
          <t>Lizenzgeber</t>
        </is>
      </c>
      <c r="B12161" t="inlineStr"/>
      <c r="C12161" t="inlineStr"/>
      <c r="D12161" t="inlineStr">
        <is>
          <t>người cấp giấy phép, người cấp môn bài, người cấp đăng ký</t>
        </is>
      </c>
    </row>
    <row r="12162">
      <c r="A12162" t="inlineStr">
        <is>
          <t>Lizenznehmer</t>
        </is>
      </c>
      <c r="B12162" t="inlineStr"/>
      <c r="C12162" t="inlineStr"/>
      <c r="D12162" t="inlineStr">
        <is>
          <t>người được cấp giấy phép, người được cấp môn bài, người được cấp đăng ký</t>
        </is>
      </c>
    </row>
    <row r="12163">
      <c r="A12163" t="inlineStr">
        <is>
          <t>lobben</t>
        </is>
      </c>
      <c r="B12163" t="inlineStr"/>
      <c r="C12163" t="inlineStr"/>
      <c r="D12163" t="inlineStr">
        <is>
          <t>lốp, bắn vòng cầu, câu, rớt, bước đi nặng nề, lê bước</t>
        </is>
      </c>
    </row>
    <row r="12164">
      <c r="A12164" t="inlineStr">
        <is>
          <t>Lobbyist</t>
        </is>
      </c>
      <c r="B12164" t="inlineStr"/>
      <c r="C12164" t="inlineStr"/>
      <c r="D12164" t="inlineStr">
        <is>
          <t>người vận động ở hành lang</t>
        </is>
      </c>
    </row>
    <row r="12165">
      <c r="A12165" t="inlineStr">
        <is>
          <t>loben</t>
        </is>
      </c>
      <c r="B12165" t="inlineStr"/>
      <c r="C12165" t="inlineStr"/>
      <c r="D12165" t="inlineStr">
        <is>
          <t>vỗ tay hoan nghênh, vỗ tay tán thưởng, khen ngợi - - ca ngợi, tán dương, tuyên dương, hấp dẫn, được ưa thích, được tán thành, gửi gấm, giao phó, phó thác, giới thiệu, tiến cử - ca tụng - - tán tụng = sehr loben +</t>
        </is>
      </c>
    </row>
    <row r="12166">
      <c r="A12166" t="inlineStr">
        <is>
          <t>lobend</t>
        </is>
      </c>
      <c r="B12166" t="inlineStr"/>
      <c r="C12166" t="inlineStr"/>
      <c r="D12166" t="inlineStr">
        <is>
          <t>để tán dương, để khen ngợi, để ca tụng - tán dương, ca ngợi, khen, hay tán dương, hay khen</t>
        </is>
      </c>
    </row>
    <row r="12167">
      <c r="A12167" t="inlineStr">
        <is>
          <t>lobenswert</t>
        </is>
      </c>
      <c r="B12167" t="inlineStr"/>
      <c r="C12167" t="inlineStr"/>
      <c r="D12167" t="inlineStr">
        <is>
          <t>đáng khen ngợi, đáng ca ngợi, đáng tán dương, đáng tuyên dương - vẻ vang, mang lại danh vọng tiếng tăm, đáng khen - tốt, hay, tuyệt, tử tế, rộng lượng, thương người, có đức hạnh, ngoan, tươi, tốt lành, trong lành, lành, có lợi, cừ, giỏi, đảm đang, được việc, vui vẻ, dễ chịu, thoải mái</t>
        </is>
      </c>
    </row>
    <row r="12168">
      <c r="A12168" t="inlineStr">
        <is>
          <t>Lobgesang</t>
        </is>
      </c>
      <c r="B12168" t="inlineStr"/>
      <c r="C12168" t="inlineStr"/>
      <c r="D12168" t="inlineStr">
        <is>
          <t>bài ca, bài thánh ca - lời tán dương, lời ca ngợi, lời khen ngợi, tán ca</t>
        </is>
      </c>
    </row>
    <row r="12169">
      <c r="A12169" t="inlineStr">
        <is>
          <t>Lobhudelei</t>
        </is>
      </c>
      <c r="B12169" t="inlineStr"/>
      <c r="C12169" t="inlineStr"/>
      <c r="D12169"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12170">
      <c r="A12170" t="inlineStr">
        <is>
          <t>Loblied</t>
        </is>
      </c>
      <c r="B12170" t="inlineStr"/>
      <c r="C12170" t="inlineStr"/>
      <c r="D12170" t="inlineStr">
        <is>
          <t>bài hát ca ngợi Chúa</t>
        </is>
      </c>
    </row>
    <row r="12171">
      <c r="A12171" t="inlineStr">
        <is>
          <t>Loblieder</t>
        </is>
      </c>
      <c r="B12171" t="inlineStr"/>
      <c r="C12171" t="inlineStr"/>
      <c r="D12171" t="inlineStr">
        <is>
          <t>hát ca tụng, hát lên những lời ca ngợi, nói lên những lời tán tụng, hát thánh ca</t>
        </is>
      </c>
    </row>
    <row r="12172">
      <c r="A12172" t="inlineStr">
        <is>
          <t>Lobpreisung</t>
        </is>
      </c>
      <c r="B12172" t="inlineStr"/>
      <c r="C12172" t="inlineStr"/>
      <c r="D12172" t="inlineStr">
        <is>
          <t>bài tán dương, bài ca tụng, lời khen, lời ca ngợi</t>
        </is>
      </c>
    </row>
    <row r="12173">
      <c r="A12173" t="inlineStr">
        <is>
          <t>Lobrede</t>
        </is>
      </c>
      <c r="B12173" t="inlineStr"/>
      <c r="C12173" t="inlineStr"/>
      <c r="D12173" t="inlineStr">
        <is>
          <t>bài tán dương, bài ca tụng, lời khen, lời ca ngợi - bài tán tụng, văn tán tụng</t>
        </is>
      </c>
    </row>
    <row r="12174">
      <c r="A12174" t="inlineStr">
        <is>
          <t>Lobredner</t>
        </is>
      </c>
      <c r="B12174" t="inlineStr"/>
      <c r="C12174" t="inlineStr"/>
      <c r="D12174" t="inlineStr">
        <is>
          <t>người tán dương, người khen ngợi, người ca tụng</t>
        </is>
      </c>
    </row>
    <row r="12175">
      <c r="A12175" t="inlineStr">
        <is>
          <t>Loch</t>
        </is>
      </c>
      <c r="B12175" t="inlineStr"/>
      <c r="C12175" t="inlineStr"/>
      <c r="D12175" t="inlineStr">
        <is>
          <t>lỗ hổng, kẽ hở, lỗ ống kính, độ mở - hình rập nổi, vết lõm, vết mẻ - lỗ xâu, lỗ nhìn, lỗ châu mai, mắt nhỏ - chỗ trống, chỗ gián đoạn, chỗ thiếu sót, đèo, chỗ bị chọc thủng, khe hở, độ hở, khoảng cách giữa hai tầng cánh, sự khác nhau lớn - lỗ, lỗ thủng, lỗ trống, lỗ khoan, lỗ đáo, lỗ đặt bóng, chỗ sâu, chỗ trũng, hố, hang, túp lều tồi tàn, nhà ổ chuột, điểm thắng, rỗ kim, rỗ tổ ong, khuyết điểm, thiếu sót, tình thế khó xử, hoàn cảnh lúng túng - chỗ rống, chỗ lõm sâu hoắm, thung lũng lòng chảo - cống rãnh, cũi chó, nhà ở tồi tàn - lỗ rò, chỗ dột, sự rò, độ rò, sự lộ, điều bí mật bị lộ - sự mở, sự bắt đầu, sự khai mạc, phần đầu, những nước đi đầu, cơ hội, dịp tốt, hoàn cảnh thuận lợi, việc chưa có người làm, chức vị chưa có người giao, chân khuyết, chỗ rừng thưa - sự cắt mạch - sự khoan, sự xoi, sự khoét, sự đục lỗ, sự đục thủng, sự xuyên qua, hàng lỗ răng cưa, hàng lỗ châm kim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sự đâm, sự châm, sự chích, lỗ đâm, lỗ châm, lỗ chích, sự đánh thủng - lỗ thông, lỗ thoát, miệng phun, lỗ đít, huyệt, ống khói, sự ngoi lên mặt nước để thở, lối thoát, cách bộc lộ = das Loch + = das Loch + = ins Loch spielen + = ein winziges Loch + = ein Loch schlagen in + = er pfeift aus dem letzten Loch +</t>
        </is>
      </c>
    </row>
    <row r="12176">
      <c r="A12176" t="inlineStr">
        <is>
          <t>Locheisen</t>
        </is>
      </c>
      <c r="B12176" t="inlineStr"/>
      <c r="C12176" t="inlineStr"/>
      <c r="D12176" t="inlineStr">
        <is>
          <t>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das Locheisen +</t>
        </is>
      </c>
    </row>
    <row r="12177">
      <c r="A12177" t="inlineStr">
        <is>
          <t>lochen</t>
        </is>
      </c>
      <c r="B12177" t="inlineStr"/>
      <c r="C12177" t="inlineStr"/>
      <c r="D12177" t="inlineStr">
        <is>
          <t>khoan, xoi, khoét, đục lỗ, đục thủng, xoi lỗ răng cưa, xoi lỗ châm kim, xuyên vào, xuyên qua - đâm, chọc, chích, xuyên, khoét lỗ, khui lỗ, xỏ lỗ, chọc thủng, xông qua, xuyên thấu, xoi mói, làm buốt thấu, làm nhức buốt, làm nhức nhối, làm nhức óc, chọc qua, chọc vào - đấm, thoi, thụi, giùi lỗ, bấm, thúc bằng giấy đầu nhọn, thúc bằng gậy</t>
        </is>
      </c>
    </row>
    <row r="12178">
      <c r="A12178" t="inlineStr">
        <is>
          <t>Lochkartenstanzer</t>
        </is>
      </c>
      <c r="B12178" t="inlineStr"/>
      <c r="C12178" t="inlineStr"/>
      <c r="D12178" t="inlineStr">
        <is>
          <t>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người đấm, người thoi, người thụi, người giùi, người khoan, búa hơi, người chăn</t>
        </is>
      </c>
    </row>
    <row r="12179">
      <c r="A12179" t="inlineStr">
        <is>
          <t>Lochung</t>
        </is>
      </c>
      <c r="B12179" t="inlineStr"/>
      <c r="C12179" t="inlineStr"/>
      <c r="D12179" t="inlineStr">
        <is>
          <t>sự khoan, sự xoi, sự khoét, sự đục lỗ, sự đục thủng, sự xuyên qua, hàng lỗ răng cưa, hàng lỗ châm kim</t>
        </is>
      </c>
    </row>
    <row r="12180">
      <c r="A12180" t="inlineStr">
        <is>
          <t>Locke</t>
        </is>
      </c>
      <c r="B12180" t="inlineStr"/>
      <c r="C12180" t="inlineStr"/>
      <c r="D12180" t="inlineStr">
        <is>
          <t>cái khoá, sự làm oằn - món tóc quăn, sự uốn quăn, sự quăn, làn, cuộn, cái bĩu, bệnh xoắn lá - món tóc, mớ tóc, mớ bông, mớ len, mái tóc, tóc, khoá, chốt, khoá nòng, miếng khoá, miếng ghì chặt, tình trạng ứ tắc, sự nghẽn, tình trạng bế tắc, tình trạng khó khăn, tình trạng nan giải - tình trạng lúng túng, cửa cổng</t>
        </is>
      </c>
    </row>
    <row r="12181">
      <c r="A12181" t="inlineStr">
        <is>
          <t>Locken</t>
        </is>
      </c>
      <c r="B12181" t="inlineStr"/>
      <c r="C12181" t="inlineStr"/>
      <c r="D12181" t="inlineStr">
        <is>
          <t>bím tóc, bộc tóc</t>
        </is>
      </c>
    </row>
    <row r="12182">
      <c r="A12182" t="inlineStr">
        <is>
          <t>locken</t>
        </is>
      </c>
      <c r="B12182" t="inlineStr"/>
      <c r="C12182" t="inlineStr"/>
      <c r="D12182" t="inlineStr">
        <is>
          <t>hút, thu hút, hấp dẫn, lôi cuốn - mắc mồi, cho ăn uống nghỉ ngơi khi dừng lại ở dọc đường, cho chó trêu chọc, trêu chọc, quấy nhiễu, dừng lại dọc đường để ăn uống nghỉ ngơi - dụ dỗ, cám dỗ, lôi kéo, nhử vào bẫy - tìm về, đem về, làm chảy máu, làm trào ra, bán được, làm xúc động, làm vui thích, mua vui, làm bực mình, làm phát cáu, quyến rũ, làm mê hoặc, làm say mê, thở ra, lấy, đấm thụi, thoi - tán lấy được - gọi chim ưng về bằng cách tung chim giả tung lên, nhử, nhử mồi, dỗ dành - xúi, xúi giục, làm thèm, gợi thèm = locken + = sich locken +</t>
        </is>
      </c>
    </row>
    <row r="12183">
      <c r="A12183" t="inlineStr">
        <is>
          <t>lockend</t>
        </is>
      </c>
      <c r="B12183" t="inlineStr"/>
      <c r="C12183" t="inlineStr"/>
      <c r="D12183" t="inlineStr">
        <is>
          <t>quyến rũ, lôi cuốn, cám dỗ, có duyên, duyên dáng, làm say mê, làm xiêu lòng</t>
        </is>
      </c>
    </row>
    <row r="12184">
      <c r="A12184" t="inlineStr">
        <is>
          <t>lockern</t>
        </is>
      </c>
      <c r="B12184" t="inlineStr"/>
      <c r="C12184" t="inlineStr"/>
      <c r="D12184" t="inlineStr">
        <is>
          <t>làm thanh thản, làm yên tâm, làm dễ chịu, làm đỡ đau, làm khỏi đau, làm bớt căng, mở, nới, nắng nhẹ, trở nên bớt căng, trở nên bớt nặng nhọc, chùn, nhụt - thả lỏng, buông lỏng, thả ra, cởi ra, tháo ra, buông ra, nới ra, làm rời ra, gỡ ra, thả, bắn ra, phóng ra, bắn vào - làm lỏng ra, làm long ra, lơi ra, xới cho xốp lên, làm cho tơi ra, làm cho nhuận, làm cho long, lỏng ra, giãn ra, long ra - nới lỏng, làm dịu đi, làm chùng, làm bớt căng thẳng, làm giãn ra, làm cho dễ chịu, giải, giảm nhẹ, làm yếu đi, làm suy nhược, làm nhuận, chùng ra, giân ra, giảm bớt, nguôi đi, bớt căng thẳng - dịu đi, giải trí, nghỉ ngơi - xả hơi, phất phơ, chểnh mảng, tôi - duỗi, làm chận lại, chậm lại, làm giảm bớt, làm dịu bớt, làm bớt quyết liệt, trở nên uể oải, trở nên phất phơ, trở nên chểnh mảnh, đình trệ, bớt quyết liệt - bắt đầu, chạy, giật mình, rời ra, làm bắt đầu, khiến phải, ra hiệu xuất phát, khởi động, khêu, gây, nêu ra, làm tách ra, giúp đỡ, nâng đỡ, đuổi ra khỏi hang, startle = lockern + = sich lockern + = sich lockern +</t>
        </is>
      </c>
    </row>
    <row r="12185">
      <c r="A12185" t="inlineStr">
        <is>
          <t>lockig</t>
        </is>
      </c>
      <c r="B12185" t="inlineStr"/>
      <c r="C12185" t="inlineStr"/>
      <c r="D12185" t="inlineStr">
        <is>
          <t>quăn, xoắn</t>
        </is>
      </c>
    </row>
    <row r="12186">
      <c r="A12186" t="inlineStr">
        <is>
          <t>Lockspeise</t>
        </is>
      </c>
      <c r="B12186" t="inlineStr"/>
      <c r="C12186" t="inlineStr"/>
      <c r="D12186" t="inlineStr">
        <is>
          <t>bate, mồi, bả &amp; ), sự dừng lại dọc đường để ăn uống nghỉ ngơi</t>
        </is>
      </c>
    </row>
    <row r="12187">
      <c r="A12187" t="inlineStr">
        <is>
          <t>Lockung</t>
        </is>
      </c>
      <c r="B12187" t="inlineStr"/>
      <c r="C12187" t="inlineStr"/>
      <c r="D12187" t="inlineStr">
        <is>
          <t>sự quyến rũ, sự lôi cuốn, sự cám dỗ, cái quyến rũ, cái làm say mê - bate, mồi, bả &amp; ), sự dừng lại dọc đường để ăn uống nghỉ ngơi - sự dụ dỗ, sự lôi kéo, sự nhử vào bẫy, mồi nhử - sự xúi giục</t>
        </is>
      </c>
    </row>
    <row r="12188">
      <c r="A12188" t="inlineStr">
        <is>
          <t>lodernd</t>
        </is>
      </c>
      <c r="B12188" t="inlineStr"/>
      <c r="C12188" t="inlineStr"/>
      <c r="D12188" t="inlineStr">
        <is>
          <t>nóng rực, cháy sáng, rực sáng, sáng chói, rõ ràng, rành rành, hiển nhiên, ngửi thấy rõ - đang cháy, cháy rực, nóng như đổ lửa, nồng cháy, rừng rực, bừng bừng, hết sức sôi nổi, rực rỡ, chói lọi, thổi phồng, cường điệu, đề cao quá đáng</t>
        </is>
      </c>
    </row>
    <row r="12189">
      <c r="A12189" t="inlineStr">
        <is>
          <t>logarithmisch</t>
        </is>
      </c>
      <c r="B12189" t="inlineStr"/>
      <c r="C12189" t="inlineStr"/>
      <c r="D12189" t="inlineStr">
        <is>
          <t>loga</t>
        </is>
      </c>
    </row>
    <row r="12190">
      <c r="A12190" t="inlineStr">
        <is>
          <t>Logarithmus</t>
        </is>
      </c>
      <c r="B12190" t="inlineStr"/>
      <c r="C12190" t="inlineStr"/>
      <c r="D12190" t="inlineStr">
        <is>
          <t>loga = der natürlicher Logarithmus +</t>
        </is>
      </c>
    </row>
    <row r="12191">
      <c r="A12191" t="inlineStr">
        <is>
          <t>Logbuch</t>
        </is>
      </c>
      <c r="B12191" t="inlineStr"/>
      <c r="C12191" t="inlineStr"/>
      <c r="D12191" t="inlineStr">
        <is>
          <t>báo hằng ngày, tạp chí, nhật ký, biên bản, cổ trục, ngõng trục - khúc gỗ mới đốn, khúc gỗ mới xẻ, máy đo tốc độ, log-book, người đần, người ngu, người ngớ ngẩn = in das Logbuch eintragen +</t>
        </is>
      </c>
    </row>
    <row r="12192">
      <c r="A12192" t="inlineStr">
        <is>
          <t>Loge</t>
        </is>
      </c>
      <c r="B12192" t="inlineStr"/>
      <c r="C12192" t="inlineStr"/>
      <c r="D12192" t="inlineStr">
        <is>
          <t>hộp, thùng, tráp, bao, chỗ ngồi, lô, phòng nhỏ, ô, chòi, điếm, ghế, tủ sắt, két sắt, ông, quà, lều nhỏ, chỗ trú chân, hộp ống lót, cái tát, cái bạt, cây hoàng dương</t>
        </is>
      </c>
    </row>
    <row r="12193">
      <c r="A12193" t="inlineStr">
        <is>
          <t>loggen</t>
        </is>
      </c>
      <c r="B12193" t="inlineStr"/>
      <c r="C12193" t="inlineStr"/>
      <c r="D12193" t="inlineStr">
        <is>
          <t>chặt thành từng khúc, ghi vào sổ nhật ký hàng hải, đi được, ghi vào sổ phạt, phạt</t>
        </is>
      </c>
    </row>
    <row r="12194">
      <c r="A12194" t="inlineStr">
        <is>
          <t>logieren</t>
        </is>
      </c>
      <c r="B12194" t="inlineStr"/>
      <c r="C12194" t="inlineStr"/>
      <c r="D12194" t="inlineStr">
        <is>
          <t>cho ở, cho trọ, chứa trọ là nơi ở cho, chứa đựng, gửi, đưa, trao, đệ đơn kiện, bắn vào, đặt vào, giáng, tìm ra, tìm thấy, đè rạp, ở, cư trú, trọ, tạm trú, nằm - néo bằng dây, lái theo hướng gió, chặn, ngăn chặn, đình lại, hoãn lại, chống đỡ, ở lại, lưu lại, lời mệnh lệnh) ngừng lại, dừng lại, chịu đựng, dẻo dai</t>
        </is>
      </c>
    </row>
    <row r="12195">
      <c r="A12195" t="inlineStr">
        <is>
          <t>Logierhaus</t>
        </is>
      </c>
      <c r="B12195" t="inlineStr"/>
      <c r="C12195" t="inlineStr"/>
      <c r="D12195" t="inlineStr">
        <is>
          <t>giường</t>
        </is>
      </c>
    </row>
    <row r="12196">
      <c r="A12196" t="inlineStr">
        <is>
          <t>Logik</t>
        </is>
      </c>
      <c r="B12196" t="inlineStr"/>
      <c r="C12196" t="inlineStr"/>
      <c r="D12196" t="inlineStr">
        <is>
          <t>Lôgic = die formale Logik +</t>
        </is>
      </c>
    </row>
    <row r="12197">
      <c r="A12197" t="inlineStr">
        <is>
          <t>logisch</t>
        </is>
      </c>
      <c r="B12197" t="inlineStr"/>
      <c r="C12197" t="inlineStr"/>
      <c r="D12197" t="inlineStr">
        <is>
          <t>thích tranh cãi, hay cãi lẽ, để tranh cãi, để tranh luận, có lý, có luận chứng, lôgíc - do hậu quả, do kết quả, là kết quả lôgíc của, tự phụ, tự mãn, tự đắc - biện chứng, dialectal - - hợp với lôgic, theo lôgic, hợp lý</t>
        </is>
      </c>
    </row>
    <row r="12198">
      <c r="A12198" t="inlineStr">
        <is>
          <t>Logistik</t>
        </is>
      </c>
      <c r="B12198" t="inlineStr"/>
      <c r="C12198" t="inlineStr"/>
      <c r="D12198" t="inlineStr">
        <is>
          <t>Logictic, ngành hậu cần</t>
        </is>
      </c>
    </row>
    <row r="12199">
      <c r="A12199" t="inlineStr">
        <is>
          <t>Lohfarbe</t>
        </is>
      </c>
      <c r="B12199" t="inlineStr"/>
      <c r="C12199" t="inlineStr"/>
      <c r="D12199" t="inlineStr">
        <is>
          <t>vỏ dà, vỏ thuộc da, màu nâu, màu da rám nắng</t>
        </is>
      </c>
    </row>
    <row r="12200">
      <c r="A12200" t="inlineStr">
        <is>
          <t>lohfarben</t>
        </is>
      </c>
      <c r="B12200" t="inlineStr"/>
      <c r="C12200" t="inlineStr"/>
      <c r="D12200" t="inlineStr">
        <is>
          <t>màu vỏ dà, màu nâu, màu rám nắng</t>
        </is>
      </c>
    </row>
    <row r="12201">
      <c r="A12201" t="inlineStr">
        <is>
          <t>Lohn</t>
        </is>
      </c>
      <c r="B12201" t="inlineStr"/>
      <c r="C12201" t="inlineStr"/>
      <c r="D12201" t="inlineStr">
        <is>
          <t>công lao, giá trị, sự xứng đáng, sự đáng, những người xứng đáng, những cái đáng được, sa mạc, nơi hoang vắng, nơi quạnh quẽ, nơi vắng vẻ, vấn đề khô khan vô vị - tiền thù lao, tiền thưởng, tiền nguyệt liễm, học phí, gia sản, lânh địa, thái ấp - sự thuê, sự cho thuê, sự mướn, tiền thuê, tiền trả công - - sự trả lương, sự trả tiền, kỳ trả lương, kỳ trả tiền, sự thưởng phạt, phần, tỷ lệ phần trăm - sự nộp tiền, số tiền trả, việc trả công, việc thưởng phạt - giá &amp; ), giá đánh cuộc, sự quý giá - sự thưởng, sự đền bù, sự bồi thường, sự báo đáp, sự báo đền, sự đền ơn, sự chuộc lỗi, sự đền tội - sự thưởng công, sự báo ơn, sự báo oán, vật thưởng, sự hoàn lại tài sản mất - ngựa ốm, ngựa hom hem kiệt sức, đinh vít, đinh ốc, chân vịt, cánh quạt screw propeller), tàu có chân vịt screw steamer), sự siết con vít, người bủn xỉn, người keo cú, người bòn rút - tiền lương, gói nhỏ, cai ngục - tiền công, phần thưởng, hậu quả = ohne Lohn + = um Lohn dienend + = der gebührende Lohn + = die Naturalien anstelle von barem Lohn +</t>
        </is>
      </c>
    </row>
    <row r="12202">
      <c r="A12202" t="inlineStr">
        <is>
          <t>Lohnarbeit</t>
        </is>
      </c>
      <c r="B12202" t="inlineStr"/>
      <c r="C12202" t="inlineStr"/>
      <c r="D12202" t="inlineStr">
        <is>
          <t>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t>
        </is>
      </c>
    </row>
    <row r="12203">
      <c r="A12203" t="inlineStr">
        <is>
          <t>lohnend</t>
        </is>
      </c>
      <c r="B12203" t="inlineStr"/>
      <c r="C12203" t="inlineStr"/>
      <c r="D12203" t="inlineStr">
        <is>
          <t>có lợi, sinh lợi - có ích, sinh lãi, mang lợi - để thưởng, để trả công, để đền đáp, được trả hậu - đáng đọc, đáng làm</t>
        </is>
      </c>
    </row>
    <row r="12204">
      <c r="A12204" t="inlineStr">
        <is>
          <t>Lokal</t>
        </is>
      </c>
      <c r="B12204" t="inlineStr"/>
      <c r="C12204" t="inlineStr"/>
      <c r="D12204"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vùng, nơi, chỗ, địa phương, vị trí, trụ sở, phương hướng, phép định hướng, tài nhớ đường, tài định hướng sense of locality, bump of locality) - địa điểm, nhà, nơi ở, địa vị, chỗ ngồi, chỗ đứng, chỗ thích đáng, chỗ thích hợp, chỗ làm, nhiệm vụ, cương vị, cấp bậc, thứ bậc, hạng, đoạn sách, đoạn bài nói, quảng trường, chỗ rộng có tên riêng ở trước) - đoạn phố, thứ tự - quán rượu, tiệm rượu, quán trọ, quán ăn - tiệm ăn - phòng khách lớn, hội trường, phòng công công, ca-bin lớn, phòng hạng nhất, phòng hành khách, toa phòng khách saloon-car, saloon-carriage) = Er blieb in einem Lokal hängen. +</t>
        </is>
      </c>
    </row>
    <row r="12205">
      <c r="A12205" t="inlineStr">
        <is>
          <t>lokal</t>
        </is>
      </c>
      <c r="B12205" t="inlineStr"/>
      <c r="C12205" t="inlineStr"/>
      <c r="D12205" t="inlineStr">
        <is>
          <t>địa phương, bộ phận, cục bộ, quỹ tích - vùng, miền - đề tài, có tính chất thời sự</t>
        </is>
      </c>
    </row>
    <row r="12206">
      <c r="A12206" t="inlineStr">
        <is>
          <t>Lokale</t>
        </is>
      </c>
      <c r="B12206" t="inlineStr"/>
      <c r="C12206" t="inlineStr"/>
      <c r="D12206" t="inlineStr">
        <is>
          <t>người dân địa phương, người làm nghề tự do ở địa phương, người giảng đạo ở địa phương, tin tức địa phương, xe lửa địa phương, tem địa phương, đội thể thao địa phương - kỳ thi địa phương, trụ sở, công quán</t>
        </is>
      </c>
    </row>
    <row r="12207">
      <c r="A12207" t="inlineStr">
        <is>
          <t>lokalisieren</t>
        </is>
      </c>
      <c r="B12207" t="inlineStr"/>
      <c r="C12207" t="inlineStr"/>
      <c r="D12207" t="inlineStr">
        <is>
          <t>hạn định vào một nơi, hạn định vào một địa phương, địa phương hoá, xác định vị trí, định vị, tập trung vào - xác định đúng vị trí, xác định đúng chỗ, phát hiện vị trí, đặt vào một vị trí, đặt vị trí - để, đặt, cứ làm, đưa vào làm, đặt vào, đầu tư, đưa cho, giao cho, xếp hạng, bán, nhớ, đánh giá, ghi bằng cú đặt bóng sút - đặt vào vị trí, đóng</t>
        </is>
      </c>
    </row>
    <row r="12208">
      <c r="A12208" t="inlineStr">
        <is>
          <t>Lokalisierung</t>
        </is>
      </c>
      <c r="B12208" t="inlineStr"/>
      <c r="C12208" t="inlineStr"/>
      <c r="D12208" t="inlineStr">
        <is>
          <t>sự hạn định vào một nơi, sự hạn định vào một địa phương, sự địa phương hoá, sự xác định vị trí, sự định vị</t>
        </is>
      </c>
    </row>
    <row r="12209">
      <c r="A12209" t="inlineStr">
        <is>
          <t>Lokomotive</t>
        </is>
      </c>
      <c r="B12209" t="inlineStr"/>
      <c r="C12209" t="inlineStr"/>
      <c r="D12209" t="inlineStr">
        <is>
          <t>máy động cơ, đầu máy, dụng cụ chiến tranh, dụng cụ, phương tiện</t>
        </is>
      </c>
    </row>
    <row r="12210">
      <c r="A12210" t="inlineStr">
        <is>
          <t>Londoner</t>
        </is>
      </c>
      <c r="B12210" t="inlineStr"/>
      <c r="C12210" t="inlineStr"/>
      <c r="D12210" t="inlineStr">
        <is>
          <t>người ở khu đông Luân-đôn, giọng khu đông Luân-đôn, người thành thị</t>
        </is>
      </c>
    </row>
    <row r="12211">
      <c r="A12211" t="inlineStr">
        <is>
          <t>Longe</t>
        </is>
      </c>
      <c r="B12211" t="inlineStr"/>
      <c r="C12211" t="inlineStr"/>
      <c r="D12211" t="inlineStr">
        <is>
          <t>đường kiếm tấn công bất thình lình, sự lao tới, sự nhào tới, dây dạy ngựa chạy vòng tròn, nơi dạy ngựa chạy vòng tròn</t>
        </is>
      </c>
    </row>
    <row r="12212">
      <c r="A12212" t="inlineStr">
        <is>
          <t>longieren</t>
        </is>
      </c>
      <c r="B12212" t="inlineStr"/>
      <c r="C12212" t="inlineStr"/>
      <c r="D12212" t="inlineStr">
        <is>
          <t>tấn công bất thình lình bằng mũi kiếm, hích vai, xô vai, lao lên tấn công bất thình lình, đâm, thọc mạnh, đá hất</t>
        </is>
      </c>
    </row>
    <row r="12213">
      <c r="A12213" t="inlineStr">
        <is>
          <t>Lorbeer</t>
        </is>
      </c>
      <c r="B12213" t="inlineStr"/>
      <c r="C12213" t="inlineStr"/>
      <c r="D12213" t="inlineStr">
        <is>
          <t>ngựa hồng, vịnh, gian, ô, phần nhà xây lồi ra ngoài, nhịp, chỗ tránh nhau, cây nguyệt quế, vòng nguyệt quế, tiếng chó sủa - vinh dự, vinh hiển, quang vinh = mit Lorbeer gekrönt + = mit Lorbeer bekränzt +</t>
        </is>
      </c>
    </row>
    <row r="12214">
      <c r="A12214" t="inlineStr">
        <is>
          <t>Lorbeerbaum</t>
        </is>
      </c>
      <c r="B12214" t="inlineStr"/>
      <c r="C12214" t="inlineStr"/>
      <c r="D12214" t="inlineStr">
        <is>
          <t>cây nguyệt quế, vinh dự, vinh hiển, quang vinh</t>
        </is>
      </c>
    </row>
    <row r="12215">
      <c r="A12215" t="inlineStr">
        <is>
          <t>Lord</t>
        </is>
      </c>
      <c r="B12215" t="inlineStr"/>
      <c r="C12215" t="inlineStr"/>
      <c r="D12215">
        <f> der geistliche Lord + = den Titel Lord verleihen +</f>
        <v/>
      </c>
    </row>
    <row r="12216">
      <c r="A12216" t="inlineStr">
        <is>
          <t>Lords</t>
        </is>
      </c>
      <c r="B12216" t="inlineStr"/>
      <c r="C12216" t="inlineStr"/>
      <c r="D12216" t="inlineStr">
        <is>
          <t>người cùng địa vị xã hội, người ngang hàng, người tương đương, khanh tướng, người quý tộc, huân tước, thượng nghị sĩ = der höchste ausübende Beamte des Hauses of Lords +</t>
        </is>
      </c>
    </row>
    <row r="12217">
      <c r="A12217" t="inlineStr">
        <is>
          <t>Lore</t>
        </is>
      </c>
      <c r="B12217" t="inlineStr"/>
      <c r="C12217" t="inlineStr"/>
      <c r="D12217" t="inlineStr">
        <is>
          <t>xe tải motor lorry), toa chở hàng - sự trao đổi, sự đổi chác, đồ linh tinh, hàng vặt, chuyện nhảm, chuyện tầm bậy, rau, quan hệ, chế độ trả lương bằng hiện vật truck system), xe ba gác, xe tải, xe dỡ hành lý</t>
        </is>
      </c>
    </row>
    <row r="12218">
      <c r="A12218" t="inlineStr">
        <is>
          <t>losbinden</t>
        </is>
      </c>
      <c r="B12218" t="inlineStr"/>
      <c r="C12218" t="inlineStr"/>
      <c r="D12218" t="inlineStr">
        <is>
          <t>mở, cởi, thả, tháo, cởi băng, bó băng - nới - buông lỏng - cởi dây, tháo dây, cởi nút, cởi trói</t>
        </is>
      </c>
    </row>
    <row r="12219">
      <c r="A12219" t="inlineStr">
        <is>
          <t>Lose</t>
        </is>
      </c>
      <c r="B12219" t="inlineStr"/>
      <c r="C12219" t="inlineStr"/>
      <c r="D12219" t="inlineStr">
        <is>
          <t>phần dây chùng, thời kỳ buôn bán ế ẩm, sự chơi, sự nghỉ ngơi, sự xả hơi, sự hỗn láo, sự xấc lấc, quần, than cám</t>
        </is>
      </c>
    </row>
    <row r="12220">
      <c r="A12220" t="inlineStr">
        <is>
          <t>lose</t>
        </is>
      </c>
      <c r="B12220" t="inlineStr"/>
      <c r="C12220" t="inlineStr"/>
      <c r="D12220" t="inlineStr">
        <is>
          <t>rời ra, tách ra, đứng riêng ra, không lệ thuộc, vô tư, không thiên kiến, khách quan - chắc chắn, thân, thân thiết, keo sơn, bền, không phai, nhanh, mau, trác táng, ăn chơi, phóng đãng, bền vững, chặt chẽ, sát, ngay cạnh - mỏng manh, mỏng mảnh, hời hợt, nông cạn, tầm thường, nhỏ mọn - tự do, không mất tiền, không phải trả tiền, được miễn, không bị, khỏi phải, thoát được, rảnh, không có người ở, không có người giữ chỗ, lỏng, không bọ ràng buộc, suồng sã, xấc láo - tục, thanh thoát, uyển chuyển, mềm mại, dễ dàng, rộng rãi, hào phóng, phong phú, nhiều, thông, thông suốt, tự nguyện, tự ý, được đặc quyền, được quyền sử dụng và ra vào, xiên gió - không rắn chắc, không kết lại thành khối bóng) - lỏng lẻo, không chặt chẽ, không nghiêm - không chặt, chùng, không căng, không khít, lung lay, long ra, lòng thòng, rộng lùng thùng, lùng nhùng, xốp, mềm, dễ cày, dễ làm tơi, lẻ, nhỏ, mơ hồ, không rõ ràng, không chính xác, phóng, phóng đâng - phóng túng, ẩu, bừa bâi..., yếu, hay ỉa chảy - hỗn xược, láo xược, hoạt bát, lanh lợi, bảnh, bốp - uể oải, chậm chạp, mềm yếu, yếu ớt, nhu nhược, dễ bị ảnh hưởng, dễ bị lung lạc, hay bê trễ, hay sao lãng, phất phơ, chểnh mảng, ế ẩm, làm mệt mỏi, làm uể oải, đã tôi - không có quan hệ, không có liên quan, không mạch lạc, rời rạc - tháo ra, mở ra, cởi ra, bỏ ra - chưa đóng gói, chưa bỏ thùng, chưa sửa soạn - rộng, rộng lớn, mở rộng, mở to, uyên bác, rộng r i, phóng khoáng, không có thành kiến, xa, cách xa, xo trá, rộng khắp, trệch xa</t>
        </is>
      </c>
    </row>
    <row r="12221">
      <c r="A12221" t="inlineStr">
        <is>
          <t>losfahren</t>
        </is>
      </c>
      <c r="B12221" t="inlineStr"/>
      <c r="C12221" t="inlineStr"/>
      <c r="D12221" t="inlineStr">
        <is>
          <t>bắt đầu, chạy, giật mình, rời ra, long ra, làm bắt đầu, khiến phải, ra hiệu xuất phát, mở, khởi động, khêu, gây, nêu ra, làm tách ra, làm rời ra, làm long ra, giúp đỡ, nâng đỡ, đuổi ra khỏi hang - startle = losfahren +</t>
        </is>
      </c>
    </row>
    <row r="12222">
      <c r="A12222" t="inlineStr">
        <is>
          <t>losgehen</t>
        </is>
      </c>
      <c r="B12222" t="inlineStr"/>
      <c r="C12222" t="inlineStr"/>
      <c r="D12222" t="inlineStr">
        <is>
          <t>bắt đầu, mở đầu, khởi đầu, bắt đầu nói - thả lỏng, buông lỏng, thả ra, cởi ra, tháo ra, buông ra, nới ra, làm rời ra, gỡ ra, thả, bắn ra, phóng ra, bắn vào - làm lỏng ra, làm long ra, lơi ra, xới cho xốp lên, làm cho tơi ra, làm cho nhuận, làm cho long, lỏng ra, giãn ra, long ra - + along, past, through) xô, đẩy, xô lấn, lách, len lỏi, để nhét = losgehen + = losgehen auf + = gerade losgehen auf +</t>
        </is>
      </c>
    </row>
    <row r="12223">
      <c r="A12223" t="inlineStr">
        <is>
          <t>loshaken</t>
        </is>
      </c>
      <c r="B12223" t="inlineStr"/>
      <c r="C12223" t="inlineStr"/>
      <c r="D12223" t="inlineStr">
        <is>
          <t>tháo ở móc ra, tháo ra khỏi xe - mở khuy</t>
        </is>
      </c>
    </row>
    <row r="12224">
      <c r="A12224" t="inlineStr">
        <is>
          <t>loskaufen</t>
        </is>
      </c>
      <c r="B12224" t="inlineStr"/>
      <c r="C12224" t="inlineStr"/>
      <c r="D12224" t="inlineStr">
        <is>
          <t>chuộc, nộp tiền chuộc, giữ để đòi tiền chuộc, thả sau khi nhận được tiền chuộc, đòi tiền chuộc</t>
        </is>
      </c>
    </row>
    <row r="12225">
      <c r="A12225" t="inlineStr">
        <is>
          <t>Loskommen</t>
        </is>
      </c>
      <c r="B12225" t="inlineStr"/>
      <c r="C12225" t="inlineStr"/>
      <c r="D12225" t="inlineStr">
        <is>
          <t>sự giải thoát, sự tống khứ, sự trừ khử, sự khử bỏ</t>
        </is>
      </c>
    </row>
    <row r="12226">
      <c r="A12226" t="inlineStr">
        <is>
          <t>loskommen</t>
        </is>
      </c>
      <c r="B12226" t="inlineStr"/>
      <c r="C12226" t="inlineStr"/>
      <c r="D12226" t="inlineStr">
        <is>
          <t>làm rời ra, cởi ra, tháo ra, thả ra, làm thoát ra, làm bốc lên, gỡ, tách rời, xa rời ra, thoát khỏi sự ràng buộc, thoát ra, bốc lên, gỡ đường kiếm = loskommen +</t>
        </is>
      </c>
    </row>
    <row r="12227">
      <c r="A12227" t="inlineStr">
        <is>
          <t>loskoppeln</t>
        </is>
      </c>
      <c r="B12227" t="inlineStr"/>
      <c r="C12227" t="inlineStr"/>
      <c r="D12227" t="inlineStr">
        <is>
          <t>thả ra không được buộc thành cặp nữa, tháo, bỏ móc</t>
        </is>
      </c>
    </row>
    <row r="12228">
      <c r="A12228" t="inlineStr">
        <is>
          <t>loslassen</t>
        </is>
      </c>
      <c r="B12228" t="inlineStr"/>
      <c r="C12228" t="inlineStr"/>
      <c r="D12228" t="inlineStr">
        <is>
          <t>thả lỏng, buông lỏng, thả ra, cởi ra, tháo ra, buông ra, nới ra, làm rời ra, gỡ ra, thả, bắn ra, phóng ra, bắn vào - đẻ non, đút nhanh, đút gọn, đút lén, giúi nhanh, nhét nhanh, nhét gọn, thoát, tuột ra khỏi, trượt, tuột, trôi qua, chạy qua, lẻn, lủi, lẩn, lỏn, lỡ lầm, mắc lỗi - mở móc, tháo móc = loslassen + = nicht loslassen +</t>
        </is>
      </c>
    </row>
    <row r="12229">
      <c r="A12229" t="inlineStr">
        <is>
          <t>losmachen</t>
        </is>
      </c>
      <c r="B12229" t="inlineStr"/>
      <c r="C12229" t="inlineStr"/>
      <c r="D12229" t="inlineStr">
        <is>
          <t>làm rời ra, cởi ra, tháo ra, thả ra, làm thoát ra, làm bốc lên, gỡ, tách rời, xa rời ra, thoát khỏi sự ràng buộc, thoát ra, bốc lên, gỡ đường kiếm - nới ra, làm lỏng ra, làm long ra, lơi ra, xới cho xốp lên, làm cho tơi ra, làm cho nhuận, làm cho long, buông lỏng, lỏng ra, giãn ra, long ra - kéo thẳng, vuốt thẳng, , giải, làm cho đỡ căng thẳng, tháo, thẳng ra, duỗi ra, thấy đỡ căng thẳng, có thái độ dễ dãi vui vẽ, có thái độ không cứng nhắc - mở ra, bỏ ra, bung ra, rời ra - tháo ở móc ra, tháo ra khỏi xe - cởi dây, tháo dây, cởi nút, cởi trói - li - li ra = losmachen + = sich losmachen +</t>
        </is>
      </c>
    </row>
    <row r="12230">
      <c r="A12230" t="inlineStr">
        <is>
          <t>losschlagen</t>
        </is>
      </c>
      <c r="B12230" t="inlineStr"/>
      <c r="C12230" t="inlineStr"/>
      <c r="D12230">
        <f> losschlagen + = losschlagen +</f>
        <v/>
      </c>
    </row>
    <row r="12231">
      <c r="A12231" t="inlineStr">
        <is>
          <t>losschnallen</t>
        </is>
      </c>
      <c r="B12231" t="inlineStr"/>
      <c r="C12231" t="inlineStr"/>
      <c r="D12231" t="inlineStr">
        <is>
          <t>mở khoá</t>
        </is>
      </c>
    </row>
    <row r="12232">
      <c r="A12232" t="inlineStr">
        <is>
          <t>losschrauben</t>
        </is>
      </c>
      <c r="B12232" t="inlineStr"/>
      <c r="C12232" t="inlineStr"/>
      <c r="D12232" t="inlineStr">
        <is>
          <t>làm nhẹ, làm bớt, làm thoát khỏi, tha, thả, phóng thích, miễn, giải thoát, phát hành, đăng, đưa ra bán, nhường, nhượng, cắt dòng, nhả khớp, tháo ra, tách ra, cắt mạch, ném, cắt, mở, cho giải ngũ - cho phục viên, làm bay ra, làm thoát ra - nới ra, vặn ra</t>
        </is>
      </c>
    </row>
    <row r="12233">
      <c r="A12233" t="inlineStr">
        <is>
          <t>lossteuern</t>
        </is>
      </c>
      <c r="B12233" t="inlineStr"/>
      <c r="C12233" t="inlineStr"/>
      <c r="D12233" t="inlineStr">
        <is>
          <t>làm, chế tạo, sắp đặt, xếp đặt, dọn, thu dọn, sửa soạn, chuẩn bị, kiếm được, thu, gây ra, thực hiện, thi hành, khiến cho, làm cho, bắt, bắt buộc, phong, bổ nhiệm, lập, tôn - ước lượng, đánh giá, định giá, kết luận, đến, tới, trông thấy, hoàn thành, đạt được, làm được, đi được, thành, là, bằng, trở thành, trở nên, nghĩ, hiểu, đi, tiến, lên, xuống, ra ý, ra vẻ</t>
        </is>
      </c>
    </row>
    <row r="12234">
      <c r="A12234" t="inlineStr">
        <is>
          <t>Losung</t>
        </is>
      </c>
      <c r="B12234" t="inlineStr"/>
      <c r="C12234" t="inlineStr"/>
      <c r="D12234" t="inlineStr">
        <is>
          <t>khẩu lệnh, mật lệnh, chữ tiếp ký - cái rơi nhỏ giọt, phân thú, phân chim - - khẩu hiệu, tiếng hô xung trận - - từ, lời nói, lời, lời báo tin, tin tức, lời nhắn, lời hứa, lệnh, sự cãi nhau, lời qua tiếng lại</t>
        </is>
      </c>
    </row>
    <row r="12235">
      <c r="A12235" t="inlineStr">
        <is>
          <t>loswerden</t>
        </is>
      </c>
      <c r="B12235" t="inlineStr"/>
      <c r="C12235" t="inlineStr"/>
      <c r="D12235" t="inlineStr">
        <is>
          <t>sắp đặt, sắp xếp, bó trí, làm cho có ý định, làm cho có khuynh hướng, làm cho có tâm trạng, làm cho có ý muốn, quyết định, dùng, tuỳ ý sử dụng, quyết định số phận xử lý - giải quyết, vứt bỏ, khử đi, bác bỏ, đánh bại, ăn gấp, uống gấp, bán, bán chạy, nhường lại, chuyển nhượng - mất không còn nữa, mất, mất hút, không thấy nữa, lạc, thất lạc, bỏ lỡ, bỏ uổng, bỏ qua, thua, bại, uổng phí, bỏ phí, làm hại, làm mất, làm hư, di hại, chậm, dạng bị động mê man - say sưa, chìm đắm, triền miên, mất hết không còn nữa, bị lu mờ, mất ý nghĩa, mất hay - giải thoát = etwas loswerden + = jemanden loswerden +</t>
        </is>
      </c>
    </row>
    <row r="12236">
      <c r="A12236" t="inlineStr">
        <is>
          <t>loszuwerden</t>
        </is>
      </c>
      <c r="B12236" t="inlineStr"/>
      <c r="C12236" t="inlineStr"/>
      <c r="D12236" t="inlineStr">
        <is>
          <t>có thể bỏ đi, có thể bán tống đi, có thể chuyển nhượng, có thể dùng được, có thể sử dụng, sẵn có, sẵn để dùng</t>
        </is>
      </c>
    </row>
    <row r="12237">
      <c r="A12237" t="inlineStr">
        <is>
          <t>Lot</t>
        </is>
      </c>
      <c r="B12237" t="inlineStr"/>
      <c r="C12237" t="inlineStr"/>
      <c r="D12237" t="inlineStr">
        <is>
          <t>đường vuông góc, đường trực giao, vị trí thẳng đứng, dây dọi, thước vuông góc, tiệc ăn đứng - quả dọi, dây dò nước, thế thẳng đứng, độ ngay - hoá chì, sức nặng, sức cản - người làm chìm, người đánh chìm, người đào giếng, thợ đào giếng mỏ, chì, thanh ấn - hợp kim hàn, chất hàn, sự hàn, người hàn gắn, vật hàn gắn = das Lot + = ein Lot + = das Lot werfen + = Freunde in der Not gehen auf ein Lot +</t>
        </is>
      </c>
    </row>
    <row r="12238">
      <c r="A12238" t="inlineStr">
        <is>
          <t>Loten</t>
        </is>
      </c>
      <c r="B12238" t="inlineStr"/>
      <c r="C12238" t="inlineStr"/>
      <c r="D12238" t="inlineStr">
        <is>
          <t>nghề hàn chì, thuật hàn chì, đồ hàn chì, sự đo độ sâu - tiếng kêu, sự gõ để nghe bệnh, sự dò chiều sâu, chỗ gần bờ</t>
        </is>
      </c>
    </row>
    <row r="12239">
      <c r="A12239" t="inlineStr">
        <is>
          <t>loten</t>
        </is>
      </c>
      <c r="B12239" t="inlineStr"/>
      <c r="C12239" t="inlineStr"/>
      <c r="D12239" t="inlineStr">
        <is>
          <t>đo chiều sâu bằng sải, tìm hiểu, thăm dò, ôm - dò độ sâu bằng dây dò, đo bằng dây dò, dò, dò xét, làm thẳng đứng, làm nghề hàn chì - kêu, vang tiếng, kêu vang, nghe như, nghe có vẻ, làm cho kêu, thổi, đánh, gõ để kiểm tra, gõ để nghe bệnh, đọc, báo, báo hiệu, dò bằng ống thông, lặn xuống đáy = loten +</t>
        </is>
      </c>
    </row>
    <row r="12240">
      <c r="A12240" t="inlineStr">
        <is>
          <t>Lotion</t>
        </is>
      </c>
      <c r="B12240" t="inlineStr"/>
      <c r="C12240" t="inlineStr"/>
      <c r="D12240" t="inlineStr">
        <is>
          <t>nước thơm, thuốc rửa, chất cay, rượu</t>
        </is>
      </c>
    </row>
    <row r="12241">
      <c r="A12241" t="inlineStr">
        <is>
          <t>lotrecht</t>
        </is>
      </c>
      <c r="B12241" t="inlineStr"/>
      <c r="C12241" t="inlineStr"/>
      <c r="D12241" t="inlineStr">
        <is>
          <t>thẳng đứng, ngay, hoàn toàn, đích thật, đúng, thật đúng là = lotrecht + = nicht lotrecht +</t>
        </is>
      </c>
    </row>
    <row r="12242">
      <c r="A12242" t="inlineStr">
        <is>
          <t>Lotse</t>
        </is>
      </c>
      <c r="B12242" t="inlineStr"/>
      <c r="C12242" t="inlineStr"/>
      <c r="D12242">
        <f> der Lotse + = der amtlich angestellte Lotse +</f>
        <v/>
      </c>
    </row>
    <row r="12243">
      <c r="A12243" t="inlineStr">
        <is>
          <t>lotsen</t>
        </is>
      </c>
      <c r="B12243" t="inlineStr"/>
      <c r="C12243" t="inlineStr"/>
      <c r="D12243" t="inlineStr">
        <is>
          <t>dẫn, lái, dìu dắt qua những khó khăn</t>
        </is>
      </c>
    </row>
    <row r="12244">
      <c r="A12244" t="inlineStr">
        <is>
          <t>Lotterie</t>
        </is>
      </c>
      <c r="B12244" t="inlineStr"/>
      <c r="C12244" t="inlineStr"/>
      <c r="D12244" t="inlineStr">
        <is>
          <t>cuộc xổ số, điều may rủi</t>
        </is>
      </c>
    </row>
    <row r="12245">
      <c r="A12245" t="inlineStr">
        <is>
          <t>Lotto</t>
        </is>
      </c>
      <c r="B12245" t="inlineStr"/>
      <c r="C12245" t="inlineStr"/>
      <c r="D12245" t="inlineStr">
        <is>
          <t>cuộc xổ số, điều may rủi</t>
        </is>
      </c>
    </row>
    <row r="12246">
      <c r="A12246" t="inlineStr">
        <is>
          <t>loyal</t>
        </is>
      </c>
      <c r="B12246" t="inlineStr"/>
      <c r="C12246" t="inlineStr"/>
      <c r="D12246" t="inlineStr">
        <is>
          <t>trung thành, trung nghĩa, trung kiên</t>
        </is>
      </c>
    </row>
    <row r="12247">
      <c r="A12247" t="inlineStr">
        <is>
          <t>Loyalist</t>
        </is>
      </c>
      <c r="B12247" t="inlineStr"/>
      <c r="C12247" t="inlineStr"/>
      <c r="D12247" t="inlineStr">
        <is>
          <t>tôi trung, người trung thành</t>
        </is>
      </c>
    </row>
    <row r="12248">
      <c r="A12248" t="inlineStr">
        <is>
          <t>Luchs</t>
        </is>
      </c>
      <c r="B12248" t="inlineStr"/>
      <c r="C12248" t="inlineStr"/>
      <c r="D12248" t="inlineStr">
        <is>
          <t>mèo rừng linh, linh miêu = er hat Augen wie ein Luchs +</t>
        </is>
      </c>
    </row>
    <row r="12249">
      <c r="A12249" t="inlineStr">
        <is>
          <t>Luftballon</t>
        </is>
      </c>
      <c r="B12249" t="inlineStr"/>
      <c r="C12249" t="inlineStr"/>
      <c r="D12249" t="inlineStr">
        <is>
          <t>khí cầu - quả bóng, bình cầu, quả cầu ô ghi lời</t>
        </is>
      </c>
    </row>
    <row r="12250">
      <c r="A12250" t="inlineStr">
        <is>
          <t>Luftblase</t>
        </is>
      </c>
      <c r="B12250" t="inlineStr"/>
      <c r="C12250" t="inlineStr"/>
      <c r="D12250" t="inlineStr">
        <is>
          <t>bong bóng, bọt, tăm, điều hão huyền, ảo tưởng, sự sôi sùng sục, sự sủi tăm = die Luftblase +</t>
        </is>
      </c>
    </row>
    <row r="12251">
      <c r="A12251" t="inlineStr">
        <is>
          <t>luftdicht</t>
        </is>
      </c>
      <c r="B12251" t="inlineStr"/>
      <c r="C12251" t="inlineStr"/>
      <c r="D12251" t="inlineStr">
        <is>
          <t>kín</t>
        </is>
      </c>
    </row>
    <row r="12252">
      <c r="A12252" t="inlineStr">
        <is>
          <t>Luftdruck</t>
        </is>
      </c>
      <c r="B12252" t="inlineStr"/>
      <c r="C12252" t="inlineStr"/>
      <c r="D12252">
        <f> der Luftdruck + = mit normalem Luftdruck versehen +</f>
        <v/>
      </c>
    </row>
    <row r="12253">
      <c r="A12253" t="inlineStr">
        <is>
          <t>Lufterscheinung</t>
        </is>
      </c>
      <c r="B12253" t="inlineStr"/>
      <c r="C12253" t="inlineStr"/>
      <c r="D12253" t="inlineStr">
        <is>
          <t>sao sa, sao băng, hiện tượng khí tượng, người bỗng nổi tiếng như cồn, vật bổng nổi tiếng như cồn</t>
        </is>
      </c>
    </row>
    <row r="12254">
      <c r="A12254" t="inlineStr">
        <is>
          <t>Luftfahrt</t>
        </is>
      </c>
      <c r="B12254" t="inlineStr"/>
      <c r="C12254" t="inlineStr"/>
      <c r="D12254" t="inlineStr">
        <is>
          <t>hàng không học - hàng không, thuật hàng không - sự bỏ chạy, sự rút chạy, sự bay, chuyến bay, sự truy đuổi, sự đuổi bắt, đàn, đường đạn, sự bay vụt, tầm bay, sự trôi nhanh, sự bay bổng, sự phiêu diêu, tầng, đợt, loạt, trấu, phi đội, cuộc thi bắn cung tầm xa - tên dùng trong cuộc thi bắn cung tầm xa flight arrow)</t>
        </is>
      </c>
    </row>
    <row r="12255">
      <c r="A12255" t="inlineStr">
        <is>
          <t>Luftfahrzeug</t>
        </is>
      </c>
      <c r="B12255" t="inlineStr"/>
      <c r="C12255" t="inlineStr"/>
      <c r="D12255" t="inlineStr">
        <is>
          <t>máy bay, tàu bay, khí cầu</t>
        </is>
      </c>
    </row>
    <row r="12256">
      <c r="A12256" t="inlineStr">
        <is>
          <t>Luftgeist</t>
        </is>
      </c>
      <c r="B12256" t="inlineStr"/>
      <c r="C12256" t="inlineStr"/>
      <c r="D12256" t="inlineStr">
        <is>
          <t>thiên thần, thiếu nữ thon thả mảnh mai</t>
        </is>
      </c>
    </row>
    <row r="12257">
      <c r="A12257" t="inlineStr">
        <is>
          <t>luftig</t>
        </is>
      </c>
      <c r="B12257" t="inlineStr"/>
      <c r="C12257" t="inlineStr"/>
      <c r="D12257" t="inlineStr">
        <is>
          <t>ở trên trời, trên không, không khí, nhẹ như không khí, không thực, tưởng tượng - dạng hơi - ở trên cao, thoáng khí, thông khí, thoáng gió, lộng gió, vô hình, hư không, mỏng nhẹ, nhẹ nhàng, duyên dáng, uyển chuyển, vui, vui nhộn, thảnh thơi, thoải mái, ung dung, hão, hời hợt, thiếu nghiêm túc - có gió - có gió hiu hiu, mát, vui vẻ, hồ hởi, phơi phới, hoạt bát, nhanh nhẩu - mát mẻ, hơi lạnh, nguội, trầm tĩnh, điềm tĩnh, bình tĩnh, lãn đạm, nhạt nhẽo, thờ ơ, không sốt sắng, không nhiệt tình, không mặn mà, không đằm thắm, trơ tráo, mặt dạn mày dày, không biết xấu hổ - không biết ngượng, tròn, gọn - hay thay đổi, đồng bóng, bông lông, phù phiếm, gàn, dở hơi - sáng sủa, sáng, nhạt, nhẹ, nhanh nhẹn, thanh thoát, dịu dàng, thư thái, khinh suất, nông nổi, nhẹ dạ, bộp chộp, lăng nhăng, lẳng lơ, đĩ thoã, tầm thường, không quan trọng - cao, cao ngất, kiêu căng, kiêu kỳ, kiêu ngạo, cao thượng, cao quý - hơi nước, giống hơi nước, có tính chất của hơi nước, đầy hơi nước, hư ảo</t>
        </is>
      </c>
    </row>
    <row r="12258">
      <c r="A12258" t="inlineStr">
        <is>
          <t>luftkrank</t>
        </is>
      </c>
      <c r="B12258" t="inlineStr"/>
      <c r="C12258" t="inlineStr"/>
      <c r="D12258">
        <f> luftkrank sein +</f>
        <v/>
      </c>
    </row>
    <row r="12259">
      <c r="A12259" t="inlineStr">
        <is>
          <t>Luftkrieg</t>
        </is>
      </c>
      <c r="B12259" t="inlineStr"/>
      <c r="C12259" t="inlineStr"/>
      <c r="D12259" t="inlineStr">
        <is>
          <t>chiến tranh bằng không quân</t>
        </is>
      </c>
    </row>
    <row r="12260">
      <c r="A12260" t="inlineStr">
        <is>
          <t>Luftloch</t>
        </is>
      </c>
      <c r="B12260" t="inlineStr"/>
      <c r="C12260" t="inlineStr"/>
      <c r="D12260" t="inlineStr">
        <is>
          <t>lỗ phun nước, ống thông hơi, bọt, chỗ rỗ</t>
        </is>
      </c>
    </row>
    <row r="12261">
      <c r="A12261" t="inlineStr">
        <is>
          <t>luftlos</t>
        </is>
      </c>
      <c r="B12261" t="inlineStr"/>
      <c r="C12261" t="inlineStr"/>
      <c r="D12261" t="inlineStr">
        <is>
          <t>không có không khí, thiếu không khí, lặng gió</t>
        </is>
      </c>
    </row>
    <row r="12262">
      <c r="A12262" t="inlineStr">
        <is>
          <t>Luftpost</t>
        </is>
      </c>
      <c r="B12262" t="inlineStr"/>
      <c r="C12262" t="inlineStr"/>
      <c r="D12262" t="inlineStr">
        <is>
          <t>bưu phẩm gửi bằng máy bay, thư gửi bằng máy bay = mit Luftpost +</t>
        </is>
      </c>
    </row>
    <row r="12263">
      <c r="A12263" t="inlineStr">
        <is>
          <t>Luftschacht</t>
        </is>
      </c>
      <c r="B12263" t="inlineStr"/>
      <c r="C12263" t="inlineStr"/>
      <c r="D12263" t="inlineStr">
        <is>
          <t>cái phễu, ống khói, phần dưới ống khói - điều tốt, điều hay, điều lành, điều thiện, giếng, nguồn, lồng cầu thang, lọ, khoang cá, buồng máy bm, chỗ ngồi của các luật sư, chỗ phi công ngồi, nguồn nước, suối nước, hầm, lò = der Luftschacht +</t>
        </is>
      </c>
    </row>
    <row r="12264">
      <c r="A12264" t="inlineStr">
        <is>
          <t>Luftschiff</t>
        </is>
      </c>
      <c r="B12264" t="inlineStr"/>
      <c r="C12264" t="inlineStr"/>
      <c r="D12264" t="inlineStr">
        <is>
          <t>khí cầu - khí cầu zepơlin = das starre Luftschiff + = das lenkbare Luftschiff +</t>
        </is>
      </c>
    </row>
    <row r="12265">
      <c r="A12265" t="inlineStr">
        <is>
          <t>Luftschlauch</t>
        </is>
      </c>
      <c r="B12265" t="inlineStr"/>
      <c r="C12265" t="inlineStr"/>
      <c r="D12265" t="inlineStr">
        <is>
          <t>săm</t>
        </is>
      </c>
    </row>
    <row r="12266">
      <c r="A12266" t="inlineStr">
        <is>
          <t>Luftschraube</t>
        </is>
      </c>
      <c r="B12266" t="inlineStr"/>
      <c r="C12266" t="inlineStr"/>
      <c r="D12266" t="inlineStr">
        <is>
          <t>cái đẩy đi, máy đẩy đi, chân vịt, cánh quạt</t>
        </is>
      </c>
    </row>
    <row r="12267">
      <c r="A12267" t="inlineStr">
        <is>
          <t>Luftspiegelung</t>
        </is>
      </c>
      <c r="B12267" t="inlineStr"/>
      <c r="C12267" t="inlineStr"/>
      <c r="D12267" t="inlineStr">
        <is>
          <t>ảo tượng, ảo vọng</t>
        </is>
      </c>
    </row>
    <row r="12268">
      <c r="A12268" t="inlineStr">
        <is>
          <t>Luftsprung</t>
        </is>
      </c>
      <c r="B12268" t="inlineStr"/>
      <c r="C12268" t="inlineStr"/>
      <c r="D12268" t="inlineStr">
        <is>
          <t>cây bạch hoa, nụ bạch hoa giầm, sự nhảy cỡn, sự nhảy lò cò, hành vi dại dột, hành động kỳ cục - sự nô đùa - sự nhảy nhót, sự nô giỡn</t>
        </is>
      </c>
    </row>
    <row r="12269">
      <c r="A12269" t="inlineStr">
        <is>
          <t>Lufttaxi</t>
        </is>
      </c>
      <c r="B12269" t="inlineStr"/>
      <c r="C12269" t="inlineStr"/>
      <c r="D12269" t="inlineStr">
        <is>
          <t>máy bay tắc xi</t>
        </is>
      </c>
    </row>
    <row r="12270">
      <c r="A12270" t="inlineStr">
        <is>
          <t>Luftverbesserer</t>
        </is>
      </c>
      <c r="B12270" t="inlineStr"/>
      <c r="C12270" t="inlineStr"/>
      <c r="D12270" t="inlineStr">
        <is>
          <t>chất khử mùi</t>
        </is>
      </c>
    </row>
    <row r="12271">
      <c r="A12271" t="inlineStr">
        <is>
          <t>Luftverkehrslinie</t>
        </is>
      </c>
      <c r="B12271" t="inlineStr"/>
      <c r="C12271" t="inlineStr"/>
      <c r="D12271" t="inlineStr">
        <is>
          <t>chiến tranh bằng không quân</t>
        </is>
      </c>
    </row>
    <row r="12272">
      <c r="A12272" t="inlineStr">
        <is>
          <t>Luftweg</t>
        </is>
      </c>
      <c r="B12272" t="inlineStr"/>
      <c r="C12272" t="inlineStr"/>
      <c r="D12272" t="inlineStr">
        <is>
          <t>đường hàng không = auf dem Luftweg +</t>
        </is>
      </c>
    </row>
    <row r="12273">
      <c r="A12273" t="inlineStr">
        <is>
          <t>Luftzug</t>
        </is>
      </c>
      <c r="B12273" t="inlineStr"/>
      <c r="C12273" t="inlineStr"/>
      <c r="D12273" t="inlineStr">
        <is>
          <t>cú đánh đòn, tai hoạ, điều gây xúc động mạnh, cú choáng người, sự nở hoa, ngọn gió, hơi thổi, sự thổi, sự hỉ, trứng ruồi, trứng nhặng fly) - sự kéo, sự kéo lưới, mẻ lưới, sự uống một hơi, hơi, hớp, ngụm, cơn, chầu, sự lấy ở thùng ra, lượng lấy ở thùng ra, liều thuốc nước, lượng nước rẽ, lượng xả nước, tầm nước, gió lò, gió lùa - sự thông gió, cờ đam, phân đội biệt phái, phân đội tăng cường draft), bản phác hoạ, bản phác thảo, bản dự thảo draft), hối phiếu - cá bn, luồng, hi, xuồng nhẹ, điếu xì gà nhỏ</t>
        </is>
      </c>
    </row>
    <row r="12274">
      <c r="A12274" t="inlineStr">
        <is>
          <t>Luke</t>
        </is>
      </c>
      <c r="B12274" t="inlineStr"/>
      <c r="C12274" t="inlineStr"/>
      <c r="D12274" t="inlineStr">
        <is>
          <t>cửa sập, cửa hầm, cửa hầm chứa hàng, cửa cống, cửa đập nước, sự chết, sự đẩy vào cảnh tối tăm bần cùng, sự nở, sự ấp trứng, ổ chim con mới nở, ổ trứng ấp, nét chải, đường gạch bóng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dáng đi hấp tấp, sự chạy trốn vội vã, sự ra đi hối hả, giỗ rộng miệng, xô than, lỗ, lỗ thông - cửa sổ ở trần nhà, cửa sổ ở mái nhà = die Luke + = die kleine Luke +</t>
        </is>
      </c>
    </row>
    <row r="12275">
      <c r="A12275" t="inlineStr">
        <is>
          <t>lukrativ</t>
        </is>
      </c>
      <c r="B12275" t="inlineStr"/>
      <c r="C12275" t="inlineStr"/>
      <c r="D12275" t="inlineStr">
        <is>
          <t>có lợi, sinh lợi - để thưởng, để trả công, để đền đáp, được trả hậu</t>
        </is>
      </c>
    </row>
    <row r="12276">
      <c r="A12276" t="inlineStr">
        <is>
          <t>Lumen</t>
        </is>
      </c>
      <c r="B12276" t="inlineStr"/>
      <c r="C12276" t="inlineStr"/>
      <c r="D12276" t="inlineStr">
        <is>
          <t>Lumen</t>
        </is>
      </c>
    </row>
    <row r="12277">
      <c r="A12277" t="inlineStr">
        <is>
          <t>Lumineszenz</t>
        </is>
      </c>
      <c r="B12277" t="inlineStr"/>
      <c r="C12277" t="inlineStr"/>
      <c r="D12277" t="inlineStr">
        <is>
          <t>sự phát sáng, sự phát quang</t>
        </is>
      </c>
    </row>
    <row r="12278">
      <c r="A12278" t="inlineStr">
        <is>
          <t>Lump</t>
        </is>
      </c>
      <c r="B12278" t="inlineStr"/>
      <c r="C12278" t="inlineStr"/>
      <c r="D12278" t="inlineStr">
        <is>
          <t>chửi rủa tục tĩu</t>
        </is>
      </c>
    </row>
    <row r="12279">
      <c r="A12279" t="inlineStr">
        <is>
          <t>Lumpensammler</t>
        </is>
      </c>
      <c r="B12279" t="inlineStr"/>
      <c r="C12279" t="inlineStr"/>
      <c r="D12279" t="inlineStr">
        <is>
          <t>người buôn bán giẻ rách, người bán hàng đồng nát</t>
        </is>
      </c>
    </row>
    <row r="12280">
      <c r="A12280" t="inlineStr">
        <is>
          <t>Lumpenwolle</t>
        </is>
      </c>
      <c r="B12280" t="inlineStr"/>
      <c r="C12280" t="inlineStr"/>
      <c r="D12280" t="inlineStr">
        <is>
          <t>làm bằng vải tái sinh, làm bằng vải tồi, giả mạo, xấu, không có giá trị</t>
        </is>
      </c>
    </row>
    <row r="12281">
      <c r="A12281" t="inlineStr">
        <is>
          <t>Lunge</t>
        </is>
      </c>
      <c r="B12281" t="inlineStr"/>
      <c r="C12281" t="inlineStr"/>
      <c r="D12281" t="inlineStr">
        <is>
          <t>ống bể, ống thổi, ống gió, phần xếp, phổi = die Lunge + = die Lunge + = die eiserne Lunge + = auf Lunge rauchen +</t>
        </is>
      </c>
    </row>
    <row r="12282">
      <c r="A12282" t="inlineStr">
        <is>
          <t>Lunte</t>
        </is>
      </c>
      <c r="B12282" t="inlineStr"/>
      <c r="C12282" t="inlineStr"/>
      <c r="D12282" t="inlineStr">
        <is>
          <t>diêm, ngòi, cuộc thi đấu, địch thủ, đối thủ, người ngang tài, người ngang sức, cái xứng nhau, cái hợp nhau, sự kết hôn, hôn nhân, đám - sự gan dạ, khí thế, tinh thần, sự tức giận, sự nổi giận = Lunte riechen + = er hat Lunte gerochen +</t>
        </is>
      </c>
    </row>
    <row r="12283">
      <c r="A12283" t="inlineStr">
        <is>
          <t>Lupe</t>
        </is>
      </c>
      <c r="B12283" t="inlineStr"/>
      <c r="C12283" t="inlineStr"/>
      <c r="D12283" t="inlineStr">
        <is>
          <t>kính lúp, máy phóng = etwas unter die Lupe nehmen +</t>
        </is>
      </c>
    </row>
    <row r="12284">
      <c r="A12284" t="inlineStr">
        <is>
          <t>lupfen</t>
        </is>
      </c>
      <c r="B12284" t="inlineStr"/>
      <c r="C12284" t="inlineStr"/>
      <c r="D12284" t="inlineStr">
        <is>
          <t>giơ lên, nhấc lên, nâng lên, giương cao, đỡ lên, dựng lên, kéo dậy, đào, bới, ăn trộm, ăn cắp, nhổ, chấm dứt, bâi bỏ, nhấc lên được, nâng lên được, tan đi, cuốn đi, cưỡi sóng, gồ lên</t>
        </is>
      </c>
    </row>
    <row r="12285">
      <c r="A12285" t="inlineStr">
        <is>
          <t>Lupine</t>
        </is>
      </c>
      <c r="B12285" t="inlineStr"/>
      <c r="C12285" t="inlineStr"/>
      <c r="D12285" t="inlineStr">
        <is>
          <t>lupin</t>
        </is>
      </c>
    </row>
    <row r="12286">
      <c r="A12286" t="inlineStr">
        <is>
          <t>Lustbarkeit</t>
        </is>
      </c>
      <c r="B12286" t="inlineStr"/>
      <c r="C12286" t="inlineStr"/>
      <c r="D12286" t="inlineStr">
        <is>
          <t>buổi chè chén, buổi liên hoan, đại hội hướng đạo</t>
        </is>
      </c>
    </row>
    <row r="12287">
      <c r="A12287" t="inlineStr">
        <is>
          <t>lustig</t>
        </is>
      </c>
      <c r="B12287" t="inlineStr"/>
      <c r="C12287" t="inlineStr"/>
      <c r="D12287" t="inlineStr">
        <is>
          <t>sung sướng, vui vẻ - nghịch ngợm, hay nô đùa - thích vui nhộn - buồn cười, ngồ ngộ, khôi hài, là lạ, khang khác - hoan hỉ, xán lạn, tươi vui - bông đùa, vui đùa - vui tươi, hớn hở, tươi, rực rỡ, sặc sỡ, truỵ lạc, phóng đâng, đĩ thoâ, lẳng lơ, homosexual - vui nhộn - hài hước, hóm hỉnh - - vui tính - chếnh choáng say, ngà ngà say, thú vị, dễ chịu, thú vị gớm, dễ chịu gớm, hay ho gớm, rất, hết sức, lắm, quá - đáng cười, lố lăng, lố bịch - vui, chếnh choáng - hay vui đùa, hay đùa, hay nghịch, hay khôi hài - hay đùa cợt, để đùa, có tính chất đùa cợt</t>
        </is>
      </c>
    </row>
    <row r="12288">
      <c r="A12288" t="inlineStr">
        <is>
          <t>Lustigkeit</t>
        </is>
      </c>
      <c r="B12288" t="inlineStr"/>
      <c r="C12288" t="inlineStr"/>
      <c r="D12288" t="inlineStr">
        <is>
          <t>sự vui đùa, sự vui thích, trò vui đùa - sự vui vẻ, tính vui vẻ, vẻ hoan hỉ, số nhiều) trò vui, cuộc liên hoan đình đám, vẻ xán lạn, vẻ tươi vui - sự đùa bỡn, tính vui đùa, tính hài hước, tính khôi hài - sự vui nhộn jollity) - sự vui nhộn jolliness), cuộc vui chơi, hội hè đình đám - sự hớn hở, sự vui chơi = die ausgelassene Lustigkeit +</t>
        </is>
      </c>
    </row>
    <row r="12289">
      <c r="A12289" t="inlineStr">
        <is>
          <t>lustlos</t>
        </is>
      </c>
      <c r="B12289" t="inlineStr"/>
      <c r="C12289" t="inlineStr"/>
      <c r="D12289" t="inlineStr">
        <is>
          <t>không hoạt động, thiếu hoạt động, ì - đa sầu, đa cảm, yếu đuối, uỷ mị, ẻo lả - lơ đãng, thờ ơ, vô tinh, lờ ph = lustlos essen + = er ist völlig lustlos +</t>
        </is>
      </c>
    </row>
    <row r="12290">
      <c r="A12290" t="inlineStr">
        <is>
          <t>Lustlosigkeit</t>
        </is>
      </c>
      <c r="B12290" t="inlineStr"/>
      <c r="C12290" t="inlineStr"/>
      <c r="D12290" t="inlineStr">
        <is>
          <t>tính lơ đãng, tính thờ ơ, tính vô tình, tính lờ ph</t>
        </is>
      </c>
    </row>
    <row r="12291">
      <c r="A12291" t="inlineStr">
        <is>
          <t>Lustspiel</t>
        </is>
      </c>
      <c r="B12291" t="inlineStr"/>
      <c r="C12291" t="inlineStr"/>
      <c r="D12291" t="inlineStr">
        <is>
          <t>kịch vui, hài kịch, thể kịch nói thông thường</t>
        </is>
      </c>
    </row>
    <row r="12292">
      <c r="A12292" t="inlineStr">
        <is>
          <t>Luvseite</t>
        </is>
      </c>
      <c r="B12292" t="inlineStr"/>
      <c r="C12292" t="inlineStr"/>
      <c r="D12292" t="inlineStr">
        <is>
          <t>đồ cầm, vật cược, vật làm tin, găng tay ném xuống đất để thách đấu, sự thách đấu, gauge</t>
        </is>
      </c>
    </row>
    <row r="12293">
      <c r="A12293" t="inlineStr">
        <is>
          <t>Luxus</t>
        </is>
      </c>
      <c r="B12293" t="inlineStr"/>
      <c r="C12293" t="inlineStr"/>
      <c r="D12293" t="inlineStr">
        <is>
          <t>sự xa xỉ, sự xa hoa, đời sống xa hoa, sinh hoạt xa hoa, hàng xa xỉ, vật hiếm có, cao lương mỹ vị, điều vui sướng, niềm khoái trá - sự giàu có, sự phong phú - vải lông, nhung dài lông, quần lễ phục của người hầu - sự có nhiều, sự thừa thãi, sự dồi dào, sự vô khối profuseness) = von Luxus umgeben +</t>
        </is>
      </c>
    </row>
    <row r="12294">
      <c r="A12294" t="inlineStr">
        <is>
          <t>lymphatisch</t>
        </is>
      </c>
      <c r="B12294" t="inlineStr"/>
      <c r="C12294" t="inlineStr"/>
      <c r="D12294" t="inlineStr">
        <is>
          <t>bạch huyết, nhẽo nhợt, xanh xao, phờ phạc</t>
        </is>
      </c>
    </row>
    <row r="12295">
      <c r="A12295" t="inlineStr">
        <is>
          <t>Lymphe</t>
        </is>
      </c>
      <c r="B12295" t="inlineStr"/>
      <c r="C12295" t="inlineStr"/>
      <c r="D12295" t="inlineStr">
        <is>
          <t>vacxin = die Lymphe +</t>
        </is>
      </c>
    </row>
    <row r="12296">
      <c r="A12296" t="inlineStr">
        <is>
          <t>lynchen</t>
        </is>
      </c>
      <c r="B12296" t="inlineStr"/>
      <c r="C12296" t="inlineStr"/>
      <c r="D12296" t="inlineStr">
        <is>
          <t>hành hình kiểu linsơ</t>
        </is>
      </c>
    </row>
    <row r="12297">
      <c r="A12297" t="inlineStr">
        <is>
          <t>Lynchjustiz</t>
        </is>
      </c>
      <c r="B12297" t="inlineStr"/>
      <c r="C12297" t="inlineStr"/>
      <c r="D12297" t="inlineStr">
        <is>
          <t>lối hành hình linsơ</t>
        </is>
      </c>
    </row>
    <row r="12298">
      <c r="A12298" t="inlineStr">
        <is>
          <t>Lyriker</t>
        </is>
      </c>
      <c r="B12298" t="inlineStr"/>
      <c r="C12298" t="inlineStr"/>
      <c r="D12298" t="inlineStr">
        <is>
          <t>nhà thơ trữ tình - nhà thơ, thi sĩ</t>
        </is>
      </c>
    </row>
    <row r="12299">
      <c r="A12299" t="inlineStr">
        <is>
          <t>lyrisch</t>
        </is>
      </c>
      <c r="B12299" t="inlineStr"/>
      <c r="C12299" t="inlineStr"/>
      <c r="D12299" t="inlineStr">
        <is>
          <t>trữ tình</t>
        </is>
      </c>
    </row>
    <row r="12300">
      <c r="A12300" t="inlineStr">
        <is>
          <t>Machbarkeit</t>
        </is>
      </c>
      <c r="B12300" t="inlineStr"/>
      <c r="C12300" t="inlineStr"/>
      <c r="D12300" t="inlineStr">
        <is>
          <t>sự có thể thực hành được, sự có thể thực hiện được, sự có thể làm được, tính tiện lợi, tính có thể tin được, tính có lợi</t>
        </is>
      </c>
    </row>
    <row r="12301">
      <c r="A12301" t="inlineStr">
        <is>
          <t>Machen</t>
        </is>
      </c>
      <c r="B12301" t="inlineStr"/>
      <c r="C12301" t="inlineStr"/>
      <c r="D12301" t="inlineStr">
        <is>
          <t>sự làm, sự chế tạo, cách làm, cách chế tạo, sự tiến bộ, sự thành công, sự lớn lên, nguyên nhân tiến bộ, nguyên nhân thành công, đức tính, tài năng, yếu tố, giấy và thuốc lá đủ cuốn một điếu - mẻ, số lượng làm ra</t>
        </is>
      </c>
    </row>
    <row r="12302">
      <c r="A12302" t="inlineStr">
        <is>
          <t>Machenschaft</t>
        </is>
      </c>
      <c r="B12302" t="inlineStr"/>
      <c r="C12302" t="inlineStr"/>
      <c r="D12302" t="inlineStr">
        <is>
          <t>âm mưu, mưu đồ, sự bày mưu lập kế, sự mưu toan</t>
        </is>
      </c>
    </row>
    <row r="12303">
      <c r="A12303" t="inlineStr">
        <is>
          <t>Machenschaften</t>
        </is>
      </c>
      <c r="B12303" t="inlineStr"/>
      <c r="C12303" t="inlineStr"/>
      <c r="D12303" t="inlineStr">
        <is>
          <t>mưu đồ, sự vận động ngầm, thói hay vận động ngầm, mối dan díu ngầm, sự tằng tịu ngầm, tình tiết, cốt truyện</t>
        </is>
      </c>
    </row>
    <row r="12304">
      <c r="A12304" t="inlineStr">
        <is>
          <t>Macher</t>
        </is>
      </c>
      <c r="B12304" t="inlineStr"/>
      <c r="C12304" t="inlineStr"/>
      <c r="D12304" t="inlineStr">
        <is>
          <t>ông chủ, thủ trưởng, ông trùm, tay cừ, nhà vô địch, cái bướu, phần lồi, vấu lồi, thế cán, thế bướu, chỗ xây nổi lên</t>
        </is>
      </c>
    </row>
    <row r="12305">
      <c r="A12305" t="inlineStr">
        <is>
          <t>Machete</t>
        </is>
      </c>
      <c r="B12305" t="inlineStr"/>
      <c r="C12305" t="inlineStr"/>
      <c r="D12305" t="inlineStr">
        <is>
          <t>dao rựa, dao</t>
        </is>
      </c>
    </row>
    <row r="12306">
      <c r="A12306" t="inlineStr">
        <is>
          <t>machtlos</t>
        </is>
      </c>
      <c r="B12306" t="inlineStr"/>
      <c r="C12306" t="inlineStr"/>
      <c r="D12306" t="inlineStr">
        <is>
          <t>bất lực, yếu đuối, lọm khọm, không có hiệu lực gì, liệt dương - không có sức mạnh, không có quyền lực, không có quyền thế, hoàn toàn không có khả năng</t>
        </is>
      </c>
    </row>
    <row r="12307">
      <c r="A12307" t="inlineStr">
        <is>
          <t>Machtlosigkeit</t>
        </is>
      </c>
      <c r="B12307" t="inlineStr"/>
      <c r="C12307" t="inlineStr"/>
      <c r="D12307" t="inlineStr">
        <is>
          <t>sự bất lực, bệnh liệt dương</t>
        </is>
      </c>
    </row>
    <row r="12308">
      <c r="A12308" t="inlineStr">
        <is>
          <t>Machtspruch</t>
        </is>
      </c>
      <c r="B12308" t="inlineStr"/>
      <c r="C12308" t="inlineStr"/>
      <c r="D12308" t="inlineStr">
        <is>
          <t>sắc lệnh, lệnh, sự đồng ý, sự tán thành, sự thừa nhận, sự cho phép</t>
        </is>
      </c>
    </row>
    <row r="12309">
      <c r="A12309" t="inlineStr">
        <is>
          <t>Machwerk</t>
        </is>
      </c>
      <c r="B12309" t="inlineStr"/>
      <c r="C12309" t="inlineStr"/>
      <c r="D12309" t="inlineStr">
        <is>
          <t>việc làm vụng, việc làm hỏng, sự chấp vá, sự vá víu - tác phẩm cóp nhặt, khúc cóp nhặt, tác phẩm mô phỏng</t>
        </is>
      </c>
    </row>
    <row r="12310">
      <c r="A12310" t="inlineStr">
        <is>
          <t>Macke</t>
        </is>
      </c>
      <c r="B12310" t="inlineStr"/>
      <c r="C12310" t="inlineStr"/>
      <c r="D12310" t="inlineStr">
        <is>
          <t>lời giễu cợt, lời châm biếm, lời thoái thác, mưu thoái thác, lời nói nước đôi, nét chữ uốn cong, nét chữ kiểu cách, nét vẽ kiểu cách, đường xoi</t>
        </is>
      </c>
    </row>
    <row r="12311">
      <c r="A12311" t="inlineStr">
        <is>
          <t>Made</t>
        </is>
      </c>
      <c r="B12311" t="inlineStr"/>
      <c r="C12311" t="inlineStr"/>
      <c r="D12311" t="inlineStr">
        <is>
          <t>con giòi, ý nghĩ ngông cuồng, ý nghĩ kỳ quái - phần nhỏ, vật nhỏ bé, em bé, bét, ve, đồng tiền trinh = die Made + = die Made +</t>
        </is>
      </c>
    </row>
    <row r="12312">
      <c r="A12312" t="inlineStr">
        <is>
          <t>madig</t>
        </is>
      </c>
      <c r="B12312" t="inlineStr"/>
      <c r="C12312" t="inlineStr"/>
      <c r="D12312" t="inlineStr">
        <is>
          <t>bẩn thỉu, bụi bậm, lôi thôi lếch thếch, dơ dáy, có giòi - có những ý nghĩ ngông cuồng, có những ý nghĩ kỳ quái - bị sâu đục, bị mọt ăn, cũ kỹ</t>
        </is>
      </c>
    </row>
    <row r="12313">
      <c r="A12313" t="inlineStr">
        <is>
          <t>Magazin</t>
        </is>
      </c>
      <c r="B12313" t="inlineStr"/>
      <c r="C12313" t="inlineStr"/>
      <c r="D12313" t="inlineStr">
        <is>
          <t>nơi buôn bán, chợ, cửa hàng lớn - tạp chí, nhà kho, kho súng, kho đạn, kho thuốc nổ, ổ đạn, vỏ cuộn phim - sự có nhiều, sự dồi dào, dự trữ, kho hàng, cửa hàng, cửa hiệu, cửa hàng bách hoá, hàng tích trữ, đồ dự trữ, hàng để cung cấp - kho, vựa, tủ</t>
        </is>
      </c>
    </row>
    <row r="12314">
      <c r="A12314" t="inlineStr">
        <is>
          <t>Magd</t>
        </is>
      </c>
      <c r="B12314" t="inlineStr"/>
      <c r="C12314" t="inlineStr"/>
      <c r="D12314" t="inlineStr">
        <is>
          <t>con gái, thiếu nữ, đầy tớ gái, người hầu gái</t>
        </is>
      </c>
    </row>
    <row r="12315">
      <c r="A12315" t="inlineStr">
        <is>
          <t>Magen</t>
        </is>
      </c>
      <c r="B12315" t="inlineStr"/>
      <c r="C12315" t="inlineStr"/>
      <c r="D12315" t="inlineStr">
        <is>
          <t>bụng, dạ dày, bầu, chỗ khum lên, chỗ phồng ra - mặt trong, phía trong, phần trong, bên trong, phần giữa, lòng, ruột - = der Magen + = der erste Magen + = mir knurrt der Magen + = das liegt mir schwer im Magen + = er hat sich den Magen verdorben + = ich habe mir den Magen verdorben +</t>
        </is>
      </c>
    </row>
    <row r="12316">
      <c r="A12316" t="inlineStr">
        <is>
          <t>Magenbitter</t>
        </is>
      </c>
      <c r="B12316" t="inlineStr"/>
      <c r="C12316" t="inlineStr"/>
      <c r="D12316" t="inlineStr">
        <is>
          <t>vị đắng, nỗi đắng cay, rượu bia đắng bitter beer) rượu thuốc apxin</t>
        </is>
      </c>
    </row>
    <row r="12317">
      <c r="A12317" t="inlineStr">
        <is>
          <t>magenkrank</t>
        </is>
      </c>
      <c r="B12317" t="inlineStr"/>
      <c r="C12317" t="inlineStr"/>
      <c r="D12317" t="inlineStr">
        <is>
          <t>mắc chứng khó tiêu</t>
        </is>
      </c>
    </row>
    <row r="12318">
      <c r="A12318" t="inlineStr">
        <is>
          <t>magenta</t>
        </is>
      </c>
      <c r="B12318" t="inlineStr"/>
      <c r="C12318" t="inlineStr"/>
      <c r="D12318" t="inlineStr">
        <is>
          <t>màu fucsin, đỏ tươi</t>
        </is>
      </c>
    </row>
    <row r="12319">
      <c r="A12319" t="inlineStr">
        <is>
          <t>mager</t>
        </is>
      </c>
      <c r="B12319" t="inlineStr"/>
      <c r="C12319" t="inlineStr"/>
      <c r="D12319" t="inlineStr">
        <is>
          <t>không có chất béo, không có mỡ - gầy, hốc hác, hoang vắng, thê lương, buồn thảm, cằn cỗi, có vẻ dữ tợn, dễ sợ - đói, cảm thấy đói, ra vẻ đói ăn, làm cho thấy đói, gợi thèm, khao khát, thèm khát, ham muốn, xấu, khô cằn - gầy gò, gầy và cao, thẳng và rũ xuống - gầy còm, nạc, không dính mỡ, đói kém, mất mùa, không bổ, không lợi lộc gì - khẳng khiu, hom hem, nghèo, xoàng, sơ sài, đạm bạc - ít, thiếu, không đủ, nhỏ, chật hẹp - gầy giơ xương - da, như da, gầy nhom - thừa, dư, có để dành, thanh đạm, gầy go, để thay thế - mảnh, loãng, giản dị, tinh tế, tế nhị - mỏng, mảnh dẻ, mảnh khảnh, thưa, thưa thớt, lơ thơ, nhỏ hẹp, yếu ớt, mong manh, nghèo nàn, khó chịu, buồn chán = mager + = mager + = sehr mager +</t>
        </is>
      </c>
    </row>
    <row r="12320">
      <c r="A12320" t="inlineStr">
        <is>
          <t>Magere</t>
        </is>
      </c>
      <c r="B12320" t="inlineStr"/>
      <c r="C12320" t="inlineStr"/>
      <c r="D12320" t="inlineStr">
        <is>
          <t>độ nghiêng, độ dốc, chỗ nạc</t>
        </is>
      </c>
    </row>
    <row r="12321">
      <c r="A12321" t="inlineStr">
        <is>
          <t>Magerkeit</t>
        </is>
      </c>
      <c r="B12321" t="inlineStr"/>
      <c r="C12321" t="inlineStr"/>
      <c r="D12321" t="inlineStr">
        <is>
          <t>sự gầy còm, sự gầy gò, sự nghèo nàn, sự đạm bạc, sự thiếu thốn - sự ít ỏi, sự thiếu, sự nhỏ giọt, sự nhỏ hẹp, sự chật hẹp - tính chất mỏng, tính chất mảnh, tính chất gầy, tính chất loãng, tính chất thưa, tính chất thưa thớt, tính chất phân tán, tính mong manh, tính nghèo nàn</t>
        </is>
      </c>
    </row>
    <row r="12322">
      <c r="A12322" t="inlineStr">
        <is>
          <t>Magersucht</t>
        </is>
      </c>
      <c r="B12322" t="inlineStr"/>
      <c r="C12322" t="inlineStr"/>
      <c r="D12322" t="inlineStr">
        <is>
          <t>chứng biếng ăn, chứng chán ăn</t>
        </is>
      </c>
    </row>
    <row r="12323">
      <c r="A12323" t="inlineStr">
        <is>
          <t>Magie</t>
        </is>
      </c>
      <c r="B12323" t="inlineStr"/>
      <c r="C12323" t="inlineStr"/>
      <c r="D12323" t="inlineStr">
        <is>
          <t>ma thuật, yêu thuật, ma lực, phép kỳ diệu, phép thần thông = die schwarze Magie +</t>
        </is>
      </c>
    </row>
    <row r="12324">
      <c r="A12324" t="inlineStr">
        <is>
          <t>magisch</t>
        </is>
      </c>
      <c r="B12324" t="inlineStr"/>
      <c r="C12324" t="inlineStr"/>
      <c r="D12324" t="inlineStr">
        <is>
          <t>ma thuật, yêu thuật, có ma lực, có phép kỳ diệu, có phép thần thông, có phép thần diệu - sâu kín, huyền bí - kỳ lạ</t>
        </is>
      </c>
    </row>
    <row r="12325">
      <c r="A12325" t="inlineStr">
        <is>
          <t>Magnat</t>
        </is>
      </c>
      <c r="B12325" t="inlineStr"/>
      <c r="C12325" t="inlineStr"/>
      <c r="D12325" t="inlineStr">
        <is>
          <t>nam tước, nhà đại tư bản, vua - người có quyền thế lớn, trùm tư bản - vua tư bản, tướng quân</t>
        </is>
      </c>
    </row>
    <row r="12326">
      <c r="A12326" t="inlineStr">
        <is>
          <t>Magnet</t>
        </is>
      </c>
      <c r="B12326" t="inlineStr"/>
      <c r="C12326" t="inlineStr"/>
      <c r="D12326" t="inlineStr">
        <is>
          <t>đá nam châm - nam châm, người có sức lôi cuốn mạnh, vật có sức hấp dẫn mạnh</t>
        </is>
      </c>
    </row>
    <row r="12327">
      <c r="A12327" t="inlineStr">
        <is>
          <t>Magnetband</t>
        </is>
      </c>
      <c r="B12327" t="inlineStr"/>
      <c r="C12327" t="inlineStr"/>
      <c r="D12327" t="inlineStr">
        <is>
          <t>băng ghi âm</t>
        </is>
      </c>
    </row>
    <row r="12328">
      <c r="A12328" t="inlineStr">
        <is>
          <t>magnetisch</t>
        </is>
      </c>
      <c r="B12328" t="inlineStr"/>
      <c r="C12328" t="inlineStr"/>
      <c r="D12328" t="inlineStr">
        <is>
          <t>nam châm, có tính từ, từ, có sức hấp dẫn mạnh, có sức lôi cuốn mạnh, có sức quyến rũ = magnetisch werden +</t>
        </is>
      </c>
    </row>
    <row r="12329">
      <c r="A12329" t="inlineStr">
        <is>
          <t>magnetisieren</t>
        </is>
      </c>
      <c r="B12329" t="inlineStr"/>
      <c r="C12329" t="inlineStr"/>
      <c r="D12329" t="inlineStr">
        <is>
          <t>từ hoá, lôi cuốn, hấp dẫn, dụ hoặc, thôi miên - mê hoặc, quyến rũ</t>
        </is>
      </c>
    </row>
    <row r="12330">
      <c r="A12330" t="inlineStr">
        <is>
          <t>Magnetisierung</t>
        </is>
      </c>
      <c r="B12330" t="inlineStr"/>
      <c r="C12330" t="inlineStr"/>
      <c r="D12330" t="inlineStr">
        <is>
          <t>sự từ hoá, sự lôi cuốn, sự hấp dẫn, sự dụ hoặc, sự thôi miên</t>
        </is>
      </c>
    </row>
    <row r="12331">
      <c r="A12331" t="inlineStr">
        <is>
          <t>Magnetismus</t>
        </is>
      </c>
      <c r="B12331" t="inlineStr"/>
      <c r="C12331" t="inlineStr"/>
      <c r="D12331" t="inlineStr">
        <is>
          <t>từ học, hiện tượng từ, tính từ, sức hấp dẫn, sức quyến rũ = die Lehre vom Magnetismus +</t>
        </is>
      </c>
    </row>
    <row r="12332">
      <c r="A12332" t="inlineStr">
        <is>
          <t>Magnetkern</t>
        </is>
      </c>
      <c r="B12332" t="inlineStr"/>
      <c r="C12332" t="inlineStr"/>
      <c r="D12332" t="inlineStr">
        <is>
          <t>lõi, hạch, điểm trung tâm, nòng cốt, hạt nhân, lõi dây thừng, nòng, ruột, đáy lòng, thâm tâm, nơi thầm kín nhất</t>
        </is>
      </c>
    </row>
    <row r="12333">
      <c r="A12333" t="inlineStr">
        <is>
          <t>Magnolie</t>
        </is>
      </c>
      <c r="B12333" t="inlineStr"/>
      <c r="C12333" t="inlineStr"/>
      <c r="D12333" t="inlineStr">
        <is>
          <t>cây mộc lan</t>
        </is>
      </c>
    </row>
    <row r="12334">
      <c r="A12334" t="inlineStr">
        <is>
          <t>Mahl</t>
        </is>
      </c>
      <c r="B12334" t="inlineStr"/>
      <c r="C12334" t="inlineStr"/>
      <c r="D12334" t="inlineStr">
        <is>
          <t>bữa cơm, tiệc, tiệc chiêu đãi - bột xay chưa mịn), lượng sữa vắt, bữa ăn - bữa tiệc, món ăn = das festliche Mahl + = das reichliche Mahl + = das im Stehen eingenommene Mahl +</t>
        </is>
      </c>
    </row>
    <row r="12335">
      <c r="A12335" t="inlineStr">
        <is>
          <t>Mahlen</t>
        </is>
      </c>
      <c r="B12335" t="inlineStr"/>
      <c r="C12335" t="inlineStr"/>
      <c r="D12335" t="inlineStr">
        <is>
          <t>sự xay, sự tán, sự nghiền, sự mài, tiếng nghiến ken két, công việc cực nhọc đều đều, cuộc đi bộ để tập luyện, lớp học rút, lớp luyện thi, cuộc đua ngựa nhảy rào, học sinh học gạo - sự cán, sự khía cạnh, sự làm gờ, sự giâ, sự đánh, sự tẩn</t>
        </is>
      </c>
    </row>
    <row r="12336">
      <c r="A12336" t="inlineStr">
        <is>
          <t>mahlen</t>
        </is>
      </c>
      <c r="B12336" t="inlineStr"/>
      <c r="C12336" t="inlineStr"/>
      <c r="D12336" t="inlineStr">
        <is>
          <t>rắc bột, xay thành bột - nghiến thành hột nhỏ, làm nổi hột, sơn già vân, nhuộm màu bền, thuộc thành da sần, cạo sạch lông, kết thành hạt - xay, tán, nghiền, mài, giũa, xát, đàn áp, áp bức, đè nén, quay cối xay cà phê, bắt làm việc cật lực, nhồi nhét - cán, xay bằng cối xay, xay bằng máy xay, nghiền bằng máy nghiền, đánh sủi bọt, đánh, đấm, thụi, giâ, tẩn, đánh gục, đánh bại, khắc cạnh, khía răng cưa, làm gờ, đi quanh, đánh đấm nhau - tán thành bột, giã nhỏ như cám, phun bụi nước, đạp vụn tan thành, phá huỷ hoàn toàn, bị đạp vụn tan tành, nát vụn như cám, thành bụi = mahlen + = mahlen +</t>
        </is>
      </c>
    </row>
    <row r="12337">
      <c r="A12337" t="inlineStr">
        <is>
          <t>Mahlgut</t>
        </is>
      </c>
      <c r="B12337" t="inlineStr"/>
      <c r="C12337" t="inlineStr"/>
      <c r="D12337" t="inlineStr">
        <is>
          <t>lúa đưa xay, mạch nha, lô, đàn, bầy, cỡ</t>
        </is>
      </c>
    </row>
    <row r="12338">
      <c r="A12338" t="inlineStr">
        <is>
          <t>Mahlzeit</t>
        </is>
      </c>
      <c r="B12338" t="inlineStr"/>
      <c r="C12338" t="inlineStr"/>
      <c r="D12338" t="inlineStr">
        <is>
          <t>sự ăn, sự cho ăn, cỏ, đồng cỏ, suất lúa mạch, suất cỏ khô, bữa ăn, bữa chén, chất liệu, sự cung cấp, đạn, băng đạn - bột xay chưa mịn), lượng sữa vắt - bữa tiệc, món ăn = na Mahlzeit! + = eine ausgiebige Mahlzeit +</t>
        </is>
      </c>
    </row>
    <row r="12339">
      <c r="A12339" t="inlineStr">
        <is>
          <t>mahnen</t>
        </is>
      </c>
      <c r="B12339" t="inlineStr"/>
      <c r="C12339" t="inlineStr"/>
      <c r="D12339" t="inlineStr">
        <is>
          <t>khiển trách, quở mắng, la rầy, răn bảo, khuyên răn, khuyên nhủ, động viên, cảnh cáo, báo cho biết trước, nhắc, nhắc nhở - = mahnen +</t>
        </is>
      </c>
    </row>
    <row r="12340">
      <c r="A12340" t="inlineStr">
        <is>
          <t>mahnend</t>
        </is>
      </c>
      <c r="B12340" t="inlineStr"/>
      <c r="C12340" t="inlineStr"/>
      <c r="D12340" t="inlineStr">
        <is>
          <t>nhắc lại, nhớ lại</t>
        </is>
      </c>
    </row>
    <row r="12341">
      <c r="A12341" t="inlineStr">
        <is>
          <t>Mahnung</t>
        </is>
      </c>
      <c r="B12341" t="inlineStr"/>
      <c r="C12341" t="inlineStr"/>
      <c r="D12341" t="inlineStr">
        <is>
          <t>sự khiển trách, sự quở mắng, sự la rầy, sự răn bảo lời khuyên răn, lời khuyên nhủ, lời động viên, sự cảnh cáo, lời cảnh cáo, sự nhắc nhở, lời nhắc nhở - màu nâu xám, ngựa nâu xám, ruồi già, người mắc nợ, người đòi nợ, sự mắc nợ, sự đòi nợ, ngoại động từ, thúc nợ, đòi nợ, quấy rầy - sự cảnh cáo trước, sự báo trước, lời răn trước, lời cảnh giới, giấy gọi ra toà - cái nhắc nhở, cái làm nhớ lại</t>
        </is>
      </c>
    </row>
    <row r="12342">
      <c r="A12342" t="inlineStr">
        <is>
          <t>Mahnzeichen</t>
        </is>
      </c>
      <c r="B12342" t="inlineStr"/>
      <c r="C12342" t="inlineStr"/>
      <c r="D12342" t="inlineStr">
        <is>
          <t>dấu, vật để nhớ, vật kỷ niệm</t>
        </is>
      </c>
    </row>
    <row r="12343">
      <c r="A12343" t="inlineStr">
        <is>
          <t>Mai</t>
        </is>
      </c>
      <c r="B12343" t="inlineStr"/>
      <c r="C12343" t="inlineStr"/>
      <c r="D12343">
        <f> der Erste Mai +</f>
        <v/>
      </c>
    </row>
    <row r="12344">
      <c r="A12344" t="inlineStr">
        <is>
          <t>Maibaum</t>
        </is>
      </c>
      <c r="B12344" t="inlineStr"/>
      <c r="C12344" t="inlineStr"/>
      <c r="D12344" t="inlineStr">
        <is>
          <t>cây nêu ngày 1 tháng 5</t>
        </is>
      </c>
    </row>
    <row r="12345">
      <c r="A12345" t="inlineStr">
        <is>
          <t>Mais</t>
        </is>
      </c>
      <c r="B12345" t="inlineStr"/>
      <c r="C12345" t="inlineStr"/>
      <c r="D12345" t="inlineStr">
        <is>
          <t>chai, hạt ngũ cốc, cây ngũ cốc, ngô, bắp Indian corn), rượu ngô = der Mais +</t>
        </is>
      </c>
    </row>
    <row r="12346">
      <c r="A12346" t="inlineStr">
        <is>
          <t>Maiskolben</t>
        </is>
      </c>
      <c r="B12346" t="inlineStr"/>
      <c r="C12346" t="inlineStr"/>
      <c r="D12346" t="inlineStr">
        <is>
          <t>con thiên nga trống, ngựa khoẻ chân ngắn, lõi ngô corn cob), cục than tròn, cái bánh tròn, hạt phí lớn, đất trộn rơm, toocsi, vách đất, vách toocsi</t>
        </is>
      </c>
    </row>
    <row r="12347">
      <c r="A12347" t="inlineStr">
        <is>
          <t>Maismehl</t>
        </is>
      </c>
      <c r="B12347" t="inlineStr"/>
      <c r="C12347" t="inlineStr"/>
      <c r="D12347" t="inlineStr">
        <is>
          <t>cháo ngô, bánh đúc ngô</t>
        </is>
      </c>
    </row>
    <row r="12348">
      <c r="A12348" t="inlineStr">
        <is>
          <t>Major</t>
        </is>
      </c>
      <c r="B12348" t="inlineStr"/>
      <c r="C12348" t="inlineStr"/>
      <c r="D12348" t="inlineStr">
        <is>
          <t>thiếu tá, con trai đến tuổi thành niên, chuyên đề, người có địa vị cao hơn</t>
        </is>
      </c>
    </row>
    <row r="12349">
      <c r="A12349" t="inlineStr">
        <is>
          <t>makellos</t>
        </is>
      </c>
      <c r="B12349" t="inlineStr"/>
      <c r="C12349" t="inlineStr"/>
      <c r="D12349" t="inlineStr">
        <is>
          <t>không có vết, không rạn nứt, không có chỗ hỏng, hoàn thiện, hoàn mỹ - tinh khiết, trong trắng, không vết, không chê vào đâu được, không có khuyết điểm nào, không có sai lầm gì, không có đốm - trong, trong sạch, nguyên chất, không lai, thuần chủng, trong sáng, thanh khiết, thuần khiết, trinh bạch, thuần tuý, hoàn toàn, chỉ là, có một nguyên âm đứng trước, tận cùng bằng một nguyên âm - không có phụ âm khác kèm theo sau - sạch sẽ, tinh tươm, không có vết nhơ, không bị mang tai mang tiếng - không vết dơ, không gỉ - không bị ô uế</t>
        </is>
      </c>
    </row>
    <row r="12350">
      <c r="A12350" t="inlineStr">
        <is>
          <t>Makellosigkeit</t>
        </is>
      </c>
      <c r="B12350" t="inlineStr"/>
      <c r="C12350" t="inlineStr"/>
      <c r="D12350" t="inlineStr">
        <is>
          <t>tính hoàn thiện, tính hoàn mỹ - sự tinh khiết, sự trong trắng</t>
        </is>
      </c>
    </row>
    <row r="12351">
      <c r="A12351" t="inlineStr">
        <is>
          <t>Makler</t>
        </is>
      </c>
      <c r="B12351" t="inlineStr"/>
      <c r="C12351" t="inlineStr"/>
      <c r="D12351" t="inlineStr">
        <is>
          <t>người đại lý, số nhiều) tay sai, chỉ điểm tay chân, bộ hạ, tác nhân - người môi giới, người mối lái buôn bán, người bán đồ cũ, người được phép bán hàng tịch thu, người định giá hàng tịch thu - người làm thuê việc lặt vặt, người làm khoán, kẻ đầu cơ, người môi giới chạy hàng xách, người buôn bán cổ phần, người bán buôn, người cho thuê ngựa, người cho thuê xe - kẻ lợi dụng chức vụ để xoay sở kiếm chác</t>
        </is>
      </c>
    </row>
    <row r="12352">
      <c r="A12352" t="inlineStr">
        <is>
          <t>Makrele</t>
        </is>
      </c>
      <c r="B12352" t="inlineStr"/>
      <c r="C12352" t="inlineStr"/>
      <c r="D12352" t="inlineStr">
        <is>
          <t>cá thu</t>
        </is>
      </c>
    </row>
    <row r="12353">
      <c r="A12353" t="inlineStr">
        <is>
          <t>Makrone</t>
        </is>
      </c>
      <c r="B12353" t="inlineStr"/>
      <c r="C12353" t="inlineStr"/>
      <c r="D12353" t="inlineStr">
        <is>
          <t>bánh hạnh nhân</t>
        </is>
      </c>
    </row>
    <row r="12354">
      <c r="A12354" t="inlineStr">
        <is>
          <t>Makulatur</t>
        </is>
      </c>
      <c r="B12354" t="inlineStr"/>
      <c r="C12354" t="inlineStr"/>
      <c r="D12354" t="inlineStr">
        <is>
          <t>sự làm hỏng, sự làm hư, sự bị hỏng, cái bị làm hỏng, giấy in bông</t>
        </is>
      </c>
    </row>
    <row r="12355">
      <c r="A12355" t="inlineStr">
        <is>
          <t>Mal</t>
        </is>
      </c>
      <c r="B12355" t="inlineStr"/>
      <c r="C12355" t="inlineStr"/>
      <c r="D12355" t="inlineStr">
        <is>
          <t>đồng Mác, dấu, nhãn, nhãn hiệu, vết, lằn, bớt, đốm, lang, dấu chữ thập, đích, mục đích, mục tiêu &amp; ), chứng cớ, biểu hiện, danh vọng, danh tiếng, mức, tiêu chuẩn, trình độ, điểm, điểm số = das Mal + = manches Mal + = das nächste Mal + = zum ersten Mal + = ein anderes Mal + = für dies eine Mal +</t>
        </is>
      </c>
    </row>
    <row r="12356">
      <c r="A12356" t="inlineStr">
        <is>
          <t>Malaria</t>
        </is>
      </c>
      <c r="B12356" t="inlineStr"/>
      <c r="C12356" t="inlineStr"/>
      <c r="D12356" t="inlineStr">
        <is>
          <t>cơn sốt rét, cơn sốt run, cơn rùng mình = die Malaria + = gegen Malaria +</t>
        </is>
      </c>
    </row>
    <row r="12357">
      <c r="A12357" t="inlineStr">
        <is>
          <t>Male</t>
        </is>
      </c>
      <c r="B12357" t="inlineStr"/>
      <c r="C12357" t="inlineStr"/>
      <c r="D12357">
        <f> mehrere Male + = zum x-te Male + = zum zigsten Male + = wann sahen Sie sie zum ersten Male? +</f>
        <v/>
      </c>
    </row>
    <row r="12358">
      <c r="A12358" t="inlineStr">
        <is>
          <t>malen</t>
        </is>
      </c>
      <c r="B12358" t="inlineStr"/>
      <c r="C12358" t="inlineStr"/>
      <c r="D12358" t="inlineStr">
        <is>
          <t>vẽ, tả, miêu tả - depict, tưởng tượng - - sơn, quét sơn, tô vẽ, mô tả, đánh phấn, vẽ tranh, thoa phấn - viết bằng bút chì, vẽ bằng bút chì, kẻ bằng bút chì, tô bằng bút chì, ghi bằng bút chì, ghi vào sổ đánh cá, dạng bị động đánh bóng nhẹ bằng những đường vòng tròn đồng tâm hoặc song song) - về, mô tả một cách sinh động, hình dung tưởng tượng - vẽ chân dung, miêu tả sinh động, đóng vai</t>
        </is>
      </c>
    </row>
    <row r="12359">
      <c r="A12359" t="inlineStr">
        <is>
          <t>Maler</t>
        </is>
      </c>
      <c r="B12359" t="inlineStr"/>
      <c r="C12359" t="inlineStr"/>
      <c r="D12359" t="inlineStr">
        <is>
          <t>nghệ sĩ, hoạ sĩ - thợ sơn, dây néo = ein angeblicher Maler +</t>
        </is>
      </c>
    </row>
    <row r="12360">
      <c r="A12360" t="inlineStr">
        <is>
          <t>Malerei</t>
        </is>
      </c>
      <c r="B12360" t="inlineStr"/>
      <c r="C12360" t="inlineStr"/>
      <c r="D12360" t="inlineStr">
        <is>
          <t>sự sơn, hội hoạ, bức vẽ, bức tranh</t>
        </is>
      </c>
    </row>
    <row r="12361">
      <c r="A12361" t="inlineStr">
        <is>
          <t>malerisch</t>
        </is>
      </c>
      <c r="B12361" t="inlineStr"/>
      <c r="C12361" t="inlineStr"/>
      <c r="D12361" t="inlineStr">
        <is>
          <t>tranh ảnh, diễn tả bằng tranh ảnh, có nhiều tranh ảnh, diễn đạt bằng hình tượng, nhiều hình ảnh, nhiều hình tượng sinh động - đẹp, đẹp như tranh, đáng vẽ nên tranh, sinh động - sân khấu, kịch trường, thể hiện một chuyện, ghi lại nột sự kiện, điệu, màu mè, vờ vĩnh, có vẻ kịch</t>
        </is>
      </c>
    </row>
    <row r="12362">
      <c r="A12362" t="inlineStr">
        <is>
          <t>Malve</t>
        </is>
      </c>
      <c r="B12362" t="inlineStr"/>
      <c r="C12362" t="inlineStr"/>
      <c r="D12362" t="inlineStr">
        <is>
          <t>cây thục quỳ, hoa thục quỳ - cây cẩm quỳ</t>
        </is>
      </c>
    </row>
    <row r="12363">
      <c r="A12363" t="inlineStr">
        <is>
          <t>Malz</t>
        </is>
      </c>
      <c r="B12363" t="inlineStr"/>
      <c r="C12363" t="inlineStr"/>
      <c r="D12363" t="inlineStr">
        <is>
          <t>mạch nha = zu Malz werden + = das geröstete Malz + = an ihm ist Hopfen und Malz verloren +</t>
        </is>
      </c>
    </row>
    <row r="12364">
      <c r="A12364" t="inlineStr">
        <is>
          <t>Mammon</t>
        </is>
      </c>
      <c r="B12364" t="inlineStr"/>
      <c r="C12364" t="inlineStr"/>
      <c r="D12364" t="inlineStr">
        <is>
          <t>luộitiền, của = der Mammon +</t>
        </is>
      </c>
    </row>
    <row r="12365">
      <c r="A12365" t="inlineStr">
        <is>
          <t>Mammut</t>
        </is>
      </c>
      <c r="B12365" t="inlineStr"/>
      <c r="C12365" t="inlineStr"/>
      <c r="D12365" t="inlineStr">
        <is>
          <t>voi cổ, voi mamut</t>
        </is>
      </c>
    </row>
    <row r="12366">
      <c r="A12366" t="inlineStr">
        <is>
          <t>Manager</t>
        </is>
      </c>
      <c r="B12366" t="inlineStr"/>
      <c r="C12366" t="inlineStr"/>
      <c r="D12366" t="inlineStr">
        <is>
          <t>quyền hành pháp, tổ chức hành pháp, uỷ viên ban chấp hành, uỷ viên ban quản trị - người quản lý, quản đốc, giám đốc, người trông nom, người nội trợ = der Key Account Manager +</t>
        </is>
      </c>
    </row>
    <row r="12367">
      <c r="A12367" t="inlineStr">
        <is>
          <t>manche</t>
        </is>
      </c>
      <c r="B12367" t="inlineStr"/>
      <c r="C12367" t="inlineStr"/>
      <c r="D12367" t="inlineStr">
        <is>
          <t>nào đó, một ít, một vài, dăm ba, khá nhiều, đáng kể, đúng là, ra trò, đến một chừng mực nào đó, một tí, hơi, khoảng chừng</t>
        </is>
      </c>
    </row>
    <row r="12368">
      <c r="A12368" t="inlineStr">
        <is>
          <t>mancher</t>
        </is>
      </c>
      <c r="B12368" t="inlineStr"/>
      <c r="C12368" t="inlineStr"/>
      <c r="D12368" t="inlineStr">
        <is>
          <t>nhiều, lắm</t>
        </is>
      </c>
    </row>
    <row r="12369">
      <c r="A12369" t="inlineStr">
        <is>
          <t>manchmal</t>
        </is>
      </c>
      <c r="B12369" t="inlineStr"/>
      <c r="C12369" t="inlineStr"/>
      <c r="D12369" t="inlineStr">
        <is>
          <t>đôi khi, đôi lúc, lắm lúc, lúc thì</t>
        </is>
      </c>
    </row>
    <row r="12370">
      <c r="A12370" t="inlineStr">
        <is>
          <t>Mandarin</t>
        </is>
      </c>
      <c r="B12370" t="inlineStr"/>
      <c r="C12370" t="inlineStr"/>
      <c r="D12370" t="inlineStr">
        <is>
          <t>quan lại, thủ lĩnh lạc hậu, búp bê mặc quần áo Trung quốc biết gật, tiếng phổ thông, quả quít, rượu quít, màu vỏ quít</t>
        </is>
      </c>
    </row>
    <row r="12371">
      <c r="A12371" t="inlineStr">
        <is>
          <t>Mandarine</t>
        </is>
      </c>
      <c r="B12371" t="inlineStr"/>
      <c r="C12371" t="inlineStr"/>
      <c r="D12371" t="inlineStr">
        <is>
          <t>quả quít tangerine orange)</t>
        </is>
      </c>
    </row>
    <row r="12372">
      <c r="A12372" t="inlineStr">
        <is>
          <t>Mandat</t>
        </is>
      </c>
      <c r="B12372" t="inlineStr"/>
      <c r="C12372" t="inlineStr"/>
      <c r="D12372" t="inlineStr">
        <is>
          <t>lệnh, trát, sự uỷ nhiệm, sự uỷ thác, sự uỷ mị, chỉ thị, yêu cầu = das Mandat + = das Mandat + = unter ein Mandat stellen +</t>
        </is>
      </c>
    </row>
    <row r="12373">
      <c r="A12373" t="inlineStr">
        <is>
          <t>Mandel</t>
        </is>
      </c>
      <c r="B12373" t="inlineStr"/>
      <c r="C12373" t="inlineStr"/>
      <c r="D12373" t="inlineStr">
        <is>
          <t>quả hạnh, hạch hạnh, vật hình quả hạnh = die Mandel + = die bittere Mandel +</t>
        </is>
      </c>
    </row>
    <row r="12374">
      <c r="A12374" t="inlineStr">
        <is>
          <t>Mandoline</t>
        </is>
      </c>
      <c r="B12374" t="inlineStr"/>
      <c r="C12374" t="inlineStr"/>
      <c r="D12374" t="inlineStr">
        <is>
          <t>đàn măng-ddô-lin</t>
        </is>
      </c>
    </row>
    <row r="12375">
      <c r="A12375" t="inlineStr">
        <is>
          <t>Manege</t>
        </is>
      </c>
      <c r="B12375" t="inlineStr"/>
      <c r="C12375" t="inlineStr"/>
      <c r="D12375"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12376">
      <c r="A12376" t="inlineStr">
        <is>
          <t>Mangel</t>
        </is>
      </c>
      <c r="B12376" t="inlineStr"/>
      <c r="C12376" t="inlineStr"/>
      <c r="D12376" t="inlineStr">
        <is>
          <t>máy cán là = der Mangel + = der Mangel + = Mangel haben + = aus Mangel an +</t>
        </is>
      </c>
    </row>
    <row r="12377">
      <c r="A12377" t="inlineStr">
        <is>
          <t>mangelhaft</t>
        </is>
      </c>
      <c r="B12377" t="inlineStr"/>
      <c r="C12377" t="inlineStr"/>
      <c r="D12377" t="inlineStr">
        <is>
          <t>có thiếu sót, có nhược điểm, có tật xấu, có khuyết điểm, kém, không hoàn toàn, khuyết điểm - thiếu, thiếu hụt, không đầy đủ, kém cỏi, bất tài, không đủ khả năng - mắc khuyết điểm, mắc lỗi, không tốt, không chính xác, bị rò - có vết, rạn nứt, có chỗ hỏng, không hoàn thiện, không hoàn mỹ - không hoàn hảo, không hoàn chỉnh, chưa hoàn thành, còn dở dang, thời quá khứ chưa hoàn thành - chưa đầy đủ, chưa xong - không đủ - nghèo, bần cùng, xấu, tồi, yếu, thô thiển, đáng thương, tội nghiệp, đáng khinh, tầm thường, không đáng kể, hèn nhát, hèn hạ - rách tã, rách tả tơi, rách rưới, bù xù, bờm xờm, dựng ngược cả lên, gồ ghề, lởm chởm, tả tơi, rời rạc, không đều</t>
        </is>
      </c>
    </row>
    <row r="12378">
      <c r="A12378" t="inlineStr">
        <is>
          <t>Mangelhaftigkeit</t>
        </is>
      </c>
      <c r="B12378" t="inlineStr"/>
      <c r="C12378" t="inlineStr"/>
      <c r="D12378" t="inlineStr">
        <is>
          <t>sự có thiếu sót, sự có nhược điểm, sự có tật xấu, sự có khuyết điểm - bản chất xấu xa, sự đồi bại, tính chất độc ác, sự sai sót, sự không hợp cách</t>
        </is>
      </c>
    </row>
    <row r="12379">
      <c r="A12379" t="inlineStr">
        <is>
          <t>mangels</t>
        </is>
      </c>
      <c r="B12379" t="inlineStr"/>
      <c r="C12379" t="inlineStr"/>
      <c r="D12379" t="inlineStr">
        <is>
          <t>thiếu, không có</t>
        </is>
      </c>
    </row>
    <row r="12380">
      <c r="A12380" t="inlineStr">
        <is>
          <t>Mangelware</t>
        </is>
      </c>
      <c r="B12380" t="inlineStr"/>
      <c r="C12380" t="inlineStr"/>
      <c r="D12380" t="inlineStr">
        <is>
          <t>sự thiếu</t>
        </is>
      </c>
    </row>
    <row r="12381">
      <c r="A12381" t="inlineStr">
        <is>
          <t>Manie</t>
        </is>
      </c>
      <c r="B12381" t="inlineStr"/>
      <c r="C12381" t="inlineStr"/>
      <c r="D12381" t="inlineStr">
        <is>
          <t>chứng điên, chứng cuồng, tính gàn, tính kỳ quặc, tính ham mê, tính nghiện - sự ảm ảnh, tình trạng bị ám ảnh, điều ám ảnh</t>
        </is>
      </c>
    </row>
    <row r="12382">
      <c r="A12382" t="inlineStr">
        <is>
          <t>Manieren</t>
        </is>
      </c>
      <c r="B12382" t="inlineStr"/>
      <c r="C12382" t="inlineStr"/>
      <c r="D12382" t="inlineStr">
        <is>
          <t>thô lỗ, cục cằn, lịch sự = die guten Manieren + = er hat keine Manieren + = mit schlechten Manieren +</t>
        </is>
      </c>
    </row>
    <row r="12383">
      <c r="A12383" t="inlineStr">
        <is>
          <t>manieriert</t>
        </is>
      </c>
      <c r="B12383" t="inlineStr"/>
      <c r="C12383" t="inlineStr"/>
      <c r="D12383" t="inlineStr">
        <is>
          <t>có ý, xúc động, bị mắc, bị nhiễm, giả tạo, điệu bộ, màu mè, không tự nhiên - kiểu cách, cầu kỳ</t>
        </is>
      </c>
    </row>
    <row r="12384">
      <c r="A12384" t="inlineStr">
        <is>
          <t>manierlich</t>
        </is>
      </c>
      <c r="B12384" t="inlineStr"/>
      <c r="C12384" t="inlineStr"/>
      <c r="D12384" t="inlineStr">
        <is>
          <t>hợp với khuôn phép, đứng đắn, đoan trang, tề chỉnh, lịch sự, tao nhã, kha khá, tươm tất, tử tế, tốt, hiền, không nghiêm khắc - lễ phép, lễ đ - đúng, thích đáng, thích hợp, đúng đắn, chính xác, đặt sau danh từ) thật sự, đích thực, đích thị, đích thân, bản thân, riêng, riêng biệt, hoàn toàn, thực sự, đích đáng, ra trò, đúng mực - hợp thức, hợp lệ, chỉnh, chính, đích, đẹp trai, có màu tự nhiên - có hạnh kiểm tốt, có giáo dục</t>
        </is>
      </c>
    </row>
    <row r="12385">
      <c r="A12385" t="inlineStr">
        <is>
          <t>Manifest</t>
        </is>
      </c>
      <c r="B12385" t="inlineStr"/>
      <c r="C12385" t="inlineStr"/>
      <c r="D12385" t="inlineStr">
        <is>
          <t>sự tuyên bố, lời tuyên bố, bản tuyên ngôn, sự công bố, sự khai, lời khai, tờ khai, sự xướng lên</t>
        </is>
      </c>
    </row>
    <row r="12386">
      <c r="A12386" t="inlineStr">
        <is>
          <t>manifestieren</t>
        </is>
      </c>
      <c r="B12386" t="inlineStr"/>
      <c r="C12386" t="inlineStr"/>
      <c r="D12386" t="inlineStr">
        <is>
          <t>biểu lộ, biểu thị, bày tỏ, chứng tỏ, kê khai vào bản kê khai, hiện ra</t>
        </is>
      </c>
    </row>
    <row r="12387">
      <c r="A12387" t="inlineStr">
        <is>
          <t>Manipulation</t>
        </is>
      </c>
      <c r="B12387" t="inlineStr"/>
      <c r="C12387" t="inlineStr"/>
      <c r="D12387" t="inlineStr">
        <is>
          <t>sự vận dụng bằng tay, sự thao tác, sự lôi kéo, sự vận động</t>
        </is>
      </c>
    </row>
    <row r="12388">
      <c r="A12388" t="inlineStr">
        <is>
          <t>manipulieren</t>
        </is>
      </c>
      <c r="B12388" t="inlineStr"/>
      <c r="C12388" t="inlineStr"/>
      <c r="D12388" t="inlineStr">
        <is>
          <t>sắp xếp gian lận - vận dụng bằng tay, thao tác, lôi kéo, vận động - trang bị cho tàu thuyền, lắp ráp, mặc, dựng lên, được trãng bị những thứ cần thiết, lừa đảo, gian lận</t>
        </is>
      </c>
    </row>
    <row r="12389">
      <c r="A12389" t="inlineStr">
        <is>
          <t>Manko</t>
        </is>
      </c>
      <c r="B12389" t="inlineStr"/>
      <c r="C12389" t="inlineStr"/>
      <c r="D12389" t="inlineStr">
        <is>
          <t>sự thiếu hụt, sự không đầy đủ, số tiền thiếu hụt, lượng thiếu hụt, sự thiếu sót, sự kém cỏi, sự bất tài, số khuyết - = das Manko +</t>
        </is>
      </c>
    </row>
    <row r="12390">
      <c r="A12390" t="inlineStr">
        <is>
          <t>mannbar</t>
        </is>
      </c>
      <c r="B12390" t="inlineStr"/>
      <c r="C12390" t="inlineStr"/>
      <c r="D12390" t="inlineStr">
        <is>
          <t>đến tuổi lấy chồng, tới tuần cập kê - đàn ông, mang tính chất đàn ông, có khả năng có con, hùng, hùng dững, cương cường, rắn rỏi, đáng bậc làm trai</t>
        </is>
      </c>
    </row>
    <row r="12391">
      <c r="A12391" t="inlineStr">
        <is>
          <t>Mannbarkeit</t>
        </is>
      </c>
      <c r="B12391" t="inlineStr"/>
      <c r="C12391" t="inlineStr"/>
      <c r="D12391" t="inlineStr">
        <is>
          <t>sự đến tuổi dậy thì, lông tơ</t>
        </is>
      </c>
    </row>
    <row r="12392">
      <c r="A12392" t="inlineStr">
        <is>
          <t>Mannequin</t>
        </is>
      </c>
      <c r="B12392" t="inlineStr"/>
      <c r="C12392" t="inlineStr"/>
      <c r="D12392" t="inlineStr">
        <is>
          <t>người lùn, người kiểu, người giả - cô gái mặc áo mẫu chiêu hàng - kiểu, mẫu, mô hình, người làm gương, người gương mẫu, người giống hệt, vật giống hệt, người làm kiểu, vật làm kiểu, người đàn bà mặc quần áo mẫu, quần áo mặc làm mẫu, vật mẫu</t>
        </is>
      </c>
    </row>
    <row r="12393">
      <c r="A12393" t="inlineStr">
        <is>
          <t>Mannes</t>
        </is>
      </c>
      <c r="B12393" t="inlineStr"/>
      <c r="C12393" t="inlineStr"/>
      <c r="D12393">
        <f> der abnorme Geschlechtstrieb des Mannes +</f>
        <v/>
      </c>
    </row>
    <row r="12394">
      <c r="A12394" t="inlineStr">
        <is>
          <t>Mannesalter</t>
        </is>
      </c>
      <c r="B12394" t="inlineStr"/>
      <c r="C12394" t="inlineStr"/>
      <c r="D12394">
        <f> im vollen Mannesalter stehend +</f>
        <v/>
      </c>
    </row>
    <row r="12395">
      <c r="A12395" t="inlineStr">
        <is>
          <t>Manneskraft</t>
        </is>
      </c>
      <c r="B12395" t="inlineStr"/>
      <c r="C12395" t="inlineStr"/>
      <c r="D12395" t="inlineStr">
        <is>
          <t>nhân lực, sức người, đơn vị sức người</t>
        </is>
      </c>
    </row>
    <row r="12396">
      <c r="A12396" t="inlineStr">
        <is>
          <t>mannhaft</t>
        </is>
      </c>
      <c r="B12396" t="inlineStr"/>
      <c r="C12396" t="inlineStr"/>
      <c r="D12396" t="inlineStr">
        <is>
          <t>không sợ, dũng cảm, gan dạ, tinh thần bất khuất, tinh thần kiên cường - dũng mãnh, táo bạo, can trường, kiên quyết - có tính chất đàn ông, có đức tính đàn ông, hùng dũng, mạnh mẽ, can đảm, kiên cường, có vẻ đàn ông, hợp với đàn ông - giống đực, đàn ông, có những đức tính như đàn ông - chắc, bền, chắc mập, mập mạp, báo mập</t>
        </is>
      </c>
    </row>
    <row r="12397">
      <c r="A12397" t="inlineStr">
        <is>
          <t>Mannhaftigkeit</t>
        </is>
      </c>
      <c r="B12397" t="inlineStr"/>
      <c r="C12397" t="inlineStr"/>
      <c r="D12397" t="inlineStr">
        <is>
          <t>tính dũng mãnh, tính táo bạo, tính can trường, tính kiên quyết - sự chắc, sự bền, sự dũng cảm, sự kiên cường, sự chắc mập</t>
        </is>
      </c>
    </row>
    <row r="12398">
      <c r="A12398" t="inlineStr">
        <is>
          <t>mannigfaltig</t>
        </is>
      </c>
      <c r="B12398" t="inlineStr"/>
      <c r="C12398" t="inlineStr"/>
      <c r="D12398" t="inlineStr">
        <is>
          <t>gồm nhiều loại khác nhau, linh tinh, thay đổi khác nhau - rất nhiều, nhiều vẻ - tạp, pha tạp, hỗn hợp, có nhiều đặc tính khác nhau, có nhiều thể khác nhau - nhiều, khác nhau, phong phú - nhiều mối, phức tạp - thay đổi, biến đổi, lắm vẻ, đầy những đổi thay - nhiều thứ khác nhau</t>
        </is>
      </c>
    </row>
    <row r="12399">
      <c r="A12399" t="inlineStr">
        <is>
          <t>Mannigfaltigkeit</t>
        </is>
      </c>
      <c r="B12399" t="inlineStr"/>
      <c r="C12399" t="inlineStr"/>
      <c r="D12399" t="inlineStr">
        <is>
          <t>sự làm cho thành nhiều dạng, sự làm cho thành nhiều vẻ - tính nhiều dạng, tính nhiều vẻ, loại khác nhau - vô số - trạng thái khác nhau, trạng thái muôn màu muôn vẻ, tính chất bất đồng, nhiều thứ, mớ, thứ, variety_show</t>
        </is>
      </c>
    </row>
    <row r="12400">
      <c r="A12400" t="inlineStr">
        <is>
          <t>Mannsbild</t>
        </is>
      </c>
      <c r="B12400" t="inlineStr"/>
      <c r="C12400" t="inlineStr"/>
      <c r="D12400" t="inlineStr">
        <is>
          <t>người, con người, đàn ông, nam nhi, chồng, số nhiều) người, người hầu, đầy tớ, cậu, cậu cả, quân cờ</t>
        </is>
      </c>
    </row>
    <row r="12401">
      <c r="A12401" t="inlineStr">
        <is>
          <t>Mannschaft</t>
        </is>
      </c>
      <c r="B12401" t="inlineStr"/>
      <c r="C12401" t="inlineStr"/>
      <c r="D12401" t="inlineStr">
        <is>
          <t>toàn bộ thuỷ thủ trên tàu, toàn bộ người lái và nhân viên trên máy bay, ban nhóm, đội, bọn, tụi, đám, bè lũ - toàn thể cán bộ công nhân viên, phòng tổ chức cán bộ, vụ tổ chức cán bộ - cỗ, tổ = die Mannschaft + = in einer Mannschaft sein + = vor versammelter Mannschaft + = gegen ein Mannschaft verlieren +</t>
        </is>
      </c>
    </row>
    <row r="12402">
      <c r="A12402" t="inlineStr">
        <is>
          <t>Mannschaften</t>
        </is>
      </c>
      <c r="B12402" t="inlineStr"/>
      <c r="C12402" t="inlineStr"/>
      <c r="D12402" t="inlineStr">
        <is>
          <t>sự dàn trận, sự bày binh bố trận, lực lượng quân đội, dãy sắp xếp ngay ngắn, hàng ngũ chỉnh tề, danh sách hội thẩm, quần áo, đồ trang điểm, mạng anten antenna array) = die Mannschaften + = die Mannschaften +</t>
        </is>
      </c>
    </row>
    <row r="12403">
      <c r="A12403" t="inlineStr">
        <is>
          <t>Mannschaftsaufstellung</t>
        </is>
      </c>
      <c r="B12403" t="inlineStr"/>
      <c r="C12403" t="inlineStr"/>
      <c r="D12403" t="inlineStr">
        <is>
          <t>đội hình, hàng, độ ngũ, sự sắp xếp đội hình</t>
        </is>
      </c>
    </row>
    <row r="12404">
      <c r="A12404" t="inlineStr">
        <is>
          <t>mannstoll</t>
        </is>
      </c>
      <c r="B12404" t="inlineStr"/>
      <c r="C12404" t="inlineStr"/>
      <c r="D12404" t="inlineStr">
        <is>
          <t>cuồng dâm</t>
        </is>
      </c>
    </row>
    <row r="12405">
      <c r="A12405" t="inlineStr">
        <is>
          <t>Manometer</t>
        </is>
      </c>
      <c r="B12405" t="inlineStr"/>
      <c r="C12405" t="inlineStr"/>
      <c r="D12405" t="inlineStr">
        <is>
          <t>đồ cầm, vật cược, vật làm tin, găng tay ném xuống đất để thách đấu, sự thách đấu, gauge - máy đo, cái đo cỡ, loại, kiểu, cỡ, tầm, quy mô, khả năng, khoảng cách đường ray, tiêu chuẩn đánh giá, phương tiện đánh giá, lanhgô điều chỉnh lề, cái mấp của thợ mộc, gage) hướng đi so với chiều gió - cái đo áp, áp kế</t>
        </is>
      </c>
    </row>
    <row r="12406">
      <c r="A12406" t="inlineStr">
        <is>
          <t>Mansarde</t>
        </is>
      </c>
      <c r="B12406" t="inlineStr"/>
      <c r="C12406" t="inlineStr"/>
      <c r="D12406" t="inlineStr">
        <is>
          <t>tiếng A-ten, gác mái, tường mặt thượng, tầng mặt thượng - cửa sổ ở mái nhà - mái hai mảng mansard roof)</t>
        </is>
      </c>
    </row>
    <row r="12407">
      <c r="A12407" t="inlineStr">
        <is>
          <t>Manschette</t>
        </is>
      </c>
      <c r="B12407" t="inlineStr"/>
      <c r="C12407" t="inlineStr"/>
      <c r="D12407" t="inlineStr">
        <is>
          <t>cổ áo, vòng cổ, vòng đai, vòng đệm, vòng lông cổ, chả cuộn - cổ tay áo, cổ tay áo giả, gấu vén lên, gấu lơ-vê, cái tát, cái bạt tai, cú đấm, cú thoi, quả thụi - tay áo, ống ngoài, ống bọc ngoài, măngsông - miếng da bao cổ tay</t>
        </is>
      </c>
    </row>
    <row r="12408">
      <c r="A12408" t="inlineStr">
        <is>
          <t>Manschettenknopf</t>
        </is>
      </c>
      <c r="B12408" t="inlineStr"/>
      <c r="C12408" t="inlineStr"/>
      <c r="D12408" t="inlineStr">
        <is>
          <t>đuốc, cây đuốc, mắt xích, vòng xích, khâu xích, mắt dây đạc, khuy cửa tay, mắt lưới, mắt áo sợi dệt, mắt áo sợi đan, mối liên lạc, chỗ nối, vật để nối - lứa ngựa nuôi, trại nuôi ngựa giống, ngựa giống, đinh đầu lớn, núm cửa, quả đấm cửa, Rivê, đinh tán, khuy rời, cột</t>
        </is>
      </c>
    </row>
    <row r="12409">
      <c r="A12409" t="inlineStr">
        <is>
          <t>Mantel</t>
        </is>
      </c>
      <c r="B12409" t="inlineStr"/>
      <c r="C12409" t="inlineStr"/>
      <c r="D12409" t="inlineStr">
        <is>
          <t>trường hợp, cảnh ngộ, hoàn cảnh, tình thế, ca, vụ, việc kiện, việc thưa kiện, kiện, việc tố tụng, cách, hộp, hòm, ngăn, túi, vỏ, hộp chữ in - áo choàng không tay, áo khoát không tay, lốt, mặt nạ - áo choàng ngoài, áo bành tô, áo choàng, váy, bộ lông, lớp, lượt, màng - - áo vét tông, áo vét, cái bao, áo giữ nhiệt, bìa bọc sách, bìa tài liệu chính thức, da - áo khoác, cái che phủ, cái che đậy, măng sông đèn, vỏ nâo, vỏ đại não, áo - áo khoác ngoài, lớp sơn phủ overcoating) - bao, mai, vỏ tàu, tường nhà, quan tài trong, thuyền đua, đạn trái phá, đạn súng cối, đạn, đốc kiếm, shell-jacket, nét đại cương, vỏ bề ngoài, đàn lia = der Mantel + = der Mantel + = der Mantel + = der Mantel + = der lose Mantel + = mit einem Mantel bedecken + = jemandem den Mantel ausziehen + = wir erkannten ihn an seinem Mantel +</t>
        </is>
      </c>
    </row>
    <row r="12410">
      <c r="A12410" t="inlineStr">
        <is>
          <t>Mantisse</t>
        </is>
      </c>
      <c r="B12410" t="inlineStr"/>
      <c r="C12410" t="inlineStr"/>
      <c r="D12410" t="inlineStr">
        <is>
          <t>phân số, phần nhỏ, miếng nhỏ, sự chia bánh thánh</t>
        </is>
      </c>
    </row>
    <row r="12411">
      <c r="A12411" t="inlineStr">
        <is>
          <t>Manual</t>
        </is>
      </c>
      <c r="B12411" t="inlineStr"/>
      <c r="C12411" t="inlineStr"/>
      <c r="D12411" t="inlineStr">
        <is>
          <t>bàn phím, bàn chữ, bảng điều khiển, bảng phân phối, bảng chuyển mạch, tổng đài điện thoại, bảng treo chìa khoá - sổ tay, sách học, phím đàn, sự tập sử dụng súng</t>
        </is>
      </c>
    </row>
    <row r="12412">
      <c r="A12412" t="inlineStr">
        <is>
          <t>manuell</t>
        </is>
      </c>
      <c r="B12412" t="inlineStr"/>
      <c r="C12412" t="inlineStr"/>
      <c r="D12412" t="inlineStr">
        <is>
          <t>tay, làm bằng tay, sổ tay, sách học</t>
        </is>
      </c>
    </row>
    <row r="12413">
      <c r="A12413" t="inlineStr">
        <is>
          <t>Manuskript</t>
        </is>
      </c>
      <c r="B12413" t="inlineStr"/>
      <c r="C12413" t="inlineStr"/>
      <c r="D12413" t="inlineStr">
        <is>
          <t>bản viết tay, bản thảo, bản đưa in - truyện phim, cốt kịch, kịch bản - nguyên bản, bản chính, chữ viết, chữ in ngả giống chữ viết, chữ viết tay giả chữ in, kịch bản phim đánh máy, bản phát thanh, câu trả lời viết - sự cầm, sự nắm, sự lấy, chầu, mẻ, tiền thu, cảnh quay = im Manuskript + = ohne Manuskript sprechen + = ein Manuskript lekturieren +</t>
        </is>
      </c>
    </row>
    <row r="12414">
      <c r="A12414" t="inlineStr">
        <is>
          <t>Mappe</t>
        </is>
      </c>
      <c r="B12414" t="inlineStr"/>
      <c r="C12414" t="inlineStr"/>
      <c r="D12414" t="inlineStr">
        <is>
          <t>cái giũa, thằng cha láu cá, thằng cha quay quắt, ô đựng tài liêu, hồ sơ, dây thép móc hồ sơ, tài liệu, tập báo, hàng, dãy, hàng quân - người gấp, dụng cụ gập giấy, bìa cứng, kính gấp, tài liệu gập, tài liệu xếp - cặp, danh sách vốn đầu tư, chức vị bộ trưởng - túi, cặp da</t>
        </is>
      </c>
    </row>
    <row r="12415">
      <c r="A12415" t="inlineStr">
        <is>
          <t>Marathonlauf</t>
        </is>
      </c>
      <c r="B12415" t="inlineStr"/>
      <c r="C12415" t="inlineStr"/>
      <c r="D12415" t="inlineStr">
        <is>
          <t>cuộc chạy đua maratông marathon race)</t>
        </is>
      </c>
    </row>
    <row r="12416">
      <c r="A12416" t="inlineStr">
        <is>
          <t>Margarine</t>
        </is>
      </c>
      <c r="B12416" t="inlineStr"/>
      <c r="C12416" t="inlineStr"/>
      <c r="D12416" t="inlineStr">
        <is>
          <t>macgarin marge) - mép, bờ, lề, macgarin margarine)</t>
        </is>
      </c>
    </row>
    <row r="12417">
      <c r="A12417" t="inlineStr">
        <is>
          <t>Marienhymnus</t>
        </is>
      </c>
      <c r="B12417" t="inlineStr"/>
      <c r="C12417" t="inlineStr"/>
      <c r="D12417" t="inlineStr">
        <is>
          <t>thuốc mỡ, thuốc xoa, dầu hắc ín, điều an ủi, điều làm yên tâm, lời xoa dịu, lời phỉnh</t>
        </is>
      </c>
    </row>
    <row r="12418">
      <c r="A12418" t="inlineStr">
        <is>
          <t>Marihuana</t>
        </is>
      </c>
      <c r="B12418" t="inlineStr"/>
      <c r="C12418" t="inlineStr"/>
      <c r="D12418">
        <f> die Marihuana + = Marihuana rauchen +</f>
        <v/>
      </c>
    </row>
    <row r="12419">
      <c r="A12419" t="inlineStr">
        <is>
          <t>Marille</t>
        </is>
      </c>
      <c r="B12419" t="inlineStr"/>
      <c r="C12419" t="inlineStr"/>
      <c r="D12419" t="inlineStr">
        <is>
          <t>quả mơ, cây mơ, màu mơ chim</t>
        </is>
      </c>
    </row>
    <row r="12420">
      <c r="A12420" t="inlineStr">
        <is>
          <t>Marinade</t>
        </is>
      </c>
      <c r="B12420" t="inlineStr"/>
      <c r="C12420" t="inlineStr"/>
      <c r="D12420"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t>
        </is>
      </c>
    </row>
    <row r="12421">
      <c r="A12421" t="inlineStr">
        <is>
          <t>Marine</t>
        </is>
      </c>
      <c r="B12421" t="inlineStr"/>
      <c r="C12421" t="inlineStr"/>
      <c r="D12421" t="inlineStr">
        <is>
          <t>đội tàu buôn, đội thuyền buôn the merchant marine), hải quân, lính thuỷ đánh bộ, tranh vẽ cảnh biển - = Marine- + = zur Marine gehörig +</t>
        </is>
      </c>
    </row>
    <row r="12422">
      <c r="A12422" t="inlineStr">
        <is>
          <t>Marinesoldat</t>
        </is>
      </c>
      <c r="B12422" t="inlineStr"/>
      <c r="C12422" t="inlineStr"/>
      <c r="D12422" t="inlineStr">
        <is>
          <t>đội tàu buôn, đội thuyền buôn the merchant marine), hải quân, lính thuỷ đánh bộ, tranh vẽ cảnh biển</t>
        </is>
      </c>
    </row>
    <row r="12423">
      <c r="A12423" t="inlineStr">
        <is>
          <t>marinieren</t>
        </is>
      </c>
      <c r="B12423" t="inlineStr"/>
      <c r="C12423" t="inlineStr"/>
      <c r="D12423" t="inlineStr">
        <is>
          <t>giầm, xát muối giấm vào</t>
        </is>
      </c>
    </row>
    <row r="12424">
      <c r="A12424" t="inlineStr">
        <is>
          <t>Marionette</t>
        </is>
      </c>
      <c r="B12424" t="inlineStr"/>
      <c r="C12424" t="inlineStr"/>
      <c r="D12424" t="inlineStr">
        <is>
          <t>con rối - con tốt, tốt đen, anh cầm cờ chạy hiệu, sự cầm đồ, vật đem cầm - bù nhìn, kẻ bị giật dây, nguỵ - kiếm, người thay mặt, người cấp dưới, người phụ việc, người tập lái máy bay</t>
        </is>
      </c>
    </row>
    <row r="12425">
      <c r="A12425" t="inlineStr">
        <is>
          <t>Marionettenpuppe</t>
        </is>
      </c>
      <c r="B12425" t="inlineStr"/>
      <c r="C12425" t="inlineStr"/>
      <c r="D12425" t="inlineStr">
        <is>
          <t>con rối</t>
        </is>
      </c>
    </row>
    <row r="12426">
      <c r="A12426" t="inlineStr">
        <is>
          <t>Marionettentheater</t>
        </is>
      </c>
      <c r="B12426" t="inlineStr"/>
      <c r="C12426" t="inlineStr"/>
      <c r="D12426" t="inlineStr">
        <is>
          <t>trò múa rối, những con rối</t>
        </is>
      </c>
    </row>
    <row r="12427">
      <c r="A12427" t="inlineStr">
        <is>
          <t>Mark</t>
        </is>
      </c>
      <c r="B12427" t="inlineStr"/>
      <c r="C12427" t="inlineStr"/>
      <c r="D12427" t="inlineStr">
        <is>
          <t>đồng Mác, dấu, nhãn, nhãn hiệu, vết, lằn, bớt, đốm, lang, dấu chữ thập, đích, mục đích, mục tiêu &amp; ), chứng cớ, biểu hiện, danh vọng, danh tiếng, mức, tiêu chuẩn, trình độ, điểm, điểm số = das Mark + = bis ins Mark + = jemanden bis ins Mark treffen +</t>
        </is>
      </c>
    </row>
    <row r="12428">
      <c r="A12428" t="inlineStr">
        <is>
          <t>markant</t>
        </is>
      </c>
      <c r="B12428" t="inlineStr"/>
      <c r="C12428" t="inlineStr"/>
      <c r="D12428" t="inlineStr">
        <is>
          <t>dũng cảm, táo bạo, cả gan, trơ trẽn, trơ tráo, liều lĩnh, rõ, rõ nét, dốc ngược, dốc đứng - rõ ràng, rõ rệt, bị để ý - lồi lên, nhô lên, đáng chú ý, nổi bật, xuất chúng, lỗi lạc, nổi tiếng - gây ấn tượng sâu sắc, đập vào mắt</t>
        </is>
      </c>
    </row>
    <row r="12429">
      <c r="A12429" t="inlineStr">
        <is>
          <t>Marke</t>
        </is>
      </c>
      <c r="B12429" t="inlineStr"/>
      <c r="C12429" t="inlineStr"/>
      <c r="D12429" t="inlineStr">
        <is>
          <t>nhãn, loại hàng, dấu sắt nung, vết dấu sắt nung, vết nhơ, vết nhục, khúc củi đang cháy dở, cây đuốc, thanh gươm, thanh kiếm, bệnh gỉ - đứa bé, đứa trẻ, trẻ con, người đàn bà nhỏ bé, người đàn bàn mảnh dẻ, mầm, manh nha, giấy phép, giấy chứng nhận, chứng chỉ, phiếu thanh toán, giấy biên nhận, giấy biên lai, thư ngắn - nhãn hiệu, danh hiệu, chiêu bài, phân bổ chính, mái hắt - hình dáng, cấu tạo, kiểu, tầm vóc, dáng, tư thế, sự chế nhạo, công tắc, cái ngắt điện - đồng Mác, dấu, vết, lằn, bớt, đốm, lang, dấu chữ thập, đích, mục đích, mục tiêu &amp; ), chứng cớ, biểu hiện, danh vọng, danh tiếng, mức, tiêu chuẩn, trình độ, điểm, điểm số - người ghi, người ghi số điểm, vật để ghi, pháo sáng - dấu hiệu, ký hiệu, mật hiệu, dấu hiệu biểu hiện, tượng trưng, triệu chứng, dấu vết, biển hàng, ước hiệu - tem, con dấu, dấu bảo đảm, dấu hiệu đặc trưng, hạng, loại, sự giậm chân, chày nghiền quặng - sắt bịt đầu, mép khuy giày ủng, thẻ ghi tên và địa chỉ, mảnh buộc lòng thòng, đầu đuôi, túm lông, lời nói bế mạc, câu nói lặp đi lặp lại, câu nói sáo, đoạn điệp, câu điệp, vài hát nhai đi nhai lại - trò chơi đuổi bắt - sự kiểm điểm, biển, bản đối chiếu, vật đối chiếu, số tính toán, thẻ ghi nợ, dấu khắc để ghi nợ = Ich klebe die Marke darauf. +</t>
        </is>
      </c>
    </row>
    <row r="12430">
      <c r="A12430" t="inlineStr">
        <is>
          <t>Markenbezeichnung</t>
        </is>
      </c>
      <c r="B12430" t="inlineStr"/>
      <c r="C12430" t="inlineStr"/>
      <c r="D12430" t="inlineStr">
        <is>
          <t>tên thương nghiệp</t>
        </is>
      </c>
    </row>
    <row r="12431">
      <c r="A12431" t="inlineStr">
        <is>
          <t>Markenname</t>
        </is>
      </c>
      <c r="B12431" t="inlineStr"/>
      <c r="C12431" t="inlineStr"/>
      <c r="D12431" t="inlineStr">
        <is>
          <t>nhãn, loại hàng, dấu sắt nung, vết dấu sắt nung, vết nhơ, vết nhục, khúc củi đang cháy dở, cây đuốc, thanh gươm, thanh kiếm, bệnh gỉ</t>
        </is>
      </c>
    </row>
    <row r="12432">
      <c r="A12432" t="inlineStr">
        <is>
          <t>markieren</t>
        </is>
      </c>
      <c r="B12432" t="inlineStr"/>
      <c r="C12432" t="inlineStr"/>
      <c r="D12432" t="inlineStr">
        <is>
          <t>giả vờ, giả đò, giả cách, bịa, bịa đặt, làm giả, giả mạo, tưởng tượng, mường tượng - chỉ, cho biết, ra dấu, tỏ ra, ra ý, ngụ ý, biểu lộ, biểu thị, trình bày sơ qua, nói ngắn gọn, cần phải, đòi hỏi phải - - đánh dấu, ghi dấu, cho điểm, ghi điểm, bày tỏ, chứng tỏ, đặc trưng, để ý, chú ý - kẻ bằng mũi nhọn - để, đặt, bố trí, đặt lại cho đúng, gieo, trồng, sắp, dọn, bày, mài, giũa, kết lị, se lại, đặc lại, ổn định, lặn, chảy, vừa vặn, định điểm được thua, ấp - giả bộ = markieren +</t>
        </is>
      </c>
    </row>
    <row r="12433">
      <c r="A12433" t="inlineStr">
        <is>
          <t>markiert</t>
        </is>
      </c>
      <c r="B12433" t="inlineStr"/>
      <c r="C12433" t="inlineStr"/>
      <c r="D12433" t="inlineStr">
        <is>
          <t>rõ ràng, rõ rệt, bị để ý = nicht markiert +</t>
        </is>
      </c>
    </row>
    <row r="12434">
      <c r="A12434" t="inlineStr">
        <is>
          <t>Markierung</t>
        </is>
      </c>
      <c r="B12434" t="inlineStr"/>
      <c r="C12434" t="inlineStr"/>
      <c r="D12434" t="inlineStr">
        <is>
          <t>vĩ bạch, sự gợi ý, sự ra hiệu, lời nói bóng, lời ám chỉ, ám hiệu, lời chú thích, tín hiệu, vai tuồng, cách xử lý thích hợp, hành động thích hơn, tâm trạng, gậy chơi bi-a, tóc đuôi sam - lỗ, lỗ thủng, lỗ trống, lỗ khoan, lỗ đáo, lỗ đặt bóng, chỗ sâu, chỗ trũng, hố, hang, túp lều tồi tàn, nhà ổ chuột, điểm thắng, rỗ kim, rỗ tổ ong, khuyết điểm, thiếu sót, lỗ hổng, tình thế khó xử - hoàn cảnh lúng túng - sự rạch, vết rạch, đường rạch, sự khắc, sự chạm, vết khắc, vết chạm, tính sắc bén, tính nhạy bén - sự làm lõm vào, sự khía răng cưa, sự làm mẻ, vết lõm, khía răng cưa, vết mẻ, dấu chặt đẽo, chỗ lồi lõm, sắp chữ thụt vào, chỗ thụt vào - đồng Mác, dấu, nhãn, nhãn hiệu, vết, lằn, bớt, đốm, lang, dấu chữ thập, đích, mục đích, mục tiêu &amp; ), chứng cớ, biểu hiện, danh vọng, danh tiếng, mức, tiêu chuẩn, trình độ, điểm, điểm số - người ghi, người ghi số điểm, vật để ghi, pháo sáng</t>
        </is>
      </c>
    </row>
    <row r="12435">
      <c r="A12435" t="inlineStr">
        <is>
          <t>markig</t>
        </is>
      </c>
      <c r="B12435" t="inlineStr"/>
      <c r="C12435" t="inlineStr"/>
      <c r="D12435" t="inlineStr">
        <is>
          <t>có tuỷ, đầy tuỷ, đầy sinh lực, đầy nghị lực, mạnh - ruột cây, giống ruột cây, nhiều ruột, tuỷ sống, giống tuỷ sống, nhiều tuỷ sống, mạnh mẽ, đấy sức sống, súc tích, rắn rỏi</t>
        </is>
      </c>
    </row>
    <row r="12436">
      <c r="A12436" t="inlineStr">
        <is>
          <t>Markknochen</t>
        </is>
      </c>
      <c r="B12436" t="inlineStr"/>
      <c r="C12436" t="inlineStr"/>
      <c r="D12436" t="inlineStr">
        <is>
          <t>xương ống, đầu gối</t>
        </is>
      </c>
    </row>
    <row r="12437">
      <c r="A12437" t="inlineStr">
        <is>
          <t>Markt</t>
        </is>
      </c>
      <c r="B12437" t="inlineStr"/>
      <c r="C12437" t="inlineStr"/>
      <c r="D12437" t="inlineStr">
        <is>
          <t>chợ, thị trường, nơi tiêu thụ, khách hàng, giá thị trường, tình hình thị trường - trung tâm buôn bán, phòng đấu giá, bò vỗ béo = Markt- + = der schwarze Markt + = auf dem Markt sein + = den Markt aufkaufen + = auf den Markt kommen + = auf den Markt bringen + = den Markt überschwemmen + = erneut auf den Markt bringen + = billig auf den Markt bringen + = ein Erzeugnis auf den Markt bringen +</t>
        </is>
      </c>
    </row>
    <row r="12438">
      <c r="A12438" t="inlineStr">
        <is>
          <t>Marktbude</t>
        </is>
      </c>
      <c r="B12438" t="inlineStr"/>
      <c r="C12438" t="inlineStr"/>
      <c r="D12438" t="inlineStr">
        <is>
          <t>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t>
        </is>
      </c>
    </row>
    <row r="12439">
      <c r="A12439" t="inlineStr">
        <is>
          <t>Marktgeld</t>
        </is>
      </c>
      <c r="B12439" t="inlineStr"/>
      <c r="C12439" t="inlineStr"/>
      <c r="D12439" t="inlineStr">
        <is>
          <t>thuế qua đường, thuế qua cầu, thuế đậu bến, thuế chỗ ngồi, phần thóc công xay, sự rung chuông, tiếng chuông rung</t>
        </is>
      </c>
    </row>
    <row r="12440">
      <c r="A12440" t="inlineStr">
        <is>
          <t>Marktplatz</t>
        </is>
      </c>
      <c r="B12440" t="inlineStr"/>
      <c r="C12440" t="inlineStr"/>
      <c r="D12440" t="inlineStr">
        <is>
          <t>chợ, thị trường, nơi tiêu thụ, khách hàng, giá thị trường, tình hình thị trường = auf dem Marktplatz +</t>
        </is>
      </c>
    </row>
    <row r="12441">
      <c r="A12441" t="inlineStr">
        <is>
          <t>Marktschreier</t>
        </is>
      </c>
      <c r="B12441" t="inlineStr"/>
      <c r="C12441" t="inlineStr"/>
      <c r="D12441" t="inlineStr">
        <is>
          <t>lang băm, kẻ bất tài mà hay loè bịp - người bán thuốc rong, lăng băm, kẻ khoác lác lừa người - người tâng bốc láo, người quảng cáo láo, người quảng cáo khuếch khoác</t>
        </is>
      </c>
    </row>
    <row r="12442">
      <c r="A12442" t="inlineStr">
        <is>
          <t>Marktschreierei</t>
        </is>
      </c>
      <c r="B12442" t="inlineStr"/>
      <c r="C12442" t="inlineStr"/>
      <c r="D12442" t="inlineStr">
        <is>
          <t>trò tâng bốc láo, trò quảng cáo láo, trò quảng cáo khuếch khoác, lời tâng bốc láo, lời quảng cáo láo, lời quảng cáo khuếch khoác, chỗ may bồng lên</t>
        </is>
      </c>
    </row>
    <row r="12443">
      <c r="A12443" t="inlineStr">
        <is>
          <t>Marmelade</t>
        </is>
      </c>
      <c r="B12443" t="inlineStr"/>
      <c r="C12443" t="inlineStr"/>
      <c r="D12443" t="inlineStr">
        <is>
          <t>mứt, sự kẹp chặt, sự ép chặt, sự ấn vào, sự tọng vào, sự nhồi nhét, đám đông chen chúc, đám đông tắc nghẽn, sự mắc kẹt, sự kẹt, tình hình khó khăn, tình thế khó xử, hoàn cảnh bế tắc - nhiễu - mứt cam - khu vực cấm săn, khu vực cấm câu cá, kính phòng bụi, kính bảo hộ lao động</t>
        </is>
      </c>
    </row>
    <row r="12444">
      <c r="A12444" t="inlineStr">
        <is>
          <t>Marmor</t>
        </is>
      </c>
      <c r="B12444" t="inlineStr"/>
      <c r="C12444" t="inlineStr"/>
      <c r="D12444" t="inlineStr">
        <is>
          <t>đá hoa, cẩm thạch, hòn bi, sự hiểu lý lẽ, bằng cẩm thạch, như cẩm thạch = aus Marmor + = der rötliche belgische Marmor +</t>
        </is>
      </c>
    </row>
    <row r="12445">
      <c r="A12445" t="inlineStr">
        <is>
          <t>marmorieren</t>
        </is>
      </c>
      <c r="B12445" t="inlineStr"/>
      <c r="C12445" t="inlineStr"/>
      <c r="D12445" t="inlineStr">
        <is>
          <t>nghiến thành hột nhỏ, làm nổi hột, sơn già vân, nhuộm màu bền, thuộc thành da sần, cạo sạch lông, kết thành hạt - làm cho có vân cẩm thạch - sơn giả vân, vẽ giả vân</t>
        </is>
      </c>
    </row>
    <row r="12446">
      <c r="A12446" t="inlineStr">
        <is>
          <t>marmoriert</t>
        </is>
      </c>
      <c r="B12446" t="inlineStr"/>
      <c r="C12446" t="inlineStr"/>
      <c r="D12446" t="inlineStr">
        <is>
          <t>có gân, có vân</t>
        </is>
      </c>
    </row>
    <row r="12447">
      <c r="A12447" t="inlineStr">
        <is>
          <t>Marotte</t>
        </is>
      </c>
      <c r="B12447" t="inlineStr"/>
      <c r="C12447" t="inlineStr"/>
      <c r="D12447" t="inlineStr">
        <is>
          <t>sự thích thú kỳ cục, sự thích thú dở hơi, điều thích thú kỳ cục, điều thích thú dở hơi, mốt nhất thời - lời giễu cợt, lời châm biếm, lời thoái thác, mưu thoái thác, lời nói nước đôi, nét chữ uốn cong, nét chữ kiểu cách, nét vẽ kiểu cách, đường xoi - ý chợt ny ra, ý thích chợt ny ra, máy trục quặng, máy tời</t>
        </is>
      </c>
    </row>
    <row r="12448">
      <c r="A12448" t="inlineStr">
        <is>
          <t>Mars</t>
        </is>
      </c>
      <c r="B12448" t="inlineStr"/>
      <c r="C12448" t="inlineStr"/>
      <c r="D12448">
        <f> der Mars + = der Mars +</f>
        <v/>
      </c>
    </row>
    <row r="12449">
      <c r="A12449" t="inlineStr">
        <is>
          <t>Marsch</t>
        </is>
      </c>
      <c r="B12449" t="inlineStr"/>
      <c r="C12449" t="inlineStr"/>
      <c r="D12449" t="inlineStr">
        <is>
          <t>cuộc đi bộ đường dài, cuộc hành quân - đầm lầy - vùng đầm lầy = der Marsch + = auf dem Marsch + = jemandem gehörig den Marsch blasen +</t>
        </is>
      </c>
    </row>
    <row r="12450">
      <c r="A12450" t="inlineStr">
        <is>
          <t>marsch!</t>
        </is>
      </c>
      <c r="B12450" t="inlineStr"/>
      <c r="C12450" t="inlineStr"/>
      <c r="D12450">
        <f> marsch! +</f>
        <v/>
      </c>
    </row>
    <row r="12451">
      <c r="A12451" t="inlineStr">
        <is>
          <t>Marschall</t>
        </is>
      </c>
      <c r="B12451" t="inlineStr"/>
      <c r="C12451" t="inlineStr"/>
      <c r="D12451" t="inlineStr">
        <is>
          <t>nguyên soái, thống chế, vị quan phụ trách nghi lễ, quan chủ tế, cảnh sát trưởng, quận trưởng</t>
        </is>
      </c>
    </row>
    <row r="12452">
      <c r="A12452" t="inlineStr">
        <is>
          <t>Marschbefehl</t>
        </is>
      </c>
      <c r="B12452" t="inlineStr"/>
      <c r="C12452" t="inlineStr"/>
      <c r="D12452">
        <f> der Marschbefehl +</f>
        <v/>
      </c>
    </row>
    <row r="12453">
      <c r="A12453" t="inlineStr">
        <is>
          <t>marschieren</t>
        </is>
      </c>
      <c r="B12453" t="inlineStr"/>
      <c r="C12453" t="inlineStr"/>
      <c r="D12453" t="inlineStr">
        <is>
          <t>đi mạnh mẽ, đi nặng nhọc, đi lặn lội, đi bộ đường dài, hành quân, đẩy đi, kéo lên, bắt buộc phải chuyển động, tăng đột xuất - cho diễu hành, đưa đi, bắt đi, đi, bước đều, diễu hành, giáp giới, ở sát bờ cõi, ở tiếp biên giới - xúm lại, lũ lượt kéo đến, đi từng đàn từng lũ, phân thành phân đội kỵ binh - đi bộ, đi tản bộ, hiện ra, xuất hiện, sống, ăn ở, cư xử, đi lang thang, cùng đi với, tập cho đi, dắt đi, dẫn đi</t>
        </is>
      </c>
    </row>
    <row r="12454">
      <c r="A12454" t="inlineStr">
        <is>
          <t>Marschroute</t>
        </is>
      </c>
      <c r="B12454" t="inlineStr"/>
      <c r="C12454" t="inlineStr"/>
      <c r="D12454" t="inlineStr">
        <is>
          <t>tuyến đường, đường đi, raut) lệnh hành quân</t>
        </is>
      </c>
    </row>
    <row r="12455">
      <c r="A12455" t="inlineStr">
        <is>
          <t>Marsmensch</t>
        </is>
      </c>
      <c r="B12455" t="inlineStr"/>
      <c r="C12455" t="inlineStr"/>
      <c r="D12455" t="inlineStr">
        <is>
          <t>người sao Hoả</t>
        </is>
      </c>
    </row>
    <row r="12456">
      <c r="A12456" t="inlineStr">
        <is>
          <t>Marter</t>
        </is>
      </c>
      <c r="B12456" t="inlineStr"/>
      <c r="C12456" t="inlineStr"/>
      <c r="D12456" t="inlineStr">
        <is>
          <t>sự làm cho đau đớn, sự hành hạ, sự đau đớn, sự dằn vặt, sự rầy khổ - sự đau khổ, sự giày vò, sự day dứt, sự giằn vặt, nỗi thống khổ, nỗi đau đớn, nguồn đau khổ - sự tra tấn, sự tra khảo, cách tra tấn, nỗi giày vò</t>
        </is>
      </c>
    </row>
    <row r="12457">
      <c r="A12457" t="inlineStr">
        <is>
          <t>Martinshorn</t>
        </is>
      </c>
      <c r="B12457" t="inlineStr"/>
      <c r="C12457" t="inlineStr"/>
      <c r="D12457" t="inlineStr">
        <is>
          <t>tiên chim, người hát có giọng quyến rũ, còi tầm, còi báo động</t>
        </is>
      </c>
    </row>
    <row r="12458">
      <c r="A12458" t="inlineStr">
        <is>
          <t>Marzipan</t>
        </is>
      </c>
      <c r="B12458" t="inlineStr"/>
      <c r="C12458" t="inlineStr"/>
      <c r="D12458" t="inlineStr">
        <is>
          <t>bột bánh hạnh nhân, bánh hạnh nhân</t>
        </is>
      </c>
    </row>
    <row r="12459">
      <c r="A12459" t="inlineStr">
        <is>
          <t>Masche</t>
        </is>
      </c>
      <c r="B12459" t="inlineStr"/>
      <c r="C12459" t="inlineStr"/>
      <c r="D12459" t="inlineStr">
        <is>
          <t>cái cung, vĩ, cầu vồng, cái nơ con bướm, cốt yên ngựa saddke), cần lấy điện, vòm, sự chào, sự cúi chào, sự cúi đầu, mũi tàu, người chèo mũi - thang &amp; ) - đuốc, cây đuốc, mắt xích, vòng xích, khâu xích, mắt dây đạc, khuy cửa tay, mắt lưới, mắt áo sợi dệt, mắt áo sợi đan, mối liên lạc, chỗ nối, vật để nối - mắc lưới, mạng lưới, cạm, bẫy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mẫu khâu, mũi đan, mũi thêu, một tí, một mảnh, sự đau xóc = die Masche + = die Masche + = eine Masche aufnehmen + = er hat die Masche raus +</t>
        </is>
      </c>
    </row>
    <row r="12460">
      <c r="A12460" t="inlineStr">
        <is>
          <t>Maschen</t>
        </is>
      </c>
      <c r="B12460" t="inlineStr"/>
      <c r="C12460" t="inlineStr"/>
      <c r="D12460">
        <f> Maschen bilden +</f>
        <v/>
      </c>
    </row>
    <row r="12461">
      <c r="A12461" t="inlineStr">
        <is>
          <t>Maschine</t>
        </is>
      </c>
      <c r="B12461" t="inlineStr"/>
      <c r="C12461" t="inlineStr"/>
      <c r="D12461" t="inlineStr">
        <is>
          <t>máy động cơ, đầu máy, dụng cụ chiến tranh, dụng cụ, phương tiện - máy móc, cơ giới, người máy, người làm việc như cái máy, cơ quan đầu nâo, bộ máy chỉ đạo, xe đạp, xe đạp ba bánh, máy bơm cứu hoả, máy thay cảnh = die Maschine + = die Maschine funktioniert gut + = auf der Maschine schreiben + = mit der Maschine schreiben + = mit der Maschine geschrieben + = er unterließ es, die Maschine zu überprüfen +</t>
        </is>
      </c>
    </row>
    <row r="12462">
      <c r="A12462" t="inlineStr">
        <is>
          <t>maschinell</t>
        </is>
      </c>
      <c r="B12462" t="inlineStr"/>
      <c r="C12462" t="inlineStr"/>
      <c r="D12462" t="inlineStr">
        <is>
          <t>máy móc, cơ khí, cơ học, không sáng tạo</t>
        </is>
      </c>
    </row>
    <row r="12463">
      <c r="A12463" t="inlineStr">
        <is>
          <t>Maschinen-</t>
        </is>
      </c>
      <c r="B12463" t="inlineStr"/>
      <c r="C12463" t="inlineStr"/>
      <c r="D12463" t="inlineStr">
        <is>
          <t>máy móc, cơ khí, cơ học, không sáng tạo = der Schlitten an Maschinen + = die landwirtschaftlichen Maschinen +</t>
        </is>
      </c>
    </row>
    <row r="12464">
      <c r="A12464" t="inlineStr">
        <is>
          <t>Maschinenbau</t>
        </is>
      </c>
      <c r="B12464" t="inlineStr"/>
      <c r="C12464" t="inlineStr"/>
      <c r="D12464" t="inlineStr">
        <is>
          <t>kỹ thuật kỹ sư, kỹ thuật công trình sư, nghề kỹ sư, nghề công trình sư, kỹ thuật xấy dựng civil engineerings), ruốm khứ mánh khoé = Maschinenbau- +</t>
        </is>
      </c>
    </row>
    <row r="12465">
      <c r="A12465" t="inlineStr">
        <is>
          <t>Maschinenbauer</t>
        </is>
      </c>
      <c r="B12465" t="inlineStr"/>
      <c r="C12465" t="inlineStr"/>
      <c r="D12465" t="inlineStr">
        <is>
          <t>người chế tạo máy, người kiểm tra máy, người dùng máy, thợ máy - thợ cối xay</t>
        </is>
      </c>
    </row>
    <row r="12466">
      <c r="A12466" t="inlineStr">
        <is>
          <t>Maschinengewehr</t>
        </is>
      </c>
      <c r="B12466" t="inlineStr"/>
      <c r="C12466" t="inlineStr"/>
      <c r="D12466" t="inlineStr">
        <is>
          <t>đứa bé nói líu lo, người ba hoa, người hay nói huyên thiên, súng liên thanh = das Maschinengewehr +</t>
        </is>
      </c>
    </row>
    <row r="12467">
      <c r="A12467" t="inlineStr">
        <is>
          <t>Maschinenschlosser</t>
        </is>
      </c>
      <c r="B12467" t="inlineStr"/>
      <c r="C12467" t="inlineStr"/>
      <c r="D12467" t="inlineStr">
        <is>
          <t>thợ lắp ráp, người thử quần áo - người chế tạo máy, người kiểm tra máy, người dùng máy, thợ máy</t>
        </is>
      </c>
    </row>
    <row r="12468">
      <c r="A12468" t="inlineStr">
        <is>
          <t>Maschinenschreiber</t>
        </is>
      </c>
      <c r="B12468" t="inlineStr"/>
      <c r="C12468" t="inlineStr"/>
      <c r="D12468" t="inlineStr">
        <is>
          <t>máy chữ, người đánh máy</t>
        </is>
      </c>
    </row>
    <row r="12469">
      <c r="A12469" t="inlineStr">
        <is>
          <t>Maschinenschrift</t>
        </is>
      </c>
      <c r="B12469" t="inlineStr"/>
      <c r="C12469" t="inlineStr"/>
      <c r="D12469" t="inlineStr">
        <is>
          <t>thuật đánh máy, công việc đánh máy</t>
        </is>
      </c>
    </row>
    <row r="12470">
      <c r="A12470" t="inlineStr">
        <is>
          <t>Maschinerie</t>
        </is>
      </c>
      <c r="B12470" t="inlineStr"/>
      <c r="C12470" t="inlineStr"/>
      <c r="D12470" t="inlineStr">
        <is>
          <t>máy móc, máy, cách cấu tạo, cơ cấu các bộ phận máy, bộ máy, cơ quan, thiết bị sân khấu - thực vật, cây, sự mọc, dáng đứng, thế đứng, thiết bị, nhà máy là công nghiệp nặng), người gài vào, vật gài bí mật</t>
        </is>
      </c>
    </row>
    <row r="12471">
      <c r="A12471" t="inlineStr">
        <is>
          <t>Maschinist</t>
        </is>
      </c>
      <c r="B12471" t="inlineStr"/>
      <c r="C12471" t="inlineStr"/>
      <c r="D12471" t="inlineStr">
        <is>
          <t>kỹ sư, công trình sư, kỹ sư xây dựng civil engineer), công binh, người thiết kế và xây dựng công sự, người phụ trách máy, người lái đầu máy xe lửa, người nghĩ ra, người bày ra - người vạch ra, người bố trí - người chế tạo máy, người kiểm tra máy, người dùng máy, thợ máy - công nhân cơ khí - công nhân, thám tử, đặc vụ, gián điệp - người thợ máy, người sử dụng máy móc, người coi tổng đài, người mổ, người buôn bán chứng khoán, người có tài xoay xở, kẻ phất, người ăn nói giỏi, người điều khiển, người khai thác - toán tử</t>
        </is>
      </c>
    </row>
    <row r="12472">
      <c r="A12472" t="inlineStr">
        <is>
          <t>Maser</t>
        </is>
      </c>
      <c r="B12472" t="inlineStr"/>
      <c r="C12472" t="inlineStr"/>
      <c r="D12472" t="inlineStr">
        <is>
          <t>thóc lúa, hạt, hột, một chút, mảy may, thớ, tính chất, bản chất, tính tình, khuynh hướng, Gren, phẩm yên chi, màu nhuộm, bã rượu - tĩnh mạch, gân lá, gân cánh, vân, mạch, nguồn cảm hứng, đặc tính, tâm trạng, xu hướng, lối, điệu</t>
        </is>
      </c>
    </row>
    <row r="12473">
      <c r="A12473" t="inlineStr">
        <is>
          <t>Masern</t>
        </is>
      </c>
      <c r="B12473" t="inlineStr"/>
      <c r="C12473" t="inlineStr"/>
      <c r="D12473" t="inlineStr">
        <is>
          <t>bệnh sởi, bệnh gạo lợn</t>
        </is>
      </c>
    </row>
    <row r="12474">
      <c r="A12474" t="inlineStr">
        <is>
          <t>masern</t>
        </is>
      </c>
      <c r="B12474" t="inlineStr"/>
      <c r="C12474" t="inlineStr"/>
      <c r="D12474" t="inlineStr">
        <is>
          <t>nghiến thành hột nhỏ, làm nổi hột, sơn già vân, nhuộm màu bền, thuộc thành da sần, cạo sạch lông, kết thành hạt - sơn giả vân, vẽ giả vân</t>
        </is>
      </c>
    </row>
    <row r="12475">
      <c r="A12475" t="inlineStr">
        <is>
          <t>Maserung</t>
        </is>
      </c>
      <c r="B12475" t="inlineStr"/>
      <c r="C12475" t="inlineStr"/>
      <c r="D12475" t="inlineStr">
        <is>
          <t>đường sọc, vệt, vỉa, tính, nét, nết, chất, hồi, thời kỳ, cơn - sự dệt, lối dệt, vải, tổ chức, cách cấu tạo, kết cấu, cách sắp đặt - tĩnh mạch, gân lá, gân cánh, vân, mạch, nguồn cảm hứng, đặc tính, tâm trạng, xu hướng, lối, điệu = die Maserung +</t>
        </is>
      </c>
    </row>
    <row r="12476">
      <c r="A12476" t="inlineStr">
        <is>
          <t>Maskerade</t>
        </is>
      </c>
      <c r="B12476" t="inlineStr"/>
      <c r="C12476" t="inlineStr"/>
      <c r="D12476" t="inlineStr">
        <is>
          <t>buổi khiêu vũ đeo mặt nạ, dạ hội giả trang, sự giả trang, sự giả dạng, trò lừa bịp, trò giả dối - kịch câm, uốm pùi &amp; ), lễ nghi lố lăng</t>
        </is>
      </c>
    </row>
    <row r="12477">
      <c r="A12477" t="inlineStr">
        <is>
          <t>maskieren</t>
        </is>
      </c>
      <c r="B12477" t="inlineStr"/>
      <c r="C12477" t="inlineStr"/>
      <c r="D12477" t="inlineStr">
        <is>
          <t>nguỵ trang &amp; ) - giấu giếm, giấu, che đậy - trá hình, cải trang, nguỵ trang, che giấu - đeo mặt nạ cho, che kín, nguỵ trang bằng lực lượng tương xứng, đứng cản đằng trước, mang mặt nạ giả trang = sich maskieren +</t>
        </is>
      </c>
    </row>
    <row r="12478">
      <c r="A12478" t="inlineStr">
        <is>
          <t>Maskottchen</t>
        </is>
      </c>
      <c r="B12478" t="inlineStr"/>
      <c r="C12478" t="inlineStr"/>
      <c r="D12478" t="inlineStr">
        <is>
          <t>vật lấy khước, người đem lại khước, con vật đem lại khước</t>
        </is>
      </c>
    </row>
    <row r="12479">
      <c r="A12479" t="inlineStr">
        <is>
          <t>Maskulinum</t>
        </is>
      </c>
      <c r="B12479" t="inlineStr"/>
      <c r="C12479" t="inlineStr"/>
      <c r="D12479" t="inlineStr">
        <is>
          <t>con đực, con trai, đàn ông, giống đực, từ giống đực</t>
        </is>
      </c>
    </row>
    <row r="12480">
      <c r="A12480" t="inlineStr">
        <is>
          <t>Massage</t>
        </is>
      </c>
      <c r="B12480" t="inlineStr"/>
      <c r="C12480" t="inlineStr"/>
      <c r="D12480" t="inlineStr">
        <is>
          <t>sự xoa bóp</t>
        </is>
      </c>
    </row>
    <row r="12481">
      <c r="A12481" t="inlineStr">
        <is>
          <t>Massaker</t>
        </is>
      </c>
      <c r="B12481" t="inlineStr"/>
      <c r="C12481" t="inlineStr"/>
      <c r="D12481" t="inlineStr">
        <is>
          <t>sự giết chóc, sự tàn sát, cuộc tàn sát</t>
        </is>
      </c>
    </row>
    <row r="12482">
      <c r="A12482" t="inlineStr">
        <is>
          <t>massakrieren</t>
        </is>
      </c>
      <c r="B12482" t="inlineStr"/>
      <c r="C12482" t="inlineStr"/>
      <c r="D12482" t="inlineStr">
        <is>
          <t>giết chóc, tàn sát</t>
        </is>
      </c>
    </row>
    <row r="12483">
      <c r="A12483" t="inlineStr">
        <is>
          <t>Masse</t>
        </is>
      </c>
      <c r="B12483" t="inlineStr">
        <is>
          <t>verb</t>
        </is>
      </c>
      <c r="C12483" t="inlineStr"/>
      <c r="D12483" t="inlineStr">
        <is>
          <t>khối tập hợp, khối kết tập, thể tụ tập, toàn bộ, toàn thể, tổng số, kết tập - thân thể, thể xác, xác chết, thi thể, thân, nhóm, đoàn, đội, ban, hội đồng, khối, số lượng lớn, nhiều, con người, người, vật thể - trọng tải hàng hoá, hàng hoá, phần lớn hơn, số lớn hơn - bánh ngọt, thức ăn đóng thành bánh, miếng bánh - chủ nhà, chủ tiệc, chủ khách sạn, chủ quán trọ, cây chủ, vật chủ, số đông, loạt, đám đông, đạo quân, tôn bánh thánh - cục, tảng, miếng, cái bướu, chỗ sưng u lên, chỗ u lồi lên, cả mớ, người đần độn, người chậm chạp - lễ mét, đống, số nhiều, đa số, khối lượng, quần chúng, nhân dân - sự pha trộn, sự hỗn hợp, thứ pha trộn, vật hỗn hợp, hỗn dược = die Masse + = die breiige Masse + = die ungefüge Masse + = die wirksame Masse + = die kritische Masse + = die organisierte Masse + = zu einer Masse verbinden + = woraus besteht diese Masse? +</t>
        </is>
      </c>
    </row>
    <row r="12484">
      <c r="A12484" t="inlineStr">
        <is>
          <t>Massen</t>
        </is>
      </c>
      <c r="B12484" t="inlineStr"/>
      <c r="C12484" t="inlineStr"/>
      <c r="D12484">
        <f> die Massen +</f>
        <v/>
      </c>
    </row>
    <row r="12485">
      <c r="A12485" t="inlineStr">
        <is>
          <t>Massenandrang</t>
        </is>
      </c>
      <c r="B12485" t="inlineStr"/>
      <c r="C12485" t="inlineStr"/>
      <c r="D12485" t="inlineStr">
        <is>
          <t>sự ép, sự vắt, sự nghiến, sự đè nát, đám đông, chen chúc, đám đông xô đẩy chen lấn nhau, buổi hội họp đông đúc, đòn trí mạng, sự tiêu diệt, sự vò nhàu, sự vò nát, nước vắt, sự phải lòng - sự mê, đường rào chỉ đủ một con vật đi - cây bấc, vật vô giá trị, sự xông lên, sự cuốn đi, sự đổ xô vào, sự vội vàng, sự gấp, sự dồn lên đột ngột, luồng, cuộc tấn công ồ ạt, sự phối hợp dắt bóng lao lên tấn công, vội gấp - cấp bách</t>
        </is>
      </c>
    </row>
    <row r="12486">
      <c r="A12486" t="inlineStr">
        <is>
          <t>massenhaft</t>
        </is>
      </c>
      <c r="B12486" t="inlineStr"/>
      <c r="C12486" t="inlineStr"/>
      <c r="D12486" t="inlineStr">
        <is>
          <t>sung túc, phong phú, dồi dào - to, to tướng, gồm nhiều tập, viết nhiều sách, lùng nhùng, cuộn thành vòng, cuộn thành lớp</t>
        </is>
      </c>
    </row>
    <row r="12487">
      <c r="A12487" t="inlineStr">
        <is>
          <t>Massenmedien</t>
        </is>
      </c>
      <c r="B12487" t="inlineStr"/>
      <c r="C12487" t="inlineStr"/>
      <c r="D12487" t="inlineStr">
        <is>
          <t>phương tiện thông tin tuyên truyền rộng rãi</t>
        </is>
      </c>
    </row>
    <row r="12488">
      <c r="A12488" t="inlineStr">
        <is>
          <t>Massenversammlung</t>
        </is>
      </c>
      <c r="B12488" t="inlineStr"/>
      <c r="C12488" t="inlineStr"/>
      <c r="D12488" t="inlineStr">
        <is>
          <t>cuộc họp bàn của quần chúng, cuộc biểu tình lớn</t>
        </is>
      </c>
    </row>
    <row r="12489">
      <c r="A12489" t="inlineStr">
        <is>
          <t>Masseur</t>
        </is>
      </c>
      <c r="B12489" t="inlineStr"/>
      <c r="C12489" t="inlineStr"/>
      <c r="D12489" t="inlineStr">
        <is>
          <t>người đàn ông làm nghề xoa bóp - cao su india-rubber), cái tẩy, ủng cao su, người xoa bóp, khăn lau, giẻ lau, cái để chà xát, bằng cao su</t>
        </is>
      </c>
    </row>
    <row r="12490">
      <c r="A12490" t="inlineStr">
        <is>
          <t>Masseuse</t>
        </is>
      </c>
      <c r="B12490" t="inlineStr"/>
      <c r="C12490" t="inlineStr"/>
      <c r="D12490" t="inlineStr">
        <is>
          <t>người đàn bà làm nghề xoa bóp</t>
        </is>
      </c>
    </row>
    <row r="12491">
      <c r="A12491" t="inlineStr">
        <is>
          <t>massieren</t>
        </is>
      </c>
      <c r="B12491" t="inlineStr"/>
      <c r="C12491" t="inlineStr"/>
      <c r="D12491" t="inlineStr">
        <is>
          <t>nhào lộn, trộn lẫn vào, hỗn hợp vào, xoa bóp, đấm bóp, tầm quất</t>
        </is>
      </c>
    </row>
    <row r="12492">
      <c r="A12492" t="inlineStr">
        <is>
          <t>massig</t>
        </is>
      </c>
      <c r="B12492" t="inlineStr"/>
      <c r="C12492" t="inlineStr"/>
      <c r="D12492" t="inlineStr">
        <is>
          <t>to lớn, đồ sộ, kềnh càng, tầm vóc to lớn - chắc nặng, thô, ồ ạt</t>
        </is>
      </c>
    </row>
    <row r="12493">
      <c r="A12493" t="inlineStr">
        <is>
          <t>Massiv</t>
        </is>
      </c>
      <c r="B12493" t="inlineStr"/>
      <c r="C12493" t="inlineStr"/>
      <c r="D12493" t="inlineStr">
        <is>
          <t>khối núi</t>
        </is>
      </c>
    </row>
    <row r="12494">
      <c r="A12494" t="inlineStr">
        <is>
          <t>massiv</t>
        </is>
      </c>
      <c r="B12494" t="inlineStr"/>
      <c r="C12494" t="inlineStr"/>
      <c r="D12494" t="inlineStr">
        <is>
          <t>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nặng nề, chậm chạp - to lớn, đồ sộ, chắc nặng, ồ ạt - - rắn, vững chắc, rắn chắc, chắc nịch, chắc chắn, có cơ sở, có thể tin cậy được, thật sự, thuần nhất, thống nhất, khối, có ba chiều, lập thể, rất tốt, cừ, chiến, nhất trí</t>
        </is>
      </c>
    </row>
    <row r="12495">
      <c r="A12495" t="inlineStr">
        <is>
          <t>Massive</t>
        </is>
      </c>
      <c r="B12495" t="inlineStr"/>
      <c r="C12495" t="inlineStr"/>
      <c r="D12495" t="inlineStr">
        <is>
          <t>tính to lớn, tính đồ sộ, tính chắc nặng, vẻ thô</t>
        </is>
      </c>
    </row>
    <row r="12496">
      <c r="A12496" t="inlineStr">
        <is>
          <t>Mast</t>
        </is>
      </c>
      <c r="B12496" t="inlineStr"/>
      <c r="C12496" t="inlineStr"/>
      <c r="D12496" t="inlineStr">
        <is>
          <t>cực, điểm cực, cái sào, sào, cột, cọc, gọng, Pole người Ba lan = die Mast + = der Mast +</t>
        </is>
      </c>
    </row>
    <row r="12497">
      <c r="A12497" t="inlineStr">
        <is>
          <t>Mastbaum</t>
        </is>
      </c>
      <c r="B12497" t="inlineStr"/>
      <c r="C12497" t="inlineStr"/>
      <c r="D12497" t="inlineStr">
        <is>
          <t>cột buồm, cột, quả sồi</t>
        </is>
      </c>
    </row>
    <row r="12498">
      <c r="A12498" t="inlineStr">
        <is>
          <t>Mastdarm</t>
        </is>
      </c>
      <c r="B12498" t="inlineStr"/>
      <c r="C12498" t="inlineStr"/>
      <c r="D12498" t="inlineStr">
        <is>
          <t>ruột thẳng</t>
        </is>
      </c>
    </row>
    <row r="12499">
      <c r="A12499" t="inlineStr">
        <is>
          <t>Mastfutter</t>
        </is>
      </c>
      <c r="B12499" t="inlineStr"/>
      <c r="C12499" t="inlineStr"/>
      <c r="D12499" t="inlineStr">
        <is>
          <t>cột buồm, cột, quả sồi</t>
        </is>
      </c>
    </row>
    <row r="12500">
      <c r="A12500" t="inlineStr">
        <is>
          <t>Mastschwein</t>
        </is>
      </c>
      <c r="B12500" t="inlineStr"/>
      <c r="C12500" t="inlineStr"/>
      <c r="D12500" t="inlineStr">
        <is>
          <t>lợn thịt, lợn vỗ béo để làm thịt</t>
        </is>
      </c>
    </row>
    <row r="12501">
      <c r="A12501" t="inlineStr">
        <is>
          <t>Masttier</t>
        </is>
      </c>
      <c r="B12501" t="inlineStr"/>
      <c r="C12501" t="inlineStr"/>
      <c r="D12501" t="inlineStr">
        <is>
          <t>súc vật nhỏ</t>
        </is>
      </c>
    </row>
    <row r="12502">
      <c r="A12502" t="inlineStr">
        <is>
          <t>masturbieren</t>
        </is>
      </c>
      <c r="B12502" t="inlineStr"/>
      <c r="C12502" t="inlineStr"/>
      <c r="D12502" t="inlineStr">
        <is>
          <t>sự thủ dâm</t>
        </is>
      </c>
    </row>
    <row r="12503">
      <c r="A12503" t="inlineStr">
        <is>
          <t>Mater</t>
        </is>
      </c>
      <c r="B12503" t="inlineStr"/>
      <c r="C12503" t="inlineStr"/>
      <c r="D12503" t="inlineStr">
        <is>
          <t>tử cung, dạ con, khuôn cối, khuôn dưới, ma trận, chất gian bào</t>
        </is>
      </c>
    </row>
    <row r="12504">
      <c r="A12504" t="inlineStr">
        <is>
          <t>Material</t>
        </is>
      </c>
      <c r="B12504" t="inlineStr"/>
      <c r="C12504" t="inlineStr"/>
      <c r="D12504" t="inlineStr">
        <is>
          <t>lời quảng cáo sách, lời giới thiệu sách - thân thể, thể xác, xác chết, thi thể, thân, nhóm, đoàn, đội, ban, hội đồng, khối, số lượng lớn, nhiều, con người, người, vật thể - chất, tài liệu, nguyên liệu, vật liệu, vải - chất liệu, thứ, món, tiền nong, gỗ lạt, đạn, vải len, rác rưởi, chuyện vớ vẩn, ngón, nghề, môn, cách làm ăn = das Material + = das Material + = das rollende Material + = das belastende Material +</t>
        </is>
      </c>
    </row>
    <row r="12505">
      <c r="A12505" t="inlineStr">
        <is>
          <t>materialisien</t>
        </is>
      </c>
      <c r="B12505" t="inlineStr"/>
      <c r="C12505" t="inlineStr"/>
      <c r="D12505" t="inlineStr">
        <is>
          <t>vật chất hoá, cụ thể hoá, thành sự thật, thực hiện, hiện ra, duy vật hoá</t>
        </is>
      </c>
    </row>
    <row r="12506">
      <c r="A12506" t="inlineStr">
        <is>
          <t>Materialismus</t>
        </is>
      </c>
      <c r="B12506" t="inlineStr"/>
      <c r="C12506" t="inlineStr"/>
      <c r="D12506" t="inlineStr">
        <is>
          <t>chủ nghĩa duy vật, sự nặng nề vật chất, sự quá thiên về vật chất = der dialektische Materialismus +</t>
        </is>
      </c>
    </row>
    <row r="12507">
      <c r="A12507" t="inlineStr">
        <is>
          <t>Materialist</t>
        </is>
      </c>
      <c r="B12507" t="inlineStr"/>
      <c r="C12507" t="inlineStr"/>
      <c r="D12507" t="inlineStr">
        <is>
          <t>người duy vật, người theo chủ nghĩa duy vật, người nặng về vật chất, người quá thiên về vật chất</t>
        </is>
      </c>
    </row>
    <row r="12508">
      <c r="A12508" t="inlineStr">
        <is>
          <t>materialistisch</t>
        </is>
      </c>
      <c r="B12508" t="inlineStr"/>
      <c r="C12508" t="inlineStr"/>
      <c r="D12508" t="inlineStr">
        <is>
          <t>duy vật, nặng về vật chất, quá thiên về vật chất</t>
        </is>
      </c>
    </row>
    <row r="12509">
      <c r="A12509" t="inlineStr">
        <is>
          <t>Materie</t>
        </is>
      </c>
      <c r="B12509" t="inlineStr"/>
      <c r="C12509" t="inlineStr"/>
      <c r="D12509" t="inlineStr">
        <is>
          <t>vật chât, thể chất - chất liệu - đề tài</t>
        </is>
      </c>
    </row>
    <row r="12510">
      <c r="A12510" t="inlineStr">
        <is>
          <t>materiell</t>
        </is>
      </c>
      <c r="B12510" t="inlineStr"/>
      <c r="C12510" t="inlineStr"/>
      <c r="D12510" t="inlineStr">
        <is>
          <t>tài chính, về tài chính - vật chất, thân thể, xác thịt, hữu hình, cụ thể, thực chất, quan trọng, trọng đại, cần thiết</t>
        </is>
      </c>
    </row>
    <row r="12511">
      <c r="A12511" t="inlineStr">
        <is>
          <t>Mathematik</t>
        </is>
      </c>
      <c r="B12511" t="inlineStr"/>
      <c r="C12511" t="inlineStr"/>
      <c r="D12511" t="inlineStr">
        <is>
          <t>môn toán, toán học</t>
        </is>
      </c>
    </row>
    <row r="12512">
      <c r="A12512" t="inlineStr">
        <is>
          <t>Mathematiker</t>
        </is>
      </c>
      <c r="B12512" t="inlineStr"/>
      <c r="C12512" t="inlineStr"/>
      <c r="D12512" t="inlineStr">
        <is>
          <t>nhà toán học</t>
        </is>
      </c>
    </row>
    <row r="12513">
      <c r="A12513" t="inlineStr">
        <is>
          <t>mathematisch</t>
        </is>
      </c>
      <c r="B12513" t="inlineStr"/>
      <c r="C12513" t="inlineStr"/>
      <c r="D12513" t="inlineStr">
        <is>
          <t>đại số - toán, toán học, đúng, chính xác</t>
        </is>
      </c>
    </row>
    <row r="12514">
      <c r="A12514" t="inlineStr">
        <is>
          <t>Matratze</t>
        </is>
      </c>
      <c r="B12514" t="inlineStr"/>
      <c r="C12514" t="inlineStr"/>
      <c r="D12514" t="inlineStr">
        <is>
          <t>nệm, đệm - ổ rơm, nệm rơm, bàn xoa, bảng màu palette)</t>
        </is>
      </c>
    </row>
    <row r="12515">
      <c r="A12515" t="inlineStr">
        <is>
          <t>Matratzenbezug</t>
        </is>
      </c>
      <c r="B12515" t="inlineStr"/>
      <c r="C12515" t="inlineStr"/>
      <c r="D12515" t="inlineStr">
        <is>
          <t>tiếng tích tắc, chút, lát, khoảnh khắc, giây lát, dấu kiểm " v", con bét, con ve, con tíc, vải bọc, sự mua chịu, sự bán chịu</t>
        </is>
      </c>
    </row>
    <row r="12516">
      <c r="A12516" t="inlineStr">
        <is>
          <t>Matriarchiat</t>
        </is>
      </c>
      <c r="B12516" t="inlineStr"/>
      <c r="C12516" t="inlineStr"/>
      <c r="D12516" t="inlineStr">
        <is>
          <t>chế độ quyền mẹ</t>
        </is>
      </c>
    </row>
    <row r="12517">
      <c r="A12517" t="inlineStr">
        <is>
          <t>Matrikel</t>
        </is>
      </c>
      <c r="B12517" t="inlineStr"/>
      <c r="C12517" t="inlineStr"/>
      <c r="D12517" t="inlineStr">
        <is>
          <t>sổ, sổ sách, máy ghi công tơ, đồng hồ ghi, khoảng âm, sự sắp chữ, cân xứng với lề giấy, van, cửa điều tiết, cửa lò</t>
        </is>
      </c>
    </row>
    <row r="12518">
      <c r="A12518" t="inlineStr">
        <is>
          <t>Matrix</t>
        </is>
      </c>
      <c r="B12518" t="inlineStr"/>
      <c r="C12518" t="inlineStr"/>
      <c r="D12518" t="inlineStr">
        <is>
          <t>tử cung, dạ con, khuôn cối, khuôn dưới, ma trận, chất gian bào</t>
        </is>
      </c>
    </row>
    <row r="12519">
      <c r="A12519" t="inlineStr">
        <is>
          <t>Matrize</t>
        </is>
      </c>
      <c r="B12519" t="inlineStr"/>
      <c r="C12519" t="inlineStr"/>
      <c r="D12519" t="inlineStr">
        <is>
          <t>con súc sắc, chân cột, khuôn rập, khuôn kéo sợi, bàn ren - tử cung, dạ con, khuôn cối, khuôn dưới, ma trận, chất gian bào = auf einer Matrize schreiben +</t>
        </is>
      </c>
    </row>
    <row r="12520">
      <c r="A12520" t="inlineStr">
        <is>
          <t>Matrizen</t>
        </is>
      </c>
      <c r="B12520" t="inlineStr"/>
      <c r="C12520" t="inlineStr"/>
      <c r="D12520" t="inlineStr">
        <is>
          <t>tô bằng khuôn tô, in bằng giấy nến</t>
        </is>
      </c>
    </row>
    <row r="12521">
      <c r="A12521" t="inlineStr">
        <is>
          <t>Matrone</t>
        </is>
      </c>
      <c r="B12521" t="inlineStr"/>
      <c r="C12521" t="inlineStr"/>
      <c r="D12521" t="inlineStr">
        <is>
          <t>đàn bà có chồng, bà quản lý</t>
        </is>
      </c>
    </row>
    <row r="12522">
      <c r="A12522" t="inlineStr">
        <is>
          <t>Matrose</t>
        </is>
      </c>
      <c r="B12522" t="inlineStr"/>
      <c r="C12522" t="inlineStr"/>
      <c r="D12522" t="inlineStr">
        <is>
          <t>thuỷ thủ, linh thuỷ - 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 người, con người, đàn ông, nam nhi, chồng, số nhiều) người, người hầu, đầy tớ, cậu, cậu cả, quân cờ - - lính thuỷ - người giỏi nghề đi biển - thuỷ thủ jakc tar), nhựa đường, hắc ín = der Matrose + = als einfacher Matrose + = sich als Matrose verdingen +</t>
        </is>
      </c>
    </row>
    <row r="12523">
      <c r="A12523" t="inlineStr">
        <is>
          <t>Matrosen</t>
        </is>
      </c>
      <c r="B12523" t="inlineStr"/>
      <c r="C12523" t="inlineStr"/>
      <c r="D12523" t="inlineStr">
        <is>
          <t>bắt cóc, dùng thủ đoạn bắt ép</t>
        </is>
      </c>
    </row>
    <row r="12524">
      <c r="A12524" t="inlineStr">
        <is>
          <t>Matsch</t>
        </is>
      </c>
      <c r="B12524" t="inlineStr"/>
      <c r="C12524" t="inlineStr"/>
      <c r="D12524" t="inlineStr">
        <is>
          <t>bùn &amp; ) - bùn đặc, bùn quánh, nước cống, nước rãnh, nước rác, tảng băng rôi, cặn dầu, cặn nồi hơi - bùn loãng, tuyết tan, mỡ thừa, mỡ bỏ đi, chất quét phủ - mẩu bánh mì thả vào nước xúp, vật đút lót, vật cho để thưởng, vật cho để dỗ dành, người đàn ông ẻo lả yếu ớt - quả bí, cây bí, sự nén, sự ép, cái dễ nén, cái dễ ép, vật bị nén, vật bị ép, thức uống chế bằng nước quả ép, khối mềm nhão, đám đông, tiếng rơi nhẹ, bóng quần = durch Matsch waten +</t>
        </is>
      </c>
    </row>
    <row r="12525">
      <c r="A12525" t="inlineStr">
        <is>
          <t>matschig</t>
        </is>
      </c>
      <c r="B12525" t="inlineStr"/>
      <c r="C12525" t="inlineStr"/>
      <c r="D12525" t="inlineStr">
        <is>
          <t>mềm, xốp, yếu đuối, uỷ mị, sướt mướt - đầy những vũng lầy, lầy lội, nghe bì bõm - mềm nhão, có nhiều cơm, có nhiều thịt - có bùn đặc, có bùn quánh, đầy bùn - lấm bùn, bùn lầy, đầy tuyết tan - dễ ép, dễ nén, dễ vắt</t>
        </is>
      </c>
    </row>
    <row r="12526">
      <c r="A12526" t="inlineStr">
        <is>
          <t>Matt</t>
        </is>
      </c>
      <c r="B12526" t="inlineStr"/>
      <c r="C12526" t="inlineStr"/>
      <c r="D12526" t="inlineStr">
        <is>
          <t>nước chiếu tướng, bạn, bạn nghề, con đực, con cái, vợ, chồng, bạn đời, người phụ việc, người giúp việc, người trợ lực, phó thuyền trưởng</t>
        </is>
      </c>
    </row>
    <row r="12527">
      <c r="A12527" t="inlineStr">
        <is>
          <t>matt</t>
        </is>
      </c>
      <c r="B12527" t="inlineStr"/>
      <c r="C12527" t="inlineStr"/>
      <c r="D12527"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 - chậm hiểu, tối dạ, ngu đần, đần độn, không tinh, mờ, không thính, nghễnh ngãng, vô tri vô giác, cùn, mờ đục, xám xịt, cảm thấy lờ mờ, cảm thấy không rõ rệt, âm ỉ, thẫn thờ, uể oải, chậm chạp - ứ đọng, trì chậm, bán không chạy, ế, đều đều, buồn tẻ, chán ngắt, tẻ ngắt, buồn nản, tối tăm, âm u, u ám, ảm đạm - đã rút hết không khí, kiệt sức, mệt lử, bạc màu - lả, e thẹn, nhút nhát, yếu ớt, mờ nhạt, không rõ, chóng mặt, hay ngất, oi bức, ngột ngạt, kinh tởm, lợm giọng - lừ đừ, yếu đuối, thiếu sinh động - ốm mòn, tiều tuỵ, úa tàn, suy giảm, phai nhạt, lờ đờ - ẻo lả, nặng nề - không có sự sống, bất động, không có sinh khí, không sinh động - không sáng - - tối, mờ mịt, không rõ nghĩa, tối nghĩa, không có tiếng tăm, ít người biết đến - tái, nhợt nhạt, xanh xám, nhợt, lờ mờ - hay ốm, có vẻ ốm yếu, đau yếu, gầy yếu, xanh, xanh xao, độc, tanh, làm buồn nôn, uỷ mị, ốm yếu - mềm, dẻo, dễ uốn, dễ cắt, nhẵn, mịn, mượt, dịu, ôn hoà, không loè loẹt, nhẹ, nhẹ nhàng, nhân nhượng, có tính chất hoà hoãn, nhẽo, yên, êm đềm, có cảm tình, dễ thương cảm, có từ tâm, tình yêu, chuyện trai gái - mưa, ẩm ướt, ướt át, không có muối khoáng, mềm hoá, dễ dàng, khờ khạo, ngờ nghệch, mềm mỏng, chờ một tí!, im! câm! - không có sức lực, yếu - mệt mỏi, không thần sắc - thiếu nghị lực, mềm yếu, nhu nhược, kém, non, thiếu quá, loãng, nhạt - mệt, rã rời, chán, ngấy = matt + = matt +</t>
        </is>
      </c>
    </row>
    <row r="12528">
      <c r="A12528" t="inlineStr">
        <is>
          <t>Matte</t>
        </is>
      </c>
      <c r="B12528" t="inlineStr"/>
      <c r="C12528" t="inlineStr"/>
      <c r="D12528" t="inlineStr">
        <is>
          <t>thảm chùi chân - chiếu, đệm, miếng vải lót cốc, vật tết</t>
        </is>
      </c>
    </row>
    <row r="12529">
      <c r="A12529" t="inlineStr">
        <is>
          <t>Matten</t>
        </is>
      </c>
      <c r="B12529" t="inlineStr"/>
      <c r="C12529" t="inlineStr"/>
      <c r="D12529" t="inlineStr">
        <is>
          <t>trải chiếu lên, trải thảm chùi chân lên, bện tết, bện lại, tết lại, làm xỉn, làm mờ</t>
        </is>
      </c>
    </row>
    <row r="12530">
      <c r="A12530" t="inlineStr">
        <is>
          <t>mattieren</t>
        </is>
      </c>
      <c r="B12530" t="inlineStr"/>
      <c r="C12530" t="inlineStr"/>
      <c r="D12530" t="inlineStr">
        <is>
          <t>làm ngu đàn, làm đần dộn, làm cùn, làm mờ đi, làm mờ đục, làm xỉn, làm âm ỉ, làm đỡ nhức nhối, làm đỡ nhói, làm buồn nản, làm tối tăm, làm u ám, làm ảm đạm, hoá ngu đần, đần độn - cùn đi, mờ đi, mờ đục, xỉn đi, âm ỉ, đỡ nhức nhối, đỡ đau, tối sầm lại, thành u ám, thành ảm đạm - trải chiếu lên, trải thảm chùi chân lên, bện tết, bện lại, tết lại, làm mờ - làm cho mờ, làm cho xỉn, làm lu mờ, làm ô uế, làm nhơ nhuốc = mattieren +</t>
        </is>
      </c>
    </row>
    <row r="12531">
      <c r="A12531" t="inlineStr">
        <is>
          <t>mattiert</t>
        </is>
      </c>
      <c r="B12531" t="inlineStr"/>
      <c r="C12531" t="inlineStr"/>
      <c r="D12531" t="inlineStr">
        <is>
          <t>xỉn, mờ</t>
        </is>
      </c>
    </row>
    <row r="12532">
      <c r="A12532" t="inlineStr">
        <is>
          <t>Mattigkeit</t>
        </is>
      </c>
      <c r="B12532" t="inlineStr"/>
      <c r="C12532" t="inlineStr"/>
      <c r="D12532" t="inlineStr">
        <is>
          <t>sự hút, sự hút hết, sự làm chân không, sự rút khí, sự làm kiệt, sự dốc hết, sự dùng hết, tình trạng mệt lử, tình trạng kiệt sức, tình trạng kiệt quệ, tình trạng bạc màu - phép vét kiệt, phép khử liên tiếp, sự bàn hết khía cạnh, sự nghiên cứu hết mọi mặt - sự mệt mỏi, sự mệt nhọc, sự mỏi, công việc mệt nhọc, công việc lao khổ, fatigue-duty, quần áo lao động - tình trạng suy nhược, tình trạng bạc nhược, tình trạng thiếu hoạt động, tình trạng thiếu sinh khí, sự yên lặng nặng nề - sự uể oải</t>
        </is>
      </c>
    </row>
    <row r="12533">
      <c r="A12533" t="inlineStr">
        <is>
          <t>Mattscheibe</t>
        </is>
      </c>
      <c r="B12533" t="inlineStr"/>
      <c r="C12533" t="inlineStr"/>
      <c r="D12533" t="inlineStr">
        <is>
          <t>bình phong, màn che, màn, tấm chắn, bảng, thông báo, màn ảnh, màn bạc, cái sàng = eine Mattscheibe haben +</t>
        </is>
      </c>
    </row>
    <row r="12534">
      <c r="A12534" t="inlineStr">
        <is>
          <t>Mauer</t>
        </is>
      </c>
      <c r="B12534" t="inlineStr"/>
      <c r="C12534" t="inlineStr"/>
      <c r="D12534" t="inlineStr">
        <is>
          <t>tường, vách, thàn, thành luỹ, thành quách, lối đi sát tường nhà trên hè đường, rặng cây ăn quả dựa vào tường, bức tường có cây ăn quả dựa vào, vách ngoài vỉa, thành = die blinde Mauer +</t>
        </is>
      </c>
    </row>
    <row r="12535">
      <c r="A12535" t="inlineStr">
        <is>
          <t>Mauern</t>
        </is>
      </c>
      <c r="B12535" t="inlineStr"/>
      <c r="C12535" t="inlineStr"/>
      <c r="D12535">
        <f> außerhalb der Mauern + = die Ersteigung von Mauern +</f>
        <v/>
      </c>
    </row>
    <row r="12536">
      <c r="A12536" t="inlineStr">
        <is>
          <t>mauern</t>
        </is>
      </c>
      <c r="B12536" t="inlineStr"/>
      <c r="C12536" t="inlineStr"/>
      <c r="D12536" t="inlineStr">
        <is>
          <t>nhốt vào chuồng để vỗ béo, ngăn thành nhiều ngăn, bị nhốt trong ngăn chuồng, sa lầy, ngừng chạy, chết, tròng trành, tránh, né, nói lảng, ngăn cản, ngăn trở, trì hoãn, + off) dùng mẹo lảng tránh để trì hoãn - dùng mẹo lảng tránh để thoát khỏi... - đánh chặn, ngăn chặn không cho thông qua ở nghị viện</t>
        </is>
      </c>
    </row>
    <row r="12537">
      <c r="A12537" t="inlineStr">
        <is>
          <t>Mauerwerk</t>
        </is>
      </c>
      <c r="B12537" t="inlineStr"/>
      <c r="C12537" t="inlineStr"/>
      <c r="D12537" t="inlineStr">
        <is>
          <t>sự xây bằng gạch, công trình xây bằng gạch - nghề thợ nề, công trình nề, phần xây nề - nghề xây đá, công trình xây bằng đá, nơi khai thác đá xây = das glatte Mauerwerk +</t>
        </is>
      </c>
    </row>
    <row r="12538">
      <c r="A12538" t="inlineStr">
        <is>
          <t>Maulesel</t>
        </is>
      </c>
      <c r="B12538" t="inlineStr"/>
      <c r="C12538" t="inlineStr"/>
      <c r="D12538" t="inlineStr">
        <is>
          <t>con la, người cứng đầu cứng cổ, người ương bướng, máy kéo sợi, thú lai, cây lai, dép đế mỏng</t>
        </is>
      </c>
    </row>
    <row r="12539">
      <c r="A12539" t="inlineStr">
        <is>
          <t>Maulkorb</t>
        </is>
      </c>
      <c r="B12539" t="inlineStr"/>
      <c r="C12539" t="inlineStr"/>
      <c r="D12539" t="inlineStr">
        <is>
          <t>bịt mõm, khoá mõm, cấm đoán tự do ngôn luận, khoá miệng</t>
        </is>
      </c>
    </row>
    <row r="12540">
      <c r="A12540" t="inlineStr">
        <is>
          <t>Maultier</t>
        </is>
      </c>
      <c r="B12540" t="inlineStr"/>
      <c r="C12540" t="inlineStr"/>
      <c r="D12540">
        <f> das Maultier +</f>
        <v/>
      </c>
    </row>
    <row r="12541">
      <c r="A12541" t="inlineStr">
        <is>
          <t>Maulwurf</t>
        </is>
      </c>
      <c r="B12541" t="inlineStr"/>
      <c r="C12541" t="inlineStr"/>
      <c r="D12541" t="inlineStr">
        <is>
          <t>đê chắn sóng, nốt ruồi, chuột chũi</t>
        </is>
      </c>
    </row>
    <row r="12542">
      <c r="A12542" t="inlineStr">
        <is>
          <t>Maulwurfsfell</t>
        </is>
      </c>
      <c r="B12542" t="inlineStr"/>
      <c r="C12542" t="inlineStr"/>
      <c r="D12542" t="inlineStr">
        <is>
          <t>da lông chuột chũi, nhung vải môletkin, quần áo bằng nhung vải môletkin</t>
        </is>
      </c>
    </row>
    <row r="12543">
      <c r="A12543" t="inlineStr">
        <is>
          <t>Maurer</t>
        </is>
      </c>
      <c r="B12543" t="inlineStr"/>
      <c r="C12543" t="inlineStr"/>
      <c r="D12543" t="inlineStr">
        <is>
          <t>thợ nề - hội viên hội Tam điểm</t>
        </is>
      </c>
    </row>
    <row r="12544">
      <c r="A12544" t="inlineStr">
        <is>
          <t>Maus</t>
        </is>
      </c>
      <c r="B12544" t="inlineStr"/>
      <c r="C12544" t="inlineStr"/>
      <c r="D12544" t="inlineStr">
        <is>
          <t>chuột, mắt sưng húp, mắt thâm tím</t>
        </is>
      </c>
    </row>
    <row r="12545">
      <c r="A12545" t="inlineStr">
        <is>
          <t>Mausefalle</t>
        </is>
      </c>
      <c r="B12545" t="inlineStr"/>
      <c r="C12545" t="inlineStr"/>
      <c r="D12545" t="inlineStr">
        <is>
          <t>bẫy chuột</t>
        </is>
      </c>
    </row>
    <row r="12546">
      <c r="A12546" t="inlineStr">
        <is>
          <t>Mausen</t>
        </is>
      </c>
      <c r="B12546" t="inlineStr"/>
      <c r="C12546" t="inlineStr"/>
      <c r="D12546">
        <f> die Katze läßt das Mausen nicht +</f>
        <v/>
      </c>
    </row>
    <row r="12547">
      <c r="A12547" t="inlineStr">
        <is>
          <t>mausen</t>
        </is>
      </c>
      <c r="B12547" t="inlineStr"/>
      <c r="C12547" t="inlineStr"/>
      <c r="D12547" t="inlineStr">
        <is>
          <t>giơ lên, nhấc lên, nâng lên, giương cao, đỡ lên, dựng lên, kéo dậy, đào, bới, ăn trộm, ăn cắp, nhổ, chấm dứt, bâi bỏ, nhấc lên được, nâng lên được, tan đi, cuốn đi, cưỡi sóng, gồ lên - bắt chuột, săn chuột, đi rón rén, lén, lần mò, lục lọi, tìm kiếm, rình bắt đến cùng, kiên nhẫn - ăn cắp vặt - xoáy, nẫng, ăn xin</t>
        </is>
      </c>
    </row>
    <row r="12548">
      <c r="A12548" t="inlineStr">
        <is>
          <t>mausern</t>
        </is>
      </c>
      <c r="B12548" t="inlineStr"/>
      <c r="C12548" t="inlineStr"/>
      <c r="D12548" t="inlineStr">
        <is>
          <t>nhốt vào chuồng, nhốt, giam - rụng lông, thay lông = sich mausern + = sich mausern +</t>
        </is>
      </c>
    </row>
    <row r="12549">
      <c r="A12549" t="inlineStr">
        <is>
          <t>Maustaste</t>
        </is>
      </c>
      <c r="B12549" t="inlineStr"/>
      <c r="C12549" t="inlineStr"/>
      <c r="D12549">
        <f> die rechte Maustaste +</f>
        <v/>
      </c>
    </row>
    <row r="12550">
      <c r="A12550" t="inlineStr">
        <is>
          <t>Mautstelle</t>
        </is>
      </c>
      <c r="B12550" t="inlineStr"/>
      <c r="C12550" t="inlineStr"/>
      <c r="D12550" t="inlineStr">
        <is>
          <t>nhà tù, nhà giam</t>
        </is>
      </c>
    </row>
    <row r="12551">
      <c r="A12551" t="inlineStr">
        <is>
          <t>Maxima</t>
        </is>
      </c>
      <c r="B12551" t="inlineStr"/>
      <c r="C12551" t="inlineStr"/>
      <c r="D12551" t="inlineStr">
        <is>
          <t>điểm cao nhất, cực điểm, cực độ, tối đa</t>
        </is>
      </c>
    </row>
    <row r="12552">
      <c r="A12552" t="inlineStr">
        <is>
          <t>maximal</t>
        </is>
      </c>
      <c r="B12552" t="inlineStr"/>
      <c r="C12552" t="inlineStr"/>
      <c r="D12552" t="inlineStr">
        <is>
          <t>cực độ, tối đa - cuối cùng, sau cùng, chót, cơ bản, chủ yếu, lớn nhất</t>
        </is>
      </c>
    </row>
    <row r="12553">
      <c r="A12553" t="inlineStr">
        <is>
          <t>maximieren</t>
        </is>
      </c>
      <c r="B12553" t="inlineStr"/>
      <c r="C12553" t="inlineStr"/>
      <c r="D12553" t="inlineStr">
        <is>
          <t>làm tăng lên đến tột độ</t>
        </is>
      </c>
    </row>
    <row r="12554">
      <c r="A12554" t="inlineStr">
        <is>
          <t>Maximierung</t>
        </is>
      </c>
      <c r="B12554" t="inlineStr"/>
      <c r="C12554" t="inlineStr"/>
      <c r="D12554" t="inlineStr">
        <is>
          <t>sự làm tăng lên đến tột độ</t>
        </is>
      </c>
    </row>
    <row r="12555">
      <c r="A12555" t="inlineStr">
        <is>
          <t>Maximum</t>
        </is>
      </c>
      <c r="B12555" t="inlineStr"/>
      <c r="C12555" t="inlineStr"/>
      <c r="D12555" t="inlineStr">
        <is>
          <t>trần, độ cao tối đa, giá cao nhất, bậc lương cao nhất - điểm cao nhất, cực điểm, cực độ, tối đa</t>
        </is>
      </c>
    </row>
    <row r="12556">
      <c r="A12556" t="inlineStr">
        <is>
          <t>Mayonnaise</t>
        </is>
      </c>
      <c r="B12556" t="inlineStr"/>
      <c r="C12556" t="inlineStr"/>
      <c r="D12556" t="inlineStr">
        <is>
          <t>nước xốt mayonne</t>
        </is>
      </c>
    </row>
    <row r="12557">
      <c r="A12557" t="inlineStr">
        <is>
          <t>Mechanik</t>
        </is>
      </c>
      <c r="B12557" t="inlineStr"/>
      <c r="C12557" t="inlineStr"/>
      <c r="D12557" t="inlineStr">
        <is>
          <t>cơ học - máy móc, cơ cấu, cơ chế &amp; ), kỹ thuật, kỹ xảo, thuyết cơ giới</t>
        </is>
      </c>
    </row>
    <row r="12558">
      <c r="A12558" t="inlineStr">
        <is>
          <t>Mechaniker</t>
        </is>
      </c>
      <c r="B12558" t="inlineStr"/>
      <c r="C12558" t="inlineStr"/>
      <c r="D12558" t="inlineStr">
        <is>
          <t>thợ máy, công nhân cơ khí - nhà cơ học - người theo thuyết cơ giới - công nhân, thám tử, đặc vụ, gián điệp = er wird Mechaniker +</t>
        </is>
      </c>
    </row>
    <row r="12559">
      <c r="A12559" t="inlineStr">
        <is>
          <t>mechanisch</t>
        </is>
      </c>
      <c r="B12559" t="inlineStr"/>
      <c r="C12559" t="inlineStr"/>
      <c r="D12559" t="inlineStr">
        <is>
          <t>máy móc, cơ khí, cơ học, không sáng tạo - chiếu lệ, hời hợt, đại khái, làm chiếu lệ, làm hời hợt, làm đại khái</t>
        </is>
      </c>
    </row>
    <row r="12560">
      <c r="A12560" t="inlineStr">
        <is>
          <t>mechanisieren</t>
        </is>
      </c>
      <c r="B12560" t="inlineStr"/>
      <c r="C12560" t="inlineStr"/>
      <c r="D12560" t="inlineStr">
        <is>
          <t>cơ khí hoá, cơ giới hoá</t>
        </is>
      </c>
    </row>
    <row r="12561">
      <c r="A12561" t="inlineStr">
        <is>
          <t>Mechanisierung</t>
        </is>
      </c>
      <c r="B12561" t="inlineStr"/>
      <c r="C12561" t="inlineStr"/>
      <c r="D12561" t="inlineStr">
        <is>
          <t>sự cơ khí hoá, sự cơ giới hoá</t>
        </is>
      </c>
    </row>
    <row r="12562">
      <c r="A12562" t="inlineStr">
        <is>
          <t>Mechanismus</t>
        </is>
      </c>
      <c r="B12562" t="inlineStr"/>
      <c r="C12562" t="inlineStr"/>
      <c r="D12562" t="inlineStr">
        <is>
          <t>máy móc, cơ giới, người máy, người làm việc như cái máy, cơ quan đầu nâo, bộ máy chỉ đạo, xe đạp, xe đạp ba bánh, máy bơm cứu hoả, máy thay cảnh - máy, cách cấu tạo, cơ cấu các bộ phận máy, bộ máy, cơ quan, thiết bị sân khấu - cơ cấu, cơ chế &amp; ), kỹ thuật, kỹ xảo, thuyết cơ giới</t>
        </is>
      </c>
    </row>
    <row r="12563">
      <c r="A12563" t="inlineStr">
        <is>
          <t>Meckern</t>
        </is>
      </c>
      <c r="B12563" t="inlineStr"/>
      <c r="C12563" t="inlineStr"/>
      <c r="D12563" t="inlineStr">
        <is>
          <t>tiếng be be</t>
        </is>
      </c>
    </row>
    <row r="12564">
      <c r="A12564" t="inlineStr">
        <is>
          <t>meckern</t>
        </is>
      </c>
      <c r="B12564" t="inlineStr"/>
      <c r="C12564" t="inlineStr"/>
      <c r="D12564" t="inlineStr">
        <is>
          <t>phàn nàn, than vãn, to beef up, tăng cường - - càu nhàu, cằn nhằn, lẩm bẩm, lầm bầm, gầm lên - đá, đá hậu, giật, chống lại, kháng cự, phản đối, phản kháng, tỏ ý khó chịu với, sút ghi - mè nheo, rầy la = meckern +</t>
        </is>
      </c>
    </row>
    <row r="12565">
      <c r="A12565" t="inlineStr">
        <is>
          <t>Medaille</t>
        </is>
      </c>
      <c r="B12565" t="inlineStr"/>
      <c r="C12565" t="inlineStr"/>
      <c r="D12565" t="inlineStr">
        <is>
          <t>huy hiệu, phù hiệu, quân hàm, lon, biểu hiện, vật tượng trưng, dấu hiệu - huy chương, mề đay = der Inhaber einer Medaille + = die zwei Seiten einer Medaille +</t>
        </is>
      </c>
    </row>
    <row r="12566">
      <c r="A12566" t="inlineStr">
        <is>
          <t>Medaillon</t>
        </is>
      </c>
      <c r="B12566" t="inlineStr"/>
      <c r="C12566" t="inlineStr"/>
      <c r="D12566" t="inlineStr">
        <is>
          <t>mề đay, trái tim có lồng ảnh - huy chương lớn, trái tim - vật tròn, rondeau</t>
        </is>
      </c>
    </row>
    <row r="12567">
      <c r="A12567" t="inlineStr">
        <is>
          <t>Medianwert</t>
        </is>
      </c>
      <c r="B12567" t="inlineStr"/>
      <c r="C12567" t="inlineStr"/>
      <c r="D12567" t="inlineStr">
        <is>
          <t>động mạch giữa dây thần kinh, trung tuyến</t>
        </is>
      </c>
    </row>
    <row r="12568">
      <c r="A12568" t="inlineStr">
        <is>
          <t>Medien</t>
        </is>
      </c>
      <c r="B12568" t="inlineStr"/>
      <c r="C12568" t="inlineStr"/>
      <c r="D12568" t="inlineStr">
        <is>
          <t>chương trình đồng thời truyền đi qua đài phát thanh và đài truyền hình</t>
        </is>
      </c>
    </row>
    <row r="12569">
      <c r="A12569" t="inlineStr">
        <is>
          <t>Medikament</t>
        </is>
      </c>
      <c r="B12569" t="inlineStr"/>
      <c r="C12569" t="inlineStr"/>
      <c r="D12569" t="inlineStr">
        <is>
          <t>dược phẩm - y học, y khoa, thuốc, khoa nội, bùa ngải, phép ma, yêu thuật - phương thuốc, cách điều trị, cách chữa cháy, phương pháp cứu chữa, biện pháp sửa chữa, sự đền bù, sự bồi thường, sai suất</t>
        </is>
      </c>
    </row>
    <row r="12570">
      <c r="A12570" t="inlineStr">
        <is>
          <t>Medikus</t>
        </is>
      </c>
      <c r="B12570" t="inlineStr"/>
      <c r="C12570" t="inlineStr"/>
      <c r="D12570" t="inlineStr">
        <is>
          <t>thầy thuốc</t>
        </is>
      </c>
    </row>
    <row r="12571">
      <c r="A12571" t="inlineStr">
        <is>
          <t>Meditation</t>
        </is>
      </c>
      <c r="B12571" t="inlineStr"/>
      <c r="C12571" t="inlineStr"/>
      <c r="D12571" t="inlineStr">
        <is>
          <t>sự ngẫm nghĩ, sự trầm ngâm, sự trầm tư mặc tưởng</t>
        </is>
      </c>
    </row>
    <row r="12572">
      <c r="A12572" t="inlineStr">
        <is>
          <t>meditieren</t>
        </is>
      </c>
      <c r="B12572" t="inlineStr"/>
      <c r="C12572" t="inlineStr"/>
      <c r="D12572" t="inlineStr">
        <is>
          <t>suy nghĩ chín chắn, ngẫm nghĩ, nghĩ ra, tạo khái niệm - ngắm, thưởng ngoạn, lặng ngắm, dự tính, dự định, liệu trước, chờ đợi, trầm ngâm - trù tính</t>
        </is>
      </c>
    </row>
    <row r="12573">
      <c r="A12573" t="inlineStr">
        <is>
          <t>Medizin</t>
        </is>
      </c>
      <c r="B12573" t="inlineStr"/>
      <c r="C12573" t="inlineStr"/>
      <c r="D12573" t="inlineStr">
        <is>
          <t>y học, y khoa, thuốc, khoa nội, bùa ngải, phép ma, yêu thuật = die bittere Medizin + = Medizin eingeben + = die gerichtliche Medizin +</t>
        </is>
      </c>
    </row>
    <row r="12574">
      <c r="A12574" t="inlineStr">
        <is>
          <t>Medizinball</t>
        </is>
      </c>
      <c r="B12574" t="inlineStr"/>
      <c r="C12574" t="inlineStr"/>
      <c r="D12574" t="inlineStr">
        <is>
          <t>bóng tập</t>
        </is>
      </c>
    </row>
    <row r="12575">
      <c r="A12575" t="inlineStr">
        <is>
          <t>Mediziner</t>
        </is>
      </c>
      <c r="B12575" t="inlineStr"/>
      <c r="C12575" t="inlineStr"/>
      <c r="D12575" t="inlineStr">
        <is>
          <t>bác sĩ y khoa, tiến sĩ, người đầu bếp, anh nuôi, bộ phận điều chỉnh, ruồi già, nhà học giả, nhà thông thái - học sinh trường y</t>
        </is>
      </c>
    </row>
    <row r="12576">
      <c r="A12576" t="inlineStr">
        <is>
          <t>medizinisch</t>
        </is>
      </c>
      <c r="B12576" t="inlineStr"/>
      <c r="C12576" t="inlineStr"/>
      <c r="D12576" t="inlineStr">
        <is>
          <t>y, y học, khoa nội - thuốc, dùng làm thuốc = medizinisch behandeln +</t>
        </is>
      </c>
    </row>
    <row r="12577">
      <c r="A12577" t="inlineStr">
        <is>
          <t>Meduse</t>
        </is>
      </c>
      <c r="B12577" t="inlineStr"/>
      <c r="C12577" t="inlineStr"/>
      <c r="D12577" t="inlineStr">
        <is>
          <t>mỡ cá voi, con sứa, nước mắt, sự khóc sưng cả mắt</t>
        </is>
      </c>
    </row>
    <row r="12578">
      <c r="A12578" t="inlineStr">
        <is>
          <t>Meer</t>
        </is>
      </c>
      <c r="B12578" t="inlineStr"/>
      <c r="C12578" t="inlineStr"/>
      <c r="D12578" t="inlineStr">
        <is>
          <t>the briny biển - đại dương, biển, vô vàn, vô khối, vô thiên lủng oceans of), khoảng mênh mông - sóng biển, nhiều = am Meer + = das Rote Meer + = das offene Meer + = auf dem Meer + = über das Meer + = das Asowsche Meer + = das Ägäische Meer + = das Schwarze Meer + = Ionisches Meer + = das Kaspische Meer + = am Meer gelegen + = vom Meer umgeben + = Ligurisches Meer + = das Adriatische Meer + = Tyrrhenisches Meer +</t>
        </is>
      </c>
    </row>
    <row r="12579">
      <c r="A12579" t="inlineStr">
        <is>
          <t>Meeraal</t>
        </is>
      </c>
      <c r="B12579" t="inlineStr"/>
      <c r="C12579" t="inlineStr"/>
      <c r="D12579" t="inlineStr">
        <is>
          <t>cá lạc, cá chình biển conger eel)</t>
        </is>
      </c>
    </row>
    <row r="12580">
      <c r="A12580" t="inlineStr">
        <is>
          <t>Meerenge</t>
        </is>
      </c>
      <c r="B12580" t="inlineStr"/>
      <c r="C12580" t="inlineStr"/>
      <c r="D12580" t="inlineStr">
        <is>
          <t>âm, âm thanh, tiếng, tiếng động, giọng, ấn tượng, cái thông, eo biển, bong bóng cá - tình cảnh khó khăn, tình cảnh khốn cùng, tình cảnh thiếu thốn, tình trạng gieo neo, tình cảnh nguy nan, cảnh hoạn nạn</t>
        </is>
      </c>
    </row>
    <row r="12581">
      <c r="A12581" t="inlineStr">
        <is>
          <t>Meeresarm</t>
        </is>
      </c>
      <c r="B12581" t="inlineStr"/>
      <c r="C12581" t="inlineStr"/>
      <c r="D12581"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 - cửa sông - vịnh hẹp</t>
        </is>
      </c>
    </row>
    <row r="12582">
      <c r="A12582" t="inlineStr">
        <is>
          <t>Meeresspiegel</t>
        </is>
      </c>
      <c r="B12582" t="inlineStr"/>
      <c r="C12582" t="inlineStr"/>
      <c r="D12582" t="inlineStr">
        <is>
          <t>mặt biển = die Höhe über Meeresspiegel +</t>
        </is>
      </c>
    </row>
    <row r="12583">
      <c r="A12583" t="inlineStr">
        <is>
          <t>Meerestier</t>
        </is>
      </c>
      <c r="B12583" t="inlineStr"/>
      <c r="C12583" t="inlineStr"/>
      <c r="D12583" t="inlineStr">
        <is>
          <t>động vật hình cây</t>
        </is>
      </c>
    </row>
    <row r="12584">
      <c r="A12584" t="inlineStr">
        <is>
          <t>Meerschweinchen</t>
        </is>
      </c>
      <c r="B12584" t="inlineStr"/>
      <c r="C12584" t="inlineStr"/>
      <c r="D12584">
        <f> das Meerschweinchen +</f>
        <v/>
      </c>
    </row>
    <row r="12585">
      <c r="A12585" t="inlineStr">
        <is>
          <t>Meerwolf</t>
        </is>
      </c>
      <c r="B12585" t="inlineStr"/>
      <c r="C12585" t="inlineStr"/>
      <c r="D12585" t="inlineStr">
        <is>
          <t>cá pecca, sợi vỏ cây đoạn, bass-wood, giọng nam trầm, người hát giọng nam trầm, người có giọng trầm, kèn bát</t>
        </is>
      </c>
    </row>
    <row r="12586">
      <c r="A12586" t="inlineStr">
        <is>
          <t>Megaphon</t>
        </is>
      </c>
      <c r="B12586" t="inlineStr"/>
      <c r="C12586" t="inlineStr"/>
      <c r="D12586" t="inlineStr">
        <is>
          <t>loa</t>
        </is>
      </c>
    </row>
    <row r="12587">
      <c r="A12587" t="inlineStr">
        <is>
          <t>Megatonne</t>
        </is>
      </c>
      <c r="B12587" t="inlineStr"/>
      <c r="C12587" t="inlineStr"/>
      <c r="D12587" t="inlineStr">
        <is>
          <t>triệu tấn, sức nổ bằng một triệu tấn thuốc nổ</t>
        </is>
      </c>
    </row>
    <row r="12588">
      <c r="A12588" t="inlineStr">
        <is>
          <t>Mehl</t>
        </is>
      </c>
      <c r="B12588" t="inlineStr"/>
      <c r="C12588" t="inlineStr"/>
      <c r="D12588" t="inlineStr">
        <is>
          <t>bụi, rác, phấn hoa, đám bụi mù, đất đen ), xương tàn, tro tàn, cơ thể con người, con người, tiền mặt - bột, chất bột, tinh bột - bột mì - bột xay chưa mịn), lượng sữa vắt, bữa ăn - thuốc bột, phấn, thuốc súng = das grobe Mehl + = drei Pfund Mehl + = mit Mehl vermengen + = mit Mehl bestreuen + = etwas in Mehl wälzen +</t>
        </is>
      </c>
    </row>
    <row r="12589">
      <c r="A12589" t="inlineStr">
        <is>
          <t>mehlig</t>
        </is>
      </c>
      <c r="B12589" t="inlineStr"/>
      <c r="C12589" t="inlineStr"/>
      <c r="D12589" t="inlineStr">
        <is>
          <t>như bột, phủ đầy bột - giống bột, có bột, nhiều bột, xanh xao, tái nhợt, trắng bệch, có đốm - buồn ngủ, ngái ngủ, làm buồn ngủ, uể oải, kém hoạt động, héo nẫu</t>
        </is>
      </c>
    </row>
    <row r="12590">
      <c r="A12590" t="inlineStr">
        <is>
          <t>Mehligkeit</t>
        </is>
      </c>
      <c r="B12590" t="inlineStr"/>
      <c r="C12590" t="inlineStr"/>
      <c r="D12590" t="inlineStr">
        <is>
          <t>tính chất giống bột, tính chất có bột, tính chất nhiều bột, tình trạng phủ đầy bột</t>
        </is>
      </c>
    </row>
    <row r="12591">
      <c r="A12591" t="inlineStr">
        <is>
          <t>Mehlspeise</t>
        </is>
      </c>
      <c r="B12591" t="inlineStr"/>
      <c r="C12591" t="inlineStr"/>
      <c r="D12591" t="inlineStr">
        <is>
          <t>món tráng miệng, món ngọt cuối bữa</t>
        </is>
      </c>
    </row>
    <row r="12592">
      <c r="A12592" t="inlineStr">
        <is>
          <t>Mehltau</t>
        </is>
      </c>
      <c r="B12592" t="inlineStr"/>
      <c r="C12592" t="inlineStr"/>
      <c r="D12592" t="inlineStr">
        <is>
          <t>bệnh tàn rụi, rệp vừng, không khì mờ sương, ảnh hưởng xâu, tai hoạ - nấm minddiu, nấm mốc sương, mốc - gỉ, sự cùn trí nhớ, sự kém trí nhớ, bệnh gỉ sắt = durch Mehltau vernichten +</t>
        </is>
      </c>
    </row>
    <row r="12593">
      <c r="A12593" t="inlineStr">
        <is>
          <t>Mehr</t>
        </is>
      </c>
      <c r="B12593" t="inlineStr"/>
      <c r="C12593" t="inlineStr"/>
      <c r="D12593"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 Mehr- +</t>
        </is>
      </c>
    </row>
    <row r="12594">
      <c r="A12594" t="inlineStr">
        <is>
          <t>mehr</t>
        </is>
      </c>
      <c r="B12594" t="inlineStr"/>
      <c r="C12594" t="inlineStr"/>
      <c r="D12594" t="inlineStr">
        <is>
          <t>nữa, hơn nữa, lâu hơn nữa - nhiều hơn, lớn hơn, đông hơn, thêm nữa, hơn - cộng với, cộng, thêm vào, dương = nie mehr + = mehr als + = viel mehr + = noch mehr + = um so mehr + = mehr und mehr + = um so mehr als +</t>
        </is>
      </c>
    </row>
    <row r="12595">
      <c r="A12595" t="inlineStr">
        <is>
          <t>Mehrarbeit</t>
        </is>
      </c>
      <c r="B12595" t="inlineStr"/>
      <c r="C12595" t="inlineStr"/>
      <c r="D12595">
        <f> Mehrarbeit leisten +</f>
        <v/>
      </c>
    </row>
    <row r="12596">
      <c r="A12596" t="inlineStr">
        <is>
          <t>mehrdeutig</t>
        </is>
      </c>
      <c r="B12596" t="inlineStr"/>
      <c r="C12596" t="inlineStr"/>
      <c r="D12596" t="inlineStr">
        <is>
          <t>tối nghĩa, không rõ ràng, mơ hồ, nước đôi, nhập nhằng - lập lờ, hai nghĩa, đáng nghi ngờ, khả nghi, không rõ rệt, không chắc chắn, không quyết định</t>
        </is>
      </c>
    </row>
    <row r="12597">
      <c r="A12597" t="inlineStr">
        <is>
          <t>Mehrdeutigkeit</t>
        </is>
      </c>
      <c r="B12597" t="inlineStr"/>
      <c r="C12597" t="inlineStr"/>
      <c r="D12597" t="inlineStr">
        <is>
          <t>sự nói lập lờ, sự nói nước đôi, lời nói lập lờ, lời nói nước đôi, lời nói hai nghĩa</t>
        </is>
      </c>
    </row>
    <row r="12598">
      <c r="A12598" t="inlineStr">
        <is>
          <t>Mehrehe</t>
        </is>
      </c>
      <c r="B12598" t="inlineStr"/>
      <c r="C12598" t="inlineStr"/>
      <c r="D12598" t="inlineStr">
        <is>
          <t>chế độ nhiều vợ, chế độ nhiều chồng</t>
        </is>
      </c>
    </row>
    <row r="12599">
      <c r="A12599" t="inlineStr">
        <is>
          <t>mehrere</t>
        </is>
      </c>
      <c r="B12599" t="inlineStr"/>
      <c r="C12599" t="inlineStr"/>
      <c r="D12599" t="inlineStr">
        <is>
          <t>vài, riêng, cá nhân, khác nhau - lặt vặt, tạp nhạp - nhiều thứ khác nhau = mehrere von uns +</t>
        </is>
      </c>
    </row>
    <row r="12600">
      <c r="A12600" t="inlineStr">
        <is>
          <t>mehrfach</t>
        </is>
      </c>
      <c r="B12600" t="inlineStr"/>
      <c r="C12600" t="inlineStr"/>
      <c r="D12600" t="inlineStr">
        <is>
          <t>nhiều, nhiều mối, phức tạp - ở số nhiều, số nhiều - nhiều lần nhắc đi nhắc lại, lặp đi lặp lại = mehrfach nutzbar +</t>
        </is>
      </c>
    </row>
    <row r="12601">
      <c r="A12601" t="inlineStr">
        <is>
          <t>Mehrfach-</t>
        </is>
      </c>
      <c r="B12601" t="inlineStr"/>
      <c r="C12601" t="inlineStr"/>
      <c r="D12601" t="inlineStr">
        <is>
          <t>nhiều, nhiều mối, phức tạp - nhiều lần nhắc đi nhắc lại, lặp đi lặp lại</t>
        </is>
      </c>
    </row>
    <row r="12602">
      <c r="A12602" t="inlineStr">
        <is>
          <t>mehrfarbig</t>
        </is>
      </c>
      <c r="B12602" t="inlineStr"/>
      <c r="C12602" t="inlineStr"/>
      <c r="D12602" t="inlineStr">
        <is>
          <t>nhiều màu, sặc sỡ - nhiều sắc</t>
        </is>
      </c>
    </row>
    <row r="12603">
      <c r="A12603" t="inlineStr">
        <is>
          <t>Mehrheit</t>
        </is>
      </c>
      <c r="B12603" t="inlineStr"/>
      <c r="C12603" t="inlineStr"/>
      <c r="D12603" t="inlineStr">
        <is>
          <t>phần lớn, phần đông, đa số, đảng được đa số phiếu, tuổi thành niên, tuổi trưởng thành, chức thiếu tá, hàm thiếu tá - trạng thái nhiều, số lớn, sự kiêm nhiều chức vị, chức vị kiêm nhiệm, sự có nhiều lộc thánh, lộc thánh thu được ở nhiều nguồn = die absolute Mehrheit + = die übergroße Mehrheit + = die genügende Mehrheit + = die Mehrheit ist dagegen + = die überwiegende Mehrheit + = sich der Mehrheit anschließen + = er gewann mit knapper Mehrheit + = er wurde mit übergroßer Mehrheit gewählt +</t>
        </is>
      </c>
    </row>
    <row r="12604">
      <c r="A12604" t="inlineStr">
        <is>
          <t>mehrsilbig</t>
        </is>
      </c>
      <c r="B12604" t="inlineStr"/>
      <c r="C12604" t="inlineStr"/>
      <c r="D12604" t="inlineStr">
        <is>
          <t>nhiều âm tiết</t>
        </is>
      </c>
    </row>
    <row r="12605">
      <c r="A12605" t="inlineStr">
        <is>
          <t>mehrsprachig</t>
        </is>
      </c>
      <c r="B12605" t="inlineStr"/>
      <c r="C12605" t="inlineStr"/>
      <c r="D12605" t="inlineStr">
        <is>
          <t>nói được nhiều thứ tiếng, bằng nhiều thứ tiếng - biết nhiều thứ tiếng, nhiều thứ tiếng, viết bằng nhiều thứ tiếng</t>
        </is>
      </c>
    </row>
    <row r="12606">
      <c r="A12606" t="inlineStr">
        <is>
          <t>mehrstimmig</t>
        </is>
      </c>
      <c r="B12606" t="inlineStr"/>
      <c r="C12606" t="inlineStr"/>
      <c r="D12606" t="inlineStr">
        <is>
          <t>có dự tính, có bàn tính, có phối hợp, soạn cho hoà nhạc - nhiều âm, phức điệu</t>
        </is>
      </c>
    </row>
    <row r="12607">
      <c r="A12607" t="inlineStr">
        <is>
          <t>Mehrwert</t>
        </is>
      </c>
      <c r="B12607" t="inlineStr"/>
      <c r="C12607" t="inlineStr"/>
      <c r="D12607" t="inlineStr">
        <is>
          <t>số dư, số thừa, số thặng dư, thặng dư</t>
        </is>
      </c>
    </row>
    <row r="12608">
      <c r="A12608" t="inlineStr">
        <is>
          <t>mehrwertig</t>
        </is>
      </c>
      <c r="B12608" t="inlineStr"/>
      <c r="C12608" t="inlineStr"/>
      <c r="D12608" t="inlineStr">
        <is>
          <t>nhiều hoá trị = mehrwertig +</t>
        </is>
      </c>
    </row>
    <row r="12609">
      <c r="A12609" t="inlineStr">
        <is>
          <t>Mehrwertsteuer</t>
        </is>
      </c>
      <c r="B12609" t="inlineStr"/>
      <c r="C12609" t="inlineStr"/>
      <c r="D12609">
        <f> die Mehrwertsteuer +</f>
        <v/>
      </c>
    </row>
    <row r="12610">
      <c r="A12610" t="inlineStr">
        <is>
          <t>Mehrzahl</t>
        </is>
      </c>
      <c r="B12610" t="inlineStr"/>
      <c r="C12610" t="inlineStr"/>
      <c r="D12610" t="inlineStr">
        <is>
          <t>nguyên tắc chung chung, cái chung chung, tính tổng quát, tính đại cương - phần lớn, phần đông, đa số, đảng được đa số phiếu, tuổi thành niên, tuổi trưởng thành, chức thiếu tá, hàm thiếu tá = die Mehrzahl + = in die Mehrzahl setzen +</t>
        </is>
      </c>
    </row>
    <row r="12611">
      <c r="A12611" t="inlineStr">
        <is>
          <t>Meiden</t>
        </is>
      </c>
      <c r="B12611" t="inlineStr"/>
      <c r="C12611" t="inlineStr"/>
      <c r="D12611" t="inlineStr">
        <is>
          <t>sự tránh, sự tránh xa, sự tránh khỏi, sự tránh thoát, sự huỷ bỏ, sự thủ tiêu, sự bác bỏ, chỗ khuyết</t>
        </is>
      </c>
    </row>
    <row r="12612">
      <c r="A12612" t="inlineStr">
        <is>
          <t>meiden</t>
        </is>
      </c>
      <c r="B12612" t="inlineStr"/>
      <c r="C12612" t="inlineStr"/>
      <c r="D12612" t="inlineStr">
        <is>
          <t>tránh, tránh xa, huỷ bỏ, thủ tiêu, bác bỏ - làm thất bại, làm hỏng, ngăn trở, bỏ lỡ, bỏ qua, sao lãng, lẩn tránh, chê, không chịu ăn, làm cho nản chí, làm cho giật mình, dở chứng bất kham, dở chứng không chịu đi, chùn lại - lùi lại, do dự - - chạy trốn, bỏ chạy, lẩn trốn, biến mất, qua đi, trôi qua, vội vã rời bỏ, trốn tránh = meiden +</t>
        </is>
      </c>
    </row>
    <row r="12613">
      <c r="A12613" t="inlineStr">
        <is>
          <t>Meile</t>
        </is>
      </c>
      <c r="B12613" t="inlineStr"/>
      <c r="C12613" t="inlineStr"/>
      <c r="D12613" t="inlineStr">
        <is>
          <t>dặm, lý, cuộc chạy đua một dặm = die Meile + = die Fahrtkosten pro Meile + = nicht weiter als eine Meile +</t>
        </is>
      </c>
    </row>
    <row r="12614">
      <c r="A12614" t="inlineStr">
        <is>
          <t>Meilen</t>
        </is>
      </c>
      <c r="B12614" t="inlineStr"/>
      <c r="C12614" t="inlineStr"/>
      <c r="D12614" t="inlineStr">
        <is>
          <t>tổng số dặm đã đi được, phụ cấp đi đường, cước phí, sự ích lợi, sự dùng = zwei Meilen von dort +</t>
        </is>
      </c>
    </row>
    <row r="12615">
      <c r="A12615" t="inlineStr">
        <is>
          <t>Meilenstein</t>
        </is>
      </c>
      <c r="B12615" t="inlineStr"/>
      <c r="C12615" t="inlineStr"/>
      <c r="D12615" t="inlineStr">
        <is>
          <t>cột kilômét cọc, sự kiện quan trọng, mốc lịch sử, giai đoạn quan trọng</t>
        </is>
      </c>
    </row>
    <row r="12616">
      <c r="A12616" t="inlineStr">
        <is>
          <t>meilenweit</t>
        </is>
      </c>
      <c r="B12616" t="inlineStr"/>
      <c r="C12616" t="inlineStr"/>
      <c r="D12616">
        <f> meilenweit entfernt +</f>
        <v/>
      </c>
    </row>
    <row r="12617">
      <c r="A12617" t="inlineStr">
        <is>
          <t>mein</t>
        </is>
      </c>
      <c r="B12617" t="inlineStr"/>
      <c r="C12617" t="inlineStr"/>
      <c r="D12617" t="inlineStr">
        <is>
          <t>của tôi, oh, my! ôi chao ôi!, úi, chà chà</t>
        </is>
      </c>
    </row>
    <row r="12618">
      <c r="A12618" t="inlineStr">
        <is>
          <t>Meineid</t>
        </is>
      </c>
      <c r="B12618" t="inlineStr"/>
      <c r="C12618" t="inlineStr"/>
      <c r="D12618" t="inlineStr">
        <is>
          <t>sự thề ẩu, lời thề ẩu, sự khai man trước toà, lời khai man trước toà, sự phản bội lời thề = einen Meineid leisten + = einen Meineid schwören +</t>
        </is>
      </c>
    </row>
    <row r="12619">
      <c r="A12619" t="inlineStr">
        <is>
          <t>meineidig</t>
        </is>
      </c>
      <c r="B12619" t="inlineStr"/>
      <c r="C12619" t="inlineStr"/>
      <c r="D12619" t="inlineStr">
        <is>
          <t>có tội khai man trước toà = meineidig werden +</t>
        </is>
      </c>
    </row>
    <row r="12620">
      <c r="A12620" t="inlineStr">
        <is>
          <t>meinen</t>
        </is>
      </c>
      <c r="B12620" t="inlineStr"/>
      <c r="C12620" t="inlineStr"/>
      <c r="D12620" t="inlineStr">
        <is>
          <t>tin, tin tưởng, cho rằng, nghĩ rằng - nghĩ, hiểu, quan điểm được, nhận thức, tưởng tượng, dạng bị động diễn đạt, bày tỏ, thai nghén trong óc, hình thành trong óc, thụ thai, có mang - tưởng rằng, thấy rằng - mến, thích, nuôi làm cảnh, trồng làm cảnh - đoán, phỏng đoán, ước chừng, chắc rằng - định, có ý định, có ý muốn, định dùng, dành, định nói, ý muốn nói, có mục đích - nghĩa là, có nghĩa là, muốn nói, muốn, dự định, để cho, dành cho, có ý nghĩa lớn, đáng giá, đáng kể - that is to say tức là, nói một cách khác, hay là, ít nhất thì - có vẻ như, dường như, coi bộ - suy nghĩ, ngẫm nghĩ, tưởng, nghĩ được, nghĩ là, cho là, coi như, nghĩ ra, thấy, nghĩ đến, nhớ, trông mong, luôn luôn nghĩ, lo nghĩ, lo lắng, nuôi những ý nghĩ, nuôi những tư tưởng = das will ich meinen! + = es nicht böse meinen +</t>
        </is>
      </c>
    </row>
    <row r="12621">
      <c r="A12621" t="inlineStr">
        <is>
          <t>meinerseits</t>
        </is>
      </c>
      <c r="B12621" t="inlineStr"/>
      <c r="C12621" t="inlineStr"/>
      <c r="D12621">
        <f> ganz meinerseits! +</f>
        <v/>
      </c>
    </row>
    <row r="12622">
      <c r="A12622" t="inlineStr">
        <is>
          <t>Meinungsforscher</t>
        </is>
      </c>
      <c r="B12622" t="inlineStr"/>
      <c r="C12622" t="inlineStr"/>
      <c r="D12622" t="inlineStr">
        <is>
          <t>ghuộm máu lấu thái nhầm của nhân dân về vấn đề gì)</t>
        </is>
      </c>
    </row>
    <row r="12623">
      <c r="A12623" t="inlineStr">
        <is>
          <t>Meinungsumfrage</t>
        </is>
      </c>
      <c r="B12623" t="inlineStr"/>
      <c r="C12623" t="inlineStr"/>
      <c r="D12623" t="inlineStr">
        <is>
          <t>sự thăm dò dư luận quần chúng của viện Ga-lớp</t>
        </is>
      </c>
    </row>
    <row r="12624">
      <c r="A12624" t="inlineStr">
        <is>
          <t>Meinungsverschiedenheit</t>
        </is>
      </c>
      <c r="B12624" t="inlineStr"/>
      <c r="C12624" t="inlineStr"/>
      <c r="D12624" t="inlineStr">
        <is>
          <t>sự cãi nhau, sự tranh luận, sự tranh chấp, sự bất hoà, sự ganh đua, sự đua tranh, sự cạnh tranh, luận điểm, luận điệu - sự khác nhau, tình trạng khác nhau, tính khác nhau, sự chênh lệch, sự bất đồng, mối bất hoà, mối phân tranh, sự chênh lệch về giá cả, dấu phân biệt đặc trưng, hiệu, sai phân - sự không giống nhau, sự không hợp, sự không thích hợp, sự không đồng ý kiến - mối xích mích, tiếng chói tai, nốt nghịch tai - mối bất đồng, mối chia rẽ - sự bất đồng quan điểm, sự bất đồng ý kiến, sự không theo nhà thờ chính thống, sự không quy phục nhà thờ chính thống</t>
        </is>
      </c>
    </row>
    <row r="12625">
      <c r="A12625" t="inlineStr">
        <is>
          <t>Meise</t>
        </is>
      </c>
      <c r="B12625" t="inlineStr"/>
      <c r="C12625" t="inlineStr"/>
      <c r="D12625" t="inlineStr">
        <is>
          <t>teat, chim sẻ ngô, ngựa con, cô gái, cậu bé, tit for tat ăn miếng trả miếng, to give someone tit for tat trả đũa ai, trả miếng ai</t>
        </is>
      </c>
    </row>
    <row r="12626">
      <c r="A12626" t="inlineStr">
        <is>
          <t>Meisen</t>
        </is>
      </c>
      <c r="B12626" t="inlineStr"/>
      <c r="C12626" t="inlineStr"/>
      <c r="D12626" t="inlineStr">
        <is>
          <t>chim sẻ ngô</t>
        </is>
      </c>
    </row>
    <row r="12627">
      <c r="A12627" t="inlineStr">
        <is>
          <t>meist</t>
        </is>
      </c>
      <c r="B12627" t="inlineStr"/>
      <c r="C12627" t="inlineStr"/>
      <c r="D12627" t="inlineStr">
        <is>
          <t>nói chung, đại thể, thông thường, theo như lệ thường - lớn nhất, nhiều nhất, hầu hết, phần lớn, đa số, nhất, hơn cả, lắm, vô cùng, cực kỳ - thường là, chủ yếu là</t>
        </is>
      </c>
    </row>
    <row r="12628">
      <c r="A12628" t="inlineStr">
        <is>
          <t>meistbietend</t>
        </is>
      </c>
      <c r="B12628" t="inlineStr"/>
      <c r="C12628" t="inlineStr"/>
      <c r="D12628">
        <f> etwas meistbietend verkaufen +</f>
        <v/>
      </c>
    </row>
    <row r="12629">
      <c r="A12629" t="inlineStr">
        <is>
          <t>Meiste</t>
        </is>
      </c>
      <c r="B12629" t="inlineStr"/>
      <c r="C12629" t="inlineStr"/>
      <c r="D12629" t="inlineStr">
        <is>
          <t>hầu hết, phần lớn, phần nhiều, đa số, tối đa, cái cừ nhất, cái chiến nhất</t>
        </is>
      </c>
    </row>
    <row r="12630">
      <c r="A12630" t="inlineStr">
        <is>
          <t>meisten</t>
        </is>
      </c>
      <c r="B12630" t="inlineStr"/>
      <c r="C12630" t="inlineStr"/>
      <c r="D12630" t="inlineStr">
        <is>
          <t>hầu hết, phần lớn, phần nhiều, đa số, tối đa, cái cừ nhất, cái chiến nhất = am meisten +</t>
        </is>
      </c>
    </row>
    <row r="12631">
      <c r="A12631" t="inlineStr">
        <is>
          <t>meistens</t>
        </is>
      </c>
      <c r="B12631" t="inlineStr"/>
      <c r="C12631" t="inlineStr"/>
      <c r="D12631" t="inlineStr">
        <is>
          <t>nói chung, đại thể, thông thường, theo như lệ thường - hầu hết, phần lớn, thường là, chủ yếu là - thường thường, thường lệ</t>
        </is>
      </c>
    </row>
    <row r="12632">
      <c r="A12632" t="inlineStr">
        <is>
          <t>meisterhaft</t>
        </is>
      </c>
      <c r="B12632" t="inlineStr"/>
      <c r="C12632" t="inlineStr"/>
      <c r="D12632" t="inlineStr">
        <is>
          <t>hách, oai, mệnh lệnh, thích sai khiến, thích bắt người ta phải tuân theo mình, bậc thầy, tài cao, siêu việt - thầy, tài giỏi</t>
        </is>
      </c>
    </row>
    <row r="12633">
      <c r="A12633" t="inlineStr">
        <is>
          <t>meistern</t>
        </is>
      </c>
      <c r="B12633" t="inlineStr"/>
      <c r="C12633" t="inlineStr"/>
      <c r="D12633" t="inlineStr">
        <is>
          <t>điều khiển, chỉ huy, làm chủ, kiềm chế, cầm lại, kìm lại, nén lại, dằn lại, kiểm tra, kiểm soát, thử lại, điều chỉnh, qui định - cai quản, trấn áp, không chế, khắc phục, vượt qua, trở thành tinh thông, sử dụng thành thạo, nắm vững, quán triệt</t>
        </is>
      </c>
    </row>
    <row r="12634">
      <c r="A12634" t="inlineStr">
        <is>
          <t>Meisterschaft</t>
        </is>
      </c>
      <c r="B12634" t="inlineStr"/>
      <c r="C12634" t="inlineStr"/>
      <c r="D12634" t="inlineStr">
        <is>
          <t>chức vô địch, danh hiệu quán quân, sự bảo vệ, sự bênh vực, sự đấu tranh cho - chức vụ làm thầy, nghề làm thầy, quyết làm chủ, quyền lực - quyền làm chủ, ưu thế, thế hơn, thế thắng lợi, sự tinh thông, sự nắm vững, sự sử dụng thành thạo = um die Meisterschaft kämpfen +</t>
        </is>
      </c>
    </row>
    <row r="12635">
      <c r="A12635" t="inlineStr">
        <is>
          <t>Meisterschafts-</t>
        </is>
      </c>
      <c r="B12635" t="inlineStr"/>
      <c r="C12635" t="inlineStr"/>
      <c r="D12635" t="inlineStr">
        <is>
          <t>cừ, tuyệt</t>
        </is>
      </c>
    </row>
    <row r="12636">
      <c r="A12636" t="inlineStr">
        <is>
          <t>Meisterwerk</t>
        </is>
      </c>
      <c r="B12636" t="inlineStr"/>
      <c r="C12636" t="inlineStr"/>
      <c r="D12636" t="inlineStr">
        <is>
          <t>hoa, sự hứa hẹn, niềm hy vọng - kiệt tác, tác phẩm lớn</t>
        </is>
      </c>
    </row>
    <row r="12637">
      <c r="A12637" t="inlineStr">
        <is>
          <t>Melancholie</t>
        </is>
      </c>
      <c r="B12637" t="inlineStr"/>
      <c r="C12637" t="inlineStr"/>
      <c r="D12637" t="inlineStr">
        <is>
          <t>cảnh tối tăm, cảnh u ám, cảnh ảm đạm, vẻ buồn rầu, sự u sầu - chứng đau nửa đầu, bệnh loạng choạng, sự ưu phiền, sự buồn nản, ý hay thay đổi bất thường, ý ngông cuồng - sự sầu muộn</t>
        </is>
      </c>
    </row>
    <row r="12638">
      <c r="A12638" t="inlineStr">
        <is>
          <t>melancholisch</t>
        </is>
      </c>
      <c r="B12638" t="inlineStr"/>
      <c r="C12638" t="inlineStr"/>
      <c r="D12638" t="inlineStr">
        <is>
          <t>u sầu, sầu muộn = melancholisch sein +</t>
        </is>
      </c>
    </row>
    <row r="12639">
      <c r="A12639" t="inlineStr">
        <is>
          <t>melden</t>
        </is>
      </c>
      <c r="B12639" t="inlineStr"/>
      <c r="C12639" t="inlineStr"/>
      <c r="D12639" t="inlineStr">
        <is>
          <t>báo, loan báo, thông tri, công bố, tuyên bố, đọc bản giới thiêu tin tức, đọc chương trình, tuyên bố ra ứng cử - đặt giá, thầu, mời chào, xướng bài, , bảo, ra lệnh, truyền lệnh - đi vào, ra, tuyên bố tham dự, đâm, gia nhập, bắt đầu luyện, ghi, kết nạp, lấy vào - báo bằng thư, đưa tin, đánh điện - chú ý, để ý, nhận biết, báo trước, nhận xét về, chiếu cố, hạ cố, đối xử lễ độ với - khai báo, thông báo, cho hay, cho biết - kể lại, nói lại, thuật lại, báo cáo, tường trình, viết phóng sự, đồn, nói về, phát biểu về, trình báo, tố cáo, tố giác - ra hiệu, báo hiệu, chuyển bằng tính hiệu - phát biểu, nói rõ, định, biểu diễn bằng ký hiệu = melden + = melden + = sich melden + = sich melden + = sich krank melden +</t>
        </is>
      </c>
    </row>
    <row r="12640">
      <c r="A12640" t="inlineStr">
        <is>
          <t>Meldepflicht</t>
        </is>
      </c>
      <c r="B12640" t="inlineStr"/>
      <c r="C12640" t="inlineStr"/>
      <c r="D12640">
        <f> die polizeiliche Meldepflicht +</f>
        <v/>
      </c>
    </row>
    <row r="12641">
      <c r="A12641" t="inlineStr">
        <is>
          <t>meldepflichtig</t>
        </is>
      </c>
      <c r="B12641" t="inlineStr"/>
      <c r="C12641" t="inlineStr"/>
      <c r="D12641">
        <f> meldepflichtig +</f>
        <v/>
      </c>
    </row>
    <row r="12642">
      <c r="A12642" t="inlineStr">
        <is>
          <t>Meldung</t>
        </is>
      </c>
      <c r="B12642" t="inlineStr"/>
      <c r="C12642" t="inlineStr"/>
      <c r="D12642" t="inlineStr">
        <is>
          <t>sự truyền đạt, sự thông tri, sự thông tin, tin tức truyền đạt, thông báo, sự giao thiệp, sự liên lạc, sự giao thông, sự thông nhau, giao thông giữa căn cứ và mặt trận - sự gửi đi, sự sai phái đi, sự đánh chết tươi, sự giết đi, sự khử, sự kết liễu cuộc đời, sự giải quyết nhanh gọn, sự làm gấp, sự khẩn trương, sự nhanh gọn, bản thông điệp - bản thông báo, hãng vận tải hàng hoá - - khoản, món, tiết mục, tin tức, món tin - thư tín, điện, thông điệp, việc uỷ thác, việc giao làm, việc sai làm, lời truyền lại, lời tiên báo - sự báo, sự khai báo, sự thông báo - bản báo cáo, biên bản, bản tin, bản dự báo, phiếu thành tích học tập, tin đồn, tiếng tăm, danh tiếng, tiếng nổ - dấu hiệu, tín hiệu, hiệu lệnh = Meldung machen +</t>
        </is>
      </c>
    </row>
    <row r="12643">
      <c r="A12643" t="inlineStr">
        <is>
          <t>Meldungen</t>
        </is>
      </c>
      <c r="B12643" t="inlineStr"/>
      <c r="C12643" t="inlineStr"/>
      <c r="D12643">
        <f> die Meldungen im einzelnen +</f>
        <v/>
      </c>
    </row>
    <row r="12644">
      <c r="A12644" t="inlineStr">
        <is>
          <t>melken</t>
        </is>
      </c>
      <c r="B12644" t="inlineStr"/>
      <c r="C12644" t="inlineStr"/>
      <c r="D12644" t="inlineStr">
        <is>
          <t>vắt sữa, bòn rút, bóc lột, lấy bóp, nặn, nhận trộm, nghe lỏm, cho sữa</t>
        </is>
      </c>
    </row>
    <row r="12645">
      <c r="A12645" t="inlineStr">
        <is>
          <t>Melodie</t>
        </is>
      </c>
      <c r="B12645" t="inlineStr"/>
      <c r="C12645" t="inlineStr"/>
      <c r="D12645" t="inlineStr">
        <is>
          <t>không khí, bầu không khí, không gian, không trung, máy bay, hàng không, làn gió nhẹ, khúc ca, khúc nhạc, điệu ca, điệu nhạc, vẻ, dáng, dáng điệu, khí sắc, diện mạo, thái độ, điệu bộ màu mè - vẻ ta đây - thánh ca, bài hát nhịp điệu đều đều, giọng trầm bổng - bài bình luận dài, bài bình luận dài dòng, bài ca, giọng trẻ cao - giai điệu, âm điệu, du dương - điệu, sự đúng điệu, sự hoà âm, sự hoà hợp sự hoà thuận, sự cao hứng, sự hứng thú</t>
        </is>
      </c>
    </row>
    <row r="12646">
      <c r="A12646" t="inlineStr">
        <is>
          <t>Melodien</t>
        </is>
      </c>
      <c r="B12646" t="inlineStr"/>
      <c r="C12646" t="inlineStr"/>
      <c r="D12646" t="inlineStr">
        <is>
          <t>làm cho du dương, làm cho êm tai, soạn giai điệu</t>
        </is>
      </c>
    </row>
    <row r="12647">
      <c r="A12647" t="inlineStr">
        <is>
          <t>melodisch</t>
        </is>
      </c>
      <c r="B12647" t="inlineStr"/>
      <c r="C12647" t="inlineStr"/>
      <c r="D12647" t="inlineStr">
        <is>
          <t>giai điệu - du dương, êm tai - êm ái = melodisch +</t>
        </is>
      </c>
    </row>
    <row r="12648">
      <c r="A12648" t="inlineStr">
        <is>
          <t>Melodramatiker</t>
        </is>
      </c>
      <c r="B12648" t="inlineStr"/>
      <c r="C12648" t="inlineStr"/>
      <c r="D12648" t="inlineStr">
        <is>
          <t>người viết kịch mêlô</t>
        </is>
      </c>
    </row>
    <row r="12649">
      <c r="A12649" t="inlineStr">
        <is>
          <t>melodramatisch</t>
        </is>
      </c>
      <c r="B12649" t="inlineStr"/>
      <c r="C12649" t="inlineStr"/>
      <c r="D12649" t="inlineStr">
        <is>
          <t>kịch mêlô, như kịch mêlô, thích hợp với kịch mêlô, cường điệu, quá đáng, quá thống thiết</t>
        </is>
      </c>
    </row>
    <row r="12650">
      <c r="A12650" t="inlineStr">
        <is>
          <t>Melone</t>
        </is>
      </c>
      <c r="B12650" t="inlineStr"/>
      <c r="C12650" t="inlineStr"/>
      <c r="D12650" t="inlineStr">
        <is>
          <t>dưa đỏ = die Melone + = die Melone + = süß wie eine Melone +</t>
        </is>
      </c>
    </row>
    <row r="12651">
      <c r="A12651" t="inlineStr">
        <is>
          <t>Membran</t>
        </is>
      </c>
      <c r="B12651" t="inlineStr"/>
      <c r="C12651" t="inlineStr"/>
      <c r="D12651" t="inlineStr">
        <is>
          <t>màng - lớp da mỏng, mảng da mỏng, phim = die Membran + = die Membran + = die Membran + = Membran- +</t>
        </is>
      </c>
    </row>
    <row r="12652">
      <c r="A12652" t="inlineStr">
        <is>
          <t>Membrane</t>
        </is>
      </c>
      <c r="B12652" t="inlineStr"/>
      <c r="C12652" t="inlineStr"/>
      <c r="D12652" t="inlineStr">
        <is>
          <t>màng, mảng thuốc, phim, phim ảnh, phim xi nê, buổi chiếu bóng, vảy cá, màn sương mỏng, sợi nhỏ, tơ nhỏ</t>
        </is>
      </c>
    </row>
    <row r="12653">
      <c r="A12653" t="inlineStr">
        <is>
          <t>Memorandum</t>
        </is>
      </c>
      <c r="B12653" t="inlineStr"/>
      <c r="C12653" t="inlineStr"/>
      <c r="D12653" t="inlineStr">
        <is>
          <t>sự ghi để nhớ, giác thư, bị vong lục, bản ghi điều khoản, bản sao, thư báo</t>
        </is>
      </c>
    </row>
    <row r="12654">
      <c r="A12654" t="inlineStr">
        <is>
          <t>Menagerie</t>
        </is>
      </c>
      <c r="B12654" t="inlineStr"/>
      <c r="C12654" t="inlineStr"/>
      <c r="D12654" t="inlineStr">
        <is>
          <t>bầy thú</t>
        </is>
      </c>
    </row>
    <row r="12655">
      <c r="A12655" t="inlineStr">
        <is>
          <t>Mengen</t>
        </is>
      </c>
      <c r="B12655" t="inlineStr"/>
      <c r="C12655" t="inlineStr"/>
      <c r="D12655" t="inlineStr">
        <is>
          <t>phần, mức, ngạch, lượng, định lượng, lượng tử = in großen Mengen + = in kleinen Mengen +</t>
        </is>
      </c>
    </row>
    <row r="12656">
      <c r="A12656" t="inlineStr">
        <is>
          <t>mengen</t>
        </is>
      </c>
      <c r="B12656" t="inlineStr"/>
      <c r="C12656" t="inlineStr"/>
      <c r="D12656" t="inlineStr">
        <is>
          <t>trộn lẫn, pha trộn, hợp nhau = mengen +</t>
        </is>
      </c>
    </row>
    <row r="12657">
      <c r="A12657" t="inlineStr">
        <is>
          <t>Menopause</t>
        </is>
      </c>
      <c r="B12657" t="inlineStr"/>
      <c r="C12657" t="inlineStr"/>
      <c r="D12657" t="inlineStr">
        <is>
          <t>sự mãn kinh, sự tuyệt kinh</t>
        </is>
      </c>
    </row>
    <row r="12658">
      <c r="A12658" t="inlineStr">
        <is>
          <t>Mensa</t>
        </is>
      </c>
      <c r="B12658" t="inlineStr"/>
      <c r="C12658" t="inlineStr"/>
      <c r="D12658" t="inlineStr">
        <is>
          <t>quán ăn tự phục vụ</t>
        </is>
      </c>
    </row>
    <row r="12659">
      <c r="A12659" t="inlineStr">
        <is>
          <t>Mensch</t>
        </is>
      </c>
      <c r="B12659" t="inlineStr"/>
      <c r="C12659" t="inlineStr"/>
      <c r="D12659" t="inlineStr">
        <is>
          <t>thân thể, thể xác, xác chết, thi thể, thân, nhóm, đoàn, đội, ban, hội đồng, khối, số lượng lớn, nhiều, con người, người, vật thể - thịt, cùi, sự mập, sự béo, xác thịt, thú nhục dục - người đàn bà mất nết, người đàn bà hư hỏng, đứa con gái trơ tráo, đứa con gái hỗn xược - cá nhân, vật riêng lẻ, cá thể - đàn ông, nam nhi, chồng, số nhiều) người, người hầu, đầy tớ, cậu, cậu cả, quân cờ - gã, anh chàng, thằng cha, mụ, ả..., bản thân, thân hình, vóc dáng, nhân vật, ngôi, pháp nhân = der edle Mensch + = der rohe Mensch + = der sture Mensch + = der junge Mensch + = der hagere Mensch + = der sanfte Mensch + = der begabte Mensch + = der servile Mensch + = der geniale Mensch + = der witzige Mensch + = der brutale Mensch + = der fleißige Mensch + = der perverse Mensch + = der unruhige Mensch + = der wertlose Mensch + = der kräftige Mensch + = der gezierte Mensch + = der käufliche Mensch + = der ekelhafte Mensch + = der förmliche Mensch + = der gesellige Mensch + = der verliebte Mensch + = der täppische Mensch + = der zügellose Mensch + = der häusliche Mensch + = der dekadente Mensch + = der sinnliche Mensch + = der unwürdige Mensch + = der schlechte Mensch + = der rüpelhafte Mensch + = der mittellose Mensch + = der widerliche Mensch + = der erfolglose Mensch + = der praktische Mensch + = der trübselige Mensch + = der kränkliche Mensch + = die gefährliche Mensch + = der überspannte Mensch + = der unerfahrene Mensch + = der schüchterne Mensch + = der lasterhafte Mensch + = der ungebildete Mensch + = der altmodische Mensch + = der übereifrige Mensch + = der abgemagerte Mensch + = der schweigsame Mensch + = der ausdauernde Mensch + = der langweilige Mensch + = der ungesittete Mensch + = der liederliche Mensch + = der degenerierte Mensch + = der einzigartige Mensch + = der verknöcherte Mensch + = der kleine dicke Mensch + = der aufgeblasene Mensch + = der unbedeutende Mensch + = der ungeschickte Mensch + = der schreckliche Mensch + = der unermüdliche Mensch + = der eingebildete Mensch + = der erfolgreiche Mensch + = der ungeschlachte Mensch + = der verräterische Mensch + = der aufdringliche Mensch + = der genußsüchtige Mensch + = der gleichgültige Mensch + = der einflußreiche Mensch + = der sehr lebhafte Mensch + = ein taktvoller Mensch + = der verweichlichte Mensch + = der unzuverlässige Mensch + = der bedauernswerte Mensch + = der wetterwendische Mensch + = der selbstgefällige Mensch + = ein schrecklicher Mensch + = der grobe, dickfellige Mensch + = ein unzuverlässiger Mensch + = der allseitig gebildete Mensch + = der sinnlos zerstörende Mensch + = der durchsetzungsfähige Mensch + = ein kontaktfreudiger Mensch + = der übermäßig ernsthafte Mensch + = ein vielbeschäftigter Mensch + = der nach innen gerichtete Mensch + = der leicht hypnotisierbare Mensch + = Er ist ein anständiger Mensch. + = er ist ein verträglicher Mensch +</t>
        </is>
      </c>
    </row>
    <row r="12660">
      <c r="A12660" t="inlineStr">
        <is>
          <t>Menschenfeind</t>
        </is>
      </c>
      <c r="B12660" t="inlineStr"/>
      <c r="C12660" t="inlineStr"/>
      <c r="D12660" t="inlineStr">
        <is>
          <t>kẻ ghét người</t>
        </is>
      </c>
    </row>
    <row r="12661">
      <c r="A12661" t="inlineStr">
        <is>
          <t>menschenfeindlich</t>
        </is>
      </c>
      <c r="B12661" t="inlineStr"/>
      <c r="C12661" t="inlineStr"/>
      <c r="D12661" t="inlineStr">
        <is>
          <t>không có lòng thương người, độc ác - ghét người</t>
        </is>
      </c>
    </row>
    <row r="12662">
      <c r="A12662" t="inlineStr">
        <is>
          <t>Menschenfresser</t>
        </is>
      </c>
      <c r="B12662" t="inlineStr"/>
      <c r="C12662" t="inlineStr"/>
      <c r="D12662" t="inlineStr">
        <is>
          <t>người ăn thịt người, thú ăn thịt đồng loại = der Menschenfresser +</t>
        </is>
      </c>
    </row>
    <row r="12663">
      <c r="A12663" t="inlineStr">
        <is>
          <t>Menschenfresserin</t>
        </is>
      </c>
      <c r="B12663" t="inlineStr"/>
      <c r="C12663" t="inlineStr"/>
      <c r="D12663" t="inlineStr">
        <is>
          <t>nữ yêu tinh, quỷ cái ăn thịt người, quỷ dạ xoa, con mụ tàn ác</t>
        </is>
      </c>
    </row>
    <row r="12664">
      <c r="A12664" t="inlineStr">
        <is>
          <t>Menschenfreund</t>
        </is>
      </c>
      <c r="B12664" t="inlineStr"/>
      <c r="C12664" t="inlineStr"/>
      <c r="D12664" t="inlineStr">
        <is>
          <t>người theo chủ nghĩa nhân đạo - người yêu người, kẻ thương người, người nhân đức</t>
        </is>
      </c>
    </row>
    <row r="12665">
      <c r="A12665" t="inlineStr">
        <is>
          <t>menschenfreundlich</t>
        </is>
      </c>
      <c r="B12665" t="inlineStr"/>
      <c r="C12665" t="inlineStr"/>
      <c r="D12665" t="inlineStr">
        <is>
          <t>nhân đạo, nhân đức, nhân văn</t>
        </is>
      </c>
    </row>
    <row r="12666">
      <c r="A12666" t="inlineStr">
        <is>
          <t>Menschengedenken</t>
        </is>
      </c>
      <c r="B12666" t="inlineStr"/>
      <c r="C12666" t="inlineStr"/>
      <c r="D12666">
        <f> seit Menschengedenken +</f>
        <v/>
      </c>
    </row>
    <row r="12667">
      <c r="A12667" t="inlineStr">
        <is>
          <t>Menschenkunde</t>
        </is>
      </c>
      <c r="B12667" t="inlineStr"/>
      <c r="C12667" t="inlineStr"/>
      <c r="D12667" t="inlineStr">
        <is>
          <t>nhân loại học</t>
        </is>
      </c>
    </row>
    <row r="12668">
      <c r="A12668" t="inlineStr">
        <is>
          <t>Menschenleben</t>
        </is>
      </c>
      <c r="B12668" t="inlineStr"/>
      <c r="C12668" t="inlineStr"/>
      <c r="D12668" t="inlineStr">
        <is>
          <t>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t>
        </is>
      </c>
    </row>
    <row r="12669">
      <c r="A12669" t="inlineStr">
        <is>
          <t>menschenleer</t>
        </is>
      </c>
      <c r="B12669" t="inlineStr"/>
      <c r="C12669" t="inlineStr"/>
      <c r="D12669" t="inlineStr">
        <is>
          <t>không người ở, hoang vắng, trống trải, vắng vẻ, hiu quạnh, bị ruồng bỏ, bị bỏ mặc, bị bỏ rơi - trống, rỗng, trống không, không, không có đồ đạc, không có người ở, rỗng tuếch, không có nội dung, vô nghĩa, hão, suông, đói bụng - không có dân cư</t>
        </is>
      </c>
    </row>
    <row r="12670">
      <c r="A12670" t="inlineStr">
        <is>
          <t>Menschenliebe</t>
        </is>
      </c>
      <c r="B12670" t="inlineStr"/>
      <c r="C12670" t="inlineStr"/>
      <c r="D12670" t="inlineStr">
        <is>
          <t>loài người, nhân loại, lòng nhân đạo, bản chất của loài người, nhân tính, hành động nhân đạo, những đặc tính của con người, khoa học nhân văn, cổ điển học Hy lạp - lòng yêu người, lòng nhân đức, hành động yêu người, tổ chức phúc thiện</t>
        </is>
      </c>
    </row>
    <row r="12671">
      <c r="A12671" t="inlineStr">
        <is>
          <t>Menschenmenge</t>
        </is>
      </c>
      <c r="B12671" t="inlineStr"/>
      <c r="C12671" t="inlineStr"/>
      <c r="D12671" t="inlineStr">
        <is>
          <t>đám đông, quần chúng, bọn, lũ, nhóm, tụi, cánh, đống, vô số, crowd of sail sự căng hết buồm, sự căng nhiều buồm = er verschwand in der Menschenmenge +</t>
        </is>
      </c>
    </row>
    <row r="12672">
      <c r="A12672" t="inlineStr">
        <is>
          <t>menschenscheu</t>
        </is>
      </c>
      <c r="B12672" t="inlineStr"/>
      <c r="C12672" t="inlineStr"/>
      <c r="D12672" t="inlineStr">
        <is>
          <t>không thích chơi với ai, thích tha thủi một mình - nhút nhát, bẽn lẽn, e thẹn, khó tìm, khó thấy, khó nắm, thiếu, mất - khó gần, khó chan hoà</t>
        </is>
      </c>
    </row>
    <row r="12673">
      <c r="A12673" t="inlineStr">
        <is>
          <t>Menschenverstand</t>
        </is>
      </c>
      <c r="B12673" t="inlineStr"/>
      <c r="C12673" t="inlineStr"/>
      <c r="D12673">
        <f> der gesunde Menschenverstand +</f>
        <v/>
      </c>
    </row>
    <row r="12674">
      <c r="A12674" t="inlineStr">
        <is>
          <t>Menschheit</t>
        </is>
      </c>
      <c r="B12674" t="inlineStr"/>
      <c r="C12674" t="inlineStr"/>
      <c r="D12674" t="inlineStr">
        <is>
          <t>loài người, nhân loại, lòng nhân đạo, bản chất của loài người, nhân tính, hành động nhân đạo, những đặc tính của con người, khoa học nhân văn, cổ điển học Hy lạp - nhân đạo - nam giới, đàn ông</t>
        </is>
      </c>
    </row>
    <row r="12675">
      <c r="A12675" t="inlineStr">
        <is>
          <t>menschlich</t>
        </is>
      </c>
      <c r="B12675" t="inlineStr"/>
      <c r="C12675" t="inlineStr"/>
      <c r="D12675" t="inlineStr">
        <is>
          <t>xác thịt, nhục dục, trần tục - con người, loài người, có tính người, có tình cảm của con người - với cái nhìn của con người, với cung cách con người, với tình cảm con người, bằng những phương tiện thông thường của con người, trong phạm vi hiểu biết của con người - chết, có chết, nguy đến tính mạng, tử, lớn, trọng đại, ghê gớm, cực, dài lê thê, dài dằng dặc và buồn tẻ = rein menschlich gesehen +</t>
        </is>
      </c>
    </row>
    <row r="12676">
      <c r="A12676" t="inlineStr">
        <is>
          <t>Menschlichkeit</t>
        </is>
      </c>
      <c r="B12676" t="inlineStr"/>
      <c r="C12676" t="inlineStr"/>
      <c r="D12676" t="inlineStr">
        <is>
          <t>chủ nghĩa nhân đạo, chủ nghĩa nhân văn - loài người, nhân loại, lòng nhân đạo, bản chất của loài người, nhân tính, hành động nhân đạo, những đặc tính của con người, khoa học nhân văn, cổ điển học Hy lạp - tính chất người - nhân cách, tuổi trưởng thành, dũng khí, lòng can đảm, tính cương nghị, đàn ông</t>
        </is>
      </c>
    </row>
    <row r="12677">
      <c r="A12677" t="inlineStr">
        <is>
          <t>Menstruation</t>
        </is>
      </c>
      <c r="B12677" t="inlineStr"/>
      <c r="C12677" t="inlineStr"/>
      <c r="D12677" t="inlineStr">
        <is>
          <t>thời kỳ kinh nguyệt của phụ nữ</t>
        </is>
      </c>
    </row>
    <row r="12678">
      <c r="A12678" t="inlineStr">
        <is>
          <t>menstruieren</t>
        </is>
      </c>
      <c r="B12678" t="inlineStr"/>
      <c r="C12678" t="inlineStr"/>
      <c r="D12678" t="inlineStr">
        <is>
          <t>thấy kinh</t>
        </is>
      </c>
    </row>
    <row r="12679">
      <c r="A12679" t="inlineStr">
        <is>
          <t>Menthol</t>
        </is>
      </c>
      <c r="B12679" t="inlineStr"/>
      <c r="C12679" t="inlineStr"/>
      <c r="D12679" t="inlineStr">
        <is>
          <t>Mentola</t>
        </is>
      </c>
    </row>
    <row r="12680">
      <c r="A12680" t="inlineStr">
        <is>
          <t>Mentor</t>
        </is>
      </c>
      <c r="B12680" t="inlineStr"/>
      <c r="C12680" t="inlineStr"/>
      <c r="D12680" t="inlineStr">
        <is>
          <t>người thầy thông thái, người cố vấn dày kinh nghiệm, giáo dục viên, mento - người giám hộ, gia sư, thầy giáo kèm riêng, trợ lý học tập</t>
        </is>
      </c>
    </row>
    <row r="12681">
      <c r="A12681" t="inlineStr">
        <is>
          <t>Menuett</t>
        </is>
      </c>
      <c r="B12681" t="inlineStr"/>
      <c r="C12681" t="inlineStr"/>
      <c r="D12681" t="inlineStr">
        <is>
          <t>điệu nhảy mơnuet, nhạc mơnuet = ein Menuett tanzen +</t>
        </is>
      </c>
    </row>
    <row r="12682">
      <c r="A12682" t="inlineStr">
        <is>
          <t>Mergel</t>
        </is>
      </c>
      <c r="B12682" t="inlineStr"/>
      <c r="C12682" t="inlineStr"/>
      <c r="D12682" t="inlineStr">
        <is>
          <t>bón Macnơ</t>
        </is>
      </c>
    </row>
    <row r="12683">
      <c r="A12683" t="inlineStr">
        <is>
          <t>Meridian</t>
        </is>
      </c>
      <c r="B12683" t="inlineStr"/>
      <c r="C12683" t="inlineStr"/>
      <c r="D12683" t="inlineStr">
        <is>
          <t>đường kinh, kinh tuyến, thiên đỉnh, đỉnh cao, tuyệt đỉnh = Meridian- + = durch den Meridian gehen +</t>
        </is>
      </c>
    </row>
    <row r="12684">
      <c r="A12684" t="inlineStr">
        <is>
          <t>meridiem</t>
        </is>
      </c>
      <c r="B12684" t="inlineStr"/>
      <c r="C12684" t="inlineStr"/>
      <c r="D12684" t="inlineStr">
        <is>
          <t>ante_meridiem</t>
        </is>
      </c>
    </row>
    <row r="12685">
      <c r="A12685" t="inlineStr">
        <is>
          <t>merkbar</t>
        </is>
      </c>
      <c r="B12685" t="inlineStr"/>
      <c r="C12685" t="inlineStr"/>
      <c r="D12685" t="inlineStr">
        <is>
          <t>có thể đánh giá được, thấy rõ được - đáng chú ý, đáng để ý, có thể nhận thấy, có thể thấy r - có thể nhận thức thấy, có thể cảm giác thấy</t>
        </is>
      </c>
    </row>
    <row r="12686">
      <c r="A12686" t="inlineStr">
        <is>
          <t>Merkblatt</t>
        </is>
      </c>
      <c r="B12686" t="inlineStr"/>
      <c r="C12686" t="inlineStr"/>
      <c r="D12686" t="inlineStr">
        <is>
          <t>lá non, lá chét, tờ rách rời, tờ giấy in rời, tờ truyền đơn</t>
        </is>
      </c>
    </row>
    <row r="12687">
      <c r="A12687" t="inlineStr">
        <is>
          <t>merken</t>
        </is>
      </c>
      <c r="B12687" t="inlineStr"/>
      <c r="C12687" t="inlineStr"/>
      <c r="D12687" t="inlineStr">
        <is>
          <t>chú ý, để ý, nhận biết, báo trước, nhận xét về, chiếu cố, hạ cố, đối xử lễ độ với - hiểu, nhận thức, lĩnh hội, thấy, trông thấy, nghe thấy, cảm thấy, ngửi thấy - ngã, sụp đổ, đổ nhào, xô, trở mình, trăn trở, chạy lộn xộn, chạy vội vã, nhào lộn, vớ được, tình cờ bắt gặp, tình cờ tìm thấy, làm lộn xộn, làm rối tung, xáo trộn, xô ngã, làm đổ, làm té nhào - lật đổ, bắn rơi, bắn ngã = sich merken + = sich etwas merken +</t>
        </is>
      </c>
    </row>
    <row r="12688">
      <c r="A12688" t="inlineStr">
        <is>
          <t>merklich</t>
        </is>
      </c>
      <c r="B12688" t="inlineStr"/>
      <c r="C12688" t="inlineStr"/>
      <c r="D12688" t="inlineStr">
        <is>
          <t>có thể đánh giá được, thấy rõ được - đáng kể, to tát, lớn, có vai vế, có thế lực quan trọng - dễ thấy, rõ ràng, đập ngay vào mắt, lồ lộ, làm cho người ta để ý đến, đáng chú ý - riêng biệt, rành mạch, minh bạch, rõ rệt - bị để ý - đáng để ý, có thể nhận thấy, có thể thấy r - có thể nhận thức thấy, có thể cảm giác thấy</t>
        </is>
      </c>
    </row>
    <row r="12689">
      <c r="A12689" t="inlineStr">
        <is>
          <t>Merkmal</t>
        </is>
      </c>
      <c r="B12689" t="inlineStr"/>
      <c r="C12689" t="inlineStr"/>
      <c r="D12689" t="inlineStr">
        <is>
          <t>thuộc tính, vật tượng trưng, thuộc ngữ - tính nết, tính cách, cá tính, đặc tính, đặc điểm, nét đặc sắc, chí khí, nghị lực, nhân vật, người lập dị, tên tuổi, danh tiếng, tiếng, giấy chứng nhận, chữ, nét chữ - - dấu hiệu phân biệt đặc trưng - dấu đánh ở tai, dấu riêng - nét đặc biệt, điểm đặc trưng, nét mặt, bài đặc biệt, tranh biếm hoạ đặc biệt, tiết mục chủ chốt - sự đóng dấu, dấu, dấu ấn - ấn tượng, cảm giác, cảm tưởng, sự đóng, sự in, vết, dấu in, vết in, dấu hằn, vết hằn, vết ấn, bản in, số lượng in, thuật nhại các nhân vật nổi tiếng - đồng Mác, nhãn, nhãn hiệu, lằn, bớt, đốm, lang, dấu chữ thập, đích, mục đích, mục tiêu &amp; ), chứng cớ, biểu hiện, danh vọng, mức, tiêu chuẩn, trình độ, điểm, điểm số - lời ghi, lời ghi chép, lời ghi chú, lời chú giải, sự lưu ý, sự chú ý, bức thư ngắn, công hàm, phiếu, giấy, dấu hiệu, tiếng tăm, nốt, phím, điệu, vẻ, giọng, mùi - ký hiệu, mật hiệu, dấu hiệu biểu hiện, tượng trưng, triệu chứng, dấu vết, biển hàng, ước hiệu - nét = das Merkmal + = das bezeichnende Merkmal + = das charakteristische Merkmal +</t>
        </is>
      </c>
    </row>
    <row r="12690">
      <c r="A12690" t="inlineStr">
        <is>
          <t>Merkmale</t>
        </is>
      </c>
      <c r="B12690" t="inlineStr"/>
      <c r="C12690" t="inlineStr"/>
      <c r="D12690" t="inlineStr">
        <is>
          <t>dấu hiệu phân biệt đặc trưng = die hervorstechenden Merkmale +</t>
        </is>
      </c>
    </row>
    <row r="12691">
      <c r="A12691" t="inlineStr">
        <is>
          <t>Merkzeichen</t>
        </is>
      </c>
      <c r="B12691" t="inlineStr"/>
      <c r="C12691" t="inlineStr"/>
      <c r="D12691" t="inlineStr">
        <is>
          <t>đồng Mác, dấu, nhãn, nhãn hiệu, vết, lằn, bớt, đốm, lang, dấu chữ thập, đích, mục đích, mục tiêu &amp; ), chứng cớ, biểu hiện, danh vọng, danh tiếng, mức, tiêu chuẩn, trình độ, điểm, điểm số</t>
        </is>
      </c>
    </row>
    <row r="12692">
      <c r="A12692" t="inlineStr">
        <is>
          <t>merzerisieren</t>
        </is>
      </c>
      <c r="B12692" t="inlineStr"/>
      <c r="C12692" t="inlineStr"/>
      <c r="D12692" t="inlineStr">
        <is>
          <t>ngâm kiềm</t>
        </is>
      </c>
    </row>
    <row r="12693">
      <c r="A12693" t="inlineStr">
        <is>
          <t>Messe</t>
        </is>
      </c>
      <c r="B12693" t="inlineStr"/>
      <c r="C12693" t="inlineStr"/>
      <c r="D12693" t="inlineStr">
        <is>
          <t>hội chợ, chợ phiên = die Messe + = die Messe + = die Messe lesen + = die Messe lesen + = die stille Messe +</t>
        </is>
      </c>
    </row>
    <row r="12694">
      <c r="A12694" t="inlineStr">
        <is>
          <t>Messen</t>
        </is>
      </c>
      <c r="B12694" t="inlineStr"/>
      <c r="C12694" t="inlineStr"/>
      <c r="D12694" t="inlineStr">
        <is>
          <t>sự đo lường, phép đo, kích thước, khuôn khổ, bề</t>
        </is>
      </c>
    </row>
    <row r="12695">
      <c r="A12695" t="inlineStr">
        <is>
          <t>messen</t>
        </is>
      </c>
      <c r="B12695" t="inlineStr"/>
      <c r="C12695" t="inlineStr"/>
      <c r="D12695" t="inlineStr">
        <is>
          <t>cầm, đặt cược, gauge - đo, định cỡ, đo cỡ, làm cho đúng tiêu chuẩn, làm cho đúng quy cách, đánh giá - nịt đai yên, đo vòng, bao quanh - đo lường, đo được, so với, đọ với, đọ sức với, liệu chừng, liệu, + off, out) phân phối, phân ra, chia ra, vượt, đi qua = messen + = messen + = sich messen mit +</t>
        </is>
      </c>
    </row>
    <row r="12696">
      <c r="A12696" t="inlineStr">
        <is>
          <t>Messer</t>
        </is>
      </c>
      <c r="B12696" t="inlineStr"/>
      <c r="C12696" t="inlineStr"/>
      <c r="D12696" t="inlineStr">
        <is>
          <t>người cắt, vật để cắt, máy cắt, máy băm, thuyền một cột buồm, xuồng ca nô - con dao, dao mổ, dao cắt gọt, dao nạo = der Messer + = die Messer + = es war ein Kampf bis aufs Messer +</t>
        </is>
      </c>
    </row>
    <row r="12697">
      <c r="A12697" t="inlineStr">
        <is>
          <t>Messerklinge</t>
        </is>
      </c>
      <c r="B12697" t="inlineStr"/>
      <c r="C12697" t="inlineStr"/>
      <c r="D12697" t="inlineStr">
        <is>
          <t>lưỡi, lá, mái, cánh, thanh kiếm, xương dẹt blade bone), phiến, gã, anh chàng, thằng</t>
        </is>
      </c>
    </row>
    <row r="12698">
      <c r="A12698" t="inlineStr">
        <is>
          <t>Messerschmied</t>
        </is>
      </c>
      <c r="B12698" t="inlineStr"/>
      <c r="C12698" t="inlineStr"/>
      <c r="D12698" t="inlineStr">
        <is>
          <t>người làm dao kéo, người sửa chữa dao kéo, người bán dao kéo</t>
        </is>
      </c>
    </row>
    <row r="12699">
      <c r="A12699" t="inlineStr">
        <is>
          <t>Messing</t>
        </is>
      </c>
      <c r="B12699" t="inlineStr"/>
      <c r="C12699" t="inlineStr"/>
      <c r="D12699" t="inlineStr">
        <is>
          <t>đồng thau, đồ vật làm bằng đồng thau, bia đồng khắc ở mộ, kèn đồng, sự vô liêm sỉ, sự trơ tráo, sự hỗn xược, tiền bạc, cái lót trục, ống lót = aus Messing +</t>
        </is>
      </c>
    </row>
    <row r="12700">
      <c r="A12700" t="inlineStr">
        <is>
          <t>messingartig</t>
        </is>
      </c>
      <c r="B12700" t="inlineStr"/>
      <c r="C12700" t="inlineStr"/>
      <c r="D12700" t="inlineStr">
        <is>
          <t>giống đồng thau, làm bằng đồng thau, lanh lảnh, vô liêm sỉ, trơ tráo, hỗn xược</t>
        </is>
      </c>
    </row>
    <row r="12701">
      <c r="A12701" t="inlineStr">
        <is>
          <t>Messingplatte</t>
        </is>
      </c>
      <c r="B12701" t="inlineStr"/>
      <c r="C12701" t="inlineStr"/>
      <c r="D12701" t="inlineStr">
        <is>
          <t>gậy bịt đồng</t>
        </is>
      </c>
    </row>
    <row r="12702">
      <c r="A12702" t="inlineStr">
        <is>
          <t>Messung</t>
        </is>
      </c>
      <c r="B12702" t="inlineStr"/>
      <c r="C12702" t="inlineStr"/>
      <c r="D12702" t="inlineStr">
        <is>
          <t>sự đo lường, phép đo, kích thước, khuôn khổ, bề = die punktförmige Messung +</t>
        </is>
      </c>
    </row>
    <row r="12703">
      <c r="A12703" t="inlineStr">
        <is>
          <t>Messungen</t>
        </is>
      </c>
      <c r="B12703" t="inlineStr"/>
      <c r="C12703" t="inlineStr"/>
      <c r="D12703" t="inlineStr">
        <is>
          <t>đo, đo lường, đo được, so với, đọ với, đọ sức với, liệu chừng, liệu, + off, out) phân phối, phân ra, chia ra, vượt, đi qua</t>
        </is>
      </c>
    </row>
    <row r="12704">
      <c r="A12704" t="inlineStr">
        <is>
          <t>Met</t>
        </is>
      </c>
      <c r="B12704" t="inlineStr"/>
      <c r="C12704" t="inlineStr"/>
      <c r="D12704" t="inlineStr">
        <is>
          <t>rượu mật ong, meadow</t>
        </is>
      </c>
    </row>
    <row r="12705">
      <c r="A12705" t="inlineStr">
        <is>
          <t>metabolisch</t>
        </is>
      </c>
      <c r="B12705" t="inlineStr"/>
      <c r="C12705" t="inlineStr"/>
      <c r="D12705" t="inlineStr">
        <is>
          <t>sự trao đổi vật chất</t>
        </is>
      </c>
    </row>
    <row r="12706">
      <c r="A12706" t="inlineStr">
        <is>
          <t>Metall</t>
        </is>
      </c>
      <c r="B12706" t="inlineStr"/>
      <c r="C12706" t="inlineStr"/>
      <c r="D12706" t="inlineStr">
        <is>
          <t>kim loại, đá lát đường, đá ba lát toad metal), đường sắt, đường ray, xe tăng, xe bọc thép, thuỷ tinh lỏng = aus Metall + = mit Metall versehen + = in Metall verwandeln + = mit Metall beschlagen + = mit Metall beschichten +</t>
        </is>
      </c>
    </row>
    <row r="12707">
      <c r="A12707" t="inlineStr">
        <is>
          <t>metallbeschichten</t>
        </is>
      </c>
      <c r="B12707" t="inlineStr"/>
      <c r="C12707" t="inlineStr"/>
      <c r="D12707" t="inlineStr">
        <is>
          <t>chế thành kin loại, bọc kim loại, pha lưu huỳnh, hấp</t>
        </is>
      </c>
    </row>
    <row r="12708">
      <c r="A12708" t="inlineStr">
        <is>
          <t>Metallbeschichtung</t>
        </is>
      </c>
      <c r="B12708" t="inlineStr"/>
      <c r="C12708" t="inlineStr"/>
      <c r="D12708" t="inlineStr">
        <is>
          <t>sự chế thành kin loại, sự bọc kim loại, sự pha lưu huỳnh, sự hấp</t>
        </is>
      </c>
    </row>
    <row r="12709">
      <c r="A12709" t="inlineStr">
        <is>
          <t>Metallen</t>
        </is>
      </c>
      <c r="B12709" t="inlineStr"/>
      <c r="C12709" t="inlineStr"/>
      <c r="D12709" t="inlineStr">
        <is>
          <t>lưỡng kim</t>
        </is>
      </c>
    </row>
    <row r="12710">
      <c r="A12710" t="inlineStr">
        <is>
          <t>Metallfaden</t>
        </is>
      </c>
      <c r="B12710" t="inlineStr"/>
      <c r="C12710" t="inlineStr"/>
      <c r="D12710" t="inlineStr">
        <is>
          <t>kim tuyến, vật hào nhoáng rẻ tiền, đồ mã, vẻ hào nhoáng</t>
        </is>
      </c>
    </row>
    <row r="12711">
      <c r="A12711" t="inlineStr">
        <is>
          <t>Metallfolie</t>
        </is>
      </c>
      <c r="B12711" t="inlineStr"/>
      <c r="C12711" t="inlineStr"/>
      <c r="D12711" t="inlineStr">
        <is>
          <t>lá, nền, vật làm nền, người làm tôn người khác lên, cái làm tôn cái khác lên, trang trí hình lá, đường chạy, sự đánh bại, sự đánh lui - vàng dát, bạc dát, trang kim, vú lá sồi</t>
        </is>
      </c>
    </row>
    <row r="12712">
      <c r="A12712" t="inlineStr">
        <is>
          <t>metallisch</t>
        </is>
      </c>
      <c r="B12712" t="inlineStr"/>
      <c r="C12712" t="inlineStr"/>
      <c r="D12712" t="inlineStr">
        <is>
          <t>kim loại, như kim loại</t>
        </is>
      </c>
    </row>
    <row r="12713">
      <c r="A12713" t="inlineStr">
        <is>
          <t>metallisieren</t>
        </is>
      </c>
      <c r="B12713" t="inlineStr"/>
      <c r="C12713" t="inlineStr"/>
      <c r="D12713" t="inlineStr">
        <is>
          <t>chế thành kin loại, bọc kim loại, pha lưu huỳnh, hấp</t>
        </is>
      </c>
    </row>
    <row r="12714">
      <c r="A12714" t="inlineStr">
        <is>
          <t>Metallisierung</t>
        </is>
      </c>
      <c r="B12714" t="inlineStr"/>
      <c r="C12714" t="inlineStr"/>
      <c r="D12714" t="inlineStr">
        <is>
          <t>sự chế thành kin loại, sự bọc kim loại, sự pha lưu huỳnh, sự hấp</t>
        </is>
      </c>
    </row>
    <row r="12715">
      <c r="A12715" t="inlineStr">
        <is>
          <t>Metallurge</t>
        </is>
      </c>
      <c r="B12715" t="inlineStr"/>
      <c r="C12715" t="inlineStr"/>
      <c r="D12715" t="inlineStr">
        <is>
          <t>nhà luyện kim</t>
        </is>
      </c>
    </row>
    <row r="12716">
      <c r="A12716" t="inlineStr">
        <is>
          <t>Metallurgie</t>
        </is>
      </c>
      <c r="B12716" t="inlineStr"/>
      <c r="C12716" t="inlineStr"/>
      <c r="D12716" t="inlineStr">
        <is>
          <t>sự luyện kim, nghề luyện kim, môn luyện kim</t>
        </is>
      </c>
    </row>
    <row r="12717">
      <c r="A12717" t="inlineStr">
        <is>
          <t>metallurgisch</t>
        </is>
      </c>
      <c r="B12717" t="inlineStr"/>
      <c r="C12717" t="inlineStr"/>
      <c r="D12717" t="inlineStr">
        <is>
          <t>luyện kim</t>
        </is>
      </c>
    </row>
    <row r="12718">
      <c r="A12718" t="inlineStr">
        <is>
          <t>Metallwaren</t>
        </is>
      </c>
      <c r="B12718" t="inlineStr"/>
      <c r="C12718" t="inlineStr"/>
      <c r="D12718" t="inlineStr">
        <is>
          <t>đồ ngũ kim, vũ khí</t>
        </is>
      </c>
    </row>
    <row r="12719">
      <c r="A12719" t="inlineStr">
        <is>
          <t>metamorph</t>
        </is>
      </c>
      <c r="B12719" t="inlineStr"/>
      <c r="C12719" t="inlineStr"/>
      <c r="D12719" t="inlineStr">
        <is>
          <t>biến chất, biến thành, biến hoá</t>
        </is>
      </c>
    </row>
    <row r="12720">
      <c r="A12720" t="inlineStr">
        <is>
          <t>Metamorphismus</t>
        </is>
      </c>
      <c r="B12720" t="inlineStr"/>
      <c r="C12720" t="inlineStr"/>
      <c r="D12720" t="inlineStr">
        <is>
          <t>sự biến chất, sự biến dạng, sự biến hoá</t>
        </is>
      </c>
    </row>
    <row r="12721">
      <c r="A12721" t="inlineStr">
        <is>
          <t>Metamorphose</t>
        </is>
      </c>
      <c r="B12721" t="inlineStr"/>
      <c r="C12721" t="inlineStr"/>
      <c r="D12721" t="inlineStr">
        <is>
          <t>sự biến hình, sự biến hoá, sự biến thái = die Metamorphose +</t>
        </is>
      </c>
    </row>
    <row r="12722">
      <c r="A12722" t="inlineStr">
        <is>
          <t>Metapher</t>
        </is>
      </c>
      <c r="B12722" t="inlineStr"/>
      <c r="C12722" t="inlineStr"/>
      <c r="D12722" t="inlineStr">
        <is>
          <t>phép ẩn dụ</t>
        </is>
      </c>
    </row>
    <row r="12723">
      <c r="A12723" t="inlineStr">
        <is>
          <t>metaphorisch</t>
        </is>
      </c>
      <c r="B12723" t="inlineStr"/>
      <c r="C12723" t="inlineStr"/>
      <c r="D12723" t="inlineStr">
        <is>
          <t>ẩn dụ</t>
        </is>
      </c>
    </row>
    <row r="12724">
      <c r="A12724" t="inlineStr">
        <is>
          <t>Metaphysik</t>
        </is>
      </c>
      <c r="B12724" t="inlineStr"/>
      <c r="C12724" t="inlineStr"/>
      <c r="D12724" t="inlineStr">
        <is>
          <t>siêu hình học, lý thuyết suông, lời nói trừu tượng</t>
        </is>
      </c>
    </row>
    <row r="12725">
      <c r="A12725" t="inlineStr">
        <is>
          <t>Metaphysiker</t>
        </is>
      </c>
      <c r="B12725" t="inlineStr"/>
      <c r="C12725" t="inlineStr"/>
      <c r="D12725" t="inlineStr">
        <is>
          <t>nhà siêu hình học</t>
        </is>
      </c>
    </row>
    <row r="12726">
      <c r="A12726" t="inlineStr">
        <is>
          <t>metaphysisch</t>
        </is>
      </c>
      <c r="B12726" t="inlineStr"/>
      <c r="C12726" t="inlineStr"/>
      <c r="D12726" t="inlineStr">
        <is>
          <t>siêu hình, lý thuyết suông, trừu tượng</t>
        </is>
      </c>
    </row>
    <row r="12727">
      <c r="A12727" t="inlineStr">
        <is>
          <t>Metastase</t>
        </is>
      </c>
      <c r="B12727" t="inlineStr"/>
      <c r="C12727" t="inlineStr"/>
      <c r="D12727" t="inlineStr">
        <is>
          <t>di căn, sự chuyển hoá</t>
        </is>
      </c>
    </row>
    <row r="12728">
      <c r="A12728" t="inlineStr">
        <is>
          <t>Meteor</t>
        </is>
      </c>
      <c r="B12728" t="inlineStr"/>
      <c r="C12728" t="inlineStr"/>
      <c r="D12728" t="inlineStr">
        <is>
          <t>sao sa, sao băng, hiện tượng khí tượng, người bỗng nổi tiếng như cồn, vật bổng nổi tiếng như cồn</t>
        </is>
      </c>
    </row>
    <row r="12729">
      <c r="A12729" t="inlineStr">
        <is>
          <t>meteorartig</t>
        </is>
      </c>
      <c r="B12729" t="inlineStr"/>
      <c r="C12729" t="inlineStr"/>
      <c r="D12729" t="inlineStr">
        <is>
          <t>sao băng, như sao băng, khí tượng, rạng rỡ trong chốc lát, sáng người trong chốc lát</t>
        </is>
      </c>
    </row>
    <row r="12730">
      <c r="A12730" t="inlineStr">
        <is>
          <t>meteorisch</t>
        </is>
      </c>
      <c r="B12730" t="inlineStr"/>
      <c r="C12730" t="inlineStr"/>
      <c r="D12730" t="inlineStr">
        <is>
          <t>sao băng, như sao băng, khí tượng, rạng rỡ trong chốc lát, sáng người trong chốc lát</t>
        </is>
      </c>
    </row>
    <row r="12731">
      <c r="A12731" t="inlineStr">
        <is>
          <t>Meteorit</t>
        </is>
      </c>
      <c r="B12731" t="inlineStr"/>
      <c r="C12731" t="inlineStr"/>
      <c r="D12731" t="inlineStr">
        <is>
          <t>đá trời, thiên thạch</t>
        </is>
      </c>
    </row>
    <row r="12732">
      <c r="A12732" t="inlineStr">
        <is>
          <t>Meteorologe</t>
        </is>
      </c>
      <c r="B12732" t="inlineStr"/>
      <c r="C12732" t="inlineStr"/>
      <c r="D12732" t="inlineStr">
        <is>
          <t>nhà khí tượng học</t>
        </is>
      </c>
    </row>
    <row r="12733">
      <c r="A12733" t="inlineStr">
        <is>
          <t>Meteorologie</t>
        </is>
      </c>
      <c r="B12733" t="inlineStr"/>
      <c r="C12733" t="inlineStr"/>
      <c r="D12733" t="inlineStr">
        <is>
          <t>khí tượng học</t>
        </is>
      </c>
    </row>
    <row r="12734">
      <c r="A12734" t="inlineStr">
        <is>
          <t>Meter</t>
        </is>
      </c>
      <c r="B12734" t="inlineStr"/>
      <c r="C12734" t="inlineStr"/>
      <c r="D12734" t="inlineStr">
        <is>
          <t>vận luật, nhịp phách, Mét = das Meter + = zehn Meter + = jemandem drei Meter vorgeben +</t>
        </is>
      </c>
    </row>
    <row r="12735">
      <c r="A12735" t="inlineStr">
        <is>
          <t>Methan</t>
        </is>
      </c>
      <c r="B12735" t="inlineStr"/>
      <c r="C12735" t="inlineStr"/>
      <c r="D12735" t="inlineStr">
        <is>
          <t>khí mêtan = das Methan +</t>
        </is>
      </c>
    </row>
    <row r="12736">
      <c r="A12736" t="inlineStr">
        <is>
          <t>Methanol</t>
        </is>
      </c>
      <c r="B12736" t="inlineStr"/>
      <c r="C12736" t="inlineStr"/>
      <c r="D12736" t="inlineStr">
        <is>
          <t>Metanola</t>
        </is>
      </c>
    </row>
    <row r="12737">
      <c r="A12737" t="inlineStr">
        <is>
          <t>Methode</t>
        </is>
      </c>
      <c r="B12737" t="inlineStr"/>
      <c r="C12737" t="inlineStr"/>
      <c r="D12737" t="inlineStr">
        <is>
          <t>sự đến gần, sự lại gần, sự gần như, sự gần giống như, đường đi đến, lối vào,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cách thức, thứ tự, hệ thống - sơ đồ, đồ án, bản đồ thành phố, bản đồ, mặt phẳng, dàn bài, dàn ý, kế hoạch, dự kiến, dự định, cách làm - chính sách, cách xử sự, cách giải quyết đường lối hành động, sự khôn ngoan, sự khôn khéo, sự tin tưởng, sự sáng suốt, sự sắc bén, vườn rộng, hợp đồng, khế ước - quá trình, sự tiến triển, sự tiến hành, việc tố tụng, trát đòi, lệnh gọi của toà án, u lồi, bướu, phép in ximili, phép in ảnh chấm - chế độ, cơ thể, hệ thống phân loại, sự phân loại - kỹ thuật, số nhiều) các nghành kỹ thuật, chi tiết kỹ thuật, thuật ngữ kỹ thuật - kỹ xảo, phương pháp kỹ thuật - đường đi, lối đi, đoạn đường, quãng đường, khoảng cách, phía, phương, hướng, chiều, phương kế, biện pháp, cá tính, lề thói, việc, thẩm quyền, vùng ở gần, tình trạng, tình hình, giả định, giả thuyết - mức độ, chừng mực, loại, mặt, phương diện, sự tiến bộ, sự thịnh vượng, quy mô, ngành kinh doanh, phạm vi hoạt động, sự chạy, tốc độ, đằng = die veraltete Methode + = nach einer Methode + = die technische Methode + = die praktische Methode + = eine bewährte Methode + = die Versuch und Irrtum Methode +</t>
        </is>
      </c>
    </row>
    <row r="12738">
      <c r="A12738" t="inlineStr">
        <is>
          <t>Methodik</t>
        </is>
      </c>
      <c r="B12738" t="inlineStr"/>
      <c r="C12738" t="inlineStr"/>
      <c r="D12738" t="inlineStr">
        <is>
          <t>phương pháp học</t>
        </is>
      </c>
    </row>
    <row r="12739">
      <c r="A12739" t="inlineStr">
        <is>
          <t>methodisch</t>
        </is>
      </c>
      <c r="B12739" t="inlineStr"/>
      <c r="C12739" t="inlineStr"/>
      <c r="D12739" t="inlineStr">
        <is>
          <t>có phương pháp, có thứ tự, ngăn nắp = methodisch ordnen +</t>
        </is>
      </c>
    </row>
    <row r="12740">
      <c r="A12740" t="inlineStr">
        <is>
          <t>Methodismus</t>
        </is>
      </c>
      <c r="B12740" t="inlineStr"/>
      <c r="C12740" t="inlineStr"/>
      <c r="D12740">
        <f> der Methodismus +</f>
        <v/>
      </c>
    </row>
    <row r="12741">
      <c r="A12741" t="inlineStr">
        <is>
          <t>Methodologie</t>
        </is>
      </c>
      <c r="B12741" t="inlineStr"/>
      <c r="C12741" t="inlineStr"/>
      <c r="D12741" t="inlineStr">
        <is>
          <t>phương pháp học</t>
        </is>
      </c>
    </row>
    <row r="12742">
      <c r="A12742" t="inlineStr">
        <is>
          <t>Methyl</t>
        </is>
      </c>
      <c r="B12742" t="inlineStr"/>
      <c r="C12742" t="inlineStr"/>
      <c r="D12742" t="inlineStr">
        <is>
          <t>Metyla</t>
        </is>
      </c>
    </row>
    <row r="12743">
      <c r="A12743" t="inlineStr">
        <is>
          <t>Metier</t>
        </is>
      </c>
      <c r="B12743" t="inlineStr"/>
      <c r="C12743" t="inlineStr"/>
      <c r="D12743" t="inlineStr">
        <is>
          <t>nghề, nghề nghiệp, những người cùng nghề, những người trong nghề, , ) đào kép, sự tuyên bố, sự công bố, sự bày tỏ, lời tuyên bố, lời công bố, lời bày tỏ, sự tuyên bố tin theo - sự tin theo, lời thề tin theo - đặc tính, đặc trưng, nét đặc biệt, ngành chuyên môn = er versteht sein Metier +</t>
        </is>
      </c>
    </row>
    <row r="12744">
      <c r="A12744" t="inlineStr">
        <is>
          <t>metrisch</t>
        </is>
      </c>
      <c r="B12744" t="inlineStr"/>
      <c r="C12744" t="inlineStr"/>
      <c r="D12744" t="inlineStr">
        <is>
          <t>có vận luật ), sự đo, mêtric</t>
        </is>
      </c>
    </row>
    <row r="12745">
      <c r="A12745" t="inlineStr">
        <is>
          <t>metronomisch</t>
        </is>
      </c>
      <c r="B12745" t="inlineStr"/>
      <c r="C12745" t="inlineStr"/>
      <c r="D12745" t="inlineStr">
        <is>
          <t>máy nhịp, như máy nhịp</t>
        </is>
      </c>
    </row>
    <row r="12746">
      <c r="A12746" t="inlineStr">
        <is>
          <t>Metropole</t>
        </is>
      </c>
      <c r="B12746" t="inlineStr"/>
      <c r="C12746" t="inlineStr"/>
      <c r="D12746" t="inlineStr">
        <is>
          <t>thủ đô, thủ phủ, trung tâm, nước mẹ, mẫu quốc, thủ đô giáo khu</t>
        </is>
      </c>
    </row>
    <row r="12747">
      <c r="A12747" t="inlineStr">
        <is>
          <t>Metzger</t>
        </is>
      </c>
      <c r="B12747" t="inlineStr"/>
      <c r="C12747" t="inlineStr"/>
      <c r="D12747" t="inlineStr">
        <is>
          <t>người hàng thịt, đồ tễ, kẻ hung bạo, kẻ hay tàn sát, người bán hàng kẹo, hoa quả, thuốc lá... trên xe lửa, mồi giả để câu cá hồi</t>
        </is>
      </c>
    </row>
    <row r="12748">
      <c r="A12748" t="inlineStr">
        <is>
          <t>Meuchelmord</t>
        </is>
      </c>
      <c r="B12748" t="inlineStr"/>
      <c r="C12748" t="inlineStr"/>
      <c r="D12748" t="inlineStr">
        <is>
          <t>sự ám sát, vụ ám sát</t>
        </is>
      </c>
    </row>
    <row r="12749">
      <c r="A12749" t="inlineStr">
        <is>
          <t>Meute</t>
        </is>
      </c>
      <c r="B12749" t="inlineStr"/>
      <c r="C12749" t="inlineStr"/>
      <c r="D12749" t="inlineStr">
        <is>
          <t>tiếng kêu, tiêng la, tiếng hò hét, tiếng hò reo, tiếng rao hàng ngoài phố, lời hô, lời kêu gọi, sự khóc, tiếng khóc, dư luận quần chúng, tiếng nói quần chúng, tiếng chó sủa &amp; ) - đám đông, dân chúng, quần chúng, thường dân, đám đông hỗn tạp, bọn du thủ du thực - 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das Anschlagen der Meute +</t>
        </is>
      </c>
    </row>
    <row r="12750">
      <c r="A12750" t="inlineStr">
        <is>
          <t>Meuterei</t>
        </is>
      </c>
      <c r="B12750" t="inlineStr"/>
      <c r="C12750" t="inlineStr"/>
      <c r="D12750" t="inlineStr">
        <is>
          <t>cuộc nổi dậy chống đối, cuộc nổi loạn, cuộc binh biến - sự náo động, sự náo loạn, sự tụ tập phá rối, cuộc dấy loạn, sự phóng đãng, sự trác táng, sự ăn chơi hoang toàng, cuộc chè chén ầm ĩ, cuộc trác táng ầm ĩ, sự quấy phá ầm ĩ - sự bừa bãi, sự lộn xộn, sự lung tung, sự đánh hơi lung tung, sự theo vết lung tung - sự xúi giục nổi loạn, sự nổi loạn, sự dấy loạn</t>
        </is>
      </c>
    </row>
    <row r="12751">
      <c r="A12751" t="inlineStr">
        <is>
          <t>Meuterer</t>
        </is>
      </c>
      <c r="B12751" t="inlineStr"/>
      <c r="C12751" t="inlineStr"/>
      <c r="D12751" t="inlineStr">
        <is>
          <t>người nổi dậy chống đối, người khởi loạn, người làm binh biến</t>
        </is>
      </c>
    </row>
    <row r="12752">
      <c r="A12752" t="inlineStr">
        <is>
          <t>meutern</t>
        </is>
      </c>
      <c r="B12752" t="inlineStr"/>
      <c r="C12752" t="inlineStr"/>
      <c r="D12752" t="inlineStr">
        <is>
          <t>nổi dậy chống đối, nổi loạn, làm binh biến - dấy loạn, chống đối - đánh, đập, điểm, đúc, giật, dò đúng, đào đúng, tấn công, đập vào, làm cho phải chú ý, gây ấn tượng, thình lình làm cho, gây thình lình, đâm vào, đưa vào, đi vào, tới - đến, gạt, xoá, bỏ, gạch đi, hạ, bãi, đình, tính lấy, làm thăng bằng, lấy, dỡ và thu dọn, tắt, dỡ, nhằm đánh, gõ, bật cháy, chiếu sáng, đớp mồi, cắn câu, đâm rễ, thấm qua, đi về phía, hướng về, hạ cờ, hạ cờ đầu hàng - đầu hàng, bãi công, đình công</t>
        </is>
      </c>
    </row>
    <row r="12753">
      <c r="A12753" t="inlineStr">
        <is>
          <t>MG-Stand</t>
        </is>
      </c>
      <c r="B12753" t="inlineStr"/>
      <c r="C12753" t="inlineStr"/>
      <c r="D12753" t="inlineStr">
        <is>
          <t>hộp dẹt đựng thuốc viên, cái xe nhỏ, ô tô nhỏ, căn nhà nhỏ, công sự bê tông ngầm nh</t>
        </is>
      </c>
    </row>
    <row r="12754">
      <c r="A12754" t="inlineStr">
        <is>
          <t>Miauen</t>
        </is>
      </c>
      <c r="B12754" t="inlineStr"/>
      <c r="C12754" t="inlineStr"/>
      <c r="D12754" t="inlineStr">
        <is>
          <t>tiếng mèo gào - mòng biển sea mew), chuồng, nơi bí mật, hang ổ, meo meo</t>
        </is>
      </c>
    </row>
    <row r="12755">
      <c r="A12755" t="inlineStr">
        <is>
          <t>miauen</t>
        </is>
      </c>
      <c r="B12755" t="inlineStr"/>
      <c r="C12755" t="inlineStr"/>
      <c r="D12755" t="inlineStr">
        <is>
          <t>gào, gào như mèo, đanh nhau như mèo - kêu meo meo = miauen +</t>
        </is>
      </c>
    </row>
    <row r="12756">
      <c r="A12756" t="inlineStr">
        <is>
          <t>Mieder</t>
        </is>
      </c>
      <c r="B12756" t="inlineStr"/>
      <c r="C12756" t="inlineStr"/>
      <c r="D12756" t="inlineStr">
        <is>
          <t>vạt trên, áo lót - thân thể, thể xác, xác chết, thi thể, thân, nhóm, đoàn, đội, ban, hội đồng, khối, số lượng lớn, nhiều, con người, người, vật thể - coocxê, áo nịt ngực - chỗ thắt lưng, chỗ eo, chỗ thắt lại, áo chẽn</t>
        </is>
      </c>
    </row>
    <row r="12757">
      <c r="A12757" t="inlineStr">
        <is>
          <t>Miene</t>
        </is>
      </c>
      <c r="B12757" t="inlineStr"/>
      <c r="C12757" t="inlineStr"/>
      <c r="D12757" t="inlineStr">
        <is>
          <t>không khí, bầu không khí, không gian, không trung, máy bay, hàng không, làn gió nhẹ, khúc ca, khúc nhạc, điệu ca, điệu nhạc, vẻ, dáng, dáng điệu, khí sắc, diện mạo, thái độ, điệu bộ màu mè - vẻ ta đây - mày, lông mày, trán, bờ, đỉnh, cầu tàu - sắc mặt, vẻ mặt, sự tán thành, sự đồng tình ủng hộ, sự khuyến khích, vẻ nghiêm trang, thái độ nghiêm chỉnh, vẻ bình tĩnh - sự vắt, sự ép, sự bóp, sự biểu lộ, sự diễn cảm, sự biểu hiện, sự diễn đạt, nét, giọng, thành ngữ, từ ngữ, biểu thức, sự ấn - mặt, thể diện, sĩ diện, bộ mặt, bề ngoài, mã ngoài, bề mặt, mặt trước, mặt phía trước - cái nhìn, cái ngó, cái dòm, nét mặt, vẻ ngoài - phong cách, dung nhan = keine Miene verziehen + = ohne eine Miene zu verziehen + = eine beleidigte Miene aufsetzen +</t>
        </is>
      </c>
    </row>
    <row r="12758">
      <c r="A12758" t="inlineStr">
        <is>
          <t>Mienenkunde</t>
        </is>
      </c>
      <c r="B12758" t="inlineStr"/>
      <c r="C12758" t="inlineStr"/>
      <c r="D12758" t="inlineStr">
        <is>
          <t>thuật xem tướng, gương mặt, nét mặt, diện mạo, bộ mặt, mặt</t>
        </is>
      </c>
    </row>
    <row r="12759">
      <c r="A12759" t="inlineStr">
        <is>
          <t>Mienenspiel</t>
        </is>
      </c>
      <c r="B12759" t="inlineStr"/>
      <c r="C12759" t="inlineStr"/>
      <c r="D12759" t="inlineStr">
        <is>
          <t>kịch câm, diễn viên kịch câm, kịch pantomim</t>
        </is>
      </c>
    </row>
    <row r="12760">
      <c r="A12760" t="inlineStr">
        <is>
          <t>Miesepeter</t>
        </is>
      </c>
      <c r="B12760" t="inlineStr"/>
      <c r="C12760" t="inlineStr"/>
      <c r="D12760" t="inlineStr">
        <is>
          <t>người bẳn tính, người quạu cọ</t>
        </is>
      </c>
    </row>
    <row r="12761">
      <c r="A12761" t="inlineStr">
        <is>
          <t>Miesmacher</t>
        </is>
      </c>
      <c r="B12761" t="inlineStr"/>
      <c r="C12761" t="inlineStr"/>
      <c r="D12761" t="inlineStr">
        <is>
          <t>quả táo dại crab apple), cây táo dại crab tree), người hay gắt gỏng, người hay càu nhàu, con cua, can rận crab louse), cái tời, hai số một, sự thất bại - người theo chủ nghĩa thất bại - người làm mất vui, người phá đám - người phao tin đồn làm hốt hoảng</t>
        </is>
      </c>
    </row>
    <row r="12762">
      <c r="A12762" t="inlineStr">
        <is>
          <t>Mietbetrag</t>
        </is>
      </c>
      <c r="B12762" t="inlineStr"/>
      <c r="C12762" t="inlineStr"/>
      <c r="D12762" t="inlineStr">
        <is>
          <t>tiền cho thuê, lợi tức cho thuê, lợi tức thu tô, tiền thuê</t>
        </is>
      </c>
    </row>
    <row r="12763">
      <c r="A12763" t="inlineStr">
        <is>
          <t>Miete</t>
        </is>
      </c>
      <c r="B12763" t="inlineStr"/>
      <c r="C12763" t="inlineStr"/>
      <c r="D12763" t="inlineStr">
        <is>
          <t>sự thuê, sự cho thuê, sự mướn, tiền thuê, tiền trả công, tiền thưởng - hợp đồng cho thuê - chỗ rách, kẽ hở, khe lá, chỗ nẻ, kẽ nứt, khe núi, sự phân ly, sự chia rẽ, tô, sự cướp bóc, sự cướp đoạt - cây rơm, đụn rơm, Xtec, đống, một số lượng lớn, nhiều, cụm súng dựng chụm vào nhau, ống khói, đám ống khói, núi đá cao, giá sách, nhà kho sách = die Miete + = in Pacht oder Miete haben + = bei jemandem zur Miete wohnen +</t>
        </is>
      </c>
    </row>
    <row r="12764">
      <c r="A12764" t="inlineStr">
        <is>
          <t>Mieten</t>
        </is>
      </c>
      <c r="B12764" t="inlineStr"/>
      <c r="C12764" t="inlineStr"/>
      <c r="D12764" t="inlineStr">
        <is>
          <t>sự thuê, sự cho thuê, sự mướn, tiền thuê, tiền trả công, tiền thưởng = in Mieten lagern +</t>
        </is>
      </c>
    </row>
    <row r="12765">
      <c r="A12765" t="inlineStr">
        <is>
          <t>mieten</t>
        </is>
      </c>
      <c r="B12765" t="inlineStr"/>
      <c r="C12765" t="inlineStr"/>
      <c r="D12765" t="inlineStr">
        <is>
          <t>ban đặc quyền, thuê mướn, xe cộ - hẹn, hứa hẹn, ước hẹn, cam kết, đính ước, hứa hôn, thuê, giữ trước, lấy mà cam kết, thu hút, giành được, làm cho mát mẻ, động tính từ quá khứ) mắc bận, giao chiến, đánh nhau với - gài, gắn vào tường, ghép, làm, tiến hành, khớp - chất hàng xuống, thuê chuyên chở - cho thuê, mướn, trả công, thưởng - cho cấy thu tô, cày nộp tô, bắt giả tiền thuế, bắt nộp tô = neu mieten +</t>
        </is>
      </c>
    </row>
    <row r="12766">
      <c r="A12766" t="inlineStr">
        <is>
          <t>Mieter</t>
        </is>
      </c>
      <c r="B12766" t="inlineStr"/>
      <c r="C12766" t="inlineStr"/>
      <c r="D12766" t="inlineStr">
        <is>
          <t>người thuê theo hợp đồng - người ở trọ, người thuê nhà, người thuê lại - người thuê, người cấy nộp tô, người bán buôn phim ảnh - người thuê mướn, tá điền, người ở, người chiếm cứ - những tá điền, những người thuê nhà đất</t>
        </is>
      </c>
    </row>
    <row r="12767">
      <c r="A12767" t="inlineStr">
        <is>
          <t>Mietkaution</t>
        </is>
      </c>
      <c r="B12767" t="inlineStr"/>
      <c r="C12767" t="inlineStr"/>
      <c r="D12767" t="inlineStr">
        <is>
          <t>vật gửi, tiền gửi, tiền ký quỹ, tiền đặc cọc, chất lắng, vật lắng, khoáng sản, mỏ</t>
        </is>
      </c>
    </row>
    <row r="12768">
      <c r="A12768" t="inlineStr">
        <is>
          <t>Mietshaus</t>
        </is>
      </c>
      <c r="B12768" t="inlineStr"/>
      <c r="C12768" t="inlineStr"/>
      <c r="D12768" t="inlineStr">
        <is>
          <t>nhà ở, phòng ở, đất đai nhà cửa hưởng dụng, nhà nhiều buồng, nhà tập thể</t>
        </is>
      </c>
    </row>
    <row r="12769">
      <c r="A12769" t="inlineStr">
        <is>
          <t>Mietvertrag</t>
        </is>
      </c>
      <c r="B12769" t="inlineStr"/>
      <c r="C12769" t="inlineStr"/>
      <c r="D12769" t="inlineStr">
        <is>
          <t>hợp đồng cho thuê = einen Mietvertrag abschließen +</t>
        </is>
      </c>
    </row>
    <row r="12770">
      <c r="A12770" t="inlineStr">
        <is>
          <t>Mietwohnung</t>
        </is>
      </c>
      <c r="B12770" t="inlineStr"/>
      <c r="C12770" t="inlineStr"/>
      <c r="D12770" t="inlineStr">
        <is>
          <t>căn phòng, buồng, dãy buồng ở một tầng - dãy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t>
        </is>
      </c>
    </row>
    <row r="12771">
      <c r="A12771" t="inlineStr">
        <is>
          <t>Mikro-</t>
        </is>
      </c>
      <c r="B12771" t="inlineStr"/>
      <c r="C12771" t="inlineStr"/>
      <c r="D12771">
        <f> kleb am Mikro! +</f>
        <v/>
      </c>
    </row>
    <row r="12772">
      <c r="A12772" t="inlineStr">
        <is>
          <t>Mikrobe</t>
        </is>
      </c>
      <c r="B12772" t="inlineStr"/>
      <c r="C12772" t="inlineStr"/>
      <c r="D12772" t="inlineStr">
        <is>
          <t>mộng, mầm, thai, phôi, mầm bệnh, vi trùng, mầm mống = die Mikrobe +</t>
        </is>
      </c>
    </row>
    <row r="12773">
      <c r="A12773" t="inlineStr">
        <is>
          <t>Mikrobiologie</t>
        </is>
      </c>
      <c r="B12773" t="inlineStr"/>
      <c r="C12773" t="inlineStr"/>
      <c r="D12773" t="inlineStr">
        <is>
          <t>vi trùng học</t>
        </is>
      </c>
    </row>
    <row r="12774">
      <c r="A12774" t="inlineStr">
        <is>
          <t>mikrobiologisch</t>
        </is>
      </c>
      <c r="B12774" t="inlineStr"/>
      <c r="C12774" t="inlineStr"/>
      <c r="D12774" t="inlineStr">
        <is>
          <t>vi trùng học</t>
        </is>
      </c>
    </row>
    <row r="12775">
      <c r="A12775" t="inlineStr">
        <is>
          <t>Mikrofilm</t>
        </is>
      </c>
      <c r="B12775" t="inlineStr"/>
      <c r="C12775" t="inlineStr"/>
      <c r="D12775" t="inlineStr">
        <is>
          <t>micrôfim = der Mikrofilm +</t>
        </is>
      </c>
    </row>
    <row r="12776">
      <c r="A12776" t="inlineStr">
        <is>
          <t>Mikrofon</t>
        </is>
      </c>
      <c r="B12776" t="inlineStr"/>
      <c r="C12776" t="inlineStr"/>
      <c r="D12776" t="inlineStr">
        <is>
          <t>micrô mike) - người truyền, vật truyền, rađiô máy phát, ống nói</t>
        </is>
      </c>
    </row>
    <row r="12777">
      <c r="A12777" t="inlineStr">
        <is>
          <t>Mikrokopie</t>
        </is>
      </c>
      <c r="B12777" t="inlineStr"/>
      <c r="C12777" t="inlineStr"/>
      <c r="D12777" t="inlineStr">
        <is>
          <t>bản sao micrôfim</t>
        </is>
      </c>
    </row>
    <row r="12778">
      <c r="A12778" t="inlineStr">
        <is>
          <t>Mikrokosmos</t>
        </is>
      </c>
      <c r="B12778" t="inlineStr"/>
      <c r="C12778" t="inlineStr"/>
      <c r="D12778" t="inlineStr">
        <is>
          <t>thế giới vi mô</t>
        </is>
      </c>
    </row>
    <row r="12779">
      <c r="A12779" t="inlineStr">
        <is>
          <t>Mikrometer</t>
        </is>
      </c>
      <c r="B12779" t="inlineStr"/>
      <c r="C12779" t="inlineStr"/>
      <c r="D12779" t="inlineStr">
        <is>
          <t>cái đo vi, trắc vi kế</t>
        </is>
      </c>
    </row>
    <row r="12780">
      <c r="A12780" t="inlineStr">
        <is>
          <t>Mikron</t>
        </is>
      </c>
      <c r="B12780" t="inlineStr"/>
      <c r="C12780" t="inlineStr"/>
      <c r="D12780" t="inlineStr">
        <is>
          <t>Micrômet</t>
        </is>
      </c>
    </row>
    <row r="12781">
      <c r="A12781" t="inlineStr">
        <is>
          <t>Mikrophon</t>
        </is>
      </c>
      <c r="B12781" t="inlineStr"/>
      <c r="C12781" t="inlineStr"/>
      <c r="D12781" t="inlineStr">
        <is>
          <t>micrô mike)</t>
        </is>
      </c>
    </row>
    <row r="12782">
      <c r="A12782" t="inlineStr">
        <is>
          <t>Mikroskop</t>
        </is>
      </c>
      <c r="B12782" t="inlineStr"/>
      <c r="C12782" t="inlineStr"/>
      <c r="D12782" t="inlineStr">
        <is>
          <t>kính hiển vi</t>
        </is>
      </c>
    </row>
    <row r="12783">
      <c r="A12783" t="inlineStr">
        <is>
          <t>Mikroskopie</t>
        </is>
      </c>
      <c r="B12783" t="inlineStr"/>
      <c r="C12783" t="inlineStr"/>
      <c r="D12783" t="inlineStr">
        <is>
          <t>sự dùng kính hiển vi, sự soi kính hiển vi</t>
        </is>
      </c>
    </row>
    <row r="12784">
      <c r="A12784" t="inlineStr">
        <is>
          <t>mikroskopisch</t>
        </is>
      </c>
      <c r="B12784" t="inlineStr"/>
      <c r="C12784" t="inlineStr"/>
      <c r="D12784" t="inlineStr">
        <is>
          <t>kính hiển vi, bằng kính hiển vi, rất nhỏ = mikroskopisch untersuchen + = etwas mikroskopisch untersuchen +</t>
        </is>
      </c>
    </row>
    <row r="12785">
      <c r="A12785" t="inlineStr">
        <is>
          <t>Mikrowelle</t>
        </is>
      </c>
      <c r="B12785" t="inlineStr"/>
      <c r="C12785" t="inlineStr"/>
      <c r="D12785" t="inlineStr">
        <is>
          <t>sóng cực ngắn, vi ba</t>
        </is>
      </c>
    </row>
    <row r="12786">
      <c r="A12786" t="inlineStr">
        <is>
          <t>Milbe</t>
        </is>
      </c>
      <c r="B12786" t="inlineStr"/>
      <c r="C12786" t="inlineStr"/>
      <c r="D12786" t="inlineStr">
        <is>
          <t>phần nhỏ, vật nhỏ bé, em bé, bét, ve, đồng tiền trinh</t>
        </is>
      </c>
    </row>
    <row r="12787">
      <c r="A12787" t="inlineStr">
        <is>
          <t>Milch</t>
        </is>
      </c>
      <c r="B12787" t="inlineStr"/>
      <c r="C12787" t="inlineStr"/>
      <c r="D12787" t="inlineStr">
        <is>
          <t>sữa, nhựa mủ, nước = die Milch + = die dicke Milch + = die saure Milch + = der Kaffee mit Milch +</t>
        </is>
      </c>
    </row>
    <row r="12788">
      <c r="A12788" t="inlineStr">
        <is>
          <t>Milchbonbon</t>
        </is>
      </c>
      <c r="B12788" t="inlineStr"/>
      <c r="C12788" t="inlineStr"/>
      <c r="D12788" t="inlineStr">
        <is>
          <t>kẹo mềm, chuyện vớ vẩn, chuyện tầm phào, chuyện láo, chuyện ba láp, bản tin giờ chót, chuyện làm vội vàng, việc làm chấp vá vụng về, việc làm giả dối</t>
        </is>
      </c>
    </row>
    <row r="12789">
      <c r="A12789" t="inlineStr">
        <is>
          <t>milchgebend</t>
        </is>
      </c>
      <c r="B12789" t="inlineStr"/>
      <c r="C12789" t="inlineStr"/>
      <c r="D12789" t="inlineStr">
        <is>
          <t>milch cow bò sữa &amp; )</t>
        </is>
      </c>
    </row>
    <row r="12790">
      <c r="A12790" t="inlineStr">
        <is>
          <t>milchig</t>
        </is>
      </c>
      <c r="B12790" t="inlineStr"/>
      <c r="C12790" t="inlineStr"/>
      <c r="D12790" t="inlineStr">
        <is>
          <t>sữa, như sữa, dẫn dịch dưỡng - có sữa, nhiều sữa, trắng đục, yếu ớt, ẻo lả, hiền lành, nhu mì = milchig +</t>
        </is>
      </c>
    </row>
    <row r="12791">
      <c r="A12791" t="inlineStr">
        <is>
          <t>Milchkaffee</t>
        </is>
      </c>
      <c r="B12791" t="inlineStr"/>
      <c r="C12791" t="inlineStr"/>
      <c r="D12791" t="inlineStr">
        <is>
          <t>cà phê sữa</t>
        </is>
      </c>
    </row>
    <row r="12792">
      <c r="A12792" t="inlineStr">
        <is>
          <t>Milchkuh</t>
        </is>
      </c>
      <c r="B12792" t="inlineStr"/>
      <c r="C12792" t="inlineStr"/>
      <c r="D12792" t="inlineStr">
        <is>
          <t>người vắt sữa, máy vắt sữa, bò sữa</t>
        </is>
      </c>
    </row>
    <row r="12793">
      <c r="A12793" t="inlineStr">
        <is>
          <t>Milchmann</t>
        </is>
      </c>
      <c r="B12793" t="inlineStr"/>
      <c r="C12793" t="inlineStr"/>
      <c r="D12793" t="inlineStr">
        <is>
          <t>chủ trại sản xuất bơ sữa, người làm việc trong trại sản xuất bơ sữa, người bán bơ sữa - người bán sữa, người đi giao sữa</t>
        </is>
      </c>
    </row>
    <row r="12794">
      <c r="A12794" t="inlineStr">
        <is>
          <t>Milchwirtschaft</t>
        </is>
      </c>
      <c r="B12794" t="inlineStr"/>
      <c r="C12794" t="inlineStr"/>
      <c r="D12794" t="inlineStr">
        <is>
          <t>nơi trữ và sản xuất bơ sữa, cửa hàng bơ sữa, trại sản suất bơ sữa, sự sản xuất bơ sữa, bầy bò sữa</t>
        </is>
      </c>
    </row>
    <row r="12795">
      <c r="A12795" t="inlineStr">
        <is>
          <t>Milchzucker</t>
        </is>
      </c>
      <c r="B12795" t="inlineStr"/>
      <c r="C12795" t="inlineStr"/>
      <c r="D12795">
        <f> der Milchzucker +</f>
        <v/>
      </c>
    </row>
    <row r="12796">
      <c r="A12796" t="inlineStr">
        <is>
          <t>mild</t>
        </is>
      </c>
      <c r="B12796" t="inlineStr"/>
      <c r="C12796" t="inlineStr"/>
      <c r="D12796" t="inlineStr">
        <is>
          <t>thơm, thơm ngát, dịu, êm dịu, làm dịu, làm khỏi, gàn dở, điên rồ - lành, tốt, nhân từ, ôn hoà, nhẹ - - có cử chỉ dịu dàng, lễ phép, mỉa mai, ngọt dịu, thơm dịu, thơm tho - khoan dung - sãn sàng tha thứ - vui vẻ, vui tính, tốt bụng, thân ái, ân cần, ấm áp, thiên tài, cằm - hiền lành, dịu dàng, hoà nhã, nhẹ nhàng, thoai thoải, dòng dõi trâm anh, gia đình quyền quý, lịch thiệp, lịch sự, cao quý - hay nuông chiều, hay chiều theo - nhân hậu, hiền hậu - nhu mì, dễ bảo, ngoan ngoãn - chín, ngọt lịm, êm, ngọt giong, xốp, dễ cày, chín chắn, khôn ngoan, già giặn, ngà ngà say, chếnh choáng, xuất sắc - không gắt, không xóc, mềm, yếu, nhu nhược, yếu đuối - mở, ngỏ, mở rộng, không hạn chế, không cấm, trần, không có mui che, không gói, không bọc, trống, hở, lộ thiên, thoáng rộng, thông, không bị tắn nghẽn, công khai, rõ ràng, ra mắt, không che giấu - ai cũng biết, cởi mở, thật tình, thưa, có lỗ hổng, có khe hở..., chưa giải quyết, chưa xong, rộng rãi, phóng khoáng, sẵn sàng tiếp thu cái mới, không thành kiến, còn bỏ trống, chưa ai đảm nhiệm - chưa ai làm..., không đóng băng, không có trong sương giá, mở ra cho, có thể bị, quang đãng, không có sương mù, buông - điềm tĩnh - nhẫn, trơn, mượt, bằng phẳng, lặng, trôi chảy, êm thấm, nhịp nhàng uyển chuyển, lễ độ, ngọt xớt, hết sức thú vị, khoái, rất dễ chịu - dẻo, dễ uốn, dễ cắt, nhẵn, mịn, không loè loẹt, nhân nhượng, có tính chất hoà hoãn, uỷ mị, nhẽo, ẻo lả, yên, êm đềm, có cảm tình, dễ thương cảm, có từ tâm, tình yêu, chuyện trai gái, mưa, ẩm ướt - ướt át, không có muối khoáng, mềm hoá, dễ dàng, khờ khạo, ngờ nghệch, mềm mỏng, yếu ớt, chờ một tí!, im! câm! - non, phơn phớt, mỏng mảnh, mảnh dẻ, nhạy cảm, dễ cảm, dễ xúc động, êm ái, dễ thương, âu yếm, tế nhị, tinh vị, khó xử, khó nghĩ, kỹ lưỡng, cẩn thận, thận trọng, giữ gìn, rụt rè, câu nệ</t>
        </is>
      </c>
    </row>
    <row r="12797">
      <c r="A12797" t="inlineStr">
        <is>
          <t>Milde</t>
        </is>
      </c>
      <c r="B12797" t="inlineStr"/>
      <c r="C12797" t="inlineStr"/>
      <c r="D12797" t="inlineStr">
        <is>
          <t>lòng tốt, lòng nhân từ, việc làm tốt, việc làm nhân từ - sự dịu dàng lễ phép, sự mỉa mai, sự ôn hoà, sự ngọt dịu, sự thơm dịu, sự thơm tho - lòng khoan dung, tình ôn hoà - tính vui vẻ, tính tốt bụng, tính ân cần thân mật, tính ôn hoà - tính hiền lành, tính dịu dàng, tính hoà nhã, tính nhẹ nhàng, tính thoai thoải - 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 - tính nhân hậu, tính hiền hậu, tính khoan dung - tính chất chín, tính ngọt dịu, tính dịu, tính êm, tính ngọt giong, tính xốp, tính dễ cày, tính êm ái, tính chín chắn, tính khôn ngoan, tính già giặn, tình trạng chếnh choáng - tính nhẹ, tính mềm yếu, tính nhu nhược, tính yếu đuối - tính mềm dẻo, tính uỷ mị, tính ẻo lả, sự khờ khạo = die Milde + = die Milde +</t>
        </is>
      </c>
    </row>
    <row r="12798">
      <c r="A12798" t="inlineStr">
        <is>
          <t>mildern</t>
        </is>
      </c>
      <c r="B12798" t="inlineStr"/>
      <c r="C12798" t="inlineStr"/>
      <c r="D12798" t="inlineStr">
        <is>
          <t>làm dịu đi, làm yếu đi, làm giảm bớt, hạ, bớt, làm nhụt, làm cùn, thanh toán, làm mất hết, huỷ bỏ, thủ tiêu, ram, dịu đi, yếu đi, nhụt đi, đỡ, ngớt - làm giảm, làm bớt, làm cho đỡ, làm cho nguôi, làm lắng xuống - làm nhẹ bớt, làm đỡ, làm dịu, làm khuây - attemper to làm cho hợp với, thay đổi nhiệt độ của, tôi - làm mỏng đi, làm mảnh đi, làm gầy đi, làm loãng, làm tắt dần, làm suy giảm - thay thế, thay đổi nhau, đổi nhau, giao hoán, giảm, đi làm hằng ngày bằng vé tháng, đi lại đều đặn, đảo mạch, chuyển mạch - pha loãng, pha thêm nước, làm nhạt đi, làm phai màu, làm mất chất - làm thanh thản, làm yên tâm, làm dễ chịu, làm đỡ đau, làm khỏi đau, làm bớt căng, mở, nới, nắng nhẹ, trở nên bớt căng, trở nên bớt nặng nhọc, chùn, nhụt - giảm nhẹ, giảm nhẹ tội, làm yếu, làm suy nhược - làm nhỏ đi, làm bé đi, làm giảm đi, nhỏ đi, bé đi - làm cho chín mọng, làm cho ngọt dịu, làm cho ngọt lịm, làm cho êm, làm cho ngọt giọng, làm cho xốp, làm cho chín chắn, làm cho khôn ngoan, làm cho già giặn, làm ngà ngà say - làm chếnh choáng, làm cho vui vẻ, làm cho vui tính, chín, trở thành ngọt dịu, trở thành ngọt lịm, trở thành dịu, trở thành êm, trở thành ngọt giọng, trở thành xốp, trở nên khôn ngoan - trở nên chín chắn, trở nên già giặn, ngà ngà say, chếnh choáng, trở nên vui vẻ, trở nên vui tính - làm dịu bớt - làm cho ôn hoà, làm giảm nhẹ, làm bớt đi, tiết chế, nhẹ đi, bớt đi - làm nguôi đi, xoa dịu - nới lỏng, lơi ra, làm chùng, làm bớt căng thẳng, làm giãn ra, làm cho dễ chịu, giải, làm nhuận, lỏng ra, chùng ra, giân ra, giảm bớt, nguôi đi, bớt căng thẳng, giải trí, nghỉ ngơi - làm an tâm, làm yên lòng, làm khuây khoả, an ủi, giúp đỡ, cứu giúp, cứu trợ, giải vây, đổi, khai thông, làm cho vui lên, làm cho đỡ đều đều tử nhạt, làm cho đỡ căng thẳng - đắp nổi, nêu bật lên, làm nổi bật lên - làm cho mềm, làm cho dẻo, làm cho dịu đi, làm cho yếu đi, mềm đi, trở thành uỷ mị, trở thành ẻo lả - làm nguội, vuốt ve, dỗ dành - hoà, nhào trộn, tôi luyện, cầm lại, ngăn lại, kiềm chế = mildern +</t>
        </is>
      </c>
    </row>
    <row r="12799">
      <c r="A12799" t="inlineStr">
        <is>
          <t>mildernd</t>
        </is>
      </c>
      <c r="B12799" t="inlineStr"/>
      <c r="C12799" t="inlineStr"/>
      <c r="D12799" t="inlineStr">
        <is>
          <t>giảm nhẹ, giảm nhẹ tội - có khả năng hoà tan, có khả năng làm tan, có khả năng làm suy yếu, có thể trả được nợ</t>
        </is>
      </c>
    </row>
    <row r="12800">
      <c r="A12800" t="inlineStr">
        <is>
          <t>Milderung</t>
        </is>
      </c>
      <c r="B12800" t="inlineStr"/>
      <c r="C12800" t="inlineStr"/>
      <c r="D12800" t="inlineStr">
        <is>
          <t>sự dịu đi, sự yếu đi, sự nhụt đi, sự giảm bớt, sự đỡ, sự ngớt, sự hạ, sự bớt, sự chấm dứt, sự thanh toán, sự huỷ bỏ, sự thủ tiêu - sự làm nhẹ bớt, sự làm giảm bớt, sự làm đỡ, sự làm dịu, sự làm khuây - sự làm bớt đau, sự làm giảm đau, sự bớt căng thẳng - sự giảm nhẹ, sự giảm nhẹ tội, điều giảm nhẹ tội, sự làm yếu, sự làm suy nhược - sự làm nhẹ - sự tiết chế, sự điều độ, mods) kỳ thi phần thứ nhất bằng tú tài văn chương</t>
        </is>
      </c>
    </row>
    <row r="12801">
      <c r="A12801" t="inlineStr">
        <is>
          <t>Milieu</t>
        </is>
      </c>
      <c r="B12801" t="inlineStr"/>
      <c r="C12801" t="inlineStr"/>
      <c r="D12801" t="inlineStr">
        <is>
          <t>phía sau, nền, tình trạng không có tên tuổi, địa vị không quan trọng, kiến thức, quá trình đào tạo, quá trình học hành, kinh nghiệm, radiô nhạc nền - môi trường, hoàn cảnh, những vật xung quanh, sự bao quanh, sự vây quanh, sự bao vây - người trung gian, vật môi giới, trung dung, sự chiết trung, bà đồng, đồng cốt, chất pha màu, phương tiện, dụng cụ - 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sự dát, sự nạm, khung để dát, sự phổ nhạc, nhạc phổ, ổ trứng ấp - vùng phụ cận, vùng xung quanh, môi trường xung quanh = sein häusliches Milieu +</t>
        </is>
      </c>
    </row>
    <row r="12802">
      <c r="A12802" t="inlineStr">
        <is>
          <t>militarisieren</t>
        </is>
      </c>
      <c r="B12802" t="inlineStr"/>
      <c r="C12802" t="inlineStr"/>
      <c r="D12802" t="inlineStr">
        <is>
          <t>quân phiệt hoá, quân sự hoá</t>
        </is>
      </c>
    </row>
    <row r="12803">
      <c r="A12803" t="inlineStr">
        <is>
          <t>Militarisierung</t>
        </is>
      </c>
      <c r="B12803" t="inlineStr"/>
      <c r="C12803" t="inlineStr"/>
      <c r="D12803" t="inlineStr">
        <is>
          <t>sự quân phiệt hoá, sự quân sự hoá</t>
        </is>
      </c>
    </row>
    <row r="12804">
      <c r="A12804" t="inlineStr">
        <is>
          <t>Militarismus</t>
        </is>
      </c>
      <c r="B12804" t="inlineStr"/>
      <c r="C12804" t="inlineStr"/>
      <c r="D12804" t="inlineStr">
        <is>
          <t>chủ nghĩa quân phiệt, tinh thần thượng võ</t>
        </is>
      </c>
    </row>
    <row r="12805">
      <c r="A12805" t="inlineStr">
        <is>
          <t>Militarist</t>
        </is>
      </c>
      <c r="B12805" t="inlineStr"/>
      <c r="C12805" t="inlineStr"/>
      <c r="D12805" t="inlineStr">
        <is>
          <t>người theo chủ nghĩa quân phiệt</t>
        </is>
      </c>
    </row>
    <row r="12806">
      <c r="A12806" t="inlineStr">
        <is>
          <t>militaristisch</t>
        </is>
      </c>
      <c r="B12806" t="inlineStr"/>
      <c r="C12806" t="inlineStr"/>
      <c r="D12806" t="inlineStr">
        <is>
          <t>quân phiệt - quân đội, quân sự</t>
        </is>
      </c>
    </row>
    <row r="12807">
      <c r="A12807" t="inlineStr">
        <is>
          <t>Miliz</t>
        </is>
      </c>
      <c r="B12807" t="inlineStr"/>
      <c r="C12807" t="inlineStr"/>
      <c r="D12807" t="inlineStr">
        <is>
          <t>dân quân</t>
        </is>
      </c>
    </row>
    <row r="12808">
      <c r="A12808" t="inlineStr">
        <is>
          <t>Milliarde</t>
        </is>
      </c>
      <c r="B12808" t="inlineStr"/>
      <c r="C12808" t="inlineStr"/>
      <c r="D12808" t="inlineStr">
        <is>
          <t>tỷ = die Milliarde +</t>
        </is>
      </c>
    </row>
    <row r="12809">
      <c r="A12809" t="inlineStr">
        <is>
          <t>Million</t>
        </is>
      </c>
      <c r="B12809" t="inlineStr"/>
      <c r="C12809" t="inlineStr"/>
      <c r="D12809" t="inlineStr">
        <is>
          <t>triệu, triệu đồng bảng, triệu đô la, quần chúng, quảng đại quần chúng = er hat ein Jahreseinkommen von einer halben Million +</t>
        </is>
      </c>
    </row>
    <row r="12810">
      <c r="A12810" t="inlineStr">
        <is>
          <t>Millionen</t>
        </is>
      </c>
      <c r="B12810" t="inlineStr"/>
      <c r="C12810" t="inlineStr"/>
      <c r="D12810">
        <f> zehn Millionen + = etliche Millionen + = er besitzt drei Millionen +</f>
        <v/>
      </c>
    </row>
    <row r="12811">
      <c r="A12811" t="inlineStr">
        <is>
          <t>Millionstel</t>
        </is>
      </c>
      <c r="B12811" t="inlineStr"/>
      <c r="C12811" t="inlineStr"/>
      <c r="D12811" t="inlineStr">
        <is>
          <t>một phần triệu, người thứ một triệu, vật thứ một triệu</t>
        </is>
      </c>
    </row>
    <row r="12812">
      <c r="A12812" t="inlineStr">
        <is>
          <t>millionster</t>
        </is>
      </c>
      <c r="B12812" t="inlineStr"/>
      <c r="C12812" t="inlineStr"/>
      <c r="D12812" t="inlineStr">
        <is>
          <t>bằng một phần triệu, thứ một triệu</t>
        </is>
      </c>
    </row>
    <row r="12813">
      <c r="A12813" t="inlineStr">
        <is>
          <t>Millisekunde</t>
        </is>
      </c>
      <c r="B12813" t="inlineStr"/>
      <c r="C12813" t="inlineStr"/>
      <c r="D12813" t="inlineStr">
        <is>
          <t>một phần nghìn giây</t>
        </is>
      </c>
    </row>
    <row r="12814">
      <c r="A12814" t="inlineStr">
        <is>
          <t>Milz</t>
        </is>
      </c>
      <c r="B12814" t="inlineStr"/>
      <c r="C12814" t="inlineStr"/>
      <c r="D12814" t="inlineStr">
        <is>
          <t>lá lách, tinh dịch cá - lách, tỳ, sự u uất, sự chán nản u buồn, sự buồn bực, sự hằn học, sự bực tức</t>
        </is>
      </c>
    </row>
    <row r="12815">
      <c r="A12815" t="inlineStr">
        <is>
          <t>Mimik</t>
        </is>
      </c>
      <c r="B12815" t="inlineStr"/>
      <c r="C12815" t="inlineStr"/>
      <c r="D12815" t="inlineStr">
        <is>
          <t>kịch điệu bộ Hy-lạp), diễn viên kịch điệu bộ, người giỏi bắt chước, anh hề - sự bắt chước, tài bắt chước, vật giống hệt, mimesis</t>
        </is>
      </c>
    </row>
    <row r="12816">
      <c r="A12816" t="inlineStr">
        <is>
          <t>mimisch</t>
        </is>
      </c>
      <c r="B12816" t="inlineStr"/>
      <c r="C12816" t="inlineStr"/>
      <c r="D12816" t="inlineStr">
        <is>
          <t>bắt chước</t>
        </is>
      </c>
    </row>
    <row r="12817">
      <c r="A12817" t="inlineStr">
        <is>
          <t>minderbemittelt</t>
        </is>
      </c>
      <c r="B12817" t="inlineStr"/>
      <c r="C12817" t="inlineStr"/>
      <c r="D12817" t="inlineStr">
        <is>
          <t>kém thông minh</t>
        </is>
      </c>
    </row>
    <row r="12818">
      <c r="A12818" t="inlineStr">
        <is>
          <t>Minderheit</t>
        </is>
      </c>
      <c r="B12818" t="inlineStr"/>
      <c r="C12818" t="inlineStr"/>
      <c r="D12818">
        <f> die ethnische Minderheit +</f>
        <v/>
      </c>
    </row>
    <row r="12819">
      <c r="A12819" t="inlineStr">
        <is>
          <t>minderwertig</t>
        </is>
      </c>
      <c r="B12819" t="inlineStr"/>
      <c r="C12819" t="inlineStr"/>
      <c r="D12819" t="inlineStr">
        <is>
          <t>rẻ tiền, hào nhoáng rẻ tiền, giả mạo - rẻ, đi tàu xe hạng ít tiền, ít giá trị, xấu, hời hợt không thành thật, rẻ mạt, hạ, hạ giá - dưới, thấp hơn, kém, thấp kém, tồi - tắt, đi, đi rồi, ra khỏi, đứt, rời, xa cách, hẳn, hết, thôi, nổi bật, khỏi, cách, phải, bên phải, xa, ngoài, bên kia, mặt sau, mặt trái tờ giấy, mỏng manh, ôi, ươn, ốm, mệt, nhàn rỗi, nghỉ, vãn, phụ, nhỏ, hẻm, cút đi! Xéo - - làm bằng vải tái sinh, làm bằng vải tồi, không có giá trị</t>
        </is>
      </c>
    </row>
    <row r="12820">
      <c r="A12820" t="inlineStr">
        <is>
          <t>Minderwertigkeit</t>
        </is>
      </c>
      <c r="B12820" t="inlineStr"/>
      <c r="C12820" t="inlineStr"/>
      <c r="D12820" t="inlineStr">
        <is>
          <t>vị trí ở dưới, vị trí thấp hơn, bậc thấp hơn, sự kém hơn, tính chất thấp kém, tính chất tồi - tính chất vô giá trị, tính chất không ra gì</t>
        </is>
      </c>
    </row>
    <row r="12821">
      <c r="A12821" t="inlineStr">
        <is>
          <t>Mindest-</t>
        </is>
      </c>
      <c r="B12821" t="inlineStr"/>
      <c r="C12821" t="inlineStr"/>
      <c r="D12821" t="inlineStr">
        <is>
          <t>tối thiểu</t>
        </is>
      </c>
    </row>
    <row r="12822">
      <c r="A12822" t="inlineStr">
        <is>
          <t>Mineral</t>
        </is>
      </c>
      <c r="B12822" t="inlineStr"/>
      <c r="C12822" t="inlineStr"/>
      <c r="D12822" t="inlineStr">
        <is>
          <t>khoáng vật, quặng, nước khoáng = in ein Mineral verwandeln +</t>
        </is>
      </c>
    </row>
    <row r="12823">
      <c r="A12823" t="inlineStr">
        <is>
          <t>Mineralien</t>
        </is>
      </c>
      <c r="B12823" t="inlineStr"/>
      <c r="C12823" t="inlineStr"/>
      <c r="D12823" t="inlineStr">
        <is>
          <t>khoáng hoá</t>
        </is>
      </c>
    </row>
    <row r="12824">
      <c r="A12824" t="inlineStr">
        <is>
          <t>mineralisch</t>
        </is>
      </c>
      <c r="B12824" t="inlineStr"/>
      <c r="C12824" t="inlineStr"/>
      <c r="D12824" t="inlineStr">
        <is>
          <t>khoáng, vô cơ</t>
        </is>
      </c>
    </row>
    <row r="12825">
      <c r="A12825" t="inlineStr">
        <is>
          <t>Mineraloge</t>
        </is>
      </c>
      <c r="B12825" t="inlineStr"/>
      <c r="C12825" t="inlineStr"/>
      <c r="D12825" t="inlineStr">
        <is>
          <t>nhà khoáng vật học</t>
        </is>
      </c>
    </row>
    <row r="12826">
      <c r="A12826" t="inlineStr">
        <is>
          <t>Mineralogie</t>
        </is>
      </c>
      <c r="B12826" t="inlineStr"/>
      <c r="C12826" t="inlineStr"/>
      <c r="D12826" t="inlineStr">
        <is>
          <t>vật học</t>
        </is>
      </c>
    </row>
    <row r="12827">
      <c r="A12827" t="inlineStr">
        <is>
          <t>mineralogisch</t>
        </is>
      </c>
      <c r="B12827" t="inlineStr"/>
      <c r="C12827" t="inlineStr"/>
      <c r="D12827" t="inlineStr">
        <is>
          <t>khoáng vật học</t>
        </is>
      </c>
    </row>
    <row r="12828">
      <c r="A12828" t="inlineStr">
        <is>
          <t>Mineralwasser</t>
        </is>
      </c>
      <c r="B12828" t="inlineStr"/>
      <c r="C12828" t="inlineStr"/>
      <c r="D12828" t="inlineStr">
        <is>
          <t>nước khoáng = das kohlensäurehaltige Mineralwasser +</t>
        </is>
      </c>
    </row>
    <row r="12829">
      <c r="A12829" t="inlineStr">
        <is>
          <t>Miniatur</t>
        </is>
      </c>
      <c r="B12829" t="inlineStr"/>
      <c r="C12829" t="inlineStr"/>
      <c r="D12829" t="inlineStr">
        <is>
          <t>bức tiểu hoạ, ngành tiểu hoạ, mẫu vật rút nhỏ = Miniatur- +</t>
        </is>
      </c>
    </row>
    <row r="12830">
      <c r="A12830" t="inlineStr">
        <is>
          <t>minimal</t>
        </is>
      </c>
      <c r="B12830" t="inlineStr"/>
      <c r="C12830" t="inlineStr"/>
      <c r="D12830" t="inlineStr">
        <is>
          <t>phân số, phân đoạn, rất nhỏ bé, bé li ti - không thể giảm bớt, không thể làm thành đơn giản, không thể làm nhỏ hơn, không thể làm thay đổi hình dạng được, tối giản, không rút gọn được, không thể làm trở lại như cũ - rất nhỏ li ti, tối thiểu</t>
        </is>
      </c>
    </row>
    <row r="12831">
      <c r="A12831" t="inlineStr">
        <is>
          <t>Minimal-</t>
        </is>
      </c>
      <c r="B12831" t="inlineStr"/>
      <c r="C12831" t="inlineStr"/>
      <c r="D12831" t="inlineStr">
        <is>
          <t>tối thiểu</t>
        </is>
      </c>
    </row>
    <row r="12832">
      <c r="A12832" t="inlineStr">
        <is>
          <t>Minimalist</t>
        </is>
      </c>
      <c r="B12832" t="inlineStr"/>
      <c r="C12832" t="inlineStr"/>
      <c r="D12832" t="inlineStr">
        <is>
          <t>người theo phe thiểu số, người yêu cầu mức tối thiểu</t>
        </is>
      </c>
    </row>
    <row r="12833">
      <c r="A12833" t="inlineStr">
        <is>
          <t>minimieren</t>
        </is>
      </c>
      <c r="B12833" t="inlineStr"/>
      <c r="C12833" t="inlineStr"/>
      <c r="D12833" t="inlineStr">
        <is>
          <t>giảm đến mức tối thiểu, đánh giá thấp</t>
        </is>
      </c>
    </row>
    <row r="12834">
      <c r="A12834" t="inlineStr">
        <is>
          <t>Minimum</t>
        </is>
      </c>
      <c r="B12834" t="inlineStr"/>
      <c r="C12834" t="inlineStr"/>
      <c r="D12834" t="inlineStr">
        <is>
          <t>số lượng tối thiểu, mức tối thiểu, tối thiểu</t>
        </is>
      </c>
    </row>
    <row r="12835">
      <c r="A12835" t="inlineStr">
        <is>
          <t>Minirock</t>
        </is>
      </c>
      <c r="B12835" t="inlineStr"/>
      <c r="C12835" t="inlineStr"/>
      <c r="D12835" t="inlineStr">
        <is>
          <t>váy ngắn</t>
        </is>
      </c>
    </row>
    <row r="12836">
      <c r="A12836" t="inlineStr">
        <is>
          <t>Minister</t>
        </is>
      </c>
      <c r="B12836" t="inlineStr"/>
      <c r="C12836" t="inlineStr"/>
      <c r="D12836" t="inlineStr">
        <is>
          <t>bộ trưởng - thư ký, bí thư, tổng trưởng, secretaire = Minister- + = die aus dem Kabinett ausgeschiedenen Minister +</t>
        </is>
      </c>
    </row>
    <row r="12837">
      <c r="A12837" t="inlineStr">
        <is>
          <t>ministeriell</t>
        </is>
      </c>
      <c r="B12837" t="inlineStr"/>
      <c r="C12837" t="inlineStr"/>
      <c r="D12837" t="inlineStr">
        <is>
          <t>bộ trưởng, quốc vụ khanh, phái ủng hộ chính phủ, mục sư, sự thi hành luật pháp, phụ vào, bổ trợ, góp phần vào</t>
        </is>
      </c>
    </row>
    <row r="12838">
      <c r="A12838" t="inlineStr">
        <is>
          <t>Ministerium</t>
        </is>
      </c>
      <c r="B12838" t="inlineStr"/>
      <c r="C12838" t="inlineStr"/>
      <c r="D12838" t="inlineStr">
        <is>
          <t>sự trông nom, sự quản lý, sự cai quản, sự cai trị, chính phủ, chính quyền, sự thi hành, việc áp dụng, sự cho uống, sự làm lễ, sự cho ai, sự phân phối, sự phân phát, sự quản lý tài sản - tấm ván, bảng, giấy bồi, bìa cứng, cơm tháng, cơm trọ, tiền cơm tháng, bàn ăn, bàn, ban, uỷ ban, bộ, boong tàu, mạn thuyền, sân khấu, đường chạy vát - tủ, vỏ, nội các, phòng riêng - cục, sở, ty, khoa, gian hàng, khu bày hàng, khu hành chính - sự thống trị, chính thể, bang, tỉnh, sự kiềm chế, sự chi phối - Bộ, chính phủ nội các, chức bộ trưởng, nhiệm kỳ bộ trưởng, đoàn mục sư - sự giúp đỡ, nhiệm vụ, chức vụ, lễ nghi, hình thức thờ phụng, kính</t>
        </is>
      </c>
    </row>
    <row r="12839">
      <c r="A12839" t="inlineStr">
        <is>
          <t>Ministrant</t>
        </is>
      </c>
      <c r="B12839" t="inlineStr"/>
      <c r="C12839" t="inlineStr"/>
      <c r="D12839" t="inlineStr">
        <is>
          <t>người giúp đỡ, người chăm sóc</t>
        </is>
      </c>
    </row>
    <row r="12840">
      <c r="A12840" t="inlineStr">
        <is>
          <t>Minus</t>
        </is>
      </c>
      <c r="B12840" t="inlineStr"/>
      <c r="C12840" t="inlineStr"/>
      <c r="D12840" t="inlineStr">
        <is>
          <t>số tiền thiếu hụt - điều trở ngại, mặt hạn chế, mặt không thuận lợi, số tiền thuế quan được trả lại, số tiền thuế quan được giảm, sự khấu trừ, sự giảm</t>
        </is>
      </c>
    </row>
    <row r="12841">
      <c r="A12841" t="inlineStr">
        <is>
          <t>minus</t>
        </is>
      </c>
      <c r="B12841" t="inlineStr"/>
      <c r="C12841" t="inlineStr"/>
      <c r="D12841" t="inlineStr">
        <is>
          <t>trừ, âm - không, phủ định, phủ nhận, cự tuyệt, phản đối, từ chối, cấm đoán</t>
        </is>
      </c>
    </row>
    <row r="12842">
      <c r="A12842" t="inlineStr">
        <is>
          <t>Minuszeichen</t>
        </is>
      </c>
      <c r="B12842" t="inlineStr"/>
      <c r="C12842" t="inlineStr"/>
      <c r="D12842" t="inlineStr">
        <is>
          <t>trừ, thiếu, mất, không còn, dấu trừ, số âm = das Minuszeichen +</t>
        </is>
      </c>
    </row>
    <row r="12843">
      <c r="A12843" t="inlineStr">
        <is>
          <t>Minute</t>
        </is>
      </c>
      <c r="B12843" t="inlineStr"/>
      <c r="C12843" t="inlineStr"/>
      <c r="D12843" t="inlineStr">
        <is>
          <t>phút, một lúc, một lát, một thời gian ngắn, giác the, biên bản = in letzter Minute + = Umdrehungen pro Minute + = die Umdrehungen pro Minute + = mit jeder Minute geizen + = auf die Minute pünktlich +</t>
        </is>
      </c>
    </row>
    <row r="12844">
      <c r="A12844" t="inlineStr">
        <is>
          <t>Minze</t>
        </is>
      </c>
      <c r="B12844" t="inlineStr"/>
      <c r="C12844" t="inlineStr"/>
      <c r="D12844" t="inlineStr">
        <is>
          <t>cây bạc hà, mục đích, ý đồ, sự cố gắng, sở đúc tiền, món lớn, kho vô tận, nguồn vô tận, nguồn cung cấp, nguồn phát minh, nguồn sáng chế = die Minze +</t>
        </is>
      </c>
    </row>
    <row r="12845">
      <c r="A12845" t="inlineStr">
        <is>
          <t>Miquelon</t>
        </is>
      </c>
      <c r="B12845" t="inlineStr"/>
      <c r="C12845" t="inlineStr"/>
      <c r="D12845">
        <f> Saint-Pierre und Miquelon +</f>
        <v/>
      </c>
    </row>
    <row r="12846">
      <c r="A12846" t="inlineStr">
        <is>
          <t>Mischbarkeit</t>
        </is>
      </c>
      <c r="B12846" t="inlineStr"/>
      <c r="C12846" t="inlineStr"/>
      <c r="D12846" t="inlineStr">
        <is>
          <t>tính có thể trộn lẫn, tính có thể hỗn hợp</t>
        </is>
      </c>
    </row>
    <row r="12847">
      <c r="A12847" t="inlineStr">
        <is>
          <t>Mischbildung</t>
        </is>
      </c>
      <c r="B12847" t="inlineStr"/>
      <c r="C12847" t="inlineStr"/>
      <c r="D12847" t="inlineStr">
        <is>
          <t>tính chất lai</t>
        </is>
      </c>
    </row>
    <row r="12848">
      <c r="A12848" t="inlineStr">
        <is>
          <t>Mischehe</t>
        </is>
      </c>
      <c r="B12848" t="inlineStr"/>
      <c r="C12848" t="inlineStr"/>
      <c r="D12848" t="inlineStr">
        <is>
          <t>sự kết hôn khác chủng tộc, sự kết hôn khác tôn giáo</t>
        </is>
      </c>
    </row>
    <row r="12849">
      <c r="A12849" t="inlineStr">
        <is>
          <t>Mischen</t>
        </is>
      </c>
      <c r="B12849" t="inlineStr"/>
      <c r="C12849" t="inlineStr"/>
      <c r="D12849">
        <f> das Mischen +</f>
        <v/>
      </c>
    </row>
    <row r="12850">
      <c r="A12850" t="inlineStr">
        <is>
          <t>mischen</t>
        </is>
      </c>
      <c r="B12850" t="inlineStr"/>
      <c r="C12850" t="inlineStr"/>
      <c r="D12850" t="inlineStr">
        <is>
          <t>nấu thành hợp kim, trộn vào, pha trộn, làm xấu đi, làm giảm giá trị đi - trộn lẫn, hợp nhau - pha, trộn, hoà lẫn, ghép thành từ ghép, dàn xếp, điều đình - đánh lừa, lừa phỉnh, chơi khăm chơi xỏ, đánh thuốc mê, bỏ thuốc mê vào - ngâm vào nước nóng, trộn để nấu, nghiền, bóp nát, làm cho mê mình, làm cho phải lòng mình - hoà vào, hoà hợp, kết hợp, hợp nhất - lẫn vào - lê, lê chân, xáo, trang, xáo bài, trang bài, xáo trộn, bỏ, đổ, trút, lúng túng mặc vội vào, lúng túng cởi vội ra, luôn luôn đổi chỗ, luôn luôn xê dịch, thay đổi ý kiến, dao động - tìm cách thoái thác, tìm cách lẩn tránh, lừa dối = mischen + = mischen + = neu mischen + = sich mischen + = richtig mischen + = sich in etwas mischen +</t>
        </is>
      </c>
    </row>
    <row r="12851">
      <c r="A12851" t="inlineStr">
        <is>
          <t>Mischer</t>
        </is>
      </c>
      <c r="B12851" t="inlineStr"/>
      <c r="C12851" t="inlineStr"/>
      <c r="D12851" t="inlineStr">
        <is>
          <t>người trộn, máy trộn, người giao thiệp, người làm quen, bộ trộn, máy hoà tiếng</t>
        </is>
      </c>
    </row>
    <row r="12852">
      <c r="A12852" t="inlineStr">
        <is>
          <t>Mischling</t>
        </is>
      </c>
      <c r="B12852" t="inlineStr"/>
      <c r="C12852" t="inlineStr"/>
      <c r="D12852" t="inlineStr">
        <is>
          <t>người lai, trẻ con lai bố Âu mẹ Ân - cây lai, vật lai, từ ghép lai = der Mischling + = der Mischling +</t>
        </is>
      </c>
    </row>
    <row r="12853">
      <c r="A12853" t="inlineStr">
        <is>
          <t>Mischmasch</t>
        </is>
      </c>
      <c r="B12853" t="inlineStr"/>
      <c r="C12853" t="inlineStr"/>
      <c r="D12853" t="inlineStr">
        <is>
          <t>đống lẫn lộn, mớ lộn xộn, món hổ lốn - món thịt cừu hầm rau, sự thu gộp toàn bộ tài sản để chia đều, mớ hỗn hợp - mớ hỗn độn, đống tạp nhạp - món ăn hổ lốn, mớ linh tinh, khúc hổ lốn</t>
        </is>
      </c>
    </row>
    <row r="12854">
      <c r="A12854" t="inlineStr">
        <is>
          <t>Mischmaschine</t>
        </is>
      </c>
      <c r="B12854" t="inlineStr"/>
      <c r="C12854" t="inlineStr"/>
      <c r="D12854" t="inlineStr">
        <is>
          <t>người trộn, máy trộn, người giao thiệp, người làm quen, bộ trộn, máy hoà tiếng</t>
        </is>
      </c>
    </row>
    <row r="12855">
      <c r="A12855" t="inlineStr">
        <is>
          <t>Mischung</t>
        </is>
      </c>
      <c r="B12855" t="inlineStr"/>
      <c r="C12855" t="inlineStr"/>
      <c r="D12855" t="inlineStr">
        <is>
          <t>hỗn hống, vật hỗn hợp &amp; - thứ pha trộn - 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hợp chất, từ ghép, khoảng đất rào kín - sự pha chế, thuốc pha chế, đồ uống pha chế, sự đặt ra, sự dựng lên, sự bày ra - quả đóng hộp, mứt, kẹo, áo quần may sẵn - - vật hỗn hợp, hỗn dược = die Mischung + = die bunte Mischung + = die richtige Mischung + = durch Mischung verändern +</t>
        </is>
      </c>
    </row>
    <row r="12856">
      <c r="A12856" t="inlineStr">
        <is>
          <t>miserabel</t>
        </is>
      </c>
      <c r="B12856" t="inlineStr"/>
      <c r="C12856" t="inlineStr"/>
      <c r="D12856" t="inlineStr">
        <is>
          <t>không đáy, thăm thẳm, sâu không dò được - dễ sợ, khiếp, kinh khiếp, rất tồi, rất xấu, hết sức rầy rà, rất khó chịu, rất bực mình, chán ngấy, làm mệt mỏi - có rận, có chấy, puộc thưa khuẫn bần tiện, ghê gớm, đầy rẫy, lắm, nhiều - cực khổ, khốn khổ, khổ sở, cùng khổ, đáng thương, tồi tàn, nghèo nàn - thối, thối rữa, thối tha, độc hại, đồi bại, sa đoạ, tồi, tồi tệ, hết sức khó chịu - buồn rầu, buồn bã, quá tồi, không thể sửa chữa được, không xốp, chắc, chết - đê tiện, hèn hạ, đáng khinh - đê hèn, kém, không có giá trị, thật là xấu, khó chịu = er spielt miserabel +</t>
        </is>
      </c>
    </row>
    <row r="12857">
      <c r="A12857" t="inlineStr">
        <is>
          <t>missen</t>
        </is>
      </c>
      <c r="B12857" t="inlineStr"/>
      <c r="C12857" t="inlineStr"/>
      <c r="D12857" t="inlineStr">
        <is>
          <t>trượt, hỏng, trệch, không trúng, lỡ, nhỡ, bỏ lỡ, bỏ phí, bỏ sót, bỏ quên, không thấy, không trông thấy, thiếu, cảm thấy thiếu, thấy mất, nhớ, không nghe, không hiểu, không nắm được, suýt, chệch - không trúng đích, thất bại</t>
        </is>
      </c>
    </row>
    <row r="12858">
      <c r="A12858" t="inlineStr">
        <is>
          <t>Missetat</t>
        </is>
      </c>
      <c r="B12858" t="inlineStr"/>
      <c r="C12858" t="inlineStr"/>
      <c r="D12858" t="inlineStr">
        <is>
          <t>hành động xấu, việc làm có hại, tội ác</t>
        </is>
      </c>
    </row>
    <row r="12859">
      <c r="A12859" t="inlineStr">
        <is>
          <t>Mission</t>
        </is>
      </c>
      <c r="B12859" t="inlineStr"/>
      <c r="C12859" t="inlineStr"/>
      <c r="D12859">
        <f> in diplomatischer Mission +</f>
        <v/>
      </c>
    </row>
    <row r="12860">
      <c r="A12860" t="inlineStr">
        <is>
          <t>Missionar</t>
        </is>
      </c>
      <c r="B12860" t="inlineStr"/>
      <c r="C12860" t="inlineStr"/>
      <c r="D12860" t="inlineStr">
        <is>
          <t>người truyền giáo</t>
        </is>
      </c>
    </row>
    <row r="12861">
      <c r="A12861" t="inlineStr">
        <is>
          <t>Missions-</t>
        </is>
      </c>
      <c r="B12861" t="inlineStr"/>
      <c r="C12861" t="inlineStr"/>
      <c r="D12861" t="inlineStr">
        <is>
          <t>hội truyền giáo, có tính chất truyền giáo</t>
        </is>
      </c>
    </row>
    <row r="12862">
      <c r="A12862" t="inlineStr">
        <is>
          <t>Mist</t>
        </is>
      </c>
      <c r="B12862" t="inlineStr"/>
      <c r="C12862" t="inlineStr"/>
      <c r="D12862" t="inlineStr">
        <is>
          <t>cái rơi nhỏ giọt, phân thú, phân chim - phân thú vật, phân bón, điều ô uế, điều nhơ bẩn - - phân chuồng, rác rưởi, đồ ô uế, đồ nhớp nhúa, đồ kinh tởm, tình trạng bẩn tưởi, tạp chất - mục, vô dụng, bỏ đi, xấu, tồi - sự mục nát, sự thối rữa, chuyện vớ vẩn, chuyện dại dột tommy rot), the rot) bệnh sán lá gan, một loạt những thất bại, tình trạng phiền toái khó chịu - vật bỏ đi, vật vô giá trị, người tồi, ý kiến bậy bạ, chuyện vô lý, chuyện nhảm nhí, tiền = Mist! + = der Mist + = so ein Mist! + = mit Mist düngen +</t>
        </is>
      </c>
    </row>
    <row r="12863">
      <c r="A12863" t="inlineStr">
        <is>
          <t>Mistel</t>
        </is>
      </c>
      <c r="B12863" t="inlineStr"/>
      <c r="C12863" t="inlineStr"/>
      <c r="D12863" t="inlineStr">
        <is>
          <t>cây tầm gửi</t>
        </is>
      </c>
    </row>
    <row r="12864">
      <c r="A12864" t="inlineStr">
        <is>
          <t>Mistgabel</t>
        </is>
      </c>
      <c r="B12864" t="inlineStr"/>
      <c r="C12864" t="inlineStr"/>
      <c r="D12864" t="inlineStr">
        <is>
          <t>cái chĩa, thanh mẫu, âm thoa</t>
        </is>
      </c>
    </row>
    <row r="12865">
      <c r="A12865" t="inlineStr">
        <is>
          <t>Misthaufen</t>
        </is>
      </c>
      <c r="B12865" t="inlineStr"/>
      <c r="C12865" t="inlineStr"/>
      <c r="D12865" t="inlineStr">
        <is>
          <t>đống phân</t>
        </is>
      </c>
    </row>
    <row r="12866">
      <c r="A12866" t="inlineStr">
        <is>
          <t>mit</t>
        </is>
      </c>
      <c r="B12866" t="inlineStr"/>
      <c r="C12866" t="inlineStr"/>
      <c r="D12866" t="inlineStr">
        <is>
          <t>và, cùng, với, nếu dường như, tuồng như là, còn - = er aß bei uns mit +</t>
        </is>
      </c>
    </row>
    <row r="12867">
      <c r="A12867" t="inlineStr">
        <is>
          <t>mitarbeiten</t>
        </is>
      </c>
      <c r="B12867" t="inlineStr"/>
      <c r="C12867" t="inlineStr"/>
      <c r="D12867" t="inlineStr">
        <is>
          <t>cộng tác, cộng tác với địch = mitarbeiten +</t>
        </is>
      </c>
    </row>
    <row r="12868">
      <c r="A12868" t="inlineStr">
        <is>
          <t>Mitarbeiter</t>
        </is>
      </c>
      <c r="B12868" t="inlineStr"/>
      <c r="C12868" t="inlineStr"/>
      <c r="D12868" t="inlineStr">
        <is>
          <t>điều thêm vào, cái phụ vào, vật phụ thuộc, người phụ việc, phụ tá, định ngữ, bổ ngữ, tính không bản chất - người giúp đỡ, người phụ tá, trợ giáo, viên phụ thẩm, người bán hàng shop assistant) - người cộng tác, cộng tác viên - bạn đồng nghiệp, bạn đồng sự - người đóng góp, người góp phần - cầu thủ, đấu thủ, nhạc sĩ, diễn viên, cầu thủ nhà nghề, người đánh bạc - bạn nối khố, vợ chồng = der freie Mitarbeiter + = der feste freie Mitarbeiter + = der wissenschaftliche Mitarbeiter +</t>
        </is>
      </c>
    </row>
    <row r="12869">
      <c r="A12869" t="inlineStr">
        <is>
          <t>Mitbesitzer</t>
        </is>
      </c>
      <c r="B12869" t="inlineStr"/>
      <c r="C12869" t="inlineStr"/>
      <c r="D12869" t="inlineStr">
        <is>
          <t>người đồng sở hữu, người chung quyền sở hữu</t>
        </is>
      </c>
    </row>
    <row r="12870">
      <c r="A12870" t="inlineStr">
        <is>
          <t>mitbestimmen</t>
        </is>
      </c>
      <c r="B12870" t="inlineStr"/>
      <c r="C12870" t="inlineStr"/>
      <c r="D12870">
        <f> etwas mitbestimmen +</f>
        <v/>
      </c>
    </row>
    <row r="12871">
      <c r="A12871" t="inlineStr">
        <is>
          <t>mitbewerben</t>
        </is>
      </c>
      <c r="B12871" t="inlineStr"/>
      <c r="C12871" t="inlineStr"/>
      <c r="D12871" t="inlineStr">
        <is>
          <t>đua tranh, ganh đua, cạnh tranh</t>
        </is>
      </c>
    </row>
    <row r="12872">
      <c r="A12872" t="inlineStr">
        <is>
          <t>Mitbewerber</t>
        </is>
      </c>
      <c r="B12872" t="inlineStr"/>
      <c r="C12872" t="inlineStr"/>
      <c r="D12872" t="inlineStr">
        <is>
          <t>người cạnh tranh, đấu thủ, đối thủ - địch thủ, người kình địch</t>
        </is>
      </c>
    </row>
    <row r="12873">
      <c r="A12873" t="inlineStr">
        <is>
          <t>Mitbewohner</t>
        </is>
      </c>
      <c r="B12873" t="inlineStr"/>
      <c r="C12873" t="inlineStr"/>
      <c r="D12873" t="inlineStr">
        <is>
          <t>người ở cùng, người bệnh, người ở tù</t>
        </is>
      </c>
    </row>
    <row r="12874">
      <c r="A12874" t="inlineStr">
        <is>
          <t>mitbringen</t>
        </is>
      </c>
      <c r="B12874" t="inlineStr"/>
      <c r="C12874" t="inlineStr"/>
      <c r="D12874" t="inlineStr">
        <is>
          <t>cầm lại, đem lại, mang lại, xách lại, đưa lại, đưa ra, làm cho, gây cho</t>
        </is>
      </c>
    </row>
    <row r="12875">
      <c r="A12875" t="inlineStr">
        <is>
          <t>Miterbe</t>
        </is>
      </c>
      <c r="B12875" t="inlineStr"/>
      <c r="C12875" t="inlineStr"/>
      <c r="D12875" t="inlineStr">
        <is>
          <t>người cùng thừa kế</t>
        </is>
      </c>
    </row>
    <row r="12876">
      <c r="A12876" t="inlineStr">
        <is>
          <t>miterleben</t>
        </is>
      </c>
      <c r="B12876" t="inlineStr"/>
      <c r="C12876" t="inlineStr"/>
      <c r="D12876" t="inlineStr">
        <is>
          <t>thấy, trông thấy, nhìn thấy, xem, quan sát, xem xét, đọc, hiểu rõ, nhận ra, trải qua, từng trải, đã qua, gặp, thăm, đến hỏi ý kiến, tiếp, tưởng tượng, mường tượng, chịu, thừa nhận - bằng lòng, tiễn, đưa, giúp đỡ, quan niệm, cho là, chăm lo, lo liệu, đảm đương, phụ trách, bảo đảm, điều tra, nghiên cứu, kỹ lưỡng, suy nghĩ, xem lại, đắt, cân, cứ đứng nhìn, trông thấy mà để mặc</t>
        </is>
      </c>
    </row>
    <row r="12877">
      <c r="A12877" t="inlineStr">
        <is>
          <t>mitessen</t>
        </is>
      </c>
      <c r="B12877" t="inlineStr"/>
      <c r="C12877" t="inlineStr"/>
      <c r="D12877">
        <f> bei jemandem mitessen +</f>
        <v/>
      </c>
    </row>
    <row r="12878">
      <c r="A12878" t="inlineStr">
        <is>
          <t>Mitesser</t>
        </is>
      </c>
      <c r="B12878" t="inlineStr"/>
      <c r="C12878" t="inlineStr"/>
      <c r="D12878">
        <f> der Mitesser +</f>
        <v/>
      </c>
    </row>
    <row r="12879">
      <c r="A12879" t="inlineStr">
        <is>
          <t>Mitfahren</t>
        </is>
      </c>
      <c r="B12879" t="inlineStr"/>
      <c r="C12879" t="inlineStr"/>
      <c r="D12879" t="inlineStr">
        <is>
          <t>dở qua, vận dụng vụng về, điều khiển vụng về</t>
        </is>
      </c>
    </row>
    <row r="12880">
      <c r="A12880" t="inlineStr">
        <is>
          <t>mitfahren</t>
        </is>
      </c>
      <c r="B12880" t="inlineStr"/>
      <c r="C12880" t="inlineStr"/>
      <c r="D12880">
        <f> jemanden mitfahren lassen +</f>
        <v/>
      </c>
    </row>
    <row r="12881">
      <c r="A12881" t="inlineStr">
        <is>
          <t>Mitfahrgelegenheit</t>
        </is>
      </c>
      <c r="B12881" t="inlineStr"/>
      <c r="C12881" t="inlineStr"/>
      <c r="D12881" t="inlineStr">
        <is>
          <t>sự nâng lên, sự nhấc lên, sự nâng cao, sự nhấc cao, máy nhấc, thang máy, sự cho đi nhờ xe, sự nâng đỡ, chỗ gồ lên, chỗ nhô lên, sức nâng, trọng lượng nâng, air-lift</t>
        </is>
      </c>
    </row>
    <row r="12882">
      <c r="A12882" t="inlineStr">
        <is>
          <t>mitgehen</t>
        </is>
      </c>
      <c r="B12882" t="inlineStr"/>
      <c r="C12882" t="inlineStr"/>
      <c r="D12882">
        <f> etwas mitgehen lassen +</f>
        <v/>
      </c>
    </row>
    <row r="12883">
      <c r="A12883" t="inlineStr">
        <is>
          <t>mitgenommen</t>
        </is>
      </c>
      <c r="B12883" t="inlineStr"/>
      <c r="C12883" t="inlineStr"/>
      <c r="D12883">
        <f> er war arg mitgenommen +</f>
        <v/>
      </c>
    </row>
    <row r="12884">
      <c r="A12884" t="inlineStr">
        <is>
          <t>Mitgift</t>
        </is>
      </c>
      <c r="B12884" t="inlineStr"/>
      <c r="C12884" t="inlineStr"/>
      <c r="D12884" t="inlineStr">
        <is>
          <t>của hồi môn, chấm nhỏ, điểm, dấu chấm, dấu chấm câu, chấm, đứa bé tí hon, vật nhỏ xíu - của cải chồng để lại, tài năng, thiên tài, khiếu - thiên tư - vận may, sự may mắn, thần vận mệnh, thần tài, vận, vận mệnh, sự giàu có, sự thịnh vượng, của cải, cơ đồ - - phần, phần chia, phần thức ăn, số phận, số mệnh = ohne Mitgift +</t>
        </is>
      </c>
    </row>
    <row r="12885">
      <c r="A12885" t="inlineStr">
        <is>
          <t>Mitglied</t>
        </is>
      </c>
      <c r="B12885" t="inlineStr"/>
      <c r="C12885" t="inlineStr"/>
      <c r="D12885" t="inlineStr">
        <is>
          <t>chân, tay, chi, bộ phạn, thành viên, hội viên, vế = das Mitglied + = das neue Mitglied + = Mitglied werden von + = das langjährige Mitglied + = als Mitglied aufnehmen + = sich als Mitglied eintragen + = eingetragenes Mitglied sein +</t>
        </is>
      </c>
    </row>
    <row r="12886">
      <c r="A12886" t="inlineStr">
        <is>
          <t>Mitglieder</t>
        </is>
      </c>
      <c r="B12886" t="inlineStr"/>
      <c r="C12886" t="inlineStr"/>
      <c r="D12886" t="inlineStr">
        <is>
          <t>tư cách hội viên, địa vị hội viên, số hội viên, toàn thể hội viên</t>
        </is>
      </c>
    </row>
    <row r="12887">
      <c r="A12887" t="inlineStr">
        <is>
          <t>Mitgliedsbeitrag</t>
        </is>
      </c>
      <c r="B12887" t="inlineStr"/>
      <c r="C12887" t="inlineStr"/>
      <c r="D12887" t="inlineStr">
        <is>
          <t>sự quyên góp, số tiền quyên góp, số tiền đóng, tiền đóng trước, sự mua báo dài hạn, sự ký tên, sự tán thành</t>
        </is>
      </c>
    </row>
    <row r="12888">
      <c r="A12888" t="inlineStr">
        <is>
          <t>Mitgliedschaft</t>
        </is>
      </c>
      <c r="B12888" t="inlineStr"/>
      <c r="C12888" t="inlineStr"/>
      <c r="D12888" t="inlineStr">
        <is>
          <t>sự nhập hội, sự nhập đoàn, sự sáp nhập, sự nhập vào, sự liên kết, sự xác định tư cách làm bố, sự xác định tư cách tác giả, sự tìm nguồn gốc - tình bạn, tình bằng hữu, sự giao hảo, tình đoàn kết, tình anh em, nhóm, ban, hội, phường, hội ái hữu, tổ sự tham gia tổ, chức vị uỷ viên giám đốc, lương bổng uỷ viên giám đốc - học bổng - tư cách hội viên, địa vị hội viên, số hội viên, toàn thể hội viên - ghế, vé chỗ ngồi, chỗ ngồi, mặt ghế, mông đít, đũng quần, chỗ nơi, cơ ngơi, nhà cửa, trang bị, địa vị, ghế ngồi, tư thế ngồi, kiểu ngồi, cách ngồi, trụ sở, trung tâm</t>
        </is>
      </c>
    </row>
    <row r="12889">
      <c r="A12889" t="inlineStr">
        <is>
          <t>mithelfen</t>
        </is>
      </c>
      <c r="B12889" t="inlineStr"/>
      <c r="C12889" t="inlineStr"/>
      <c r="D12889" t="inlineStr">
        <is>
          <t>giúp, giúp đỡ, dự, có mặt</t>
        </is>
      </c>
    </row>
    <row r="12890">
      <c r="A12890" t="inlineStr">
        <is>
          <t>mitkommen</t>
        </is>
      </c>
      <c r="B12890" t="inlineStr"/>
      <c r="C12890" t="inlineStr"/>
      <c r="D12890">
        <f> mitkommen +</f>
        <v/>
      </c>
    </row>
    <row r="12891">
      <c r="A12891" t="inlineStr">
        <is>
          <t>Mitlaut</t>
        </is>
      </c>
      <c r="B12891" t="inlineStr"/>
      <c r="C12891" t="inlineStr"/>
      <c r="D12891" t="inlineStr">
        <is>
          <t>phụ âm</t>
        </is>
      </c>
    </row>
    <row r="12892">
      <c r="A12892" t="inlineStr">
        <is>
          <t>Mitleidenschaft</t>
        </is>
      </c>
      <c r="B12892" t="inlineStr"/>
      <c r="C12892" t="inlineStr"/>
      <c r="D12892"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t>
        </is>
      </c>
    </row>
    <row r="12893">
      <c r="A12893" t="inlineStr">
        <is>
          <t>mitleidig</t>
        </is>
      </c>
      <c r="B12893" t="inlineStr"/>
      <c r="C12893" t="inlineStr"/>
      <c r="D12893" t="inlineStr">
        <is>
          <t>thương hại, thương xót, động lòng thương, động lòng trắc ẩn - khinh thường, coi thường, tỏ vẻ khinh bỉ, khinh người, khinh khỉnh - hay thương xót, nhân từ, từ bi, khoan dung - đầy lòng trắc ẩn, đáng thương hại, nhỏ mọn, không đáng kể, đáng khinh - làm động lòng trắc ẩn = mitleidig werden +</t>
        </is>
      </c>
    </row>
    <row r="12894">
      <c r="A12894" t="inlineStr">
        <is>
          <t>mitleidlos</t>
        </is>
      </c>
      <c r="B12894" t="inlineStr"/>
      <c r="C12894" t="inlineStr"/>
      <c r="D12894" t="inlineStr">
        <is>
          <t>tàn nhẫn, nhẫn tâm, không thương xót - không cảm động, không động lòng</t>
        </is>
      </c>
    </row>
    <row r="12895">
      <c r="A12895" t="inlineStr">
        <is>
          <t>mitmachen</t>
        </is>
      </c>
      <c r="B12895" t="inlineStr"/>
      <c r="C12895" t="inlineStr"/>
      <c r="D12895">
        <f> sie mußte viel mitmachen +</f>
        <v/>
      </c>
    </row>
    <row r="12896">
      <c r="A12896" t="inlineStr">
        <is>
          <t>mitnehmen</t>
        </is>
      </c>
      <c r="B12896" t="inlineStr"/>
      <c r="C12896" t="inlineStr"/>
      <c r="D12896">
        <f> mitnehmen +</f>
        <v/>
      </c>
    </row>
    <row r="12897">
      <c r="A12897" t="inlineStr">
        <is>
          <t>Mitnehmer</t>
        </is>
      </c>
      <c r="B12897" t="inlineStr"/>
      <c r="C12897" t="inlineStr"/>
      <c r="D12897" t="inlineStr">
        <is>
          <t>chó, chó săn, chó đực, chó sói đực dog wolf), cáo đực dog fox), kẻ đê tiện, kẻ đáng khinh, đồ chó má, kẻ cắn cẩu cục cằn, gã, thằng cha, vỉ lò fire dogs), móng kìm, cặp, móc ngoạm, gàu ngoạm - mống bão, ráng bão sea dog), dogfish - người lái, người đánh xe, người dắt, cái bạt, dụng cụ để đóng, máy đóng, bánh xe phát động = der Mitnehmer +</t>
        </is>
      </c>
    </row>
    <row r="12898">
      <c r="A12898" t="inlineStr">
        <is>
          <t>Mitschuld</t>
        </is>
      </c>
      <c r="B12898" t="inlineStr"/>
      <c r="C12898" t="inlineStr"/>
      <c r="D12898">
        <f> die Mitschuld +</f>
        <v/>
      </c>
    </row>
    <row r="12899">
      <c r="A12899" t="inlineStr">
        <is>
          <t>mitschuldig</t>
        </is>
      </c>
      <c r="B12899" t="inlineStr"/>
      <c r="C12899" t="inlineStr"/>
      <c r="D12899">
        <f> an etwas mitschuldig sein +</f>
        <v/>
      </c>
    </row>
    <row r="12900">
      <c r="A12900" t="inlineStr">
        <is>
          <t>Mitschuldige</t>
        </is>
      </c>
      <c r="B12900" t="inlineStr"/>
      <c r="C12900" t="inlineStr"/>
      <c r="D12900" t="inlineStr">
        <is>
          <t>kẻ tòng phạm, kẻ đồng loã - nước trong liên bang, người đồng mưu, người cấu kết = der Mitschuldige +</t>
        </is>
      </c>
    </row>
    <row r="12901">
      <c r="A12901" t="inlineStr">
        <is>
          <t>Mitschwingen</t>
        </is>
      </c>
      <c r="B12901" t="inlineStr"/>
      <c r="C12901" t="inlineStr"/>
      <c r="D12901" t="inlineStr">
        <is>
          <t>tiếng âm vang, sự dội tiếng, cộng hưởng</t>
        </is>
      </c>
    </row>
    <row r="12902">
      <c r="A12902" t="inlineStr">
        <is>
          <t>mitspielen</t>
        </is>
      </c>
      <c r="B12902" t="inlineStr"/>
      <c r="C12902" t="inlineStr"/>
      <c r="D12902" t="inlineStr">
        <is>
          <t>chơi, nô đùa, đùa giỡn, đánh, thổi ..., đá..., chơi được, đánh bạc, đóng trong kịch, tuồng...), biểu diễn, nã vào, phun vào, giỡn, lung linh, lấp lánh, óng ánh, lóng lánh, chập chờn, nhấp nhô - xử sự, ăn ở, chạy, chuyển vận, vận hành, xoay dễ dàng..., nghỉ việc, không làm việc, kéo, thổi..., đánh ra, đi, thi đấu với, đấu, chọn vào chơi..., cho vào chơi..., đóng, đóng vai, diễn, giả làm, xử sự như là - làm chơi, xỏ chơi, nả, chiếu, phun, giật, giật dây câu cho mệt = nicht mitspielen + = jemandem arg mitspielen + = jemandem übel mitspielen +</t>
        </is>
      </c>
    </row>
    <row r="12903">
      <c r="A12903" t="inlineStr">
        <is>
          <t>Mitspieler</t>
        </is>
      </c>
      <c r="B12903" t="inlineStr"/>
      <c r="C12903" t="inlineStr"/>
      <c r="D12903" t="inlineStr">
        <is>
          <t>bạn cùng chơi, bạn đồng đội = der Mitspieler +</t>
        </is>
      </c>
    </row>
    <row r="12904">
      <c r="A12904" t="inlineStr">
        <is>
          <t>Mittag</t>
        </is>
      </c>
      <c r="B12904" t="inlineStr"/>
      <c r="C12904" t="inlineStr"/>
      <c r="D12904" t="inlineStr">
        <is>
          <t>bữa ăn trưa, bữa ăn nhẹ trước cơm trưa - trưa, buổi trưa - đỉnh cao nhất = vor dem Mittag + = zu Mittag essen +</t>
        </is>
      </c>
    </row>
    <row r="12905">
      <c r="A12905" t="inlineStr">
        <is>
          <t>Mittagessen</t>
        </is>
      </c>
      <c r="B12905" t="inlineStr"/>
      <c r="C12905" t="inlineStr"/>
      <c r="D12905" t="inlineStr">
        <is>
          <t>bữa cơm, tiệc, tiệc chiêu đãi - bữa ăn trưa, bữa ăn nhẹ trước cơm trưa - tiệc trưa = zum Mittagessen bleiben +</t>
        </is>
      </c>
    </row>
    <row r="12906">
      <c r="A12906" t="inlineStr">
        <is>
          <t>Mittags-</t>
        </is>
      </c>
      <c r="B12906" t="inlineStr"/>
      <c r="C12906" t="inlineStr"/>
      <c r="D12906" t="inlineStr">
        <is>
          <t>buổi trưa, cao nhất, tuyệt đỉnh</t>
        </is>
      </c>
    </row>
    <row r="12907">
      <c r="A12907" t="inlineStr">
        <is>
          <t>Mittagspause</t>
        </is>
      </c>
      <c r="B12907" t="inlineStr"/>
      <c r="C12907" t="inlineStr"/>
      <c r="D12907">
        <f> Mittagspause machen +</f>
        <v/>
      </c>
    </row>
    <row r="12908">
      <c r="A12908" t="inlineStr">
        <is>
          <t>Mittagstisch</t>
        </is>
      </c>
      <c r="B12908" t="inlineStr"/>
      <c r="C12908" t="inlineStr"/>
      <c r="D12908" t="inlineStr">
        <is>
          <t>điều thông thường, điều bình thường, cơm bữa, quán ăn, quán rượu, xe đạp cổ, the Ordinary chủ giáo, giám mục, sách lễ, linh mục nhà tù</t>
        </is>
      </c>
    </row>
    <row r="12909">
      <c r="A12909" t="inlineStr">
        <is>
          <t>Mittagszeit</t>
        </is>
      </c>
      <c r="B12909" t="inlineStr"/>
      <c r="C12909" t="inlineStr"/>
      <c r="D12909" t="inlineStr">
        <is>
          <t>buổi trưa, ban trưa</t>
        </is>
      </c>
    </row>
    <row r="12910">
      <c r="A12910" t="inlineStr">
        <is>
          <t>Mitte</t>
        </is>
      </c>
      <c r="B12910" t="inlineStr"/>
      <c r="C12910" t="inlineStr"/>
      <c r="D12910" t="inlineStr">
        <is>
          <t>điểm giữa, tâm, trung tâm, trung khu, trung ương, nhân vật trung tâm, trung phong, phái giữa, đạo trung quân, mẫu, dưỡng, khung tò vò, khung bán nguyệt - khoảng giữa, trung độ, trung gian, trung dung, giá trị trung bình, số trung bình, dùng như số ít) phương tiện, kế, biện pháp, cách, của, của cải, tài sản, khả năng - người trung gian, vật môi giới, sự chiết trung, bà đồng, đồng cốt, chất pha màu, hoàn cảnh, môi trường, phương tiện, dụng cụ - giữa, nửa người, chỗ thắt lưng - rốn = die Mitte + = in der Mitte + = die Mitte nehmen + = aus ihrer Mitte + = in der Mitte liegend + = auf die Mitte einstellen +</t>
        </is>
      </c>
    </row>
    <row r="12911">
      <c r="A12911" t="inlineStr">
        <is>
          <t>mitteilen</t>
        </is>
      </c>
      <c r="B12911" t="inlineStr"/>
      <c r="C12911" t="inlineStr"/>
      <c r="D12911" t="inlineStr">
        <is>
          <t>khuyên, khuyên bảo, răn bảo, báo cho biết, hỏi ý kiến - truyền, truyền đạt, thông tri, ban thánh thể, chia sẻ, giao thiệp, liên lạc, thông nhau, chịu lễ ban thánh thể - chở, chuyên chở, vận chuyển, chuyển, chuyển nhượng, sang tên - cho, biếu, tặng, ban, sinh ra, đem lại, nêu cho, đưa cho, trao cho, đem cho, chuyển cho, truyền cho, làm lây sang, trả, trao đổi, làm cho, gây ra, cống hiến, hiến dâng, ham mê - miệt mài, chuyên tâm, tổ chức, mở, thết, biểu diễn, diễn, đóng, hát dạo, ngâm, tan, vỡ, sụp đổ, lún xuống, trĩu xuống, có thể nhún nhẩy, co giãn, quay ra, nhìn ra, dẫn, chỉ, đưa ra, để lộ ra, đồng ý, thoả thuận - nhường, nhượng bộ, coi như, cho là, cho rằng, quyết định xử - dàn xếp với nhau người toà án, kể cho hay, phổ biến, chia phần cho - cho biết, gợi cho biết, gợi ý - báo bằng thư, đưa tin, đánh điện = schonend mitteilen + = sich jemandem mitteilen +</t>
        </is>
      </c>
    </row>
    <row r="12912">
      <c r="A12912" t="inlineStr">
        <is>
          <t>mitteilsam</t>
        </is>
      </c>
      <c r="B12912" t="inlineStr"/>
      <c r="C12912" t="inlineStr"/>
      <c r="D12912" t="inlineStr">
        <is>
          <t>dễ truyền đi, hay lan truyền, cởi mở, hay thổ lộ tâm sự, thích chuyện trò - có thể mở rộng, có thể bành trướng, có thể phát triển, có thể phồng ra, có thể nở ra, có thể giãn ra, có xu hướng mở rộng, có xu hướng phát triển, có xu hướng phồng ra - có xu hướng giãn ra, rộng rãi, bao quát, chan hoà = nicht mitteilsam +</t>
        </is>
      </c>
    </row>
    <row r="12913">
      <c r="A12913" t="inlineStr">
        <is>
          <t>Mittel</t>
        </is>
      </c>
      <c r="B12913" t="inlineStr"/>
      <c r="C12913" t="inlineStr"/>
      <c r="D12913" t="inlineStr">
        <is>
          <t>người đại lý, số nhiều) tay sai, chỉ điểm tay chân, bộ hạ, tác nhân - sự gắn vào, sự áp vào, sự ghép vào, sự đính vào, sự đắp vào, sự tra vào appliance) application), đồ thiết bị, trang thiết bị, dụng cụ, đồ phụ tùng - - máy động cơ, đầu máy, dụng cụ chiến tranh, phương tiện - dụng cụ &amp; ), nhạc khí, công cụ, văn kiện - người trung gian, vật môi giới, trung dung, sự chiết trung, bà đồng, đồng cốt, chất pha màu, hoàn cảnh, môi trường - thuốc, phương thuốc, cách điều trị, cách chữa cháy, phương pháp cứu chữa, biện pháp sửa chữa, sự đền bù, sự bồi thường, sai suất - phương sách, phương kế, thủ đoạn, cách xoay xở, chỗ trông mong vào, tài nguyên, tiềm lực kinh tế và quân sự, sự giải trí, sự tiêu khiển, tài xoay sở, tài tháo vát, tài vặt = das Mittel + = das Mittel + = das Mittel + = als Mittel + = ohne Mittel + = die Mittel + = die nötigen Mittel + = das anreizende Mittel + = das allerbeste Mittel + = das ableitende Mittel + = das keimtötende Mittel + = das zerteilende Mittel + = das erweichende Mittel + = das blutbildende Mittel + = das alterierende Mittel + = das herzstärkende Mittel + = das arithmetische Mittel + = das blutstillende Mittel + = das absorbierende Mittel + = sich ins Mittel legen + = das nervenstärkende Mittel + = das schmerzstillende Mittel + = das gefäßerweiternde Mittel + = das appetitanregende Mittel + = das zusammenziehende Mittel + = das schweißtreibende Mittel + = der Zweck heiligt die Mittel + = ihm war jedes Mittel recht + = dagegen gibt es kein Mittel +</t>
        </is>
      </c>
    </row>
    <row r="12914">
      <c r="A12914" t="inlineStr">
        <is>
          <t>mittelalterlich</t>
        </is>
      </c>
      <c r="B12914" t="inlineStr"/>
      <c r="C12914" t="inlineStr"/>
      <c r="D12914" t="inlineStr">
        <is>
          <t>thời Trung cổ, kiểu trung cổ</t>
        </is>
      </c>
    </row>
    <row r="12915">
      <c r="A12915" t="inlineStr">
        <is>
          <t>Mittelalters</t>
        </is>
      </c>
      <c r="B12915" t="inlineStr"/>
      <c r="C12915" t="inlineStr"/>
      <c r="D12915" t="inlineStr">
        <is>
          <t>hoạ sĩ trước thời Phục hưng, tranh của hoạ sĩ trước thời Phục hưng, màu gốc, từ gốc</t>
        </is>
      </c>
    </row>
    <row r="12916">
      <c r="A12916" t="inlineStr">
        <is>
          <t>Mittellinie</t>
        </is>
      </c>
      <c r="B12916" t="inlineStr"/>
      <c r="C12916" t="inlineStr"/>
      <c r="D12916" t="inlineStr">
        <is>
          <t>trục, tia xuyên, trục Béc-lin, Rô-ma, Tô-ki-ô, hươu sao axis deer) - đường phân đôi, đường phân giác - bisector = die Mittellinie + = zur Mittellinie hin bewegen +</t>
        </is>
      </c>
    </row>
    <row r="12917">
      <c r="A12917" t="inlineStr">
        <is>
          <t>mittellos</t>
        </is>
      </c>
      <c r="B12917" t="inlineStr"/>
      <c r="C12917" t="inlineStr"/>
      <c r="D12917" t="inlineStr">
        <is>
          <t>thiếu thốn, nghèo túng, cơ cực, thiếu, không có - túng thiếu - không tiền, không một đồng xu dính túi, nghèo xơ xác - phủ đá, đầy đá, nhiều đá, cứng như đá, chằm chằm, lạnh lùng, vô tình, chai đá, nhẫn tâm, kiết lõ đít, không một xu dính túi</t>
        </is>
      </c>
    </row>
    <row r="12918">
      <c r="A12918" t="inlineStr">
        <is>
          <t>Mitteln</t>
        </is>
      </c>
      <c r="B12918" t="inlineStr"/>
      <c r="C12918" t="inlineStr"/>
      <c r="D12918">
        <f> mit unlauteren Mitteln erreichen +</f>
        <v/>
      </c>
    </row>
    <row r="12919">
      <c r="A12919" t="inlineStr">
        <is>
          <t>Mittelohr</t>
        </is>
      </c>
      <c r="B12919" t="inlineStr"/>
      <c r="C12919" t="inlineStr"/>
      <c r="D12919" t="inlineStr">
        <is>
          <t>tai giữa, màng nhĩ</t>
        </is>
      </c>
    </row>
    <row r="12920">
      <c r="A12920" t="inlineStr">
        <is>
          <t>Mittelpunkt</t>
        </is>
      </c>
      <c r="B12920" t="inlineStr"/>
      <c r="C12920" t="inlineStr"/>
      <c r="D12920" t="inlineStr">
        <is>
          <t>điểm giữa, tâm, trung tâm, trung khu, trung ương, nhân vật trung tâm, trung phong, phái giữa, đạo trung quân, mẫu, dưỡng, khung tò vò, khung bán nguyệt - tâm động đất epicentrum) - epicentre - hạch - tim, lồng ngực, trái tim, lòng, tấm lòng, tâm can, tâm hồn, tình, cảm tình, tình yêu thương, lòng can đảm, dũng khí, sự nhiệt tâm, sự hăng hái phấn khởi, người yêu quí, người thân yêu - giữa, ruột, lõi, điểm chính, điểm chủ yếu, điểm mấu chốt, phần tinh tuý, thực chất, sự màu mỡ, "cơ", lá bài "cơ", vật hình tim - trục bánh xe, moayơ, hubby - rốn = im Mittelpunkt stehen + = in den Mittelpunkt stellen + = mit gemeinsamen Mittelpunkt +</t>
        </is>
      </c>
    </row>
    <row r="12921">
      <c r="A12921" t="inlineStr">
        <is>
          <t>mittels</t>
        </is>
      </c>
      <c r="B12921" t="inlineStr"/>
      <c r="C12921" t="inlineStr"/>
      <c r="D12921" t="inlineStr">
        <is>
          <t>gần, qua, sang một bên, ở bên, dự trữ, dành, bye - xuyên qua, suốt, do, vì, nhờ, bởi, tại, từ đầu đến cuối, đến cùng, hết, hoàn toàn, đã nói chuyện được, đã nói xong, thẳng - through</t>
        </is>
      </c>
    </row>
    <row r="12922">
      <c r="A12922" t="inlineStr">
        <is>
          <t>Mittelsmann</t>
        </is>
      </c>
      <c r="B12922" t="inlineStr"/>
      <c r="C12922" t="inlineStr"/>
      <c r="D12922" t="inlineStr">
        <is>
          <t>người trung gian, người làm mối, người môi giới - người điều đình, người dàn xếp</t>
        </is>
      </c>
    </row>
    <row r="12923">
      <c r="A12923" t="inlineStr">
        <is>
          <t>Mittelweg</t>
        </is>
      </c>
      <c r="B12923" t="inlineStr"/>
      <c r="C12923" t="inlineStr"/>
      <c r="D12923">
        <f> einen Mittelweg einschlagen +</f>
        <v/>
      </c>
    </row>
    <row r="12924">
      <c r="A12924" t="inlineStr">
        <is>
          <t>Mittelwert</t>
        </is>
      </c>
      <c r="B12924" t="inlineStr"/>
      <c r="C12924" t="inlineStr"/>
      <c r="D12924" t="inlineStr">
        <is>
          <t>động mạch giữa dây thần kinh, trung tuyến = der arithmetische Mittelwert +</t>
        </is>
      </c>
    </row>
    <row r="12925">
      <c r="A12925" t="inlineStr">
        <is>
          <t>Mittelwort</t>
        </is>
      </c>
      <c r="B12925" t="inlineStr"/>
      <c r="C12925" t="inlineStr"/>
      <c r="D12925" t="inlineStr">
        <is>
          <t>động tính từ</t>
        </is>
      </c>
    </row>
    <row r="12926">
      <c r="A12926" t="inlineStr">
        <is>
          <t>mitten</t>
        </is>
      </c>
      <c r="B12926" t="inlineStr"/>
      <c r="C12926" t="inlineStr"/>
      <c r="D12926">
        <f> mitten in + = mitten drin + = mitten durch + = mitten unter + = mitten unter uns +</f>
        <v/>
      </c>
    </row>
    <row r="12927">
      <c r="A12927" t="inlineStr">
        <is>
          <t>Mitternacht</t>
        </is>
      </c>
      <c r="B12927" t="inlineStr"/>
      <c r="C12927" t="inlineStr"/>
      <c r="D12927" t="inlineStr">
        <is>
          <t>nửa đêm, mười hai giờ đêm = um Mitternacht + = gegen Mitternacht + = der Schlaf vor Mitternacht +</t>
        </is>
      </c>
    </row>
    <row r="12928">
      <c r="A12928" t="inlineStr">
        <is>
          <t>mittig</t>
        </is>
      </c>
      <c r="B12928" t="inlineStr"/>
      <c r="C12928" t="inlineStr"/>
      <c r="D12928" t="inlineStr">
        <is>
          <t>đồng tâm</t>
        </is>
      </c>
    </row>
    <row r="12929">
      <c r="A12929" t="inlineStr">
        <is>
          <t>mittlerer</t>
        </is>
      </c>
      <c r="B12929" t="inlineStr"/>
      <c r="C12929" t="inlineStr"/>
      <c r="D12929" t="inlineStr">
        <is>
          <t>trung bình, bình thường, vừa phải, theo tiêu chuẩn thông thường - vừa, ở giữa, thấp kém, kém cỏi, tầm thường, tối tân, tiều tuỵ, tang thương, khốn khổ, hèn hạ, bần tiện, bủn xỉn, xấu hổ thầm, cừ, chiến, hắc búa - qua điểm giữa - trung</t>
        </is>
      </c>
    </row>
    <row r="12930">
      <c r="A12930" t="inlineStr">
        <is>
          <t>Mitverfasser</t>
        </is>
      </c>
      <c r="B12930" t="inlineStr"/>
      <c r="C12930" t="inlineStr"/>
      <c r="D12930" t="inlineStr">
        <is>
          <t>tác giả chung, đồng tác giả</t>
        </is>
      </c>
    </row>
    <row r="12931">
      <c r="A12931" t="inlineStr">
        <is>
          <t>mitwirken</t>
        </is>
      </c>
      <c r="B12931" t="inlineStr"/>
      <c r="C12931" t="inlineStr"/>
      <c r="D12931" t="inlineStr">
        <is>
          <t>giúp, giúp đỡ, dự, có mặt - đóng góp, góp phần = mitwirken +</t>
        </is>
      </c>
    </row>
    <row r="12932">
      <c r="A12932" t="inlineStr">
        <is>
          <t>mitwirkend</t>
        </is>
      </c>
      <c r="B12932" t="inlineStr"/>
      <c r="C12932" t="inlineStr"/>
      <c r="D12932" t="inlineStr">
        <is>
          <t>xảy ra đồng thời, trùng nhau, hợp vào, góp vào, giúp vào, đồng lòng, đồng ý, nhất trí, hợp nhau, đồng quy - dùng làm dụng cụ, dùng làm công cụ, dùng làm phương tiện, dụng cụ, công cụ, phương tiện, trinh diễn bằng nhạc khí, viết cho nhạc khí</t>
        </is>
      </c>
    </row>
    <row r="12933">
      <c r="A12933" t="inlineStr">
        <is>
          <t>Mitwirkende</t>
        </is>
      </c>
      <c r="B12933" t="inlineStr"/>
      <c r="C12933" t="inlineStr"/>
      <c r="D12933" t="inlineStr">
        <is>
          <t>diễn viên, kép, kép hát, người làm - người giúp đỡ, người phụ tá, trợ giáo, viên phụ thẩm, người bán hàng shop assistant) - người biểu diễn - cầu thủ, đấu thủ, nhạc sĩ, cầu thủ nhà nghề, người đánh bạc</t>
        </is>
      </c>
    </row>
    <row r="12934">
      <c r="A12934" t="inlineStr">
        <is>
          <t>Mitwirkung</t>
        </is>
      </c>
      <c r="B12934" t="inlineStr"/>
      <c r="C12934" t="inlineStr"/>
      <c r="D12934" t="inlineStr">
        <is>
          <t>sự giúp đỡ - sự trùng nhau, sự xảy ra đồng thời, sự hợp lực, sự góp vào, sự tán thành, sự đồng ý, sự nhất trí, điểm đồng qui - sự đóng góp, sự góp phần, phần đóng góp, phần gánh vác, vật đóng góp, bài báo, đảm phụ quốc phòng - tính chất dụng cụ, tính chất công cụ, phương tiện = die Mitwirkung + = unter Mitwirkung von +</t>
        </is>
      </c>
    </row>
    <row r="12935">
      <c r="A12935" t="inlineStr">
        <is>
          <t>Mitwisser</t>
        </is>
      </c>
      <c r="B12935" t="inlineStr"/>
      <c r="C12935" t="inlineStr"/>
      <c r="D12935" t="inlineStr">
        <is>
          <t>bạn tâm tình = Mitwisser sein +</t>
        </is>
      </c>
    </row>
    <row r="12936">
      <c r="A12936" t="inlineStr">
        <is>
          <t>Mixbecher</t>
        </is>
      </c>
      <c r="B12936" t="inlineStr"/>
      <c r="C12936" t="inlineStr"/>
      <c r="D12936" t="inlineStr">
        <is>
          <t>người rung, người lắc, bình trộn rượu côctay, cốc trộn sữa trứng, sàng lắc, Sêcơ</t>
        </is>
      </c>
    </row>
    <row r="12937">
      <c r="A12937" t="inlineStr">
        <is>
          <t>Mixer</t>
        </is>
      </c>
      <c r="B12937" t="inlineStr"/>
      <c r="C12937" t="inlineStr"/>
      <c r="D12937" t="inlineStr">
        <is>
          <t>người trộn, máy trộn, người giao thiệp, người làm quen, bộ trộn, máy hoà tiếng</t>
        </is>
      </c>
    </row>
    <row r="12938">
      <c r="A12938" t="inlineStr">
        <is>
          <t>mnemonisch</t>
        </is>
      </c>
      <c r="B12938" t="inlineStr"/>
      <c r="C12938" t="inlineStr"/>
      <c r="D12938" t="inlineStr">
        <is>
          <t>trí nhớ, giúp trí nh</t>
        </is>
      </c>
    </row>
    <row r="12939">
      <c r="A12939" t="inlineStr">
        <is>
          <t>mobil</t>
        </is>
      </c>
      <c r="B12939" t="inlineStr"/>
      <c r="C12939" t="inlineStr"/>
      <c r="D12939" t="inlineStr">
        <is>
          <t>tích cực, hoạt động, nhanh nhẹn, linh lợi, thiết thực, thực sự, có hiệu lực, công hiệu, chủ động, tại ngũ, phóng xạ, hoá hoạt động - chuyển động, di động, lưu động, hay thay đổi, dễ biến đổi, biến đổi nhanh</t>
        </is>
      </c>
    </row>
    <row r="12940">
      <c r="A12940" t="inlineStr">
        <is>
          <t>mobilisieren</t>
        </is>
      </c>
      <c r="B12940" t="inlineStr"/>
      <c r="C12940" t="inlineStr"/>
      <c r="D12940" t="inlineStr">
        <is>
          <t>huy động, động viên</t>
        </is>
      </c>
    </row>
    <row r="12941">
      <c r="A12941" t="inlineStr">
        <is>
          <t>Mobilisierung</t>
        </is>
      </c>
      <c r="B12941" t="inlineStr"/>
      <c r="C12941" t="inlineStr"/>
      <c r="D12941" t="inlineStr">
        <is>
          <t>sự huy động, sự động viên</t>
        </is>
      </c>
    </row>
    <row r="12942">
      <c r="A12942" t="inlineStr">
        <is>
          <t>Mobilmachung</t>
        </is>
      </c>
      <c r="B12942" t="inlineStr"/>
      <c r="C12942" t="inlineStr"/>
      <c r="D12942" t="inlineStr">
        <is>
          <t>sự huy động, sự động viên</t>
        </is>
      </c>
    </row>
    <row r="12943">
      <c r="A12943" t="inlineStr">
        <is>
          <t>modal</t>
        </is>
      </c>
      <c r="B12943" t="inlineStr"/>
      <c r="C12943" t="inlineStr"/>
      <c r="D12943" t="inlineStr">
        <is>
          <t>cách thức, phương thức, lối, điệu</t>
        </is>
      </c>
    </row>
    <row r="12944">
      <c r="A12944" t="inlineStr">
        <is>
          <t>Mode</t>
        </is>
      </c>
      <c r="B12944" t="inlineStr"/>
      <c r="C12944" t="inlineStr"/>
      <c r="D12944" t="inlineStr">
        <is>
          <t>sự thích thú kỳ cục, sự thích thú dở hơi, điều thích thú kỳ cục, điều thích thú dở hơi, mốt nhất thời - kiểu cách, hình dáng, mốt, thời trang, tập tục phong lưu đài các - sự đi, sức sống, nhiệt tình, sự hăng hái, sự thử, lần, hơi, cú, khẩu phần, suất, cốc, chén, hớp, việc khó xử, việc rắc rối, sự thành công, sự thắng lợi, sự bận rộn, sự hoạt đông, sự tích cực - cách, cách thức, lối, phương thức, kiểu, thức, điệu - cột đồng hồ mặt trời, vòi nhuỵ, văn phong, phong cách, loại, dáng, danh hiệu, tước hiệu, lịch, điều đặc sắc, điểm xuất sắc, bút trâm, bút mực, bút chì, kim - cái đang được chuộng, cái đang thịnh hành - sự mang, sự dùng, sự mặc, quần áo, giầy dép, sự chịu mòn, sự mặc được, sự dùng được, sự hao mòn, sự mòn, sự hư hỏng, sự giảm trọng lượng = Mode werden + = in Mode sein + = in Mode kommen + = die Mode mitmachen + = in Mode bringen + = die herrschende Mode + = aus der Mode sein + = es ist große Mode + = aus der Mode kommen + = sich nach der Mode richten + = nach der neuesten Mode gekleidet sein +</t>
        </is>
      </c>
    </row>
    <row r="12945">
      <c r="A12945" t="inlineStr">
        <is>
          <t>Modeartikel</t>
        </is>
      </c>
      <c r="B12945" t="inlineStr"/>
      <c r="C12945" t="inlineStr"/>
      <c r="D12945" t="inlineStr">
        <is>
          <t>tính mới, tính mới lạ, tính lạ thường, vật mới lạ, vật khác thường, hàng mới</t>
        </is>
      </c>
    </row>
    <row r="12946">
      <c r="A12946" t="inlineStr">
        <is>
          <t>Model</t>
        </is>
      </c>
      <c r="B12946" t="inlineStr"/>
      <c r="C12946" t="inlineStr"/>
      <c r="D12946" t="inlineStr">
        <is>
          <t>cô gái mặc áo mẫu chiêu hàng, người kiểu, người giả</t>
        </is>
      </c>
    </row>
    <row r="12947">
      <c r="A12947" t="inlineStr">
        <is>
          <t>Modell</t>
        </is>
      </c>
      <c r="B12947" t="inlineStr"/>
      <c r="C12947" t="inlineStr"/>
      <c r="D12947" t="inlineStr">
        <is>
          <t>bản sao, bản chép lại, sự sao lại, sự chép lại, sự bắt chước, sự phỏng theo, sự mô phỏng, bản, cuộn, số, bản thảo, bản in, đề tài để viết, kiểu, mẫu - kiểu cách, hình dáng, mốt, thời trang, tập tục phong lưu đài các - hình, hình thể, hình dạng, hình thức, hình thái, dạng, lớp, thể thức, nghi thức, thủ tục, lề thói, mẫu có chỗ trống, tình trạng sức khoẻ, sự phấn khởi, ghế dài, khuôn, hang thỏ, ắc quy, sự ghép - sự thiết lập - mô hình, người làm gương, người gương mẫu, người giống hệt, vật giống hệt, người làm kiểu, vật làm kiểu, người đàn bà mặc quần áo mẫu, quần áo mặc làm mẫu, vật mẫu - kiểu mẫu, gương mẫu, mẫu hàng, mẫu vẽ, đường hướng dẫn hạ cánh, sơ đồ ném bom, sơ đồ bắn phá - chữ in, sự in ra, dấu in, vết, dấu, ảnh in, ảnh chụp in ra, vải hoa in - vải thêu mẫu, ống góp, cực góp - hình thù, sự thể hiện cụ thể, loại, sự sắp xếp, sự sắp đặt, bóng, bóng ma, thạch bỏ khuôn, thịt đông bỏ khuôn, các đôn - cột đồng hồ mặt trời, vòi nhuỵ, văn phong, phong cách, cách, lối, dáng, danh hiệu, tước hiệu, lịch, điều đặc sắc, điểm xuất sắc, bút trâm, bút mực, bút chì, kim - đại diện điển hình = das Modell + = nach Modell + = Modell stehen + = Modell sitzen + = das anatomische Modell + = das rekonstruierte Modell + = für jemanden Modell stehen +</t>
        </is>
      </c>
    </row>
    <row r="12948">
      <c r="A12948" t="inlineStr">
        <is>
          <t>Modellieren</t>
        </is>
      </c>
      <c r="B12948" t="inlineStr"/>
      <c r="C12948" t="inlineStr"/>
      <c r="D12948" t="inlineStr">
        <is>
          <t>nghệ thuật làm mẫu vật, nghệ thuật làm mô hình, nghệ thuật làm khuôn tượng, nghề mặc quần áo làm mẫu - sự đúc, vật đúc, số nhiều) đường gờ, đường chỉ</t>
        </is>
      </c>
    </row>
    <row r="12949">
      <c r="A12949" t="inlineStr">
        <is>
          <t>modellieren</t>
        </is>
      </c>
      <c r="B12949" t="inlineStr"/>
      <c r="C12949" t="inlineStr"/>
      <c r="D12949" t="inlineStr">
        <is>
          <t>làm mẫu, nặn kiểu, vẽ kiểu, làm mô hình, đắp khuôn, làm theo, làm gương, bắt chước, làm nghề mặc quần áo làm nẫu, mặc làm mẫu - đúc, nặn</t>
        </is>
      </c>
    </row>
    <row r="12950">
      <c r="A12950" t="inlineStr">
        <is>
          <t>Moder</t>
        </is>
      </c>
      <c r="B12950" t="inlineStr"/>
      <c r="C12950" t="inlineStr"/>
      <c r="D12950" t="inlineStr">
        <is>
          <t>nấm minddiu, nấm mốc sương, mốc - đất tơi xốp, đất, meo, khuôn, đường gờ, đường chỉ, hình dáng, tính tình - sự cần thiết, hèm rượu nho, cơn hăng, cơn hung dữ musth)</t>
        </is>
      </c>
    </row>
    <row r="12951">
      <c r="A12951" t="inlineStr">
        <is>
          <t>Moderator</t>
        </is>
      </c>
      <c r="B12951" t="inlineStr"/>
      <c r="C12951" t="inlineStr"/>
      <c r="D12951" t="inlineStr">
        <is>
          <t>cái neo, mỏ neo, neo sắt, mấu neo, nguồn tin cậy, nơi nương tựa = der Moderator +</t>
        </is>
      </c>
    </row>
    <row r="12952">
      <c r="A12952" t="inlineStr">
        <is>
          <t>modern</t>
        </is>
      </c>
      <c r="B12952" t="inlineStr"/>
      <c r="C12952" t="inlineStr"/>
      <c r="D12952" t="inlineStr">
        <is>
          <t>tiên tiến, tiến bộ, cấp tiến, cao, cấp cao - thích diện, diện sang, diện sang trọng - thanh lịch, tao nhã, nhã, cùi lách hạng nhất, chiến, cừ - đúng mốt, hợp thời trang, lịch sự, sang trọng - hiện đại, cận đại - mới - mới mẻ, mới lạ, khác hẳn, tân tiến, tân thời, mới nổi, mới trong từ ghép) - gần đây, xảy ra gần đây, mới đây, mới xảy ra - bảnh bao, diện, kiểu cách - suy tàn, suy sụp, sa sút, hư nát, đổ nát, mục nát, sự suy nhược, thối rữa, sâu, mục, rã, phân rã, làm sâu, làm mục nát - nát vụn ra, vỡ tan tành, mủn ra - mục rữa, nói đùa, nói bỡn, chòng ghẹo, trêu tức, nói mỉa, chết mòn, kiệt quệ dần, làm cho mục nát, làm hỏng, làm đảo lộn, nói dối, lừa phỉnh = sehr modern +</t>
        </is>
      </c>
    </row>
    <row r="12953">
      <c r="A12953" t="inlineStr">
        <is>
          <t>modernisieren</t>
        </is>
      </c>
      <c r="B12953" t="inlineStr"/>
      <c r="C12953" t="inlineStr"/>
      <c r="D12953" t="inlineStr">
        <is>
          <t>hiện đại hoá, đổi mới, thành hiện đại, thành mới</t>
        </is>
      </c>
    </row>
    <row r="12954">
      <c r="A12954" t="inlineStr">
        <is>
          <t>Modernisierung</t>
        </is>
      </c>
      <c r="B12954" t="inlineStr"/>
      <c r="C12954" t="inlineStr"/>
      <c r="D12954" t="inlineStr">
        <is>
          <t>sự hiện đại hoá, sự đổi mới</t>
        </is>
      </c>
    </row>
    <row r="12955">
      <c r="A12955" t="inlineStr">
        <is>
          <t>Modernismus</t>
        </is>
      </c>
      <c r="B12955" t="inlineStr"/>
      <c r="C12955" t="inlineStr"/>
      <c r="D12955" t="inlineStr">
        <is>
          <t>quan điểm mới, phương pháp mới, quan điểm hiện đại, phương pháp hiện đại, từ ngữ cận đại, chủ nghĩa tân thời, chủ nghĩa đổi mới</t>
        </is>
      </c>
    </row>
    <row r="12956">
      <c r="A12956" t="inlineStr">
        <is>
          <t>Modewaren</t>
        </is>
      </c>
      <c r="B12956" t="inlineStr"/>
      <c r="C12956" t="inlineStr"/>
      <c r="D12956" t="inlineStr">
        <is>
          <t>đồ trang phục phụ nữ, nghề làm đồ trang phục phụ nữ, nghề buôn bán đồ trang phục phụ nữ</t>
        </is>
      </c>
    </row>
    <row r="12957">
      <c r="A12957" t="inlineStr">
        <is>
          <t>Modifikation</t>
        </is>
      </c>
      <c r="B12957" t="inlineStr"/>
      <c r="C12957" t="inlineStr"/>
      <c r="D12957" t="inlineStr">
        <is>
          <t>sự sửa đổi, sự biến cải, sự thay đổi, sự làm giảm nhẹ, sự bớt đi, sự dịu đi, sự biến thể, hiện tượng biến âm sắc, sự bổ nghĩa</t>
        </is>
      </c>
    </row>
    <row r="12958">
      <c r="A12958" t="inlineStr">
        <is>
          <t>modifizierbar</t>
        </is>
      </c>
      <c r="B12958" t="inlineStr"/>
      <c r="C12958" t="inlineStr"/>
      <c r="D12958" t="inlineStr">
        <is>
          <t>có thể sửa đổi, có thể biến cải, có thể thay đổi, có thể bổ nghĩa</t>
        </is>
      </c>
    </row>
    <row r="12959">
      <c r="A12959" t="inlineStr">
        <is>
          <t>modifizieren</t>
        </is>
      </c>
      <c r="B12959" t="inlineStr"/>
      <c r="C12959" t="inlineStr"/>
      <c r="D12959" t="inlineStr">
        <is>
          <t>thay đổi, biến đổi, đổi, sửa đổi, sửa lại, thiến, hoạn - giảm bớt, làm nhẹ, làm dịu, thay đổi bằng hiện c lao lực, sự hỗn loạn, sự lộn xộn, lao lực</t>
        </is>
      </c>
    </row>
    <row r="12960">
      <c r="A12960" t="inlineStr">
        <is>
          <t>Modifizierung</t>
        </is>
      </c>
      <c r="B12960" t="inlineStr"/>
      <c r="C12960" t="inlineStr"/>
      <c r="D12960" t="inlineStr">
        <is>
          <t>sự sửa đổi, sự biến cải, sự thay đổi, sự làm giảm nhẹ, sự bớt đi, sự dịu đi, sự biến thể, hiện tượng biến âm sắc, sự bổ nghĩa</t>
        </is>
      </c>
    </row>
    <row r="12961">
      <c r="A12961" t="inlineStr">
        <is>
          <t>modisch</t>
        </is>
      </c>
      <c r="B12961" t="inlineStr"/>
      <c r="C12961" t="inlineStr"/>
      <c r="D12961" t="inlineStr">
        <is>
          <t>thích diện, diện sang, diện sang trọng - đúng mốt, hợp thời trang, lịch sự, sang trọng - mạnh, ác liệt, mau lẹ, nhanh, khéo léo, khôn khéo, nhanh trí, tinh ranh, láu, đẹp sang, thanh nhã, diện, bảnh bao, duyên dáng - kiểu cách</t>
        </is>
      </c>
    </row>
    <row r="12962">
      <c r="A12962" t="inlineStr">
        <is>
          <t>Modistin</t>
        </is>
      </c>
      <c r="B12962" t="inlineStr"/>
      <c r="C12962" t="inlineStr"/>
      <c r="D12962" t="inlineStr">
        <is>
          <t>người làm mũ và trang phục phụ nữ</t>
        </is>
      </c>
    </row>
    <row r="12963">
      <c r="A12963" t="inlineStr">
        <is>
          <t>modrig</t>
        </is>
      </c>
      <c r="B12963" t="inlineStr"/>
      <c r="C12963" t="inlineStr"/>
      <c r="D12963" t="inlineStr">
        <is>
          <t>hôi hám, bẩn tưởi, nhếch nhác - - ẩm mốc, hôi mốc, cổ lổ, hủ lậu - bị mốc, lên meo, cũ kỹ, lỗi thời, không đúng mốt, không hợp thời trang, tẻ nhạt, chán ngắt - mốc, có mùi mốc</t>
        </is>
      </c>
    </row>
    <row r="12964">
      <c r="A12964" t="inlineStr">
        <is>
          <t>Modulation</t>
        </is>
      </c>
      <c r="B12964" t="inlineStr"/>
      <c r="C12964" t="inlineStr"/>
      <c r="D12964" t="inlineStr">
        <is>
          <t>chỗ cong, góc cong, sự uốn, sự chuyển điệu, biến tố</t>
        </is>
      </c>
    </row>
    <row r="12965">
      <c r="A12965" t="inlineStr">
        <is>
          <t>modulieren</t>
        </is>
      </c>
      <c r="B12965" t="inlineStr"/>
      <c r="C12965" t="inlineStr"/>
      <c r="D12965">
        <f> modulieren +</f>
        <v/>
      </c>
    </row>
    <row r="12966">
      <c r="A12966" t="inlineStr">
        <is>
          <t>Modus</t>
        </is>
      </c>
      <c r="B12966" t="inlineStr"/>
      <c r="C12966" t="inlineStr"/>
      <c r="D12966" t="inlineStr">
        <is>
          <t>cách, cách thức, lối, phương thức, kiểu, mốt, thời trang, thức, điệu - đường, đường đi, lối đi, đoạn đường, quãng đường, khoảng cách, phía, phương, hướng, chiều, phương pháp, phương kế, biện pháp, cá tính, lề thói, việc, phạm vi, thẩm quyền, vùng ở gần, tình trạng - tình thế, tình hình, giả định, giả thuyết, mức độ, chừng mực, loại, mặt, phương diện, sự tiến bộ, sự thịnh vượng, quy mô, ngành kinh doanh, phạm vi hoạt động, sự chạy, tốc độ, đằng = der Modus + = der interaktive Modus +</t>
        </is>
      </c>
    </row>
    <row r="12967">
      <c r="A12967" t="inlineStr">
        <is>
          <t>mogeln</t>
        </is>
      </c>
      <c r="B12967" t="inlineStr"/>
      <c r="C12967" t="inlineStr"/>
      <c r="D12967" t="inlineStr">
        <is>
          <t>lừa, lừa đảo, tiêu, làm tiêu tan, gian lận, đánh bạc bịp, có ngoại tình, + on) không chung thuỷ - tung hứng, múa rối, lừa bịp, lừa dối, xuyên tạc, dùng mánh khoé để lừa</t>
        </is>
      </c>
    </row>
    <row r="12968">
      <c r="A12968" t="inlineStr">
        <is>
          <t>Mohnblume</t>
        </is>
      </c>
      <c r="B12968" t="inlineStr"/>
      <c r="C12968" t="inlineStr"/>
      <c r="D12968" t="inlineStr">
        <is>
          <t>cây thuốc phiện</t>
        </is>
      </c>
    </row>
    <row r="12969">
      <c r="A12969" t="inlineStr">
        <is>
          <t>Mol</t>
        </is>
      </c>
      <c r="B12969" t="inlineStr"/>
      <c r="C12969" t="inlineStr"/>
      <c r="D12969" t="inlineStr">
        <is>
          <t>phân tử gam = das Mol +</t>
        </is>
      </c>
    </row>
    <row r="12970">
      <c r="A12970" t="inlineStr">
        <is>
          <t>Mole</t>
        </is>
      </c>
      <c r="B12970" t="inlineStr"/>
      <c r="C12970" t="inlineStr"/>
      <c r="D12970" t="inlineStr">
        <is>
          <t>bến tàu, cầu tàu, đạp ngăn sóng, cầu dạo chơi, chân cầu, trụ, cột trụ, trụ giữa hai cửa s</t>
        </is>
      </c>
    </row>
    <row r="12971">
      <c r="A12971" t="inlineStr">
        <is>
          <t>molekular</t>
        </is>
      </c>
      <c r="B12971" t="inlineStr"/>
      <c r="C12971" t="inlineStr"/>
      <c r="D12971" t="inlineStr">
        <is>
          <t>phân t</t>
        </is>
      </c>
    </row>
    <row r="12972">
      <c r="A12972" t="inlineStr">
        <is>
          <t>Molke</t>
        </is>
      </c>
      <c r="B12972" t="inlineStr"/>
      <c r="C12972" t="inlineStr"/>
      <c r="D12972" t="inlineStr">
        <is>
          <t>nước sữa</t>
        </is>
      </c>
    </row>
    <row r="12973">
      <c r="A12973" t="inlineStr">
        <is>
          <t>Molken</t>
        </is>
      </c>
      <c r="B12973" t="inlineStr"/>
      <c r="C12973" t="inlineStr"/>
      <c r="D12973" t="inlineStr">
        <is>
          <t>nước sữa</t>
        </is>
      </c>
    </row>
    <row r="12974">
      <c r="A12974" t="inlineStr">
        <is>
          <t>Molkerei</t>
        </is>
      </c>
      <c r="B12974" t="inlineStr"/>
      <c r="C12974" t="inlineStr"/>
      <c r="D12974" t="inlineStr">
        <is>
          <t>xưởng sản xuất bơ, phó mát, kem, hiệu bán sữa bơ - nơi trữ và sản xuất bơ sữa, cửa hàng bơ sữa, trại sản suất bơ sữa, sự sản xuất bơ sữa, bầy bò sữa = Molkerei- +</t>
        </is>
      </c>
    </row>
    <row r="12975">
      <c r="A12975" t="inlineStr">
        <is>
          <t>Molkereibesitzer</t>
        </is>
      </c>
      <c r="B12975" t="inlineStr"/>
      <c r="C12975" t="inlineStr"/>
      <c r="D12975" t="inlineStr">
        <is>
          <t>đĩa hạn kem, lấy kem sữa</t>
        </is>
      </c>
    </row>
    <row r="12976">
      <c r="A12976" t="inlineStr">
        <is>
          <t>Moll</t>
        </is>
      </c>
      <c r="B12976" t="inlineStr"/>
      <c r="C12976" t="inlineStr"/>
      <c r="D12976" t="inlineStr">
        <is>
          <t>người vị thành niên, điệu th = H Moll + = A Moll + = C Moll + = G Moll +</t>
        </is>
      </c>
    </row>
    <row r="12977">
      <c r="A12977" t="inlineStr">
        <is>
          <t>mollig</t>
        </is>
      </c>
      <c r="B12977" t="inlineStr"/>
      <c r="C12977" t="inlineStr"/>
      <c r="D12977" t="inlineStr">
        <is>
          <t>ấm cúng, thoải mái dễ chịu - - đầy mảnh vụn - tròn trĩnh, phúng phính, mẫm, thẳng, thẳng thừng, toạc móng heo, không quanh co, không úp mở, phịch xuống, ùm xuống - kín gió, ấm áp, gọn gàng xinh xắn, nhỏ nhưng ngăn nắp gọn gàng, tiềm tiệm đủ, chật, hơi khít, náu kín, giấu kín</t>
        </is>
      </c>
    </row>
    <row r="12978">
      <c r="A12978" t="inlineStr">
        <is>
          <t>Molltonart</t>
        </is>
      </c>
      <c r="B12978" t="inlineStr"/>
      <c r="C12978" t="inlineStr"/>
      <c r="D12978" t="inlineStr">
        <is>
          <t>người vị thành niên, điệu th</t>
        </is>
      </c>
    </row>
    <row r="12979">
      <c r="A12979" t="inlineStr">
        <is>
          <t>Moment</t>
        </is>
      </c>
      <c r="B12979" t="inlineStr"/>
      <c r="C12979" t="inlineStr"/>
      <c r="D12979" t="inlineStr">
        <is>
          <t>lúc, chốc lát, đồ ăn uống dùng ngay được - chốc, lát, tầm quan trọng, tính trọng yếu, Mômen = das Moment + = das Moment + = das Moment + = im Moment + = einen Moment! + = in diesem Moment + = das statische Moment + = im rechten Moment + = im gleichen Moment + = im entscheidenden Moment +</t>
        </is>
      </c>
    </row>
    <row r="12980">
      <c r="A12980" t="inlineStr">
        <is>
          <t>momentan</t>
        </is>
      </c>
      <c r="B12980" t="inlineStr"/>
      <c r="C12980" t="inlineStr"/>
      <c r="D12980" t="inlineStr">
        <is>
          <t>hiện hành, đang lưu hành, phổ biến, thịnh hành, thông dụng, hiện thời, hiện nay, này - xảy ra ngay lập tức, tức thời, được làm ngay, có ở một lúc nào đó, thuộc một lúc nào đó - chốc lát, nhất thời, tạm thời, thoáng qua, không lâu, ngắn ngủi - có mặt, hiện diện, hiện tại, nay, sẵn sàng, sẵn sàng giúp đỡ</t>
        </is>
      </c>
    </row>
    <row r="12981">
      <c r="A12981" t="inlineStr">
        <is>
          <t>Momentaufnahme</t>
        </is>
      </c>
      <c r="B12981" t="inlineStr"/>
      <c r="C12981" t="inlineStr"/>
      <c r="D12981" t="inlineStr">
        <is>
          <t>sự cắn, sự táp, sự đớp, tiếng tách tách, tiếng vút, tiếng gãy răng rắc, khoá, bánh quy giòn, lối chơi bài xnap, đợt rét đột ngột cold snap), tính sinh động, sự hăng hái, sự nhiệt tình - ảnh chụp nhanh, việc ngon ơ, sự thuê mượn ngắn hạn, người dễ bảo, người dễ sai khiến, đột xuất, bất thần, ngon ơ</t>
        </is>
      </c>
    </row>
    <row r="12982">
      <c r="A12982" t="inlineStr">
        <is>
          <t>Momente</t>
        </is>
      </c>
      <c r="B12982" t="inlineStr"/>
      <c r="C12982" t="inlineStr"/>
      <c r="D12982" t="inlineStr">
        <is>
          <t>động lượng, xung lượng, đà</t>
        </is>
      </c>
    </row>
    <row r="12983">
      <c r="A12983" t="inlineStr">
        <is>
          <t>Monade</t>
        </is>
      </c>
      <c r="B12983" t="inlineStr"/>
      <c r="C12983" t="inlineStr"/>
      <c r="D12983" t="inlineStr">
        <is>
          <t>đơn t</t>
        </is>
      </c>
    </row>
    <row r="12984">
      <c r="A12984" t="inlineStr">
        <is>
          <t>Monarch</t>
        </is>
      </c>
      <c r="B12984" t="inlineStr"/>
      <c r="C12984" t="inlineStr"/>
      <c r="D12984" t="inlineStr">
        <is>
          <t>vua, quốc vương &amp; ), bướm chúa, bướm sâu bông tai</t>
        </is>
      </c>
    </row>
    <row r="12985">
      <c r="A12985" t="inlineStr">
        <is>
          <t>Monarchie</t>
        </is>
      </c>
      <c r="B12985" t="inlineStr"/>
      <c r="C12985" t="inlineStr"/>
      <c r="D12985" t="inlineStr">
        <is>
          <t>nền quân chủ, chế độ quân chủ, nước quân ch = die konstitutionelle Monarchie +</t>
        </is>
      </c>
    </row>
    <row r="12986">
      <c r="A12986" t="inlineStr">
        <is>
          <t>monarchisch</t>
        </is>
      </c>
      <c r="B12986" t="inlineStr"/>
      <c r="C12986" t="inlineStr"/>
      <c r="D12986" t="inlineStr">
        <is>
          <t>vua, quốc vương, chế độ quân ch</t>
        </is>
      </c>
    </row>
    <row r="12987">
      <c r="A12987" t="inlineStr">
        <is>
          <t>Monarchismus</t>
        </is>
      </c>
      <c r="B12987" t="inlineStr"/>
      <c r="C12987" t="inlineStr"/>
      <c r="D12987" t="inlineStr">
        <is>
          <t>chủ nghĩa quân ch</t>
        </is>
      </c>
    </row>
    <row r="12988">
      <c r="A12988" t="inlineStr">
        <is>
          <t>Monarchist</t>
        </is>
      </c>
      <c r="B12988" t="inlineStr"/>
      <c r="C12988" t="inlineStr"/>
      <c r="D12988" t="inlineStr">
        <is>
          <t>người theo chủ nghĩa quân ch - người theo chủ nghĩa bảo hoàng, nhà chính trị hết sức bảo thủ, người cực đoan, bảo hoàng</t>
        </is>
      </c>
    </row>
    <row r="12989">
      <c r="A12989" t="inlineStr">
        <is>
          <t>Monat</t>
        </is>
      </c>
      <c r="B12989" t="inlineStr"/>
      <c r="C12989" t="inlineStr"/>
      <c r="D12989" t="inlineStr">
        <is>
          <t>tháng = zweimal im Monat + = in kaum einem Monat + = heute in einem Monat + = heute vor einem Monat + = sie ist im vierten Monat + = wir warten seit vorigem Monat + = wir werden uns erst in einem Monat wiedersehen +</t>
        </is>
      </c>
    </row>
    <row r="12990">
      <c r="A12990" t="inlineStr">
        <is>
          <t>Monate</t>
        </is>
      </c>
      <c r="B12990" t="inlineStr"/>
      <c r="C12990" t="inlineStr"/>
      <c r="D12990" t="inlineStr">
        <is>
          <t>mỗi tháng hai lần, hai tháng một lần</t>
        </is>
      </c>
    </row>
    <row r="12991">
      <c r="A12991" t="inlineStr">
        <is>
          <t>monatlich</t>
        </is>
      </c>
      <c r="B12991" t="inlineStr"/>
      <c r="C12991" t="inlineStr"/>
      <c r="D12991" t="inlineStr">
        <is>
          <t>kinh nguyệt, hàng tháng</t>
        </is>
      </c>
    </row>
    <row r="12992">
      <c r="A12992" t="inlineStr">
        <is>
          <t>Monats</t>
        </is>
      </c>
      <c r="B12992" t="inlineStr"/>
      <c r="C12992" t="inlineStr"/>
      <c r="D12992" t="inlineStr">
        <is>
          <t>tháng trước ult.) = binnen eines Monats + = der fünfte dieses Monats +</t>
        </is>
      </c>
    </row>
    <row r="12993">
      <c r="A12993" t="inlineStr">
        <is>
          <t>Mond</t>
        </is>
      </c>
      <c r="B12993" t="inlineStr"/>
      <c r="C12993" t="inlineStr"/>
      <c r="D12993" t="inlineStr">
        <is>
          <t>mặt trăng, ánh trăng, tháng = der Mond + = der abnehmende Mond + = der zunehmende Mond + = der Mond ist fast voll + = bei abnehmendem Mond + = hinter dem Mond leben + = Er lebt hinter dem Mond. + = Lebst du hinter dem Mond? +</t>
        </is>
      </c>
    </row>
    <row r="12994">
      <c r="A12994" t="inlineStr">
        <is>
          <t>mondhell</t>
        </is>
      </c>
      <c r="B12994" t="inlineStr"/>
      <c r="C12994" t="inlineStr"/>
      <c r="D12994" t="inlineStr">
        <is>
          <t>dãi ánh trăng, có ánh trăng soi</t>
        </is>
      </c>
    </row>
    <row r="12995">
      <c r="A12995" t="inlineStr">
        <is>
          <t>Mondlicht</t>
        </is>
      </c>
      <c r="B12995" t="inlineStr"/>
      <c r="C12995" t="inlineStr"/>
      <c r="D12995" t="inlineStr">
        <is>
          <t>ánh trăng, ánh sáng trăng</t>
        </is>
      </c>
    </row>
    <row r="12996">
      <c r="A12996" t="inlineStr">
        <is>
          <t>Mondschein</t>
        </is>
      </c>
      <c r="B12996" t="inlineStr"/>
      <c r="C12996" t="inlineStr"/>
      <c r="D12996" t="inlineStr">
        <is>
          <t>ánh trăng, ánh sáng trăng - ảo tưởng, ảo mộng, chuyện tưởng tượng, chuyện vớ vẩn, rượu lậu</t>
        </is>
      </c>
    </row>
    <row r="12997">
      <c r="A12997" t="inlineStr">
        <is>
          <t>Mondstein</t>
        </is>
      </c>
      <c r="B12997" t="inlineStr"/>
      <c r="C12997" t="inlineStr"/>
      <c r="D12997" t="inlineStr">
        <is>
          <t>đá mặt trăng</t>
        </is>
      </c>
    </row>
    <row r="12998">
      <c r="A12998" t="inlineStr">
        <is>
          <t>Mondstrahl</t>
        </is>
      </c>
      <c r="B12998" t="inlineStr"/>
      <c r="C12998" t="inlineStr"/>
      <c r="D12998" t="inlineStr">
        <is>
          <t>tia sáng trăng</t>
        </is>
      </c>
    </row>
    <row r="12999">
      <c r="A12999" t="inlineStr">
        <is>
          <t>Monitor</t>
        </is>
      </c>
      <c r="B12999" t="inlineStr"/>
      <c r="C12999" t="inlineStr"/>
      <c r="D12999" t="inlineStr">
        <is>
          <t>trưởng lớp, cán bộ lớp, tàu chiến nhỏ, người chuyên nghe và ghi các buổi phát thanh, hiệu thính viên, máy phát hiện phóng xạ, bộ kiểm tra, người răn bảo</t>
        </is>
      </c>
    </row>
    <row r="13000">
      <c r="A13000" t="inlineStr">
        <is>
          <t>monochrom</t>
        </is>
      </c>
      <c r="B13000" t="inlineStr"/>
      <c r="C13000" t="inlineStr"/>
      <c r="D13000" t="inlineStr">
        <is>
          <t>đơn sắc, một màu monochrome) - monochromatic</t>
        </is>
      </c>
    </row>
    <row r="13001">
      <c r="A13001" t="inlineStr">
        <is>
          <t>monogam</t>
        </is>
      </c>
      <c r="B13001" t="inlineStr"/>
      <c r="C13001" t="inlineStr"/>
      <c r="D13001" t="inlineStr">
        <is>
          <t>một vợ, một chồng</t>
        </is>
      </c>
    </row>
    <row r="13002">
      <c r="A13002" t="inlineStr">
        <is>
          <t>Monogamie</t>
        </is>
      </c>
      <c r="B13002" t="inlineStr"/>
      <c r="C13002" t="inlineStr"/>
      <c r="D13002" t="inlineStr">
        <is>
          <t>chế độ một vợ một chồng</t>
        </is>
      </c>
    </row>
    <row r="13003">
      <c r="A13003" t="inlineStr">
        <is>
          <t>Monogamist</t>
        </is>
      </c>
      <c r="B13003" t="inlineStr"/>
      <c r="C13003" t="inlineStr"/>
      <c r="D13003" t="inlineStr">
        <is>
          <t>người lấy một vợ, người lấy một chồng</t>
        </is>
      </c>
    </row>
    <row r="13004">
      <c r="A13004" t="inlineStr">
        <is>
          <t>Monogramm</t>
        </is>
      </c>
      <c r="B13004" t="inlineStr"/>
      <c r="C13004" t="inlineStr"/>
      <c r="D13004" t="inlineStr">
        <is>
          <t>chữ viết lồng nhau</t>
        </is>
      </c>
    </row>
    <row r="13005">
      <c r="A13005" t="inlineStr">
        <is>
          <t>Monographie</t>
        </is>
      </c>
      <c r="B13005" t="inlineStr"/>
      <c r="C13005" t="inlineStr"/>
      <c r="D13005" t="inlineStr">
        <is>
          <t>chuyên khảo - luận án, luận thuyết</t>
        </is>
      </c>
    </row>
    <row r="13006">
      <c r="A13006" t="inlineStr">
        <is>
          <t>monographisch</t>
        </is>
      </c>
      <c r="B13006" t="inlineStr"/>
      <c r="C13006" t="inlineStr"/>
      <c r="D13006" t="inlineStr">
        <is>
          <t>chuyên khảo, có tính chất chuyên khảo</t>
        </is>
      </c>
    </row>
    <row r="13007">
      <c r="A13007" t="inlineStr">
        <is>
          <t>Monokel</t>
        </is>
      </c>
      <c r="B13007" t="inlineStr"/>
      <c r="C13007" t="inlineStr"/>
      <c r="D13007" t="inlineStr">
        <is>
          <t>kính một mắt - ô kính cửa sổ</t>
        </is>
      </c>
    </row>
    <row r="13008">
      <c r="A13008" t="inlineStr">
        <is>
          <t>Monolith</t>
        </is>
      </c>
      <c r="B13008" t="inlineStr"/>
      <c r="C13008" t="inlineStr"/>
      <c r="D13008" t="inlineStr">
        <is>
          <t>đá nguyên khối</t>
        </is>
      </c>
    </row>
    <row r="13009">
      <c r="A13009" t="inlineStr">
        <is>
          <t>monolitisch</t>
        </is>
      </c>
      <c r="B13009" t="inlineStr"/>
      <c r="C13009" t="inlineStr"/>
      <c r="D13009" t="inlineStr">
        <is>
          <t>làm bằng đá nguyên khối, chắc như đá nguyên khối</t>
        </is>
      </c>
    </row>
    <row r="13010">
      <c r="A13010" t="inlineStr">
        <is>
          <t>Monolog</t>
        </is>
      </c>
      <c r="B13010" t="inlineStr"/>
      <c r="C13010" t="inlineStr"/>
      <c r="D13010" t="inlineStr">
        <is>
          <t>kịch một vai, độc bạch = der Monolog +</t>
        </is>
      </c>
    </row>
    <row r="13011">
      <c r="A13011" t="inlineStr">
        <is>
          <t>Monopol</t>
        </is>
      </c>
      <c r="B13011" t="inlineStr"/>
      <c r="C13011" t="inlineStr"/>
      <c r="D13011" t="inlineStr">
        <is>
          <t>độc quyền, vật độc chiếm, tư bản độc quyền</t>
        </is>
      </c>
    </row>
    <row r="13012">
      <c r="A13012" t="inlineStr">
        <is>
          <t>monopolisieren</t>
        </is>
      </c>
      <c r="B13012" t="inlineStr"/>
      <c r="C13012" t="inlineStr"/>
      <c r="D13012" t="inlineStr">
        <is>
          <t>giữ độc quyền</t>
        </is>
      </c>
    </row>
    <row r="13013">
      <c r="A13013" t="inlineStr">
        <is>
          <t>Monopolisierung</t>
        </is>
      </c>
      <c r="B13013" t="inlineStr"/>
      <c r="C13013" t="inlineStr"/>
      <c r="D13013" t="inlineStr">
        <is>
          <t>sự giữ độc quyền</t>
        </is>
      </c>
    </row>
    <row r="13014">
      <c r="A13014" t="inlineStr">
        <is>
          <t>Monopolismus</t>
        </is>
      </c>
      <c r="B13014" t="inlineStr"/>
      <c r="C13014" t="inlineStr"/>
      <c r="D13014" t="inlineStr">
        <is>
          <t>chế độ tư bản độc quyền</t>
        </is>
      </c>
    </row>
    <row r="13015">
      <c r="A13015" t="inlineStr">
        <is>
          <t>Monopolist</t>
        </is>
      </c>
      <c r="B13015" t="inlineStr"/>
      <c r="C13015" t="inlineStr"/>
      <c r="D13015" t="inlineStr">
        <is>
          <t>người độc quyền, người tán thành chế độ tư bản độc quyền</t>
        </is>
      </c>
    </row>
    <row r="13016">
      <c r="A13016" t="inlineStr">
        <is>
          <t>monopolistisch</t>
        </is>
      </c>
      <c r="B13016" t="inlineStr"/>
      <c r="C13016" t="inlineStr"/>
      <c r="D13016" t="inlineStr">
        <is>
          <t>độc quyền</t>
        </is>
      </c>
    </row>
    <row r="13017">
      <c r="A13017" t="inlineStr">
        <is>
          <t>monoton</t>
        </is>
      </c>
      <c r="B13017" t="inlineStr"/>
      <c r="C13017" t="inlineStr"/>
      <c r="D13017" t="inlineStr">
        <is>
          <t>nâu xám, đều đều, buồn tẻ, xám xịt - đơn điệu, buồn tẻ monotone) - ê a</t>
        </is>
      </c>
    </row>
    <row r="13018">
      <c r="A13018" t="inlineStr">
        <is>
          <t>Monotonie</t>
        </is>
      </c>
      <c r="B13018" t="inlineStr"/>
      <c r="C13018" t="inlineStr"/>
      <c r="D13018" t="inlineStr">
        <is>
          <t>trạng thái đều đều, sự đơn điệu, sự buồn tẻ</t>
        </is>
      </c>
    </row>
    <row r="13019">
      <c r="A13019" t="inlineStr">
        <is>
          <t>Monster</t>
        </is>
      </c>
      <c r="B13019" t="inlineStr"/>
      <c r="C13019" t="inlineStr"/>
      <c r="D13019" t="inlineStr">
        <is>
          <t>tính đồng bóng, tính hay thay đổi, quái vật, điều kỳ dị - yêu quái, con vật khổng lồ, người tàn bạo, người quái ác, người gớm guốc, quái thai</t>
        </is>
      </c>
    </row>
    <row r="13020">
      <c r="A13020" t="inlineStr">
        <is>
          <t>Monstrum</t>
        </is>
      </c>
      <c r="B13020" t="inlineStr"/>
      <c r="C13020" t="inlineStr"/>
      <c r="D13020" t="inlineStr">
        <is>
          <t>tính đồng bóng, tính hay thay đổi, quái vật, điều kỳ dị - yêu quái, con vật khổng lồ, người tàn bạo, người quái ác, người gớm guốc, quái thai</t>
        </is>
      </c>
    </row>
    <row r="13021">
      <c r="A13021" t="inlineStr">
        <is>
          <t>Monsun</t>
        </is>
      </c>
      <c r="B13021" t="inlineStr"/>
      <c r="C13021" t="inlineStr"/>
      <c r="D13021" t="inlineStr">
        <is>
          <t>gió mùa, mùa mưa</t>
        </is>
      </c>
    </row>
    <row r="13022">
      <c r="A13022" t="inlineStr">
        <is>
          <t>Montag</t>
        </is>
      </c>
      <c r="B13022" t="inlineStr"/>
      <c r="C13022" t="inlineStr"/>
      <c r="D13022">
        <f> der blaue Montag +</f>
        <v/>
      </c>
    </row>
    <row r="13023">
      <c r="A13023" t="inlineStr">
        <is>
          <t>Montage</t>
        </is>
      </c>
      <c r="B13023" t="inlineStr"/>
      <c r="C13023" t="inlineStr"/>
      <c r="D13023" t="inlineStr">
        <is>
          <t>cuộc họp, hội đồng, hội nghị lập pháp, hội đồng lập pháp, tiếng kèn tập hợp, sự lắp ráp, bộ phận lắp ráp - sự đứng thẳng, sự dựng đứng, sự dựng lên, sự xây dựng, công trình xây dựng &amp; ), sự cương, trạng thái cương, sự ghép, sự dựng - sự làm cho khớp, sự điều chỉnh, sự thử, đồ đạc, đồ đạc cố định, đồ trang trí, máy móc - sự đặt, sự đặt vào, lễ nhậm chức, máy móc đặt, hệ thống máy đặt, hệ thống điện đặt, số nhiều) cơ sở, đồn bốt, căn cứ - sự dựng phim - sự trèo, sự lên, sự tăng lên, giá, khung = die Montage +</t>
        </is>
      </c>
    </row>
    <row r="13024">
      <c r="A13024" t="inlineStr">
        <is>
          <t>Montageanleitung</t>
        </is>
      </c>
      <c r="B13024" t="inlineStr"/>
      <c r="C13024" t="inlineStr"/>
      <c r="D13024" t="inlineStr">
        <is>
          <t>}</t>
        </is>
      </c>
    </row>
    <row r="13025">
      <c r="A13025" t="inlineStr">
        <is>
          <t>Montageband</t>
        </is>
      </c>
      <c r="B13025" t="inlineStr"/>
      <c r="C13025" t="inlineStr"/>
      <c r="D13025" t="inlineStr">
        <is>
          <t>dây chuyền lắp ráp</t>
        </is>
      </c>
    </row>
    <row r="13026">
      <c r="A13026" t="inlineStr">
        <is>
          <t>Montagegestell</t>
        </is>
      </c>
      <c r="B13026" t="inlineStr"/>
      <c r="C13026" t="inlineStr"/>
      <c r="D13026" t="inlineStr">
        <is>
          <t>bé búp bê, gậy khuấy, giùi khoan sắt, búa tan đinh, bàn chải để đánh bóng</t>
        </is>
      </c>
    </row>
    <row r="13027">
      <c r="A13027" t="inlineStr">
        <is>
          <t>Montagehalle</t>
        </is>
      </c>
      <c r="B13027" t="inlineStr"/>
      <c r="C13027" t="inlineStr"/>
      <c r="D13027" t="inlineStr">
        <is>
          <t>phân xưởng lắp ráp</t>
        </is>
      </c>
    </row>
    <row r="13028">
      <c r="A13028" t="inlineStr">
        <is>
          <t>Monteur</t>
        </is>
      </c>
      <c r="B13028" t="inlineStr"/>
      <c r="C13028" t="inlineStr"/>
      <c r="D13028" t="inlineStr">
        <is>
          <t>uỷ viên hội đồng lập pháp - thợ lắp điện, thợ điện - thợ lắp ráp, người thử quần áo - thợ máy, công nhân cơ khí - người sắm sửa thiết bị cho tàu thuyền, người dựng cột buồm, người lắp ráp máy bay, bánh xe chạy bằng curoa, người lừa đảo, người gian lận, người mua vét hàng hoá để đầu cơ - người đầu cơ làm biến động thị trường chứng khoán</t>
        </is>
      </c>
    </row>
    <row r="13029">
      <c r="A13029" t="inlineStr">
        <is>
          <t>montieren</t>
        </is>
      </c>
      <c r="B13029" t="inlineStr"/>
      <c r="C13029" t="inlineStr"/>
      <c r="D13029" t="inlineStr">
        <is>
          <t>tập hợp, tụ tập, nhóm họp, sưu tập, thu thập, lắp ráp - tập hợp lại, đến lấy, đi lấy, thu lượm, góp nhặt, sưu tầm, tập trung, suy ra, rút ra, tụ hợp lại, dồn lại, ứ lại, đọng lại - 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dựng đứng thẳng, đặt đứng thẳng, dựng nên, xây dựng &amp; ), làm cương lên, ghép, dựng, cương lên - hợp, vừa, làm cho hợp, làm cho vừa, lắp, vừa hợp, thích hợp, phù hợp, ăn khớp - đóng, gắn, để, đặt, dồn, làm đông lại làm đặc lại, hâm, cố định lại, nhìn chằm chằm, định, ấn định, quy định phạm vi, quy định, thu xếp, ổn định, sửa chữa, sang sửa, bố trí, tổ chức, chuẩn bị - sắp xếp, hối lộ, đấm mồm, trừng phạt, trả thù, trả đũa, trở nên vững chắc, đồng đặc lại, chọn, đứng vào vị trí - đặt vào, làm lễ nhậm chức cho - leo, trèo lên, cưỡi, nâng lên, cất lên, đỡ lên, kéo lên, cho cưỡi lên, đóng khung, lắp táp, cắm vào, dựng lên, sắp đặt, dán vào, đóng vào, mang, được trang bị, cho nhảy vật nuôi, lên, trèo - bốc lên, tăng lên - trang bị cho tàu thuyền, mặc, được trãng bị những thứ cần thiết, lừa đảo, gian lận</t>
        </is>
      </c>
    </row>
    <row r="13030">
      <c r="A13030" t="inlineStr">
        <is>
          <t>montiert</t>
        </is>
      </c>
      <c r="B13030" t="inlineStr"/>
      <c r="C13030" t="inlineStr"/>
      <c r="D13030" t="inlineStr">
        <is>
          <t>cưỡi, cưỡi ngựa, cơ giới hoá, đặt, có giá, có khung = nicht montiert +</t>
        </is>
      </c>
    </row>
    <row r="13031">
      <c r="A13031" t="inlineStr">
        <is>
          <t>monumental</t>
        </is>
      </c>
      <c r="B13031" t="inlineStr"/>
      <c r="C13031" t="inlineStr"/>
      <c r="D13031" t="inlineStr">
        <is>
          <t>công trình kỷ niệm, dùng làm công trình kỷ niệm, vị đại, đồ sộ, bất hủ, kỳ lạ, lạ thường</t>
        </is>
      </c>
    </row>
    <row r="13032">
      <c r="A13032" t="inlineStr">
        <is>
          <t>Moor</t>
        </is>
      </c>
      <c r="B13032" t="inlineStr"/>
      <c r="C13032" t="inlineStr"/>
      <c r="D13032" t="inlineStr">
        <is>
          <t>vũng lây, đầm lầy, bãi lầy - miền đầm lầy - Moor người Ma-rốc, truông, đồng hoang</t>
        </is>
      </c>
    </row>
    <row r="13033">
      <c r="A13033" t="inlineStr">
        <is>
          <t>Moorhuhn</t>
        </is>
      </c>
      <c r="B13033" t="inlineStr"/>
      <c r="C13033" t="inlineStr"/>
      <c r="D13033" t="inlineStr">
        <is>
          <t>gà gô trắng, sự càu nhàu, sự cằn nhằn</t>
        </is>
      </c>
    </row>
    <row r="13034">
      <c r="A13034" t="inlineStr">
        <is>
          <t>Moorland</t>
        </is>
      </c>
      <c r="B13034" t="inlineStr"/>
      <c r="C13034" t="inlineStr"/>
      <c r="D13034" t="inlineStr">
        <is>
          <t>da lông, da người, mớ tóc bù xù, bộ lông bờm xờm, đồi đá, vùng đầm lầy, sự đẫn cây, sự hạ cây, sự đốn, sự chặt, mẻ đẫn, sự khâu viền</t>
        </is>
      </c>
    </row>
    <row r="13035">
      <c r="A13035" t="inlineStr">
        <is>
          <t>Moos</t>
        </is>
      </c>
      <c r="B13035" t="inlineStr"/>
      <c r="C13035" t="inlineStr"/>
      <c r="D13035" t="inlineStr">
        <is>
          <t>tiền, tiền tệ, tiền bạc, những món tiền, tiền của, của cải, tài sản = das Moos + = das Moos +</t>
        </is>
      </c>
    </row>
    <row r="13036">
      <c r="A13036" t="inlineStr">
        <is>
          <t>moosig</t>
        </is>
      </c>
      <c r="B13036" t="inlineStr"/>
      <c r="C13036" t="inlineStr"/>
      <c r="D13036" t="inlineStr">
        <is>
          <t>phủ đầy rêu, có rêu, như rêu</t>
        </is>
      </c>
    </row>
    <row r="13037">
      <c r="A13037" t="inlineStr">
        <is>
          <t>Mop</t>
        </is>
      </c>
      <c r="B13037" t="inlineStr"/>
      <c r="C13037" t="inlineStr"/>
      <c r="D13037" t="inlineStr">
        <is>
          <t>mops and mow nét mặt nhăn nhó, chợ phiên mùa thu</t>
        </is>
      </c>
    </row>
    <row r="13038">
      <c r="A13038" t="inlineStr">
        <is>
          <t>moppen</t>
        </is>
      </c>
      <c r="B13038" t="inlineStr"/>
      <c r="C13038" t="inlineStr"/>
      <c r="D13038" t="inlineStr">
        <is>
          <t>túi lau sàn, giẻ lau sàn, lau, chùi, to mop and mow nhăn nhó</t>
        </is>
      </c>
    </row>
    <row r="13039">
      <c r="A13039" t="inlineStr">
        <is>
          <t>Mops</t>
        </is>
      </c>
      <c r="B13039" t="inlineStr"/>
      <c r="C13039" t="inlineStr"/>
      <c r="D13039" t="inlineStr">
        <is>
          <t>pug-dog, pug-nose, của pugilist, đất sét trộn, vết chân</t>
        </is>
      </c>
    </row>
    <row r="13040">
      <c r="A13040" t="inlineStr">
        <is>
          <t>Moral</t>
        </is>
      </c>
      <c r="B13040" t="inlineStr"/>
      <c r="C13040" t="inlineStr"/>
      <c r="D13040" t="inlineStr">
        <is>
          <t>đạo đức, luân thường đạo lý, đạo đức học, nguyên tắc xử thế, nội quy - bài học, lời răn dạy, đức hạnh, phẩm hạnh, nhân cách, sự giống hệt, hình ảnh - đạo lý, đạo nghĩa, giá trị đạo đức, ý nghĩa đạo đức, bài học đạo đức, kịch luân lý morality play) = die Moral + = Moral predigen +</t>
        </is>
      </c>
    </row>
    <row r="13041">
      <c r="A13041" t="inlineStr">
        <is>
          <t>moralisch</t>
        </is>
      </c>
      <c r="B13041" t="inlineStr"/>
      <c r="C13041" t="inlineStr"/>
      <c r="D13041" t="inlineStr">
        <is>
          <t>đạo đức, luân thường đạo lý, hợp với luân thường đạo lý, đúng với nguyên tắc xử thế, đúng nội quy, đúng quy cách, chỉ bán theo đơn thầy thuốc - luân lý, phẩm hạnh, có đạo đức, hợp đạo đức, tinh thần - có đức, tiết hạnh, đoan chính</t>
        </is>
      </c>
    </row>
    <row r="13042">
      <c r="A13042" t="inlineStr">
        <is>
          <t>moraliseren</t>
        </is>
      </c>
      <c r="B13042" t="inlineStr"/>
      <c r="C13042" t="inlineStr"/>
      <c r="D13042" t="inlineStr">
        <is>
          <t>răn dạy, rút ra bài học đạo đức, rút ra ý nghĩa đạo đức, luận về đạo đức, luận về luân lý</t>
        </is>
      </c>
    </row>
    <row r="13043">
      <c r="A13043" t="inlineStr">
        <is>
          <t>moralisierend</t>
        </is>
      </c>
      <c r="B13043" t="inlineStr"/>
      <c r="C13043" t="inlineStr"/>
      <c r="D13043" t="inlineStr">
        <is>
          <t>thích thuyết giáo, thích thuyết đạo lý, thích "lên lớp", thích lên mặt dạy đời</t>
        </is>
      </c>
    </row>
    <row r="13044">
      <c r="A13044" t="inlineStr">
        <is>
          <t>moralistisch</t>
        </is>
      </c>
      <c r="B13044" t="inlineStr"/>
      <c r="C13044" t="inlineStr"/>
      <c r="D13044" t="inlineStr">
        <is>
          <t>đạo đức, đức hạnh, phẩm hạnh, luân lý học, đạo đức học, chủ nghĩa đạo đức</t>
        </is>
      </c>
    </row>
    <row r="13045">
      <c r="A13045" t="inlineStr">
        <is>
          <t>Morast</t>
        </is>
      </c>
      <c r="B13045" t="inlineStr"/>
      <c r="C13045" t="inlineStr"/>
      <c r="D13045" t="inlineStr">
        <is>
          <t>vũng lây, đầm lầy, bãi lầy - - bùn, vũng bùn - - bãi lầy quagmire) - quag, tình trạng sa lầy - thùng rửa bát, chậu rửa bát, ) vũng nước bẩn, vũng lầy, ổ, khe kéo phông - chỗ bùn lầy, bãi lầy slew), sự sa đoạ, sự thất vọng, xác rắn lột, vảy kết, vết mục, mảng mục, thói xấu đã bỏ được - bùn loãng, tuyết tan, mỡ thừa, mỡ bỏ đi, chất quét phủ</t>
        </is>
      </c>
    </row>
    <row r="13046">
      <c r="A13046" t="inlineStr">
        <is>
          <t>morbid</t>
        </is>
      </c>
      <c r="B13046" t="inlineStr"/>
      <c r="C13046" t="inlineStr"/>
      <c r="D13046" t="inlineStr">
        <is>
          <t>bệnh tật, ốm yếu, không lành mạnh</t>
        </is>
      </c>
    </row>
    <row r="13047">
      <c r="A13047" t="inlineStr">
        <is>
          <t>Mord</t>
        </is>
      </c>
      <c r="B13047" t="inlineStr"/>
      <c r="C13047" t="inlineStr"/>
      <c r="D13047">
        <f> der Mord + = der versuchte Mord + = der vorsätzliche Mord +</f>
        <v/>
      </c>
    </row>
    <row r="13048">
      <c r="A13048" t="inlineStr">
        <is>
          <t>morden</t>
        </is>
      </c>
      <c r="B13048" t="inlineStr"/>
      <c r="C13048" t="inlineStr"/>
      <c r="D13048" t="inlineStr">
        <is>
          <t>giết, giết chết, làm chết, diệt &amp; ), ngả, giết làm thịt, tắt, làm át, làm lấp, làm tiêu tan, làm hết, làm khỏi, trừ diệt, làm thất bại, làm hỏng, bác bỏ, làm phục lăn, làm choáng người - làm thích mê, làm cười vỡ bụng, gây tai hại, làm chết dở, bạt một cú quyết định, chận đứng, ăn mòn, giết thịt được - thanh lý, thanh toán, thanh toán nợ, thanh toán mọi khoản để thôi kinh doanh - ám sát, tàn sát, làm hư, làm sai</t>
        </is>
      </c>
    </row>
    <row r="13049">
      <c r="A13049" t="inlineStr">
        <is>
          <t>Mordsding</t>
        </is>
      </c>
      <c r="B13049" t="inlineStr"/>
      <c r="C13049" t="inlineStr"/>
      <c r="D13049" t="inlineStr">
        <is>
          <t>người đánh, người đấm, người thụi, vật to lớn, người to lớn, lời nói láo quá quắt - cái to lớn khác thường, điều nói dối tr trẽn, điều nói láo không ngượng mồm</t>
        </is>
      </c>
    </row>
    <row r="13050">
      <c r="A13050" t="inlineStr">
        <is>
          <t>Mordskerl</t>
        </is>
      </c>
      <c r="B13050" t="inlineStr"/>
      <c r="C13050" t="inlineStr"/>
      <c r="D13050" t="inlineStr">
        <is>
          <t>người cừ khôi, người chiến nhất, vậy chiến nhất - người hay kêu thét, chim én, chuyện tức cười, người làm tức cười, cái đẹp lạ thường, cái tuyệt diệu, đầu đề giật gân, dấu chấm than - người hay khịt mũ, gió ào ào - người phát vào đít, vật phát vào đít, ngựa chạy nhanh, người to lớn, người tốt, việc tốt nhất, hàng hoá thượng hảo hạng, buồm áp lái - người vạm vỡ - kéo tỉa ngọn cây, mũ đứng thành, mũ chóp cao, áo khoác ngắn, người cừ nhất, hàng bày mặt</t>
        </is>
      </c>
    </row>
    <row r="13051">
      <c r="A13051" t="inlineStr">
        <is>
          <t>Morgen</t>
        </is>
      </c>
      <c r="B13051" t="inlineStr"/>
      <c r="C13051" t="inlineStr"/>
      <c r="D13051" t="inlineStr">
        <is>
          <t>bình minh, rạng đông, lúc sáng tinh mơ, buổi đầu, sự hé rạng, tia sáng đầu tiên - buổi sáng - buổi bình minh = der Morgen + = der Morgen + = am Morgen + = Guten Morgen + = Guten Morgen! + = den ganzen Morgen + = guten Morgen allerseits! + = einen guten Morgen wünschen +</t>
        </is>
      </c>
    </row>
    <row r="13052">
      <c r="A13052" t="inlineStr">
        <is>
          <t>Morgenmantel</t>
        </is>
      </c>
      <c r="B13052" t="inlineStr"/>
      <c r="C13052" t="inlineStr"/>
      <c r="D13052" t="inlineStr">
        <is>
          <t>áo khoác ngoài</t>
        </is>
      </c>
    </row>
    <row r="13053">
      <c r="A13053" t="inlineStr">
        <is>
          <t>Morgenrock</t>
        </is>
      </c>
      <c r="B13053" t="inlineStr"/>
      <c r="C13053" t="inlineStr"/>
      <c r="D13053" t="inlineStr">
        <is>
          <t>áo khoác ngoài - áo choàng, áo ngoài, áo dài, áo choàng mặc trong nhà - tờ bọc, băng, lá áo, người bao gói, giấy gói, vải gói, áo choàng đàn bà</t>
        </is>
      </c>
    </row>
    <row r="13054">
      <c r="A13054" t="inlineStr">
        <is>
          <t>Morgenstern</t>
        </is>
      </c>
      <c r="B13054" t="inlineStr"/>
      <c r="C13054" t="inlineStr"/>
      <c r="D13054" t="inlineStr">
        <is>
          <t>sao mai</t>
        </is>
      </c>
    </row>
    <row r="13055">
      <c r="A13055" t="inlineStr">
        <is>
          <t>Morphem</t>
        </is>
      </c>
      <c r="B13055" t="inlineStr"/>
      <c r="C13055" t="inlineStr"/>
      <c r="D13055" t="inlineStr">
        <is>
          <t>hình vị</t>
        </is>
      </c>
    </row>
    <row r="13056">
      <c r="A13056" t="inlineStr">
        <is>
          <t>Morphium</t>
        </is>
      </c>
      <c r="B13056" t="inlineStr"/>
      <c r="C13056" t="inlineStr"/>
      <c r="D13056" t="inlineStr">
        <is>
          <t>Mocfin</t>
        </is>
      </c>
    </row>
    <row r="13057">
      <c r="A13057" t="inlineStr">
        <is>
          <t>morphologisch</t>
        </is>
      </c>
      <c r="B13057" t="inlineStr"/>
      <c r="C13057" t="inlineStr"/>
      <c r="D13057" t="inlineStr">
        <is>
          <t>hình thái học</t>
        </is>
      </c>
    </row>
    <row r="13058">
      <c r="A13058" t="inlineStr">
        <is>
          <t>morsch</t>
        </is>
      </c>
      <c r="B13058" t="inlineStr"/>
      <c r="C13058" t="inlineStr"/>
      <c r="D13058" t="inlineStr">
        <is>
          <t>dễ vỡ, dễ gây, dễ hỏng, mỏng mảnh, mỏng manh &amp; ), yếu ớt, mảnh dẻ - mục, mục nát, thối, thối rữa, đồi bại, sa đoạ, xấu, vô giá trị, bất tài, khó chịu, tồi, làm bực mình, đáng ghét, mắc bệnh sán gan = morsch + = morsch +</t>
        </is>
      </c>
    </row>
    <row r="13059">
      <c r="A13059" t="inlineStr">
        <is>
          <t>Mosaik</t>
        </is>
      </c>
      <c r="B13059" t="inlineStr"/>
      <c r="C13059" t="inlineStr"/>
      <c r="D13059" t="inlineStr">
        <is>
          <t>đồ khảm, thể khảm, bệnh khảm - sự khảm, sự lát đá hoa nhiều màu = in Mosaik gearbeitet +</t>
        </is>
      </c>
    </row>
    <row r="13060">
      <c r="A13060" t="inlineStr">
        <is>
          <t>Moschee</t>
        </is>
      </c>
      <c r="B13060" t="inlineStr"/>
      <c r="C13060" t="inlineStr"/>
      <c r="D13060" t="inlineStr">
        <is>
          <t>nhà thờ Hồi giáo</t>
        </is>
      </c>
    </row>
    <row r="13061">
      <c r="A13061" t="inlineStr">
        <is>
          <t>Moschus</t>
        </is>
      </c>
      <c r="B13061" t="inlineStr"/>
      <c r="C13061" t="inlineStr"/>
      <c r="D13061" t="inlineStr">
        <is>
          <t>xạ hương, hươu xạ, mùi xạ = nach Moschus riechend +</t>
        </is>
      </c>
    </row>
    <row r="13062">
      <c r="A13062" t="inlineStr">
        <is>
          <t>Most</t>
        </is>
      </c>
      <c r="B13062" t="inlineStr"/>
      <c r="C13062" t="inlineStr"/>
      <c r="D13062" t="inlineStr">
        <is>
          <t>rượu táo - sự cần thiết, hèm rượu nho, mốc, cơn hăng, cơn hung dữ musth)</t>
        </is>
      </c>
    </row>
    <row r="13063">
      <c r="A13063" t="inlineStr">
        <is>
          <t>Mostrich</t>
        </is>
      </c>
      <c r="B13063" t="inlineStr"/>
      <c r="C13063" t="inlineStr"/>
      <c r="D13063" t="inlineStr">
        <is>
          <t>cây mù tạc, tương mù tạc, người sắc sảo, sự sắc sảo, sự hăng hái</t>
        </is>
      </c>
    </row>
    <row r="13064">
      <c r="A13064" t="inlineStr">
        <is>
          <t>Motel</t>
        </is>
      </c>
      <c r="B13064" t="inlineStr"/>
      <c r="C13064" t="inlineStr"/>
      <c r="D13064" t="inlineStr">
        <is>
          <t>khách sạn cạnh đường cho khách có ô tô</t>
        </is>
      </c>
    </row>
    <row r="13065">
      <c r="A13065" t="inlineStr">
        <is>
          <t>Motiv</t>
        </is>
      </c>
      <c r="B13065" t="inlineStr"/>
      <c r="C13065" t="inlineStr"/>
      <c r="D13065" t="inlineStr">
        <is>
          <t>chủ đề quán xuyến, nhạc tố, ren rời - cớ, lý do, động cơ, motif - chủ đề, vấn đề, dân, thần dân, chủ ngữ, chủ thể, đối tượng, môn học, người, dịp, xác để mổ xẻ subject for dissection) - đề tài, luận văn, bài luận, chủ tố, rađiô bài hát dạo, khúc nhạc hiệu nhắc đi nhắc lại ở trên đài mỗi khi đến một buổi phát thanh nào đó) theme_song)</t>
        </is>
      </c>
    </row>
    <row r="13066">
      <c r="A13066" t="inlineStr">
        <is>
          <t>Motivation</t>
        </is>
      </c>
      <c r="B13066" t="inlineStr"/>
      <c r="C13066" t="inlineStr"/>
      <c r="D13066" t="inlineStr">
        <is>
          <t>sự thúc đẩy, động cơ thúc đẩy</t>
        </is>
      </c>
    </row>
    <row r="13067">
      <c r="A13067" t="inlineStr">
        <is>
          <t>motivieren</t>
        </is>
      </c>
      <c r="B13067" t="inlineStr"/>
      <c r="C13067" t="inlineStr"/>
      <c r="D13067" t="inlineStr">
        <is>
          <t>thúc đẩy, làm động cơ thúc đẩy</t>
        </is>
      </c>
    </row>
    <row r="13068">
      <c r="A13068" t="inlineStr">
        <is>
          <t>Motivierung</t>
        </is>
      </c>
      <c r="B13068" t="inlineStr"/>
      <c r="C13068" t="inlineStr"/>
      <c r="D13068" t="inlineStr">
        <is>
          <t>sự thúc đẩy, động cơ thúc đẩy</t>
        </is>
      </c>
    </row>
    <row r="13069">
      <c r="A13069" t="inlineStr">
        <is>
          <t>Motor</t>
        </is>
      </c>
      <c r="B13069" t="inlineStr"/>
      <c r="C13069" t="inlineStr"/>
      <c r="D13069" t="inlineStr">
        <is>
          <t>máy động cơ, đầu máy, dụng cụ chiến tranh, dụng cụ, phương tiện - động cơ mô tô, ô tô, cơ vận động, dây thần kinh vận động = den Motor starten + = den Motor hochjagen + = den Motor warmlaufen lassen +</t>
        </is>
      </c>
    </row>
    <row r="13070">
      <c r="A13070" t="inlineStr">
        <is>
          <t>Motorboot</t>
        </is>
      </c>
      <c r="B13070" t="inlineStr"/>
      <c r="C13070" t="inlineStr"/>
      <c r="D13070" t="inlineStr">
        <is>
          <t>xuồng lớn, xuồng du lịch, sự hạ thuỷ</t>
        </is>
      </c>
    </row>
    <row r="13071">
      <c r="A13071" t="inlineStr">
        <is>
          <t>Motoren</t>
        </is>
      </c>
      <c r="B13071" t="inlineStr"/>
      <c r="C13071" t="inlineStr"/>
      <c r="D13071" t="inlineStr">
        <is>
          <t>lắp máy vào, gắn động cơ vào</t>
        </is>
      </c>
    </row>
    <row r="13072">
      <c r="A13072" t="inlineStr">
        <is>
          <t>Motorhaube</t>
        </is>
      </c>
      <c r="B13072" t="inlineStr"/>
      <c r="C13072" t="inlineStr"/>
      <c r="D13072" t="inlineStr">
        <is>
          <t>mũ trùm đầu, huy hiệu học vị, mui xe, miếng da trùm đầu, Capô = die Motorhaube +</t>
        </is>
      </c>
    </row>
    <row r="13073">
      <c r="A13073" t="inlineStr">
        <is>
          <t>motorisch</t>
        </is>
      </c>
      <c r="B13073" t="inlineStr"/>
      <c r="C13073" t="inlineStr"/>
      <c r="D13073" t="inlineStr">
        <is>
          <t>vận động</t>
        </is>
      </c>
    </row>
    <row r="13074">
      <c r="A13074" t="inlineStr">
        <is>
          <t>motorisieren</t>
        </is>
      </c>
      <c r="B13074" t="inlineStr"/>
      <c r="C13074" t="inlineStr"/>
      <c r="D13074" t="inlineStr">
        <is>
          <t>cơ giới hoá, lắp động cơ vào</t>
        </is>
      </c>
    </row>
    <row r="13075">
      <c r="A13075" t="inlineStr">
        <is>
          <t>motorisiert</t>
        </is>
      </c>
      <c r="B13075" t="inlineStr"/>
      <c r="C13075" t="inlineStr"/>
      <c r="D13075" t="inlineStr">
        <is>
          <t>chuyển động, di động, lưu động, hay thay đổi, dễ biến đổi, biến đổi nhanh</t>
        </is>
      </c>
    </row>
    <row r="13076">
      <c r="A13076" t="inlineStr">
        <is>
          <t>Motorisierung</t>
        </is>
      </c>
      <c r="B13076" t="inlineStr"/>
      <c r="C13076" t="inlineStr"/>
      <c r="D13076" t="inlineStr">
        <is>
          <t>sự cơ giới hoá, sự lắp động cơ vào</t>
        </is>
      </c>
    </row>
    <row r="13077">
      <c r="A13077" t="inlineStr">
        <is>
          <t>Motorrad</t>
        </is>
      </c>
      <c r="B13077" t="inlineStr"/>
      <c r="C13077" t="inlineStr"/>
      <c r="D13077" t="inlineStr">
        <is>
          <t>của bicycle xe đạp - = Motorrad fahren +</t>
        </is>
      </c>
    </row>
    <row r="13078">
      <c r="A13078" t="inlineStr">
        <is>
          <t>Motte</t>
        </is>
      </c>
      <c r="B13078" t="inlineStr"/>
      <c r="C13078" t="inlineStr"/>
      <c r="D13078" t="inlineStr">
        <is>
          <t>nhậy, bướm đêm, sâu bướm</t>
        </is>
      </c>
    </row>
    <row r="13079">
      <c r="A13079" t="inlineStr">
        <is>
          <t>Mottenkugel</t>
        </is>
      </c>
      <c r="B13079" t="inlineStr"/>
      <c r="C13079" t="inlineStr"/>
      <c r="D13079" t="inlineStr">
        <is>
          <t>viên long não</t>
        </is>
      </c>
    </row>
    <row r="13080">
      <c r="A13080" t="inlineStr">
        <is>
          <t>Motto</t>
        </is>
      </c>
      <c r="B13080" t="inlineStr"/>
      <c r="C13080" t="inlineStr"/>
      <c r="D13080" t="inlineStr">
        <is>
          <t>chữ khắc, đề từ - khẩu hiệu, phương châm</t>
        </is>
      </c>
    </row>
    <row r="13081">
      <c r="A13081" t="inlineStr">
        <is>
          <t>Muff</t>
        </is>
      </c>
      <c r="B13081" t="inlineStr"/>
      <c r="C13081" t="inlineStr"/>
      <c r="D13081" t="inlineStr">
        <is>
          <t>bao tay, người vụng về, người chậm chạp, người hậu đậu, cú đánh hỏng, cú đánh hụt, cú bắt trượt</t>
        </is>
      </c>
    </row>
    <row r="13082">
      <c r="A13082" t="inlineStr">
        <is>
          <t>Muffe</t>
        </is>
      </c>
      <c r="B13082" t="inlineStr"/>
      <c r="C13082" t="inlineStr"/>
      <c r="D13082" t="inlineStr">
        <is>
          <t>tay áo, ống ngoài, ống bọc ngoài, măngsông - lỗ, hốc, hố, để, đui đèn = die Muffe + = in eine Muffe setzen + = mit einer Muffe versehen +</t>
        </is>
      </c>
    </row>
    <row r="13083">
      <c r="A13083" t="inlineStr">
        <is>
          <t>Muffensausen</t>
        </is>
      </c>
      <c r="B13083" t="inlineStr"/>
      <c r="C13083" t="inlineStr"/>
      <c r="D13083">
        <f> Muffensausen kriegen +</f>
        <v/>
      </c>
    </row>
    <row r="13084">
      <c r="A13084" t="inlineStr">
        <is>
          <t>muffig</t>
        </is>
      </c>
      <c r="B13084" t="inlineStr"/>
      <c r="C13084" t="inlineStr"/>
      <c r="D13084" t="inlineStr">
        <is>
          <t>hôi hám, bẩn tưởi, nhếch nhác - - ẩm mốc, hôi mốc, cổ lổ, hủ lậu - bị mốc, lên meo, cũ kỹ, lỗi thời, không đúng mốt, không hợp thời trang, tẻ nhạt, chán ngắt - mốc, có mùi mốc - thiếu không khí, ngột ngạt, nghẹt, tắc, hay giận, hay dỗi, hẹp hòi, buồn tẻ, bảo thủ, cổ lỗ sĩ</t>
        </is>
      </c>
    </row>
    <row r="13085">
      <c r="A13085" t="inlineStr">
        <is>
          <t>Mulatte</t>
        </is>
      </c>
      <c r="B13085" t="inlineStr"/>
      <c r="C13085" t="inlineStr"/>
      <c r="D13085" t="inlineStr">
        <is>
          <t>người da trắng lai da đen</t>
        </is>
      </c>
    </row>
    <row r="13086">
      <c r="A13086" t="inlineStr">
        <is>
          <t>Mulde</t>
        </is>
      </c>
      <c r="B13086" t="inlineStr"/>
      <c r="C13086" t="inlineStr"/>
      <c r="D13086" t="inlineStr">
        <is>
          <t>lỗ hổng, hố hốc, ổ, khoang - chỗ rống, chỗ trũng, chỗ lõm sâu hoắm, thung lũng lòng chảo - chuồng thỏ, lều, chòi, quán, xe goòng - máng ăn, máng xối, ống xối, máng nhào bột = die Mulde +</t>
        </is>
      </c>
    </row>
    <row r="13087">
      <c r="A13087" t="inlineStr">
        <is>
          <t>Mulemaschine</t>
        </is>
      </c>
      <c r="B13087" t="inlineStr"/>
      <c r="C13087" t="inlineStr"/>
      <c r="D13087" t="inlineStr">
        <is>
          <t>con la, người cứng đầu cứng cổ, người ương bướng, máy kéo sợi, thú lai, cây lai, dép đế mỏng</t>
        </is>
      </c>
    </row>
    <row r="13088">
      <c r="A13088" t="inlineStr">
        <is>
          <t>mulmig</t>
        </is>
      </c>
      <c r="B13088" t="inlineStr"/>
      <c r="C13088" t="inlineStr"/>
      <c r="D13088" t="inlineStr">
        <is>
          <t>mục, mục nát, thối, thối rữa, đồi bại, sa đoạ, xấu, vô giá trị, bất tài, khó chịu, tồi, làm bực mình, đáng ghét, mắc bệnh sán gan</t>
        </is>
      </c>
    </row>
    <row r="13089">
      <c r="A13089" t="inlineStr">
        <is>
          <t>Multiplikation</t>
        </is>
      </c>
      <c r="B13089" t="inlineStr"/>
      <c r="C13089" t="inlineStr"/>
      <c r="D13089" t="inlineStr">
        <is>
          <t>sự nhân, tính nhân</t>
        </is>
      </c>
    </row>
    <row r="13090">
      <c r="A13090" t="inlineStr">
        <is>
          <t>Multiplikator</t>
        </is>
      </c>
      <c r="B13090" t="inlineStr"/>
      <c r="C13090" t="inlineStr"/>
      <c r="D13090" t="inlineStr">
        <is>
          <t>số nhân, máy nhân, điện kế nhân, người làm cho bội lên</t>
        </is>
      </c>
    </row>
    <row r="13091">
      <c r="A13091" t="inlineStr">
        <is>
          <t>multiplizieren</t>
        </is>
      </c>
      <c r="B13091" t="inlineStr"/>
      <c r="C13091" t="inlineStr"/>
      <c r="D13091" t="inlineStr">
        <is>
          <t>nhân lên, làm bội lên, làm tăng lên nhiều lần, nhân, tăng lên nhiều lần, sinh sôi nảy nở</t>
        </is>
      </c>
    </row>
    <row r="13092">
      <c r="A13092" t="inlineStr">
        <is>
          <t>mumifizieren</t>
        </is>
      </c>
      <c r="B13092" t="inlineStr"/>
      <c r="C13092" t="inlineStr"/>
      <c r="D13092" t="inlineStr">
        <is>
          <t>ướp, làm héo, làm khô</t>
        </is>
      </c>
    </row>
    <row r="13093">
      <c r="A13093" t="inlineStr">
        <is>
          <t>Mumm</t>
        </is>
      </c>
      <c r="B13093" t="inlineStr"/>
      <c r="C13093" t="inlineStr"/>
      <c r="D13093" t="inlineStr">
        <is>
          <t>tinh thần hăng hái, tinh thần dũng cảm, dũng khí</t>
        </is>
      </c>
    </row>
    <row r="13094">
      <c r="A13094" t="inlineStr">
        <is>
          <t>Mummenschanz</t>
        </is>
      </c>
      <c r="B13094" t="inlineStr"/>
      <c r="C13094" t="inlineStr"/>
      <c r="D13094" t="inlineStr">
        <is>
          <t>sự trá hình, sự cải trang, quần áo cải trang, sự giá trị, sự nguỵ trang, bề ngoài lừa dối, sự che giấu, sự che đậy - buổi khiêu vũ đeo mặt nạ, dạ hội giả trang, sự giả trang, sự giả dạng, trò lừa bịp, trò giả dối - dạ dày bò, cỗ lòng, vật tầm thường, vật vô giá trị, bài văn dở, cuốn tiểu thuyết tồi, chuyên vô vị = der Mummenschanz +</t>
        </is>
      </c>
    </row>
    <row r="13095">
      <c r="A13095" t="inlineStr">
        <is>
          <t>Mumps</t>
        </is>
      </c>
      <c r="B13095" t="inlineStr"/>
      <c r="C13095" t="inlineStr"/>
      <c r="D13095" t="inlineStr">
        <is>
          <t>bệnh quai bị, sự hờn dỗi</t>
        </is>
      </c>
    </row>
    <row r="13096">
      <c r="A13096" t="inlineStr">
        <is>
          <t>Mundart</t>
        </is>
      </c>
      <c r="B13096" t="inlineStr"/>
      <c r="C13096" t="inlineStr"/>
      <c r="D13096" t="inlineStr">
        <is>
          <t>tiếng địa phương, phương ngôn - thành ngữ, đặc ngữ, cách biểu diễn, cách diễn đạt = die Londoner Mundart + = die bäuerliche Mundart +</t>
        </is>
      </c>
    </row>
    <row r="13097">
      <c r="A13097" t="inlineStr">
        <is>
          <t>mundartlich</t>
        </is>
      </c>
      <c r="B13097" t="inlineStr"/>
      <c r="C13097" t="inlineStr"/>
      <c r="D13097" t="inlineStr">
        <is>
          <t>biện chứng, dialectal</t>
        </is>
      </c>
    </row>
    <row r="13098">
      <c r="A13098" t="inlineStr">
        <is>
          <t>Munde</t>
        </is>
      </c>
      <c r="B13098" t="inlineStr"/>
      <c r="C13098" t="inlineStr"/>
      <c r="D13098" t="inlineStr">
        <is>
          <t>há hốc mồm ra = sich etwas vom Munde absparen +</t>
        </is>
      </c>
    </row>
    <row r="13099">
      <c r="A13099" t="inlineStr">
        <is>
          <t>mundtot</t>
        </is>
      </c>
      <c r="B13099" t="inlineStr"/>
      <c r="C13099" t="inlineStr"/>
      <c r="D13099" t="inlineStr">
        <is>
          <t>bịt miệng, khoá miệng &amp; ), nôn khan, oẹ, nghẹn, nói đùa chơi, nói giỡn chơi, cho cái banh miệng vào mồm, làm trò khôi hài, pha trò, nói dối, lừa phỉnh, đánh lừa, không cho phát biểu - cắt đứt, chấm dứt - bịt mõm, khoá mõm, cấm đoán tự do ngôn luận, khoá miệng - ép, nén, nén chặt, bẻ lại làm phải cứng họng, bóp chết, đàn áp, bị ép, bị nén, chen</t>
        </is>
      </c>
    </row>
    <row r="13100">
      <c r="A13100" t="inlineStr">
        <is>
          <t>Mundtuch</t>
        </is>
      </c>
      <c r="B13100" t="inlineStr"/>
      <c r="C13100" t="inlineStr"/>
      <c r="D13100" t="inlineStr">
        <is>
          <t>khăn ăn, tả lót</t>
        </is>
      </c>
    </row>
    <row r="13101">
      <c r="A13101" t="inlineStr">
        <is>
          <t>Mundvoll</t>
        </is>
      </c>
      <c r="B13101" t="inlineStr"/>
      <c r="C13101" t="inlineStr"/>
      <c r="D13101" t="inlineStr">
        <is>
          <t>miếng, mấu</t>
        </is>
      </c>
    </row>
    <row r="13102">
      <c r="A13102" t="inlineStr">
        <is>
          <t>Mundwasser</t>
        </is>
      </c>
      <c r="B13102" t="inlineStr"/>
      <c r="C13102" t="inlineStr"/>
      <c r="D13102" t="inlineStr">
        <is>
          <t>thuốc súc miệng, thuốc súc họng</t>
        </is>
      </c>
    </row>
    <row r="13103">
      <c r="A13103" t="inlineStr">
        <is>
          <t>Mundwerk</t>
        </is>
      </c>
      <c r="B13103" t="inlineStr"/>
      <c r="C13103" t="inlineStr"/>
      <c r="D13103">
        <f> ein flottes Mundwerk haben +</f>
        <v/>
      </c>
    </row>
    <row r="13104">
      <c r="A13104" t="inlineStr">
        <is>
          <t>Munition</t>
        </is>
      </c>
      <c r="B13104" t="inlineStr"/>
      <c r="C13104" t="inlineStr"/>
      <c r="D13104" t="inlineStr">
        <is>
          <t>đạn dược - = die panzerbrechende Munition +</t>
        </is>
      </c>
    </row>
    <row r="13105">
      <c r="A13105" t="inlineStr">
        <is>
          <t>munkeln</t>
        </is>
      </c>
      <c r="B13105" t="inlineStr"/>
      <c r="C13105" t="inlineStr"/>
      <c r="D13105" t="inlineStr">
        <is>
          <t>nói thầm, xì xào, xào xạc, xì xào bàn tán, bí mật phao lên</t>
        </is>
      </c>
    </row>
    <row r="13106">
      <c r="A13106" t="inlineStr">
        <is>
          <t>munter</t>
        </is>
      </c>
      <c r="B13106" t="inlineStr"/>
      <c r="C13106" t="inlineStr"/>
      <c r="D13106" t="inlineStr">
        <is>
          <t>ở trên cao, thoáng khí, thông khí, thoáng gió, lộng gió, vô hình, hư không, mỏng nhẹ, nhẹ nhàng, duyên dáng, uyển chuyển, vui, vui nhộn, thảnh thơi, thoải mái, ung dung, hão, hời hợt, thiếu nghiêm túc - tỉnh táo, cảnh giác, linh lợi, nhanh nhẹn, nhanh nhẫu, hoạt bát - có sinh khí, có sức sống, nhộn nhịp, náo nhiệt - hoạt động, trở dậy, xôn xao, xao động - - sung sướng, vui vẻ - - nhanh, nhanh nhẩu, lanh lợi, phát đạt, nổi bọt lóng lánh, sủi bọt, trong lành, mát mẻ, lồng lộng - hân hoan - tươi, tươi tắn, mơn mởn, còn rõ rệt, chưa phai mờ, trong sạch, tươi mát, mới, vừa mới tới, vừa mới ra, non nớt, ít kinh nghiệm, không mặn, không chát, ngọt, khoẻ khắn, sảng khoái, khoẻ mạnh - hỗn xược, xấc láo, sỗ sàng, ngà ngà say, chếnh choáng, vừa mới có sữa - nghịch ngợm, hay nô đùa - thong dong, khoái chí, có vẻ tự mãn - vui tươi, vui tính - sống, sinh động, giống như thật, hoạt bát hăng hái, năng nổ, sôi nổi, khó khăn, nguy hiểm, thất điên bát đảo, sắc sảo - mau, tinh, sắc, thính, tính linh lợi, nhanh trí, sáng trí, nhạy cảm, dễ - nhanh nhảu - thoăn thoắt - sống dai - chói lọi, sặc sỡ, đầy sức sống, mạnh mẽ, sâu sắc - dễ bay hơi, không kiên định, hay thay đổi, nhẹ dạ = gesund und munter +</t>
        </is>
      </c>
    </row>
    <row r="13107">
      <c r="A13107" t="inlineStr">
        <is>
          <t>Munterkeit</t>
        </is>
      </c>
      <c r="B13107" t="inlineStr"/>
      <c r="C13107" t="inlineStr"/>
      <c r="D13107" t="inlineStr">
        <is>
          <t>sự sốt sắng, sự hoạt bát, sự nhanh nhẩu - lòng hăng hái, nhiệt tình, sự cao hứng, sự hào hứng, tính hoạt bát, sinh khí, sự nhộn nhịp, sự náo nhiệt, sự sôi nổi, tính sinh động, tính linh hoạt, sự cỗ vũ, sự sản xuất phim hoạt hoạ - sự vui vẻ, tính vui vẻ, vẻ hoan hỉ, số nhiều) trò vui, cuộc liên hoan đình đám, vẻ xán lạn, vẻ tươi vui - sự vui nhộn, thái độ thong dong, vẻ khoái chí, vẻ tự mãn - tính hăng hái, tính năng nổ, tính sôi nổi - tính nhanh nhảu</t>
        </is>
      </c>
    </row>
    <row r="13108">
      <c r="A13108" t="inlineStr">
        <is>
          <t>Murmeln</t>
        </is>
      </c>
      <c r="B13108" t="inlineStr"/>
      <c r="C13108" t="inlineStr"/>
      <c r="D13108" t="inlineStr">
        <is>
          <t>tiếng bập bẹ, tiếng bi bô, sự nói lảm nhảm, sự, tiếng rì rào, tiếng róc rách, sự tiết lộ - - tiếng nói lầm bầm - tiếng rì rầm, tiếng xì xào, tiếng thì thầm, tiếng nói thầm, tiếng lẩm bẩm, lời than phiền, lời kêu ca - sự gợn sóng lăn tăn, máy chải</t>
        </is>
      </c>
    </row>
    <row r="13109">
      <c r="A13109" t="inlineStr">
        <is>
          <t>murmeln</t>
        </is>
      </c>
      <c r="B13109" t="inlineStr"/>
      <c r="C13109" t="inlineStr"/>
      <c r="D13109" t="inlineStr">
        <is>
          <t>bập bẹ, bi bô, nói nhiều, nói lảm nhảm, bép xép, rì rào, róc rách, tiết lộ - nổi bong bóng, nổi bọt, sôi sùng sục, nổi tăm, đánh lừa, lừa bịp - kêu vo vo, kêu vù vù, rì rầm, lan truyền, bay sát máy bay khác, tranh nhau nói ồn ào, ném mạnh, liệng mạnh, uống cạn, uống hết sạch - nói lầm bầm, nhai trệu trạo - xì xào, thì thầm, nói thầm, lẩm bẩm, than phiền, kêu ca - nói khẽ, nói lẩm bẩm, cằn nhằn, càu nhàu - chảy cuồn cuộn, viền bằng dây kim tuyến, viền rua, đan móc, té nhào, đổ lật, lộn tùng phèo, làm té nhào, làm lộn tùng phèo - gợn sóng lăn tăn, làm cho gợn sóng lăn tăn, làm cho rì rào khẽ lay động, chải bằng máy chải</t>
        </is>
      </c>
    </row>
    <row r="13110">
      <c r="A13110" t="inlineStr">
        <is>
          <t>murmelnd</t>
        </is>
      </c>
      <c r="B13110" t="inlineStr"/>
      <c r="C13110" t="inlineStr"/>
      <c r="D13110" t="inlineStr">
        <is>
          <t>rì rầm, xì xào, róc rách, thì thầm - gợn lăn tan = murmelnd rieseln +</t>
        </is>
      </c>
    </row>
    <row r="13111">
      <c r="A13111" t="inlineStr">
        <is>
          <t>Murmeltier</t>
        </is>
      </c>
      <c r="B13111" t="inlineStr"/>
      <c r="C13111" t="inlineStr"/>
      <c r="D13111" t="inlineStr">
        <is>
          <t>con macmôt - = schlafen wie ein Murmeltier + = ich schlief wie ein Murmeltier +</t>
        </is>
      </c>
    </row>
    <row r="13112">
      <c r="A13112" t="inlineStr">
        <is>
          <t>Murren</t>
        </is>
      </c>
      <c r="B13112" t="inlineStr"/>
      <c r="C13112" t="inlineStr"/>
      <c r="D13112" t="inlineStr">
        <is>
          <t>sự rên rỉ, tiếng rên rỉ, tiếng lầm bầm - sự càu nhàu, sự cằn nhằn, tiếng càu nhàu, sự lầm bầm - tiếng rì rầm, tiếng rì rào, tiếng xì xào, tiếng róc rách, tiếng thì thầm, tiếng nói thầm, tiếng lẩm bẩm, lời than phiền, lời kêu ca = ohne Murren +</t>
        </is>
      </c>
    </row>
    <row r="13113">
      <c r="A13113" t="inlineStr">
        <is>
          <t>murren</t>
        </is>
      </c>
      <c r="B13113" t="inlineStr"/>
      <c r="C13113" t="inlineStr"/>
      <c r="D13113" t="inlineStr">
        <is>
          <t>rên rỉ, kêu rên, trĩu xuống, võng xuống, kĩu kịt - gắt gỏng, càu nhàu, cằn nhằn - - lẩm bẩm, lầm bầm, gầm lên = murren + = murren + = murren +</t>
        </is>
      </c>
    </row>
    <row r="13114">
      <c r="A13114" t="inlineStr">
        <is>
          <t>murrend</t>
        </is>
      </c>
      <c r="B13114" t="inlineStr"/>
      <c r="C13114" t="inlineStr"/>
      <c r="D13114" t="inlineStr">
        <is>
          <t>rì rầm, xì xào, róc rách, thì thầm</t>
        </is>
      </c>
    </row>
    <row r="13115">
      <c r="A13115" t="inlineStr">
        <is>
          <t>Mus</t>
        </is>
      </c>
      <c r="B13115" t="inlineStr"/>
      <c r="C13115" t="inlineStr"/>
      <c r="D13115" t="inlineStr">
        <is>
          <t>món hoa quả nấu, người khờ dại, người ngu xuẩn, người xuẩn ngốc, người làm trò hề, anh hề, người bị lừa phỉnh - mứt, sự kẹp chặt, sự ép chặt, sự ấn vào, sự tọng vào, sự nhồi nhét, đám đông chen chúc, đám đông tắc nghẽn, sự mắc kẹt, sự kẹt, tình hình khó khăn, tình thế khó xử, hoàn cảnh bế tắc - nhiễu - hạt ngâm nước nóng, thóc cám nấu trộn, đậu nghiền nhừ, khoai nghiền nhừ, cháo đặc, mớ hỗn độn, người được mê, người được phải lòng - hồ bột, chất đặc sệt, cháo bột mì, cháo ngô, chuyện lãng mạn, cái ô, cuộc đi xe bằng chó</t>
        </is>
      </c>
    </row>
    <row r="13116">
      <c r="A13116" t="inlineStr">
        <is>
          <t>Muschel</t>
        </is>
      </c>
      <c r="B13116" t="inlineStr"/>
      <c r="C13116" t="inlineStr"/>
      <c r="D13116" t="inlineStr">
        <is>
          <t>vỏ, bao, mai, vỏ tàu, tường nhà, quan tài trong, thuyền đua, đạn trái phá, đạn súng cối, đạn, đốc kiếm, shell-jacket, lớp, nét đại cương, vỏ bề ngoài, đàn lia = die Muschel + = die Muschel + = Muschel- +</t>
        </is>
      </c>
    </row>
    <row r="13117">
      <c r="A13117" t="inlineStr">
        <is>
          <t>Muscheln</t>
        </is>
      </c>
      <c r="B13117" t="inlineStr"/>
      <c r="C13117" t="inlineStr"/>
      <c r="D13117" t="inlineStr">
        <is>
          <t>ống xifông, ống truyền nước, vòi truyền nước, xifông ống thở, vòi hút siphuncle)</t>
        </is>
      </c>
    </row>
    <row r="13118">
      <c r="A13118" t="inlineStr">
        <is>
          <t>Muse</t>
        </is>
      </c>
      <c r="B13118" t="inlineStr"/>
      <c r="C13118" t="inlineStr"/>
      <c r="D13118" t="inlineStr">
        <is>
          <t>Muse thần nàng thơ, hứng thơ, tài thơ = die leichte Muse +</t>
        </is>
      </c>
    </row>
    <row r="13119">
      <c r="A13119" t="inlineStr">
        <is>
          <t>Museum</t>
        </is>
      </c>
      <c r="B13119" t="inlineStr"/>
      <c r="C13119" t="inlineStr"/>
      <c r="D13119" t="inlineStr">
        <is>
          <t>nhà bảo tàng = ein Museum stiften + = die Führung durch ein Museum + = es lohnt sich, das Museum zu zu besuchen +</t>
        </is>
      </c>
    </row>
    <row r="13120">
      <c r="A13120" t="inlineStr">
        <is>
          <t>Museumsdirektor</t>
        </is>
      </c>
      <c r="B13120" t="inlineStr"/>
      <c r="C13120" t="inlineStr"/>
      <c r="D13120" t="inlineStr">
        <is>
          <t>người giữ gìn, người bảo vệ, người bảo quản, chuyên viên bảo quản - người phụ trách, người quản lý, người trông nom, uỷ viên ban quản trị</t>
        </is>
      </c>
    </row>
    <row r="13121">
      <c r="A13121" t="inlineStr">
        <is>
          <t>Musik</t>
        </is>
      </c>
      <c r="B13121" t="inlineStr"/>
      <c r="C13121" t="inlineStr"/>
      <c r="D13121" t="inlineStr">
        <is>
          <t>dải, băng, đai, nẹp, dải đóng gáy sách, dải cổ áo, dải băng, đoàn, toán, lũ, bọn, bầy, dàn nhạc, ban nhạc - nhạc, âm nhạc, tiếng nhạc, khúc nhạc = in Musik setzen + = die polyphone Musik + = die klassische Musik + = die kirchliche Musik + = von Musik umrahmt + = auf Musik schneiden + = das Verständnis für Musik + = mit Musik hinausbegleiten + = etwas mit Musik untermalen +</t>
        </is>
      </c>
    </row>
    <row r="13122">
      <c r="A13122" t="inlineStr">
        <is>
          <t>musikalisch</t>
        </is>
      </c>
      <c r="B13122" t="inlineStr"/>
      <c r="C13122" t="inlineStr"/>
      <c r="D13122" t="inlineStr">
        <is>
          <t>nhạc, âm nhạc, du dương, êm tai, thánh thót, thích nhạc, có năng khiếu về nhạc, biết thưởng thức nhạc, giỏi nhạc, được phổ nhạc, có nhạc kèm theo = musikalisch sein +</t>
        </is>
      </c>
    </row>
    <row r="13123">
      <c r="A13123" t="inlineStr">
        <is>
          <t>Musikant</t>
        </is>
      </c>
      <c r="B13123" t="inlineStr"/>
      <c r="C13123" t="inlineStr"/>
      <c r="D13123" t="inlineStr">
        <is>
          <t>nhạc sĩ, nhà soạn nhạc</t>
        </is>
      </c>
    </row>
    <row r="13124">
      <c r="A13124" t="inlineStr">
        <is>
          <t>Musiker</t>
        </is>
      </c>
      <c r="B13124" t="inlineStr"/>
      <c r="C13124" t="inlineStr"/>
      <c r="D13124" t="inlineStr">
        <is>
          <t>nhạc sĩ dàn nhạc - nhạc sĩ, nhà soạn nhạc</t>
        </is>
      </c>
    </row>
    <row r="13125">
      <c r="A13125" t="inlineStr">
        <is>
          <t>Musikfreund</t>
        </is>
      </c>
      <c r="B13125" t="inlineStr"/>
      <c r="C13125" t="inlineStr"/>
      <c r="D13125" t="inlineStr">
        <is>
          <t>người yêu nhạc, người thích nhạc</t>
        </is>
      </c>
    </row>
    <row r="13126">
      <c r="A13126" t="inlineStr">
        <is>
          <t>Musikhochschule</t>
        </is>
      </c>
      <c r="B13126" t="inlineStr"/>
      <c r="C13126" t="inlineStr"/>
      <c r="D13126" t="inlineStr">
        <is>
          <t>trường nhạc - nhà kính, conservatoire</t>
        </is>
      </c>
    </row>
    <row r="13127">
      <c r="A13127" t="inlineStr">
        <is>
          <t>Musikkapelle</t>
        </is>
      </c>
      <c r="B13127" t="inlineStr"/>
      <c r="C13127" t="inlineStr"/>
      <c r="D13127" t="inlineStr">
        <is>
          <t>dải, băng, đai, nẹp, dải đóng gáy sách, dải cổ áo, dải băng, đoàn, toán, lũ, bọn, bầy, dàn nhạc, ban nhạc</t>
        </is>
      </c>
    </row>
    <row r="13128">
      <c r="A13128" t="inlineStr">
        <is>
          <t>Musikkorps</t>
        </is>
      </c>
      <c r="B13128" t="inlineStr"/>
      <c r="C13128" t="inlineStr"/>
      <c r="D13128" t="inlineStr">
        <is>
          <t>dải, băng, đai, nẹp, dải đóng gáy sách, dải cổ áo, dải băng, đoàn, toán, lũ, bọn, bầy, dàn nhạc, ban nhạc</t>
        </is>
      </c>
    </row>
    <row r="13129">
      <c r="A13129" t="inlineStr">
        <is>
          <t>musikliebend</t>
        </is>
      </c>
      <c r="B13129" t="inlineStr"/>
      <c r="C13129" t="inlineStr"/>
      <c r="D13129" t="inlineStr">
        <is>
          <t>yêu nhạc, thích nhạc</t>
        </is>
      </c>
    </row>
    <row r="13130">
      <c r="A13130" t="inlineStr">
        <is>
          <t>Musikpavillon</t>
        </is>
      </c>
      <c r="B13130" t="inlineStr"/>
      <c r="C13130" t="inlineStr"/>
      <c r="D13130" t="inlineStr">
        <is>
          <t>bục dàn nhạc</t>
        </is>
      </c>
    </row>
    <row r="13131">
      <c r="A13131" t="inlineStr">
        <is>
          <t>Musiktruhe</t>
        </is>
      </c>
      <c r="B13131" t="inlineStr"/>
      <c r="C13131" t="inlineStr"/>
      <c r="D13131" t="inlineStr">
        <is>
          <t>điện báo rađiô, phim rơngen, ảnh tia X, của radiogramophone) máy hát điện, máy rađiô có quay đĩa</t>
        </is>
      </c>
    </row>
    <row r="13132">
      <c r="A13132" t="inlineStr">
        <is>
          <t>musizieren</t>
        </is>
      </c>
      <c r="B13132" t="inlineStr"/>
      <c r="C13132" t="inlineStr"/>
      <c r="D13132" t="inlineStr">
        <is>
          <t>chơi, nô đùa, đùa giỡn, đánh, thổi ..., đá..., chơi được, đánh bạc, đóng trong kịch, tuồng...), biểu diễn, nã vào, phun vào, giỡn, lung linh, lấp lánh, óng ánh, lóng lánh, chập chờn, nhấp nhô - xử sự, ăn ở, chạy, chuyển vận, vận hành, xoay dễ dàng..., nghỉ việc, không làm việc, kéo, thổi..., đánh ra, đi, thi đấu với, đấu, chọn vào chơi..., cho vào chơi..., đóng, đóng vai, diễn, giả làm, xử sự như là - làm chơi, xỏ chơi, nả, chiếu, phun, giật, giật dây câu cho mệt</t>
        </is>
      </c>
    </row>
    <row r="13133">
      <c r="A13133" t="inlineStr">
        <is>
          <t>Muskel</t>
        </is>
      </c>
      <c r="B13133" t="inlineStr"/>
      <c r="C13133" t="inlineStr"/>
      <c r="D13133" t="inlineStr">
        <is>
          <t>bắp thịt, cơ, sức lực = der ausdehnende Muskel +</t>
        </is>
      </c>
    </row>
    <row r="13134">
      <c r="A13134" t="inlineStr">
        <is>
          <t>Muskelkater</t>
        </is>
      </c>
      <c r="B13134" t="inlineStr"/>
      <c r="C13134" t="inlineStr"/>
      <c r="D13134">
        <f> einen Muskelkater haben +</f>
        <v/>
      </c>
    </row>
    <row r="13135">
      <c r="A13135" t="inlineStr">
        <is>
          <t>Muskelkraft</t>
        </is>
      </c>
      <c r="B13135" t="inlineStr"/>
      <c r="C13135" t="inlineStr"/>
      <c r="D13135" t="inlineStr">
        <is>
          <t>bắp thịt, sức mạnh của bắp thịt, thịt lợn ướp</t>
        </is>
      </c>
    </row>
    <row r="13136">
      <c r="A13136" t="inlineStr">
        <is>
          <t>Muskeln</t>
        </is>
      </c>
      <c r="B13136" t="inlineStr"/>
      <c r="C13136" t="inlineStr"/>
      <c r="D13136" t="inlineStr">
        <is>
          <t>cơ, bắt thịt, gân, sức mạnh = ohne Muskeln +</t>
        </is>
      </c>
    </row>
    <row r="13137">
      <c r="A13137" t="inlineStr">
        <is>
          <t>Musketier</t>
        </is>
      </c>
      <c r="B13137" t="inlineStr"/>
      <c r="C13137" t="inlineStr"/>
      <c r="D13137" t="inlineStr">
        <is>
          <t>lính cầm súng hoả mai, lính ngự lâm</t>
        </is>
      </c>
    </row>
    <row r="13138">
      <c r="A13138" t="inlineStr">
        <is>
          <t>Muskulatur</t>
        </is>
      </c>
      <c r="B13138" t="inlineStr"/>
      <c r="C13138" t="inlineStr"/>
      <c r="D13138" t="inlineStr">
        <is>
          <t>hệ thống bắp thịt, hệ thống cơ</t>
        </is>
      </c>
    </row>
    <row r="13139">
      <c r="A13139" t="inlineStr">
        <is>
          <t>Muster</t>
        </is>
      </c>
      <c r="B13139" t="inlineStr"/>
      <c r="C13139" t="inlineStr"/>
      <c r="D13139" t="inlineStr">
        <is>
          <t>bản sao, bản chép lại, sự sao lại, sự chép lại, sự bắt chước, sự phỏng theo, sự mô phỏng, bản, cuộn, số, bản thảo, bản in, đề tài để viết, kiểu, mẫu - đề cương, bản phác thảo, phác hoạ, đồ án, ý muốn, ý định, dự định, dự kiến, mục đích, ý đồ, mưu đồ, kế hoạch, cách sắp xếp, cách trình bày, cách trang trí, loại, dạng, khả năng sáng tạo - tài nghĩ ra, sự sáng tạo - thí dụ, ví dụ, gương mẫu, gương, cái để làm gương, tiền lệ, lệ trước, vật so sánh, cái tương đương - mẫu mực, cái tương tự, cái sánh được - hình dáng, hình, hình ảnh, hình vẽ minh hoạ fig), vật tượng trưng, vật điển hình, vật giống, nhân vật, sơ đồ, lá số tử vi, con số, số học, sự tính toán bằng con số, số tiền, hình thái tu từ - giả thiết, hình nhịp điệu, hình múa - mô hình, người làm gương, người gương mẫu, người giống hệt, vật giống hệt, người làm kiểu, vật làm kiểu, người đàn bà mặc quần áo mẫu, quần áo mặc làm mẫu, vật mẫu - chủ đề quán xuyến, nhạc tố, ren rời - đất tơi xốp, đất, mốc, meo, khuôn, đường gờ, đường chỉ, tính tình - quy tắc tiêu chuẩn, chỉ tiêu - tuyệt phẩm, viên kim cương tuyệt đẹp - kiểu mẫu, mẫu hàng, mẫu vẽ, đường hướng dẫn hạ cánh, sơ đồ ném bom, sơ đồ bắn phá - cây cẩm chướng, hoa cẩm chướng, màu hồng, tình trạng tốt nhất, tình trạng hoàn hảo, loại tốt nhất, loại hoàn hảo, áo choàng đỏ của người săn cáo, vải để may áo choàng đỏ của người săn cáo - người săn cáo, thuốc màu vàng nhạt, ghe buồm, cà hồi lưng gù, cá đục dài - người đầu tiên, vật đầu tiên, mẫu đầu tiên, nguyên mẫu - - mẫu để xét nghiệm, cuồm thứ người - cờ hiệu, cờ, cánh cờ, tiêu chuẩn, chuẩn, trình độ, mức, chất lượng trung bình, lớp học, hạng, thứ, bản vị, chân, cột, cây mọc đứng, Xtanđa - chữ in, đại diện điển hình = das Muster + = Muster- + = nach Muster + = das karierte Muster + = als Muster dienen + = als Muster nehmen + = mit Muster schmücken + = als Muster dienen für + = sich ein Muster nehmen an +</t>
        </is>
      </c>
    </row>
    <row r="13140">
      <c r="A13140" t="inlineStr">
        <is>
          <t>Musterbeispiel</t>
        </is>
      </c>
      <c r="B13140" t="inlineStr"/>
      <c r="C13140" t="inlineStr"/>
      <c r="D13140" t="inlineStr">
        <is>
          <t>mẫu, hệ biến hoá</t>
        </is>
      </c>
    </row>
    <row r="13141">
      <c r="A13141" t="inlineStr">
        <is>
          <t>Mustergegenstand</t>
        </is>
      </c>
      <c r="B13141" t="inlineStr"/>
      <c r="C13141" t="inlineStr"/>
      <c r="D13141" t="inlineStr">
        <is>
          <t>kiểu, mẫu, mô hình, người làm gương, người gương mẫu, người giống hệt, vật giống hệt, người làm kiểu, vật làm kiểu, người đàn bà mặc quần áo mẫu, quần áo mặc làm mẫu, vật mẫu</t>
        </is>
      </c>
    </row>
    <row r="13142">
      <c r="A13142" t="inlineStr">
        <is>
          <t>musterhaft</t>
        </is>
      </c>
      <c r="B13142" t="inlineStr"/>
      <c r="C13142" t="inlineStr"/>
      <c r="D13142" t="inlineStr">
        <is>
          <t>mẫu mực, gương mẫu</t>
        </is>
      </c>
    </row>
    <row r="13143">
      <c r="A13143" t="inlineStr">
        <is>
          <t>Musterknabe</t>
        </is>
      </c>
      <c r="B13143" t="inlineStr"/>
      <c r="C13143" t="inlineStr"/>
      <c r="D13143" t="inlineStr">
        <is>
          <t>người hay lên mặt ta đây hay chữ, người hay lên mặt ta đây đạo đức, người hợm mình, người làm bộ, người khinh khỉnh, kẻ cắp</t>
        </is>
      </c>
    </row>
    <row r="13144">
      <c r="A13144" t="inlineStr">
        <is>
          <t>mustern</t>
        </is>
      </c>
      <c r="B13144" t="inlineStr"/>
      <c r="C13144" t="inlineStr"/>
      <c r="D13144" t="inlineStr">
        <is>
          <t>khám xét, xem xét, thẩm tra, khảo sát, nghiên cứu, hỏi thi, sát hạch, thẩm vấn, + into) thẩm tra - nhìn quan sát, nhìn trừng trừng - hình dung, miêu tả, mường tượng, tưởng tượng, làm điển hình cho, trang trí hình vẽ, đánh số, ghi giá, tính toán, có tên tuổi, có vai vế, làm tính - lấy làm kiểu mẫu, trang trí bằng mẫu vẽ - xem lại, xét lại, duyệt, xem xét lại, duyệt binh lại, hồi tưởng, phê bình, viết bài phê bình - đọc thử xem có đúng âm luật và nhịp điệu, ngâm, bình, đúng nhịp điệu, nhìn chăm chú, xem xét từng điểm một, nhìn lướt, đọc lướt, phân hình để truyền đi, quét - nhìn kỹ, xem xét kỹ lưỡng, nghiên cứu cẩn thận - thấy, nhìn, xem, quan sát, xét, nghĩ về = mustern +</t>
        </is>
      </c>
    </row>
    <row r="13145">
      <c r="A13145" t="inlineStr">
        <is>
          <t>Musterung</t>
        </is>
      </c>
      <c r="B13145" t="inlineStr"/>
      <c r="C13145" t="inlineStr"/>
      <c r="D13145" t="inlineStr">
        <is>
          <t>sự tập hợp, sự tập trung, sự duyệt binh, sự hội họp, sự tụ họp</t>
        </is>
      </c>
    </row>
    <row r="13146">
      <c r="A13146" t="inlineStr">
        <is>
          <t>Musterwort</t>
        </is>
      </c>
      <c r="B13146" t="inlineStr"/>
      <c r="C13146" t="inlineStr"/>
      <c r="D13146" t="inlineStr">
        <is>
          <t>mẫu, hệ biến hoá</t>
        </is>
      </c>
    </row>
    <row r="13147">
      <c r="A13147" t="inlineStr">
        <is>
          <t>Musterzeichner</t>
        </is>
      </c>
      <c r="B13147" t="inlineStr"/>
      <c r="C13147" t="inlineStr"/>
      <c r="D13147" t="inlineStr">
        <is>
          <t>người phác hoạ, người vẽ kiểu, người phác thảo cách trình bày, người trang trí, người thiết kế</t>
        </is>
      </c>
    </row>
    <row r="13148">
      <c r="A13148" t="inlineStr">
        <is>
          <t>Mutation</t>
        </is>
      </c>
      <c r="B13148" t="inlineStr"/>
      <c r="C13148" t="inlineStr"/>
      <c r="D13148" t="inlineStr">
        <is>
          <t>sự thay đổi, sự biến đổi, sự điều động đổi lẫn nhau, sự hoán chuyển, đột biến, sự biến đổi nguyên âm</t>
        </is>
      </c>
    </row>
    <row r="13149">
      <c r="A13149" t="inlineStr">
        <is>
          <t>mutig</t>
        </is>
      </c>
      <c r="B13149" t="inlineStr"/>
      <c r="C13149" t="inlineStr"/>
      <c r="D13149" t="inlineStr">
        <is>
          <t>gan, táo bạo, trơ tráo, mặt dạn mày dày, càn rỡ - dũng cảm, cả gan, trơ trẽn, liều lĩnh, rõ, rõ nét, dốc ngược, dốc đứng - gan dạ, can đảm, đẹp lộng lẫy, sang trọng, hào hoa phong nhã - - phiêu lưu - hào hiệp, uy nghi, lộng lẫy, tráng lệ, cao lớn đẹp dẽ, ăn mặc đẹp, chải chuốt, bảnh bao, chiều chuộng phụ nữ, nịnh đầm, chuyện yêu đương - như gà chọi, anh dũng, có nghị lực, bị bại liệt, què, thọt - có sạn, cứng cỏi, bạo dạn, gan góc - đầy khí thế, đầy nhuệ khí, nhiệt tình, hăng hái, sôi nổi - - can trường - - có khí thế, có tinh thần, tức giận, dễ nổi nóng - - = mutig sein +</t>
        </is>
      </c>
    </row>
    <row r="13150">
      <c r="A13150" t="inlineStr">
        <is>
          <t>mutlos</t>
        </is>
      </c>
      <c r="B13150" t="inlineStr"/>
      <c r="C13150" t="inlineStr"/>
      <c r="D13150" t="inlineStr">
        <is>
          <t>buồn nản, chán nản, chán ngán, thất vọng) - nản lòng, ngã lòng, thoái chí, thất vọng - cúi xuống, nhìn xuống - uể oải, lả, e thẹn, nhút nhát, yếu ớt, mờ nhạt, không rõ, chóng mặt, hay ngất, oi bức, ngột ngạt, kinh tởm, lợm giọng - bằng phẳng, bẹt, tẹt, sóng soài, sóng sượt, nhãn, cùng, đồng, nông, hoàn toàn, thẳng, thẳng thừng, dứt khoát, nhạt, tẻ nhạt, vô duyên, hả, ế ẩm, không thay đổi, không lên xuống, đứng im, bẹp, xì hơi - bải hoải, không một xu dính túi, kiết xác, giáng, bằng, phẳng, hoàn toàn thất bại - vô tình, không có tình, nhẫn tâm, ác - - không có tinh thần, yếu đuối</t>
        </is>
      </c>
    </row>
    <row r="13151">
      <c r="A13151" t="inlineStr">
        <is>
          <t>Mutlosigkeit</t>
        </is>
      </c>
      <c r="B13151" t="inlineStr"/>
      <c r="C13151" t="inlineStr"/>
      <c r="D13151" t="inlineStr">
        <is>
          <t>sự ớn lạnh, sự rùng mình, sự lạnh lẽo, sự giá lạnh, sự lạnh lùng, sự lạnh nhạt, sự làm nhụt, gáo nước lạnh, sự tôi - sự ẩm ướt, không khí ẩm thấp, khi mỏ, sự nản chí, sự ngã lòng, sự nản lòng, sự chán nản, rượu, đồ uống có chất rượu, sự uống rượu - sự làm mất hết can đảm, sự làm chán nản, sự làm ngã lòng, sự làm nản lòng, sự mất hết can đảm, sự can ngăn - sự mất hăng hái, sự mất nhuệ khí - tính thuần, tính dễ bảo, tính nhát gan, tính non gan, tính chất nhạt nhẽo, tính chất vô vị, tính chất buồn tẻ</t>
        </is>
      </c>
    </row>
    <row r="13152">
      <c r="A13152" t="inlineStr">
        <is>
          <t>Mutter</t>
        </is>
      </c>
      <c r="B13152" t="inlineStr"/>
      <c r="C13152" t="inlineStr"/>
      <c r="D13152" t="inlineStr">
        <is>
          <t>của mamma) má, mẹ - uây khyếm mẹ, gái nạ giòng mà vẫn còn xuân, vú - mẹ đẻ, nguồn gốc, nguyên nhân, mẹ ) = die Mutter + = Mutter- + = die werdende Mutter + = deine dich liebende Mutter + = von derselben Mutter geboren + = grüße deine Mutter herzlich von mir + = grüßen Sie bitte Ihre Mutter von mir +</t>
        </is>
      </c>
    </row>
    <row r="13153">
      <c r="A13153" t="inlineStr">
        <is>
          <t>Mutterherrschaft</t>
        </is>
      </c>
      <c r="B13153" t="inlineStr"/>
      <c r="C13153" t="inlineStr"/>
      <c r="D13153" t="inlineStr">
        <is>
          <t>chế độ quyền mẹ</t>
        </is>
      </c>
    </row>
    <row r="13154">
      <c r="A13154" t="inlineStr">
        <is>
          <t>Mutterkorn</t>
        </is>
      </c>
      <c r="B13154" t="inlineStr"/>
      <c r="C13154" t="inlineStr"/>
      <c r="D13154" t="inlineStr">
        <is>
          <t>cựa, hạt cựa</t>
        </is>
      </c>
    </row>
    <row r="13155">
      <c r="A13155" t="inlineStr">
        <is>
          <t>mutterlos</t>
        </is>
      </c>
      <c r="B13155" t="inlineStr"/>
      <c r="C13155" t="inlineStr"/>
      <c r="D13155" t="inlineStr">
        <is>
          <t>mồ côi mẹ</t>
        </is>
      </c>
    </row>
    <row r="13156">
      <c r="A13156" t="inlineStr">
        <is>
          <t>Muttermal</t>
        </is>
      </c>
      <c r="B13156" t="inlineStr"/>
      <c r="C13156" t="inlineStr"/>
      <c r="D13156" t="inlineStr">
        <is>
          <t>đê chắn sóng, nốt ruồi, chuột chũi - vết chàm</t>
        </is>
      </c>
    </row>
    <row r="13157">
      <c r="A13157" t="inlineStr">
        <is>
          <t>Muttermord</t>
        </is>
      </c>
      <c r="B13157" t="inlineStr"/>
      <c r="C13157" t="inlineStr"/>
      <c r="D13157" t="inlineStr">
        <is>
          <t>tội giết mẹ, kẻ giết mẹ</t>
        </is>
      </c>
    </row>
    <row r="13158">
      <c r="A13158" t="inlineStr">
        <is>
          <t>Mutterschaf</t>
        </is>
      </c>
      <c r="B13158" t="inlineStr"/>
      <c r="C13158" t="inlineStr"/>
      <c r="D13158" t="inlineStr">
        <is>
          <t>cừu cái</t>
        </is>
      </c>
    </row>
    <row r="13159">
      <c r="A13159" t="inlineStr">
        <is>
          <t>Mutterschaft</t>
        </is>
      </c>
      <c r="B13159" t="inlineStr"/>
      <c r="C13159" t="inlineStr"/>
      <c r="D13159" t="inlineStr">
        <is>
          <t>tính chất người mẹ, nhiệm vụ người mẹ - chức năng làm mẹ, bổn phận làm mẹ, tình mẹ</t>
        </is>
      </c>
    </row>
    <row r="13160">
      <c r="A13160" t="inlineStr">
        <is>
          <t>Muttertier</t>
        </is>
      </c>
      <c r="B13160" t="inlineStr"/>
      <c r="C13160" t="inlineStr"/>
      <c r="D13160" t="inlineStr">
        <is>
          <t>cha, mẹ, cha mẹ, ông cha, tổ tiên, nguồn gốc</t>
        </is>
      </c>
    </row>
    <row r="13161">
      <c r="A13161" t="inlineStr">
        <is>
          <t>Mutwille</t>
        </is>
      </c>
      <c r="B13161" t="inlineStr"/>
      <c r="C13161" t="inlineStr"/>
      <c r="D13161" t="inlineStr">
        <is>
          <t>điều ác, việc ác, mối hại, mối nguy hại, sự tổn hại, mối phiền luỵ, trò tinh nghịch, trò tinh quái, trò láu cá, sự ranh mãnh, sự láu lỉnh, sự hóm hỉnh, mối bất hoà, trò quỷ, đồ quỷ quái</t>
        </is>
      </c>
    </row>
    <row r="13162">
      <c r="A13162" t="inlineStr">
        <is>
          <t>mutwillig</t>
        </is>
      </c>
      <c r="B13162" t="inlineStr"/>
      <c r="C13162" t="inlineStr"/>
      <c r="D13162" t="inlineStr">
        <is>
          <t>hay đùa nghịch, hay bông đùa - hay làm hại, tác hại, có hại, tinh nghịch, tinh quái, ranh mãnh, láu lỉnh - nói đùa - nghịch gợm, đùa giỡn, lung tung, bậy bạ, bừa bãi, vô cớ, không mục đích, phóng đãng, dâm đãng, dâm ô, bất chính, tốt tươi, sum sê, um tùm, lố lăng, loạn - xấu, hư, tệ, đồi bại, tội lỗi, ác, độc ác, nguy hại, dữ, độc - cố ý, chủ tâm, cứng cổ, bướng, ngang ngạnh, ngoan cố</t>
        </is>
      </c>
    </row>
    <row r="13163">
      <c r="A13163" t="inlineStr">
        <is>
          <t>Mutwilligkeit</t>
        </is>
      </c>
      <c r="B13163" t="inlineStr"/>
      <c r="C13163" t="inlineStr"/>
      <c r="D13163" t="inlineStr">
        <is>
          <t>tính đồng bóng, tính hay thay đổi, quái vật, điều kỳ dị</t>
        </is>
      </c>
    </row>
    <row r="13164">
      <c r="A13164" t="inlineStr">
        <is>
          <t>mykologisch</t>
        </is>
      </c>
      <c r="B13164" t="inlineStr"/>
      <c r="C13164" t="inlineStr"/>
      <c r="D13164" t="inlineStr">
        <is>
          <t>môn học nấm</t>
        </is>
      </c>
    </row>
    <row r="13165">
      <c r="A13165" t="inlineStr">
        <is>
          <t>Myriade</t>
        </is>
      </c>
      <c r="B13165" t="inlineStr"/>
      <c r="C13165" t="inlineStr"/>
      <c r="D13165" t="inlineStr">
        <is>
          <t>mười nghìn, vô số</t>
        </is>
      </c>
    </row>
    <row r="13166">
      <c r="A13166" t="inlineStr">
        <is>
          <t>Mysterium</t>
        </is>
      </c>
      <c r="B13166" t="inlineStr"/>
      <c r="C13166" t="inlineStr"/>
      <c r="D13166" t="inlineStr">
        <is>
          <t>điều huyền bí, điều thần bí, bí mật, điều bí ẩn, nghi lễ bí truyền, nghi thức bí truyền, kịch tôn giáo, tiểu thuyết thần bí, truyện trinh thám</t>
        </is>
      </c>
    </row>
    <row r="13167">
      <c r="A13167" t="inlineStr">
        <is>
          <t>Mystik</t>
        </is>
      </c>
      <c r="B13167" t="inlineStr"/>
      <c r="C13167" t="inlineStr"/>
      <c r="D13167" t="inlineStr">
        <is>
          <t>đạo thần bí, thuyết thần bí, chủ nghĩa thần bí - không khí thần bí, thuật thần bí</t>
        </is>
      </c>
    </row>
    <row r="13168">
      <c r="A13168" t="inlineStr">
        <is>
          <t>Mystiker</t>
        </is>
      </c>
      <c r="B13168" t="inlineStr"/>
      <c r="C13168" t="inlineStr"/>
      <c r="D13168" t="inlineStr">
        <is>
          <t>người thần bí</t>
        </is>
      </c>
    </row>
    <row r="13169">
      <c r="A13169" t="inlineStr">
        <is>
          <t>mystisch</t>
        </is>
      </c>
      <c r="B13169" t="inlineStr"/>
      <c r="C13169" t="inlineStr"/>
      <c r="D13169" t="inlineStr">
        <is>
          <t>thần bí, huyền bí, khó giải thích, khó hiểu, bí ẩn</t>
        </is>
      </c>
    </row>
    <row r="13170">
      <c r="A13170" t="inlineStr">
        <is>
          <t>Mythenforscher</t>
        </is>
      </c>
      <c r="B13170" t="inlineStr"/>
      <c r="C13170" t="inlineStr"/>
      <c r="D13170" t="inlineStr">
        <is>
          <t>nhà nghiên cứu thần thoại, nhà thần thoại học</t>
        </is>
      </c>
    </row>
    <row r="13171">
      <c r="A13171" t="inlineStr">
        <is>
          <t>mythisch</t>
        </is>
      </c>
      <c r="B13171" t="inlineStr"/>
      <c r="C13171" t="inlineStr"/>
      <c r="D13171" t="inlineStr">
        <is>
          <t>thần thoại, hoang đường, tưởng tượng</t>
        </is>
      </c>
    </row>
    <row r="13172">
      <c r="A13172" t="inlineStr">
        <is>
          <t>Mythologe</t>
        </is>
      </c>
      <c r="B13172" t="inlineStr"/>
      <c r="C13172" t="inlineStr"/>
      <c r="D13172" t="inlineStr">
        <is>
          <t>nhà nghiên cứu thần thoại, nhà thần thoại học</t>
        </is>
      </c>
    </row>
    <row r="13173">
      <c r="A13173" t="inlineStr">
        <is>
          <t>mythologisch</t>
        </is>
      </c>
      <c r="B13173" t="inlineStr"/>
      <c r="C13173" t="inlineStr"/>
      <c r="D13173" t="inlineStr">
        <is>
          <t>thần thoại học, thần thoại, hoang đường, tưởng tượng</t>
        </is>
      </c>
    </row>
    <row r="13174">
      <c r="A13174" t="inlineStr">
        <is>
          <t>Mythos</t>
        </is>
      </c>
      <c r="B13174" t="inlineStr"/>
      <c r="C13174" t="inlineStr"/>
      <c r="D13174" t="inlineStr">
        <is>
          <t>thần thoại, chuyện hoang đường, vật hoang đường, chuyện tưởng tượng, vật tưởng tượng</t>
        </is>
      </c>
    </row>
    <row r="13175">
      <c r="A13175" t="inlineStr">
        <is>
          <t>Nabe</t>
        </is>
      </c>
      <c r="B13175" t="inlineStr"/>
      <c r="C13175" t="inlineStr"/>
      <c r="D13175" t="inlineStr">
        <is>
          <t>ông chủ, thủ trưởng, ông trùm, tay cừ, nhà vô địch, cái bướu, phần lồi, vấu lồi, thế cán, thế bướu, chỗ xây nổi lên - trục bánh xe, gian giữa của giáo đường = die Nabe +</t>
        </is>
      </c>
    </row>
    <row r="13176">
      <c r="A13176" t="inlineStr">
        <is>
          <t>Nabel</t>
        </is>
      </c>
      <c r="B13176" t="inlineStr"/>
      <c r="C13176" t="inlineStr"/>
      <c r="D13176" t="inlineStr">
        <is>
          <t>rốn, trung tâm = der Nabel +</t>
        </is>
      </c>
    </row>
    <row r="13177">
      <c r="A13177" t="inlineStr">
        <is>
          <t>Nabelschnur</t>
        </is>
      </c>
      <c r="B13177" t="inlineStr"/>
      <c r="C13177" t="inlineStr"/>
      <c r="D13177">
        <f> die Nabelschnur +</f>
        <v/>
      </c>
    </row>
    <row r="13178">
      <c r="A13178" t="inlineStr">
        <is>
          <t>nach</t>
        </is>
      </c>
      <c r="B13178" t="inlineStr"/>
      <c r="C13178" t="inlineStr"/>
      <c r="D13178" t="inlineStr">
        <is>
          <t>sau, đằng sau, sau khi, ở đằng sau, phía sau, đứng sau, liền sau, theo sau, theo đuổi, phỏng theo, theo, với, do, vì, mặc dù, bất chấp, sau này, sau đây, tiếp sau, ở phía sau = frei nach + = nach wie vor + = nach und nach +</t>
        </is>
      </c>
    </row>
    <row r="13179">
      <c r="A13179" t="inlineStr">
        <is>
          <t>Nach-</t>
        </is>
      </c>
      <c r="B13179" t="inlineStr"/>
      <c r="C13179" t="inlineStr"/>
      <c r="D13179" t="inlineStr">
        <is>
          <t>sau, đằng sau, sau khi, ở đằng sau, phía sau, đứng sau, liền sau, theo sau, theo đuổi, phỏng theo, theo, với, do, vì, mặc dù, bất chấp, sau này, sau đây, tiếp sau, ở phía sau</t>
        </is>
      </c>
    </row>
    <row r="13180">
      <c r="A13180" t="inlineStr">
        <is>
          <t>nachahmbar</t>
        </is>
      </c>
      <c r="B13180" t="inlineStr"/>
      <c r="C13180" t="inlineStr"/>
      <c r="D13180" t="inlineStr">
        <is>
          <t>có thể bắt chước được, có thể mô phỏng được</t>
        </is>
      </c>
    </row>
    <row r="13181">
      <c r="A13181" t="inlineStr">
        <is>
          <t>nachahmen</t>
        </is>
      </c>
      <c r="B13181" t="inlineStr"/>
      <c r="C13181" t="inlineStr"/>
      <c r="D13181" t="inlineStr">
        <is>
          <t>sao lại, chép lại, bắt chước, phỏng theo, mô phỏng, quay cóp - thi đua với, ganh đua với, cạnh tranh với, tích cực noi gương - cuộn, làm giống như thật, làm giả, giả mạo, ứng khẩu - theo gương, noi gương, làm theo, phỏng mẫu - diễn kịch điệu bộ, bắt chước điệu b - người có tài bắt chước, nhại, giống hệt - giả vờ, giả cách, đóng vai, đội lốt, dựa theo = nachahmen +</t>
        </is>
      </c>
    </row>
    <row r="13182">
      <c r="A13182" t="inlineStr">
        <is>
          <t>nachahmend</t>
        </is>
      </c>
      <c r="B13182" t="inlineStr"/>
      <c r="C13182" t="inlineStr"/>
      <c r="D13182" t="inlineStr">
        <is>
          <t>bắt chước, mô phỏng, phỏng mẫu, hay bắt chước, giả, tượng thanh</t>
        </is>
      </c>
    </row>
    <row r="13183">
      <c r="A13183" t="inlineStr">
        <is>
          <t>Nachahmer</t>
        </is>
      </c>
      <c r="B13183" t="inlineStr"/>
      <c r="C13183" t="inlineStr"/>
      <c r="D13183" t="inlineStr">
        <is>
          <t>tiếng dội, tiếng vang, sự bắt chước mù quáng, người bắt chước mù quáng, người ủng hộ mù quáng, thể thơ liên hoàn, ám hiệu cho đồng bọn - người hay bắt chước, thú hay bắt chước, người làm đồ giả</t>
        </is>
      </c>
    </row>
    <row r="13184">
      <c r="A13184" t="inlineStr">
        <is>
          <t>Nachahmung</t>
        </is>
      </c>
      <c r="B13184" t="inlineStr"/>
      <c r="C13184" t="inlineStr"/>
      <c r="D13184" t="inlineStr">
        <is>
          <t>bản sao, bản chép lại, sự sao lại, sự chép lại, sự bắt chước, sự phỏng theo, sự mô phỏng, bản, cuộn, số, bản thảo, bản in, đề tài để viết, kiểu, mẫu - vật giả, vật giả mạo - sự noi gương, vật bắt chước, vật mô phỏng, vật phỏng mẫu, đồ giả, sự phỏng mẫu, giả - tài bắt chước, vật giống hệt, mimesis - sự chế nhạo, sự nhạo báng, sự chế giễu - bóng, bóng tối, bóng râm, bóng mát, chỗ tối, hình bóng, bạn nối khố, bạn thân, người theo sát như hình với bóng, người đi theo không rời bước, điểm báo trước, dấu vết, chút, gợn - vật vô hình, sự tối tăm, sự che chở, sự bảo vệ - sự giả, sự giả bộ, sự giả vờ, sự giả mạo, người giả bộ, người giả vờ, người giả mạo, khăn phủ - hình ảnh, vật thay thế giả tạo, sự vờ vịt = zur Nachahmung + = die genaue Nachahmung + = als Nachahmung von +</t>
        </is>
      </c>
    </row>
    <row r="13185">
      <c r="A13185" t="inlineStr">
        <is>
          <t>Nachbar</t>
        </is>
      </c>
      <c r="B13185" t="inlineStr"/>
      <c r="C13185" t="inlineStr"/>
      <c r="D13185" t="inlineStr">
        <is>
          <t>người hàng xóm, người láng giềng, người ở bên cạnh, vật ở cạnh, người đồng loại = Nachbar- +</t>
        </is>
      </c>
    </row>
    <row r="13186">
      <c r="A13186" t="inlineStr">
        <is>
          <t>nachbarlich</t>
        </is>
      </c>
      <c r="B13186" t="inlineStr"/>
      <c r="C13186" t="inlineStr"/>
      <c r="D13186" t="inlineStr">
        <is>
          <t>ăn ở với xóm giềng thuận hoà</t>
        </is>
      </c>
    </row>
    <row r="13187">
      <c r="A13187" t="inlineStr">
        <is>
          <t>Nachbarschaft</t>
        </is>
      </c>
      <c r="B13187" t="inlineStr"/>
      <c r="C13187" t="inlineStr"/>
      <c r="D13187" t="inlineStr">
        <is>
          <t>sự kề nhau, sự gần nhau, sự tiếp giáp, sự liên tưởng - hàng xóm, láng giềng, tình hàng xóm, tình trạng ở gần, vùng lân cận - tình hàng xóm láng giềng - sự lân cận, sự tiếp cận, quan hệ gần gũi = in der Nachbarschaft +</t>
        </is>
      </c>
    </row>
    <row r="13188">
      <c r="A13188" t="inlineStr">
        <is>
          <t>Nachbau</t>
        </is>
      </c>
      <c r="B13188" t="inlineStr"/>
      <c r="C13188" t="inlineStr"/>
      <c r="D13188" t="inlineStr">
        <is>
          <t>dòng vô tính, hệ vô tính</t>
        </is>
      </c>
    </row>
    <row r="13189">
      <c r="A13189" t="inlineStr">
        <is>
          <t>Nachbearbeitung</t>
        </is>
      </c>
      <c r="B13189" t="inlineStr"/>
      <c r="C13189" t="inlineStr"/>
      <c r="D13189"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 - sự kết thúc, sự kết liễu, phần cuối, phần kết thúc, đoạn kết thúc, sự sang sửa, cuối cùng, sự hoàn thiện, tích chất kỹ, tính chất trau chuốt</t>
        </is>
      </c>
    </row>
    <row r="13190">
      <c r="A13190" t="inlineStr">
        <is>
          <t>nachbestellen</t>
        </is>
      </c>
      <c r="B13190" t="inlineStr"/>
      <c r="C13190" t="inlineStr"/>
      <c r="D13190" t="inlineStr">
        <is>
          <t>nhắc lại, lặp lại, làm lại, đọc thuộc lòng, kể lại, thuật lại, tập duyệt, tái diễn, lặp đi lặp lại, nhắc đi nhắc lại, ợ, bỏ phiếu gian lận nhiều lần</t>
        </is>
      </c>
    </row>
    <row r="13191">
      <c r="A13191" t="inlineStr">
        <is>
          <t>Nachbestellung</t>
        </is>
      </c>
      <c r="B13191" t="inlineStr"/>
      <c r="C13191" t="inlineStr"/>
      <c r="D13191" t="inlineStr">
        <is>
          <t>cú đánh theo, nửa suất thêm - sự nhắc lại, sự lặp lại, cái lặp lại, tiết mục được biểu diễn lại, phần chỉ lại, dấu chỉ phần trở lại, chương trình lập lại, giấy đặt hàng lập lại, chuyến hàng y như trước - học trò phải ở lại lớp, hình mẫu trang trí lặp đi lặp lại</t>
        </is>
      </c>
    </row>
    <row r="13192">
      <c r="A13192" t="inlineStr">
        <is>
          <t>nachbeten</t>
        </is>
      </c>
      <c r="B13192" t="inlineStr"/>
      <c r="C13192" t="inlineStr"/>
      <c r="D13192" t="inlineStr">
        <is>
          <t>dội lại, vang lại, lặp lại, lặp lại lời, lặp lại ý kiến, nội động từ, có tiếng dội, làm ám hiệu cho đồng bạn</t>
        </is>
      </c>
    </row>
    <row r="13193">
      <c r="A13193" t="inlineStr">
        <is>
          <t>Nachbeter</t>
        </is>
      </c>
      <c r="B13193" t="inlineStr"/>
      <c r="C13193" t="inlineStr"/>
      <c r="D13193" t="inlineStr">
        <is>
          <t>tiếng dội, tiếng vang, sự bắt chước mù quáng, người bắt chước mù quáng, người ủng hộ mù quáng, thể thơ liên hoàn, ám hiệu cho đồng bọn</t>
        </is>
      </c>
    </row>
    <row r="13194">
      <c r="A13194" t="inlineStr">
        <is>
          <t>nachbilden</t>
        </is>
      </c>
      <c r="B13194" t="inlineStr"/>
      <c r="C13194" t="inlineStr"/>
      <c r="D13194" t="inlineStr">
        <is>
          <t>sao lại, chép lại, bắt chước, phỏng theo, mô phỏng, quay cóp - thi đua với, ganh đua với, cạnh tranh với, tích cực noi gương - theo gương, noi gương, làm theo, phỏng mẫu, làm giả - lấy làm kiểu mẫu, trang trí bằng mẫu vẽ - làm giải khuây - tái sản xuất, làm sinh sôi nẩy nở, tái sinh, mọc lại, sao chép</t>
        </is>
      </c>
    </row>
    <row r="13195">
      <c r="A13195" t="inlineStr">
        <is>
          <t>Nachbilder</t>
        </is>
      </c>
      <c r="B13195" t="inlineStr"/>
      <c r="C13195" t="inlineStr"/>
      <c r="D13195" t="inlineStr">
        <is>
          <t>người thi đua, đối thủ - người sao chép, người sao lại, người mô phỏng, máy quay đĩa, cái piccơp, máy phóng thanh, loa phóng thanh</t>
        </is>
      </c>
    </row>
    <row r="13196">
      <c r="A13196" t="inlineStr">
        <is>
          <t>Nachbildung</t>
        </is>
      </c>
      <c r="B13196" t="inlineStr"/>
      <c r="C13196" t="inlineStr"/>
      <c r="D13196" t="inlineStr">
        <is>
          <t>bản sao, bản chép lại, sự sao lại, sự chép lại, sự bắt chước, sự phỏng theo, sự mô phỏng, bản, cuộn, số, bản thảo, bản in, đề tài để viết, kiểu, mẫu - vật giả, vật giả mạo - sự thi đua, sự ganh đua, cạnh tranh - sự noi gương, vật bắt chước, vật mô phỏng, vật phỏng mẫu, đồ giả, sự phỏng mẫu, giả - sự tái sản xuất, sự sinh sôi nẩy nở, sự sinh sản, sự sao chép, bản sao chép, bản mô phỏng, sự phát lại, sự lặp lại = die vorlagengetreue Nachbildung +</t>
        </is>
      </c>
    </row>
    <row r="13197">
      <c r="A13197" t="inlineStr">
        <is>
          <t>Nachbrenner</t>
        </is>
      </c>
      <c r="B13197" t="inlineStr"/>
      <c r="C13197" t="inlineStr"/>
      <c r="D13197" t="inlineStr">
        <is>
          <t>thùng chất đốt phụ</t>
        </is>
      </c>
    </row>
    <row r="13198">
      <c r="A13198" t="inlineStr">
        <is>
          <t>nachdem</t>
        </is>
      </c>
      <c r="B13198" t="inlineStr"/>
      <c r="C13198" t="inlineStr"/>
      <c r="D13198" t="inlineStr">
        <is>
          <t>sau, đằng sau, sau khi, ở đằng sau, phía sau, đứng sau, liền sau, theo sau, theo đuổi, phỏng theo, theo, với, do, vì, mặc dù, bất chấp, sau này, sau đây, tiếp sau, ở phía sau - khi nào, hồi nào, lúc nào, bao giờ, khi, lúc, hồi, trong khi mà, một khi mà, khi mà, mà, khi đó, lúc đó, hồi đó = je nachdem + = bald nachdem + = je nachdem wie +</t>
        </is>
      </c>
    </row>
    <row r="13199">
      <c r="A13199" t="inlineStr">
        <is>
          <t>Nachdenken</t>
        </is>
      </c>
      <c r="B13199" t="inlineStr"/>
      <c r="C13199" t="inlineStr"/>
      <c r="D13199" t="inlineStr">
        <is>
          <t>sự nghĩ ra, sự nặn ra, sự bày ra, điều nghĩ ra, điều nặn ra, điều bày ra - Muse thần nàng thơ, hứng thơ, tài thơ - sự suy xét, sự nghiên cứu, sự suy đoán, sự ức đoán, sự đầu cơ tích trữ, trò chơi mua bán - sự suy nghĩ, sự ngẫm nghĩ, sự nghĩ ngợi, sự trầm tư, ý nghĩ, tư tưởng, ý, kiến, ý định, ý muốn, sự lo lắng, sự bận tâm, sự quan tâm, một tí, một chút = der Stoff zum Nachdenken + = nach langem Nachdenken + = bei näherem Nachdenken + = zum Nachdenken anregend + = nach reiflichem Nachdenken + = in tiefes Nachdenken versunken + = jemanden zum Nachdenken anregen + = in tiefes Nachdenken versunken sein +</t>
        </is>
      </c>
    </row>
    <row r="13200">
      <c r="A13200" t="inlineStr">
        <is>
          <t>nachdenken</t>
        </is>
      </c>
      <c r="B13200" t="inlineStr"/>
      <c r="C13200" t="inlineStr"/>
      <c r="D13200" t="inlineStr">
        <is>
          <t>ngắm, thưởng ngoạn, lặng ngắm, dự tính, dự định, liệu trước, chờ đợi, trầm ngâm - ngẫm nghĩ, trù tính - nghĩ, suy nghĩ, tưởng, tưởng tượng, nghĩ được, nghĩ là, cho là, coi như, nghĩ ra, thấy, hiểu, nghĩ đến, nhớ, trông mong, luôn luôn nghĩ, lo nghĩ, lo lắng, nuôi những ý nghĩ - nuôi những tư tưởng = nachdenken + = nachdenken über +</t>
        </is>
      </c>
    </row>
    <row r="13201">
      <c r="A13201" t="inlineStr">
        <is>
          <t>nachdenklich</t>
        </is>
      </c>
      <c r="B13201" t="inlineStr"/>
      <c r="C13201" t="inlineStr"/>
      <c r="D13201" t="inlineStr">
        <is>
          <t>suy nghĩ, ngẫm nghĩ - trầm ngâm, lặng ngắm, tu hành - hay ngẫm nghĩ, trầm tư - buồn - loài nhai lại, tư lự, hay suy nghĩ - hay tư lự, hay trầm ngâm - nghiên cứu, lý thuyết, có tính chất suy đoán, có tính chất ức đoán, đầu cơ tích trữ - có suy nghĩ, chín chắn, thận trọng, thâm trầm, sâu sắc, ân cần, lo lắng, quan tâm - có vẻ thèm muốn, có vẻ khao khát, có vẻ ngẫm nghĩ, có vẻ đăm chiêu = nachdenklich werden + = nachdenklich gestimmt +</t>
        </is>
      </c>
    </row>
    <row r="13202">
      <c r="A13202" t="inlineStr">
        <is>
          <t>Nachdenklichkeit</t>
        </is>
      </c>
      <c r="B13202" t="inlineStr"/>
      <c r="C13202" t="inlineStr"/>
      <c r="D13202" t="inlineStr">
        <is>
          <t>sự ngẫm nghĩ, sự nghĩ ngợi, sự trầm tư, sự tư lự, tính có suy nghĩ, tính chín chắn, tính thận trọng, sự ân cần, sự lo lắng, sự quan tâm</t>
        </is>
      </c>
    </row>
    <row r="13203">
      <c r="A13203" t="inlineStr">
        <is>
          <t>nachdrucken</t>
        </is>
      </c>
      <c r="B13203" t="inlineStr"/>
      <c r="C13203" t="inlineStr"/>
      <c r="D13203" t="inlineStr">
        <is>
          <t>in lại, tái bản = unerlaubt nachdrucken +</t>
        </is>
      </c>
    </row>
    <row r="13204">
      <c r="A13204" t="inlineStr">
        <is>
          <t>Nachdrucker</t>
        </is>
      </c>
      <c r="B13204" t="inlineStr"/>
      <c r="C13204" t="inlineStr"/>
      <c r="D13204" t="inlineStr">
        <is>
          <t>kẻ cướp biển, kẻ cướp, tàu cướp biển, kẻ vi phạm quyền tác giả, người phát thanh đi một bài không được phép chính thức, định ngữ) không được phép chính thức, xe hàng chạy vi phạm tuyến đường - xe hàng cướp khách, xe hàng quá tải</t>
        </is>
      </c>
    </row>
    <row r="13205">
      <c r="A13205" t="inlineStr">
        <is>
          <t>Nacheiferer</t>
        </is>
      </c>
      <c r="B13205" t="inlineStr"/>
      <c r="C13205" t="inlineStr"/>
      <c r="D13205" t="inlineStr">
        <is>
          <t>người thi đua, đối thủ</t>
        </is>
      </c>
    </row>
    <row r="13206">
      <c r="A13206" t="inlineStr">
        <is>
          <t>Nacheifern</t>
        </is>
      </c>
      <c r="B13206" t="inlineStr"/>
      <c r="C13206" t="inlineStr"/>
      <c r="D13206" t="inlineStr">
        <is>
          <t>sự thi đua, sự ganh đua, cạnh tranh</t>
        </is>
      </c>
    </row>
    <row r="13207">
      <c r="A13207" t="inlineStr">
        <is>
          <t>nacheifernd</t>
        </is>
      </c>
      <c r="B13207" t="inlineStr"/>
      <c r="C13207" t="inlineStr"/>
      <c r="D13207" t="inlineStr">
        <is>
          <t>thi đua, ganh đua với, cố gắng ganh đua với - tích cực noi gương, ham muốn, khao khát, có ý thức thi đua, hay cạnh tranh = jemandem nacheifernd +</t>
        </is>
      </c>
    </row>
    <row r="13208">
      <c r="A13208" t="inlineStr">
        <is>
          <t>nacheinander</t>
        </is>
      </c>
      <c r="B13208" t="inlineStr"/>
      <c r="C13208" t="inlineStr"/>
      <c r="D13208" t="inlineStr">
        <is>
          <t>chạy đang chạy, tiến hành trong lúc chạy, chảy, đang chảy, di động trượt đi, liên tiếp, liên tục, liền, hiện nay, đương thời = zweimal nacheinander +</t>
        </is>
      </c>
    </row>
    <row r="13209">
      <c r="A13209" t="inlineStr">
        <is>
          <t>nachempfunden</t>
        </is>
      </c>
      <c r="B13209" t="inlineStr"/>
      <c r="C13209" t="inlineStr"/>
      <c r="D13209" t="inlineStr">
        <is>
          <t>đại biểu, được uỷ nhiệm, chịu thay cho, làm thay người khác vì người khác, thay thế</t>
        </is>
      </c>
    </row>
    <row r="13210">
      <c r="A13210" t="inlineStr">
        <is>
          <t>Nacherben</t>
        </is>
      </c>
      <c r="B13210" t="inlineStr"/>
      <c r="C13210" t="inlineStr"/>
      <c r="D13210" t="inlineStr">
        <is>
          <t>sự thế, sự thay thế, sự đổi = jemanden als Nacherben einsetzen +</t>
        </is>
      </c>
    </row>
    <row r="13211">
      <c r="A13211" t="inlineStr">
        <is>
          <t>Nachfolge</t>
        </is>
      </c>
      <c r="B13211" t="inlineStr"/>
      <c r="C13211" t="inlineStr"/>
      <c r="D13211" t="inlineStr">
        <is>
          <t>sự kế tiếp, sự liên tiếp, sự nối ngôi, sự kế vị, quyền kế vị, sự thừa kế, sự ăn thừa tự, tràng, dãy, chuỗi = die direkte Nachfolge +</t>
        </is>
      </c>
    </row>
    <row r="13212">
      <c r="A13212" t="inlineStr">
        <is>
          <t>nachfolgen</t>
        </is>
      </c>
      <c r="B13212" t="inlineStr"/>
      <c r="C13212" t="inlineStr"/>
      <c r="D13212" t="inlineStr">
        <is>
          <t>đi theo sau, theo nghề, làm nghề, đi theo một con đường, đi theo, đi hầu, theo, theo đuổi, nghe kịp, hiểu kịp, tiếp theo, kế theo, theo dõi, sinh ra, xảy đến - kế tiếp, kế nghiệp, nối ngôi, kế vị, thành công</t>
        </is>
      </c>
    </row>
    <row r="13213">
      <c r="A13213" t="inlineStr">
        <is>
          <t>nachfolgend</t>
        </is>
      </c>
      <c r="B13213" t="inlineStr"/>
      <c r="C13213" t="inlineStr"/>
      <c r="D13213" t="inlineStr">
        <is>
          <t>vào, mới đến, nhập cư, kế tục, thay thế, mới đến ở, mới đến nhậm chức, dồn lại - trẻ tuổi hơn, em, con, ít tuổi hơn, ít thâm niên hơn, ở cấp dưới</t>
        </is>
      </c>
    </row>
    <row r="13214">
      <c r="A13214" t="inlineStr">
        <is>
          <t>Nachfolger</t>
        </is>
      </c>
      <c r="B13214" t="inlineStr"/>
      <c r="C13214" t="inlineStr"/>
      <c r="D13214" t="inlineStr">
        <is>
          <t>người theo, người theo dõi, người bắt chước, người theo gót, người tình của cô hầu gái, môn đệ, môn đồ, người hầu, bộ phận bị dẫn - cái tiêu biểu, cái tượng trưng, cái điển hình, mẫu, người đại biểu, người đại diện, nghị viên = der Nachfolger +</t>
        </is>
      </c>
    </row>
    <row r="13215">
      <c r="A13215" t="inlineStr">
        <is>
          <t>Nachforschung</t>
        </is>
      </c>
      <c r="B13215" t="inlineStr"/>
      <c r="C13215" t="inlineStr"/>
      <c r="D13215" t="inlineStr">
        <is>
          <t>sự điều tra, sự thẩm tra, sự thẩm vấn, sự hỏi, câu hỏi - sự điều tra nghiên cứu - sự truy tìm, sự truy lùng, cái đang tìm kiếm, cái đang truy lùng, cuộc điều tra, ban điều tra - sự nhìn để tìm, sự sờ để tìm, sự khám xét, sự lục soát, sự nghiên cứu = die Nachforschung +</t>
        </is>
      </c>
    </row>
    <row r="13216">
      <c r="A13216" t="inlineStr">
        <is>
          <t>Nachfrage</t>
        </is>
      </c>
      <c r="B13216" t="inlineStr"/>
      <c r="C13216" t="inlineStr"/>
      <c r="D13216" t="inlineStr">
        <is>
          <t>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sự điều tra, sự thẩm tra, sự thẩm vấn, sự hỏi, câu hỏi - lời thỉnh cầu, lời yêu cầu, lời đề nghị, nhu cầu, sự hỏi mua = die Nachfrage + = auf Nachfrage + = die Nachfrage decken + = die starke Nachfrage + = Angebot und Nachfrage +</t>
        </is>
      </c>
    </row>
    <row r="13217">
      <c r="A13217" t="inlineStr">
        <is>
          <t>nachfragen</t>
        </is>
      </c>
      <c r="B13217" t="inlineStr"/>
      <c r="C13217" t="inlineStr"/>
      <c r="D13217" t="inlineStr">
        <is>
          <t>+ into) điều tra, thẩm tra, hỏi thăm, hỏi han, hỏi mua, hỏi xin, hỏi</t>
        </is>
      </c>
    </row>
    <row r="13218">
      <c r="A13218" t="inlineStr">
        <is>
          <t>nachgeben</t>
        </is>
      </c>
      <c r="B13218" t="inlineStr"/>
      <c r="C13218" t="inlineStr"/>
      <c r="D13218" t="inlineStr">
        <is>
          <t>tuân theo, chiếu theo, đồng ý làm theo - chiều lòng, làm vừa lòng, chiều theo - nuông chiều, nuôi, ấp ủ, theo đuổi, làm thích thú, làm thoả thích, làm vui thú, ham mê, say mê, thích thú - bớt nghiêm khắc, trở nên thuần tính, dịu lại, mủi lòng, động lòng thương - to submit oneself to... chịu phục tùng..., đệ trình, đưa ra ý kiến là, chịu, cam chịu, quy phục, trịnh trọng trình bày - làm yếu đi, làm nhụt, yếu đi, nhụt đi = nachgeben + = nachgeben + = nachgeben + = nicht nachgeben +</t>
        </is>
      </c>
    </row>
    <row r="13219">
      <c r="A13219" t="inlineStr">
        <is>
          <t>nachgebend</t>
        </is>
      </c>
      <c r="B13219" t="inlineStr"/>
      <c r="C13219" t="inlineStr"/>
      <c r="D13219" t="inlineStr">
        <is>
          <t>dễ làm cho nguôi, dễ dãi, dễ tha th - mềm, dẻo, đàn hồi, mềm mỏng, hay nhân nhượng, dễ tính, đang sinh lợi, cong, oằn</t>
        </is>
      </c>
    </row>
    <row r="13220">
      <c r="A13220" t="inlineStr">
        <is>
          <t>Nachgeburt</t>
        </is>
      </c>
      <c r="B13220" t="inlineStr"/>
      <c r="C13220" t="inlineStr"/>
      <c r="D13220" t="inlineStr">
        <is>
          <t>nhau</t>
        </is>
      </c>
    </row>
    <row r="13221">
      <c r="A13221" t="inlineStr">
        <is>
          <t>Nachgehen</t>
        </is>
      </c>
      <c r="B13221" t="inlineStr"/>
      <c r="C13221" t="inlineStr"/>
      <c r="D13221" t="inlineStr">
        <is>
          <t>sự chậm chạp, sự kém lanh lợi, sự đần độn, sự buồn tẻ, sự chậm lại</t>
        </is>
      </c>
    </row>
    <row r="13222">
      <c r="A13222" t="inlineStr">
        <is>
          <t>nachgehen</t>
        </is>
      </c>
      <c r="B13222" t="inlineStr"/>
      <c r="C13222" t="inlineStr"/>
      <c r="D13222" t="inlineStr">
        <is>
          <t>mất không còn nữa, mất, mất hút, không thấy nữa, lạc, thất lạc, bỏ lỡ, bỏ uổng, bỏ qua, thua, bại, uổng phí, bỏ phí, làm hại, làm mất, làm hư, di hại, chậm, dạng bị động mê man - say sưa, chìm đắm, triền miên, mất hết không còn nữa, bị lu mờ, mất ý nghĩa, mất hay</t>
        </is>
      </c>
    </row>
    <row r="13223">
      <c r="A13223" t="inlineStr">
        <is>
          <t>Nachgeschmack</t>
        </is>
      </c>
      <c r="B13223" t="inlineStr"/>
      <c r="C13223" t="inlineStr"/>
      <c r="D13223" t="inlineStr">
        <is>
          <t>dư vị - tưng, giọng mũi, sự nói giọng mũi = einen Nachgeschmack haben +</t>
        </is>
      </c>
    </row>
    <row r="13224">
      <c r="A13224" t="inlineStr">
        <is>
          <t>nachgiebig</t>
        </is>
      </c>
      <c r="B13224" t="inlineStr"/>
      <c r="C13224" t="inlineStr"/>
      <c r="D13224" t="inlineStr">
        <is>
          <t>hay chiều, phục tùng mệnh lệnh - hợp với, phù hợp với, thích hợp với, đúng với, theo đúng, dễ bảo, ngoan ngoãn - dễ, dễ dàng, thông, trôi chảy, sãn sàng, nhanh nhảu, dễ dãi, dễ tính, hiền lành - hay nuông chiều, hay chiều theo, khoan dung - nhẹ, êm dịu, không gắt, không xóc, dịu dàng, hoà nhã, ôn hoà, ấm áp, mềm, yếu, nhu nhược, yếu đuối - dễ uốn, dẻo, dễ uốn nắn, mềm dẻo, hay nhân nhượng - dễ cắt, nhẵn, mịn, mượt, dịu, không loè loẹt, nhẹ nhàng, nhân nhượng, có tính chất hoà hoãn, uỷ mị, nhẽo, ẻo lả, yên, êm đềm, có cảm tình, dễ thương cảm, có từ tâm, tình yêu, chuyện trai gái - mưa, ẩm ướt, ướt át, không có muối khoáng, mềm hoá, khờ khạo, ngờ nghệch, mềm mỏng, yếu ớt, chờ một tí!, im! câm! - luồn cúi, quỵ luỵ, thuần - đàn hồi, đang sinh lợi, cong, oằn = nachgiebig gegen sich selbst +</t>
        </is>
      </c>
    </row>
    <row r="13225">
      <c r="A13225" t="inlineStr">
        <is>
          <t>Nachgiebigkeit</t>
        </is>
      </c>
      <c r="B13225" t="inlineStr"/>
      <c r="C13225" t="inlineStr"/>
      <c r="D13225" t="inlineStr">
        <is>
          <t>sự bằng lòng, sự ưng thuận, sự chiều theo, sự làm đúng theo, sự phục tùng đê tiện, sự khúm núm - sự chiều ý, sự tôn trọng, sự tôn kính - điều kiện dễ dàng, điều kiện thuận lợi, phương tiện dễ dàng, sự dễ dàng, sự trôi chảy, sự hoạt bát, tài khéo léo, tính dễ dãi - sự nuông chiều, sự ham mê, sự miệt mài, sự thích thú, cái thú, đặc ân, sự gia hạn, sự xá tội</t>
        </is>
      </c>
    </row>
    <row r="13226">
      <c r="A13226" t="inlineStr">
        <is>
          <t>Nachhall</t>
        </is>
      </c>
      <c r="B13226" t="inlineStr"/>
      <c r="C13226" t="inlineStr"/>
      <c r="D13226" t="inlineStr">
        <is>
          <t>tiếng dội, tiếng vang, sự bắt chước mù quáng, người bắt chước mù quáng, người ủng hộ mù quáng, thể thơ liên hoàn, ám hiệu cho đồng bọn</t>
        </is>
      </c>
    </row>
    <row r="13227">
      <c r="A13227" t="inlineStr">
        <is>
          <t>nachhallen</t>
        </is>
      </c>
      <c r="B13227" t="inlineStr"/>
      <c r="C13227" t="inlineStr"/>
      <c r="D13227" t="inlineStr">
        <is>
          <t>dội lại, vang lại, lặp lại, lặp lại lời, lặp lại ý kiến, nội động từ, có tiếng dội, làm ám hiệu cho đồng bạn - phản chiếu, phản xạ, có ảnh hưởng dội lại, tác động đến, nảy lại</t>
        </is>
      </c>
    </row>
    <row r="13228">
      <c r="A13228" t="inlineStr">
        <is>
          <t>nachher</t>
        </is>
      </c>
      <c r="B13228" t="inlineStr"/>
      <c r="C13228" t="inlineStr"/>
      <c r="D13228" t="inlineStr">
        <is>
          <t>sau, đằng sau, sau khi, ở đằng sau, phía sau, đứng sau, liền sau, theo sau, theo đuổi, phỏng theo, theo, với, do, vì, mặc dù, bất chấp, sau này, sau đây, tiếp sau, ở phía sau - về sau, sau đấy, rồi thì - trong tương lai, ở kiếp sau, ở đời sau = bis nachher +</t>
        </is>
      </c>
    </row>
    <row r="13229">
      <c r="A13229" t="inlineStr">
        <is>
          <t>Nachhilfe</t>
        </is>
      </c>
      <c r="B13229" t="inlineStr"/>
      <c r="C13229" t="inlineStr"/>
      <c r="D13229">
        <f> Nachhilfe nehmen + = Nachhilfe erfordern +</f>
        <v/>
      </c>
    </row>
    <row r="13230">
      <c r="A13230" t="inlineStr">
        <is>
          <t>nachhinein</t>
        </is>
      </c>
      <c r="B13230" t="inlineStr"/>
      <c r="C13230" t="inlineStr"/>
      <c r="D13230" t="inlineStr">
        <is>
          <t>sau này, về sau, sau đấy, rồi thì</t>
        </is>
      </c>
    </row>
    <row r="13231">
      <c r="A13231" t="inlineStr">
        <is>
          <t>Nachholbedarf</t>
        </is>
      </c>
      <c r="B13231" t="inlineStr"/>
      <c r="C13231" t="inlineStr"/>
      <c r="D13231" t="inlineStr">
        <is>
          <t>dự trữ, phần đơn hàng chưa thực hiện được</t>
        </is>
      </c>
    </row>
    <row r="13232">
      <c r="A13232" t="inlineStr">
        <is>
          <t>Nachhut</t>
        </is>
      </c>
      <c r="B13232" t="inlineStr"/>
      <c r="C13232" t="inlineStr"/>
      <c r="D13232">
        <f> die Nachhut +</f>
        <v/>
      </c>
    </row>
    <row r="13233">
      <c r="A13233" t="inlineStr">
        <is>
          <t>Nachklang</t>
        </is>
      </c>
      <c r="B13233" t="inlineStr"/>
      <c r="C13233" t="inlineStr"/>
      <c r="D13233" t="inlineStr">
        <is>
          <t>hậu quả, kết quả về sau - sự dội lại, sự vang, sự phản chiếu, sự phản xạ, ảnh hưởng dội lại, sự phản ứng</t>
        </is>
      </c>
    </row>
    <row r="13234">
      <c r="A13234" t="inlineStr">
        <is>
          <t>nachklingen</t>
        </is>
      </c>
      <c r="B13234" t="inlineStr"/>
      <c r="C13234" t="inlineStr"/>
      <c r="D13234" t="inlineStr">
        <is>
          <t>vang dội, dội lại, vang lên, nêu lên rầm rộ</t>
        </is>
      </c>
    </row>
    <row r="13235">
      <c r="A13235" t="inlineStr">
        <is>
          <t>nachklingend</t>
        </is>
      </c>
      <c r="B13235" t="inlineStr"/>
      <c r="C13235" t="inlineStr"/>
      <c r="D13235" t="inlineStr">
        <is>
          <t>kéo dài, còn rơi rớt lại, mỏng manh - âm vang, dội tiếng, cộng hưởng</t>
        </is>
      </c>
    </row>
    <row r="13236">
      <c r="A13236" t="inlineStr">
        <is>
          <t>Nachkomme</t>
        </is>
      </c>
      <c r="B13236" t="inlineStr"/>
      <c r="C13236" t="inlineStr"/>
      <c r="D13236" t="inlineStr">
        <is>
          <t>vỏ bào, vỏ tiện, mạt giũa, chỗ sức, chỗ mẻ, mảnh vỡ, khoanh mỏng, lát mỏng, khoai tây rán, tiền, thẻ, nan, miếng khoèo, miếng ngáng chân - con cháu, người nối dõi - con, con cái, con đẻ, kết quả</t>
        </is>
      </c>
    </row>
    <row r="13237">
      <c r="A13237" t="inlineStr">
        <is>
          <t>Nachkommen</t>
        </is>
      </c>
      <c r="B13237" t="inlineStr"/>
      <c r="C13237" t="inlineStr"/>
      <c r="D13237" t="inlineStr">
        <is>
          <t>con, con cái, con cháu, con đẻ, kết quả - dòng dõi = die Nachkommen + = ohne Nachkommen +</t>
        </is>
      </c>
    </row>
    <row r="13238">
      <c r="A13238" t="inlineStr">
        <is>
          <t>nachkommen</t>
        </is>
      </c>
      <c r="B13238" t="inlineStr"/>
      <c r="C13238" t="inlineStr"/>
      <c r="D13238" t="inlineStr">
        <is>
          <t>làm thoả mãn, làm vừa lòng, đáp ứng, dạng bị động thoả mãn, hài lòng, trả, làm tròn, chuộc, thuyết phục, chứng minh đầy đủ, làm cho tin = nachkommen +</t>
        </is>
      </c>
    </row>
    <row r="13239">
      <c r="A13239" t="inlineStr">
        <is>
          <t>nachladen</t>
        </is>
      </c>
      <c r="B13239" t="inlineStr"/>
      <c r="C13239" t="inlineStr"/>
      <c r="D13239" t="inlineStr">
        <is>
          <t>nạp lại</t>
        </is>
      </c>
    </row>
    <row r="13240">
      <c r="A13240" t="inlineStr">
        <is>
          <t>Nachlassen</t>
        </is>
      </c>
      <c r="B13240" t="inlineStr"/>
      <c r="C13240" t="inlineStr"/>
      <c r="D13240" t="inlineStr">
        <is>
          <t>sự nới lỏng, sự lơi ra, sự giân ra, sự dịu đi, sự bớt căng thẳng, sự giảm nhẹ, sự nghỉ ngơi, sự giải trí, sự hồi phục - sự rút xuống, sự lún xuống, sự ngớt, sự giảm, sự bớt, sự nguôi đi, sự lắng đi, sự lặn đi = das Nachlassen +</t>
        </is>
      </c>
    </row>
    <row r="13241">
      <c r="A13241" t="inlineStr">
        <is>
          <t>nachlassen</t>
        </is>
      </c>
      <c r="B13241" t="inlineStr"/>
      <c r="C13241" t="inlineStr"/>
      <c r="D13241" t="inlineStr">
        <is>
          <t>bộm từ bỏ, bỏ rơi, ruồng bỏ - làm dịu đi, làm yếu đi, làm giảm bớt, hạ, bớt, làm nhụt, làm cùn, thanh toán, làm mất hết, huỷ bỏ, thủ tiêu, ram, dịu đi, yếu đi, nhụt đi, đỡ, ngớt - giảm bớt, trừ bớt, ngâm mềm - dừng, ngừng, thôi, hết, tạnh - - lấy đi, khấu đi, trừ đi - chết, mất, từ trần, băng hà, tịch, hy sinh, mất đi, tắt đi, tàn lụi, không còn nữa, bị quên đi, se lại đau đớn, chết lặng đi - chảy nhỏ giọt, rơi nhỏ giọt, nhỏ giọt ráo nước, rơi, rớt xuống, gục xuống, tình cờ thốt ra, tình cờ nói ra, thôi ngừng lại, dừng lại, đứt đoạn, sụt, giảm,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cắt đứt, phát bằng cú đá bóng đang bật nảy, ghi bằng cú đá bóng đang bật nảy - làm thanh thản, làm yên tâm, làm dễ chịu, làm đỡ đau, làm khỏi đau, làm bớt căng, mở, nới, nắng nhẹ, trở nên bớt căng, trở nên bớt nặng nhọc, chùn, nhụt - lát bằng đá phiến, trang hoàng bằng cờ, treo cờ, ra hiệu bằng cờ, đánh dấu bằng cờ, giảm sút, héo đi, lả đi, trở nên nhạt nhẽo - để lại, bỏ lại, bỏ quên, di tặng, để, để mặc, để tuỳ, bỏ đi, rời đi, lên đường đi, nghỉ - làm nhỏ đi, làm bé đi, làm giảm đi, nhỏ đi, bé đi - làm cho ôn hoà, làm dịu, làm giảm nhẹ, làm bớt đi, tiết chế, nhẹ đi, bớt đi - làm êm, làm nín, vỗ về, trở lại yên tĩnh - tha, xá, miễn giảm, miễn thi hành, gửi, chuyển qua bưu điện..., hoân lại, đình lại, trao cho người có thẩm quyền giải quyết, trao lại cho toà dưới xét xử, làm thuyên giảm - làm bớt, làm nguôi đi, ngừng..., trả về tình trạng cũ, phục hồi tình trạng cũ, thuyên giảm, giảm đi, nguôi đi - làm lún xuống, làm võng xuống, làm cong xuống, làm chùng, lún xuống, võng xuống, cong xuống, nghiêng hẳn về một bên, lệch hẳn về một bên, dãn ra, chùng, hạ giá, xuống giá, sút kém - nghỉ ngơi, xả hơi, phất phơ, chểnh mảng, tôi - duỗi, thả lỏng, làm chận lại, chậm lại, làm dịu bớt, làm bớt quyết liệt, trở nên uể oải, trở nên phất phơ, trở nên chểnh mảnh, đình trệ, bớt quyết liệt - rút xuống, rút bớt, lắng đi, chìm xuống, đóng cặn, ngồi, nằm - = nachlassen + = nachlassen + = nicht nachlassen! +</t>
        </is>
      </c>
    </row>
    <row r="13242">
      <c r="A13242" t="inlineStr">
        <is>
          <t>nachlassend</t>
        </is>
      </c>
      <c r="B13242" t="inlineStr"/>
      <c r="C13242" t="inlineStr"/>
      <c r="D13242" t="inlineStr">
        <is>
          <t>lùi lại, thụt lùi, lặn - từng cơn</t>
        </is>
      </c>
    </row>
    <row r="13243">
      <c r="A13243" t="inlineStr">
        <is>
          <t>nachlaufen</t>
        </is>
      </c>
      <c r="B13243" t="inlineStr"/>
      <c r="C13243" t="inlineStr"/>
      <c r="D13243">
        <f> jemandem nachlaufen +</f>
        <v/>
      </c>
    </row>
    <row r="13244">
      <c r="A13244" t="inlineStr">
        <is>
          <t>Nachlese</t>
        </is>
      </c>
      <c r="B13244" t="inlineStr"/>
      <c r="C13244" t="inlineStr"/>
      <c r="D13244" t="inlineStr">
        <is>
          <t>lúa mót được, những mẫu kiến thức lượm lặt từ các nguồn khác nhau, tin tức lượm lặt được</t>
        </is>
      </c>
    </row>
    <row r="13245">
      <c r="A13245" t="inlineStr">
        <is>
          <t>Nachleuchten</t>
        </is>
      </c>
      <c r="B13245" t="inlineStr"/>
      <c r="C13245" t="inlineStr"/>
      <c r="D13245" t="inlineStr">
        <is>
          <t>hiện tượng lân quang</t>
        </is>
      </c>
    </row>
    <row r="13246">
      <c r="A13246" t="inlineStr">
        <is>
          <t>Nachmittag</t>
        </is>
      </c>
      <c r="B13246" t="inlineStr"/>
      <c r="C13246" t="inlineStr"/>
      <c r="D13246" t="inlineStr">
        <is>
          <t>buổi chiều = am Nachmittag + = der freie Nachmittag + = an demselben Nachmittag + = es hat einen Nachmittag gedauert + = es hat mich einen Nachmittag gekostet +</t>
        </is>
      </c>
    </row>
    <row r="13247">
      <c r="A13247" t="inlineStr">
        <is>
          <t>nachmittags</t>
        </is>
      </c>
      <c r="B13247" t="inlineStr"/>
      <c r="C13247" t="inlineStr"/>
      <c r="D13247" t="inlineStr">
        <is>
          <t>p.m) quá trưa, chiều, tối</t>
        </is>
      </c>
    </row>
    <row r="13248">
      <c r="A13248" t="inlineStr">
        <is>
          <t>Nachname</t>
        </is>
      </c>
      <c r="B13248" t="inlineStr"/>
      <c r="C13248" t="inlineStr"/>
      <c r="D13248" t="inlineStr">
        <is>
          <t>họ - tên họ</t>
        </is>
      </c>
    </row>
    <row r="13249">
      <c r="A13249" t="inlineStr">
        <is>
          <t>nachplappern</t>
        </is>
      </c>
      <c r="B13249" t="inlineStr"/>
      <c r="C13249" t="inlineStr"/>
      <c r="D13249" t="inlineStr">
        <is>
          <t>nhắc lại như vẹt, nói như vẹt, dạy nhắc lại như vẹt, dạy nói như vẹt</t>
        </is>
      </c>
    </row>
    <row r="13250">
      <c r="A13250" t="inlineStr">
        <is>
          <t>nachrechnen</t>
        </is>
      </c>
      <c r="B13250" t="inlineStr"/>
      <c r="C13250" t="inlineStr"/>
      <c r="D13250" t="inlineStr">
        <is>
          <t>thẩm tra, kiểm lại, xác minh, thực hiện</t>
        </is>
      </c>
    </row>
    <row r="13251">
      <c r="A13251" t="inlineStr">
        <is>
          <t>Nachrede</t>
        </is>
      </c>
      <c r="B13251" t="inlineStr"/>
      <c r="C13251" t="inlineStr"/>
      <c r="D13251" t="inlineStr">
        <is>
          <t>sự nói vụng, sự nói xấu sau lưng - lời nói xấu, lời phỉ báng, lời nói làm mất danh dự, sự nói xấu, sự phỉ báng - sự thèm muốn, sự ghen tị, sự đố kỵ, vật làm người ta thèm muốn, người làm người ta ghen tị, lý do làm người ta thèm muốn, lý do làm người ta ghen tị - sự vu cáo, sự vu khống, lời vu oan</t>
        </is>
      </c>
    </row>
    <row r="13252">
      <c r="A13252" t="inlineStr">
        <is>
          <t>nachreden</t>
        </is>
      </c>
      <c r="B13252" t="inlineStr"/>
      <c r="C13252" t="inlineStr"/>
      <c r="D13252" t="inlineStr">
        <is>
          <t>nói vụng, nói xấu sau lưng</t>
        </is>
      </c>
    </row>
    <row r="13253">
      <c r="A13253" t="inlineStr">
        <is>
          <t>nachregeln</t>
        </is>
      </c>
      <c r="B13253" t="inlineStr"/>
      <c r="C13253" t="inlineStr"/>
      <c r="D13253" t="inlineStr">
        <is>
          <t>điều chỉnh lại, sửa lại cho đúng, thích nghi lại</t>
        </is>
      </c>
    </row>
    <row r="13254">
      <c r="A13254" t="inlineStr">
        <is>
          <t>Nachregelung</t>
        </is>
      </c>
      <c r="B13254" t="inlineStr"/>
      <c r="C13254" t="inlineStr"/>
      <c r="D13254" t="inlineStr">
        <is>
          <t>sự điều chỉnh lại, sự sửa lại cho đúng, sự thích nghi lại</t>
        </is>
      </c>
    </row>
    <row r="13255">
      <c r="A13255" t="inlineStr">
        <is>
          <t>Nachricht</t>
        </is>
      </c>
      <c r="B13255" t="inlineStr"/>
      <c r="C13255" t="inlineStr"/>
      <c r="D13255" t="inlineStr">
        <is>
          <t>lời khuyên, lời chỉ bảo, số nhiều) tin tức - lời rao, lời loan báo, cáo thị, thông cáo, lời công bố, lời tuyên bố - sự truyền đạt, sự thông tri, sự thông tin, tin tức truyền đạt, thông báo, sự giao thiệp, sự liên lạc, sự giao thông, sự thông nhau, giao thông giữa căn cứ và mặt trận - sự cung cấp tin tức, tin tức, tài liệu, kiến thức, điều buộc tội - sự hiểu biết, khả năng hiểu biết, trí thông minh, trí óc, tình báo, sự thu thập tin tức, sự làm tình báo, sự trao đổi tình báo, sự đánh giá tình hình trên cơ sở tình báo - cơ quan tình báo - thư tín, điện, thông điệp, việc uỷ thác, việc giao làm, việc sai làm, lời truyền lại, lời tiên báo - thông tri, yết thị, lời báo trước, sự báo trước, thời hạn, đoạn ngắn, bài ngắn, sự chú ý, sự để ý, sự nhận biết - tin - từ, lời nói, lời, lời báo tin, lời nhắn, lời hứa, lệnh, khẩu hiệu, sự cãi nhau, lời qua tiếng lại = Nachricht geben + = die kurze Nachricht + = Nachricht bekommen + = die Nachricht ist gut. + = Nachricht haben von + = es kam die Nachricht + = eine Nachricht morsen + = die Nachricht ist wichtig + = die chiffrierte Nachricht + = Nachricht hinterlassen + = eine wichtige Nachricht + = jemandem die Nachricht beibringen + = die Nachricht machte ihn nachdenklich +</t>
        </is>
      </c>
    </row>
    <row r="13256">
      <c r="A13256" t="inlineStr">
        <is>
          <t>Nachrichtensendung</t>
        </is>
      </c>
      <c r="B13256" t="inlineStr"/>
      <c r="C13256" t="inlineStr"/>
      <c r="D13256" t="inlineStr">
        <is>
          <t>bản tin ở đài</t>
        </is>
      </c>
    </row>
    <row r="13257">
      <c r="A13257" t="inlineStr">
        <is>
          <t>Nachrichtensprecher</t>
        </is>
      </c>
      <c r="B13257" t="inlineStr"/>
      <c r="C13257" t="inlineStr"/>
      <c r="D13257">
        <f> der Nachrichtensprecher +</f>
        <v/>
      </c>
    </row>
    <row r="13258">
      <c r="A13258" t="inlineStr">
        <is>
          <t>Nachruf</t>
        </is>
      </c>
      <c r="B13258" t="inlineStr"/>
      <c r="C13258" t="inlineStr"/>
      <c r="D13258" t="inlineStr">
        <is>
          <t>danh sách người chết, tiếu sử người chết - lời cáo phó, sơ lược tiểu sử người chết</t>
        </is>
      </c>
    </row>
    <row r="13259">
      <c r="A13259" t="inlineStr">
        <is>
          <t>Nachsatz</t>
        </is>
      </c>
      <c r="B13259" t="inlineStr"/>
      <c r="C13259" t="inlineStr"/>
      <c r="D13259" t="inlineStr">
        <is>
          <t>tái bút, bài nói chuyện sau bản tin = der Nachsatz +</t>
        </is>
      </c>
    </row>
    <row r="13260">
      <c r="A13260" t="inlineStr">
        <is>
          <t>nachschauen</t>
        </is>
      </c>
      <c r="B13260" t="inlineStr"/>
      <c r="C13260" t="inlineStr"/>
      <c r="D13260" t="inlineStr">
        <is>
          <t>cản, cản trở, chăn, ngăn chặn, kìm, kiềm chế, nén, dằn, kiểm tra, kiểm soát, kiểm lại, đánh dấu đã kiểm soát, quở trách, trách mắng, gửi, ký gửi, chiếu, ngập ngừng, do dự, dừng lại, đứng lại</t>
        </is>
      </c>
    </row>
    <row r="13261">
      <c r="A13261" t="inlineStr">
        <is>
          <t>nachschicken</t>
        </is>
      </c>
      <c r="B13261" t="inlineStr"/>
      <c r="C13261" t="inlineStr"/>
      <c r="D13261" t="inlineStr">
        <is>
          <t>xúc tiến, đẩy mạnh, gửi, gửi chuyển tiếp = nachschicken +</t>
        </is>
      </c>
    </row>
    <row r="13262">
      <c r="A13262" t="inlineStr">
        <is>
          <t>nachschlagen</t>
        </is>
      </c>
      <c r="B13262" t="inlineStr"/>
      <c r="C13262" t="inlineStr"/>
      <c r="D13262" t="inlineStr">
        <is>
          <t>hỏi ý kiến, thỉnh thị, thăm dò, tra cứu, tham khảo, quan tâm, để ý, lưu ý, nghĩ đến, bàn bạc, thảo luận, trao đổi ý kiến, hội ý = nachschlagen + = nachschlagen +</t>
        </is>
      </c>
    </row>
    <row r="13263">
      <c r="A13263" t="inlineStr">
        <is>
          <t>Nachschlagewerk</t>
        </is>
      </c>
      <c r="B13263" t="inlineStr"/>
      <c r="C13263" t="inlineStr"/>
      <c r="D13263" t="inlineStr">
        <is>
          <t>từ điển, thuật ngữ, từ vựng</t>
        </is>
      </c>
    </row>
    <row r="13264">
      <c r="A13264" t="inlineStr">
        <is>
          <t>Nachschrift</t>
        </is>
      </c>
      <c r="B13264" t="inlineStr"/>
      <c r="C13264" t="inlineStr"/>
      <c r="D13264" t="inlineStr">
        <is>
          <t>tái bút, bài nói chuyện sau bản tin - sự sao lại, sự chép lại, bản sao, sự phiên, cách phiên, sự chuyển biên, chương trình ghi âm</t>
        </is>
      </c>
    </row>
    <row r="13265">
      <c r="A13265" t="inlineStr">
        <is>
          <t>nachsenden</t>
        </is>
      </c>
      <c r="B13265" t="inlineStr"/>
      <c r="C13265" t="inlineStr"/>
      <c r="D13265" t="inlineStr">
        <is>
          <t>xúc tiến, đẩy mạnh, gửi, gửi chuyển tiếp = nachsenden! +</t>
        </is>
      </c>
    </row>
    <row r="13266">
      <c r="A13266" t="inlineStr">
        <is>
          <t>Nachsicht</t>
        </is>
      </c>
      <c r="B13266" t="inlineStr"/>
      <c r="C13266" t="inlineStr"/>
      <c r="D13266"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lòng nhân đức, lòng từ thiện, lòng thảo, lòng khoan dung, hội từ thiện, tổ chức cứu tế, việc thiện, sự bố thí, sự cứu tế, của bố thí, của cứu tế - lòng nhân từ, tình ôn hoà - sự thông đồng, sự đồng loã, sự đồng mưu, sự nhắm mắt làm ngơ, sự lờ đi, sự bao che ngầm - sự nhịn, tính chịu đựng, tính kiên nhẫn - sự nuông chiều, sự chiều theo, sự ham mê, sự miệt mài, sự thích thú, cái thú, đặc ân, sự gia hạn, sự xá tội - tính nhân hậu, tính hiền hậu, tính khoan dung - sự khoan dung, sự tha thứ = Nachsicht üben + = Nachsicht zeigen + = Nachsicht üben gegen + = Hab Nachsicht mit mir! + = Nachsicht mit jemandem haben + = lieber Vorsicht als Nachsicht +</t>
        </is>
      </c>
    </row>
    <row r="13267">
      <c r="A13267" t="inlineStr">
        <is>
          <t>nachsichtig</t>
        </is>
      </c>
      <c r="B13267" t="inlineStr"/>
      <c r="C13267" t="inlineStr"/>
      <c r="D13267" t="inlineStr">
        <is>
          <t>khoan dung, nhân từ, ôn hoà - yêu mến quá đỗi, yêu dấu, trìu mếm, cả tin, ngây thơ - kiên nhẫn, nhẫn nại - sãn sàng tha thứ = nachsichtig + = nachsichtig behandeln + = nachsichtig sein gegen +</t>
        </is>
      </c>
    </row>
    <row r="13268">
      <c r="A13268" t="inlineStr">
        <is>
          <t>Nachsilbe</t>
        </is>
      </c>
      <c r="B13268" t="inlineStr"/>
      <c r="C13268" t="inlineStr"/>
      <c r="D13268" t="inlineStr">
        <is>
          <t>hậu tố = die Nachsilbe +</t>
        </is>
      </c>
    </row>
    <row r="13269">
      <c r="A13269" t="inlineStr">
        <is>
          <t>Nachsinnen</t>
        </is>
      </c>
      <c r="B13269" t="inlineStr"/>
      <c r="C13269" t="inlineStr"/>
      <c r="D13269" t="inlineStr">
        <is>
          <t>sự ngẫm nghĩ, sự trầm ngâm, sự trầm tư mặc tưởng</t>
        </is>
      </c>
    </row>
    <row r="13270">
      <c r="A13270" t="inlineStr">
        <is>
          <t>nachsitzen</t>
        </is>
      </c>
      <c r="B13270" t="inlineStr"/>
      <c r="C13270" t="inlineStr"/>
      <c r="D13270" t="inlineStr">
        <is>
          <t>ngăn cản, cản trở, cầm giữ, giữ lại, bắt đợi chờ, giam giữ, cầm tù = er mußte nachsitzen +</t>
        </is>
      </c>
    </row>
    <row r="13271">
      <c r="A13271" t="inlineStr">
        <is>
          <t>Nachspeise</t>
        </is>
      </c>
      <c r="B13271" t="inlineStr"/>
      <c r="C13271" t="inlineStr"/>
      <c r="D13271" t="inlineStr">
        <is>
          <t>món tráng miệng, món ngọt cuối bữa</t>
        </is>
      </c>
    </row>
    <row r="13272">
      <c r="A13272" t="inlineStr">
        <is>
          <t>Nachspiel</t>
        </is>
      </c>
      <c r="B13272" t="inlineStr"/>
      <c r="C13272" t="inlineStr"/>
      <c r="D13272" t="inlineStr">
        <is>
          <t>after-grass, hậu quả, kết quả = das Nachspiel +</t>
        </is>
      </c>
    </row>
    <row r="13273">
      <c r="A13273" t="inlineStr">
        <is>
          <t>nachsprechen</t>
        </is>
      </c>
      <c r="B13273" t="inlineStr"/>
      <c r="C13273" t="inlineStr"/>
      <c r="D13273" t="inlineStr">
        <is>
          <t>dội lại, vang lại, lặp lại, lặp lại lời, lặp lại ý kiến, nội động từ, có tiếng dội, làm ám hiệu cho đồng bạn</t>
        </is>
      </c>
    </row>
    <row r="13274">
      <c r="A13274" t="inlineStr">
        <is>
          <t>nachstehen</t>
        </is>
      </c>
      <c r="B13274" t="inlineStr"/>
      <c r="C13274" t="inlineStr"/>
      <c r="D13274">
        <f> jemandem nachstehen + = jemanden nachstehen +</f>
        <v/>
      </c>
    </row>
    <row r="13275">
      <c r="A13275" t="inlineStr">
        <is>
          <t>nachstehend</t>
        </is>
      </c>
      <c r="B13275" t="inlineStr"/>
      <c r="C13275" t="inlineStr"/>
      <c r="D13275" t="inlineStr">
        <is>
          <t>tiếp theo, theo sau, sau đây = wie nachstehend erwähnt +</t>
        </is>
      </c>
    </row>
    <row r="13276">
      <c r="A13276" t="inlineStr">
        <is>
          <t>nachstellbar</t>
        </is>
      </c>
      <c r="B13276" t="inlineStr"/>
      <c r="C13276" t="inlineStr"/>
      <c r="D13276" t="inlineStr">
        <is>
          <t>có thể điều chỉnh được, có thể làm cho thích hợp, có thể hoà giải được, có thể giàn xếp được</t>
        </is>
      </c>
    </row>
    <row r="13277">
      <c r="A13277" t="inlineStr">
        <is>
          <t>nachstellen</t>
        </is>
      </c>
      <c r="B13277" t="inlineStr"/>
      <c r="C13277" t="inlineStr"/>
      <c r="D13277" t="inlineStr">
        <is>
          <t>săn bắn, lùng, tìm kiếm, săn, săn đuổi, lùng sục để săn đuổi, lùng sục để tìm kiếm, dùng để đi săn, bắn - hoãn lại, đặt ở hàng thứ, coi không quan trọng bằng, lên cơn muộn - theo, đuổi theo, đuổi bắt, truy nã, truy kích, đeo đẳng, cứ bám lấy dai dẳng, đi theo, theo đuổi, đeo đuổi, tiếp tục, thực hiện đến cùng, đi tìm, mưu cầu - điều chỉnh lại, sửa lại cho đúng, thích nghi lại - điều chỉnh, sắp đặt, quy định, chỉnh lý, chỉnh đốn, điều hoà</t>
        </is>
      </c>
    </row>
    <row r="13278">
      <c r="A13278" t="inlineStr">
        <is>
          <t>nachsuchen</t>
        </is>
      </c>
      <c r="B13278" t="inlineStr"/>
      <c r="C13278" t="inlineStr"/>
      <c r="D13278" t="inlineStr">
        <is>
          <t>gắn vào, áp vào, ghép vào, đính vào, đắp vào, tra vào, dùng ứng dụng, dùng áp dụng, chăm chú, chuyên tâm, xin, thỉnh cầu, có thể áp dụng vào, thích ứng với, hợp với, apply to, at hỏi = nachsuchen um +</t>
        </is>
      </c>
    </row>
    <row r="13279">
      <c r="A13279" t="inlineStr">
        <is>
          <t>Nacht</t>
        </is>
      </c>
      <c r="B13279" t="inlineStr">
        <is>
          <t>verb</t>
        </is>
      </c>
      <c r="C13279" t="inlineStr"/>
      <c r="D13279" t="inlineStr">
        <is>
          <t>đêm, tối, cảnh tối tăm = bei Nacht + = über Nacht + = jede Nacht + = Gute Nacht + = die Nacht über + = diese Nacht + = in der Nacht + = die Nacht brach an + = die Nacht durchmachen + = die ganze Nacht durch + = die Nacht durchfeiern + = die Nacht durchzechen + = über Nacht bleiben + = mitten in der Nacht + = die ganze Nacht dauernd + = Tausendundeine Nacht + = im Schutze der Nacht + = die ganze Nacht hindurch + = bei Anbruch der Nacht + = eine Nacht verbummeln + = schwarz wie die Nacht + = Tag und Nacht arbeiten + = bei Einbruch der Nacht + = eine Nacht durchtanzen + = von der Nacht überrascht + = weder bei Tag noch bei Nacht + = bis tief in die Nacht hinein + = verschieden wie Tag und Nacht + = sie arbeitete bis spät in die Nacht + = bis spät in die Nacht hinein arbeiten + = jemanden über Nacht bei sich aufnehmen +</t>
        </is>
      </c>
    </row>
    <row r="13280">
      <c r="A13280" t="inlineStr">
        <is>
          <t>Nachteil</t>
        </is>
      </c>
      <c r="B13280" t="inlineStr"/>
      <c r="C13280" t="inlineStr"/>
      <c r="D13280" t="inlineStr">
        <is>
          <t>sự thiệt hại, sự tổn hại, sự phương hại - sự làm cho không đủ tư cách, điều làm cho không đủ tư cách, sự tuyên bố không đủ tư cách, sự loại ra không cho thi, sự truất quyền dự thi - điều trở ngại, mặt hạn chế, mặt không thuận lợi, số tiền thuế quan được trả lại, số tiền thuế quan được giảm, sự khấu trừ, sự giảm - sự làm hại, sự làm tổn hại, sự làm hỏng, điều hại, điều tổn hại, chỗ hỏng, chỗ bị thương, sự xúc phạm, sự vi phạm quyền lợi, sự đối xử bất công - hình phạt, tiền phạt, quả phạt đền, phạt đền - định kiến, thành kiến, thiên kiến, mối hại, mối tổn hại, mối thiệt hại = der Nachteil + = zum Nachteil von + = der einzige Nachteil ist + = zu meinem großen Nachteil +</t>
        </is>
      </c>
    </row>
    <row r="13281">
      <c r="A13281" t="inlineStr">
        <is>
          <t>nachteilig</t>
        </is>
      </c>
      <c r="B13281" t="inlineStr"/>
      <c r="C13281" t="inlineStr"/>
      <c r="D13281" t="inlineStr">
        <is>
          <t>đối địch, thù địch, nghịch lại, chống đối, bất lợi, có hại, ngược, bên kia, đối diện - làm giảm, xúc phạm đến, không xứng với, vi phạm, làm trái - thiệt thòi, thói quen, hại cho thanh danh, hại cho uy tín - bất công, không công bằng, không đáng, vô lý, thiệt hại cho, tổn hại cho, trái luật, phi pháp = nachteilig + = sich nachteilig auswirken für +</t>
        </is>
      </c>
    </row>
    <row r="13282">
      <c r="A13282" t="inlineStr">
        <is>
          <t>Nachteinbruch</t>
        </is>
      </c>
      <c r="B13282" t="inlineStr"/>
      <c r="C13282" t="inlineStr"/>
      <c r="D13282" t="inlineStr">
        <is>
          <t>lúc sẩm tối, lúc chập tối, lúc hoàng hôn</t>
        </is>
      </c>
    </row>
    <row r="13283">
      <c r="A13283" t="inlineStr">
        <is>
          <t>Nachthemd</t>
        </is>
      </c>
      <c r="B13283" t="inlineStr"/>
      <c r="C13283" t="inlineStr"/>
      <c r="D13283" t="inlineStr">
        <is>
          <t>quần áo ngủ = das Nachthemd + = das Nachthemd +</t>
        </is>
      </c>
    </row>
    <row r="13284">
      <c r="A13284" t="inlineStr">
        <is>
          <t>Nachtigall</t>
        </is>
      </c>
      <c r="B13284" t="inlineStr"/>
      <c r="C13284" t="inlineStr"/>
      <c r="D13284" t="inlineStr">
        <is>
          <t>chim sơn ca</t>
        </is>
      </c>
    </row>
    <row r="13285">
      <c r="A13285" t="inlineStr">
        <is>
          <t>Nachtisch</t>
        </is>
      </c>
      <c r="B13285" t="inlineStr"/>
      <c r="C13285" t="inlineStr"/>
      <c r="D13285" t="inlineStr">
        <is>
          <t>món phụ sau - món tráng miệng, món ngọt cuối bữa - - sự ngọt bùi, phần ngọt bùi, của ngọt, mứt, kẹo, món bánh ngọt tráng miệng, số nhiều) hương thơm, những điều thú vị, những thú vui, những sự khoái trá, anh yêu, em yêu</t>
        </is>
      </c>
    </row>
    <row r="13286">
      <c r="A13286" t="inlineStr">
        <is>
          <t>Nachtlager</t>
        </is>
      </c>
      <c r="B13286" t="inlineStr"/>
      <c r="C13286" t="inlineStr"/>
      <c r="D13286" t="inlineStr">
        <is>
          <t>trại quân đóng ngoài trời buổi tối</t>
        </is>
      </c>
    </row>
    <row r="13287">
      <c r="A13287" t="inlineStr">
        <is>
          <t>Nachtmusik</t>
        </is>
      </c>
      <c r="B13287" t="inlineStr"/>
      <c r="C13287" t="inlineStr"/>
      <c r="D13287" t="inlineStr">
        <is>
          <t>khúc nhạc chiều</t>
        </is>
      </c>
    </row>
    <row r="13288">
      <c r="A13288" t="inlineStr">
        <is>
          <t>Nachtrab</t>
        </is>
      </c>
      <c r="B13288" t="inlineStr"/>
      <c r="C13288" t="inlineStr"/>
      <c r="D13288" t="inlineStr">
        <is>
          <t>bộ phận đằng sau, phía sau, hậu phương, hậu quân, đoạn đuôi, đoạn cuối, nhà xí, cầu tiêu</t>
        </is>
      </c>
    </row>
    <row r="13289">
      <c r="A13289" t="inlineStr">
        <is>
          <t>Nachtrag</t>
        </is>
      </c>
      <c r="B13289" t="inlineStr"/>
      <c r="C13289" t="inlineStr"/>
      <c r="D13289" t="inlineStr">
        <is>
          <t>phụ lục, vật thêm vào, phần thêm vào - tính cộng, phép cộng, sự cộng lại, sự thêm, phần thêm - hậu tố - tái bút, bài nói chuyện sau bản tin - phần bổ sung, phần phụ thêm, tờ phụ trương, bàn phụ lục, góc phụ</t>
        </is>
      </c>
    </row>
    <row r="13290">
      <c r="A13290" t="inlineStr">
        <is>
          <t>nachtragen</t>
        </is>
      </c>
      <c r="B13290" t="inlineStr"/>
      <c r="C13290" t="inlineStr"/>
      <c r="D13290" t="inlineStr">
        <is>
          <t>bổ sung, phụ thêm vào = jemandem etwas nachtragen +</t>
        </is>
      </c>
    </row>
    <row r="13291">
      <c r="A13291" t="inlineStr">
        <is>
          <t>nachtragend</t>
        </is>
      </c>
      <c r="B13291" t="inlineStr"/>
      <c r="C13291" t="inlineStr"/>
      <c r="D13291" t="inlineStr">
        <is>
          <t>hay hiềm thù, hay thù oán, đầy ác ý - phẫn uất, oán giận, phật ý, bực bội - không khoan dung - hay báo thù, thù oán, có tính chất trả thù, báo thù = er ist nicht nachtragend +</t>
        </is>
      </c>
    </row>
    <row r="13292">
      <c r="A13292" t="inlineStr">
        <is>
          <t>Nachtwache</t>
        </is>
      </c>
      <c r="B13292" t="inlineStr"/>
      <c r="C13292" t="inlineStr"/>
      <c r="D13292" t="inlineStr">
        <is>
          <t>sự thức khuya, sự thức để trông nom, sự thức để cầu kinh, ngày ăn chay trước ngày lễ, kinh cầu ban đêm</t>
        </is>
      </c>
    </row>
    <row r="13293">
      <c r="A13293" t="inlineStr">
        <is>
          <t>Nachtwandeln</t>
        </is>
      </c>
      <c r="B13293" t="inlineStr"/>
      <c r="C13293" t="inlineStr"/>
      <c r="D13293" t="inlineStr">
        <is>
          <t>sự ngủ đi rong, sự miên hành</t>
        </is>
      </c>
    </row>
    <row r="13294">
      <c r="A13294" t="inlineStr">
        <is>
          <t>nachtwandeln</t>
        </is>
      </c>
      <c r="B13294" t="inlineStr"/>
      <c r="C13294" t="inlineStr"/>
      <c r="D13294" t="inlineStr">
        <is>
          <t>ngủ đi rong, miên hành</t>
        </is>
      </c>
    </row>
    <row r="13295">
      <c r="A13295" t="inlineStr">
        <is>
          <t>Nachtwandler</t>
        </is>
      </c>
      <c r="B13295" t="inlineStr"/>
      <c r="C13295" t="inlineStr"/>
      <c r="D13295" t="inlineStr">
        <is>
          <t>người ngủ đi rong, người miên hành</t>
        </is>
      </c>
    </row>
    <row r="13296">
      <c r="A13296" t="inlineStr">
        <is>
          <t>Nachuntersuchung</t>
        </is>
      </c>
      <c r="B13296" t="inlineStr"/>
      <c r="C13296" t="inlineStr"/>
      <c r="D13296" t="inlineStr">
        <is>
          <t>sự xem xét lại, sự hỏi cung lại, sự thẩm vấn lại</t>
        </is>
      </c>
    </row>
    <row r="13297">
      <c r="A13297" t="inlineStr">
        <is>
          <t>nachvollziehen</t>
        </is>
      </c>
      <c r="B13297" t="inlineStr"/>
      <c r="C13297" t="inlineStr"/>
      <c r="D13297" t="inlineStr">
        <is>
          <t>vạch lại, kẻ lại, vẽ lại, truy cứu gốc tích, hồi tưởng lại, trở lại, thoái lui</t>
        </is>
      </c>
    </row>
    <row r="13298">
      <c r="A13298" t="inlineStr">
        <is>
          <t>Nachwehen</t>
        </is>
      </c>
      <c r="B13298" t="inlineStr"/>
      <c r="C13298" t="inlineStr"/>
      <c r="D13298" t="inlineStr">
        <is>
          <t>after-grass, hậu quả, kết quả</t>
        </is>
      </c>
    </row>
    <row r="13299">
      <c r="A13299" t="inlineStr">
        <is>
          <t>Nachweis</t>
        </is>
      </c>
      <c r="B13299" t="inlineStr"/>
      <c r="C13299" t="inlineStr"/>
      <c r="D13299" t="inlineStr">
        <is>
          <t>sự dò ra, sự tìm ra, sự khám phá ra, sự phát hiện ra, sự nhận thấy, sự nhận ra, sự tách sóng - tính hiển nhiên, tính rõ ràng, tính rõ rệt, chứng, chứng cớ, bằng chứng, dấu hiệu, chứng chỉ - sự chứng minh, sự thử, sự thử thách, sự thử súng, sự thử chất nổ, nơi thử súng, nơi thử chất nổ, ống thử, bản in thử, tiêu chuẩn, nồng độ của rượu cất, sự xét sử, tính không xuyên qua được - tính chịu đựng</t>
        </is>
      </c>
    </row>
    <row r="13300">
      <c r="A13300" t="inlineStr">
        <is>
          <t>nachweisbar</t>
        </is>
      </c>
      <c r="B13300" t="inlineStr"/>
      <c r="C13300" t="inlineStr"/>
      <c r="D13300" t="inlineStr">
        <is>
          <t>có thể chứng minh được, có thể giải thích được - có thể dò ra, có thể tìm ra, có thể khám phá ra, có thể phát hiện ra, có thể nhận thấy, có thể nhận ra - có thể chứng tỏ, có thể chứng minh - có thể, có thể vạch, có thể theo dõi qua dấu vết, có thể đồ lại = es ist nicht nachweisbar +</t>
        </is>
      </c>
    </row>
    <row r="13301">
      <c r="A13301" t="inlineStr">
        <is>
          <t>nachweisen</t>
        </is>
      </c>
      <c r="B13301" t="inlineStr"/>
      <c r="C13301" t="inlineStr"/>
      <c r="D13301" t="inlineStr">
        <is>
          <t>chứng minh, giải thích, bày tỏ, biểu lộ, làm thấy rõ, biểu tình, biểu tình tuần hành, biểu dương lực lượng, thao diễn - dò ra, tìm ra, khám phá ra, phát hiện ra, nhận thấy, nhận ra, tách sóng - chứng tỏ, thử, in thử, thử thách, tỏ ra - + out) vạch, kẻ, vạch ra, chỉ ra, định ra, kẻ theo vạch, chỉ theo đường, theo vết, theo vết chân, theo, đi theo, tìm thấy dấu vết</t>
        </is>
      </c>
    </row>
    <row r="13302">
      <c r="A13302" t="inlineStr">
        <is>
          <t>nachweislich</t>
        </is>
      </c>
      <c r="B13302" t="inlineStr"/>
      <c r="C13302" t="inlineStr"/>
      <c r="D13302" t="inlineStr">
        <is>
          <t>có thể chứng minh được, có thể giải thích được</t>
        </is>
      </c>
    </row>
    <row r="13303">
      <c r="A13303" t="inlineStr">
        <is>
          <t>Nachwelt</t>
        </is>
      </c>
      <c r="B13303" t="inlineStr"/>
      <c r="C13303" t="inlineStr"/>
      <c r="D13303" t="inlineStr">
        <is>
          <t>con cháu, hậu thế = etwas der Nachwelt überliefern +</t>
        </is>
      </c>
    </row>
    <row r="13304">
      <c r="A13304" t="inlineStr">
        <is>
          <t>Nachwirkung</t>
        </is>
      </c>
      <c r="B13304" t="inlineStr"/>
      <c r="C13304" t="inlineStr"/>
      <c r="D13304" t="inlineStr">
        <is>
          <t>hậu quả, kết quả về sau - after-grass, kết quả - nước xoáy ngược, nước cuộn ngược, nước bị mái chèo đẩy ngược, luồng không khí xoáy - sự dội lại, âm vang, tiếng vọng, tác động trở lại - đáp số</t>
        </is>
      </c>
    </row>
    <row r="13305">
      <c r="A13305" t="inlineStr">
        <is>
          <t>Nachwort</t>
        </is>
      </c>
      <c r="B13305" t="inlineStr"/>
      <c r="C13305" t="inlineStr"/>
      <c r="D13305" t="inlineStr">
        <is>
          <t>lời bạt - phần kết, lễ kết</t>
        </is>
      </c>
    </row>
    <row r="13306">
      <c r="A13306" t="inlineStr">
        <is>
          <t>Nachwuchs</t>
        </is>
      </c>
      <c r="B13306" t="inlineStr"/>
      <c r="C13306" t="inlineStr"/>
      <c r="D13306" t="inlineStr">
        <is>
          <t>con, con cái, con cháu, con đẻ, kết quả = der wissenschaftliche Nachwuchs +</t>
        </is>
      </c>
    </row>
    <row r="13307">
      <c r="A13307" t="inlineStr">
        <is>
          <t>Nachwuchskraft</t>
        </is>
      </c>
      <c r="B13307" t="inlineStr"/>
      <c r="C13307" t="inlineStr"/>
      <c r="D13307" t="inlineStr">
        <is>
          <t>võ sĩ trẻ đang tập dượt để lên đài, người đang được huấn luyện, thực tập sinh</t>
        </is>
      </c>
    </row>
    <row r="13308">
      <c r="A13308" t="inlineStr">
        <is>
          <t>nachziehen</t>
        </is>
      </c>
      <c r="B13308" t="inlineStr"/>
      <c r="C13308" t="inlineStr"/>
      <c r="D13308" t="inlineStr">
        <is>
          <t>đánh dấu mực, bôi mực vào = nachziehen + = nachziehen +</t>
        </is>
      </c>
    </row>
    <row r="13309">
      <c r="A13309" t="inlineStr">
        <is>
          <t>Nacken</t>
        </is>
      </c>
      <c r="B13309" t="inlineStr"/>
      <c r="C13309" t="inlineStr"/>
      <c r="D13309" t="inlineStr">
        <is>
          <t>gáy the nape of the neck) - cổ, thịt cổ, chỗ thắt lại, chỗ hẹp lại, tính táo tợn, tính liều lĩnh, người táo tợn, người liều lĩnh</t>
        </is>
      </c>
    </row>
    <row r="13310">
      <c r="A13310" t="inlineStr">
        <is>
          <t>Nackenrolle</t>
        </is>
      </c>
      <c r="B13310" t="inlineStr"/>
      <c r="C13310" t="inlineStr"/>
      <c r="D13310" t="inlineStr">
        <is>
          <t>gối ống, tấm lót, ống lót</t>
        </is>
      </c>
    </row>
    <row r="13311">
      <c r="A13311" t="inlineStr">
        <is>
          <t>nackt</t>
        </is>
      </c>
      <c r="B13311" t="inlineStr"/>
      <c r="C13311" t="inlineStr"/>
      <c r="D13311" t="inlineStr">
        <is>
          <t>trần, trần truồng, trọc, trống không, rỗng, trơ trụi, nghèo nàn, xác xơ, vừa đủ, tối thiểu, không được cách điện - chưa đủ lông cánh, có nhiều lông tơ, non nớt, trẻ măng, ít kinh nghiệm, thấp, trũng, dễ bị ngập nước - không có lông - khoả thân, loã lồ, trụi, rỗng không, không che đậy, không giấu giếm, phô bày ra, hiển nhiên, rõ ràng, không thêm bớt, không căn cứ - trụi lá, trụi lông, không có hiệu lực, vô giá trị</t>
        </is>
      </c>
    </row>
    <row r="13312">
      <c r="A13312" t="inlineStr">
        <is>
          <t>Nacktheit</t>
        </is>
      </c>
      <c r="B13312" t="inlineStr"/>
      <c r="C13312" t="inlineStr"/>
      <c r="D13312" t="inlineStr">
        <is>
          <t>sự trần trụi, sự trần truồng, sự trơ trụi, sự thiếu thốn, tình trạng nghèo xác nghèo xơ - sự loã lồ, trạng thái không che đậy, trạng thái không giấu giếm, trạng thái rõ rành rành - tình trạng trần truồng, tranh khoả thân, tượng khoả thân</t>
        </is>
      </c>
    </row>
    <row r="13313">
      <c r="A13313" t="inlineStr">
        <is>
          <t>Nacktkultur</t>
        </is>
      </c>
      <c r="B13313" t="inlineStr"/>
      <c r="C13313" t="inlineStr"/>
      <c r="D13313" t="inlineStr">
        <is>
          <t>người theo chủ nghĩa khoả thân</t>
        </is>
      </c>
    </row>
    <row r="13314">
      <c r="A13314" t="inlineStr">
        <is>
          <t>Nadel</t>
        </is>
      </c>
      <c r="B13314" t="inlineStr"/>
      <c r="C13314" t="inlineStr"/>
      <c r="D13314" t="inlineStr">
        <is>
          <t>trâm, ghim hoa - cái kim, kim, chỏm núi nhọn, lá kim, tinh thể hình kim, cột hình tháp nhọn, sự bồn chồn - ghim, đinh ghim, cặp, kẹp, chốt, ngõng, ống, trục, cẳng, chân, thùng nhỏ = die Nadel +</t>
        </is>
      </c>
    </row>
    <row r="13315">
      <c r="A13315" t="inlineStr">
        <is>
          <t>Nadelbaum</t>
        </is>
      </c>
      <c r="B13315" t="inlineStr"/>
      <c r="C13315" t="inlineStr"/>
      <c r="D13315" t="inlineStr">
        <is>
          <t>cây loại tùng bách</t>
        </is>
      </c>
    </row>
    <row r="13316">
      <c r="A13316" t="inlineStr">
        <is>
          <t>Nadelkissen</t>
        </is>
      </c>
      <c r="B13316" t="inlineStr"/>
      <c r="C13316" t="inlineStr"/>
      <c r="D13316" t="inlineStr">
        <is>
          <t>cái gối nhỏ để giắt ghim</t>
        </is>
      </c>
    </row>
    <row r="13317">
      <c r="A13317" t="inlineStr">
        <is>
          <t>Nadeln</t>
        </is>
      </c>
      <c r="B13317" t="inlineStr"/>
      <c r="C13317" t="inlineStr"/>
      <c r="D13317">
        <f> wie auf Nadeln sitzen +</f>
        <v/>
      </c>
    </row>
    <row r="13318">
      <c r="A13318" t="inlineStr">
        <is>
          <t>Nadelstich</t>
        </is>
      </c>
      <c r="B13318" t="inlineStr"/>
      <c r="C13318" t="inlineStr"/>
      <c r="D13318" t="inlineStr">
        <is>
          <t>cú châm bằng đinh ghim, điều bực mình qua loa, điều khó chịu qua loa - mẫu khâu, mũi đan, mũi thêu, một tí, một mảnh, sự đau xóc</t>
        </is>
      </c>
    </row>
    <row r="13319">
      <c r="A13319" t="inlineStr">
        <is>
          <t>Nadir</t>
        </is>
      </c>
      <c r="B13319" t="inlineStr"/>
      <c r="C13319" t="inlineStr"/>
      <c r="D13319" t="inlineStr">
        <is>
          <t>đế, điểm thấp nhất, "ddất đen"</t>
        </is>
      </c>
    </row>
    <row r="13320">
      <c r="A13320" t="inlineStr">
        <is>
          <t>Nagel</t>
        </is>
      </c>
      <c r="B13320" t="inlineStr"/>
      <c r="C13320" t="inlineStr"/>
      <c r="D13320" t="inlineStr">
        <is>
          <t>móng, móng vuốt, cái đinh, nên = der große Nagel + = der kleine Nagel + = an den Nagel hängen + = einen Nagel einschlagen +</t>
        </is>
      </c>
    </row>
    <row r="13321">
      <c r="A13321" t="inlineStr">
        <is>
          <t>nageln</t>
        </is>
      </c>
      <c r="B13321" t="inlineStr"/>
      <c r="C13321" t="inlineStr"/>
      <c r="D13321" t="inlineStr">
        <is>
          <t>giao cấu, giao hợp - đóng chốt, đóng cọc, ghìm chặt, hạn chế, câu thúc, kiềm chế, ghìm không cho lên xuống, ổn định, ném, ghi bằng chốt, vạch mặt chỉ tên là, cầm chốt đánh vào, cầm cọc đánh vào, cầm chốt nhắm vào - cầm cọc nhắm vào, đâm thủng bằng chốt, đam thủng bằng cọc, ném đá vào = nageln +</t>
        </is>
      </c>
    </row>
    <row r="13322">
      <c r="A13322" t="inlineStr">
        <is>
          <t>Nagelpflege</t>
        </is>
      </c>
      <c r="B13322" t="inlineStr"/>
      <c r="C13322" t="inlineStr"/>
      <c r="D13322" t="inlineStr">
        <is>
          <t>sự cắt sửa móng tay, thợ cắt sửa móng tay</t>
        </is>
      </c>
    </row>
    <row r="13323">
      <c r="A13323" t="inlineStr">
        <is>
          <t>Nagelschmied</t>
        </is>
      </c>
      <c r="B13323" t="inlineStr"/>
      <c r="C13323" t="inlineStr"/>
      <c r="D13323" t="inlineStr">
        <is>
          <t>thợ làm đinh, đồ vật hoàn hảo, tay cừ khôi, người tài ba</t>
        </is>
      </c>
    </row>
    <row r="13324">
      <c r="A13324" t="inlineStr">
        <is>
          <t>nagen</t>
        </is>
      </c>
      <c r="B13324" t="inlineStr"/>
      <c r="C13324" t="inlineStr"/>
      <c r="D13324" t="inlineStr">
        <is>
          <t>làm mưng mủ, làm thối, mưng mủ, rữa ra, thối rữa, day dứt, trở nên cay độc - rình mồi, tìm mồi, bắt mồi, cướp bóc, làm hao mòn, giày vò, ám ảnh - viêm, sưng tấy, làm đau đớn, làm khổ sở = nagen +</t>
        </is>
      </c>
    </row>
    <row r="13325">
      <c r="A13325" t="inlineStr">
        <is>
          <t>nagend</t>
        </is>
      </c>
      <c r="B13325" t="inlineStr"/>
      <c r="C13325" t="inlineStr"/>
      <c r="D13325" t="inlineStr">
        <is>
          <t>gặm, ăn mòn, cào, giày vò, day dứt - bộ gặm nhấm, làm mòn mỏi = nagend +</t>
        </is>
      </c>
    </row>
    <row r="13326">
      <c r="A13326" t="inlineStr">
        <is>
          <t>Nagetier</t>
        </is>
      </c>
      <c r="B13326" t="inlineStr"/>
      <c r="C13326" t="inlineStr"/>
      <c r="D13326" t="inlineStr">
        <is>
          <t>động vật gặm nhắm - loài gặm nhấm = Nagetier- +</t>
        </is>
      </c>
    </row>
    <row r="13327">
      <c r="A13327" t="inlineStr">
        <is>
          <t>Nahaufnahme</t>
        </is>
      </c>
      <c r="B13327" t="inlineStr"/>
      <c r="C13327" t="inlineStr"/>
      <c r="D13327" t="inlineStr">
        <is>
          <t>cảnh gần, cận cảnh</t>
        </is>
      </c>
    </row>
    <row r="13328">
      <c r="A13328" t="inlineStr">
        <is>
          <t>nahe</t>
        </is>
      </c>
      <c r="B13328" t="inlineStr"/>
      <c r="C13328" t="inlineStr"/>
      <c r="D13328" t="inlineStr">
        <is>
          <t>bên, bên cạnh, so với, xa, ngoài, ở ngoài - 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kề nhau, giáp nhau, tiếp giáp, láng giềng - trực tiếp, lập tức, tức thì, ngay, trước mắt, gần gũi, gần nhất, sát cạnh - sắp xảy ra, đến nơi - cận, giống, chi ly, chắt bóp, keo kiệt, bên trái, ở gần, sắp tới, không xa, gần giống, theo kịp - sắp, suýt, mặt thiết = nahe bei +</t>
        </is>
      </c>
    </row>
    <row r="13329">
      <c r="A13329" t="inlineStr">
        <is>
          <t>nahegelegen</t>
        </is>
      </c>
      <c r="B13329" t="inlineStr"/>
      <c r="C13329" t="inlineStr"/>
      <c r="D13329" t="inlineStr">
        <is>
          <t>gần, cận, thân, giống, sát, tỉ mỉ, chi ly, chắt bóp, keo kiệt, bên trái, ở gần, sắp tới, không xa, gần giống, theo kịp</t>
        </is>
      </c>
    </row>
    <row r="13330">
      <c r="A13330" t="inlineStr">
        <is>
          <t>nahekommen</t>
        </is>
      </c>
      <c r="B13330" t="inlineStr"/>
      <c r="C13330" t="inlineStr"/>
      <c r="D13330" t="inlineStr">
        <is>
          <t>đến gần, lại gần, tới gần, gần như, thăm dò ý kiến, tiếp xúc để đặt vấn đề, bắt đầu giải quyết, gạ gẫm - gắn với, làm cho gắn với, xấp xỉ với, gần đúng với, làm cho xấp xỉ với, làm cho gần đúng với</t>
        </is>
      </c>
    </row>
    <row r="13331">
      <c r="A13331" t="inlineStr">
        <is>
          <t>nahelegen</t>
        </is>
      </c>
      <c r="B13331" t="inlineStr"/>
      <c r="C13331" t="inlineStr"/>
      <c r="D13331" t="inlineStr">
        <is>
          <t>gợi, làm nảy ra trong trí, đề nghị, đưa ra giả thuyết là, đề nghị thừa nhận là</t>
        </is>
      </c>
    </row>
    <row r="13332">
      <c r="A13332" t="inlineStr">
        <is>
          <t>naheliegend</t>
        </is>
      </c>
      <c r="B13332" t="inlineStr"/>
      <c r="C13332" t="inlineStr"/>
      <c r="D13332" t="inlineStr">
        <is>
          <t>rõ ràng, rành mạch, hiển nhiên - gần, gần nhất, sát gần, gần đúng, xấp xỉ - tự bản thân đã rõ ràng</t>
        </is>
      </c>
    </row>
    <row r="13333">
      <c r="A13333" t="inlineStr">
        <is>
          <t>nahend</t>
        </is>
      </c>
      <c r="B13333" t="inlineStr"/>
      <c r="C13333" t="inlineStr"/>
      <c r="D13333" t="inlineStr">
        <is>
          <t>gần đến, sắp đến, đang đến</t>
        </is>
      </c>
    </row>
    <row r="13334">
      <c r="A13334" t="inlineStr">
        <is>
          <t>nahestehend</t>
        </is>
      </c>
      <c r="B13334" t="inlineStr"/>
      <c r="C13334" t="inlineStr"/>
      <c r="D13334"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thân mật, mật thiết, thân tính, quen thuộc, riêng tư, riêng biệt, ấm cúng, chung chăn chung gối, gian gâm, thông dâm, bản chất, ý nghĩ tình cảm sâu sắc nhất, sâu sắc</t>
        </is>
      </c>
    </row>
    <row r="13335">
      <c r="A13335" t="inlineStr">
        <is>
          <t>nahezu</t>
        </is>
      </c>
      <c r="B13335" t="inlineStr"/>
      <c r="C13335" t="inlineStr"/>
      <c r="D13335" t="inlineStr">
        <is>
          <t>hầu, gần, suýt nữa, tí nữa - nửa, dơ dở, phần nửa, được, kha khá, gần như - sắp, suýt, mặt thiết, sát</t>
        </is>
      </c>
    </row>
    <row r="13336">
      <c r="A13336" t="inlineStr">
        <is>
          <t>Nahkampf</t>
        </is>
      </c>
      <c r="B13336" t="inlineStr"/>
      <c r="C13336" t="inlineStr"/>
      <c r="D13336" t="inlineStr">
        <is>
          <t>sự đánh giáp lá cà, sự đấu tranh bí mật nội bộ, sự ấu đả</t>
        </is>
      </c>
    </row>
    <row r="13337">
      <c r="A13337" t="inlineStr">
        <is>
          <t>nahrhaft</t>
        </is>
      </c>
      <c r="B13337" t="inlineStr"/>
      <c r="C13337" t="inlineStr"/>
      <c r="D13337" t="inlineStr">
        <is>
          <t>dùng làm đồ ăn, nuôi dưỡng, bổ - b - - có chất bổ, dinh dưỡng - dùng làm thức ăn - thật, có thật, có thực chất, thực tế, quan trọng, trọng yếu, có giá trị thực sự, lớn lao, chắc chắn, chắc nịch, vạm vỡ, giàu có, có tài sản, trường vốn, vững về mặt tài chính - có chất</t>
        </is>
      </c>
    </row>
    <row r="13338">
      <c r="A13338" t="inlineStr">
        <is>
          <t>Nahrhaftigkeit</t>
        </is>
      </c>
      <c r="B13338" t="inlineStr"/>
      <c r="C13338" t="inlineStr"/>
      <c r="D13338" t="inlineStr">
        <is>
          <t>tính chất bổ, sự có chất dinh dưỡng</t>
        </is>
      </c>
    </row>
    <row r="13339">
      <c r="A13339" t="inlineStr">
        <is>
          <t>Nahrung</t>
        </is>
      </c>
      <c r="B13339" t="inlineStr"/>
      <c r="C13339" t="inlineStr"/>
      <c r="D13339" t="inlineStr">
        <is>
          <t>đồ ăn, sự cấp dưỡng, sự giúp đỡ về vật chất và tinh thần - nghị viên, hội nghị quốc tế, ở Ê-cốt) cuộc họp một ngày, đồ ăn thường ngày, chế độ ăn uống, chế độ ăn kiêng - sự ăn, thức ăn - sự cho ăn, cỏ, đồng cỏ, suất lúa mạch, suất cỏ khô, bữa ăn, bữa chén, chất liệu, sự cung cấp, đạn, băng đạn - sự nuôi lớn, sự bồi dưỡng, sự nhắc nhau bằng vĩ bạch, sự chuyền bóng - món ăn, dinh dưỡng - chất đốt, nhiên liệu, cái khích động - ấu trùng, con giòi, đồ nhậu, bữa chén đẫy, văn sĩ, viết thuê, người ăn mặc lôi thôi lếch thếch, người bẩn thỉu dơ dáy, người lang thang kiếm ăn lần hồi, người phải làm việc lần hồi - người phải làm việc vất vả cực nhọc, quả bóng ném sát đất, học sinh học gạo - sự nuôi, sự nuôi dưỡng, thực phẩm - sự giáo dục - đồ ăn bổ, chất ăn bổ, chất dinh dưỡng - chất bổ, phương tiện sinh sống = die feste Nahrung + = die leichte Nahrung + = die flüssige Nahrung + = das Päckchen mit konzentrierter Nahrung +</t>
        </is>
      </c>
    </row>
    <row r="13340">
      <c r="A13340" t="inlineStr">
        <is>
          <t>Nahrungsaufnahme</t>
        </is>
      </c>
      <c r="B13340" t="inlineStr"/>
      <c r="C13340" t="inlineStr"/>
      <c r="D13340" t="inlineStr">
        <is>
          <t>sự ăn vào bụng</t>
        </is>
      </c>
    </row>
    <row r="13341">
      <c r="A13341" t="inlineStr">
        <is>
          <t>Nahrungsmittel</t>
        </is>
      </c>
      <c r="B13341" t="inlineStr"/>
      <c r="C13341" t="inlineStr"/>
      <c r="D13341" t="inlineStr">
        <is>
          <t>thức ăn - đồ ăn bổ, chất ăn bổ, chất dinh dưỡng = die Nahrungsmittel + = die festen Nahrungsmittel + = das minderwertige Nahrungsmittel +</t>
        </is>
      </c>
    </row>
    <row r="13342">
      <c r="A13342" t="inlineStr">
        <is>
          <t>Nahrungsmitteln</t>
        </is>
      </c>
      <c r="B13342" t="inlineStr"/>
      <c r="C13342" t="inlineStr"/>
      <c r="D13342" t="inlineStr">
        <is>
          <t>hạn chế, hạn chế lương thực ), chia khẩu phần</t>
        </is>
      </c>
    </row>
    <row r="13343">
      <c r="A13343" t="inlineStr">
        <is>
          <t>Naht</t>
        </is>
      </c>
      <c r="B13343" t="inlineStr"/>
      <c r="C13343" t="inlineStr"/>
      <c r="D13343" t="inlineStr">
        <is>
          <t>người Phần lan Finn), vây cá, bộ thăng bằng, sườn, cạnh bên, rìa, bàn tay, tờ năm đô la - chỗ nối, mối nối, đầu nối, khớp, mấu, đốt, khe nứt, thớ nứt, súc thịt, mối hàn, mối ghép, khớp nối, bản lề, ổ lưu manh, ổ gái điếm lén lút, tiệm lén hút, hắc điếm - đường may nổi, vết sẹo, đường phân giới, sự khâu nổi vết thương, đường khâu nổi vết thương, lớp, vỉa than - đường nối, đường ráp, đường khớp, sự khâu, chỉ khâu, đường khâu</t>
        </is>
      </c>
    </row>
    <row r="13344">
      <c r="A13344" t="inlineStr">
        <is>
          <t>nahtlos</t>
        </is>
      </c>
      <c r="B13344" t="inlineStr"/>
      <c r="C13344" t="inlineStr"/>
      <c r="D13344" t="inlineStr">
        <is>
          <t>không có đường nối, liền một mảnh, đúc, không có mối hàn - nhẫn, trơn, mượt, bằng phẳng, lặng, trôi chảy, êm thấm, êm, dịu, nhịp nhàng uyển chuyển, hoà nhã, lễ độ, ngọt xớt, hết sức thú vị, khoái, rất dễ chịu</t>
        </is>
      </c>
    </row>
    <row r="13345">
      <c r="A13345" t="inlineStr">
        <is>
          <t>Nahtstelle</t>
        </is>
      </c>
      <c r="B13345" t="inlineStr"/>
      <c r="C13345" t="inlineStr"/>
      <c r="D13345" t="inlineStr">
        <is>
          <t>bề mặt chung, mặt phân giới, những cái chung</t>
        </is>
      </c>
    </row>
    <row r="13346">
      <c r="A13346" t="inlineStr">
        <is>
          <t>naiv</t>
        </is>
      </c>
      <c r="B13346" t="inlineStr"/>
      <c r="C13346" t="inlineStr"/>
      <c r="D13346" t="inlineStr">
        <is>
          <t>tự nhiên, không giả tạo, ngây thơ, chân thật, chất phác, không có mỹ thuật, không khéo, vụng - - vô tội, không có tội, còn trong trắng, còn trinh, không có hại, không hại - ngờ nghệch, khờ khạo - thật, không gi mạo, không pha, đn gin, không tinh vi, không phức tạp, gin dị, ngay thật, ngây th, không gian trá, không xo quyệt</t>
        </is>
      </c>
    </row>
    <row r="13347">
      <c r="A13347" t="inlineStr">
        <is>
          <t>Name</t>
        </is>
      </c>
      <c r="B13347" t="inlineStr"/>
      <c r="C13347" t="inlineStr"/>
      <c r="D13347" t="inlineStr">
        <is>
          <t>tên, danh, danh nghĩa, tiếng, tiếng tăm, danh tiếng, danh nhân, dòng họ = der gute Name + = daher der Name + = der angenommene Name + = mir ist der Name entfallen + = Sein Name ist mir entfallen. + = Erinnert Sie der Name an jemanden? +</t>
        </is>
      </c>
    </row>
    <row r="13348">
      <c r="A13348" t="inlineStr">
        <is>
          <t>namenlos</t>
        </is>
      </c>
      <c r="B13348" t="inlineStr"/>
      <c r="C13348" t="inlineStr"/>
      <c r="D13348" t="inlineStr">
        <is>
          <t>giấu tên, vô danh, nặc danh - không tên, không tiếng tăm, không tên tuổi, không ai biết đến, không thể nói ra, không thể tả xiết, không thể đặt tên được, xấu xa, gớm guốc - - không thể nói được, không diễn t được, không t xiết</t>
        </is>
      </c>
    </row>
    <row r="13349">
      <c r="A13349" t="inlineStr">
        <is>
          <t>Namensschild</t>
        </is>
      </c>
      <c r="B13349" t="inlineStr"/>
      <c r="C13349" t="inlineStr"/>
      <c r="D13349" t="inlineStr">
        <is>
          <t>escucheon, miếng viền lỗ khoá, biển</t>
        </is>
      </c>
    </row>
    <row r="13350">
      <c r="A13350" t="inlineStr">
        <is>
          <t>Namensverzeichnis</t>
        </is>
      </c>
      <c r="B13350" t="inlineStr"/>
      <c r="C13350" t="inlineStr"/>
      <c r="D13350" t="inlineStr">
        <is>
          <t>phép đặt tên gọi, danh pháp, thuật ngữ, mục lục</t>
        </is>
      </c>
    </row>
    <row r="13351">
      <c r="A13351" t="inlineStr">
        <is>
          <t>Namensvetter</t>
        </is>
      </c>
      <c r="B13351" t="inlineStr"/>
      <c r="C13351" t="inlineStr"/>
      <c r="D13351" t="inlineStr">
        <is>
          <t>người trùng tên, vật cùng tên</t>
        </is>
      </c>
    </row>
    <row r="13352">
      <c r="A13352" t="inlineStr">
        <is>
          <t>Namenszeichen</t>
        </is>
      </c>
      <c r="B13352" t="inlineStr"/>
      <c r="C13352" t="inlineStr"/>
      <c r="D13352" t="inlineStr">
        <is>
          <t>ký tắt vào, viết tắt tên vào</t>
        </is>
      </c>
    </row>
    <row r="13353">
      <c r="A13353" t="inlineStr">
        <is>
          <t>Namenszug</t>
        </is>
      </c>
      <c r="B13353" t="inlineStr"/>
      <c r="C13353" t="inlineStr"/>
      <c r="D13353" t="inlineStr">
        <is>
          <t>chữ ký, chìa key signature), điệu nhạc dạo đầu, ký hiệu trang, vẻ, dấu hiệu</t>
        </is>
      </c>
    </row>
    <row r="13354">
      <c r="A13354" t="inlineStr">
        <is>
          <t>namentlich</t>
        </is>
      </c>
      <c r="B13354" t="inlineStr"/>
      <c r="C13354" t="inlineStr"/>
      <c r="D13354" t="inlineStr">
        <is>
          <t>đặc biệt là, nhất là - là, ấy là - tên, danh, chỉ có tên, danh nghĩa, hư, nhỏ bé không đáng kể, danh từ, như danh từ, giống danh t - đặc biệt, cá biệt, riêng biệt, tỉ mỉ, chi tiết</t>
        </is>
      </c>
    </row>
    <row r="13355">
      <c r="A13355" t="inlineStr">
        <is>
          <t>namhaft</t>
        </is>
      </c>
      <c r="B13355" t="inlineStr"/>
      <c r="C13355" t="inlineStr"/>
      <c r="D13355" t="inlineStr">
        <is>
          <t>đáng kể, to tát, lớn, có vai vế, có thế lực quan trọng - có tiếng, nổi tiếng, trứ danh = namhaft machen +</t>
        </is>
      </c>
    </row>
    <row r="13356">
      <c r="A13356" t="inlineStr">
        <is>
          <t>Nanking</t>
        </is>
      </c>
      <c r="B13356" t="inlineStr"/>
      <c r="C13356" t="inlineStr"/>
      <c r="D13356" t="inlineStr">
        <is>
          <t>vải trúc bâu Nam kinh, quần trúc bâu Nam kinh, màu vàng nhạt</t>
        </is>
      </c>
    </row>
    <row r="13357">
      <c r="A13357" t="inlineStr">
        <is>
          <t>Napalm</t>
        </is>
      </c>
      <c r="B13357" t="inlineStr"/>
      <c r="C13357" t="inlineStr"/>
      <c r="D13357" t="inlineStr">
        <is>
          <t>Napan</t>
        </is>
      </c>
    </row>
    <row r="13358">
      <c r="A13358" t="inlineStr">
        <is>
          <t>Napf</t>
        </is>
      </c>
      <c r="B13358" t="inlineStr"/>
      <c r="C13358" t="inlineStr"/>
      <c r="D13358" t="inlineStr">
        <is>
          <t>cái bát, bát, nõ, long, sự ăn uống, sự chè chén, quả bóng gỗ, trò chơi bóng gỗ, trò chơi kí - bát ăn cháo, tô ăn cháo</t>
        </is>
      </c>
    </row>
    <row r="13359">
      <c r="A13359" t="inlineStr">
        <is>
          <t>Naphthalin</t>
        </is>
      </c>
      <c r="B13359" t="inlineStr"/>
      <c r="C13359" t="inlineStr"/>
      <c r="D13359" t="inlineStr">
        <is>
          <t>Naptalin</t>
        </is>
      </c>
    </row>
    <row r="13360">
      <c r="A13360" t="inlineStr">
        <is>
          <t>Narbe</t>
        </is>
      </c>
      <c r="B13360" t="inlineStr"/>
      <c r="C13360" t="inlineStr"/>
      <c r="D13360" t="inlineStr">
        <is>
          <t>scaur, sẹo, vết sẹo, mối hận sâu sắc, nỗi đau khổ, vết nhơ - đường may nổi, đường phân giới, sự khâu nổi vết thương, đường khâu nổi vết thương, lớp, vỉa than = die Narbe + = die Narbe +</t>
        </is>
      </c>
    </row>
    <row r="13361">
      <c r="A13361" t="inlineStr">
        <is>
          <t>Narben</t>
        </is>
      </c>
      <c r="B13361" t="inlineStr"/>
      <c r="C13361" t="inlineStr"/>
      <c r="D13361">
        <f> die Narben + = mit Narben bedecken +</f>
        <v/>
      </c>
    </row>
    <row r="13362">
      <c r="A13362" t="inlineStr">
        <is>
          <t>narben</t>
        </is>
      </c>
      <c r="B13362" t="inlineStr"/>
      <c r="C13362" t="inlineStr"/>
      <c r="D13362" t="inlineStr">
        <is>
          <t>nghiến thành hột nhỏ, làm nổi hột, sơn già vân, nhuộm màu bền, thuộc thành da sần, cạo sạch lông, kết thành hạt</t>
        </is>
      </c>
    </row>
    <row r="13363">
      <c r="A13363" t="inlineStr">
        <is>
          <t>Narkose</t>
        </is>
      </c>
      <c r="B13363" t="inlineStr"/>
      <c r="C13363" t="inlineStr"/>
      <c r="D13363" t="inlineStr">
        <is>
          <t>sự mất cảm giác, sự gây mê, sự gây tê - trạng thái mê man, trạng thái mơ mơ màng màng, giấc ngủ = Narkose- + = unter Narkose +</t>
        </is>
      </c>
    </row>
    <row r="13364">
      <c r="A13364" t="inlineStr">
        <is>
          <t>Narkosearzt</t>
        </is>
      </c>
      <c r="B13364" t="inlineStr"/>
      <c r="C13364" t="inlineStr"/>
      <c r="D13364" t="inlineStr">
        <is>
          <t>người gây mê</t>
        </is>
      </c>
    </row>
    <row r="13365">
      <c r="A13365" t="inlineStr">
        <is>
          <t>narkotisch</t>
        </is>
      </c>
      <c r="B13365" t="inlineStr"/>
      <c r="C13365" t="inlineStr"/>
      <c r="D13365" t="inlineStr">
        <is>
          <t>làm mơ mơ màng màng, thuốc mê, gây mê, thuốc ngủ, gây ngủ</t>
        </is>
      </c>
    </row>
    <row r="13366">
      <c r="A13366" t="inlineStr">
        <is>
          <t>narkotisieren</t>
        </is>
      </c>
      <c r="B13366" t="inlineStr"/>
      <c r="C13366" t="inlineStr"/>
      <c r="D13366" t="inlineStr">
        <is>
          <t>làm mất cảnh giác, gây tê, gây mê - cho uống thuốc ngủ, gây ngủ</t>
        </is>
      </c>
    </row>
    <row r="13367">
      <c r="A13367" t="inlineStr">
        <is>
          <t>narkotisierend</t>
        </is>
      </c>
      <c r="B13367" t="inlineStr"/>
      <c r="C13367" t="inlineStr"/>
      <c r="D13367" t="inlineStr">
        <is>
          <t>làm mơ mơ màng màng, thuốc mê, gây mê, thuốc ngủ, gây ngủ</t>
        </is>
      </c>
    </row>
    <row r="13368">
      <c r="A13368" t="inlineStr">
        <is>
          <t>Narkotismus</t>
        </is>
      </c>
      <c r="B13368" t="inlineStr"/>
      <c r="C13368" t="inlineStr"/>
      <c r="D13368" t="inlineStr">
        <is>
          <t>trạng thái mê man, trạng thái mơ mơ màng màng, sự gây ngủ, hiệu lực thuốc ngủ</t>
        </is>
      </c>
    </row>
    <row r="13369">
      <c r="A13369" t="inlineStr">
        <is>
          <t>Narr</t>
        </is>
      </c>
      <c r="B13369" t="inlineStr"/>
      <c r="C13369" t="inlineStr"/>
      <c r="D13369" t="inlineStr">
        <is>
          <t>người nộm, người rơm, người bung xung, bù nhìn, người giả, hình nhân làm đích, vật giả, người ngốc nghếch, người đần độn, đầu vú cao su, động tác giả, chân phải hạ bài, số bài của chân phải hạ bài - ma quỷ, quỷ sứ, kẻ tàn ác, kẻ hung ác, ác ôn, người thích, người nghiện, người có tài xuất quỷ nhập thần về môn bóng đá - món hoa quả nấu, người khờ dại, người ngu xuẩn, người xuẩn ngốc, người làm trò hề, anh hề, người bị lừa phỉnh - người đần - người hay nói đùa, người hay pha trò - thàng ngốc, lối đánh bài mơghin, Đôminô - thằng ngốc, thằng đần = der arge Narr + = ein völliger Narr +</t>
        </is>
      </c>
    </row>
    <row r="13370">
      <c r="A13370" t="inlineStr">
        <is>
          <t>Narren</t>
        </is>
      </c>
      <c r="B13370" t="inlineStr"/>
      <c r="C13370" t="inlineStr"/>
      <c r="D13370">
        <f> zum Narren halten + = den Narren spielen + = nichts als Narren! + = jemanden zum Narren halten + = einen Narren an jemandem gefressen haben +</f>
        <v/>
      </c>
    </row>
    <row r="13371">
      <c r="A13371" t="inlineStr">
        <is>
          <t>narren</t>
        </is>
      </c>
      <c r="B13371" t="inlineStr"/>
      <c r="C13371" t="inlineStr"/>
      <c r="D13371" t="inlineStr">
        <is>
          <t>lừa gạt, lừa phỉnh, đánh lừa, lừa, lãng phí, làm những chuyện ngớ ngẩn ngu dại, vớ vẩn, lãng phí thời gian, làm trò hề, làm trò ngố, đùa cợt - chơi khăm, chơi xỏ</t>
        </is>
      </c>
    </row>
    <row r="13372">
      <c r="A13372" t="inlineStr">
        <is>
          <t>Narzisse</t>
        </is>
      </c>
      <c r="B13372" t="inlineStr"/>
      <c r="C13372" t="inlineStr"/>
      <c r="D13372" t="inlineStr">
        <is>
          <t>cây thuỷ tiên hoa vàng, màu vàng nhạt - cây trường thọ, hoa trường thọ, màu hoa trường thọ - hoa thuỷ tiên = die gelbe Narzisse +</t>
        </is>
      </c>
    </row>
    <row r="13373">
      <c r="A13373" t="inlineStr">
        <is>
          <t>Nasal</t>
        </is>
      </c>
      <c r="B13373" t="inlineStr"/>
      <c r="C13373" t="inlineStr"/>
      <c r="D13373" t="inlineStr">
        <is>
          <t>âm mũi = Nasal- +</t>
        </is>
      </c>
    </row>
    <row r="13374">
      <c r="A13374" t="inlineStr">
        <is>
          <t>nasal</t>
        </is>
      </c>
      <c r="B13374" t="inlineStr"/>
      <c r="C13374" t="inlineStr"/>
      <c r="D13374" t="inlineStr">
        <is>
          <t>mũi</t>
        </is>
      </c>
    </row>
    <row r="13375">
      <c r="A13375" t="inlineStr">
        <is>
          <t>Nasen-</t>
        </is>
      </c>
      <c r="B13375" t="inlineStr"/>
      <c r="C13375" t="inlineStr"/>
      <c r="D13375" t="inlineStr">
        <is>
          <t>mũi</t>
        </is>
      </c>
    </row>
    <row r="13376">
      <c r="A13376" t="inlineStr">
        <is>
          <t>Nasenbein</t>
        </is>
      </c>
      <c r="B13376" t="inlineStr"/>
      <c r="C13376" t="inlineStr"/>
      <c r="D13376" t="inlineStr">
        <is>
          <t>brit, cái cầu, sống, cái ngựa đàn, cầu, đài chỉ huy của thuyền trưởng</t>
        </is>
      </c>
    </row>
    <row r="13377">
      <c r="A13377" t="inlineStr">
        <is>
          <t>Nasenbluten</t>
        </is>
      </c>
      <c r="B13377" t="inlineStr"/>
      <c r="C13377" t="inlineStr"/>
      <c r="D13377">
        <f> Nasenbluten haben +</f>
        <v/>
      </c>
    </row>
    <row r="13378">
      <c r="A13378" t="inlineStr">
        <is>
          <t>Nasenlaut</t>
        </is>
      </c>
      <c r="B13378" t="inlineStr"/>
      <c r="C13378" t="inlineStr"/>
      <c r="D13378" t="inlineStr">
        <is>
          <t>âm mũi</t>
        </is>
      </c>
    </row>
    <row r="13379">
      <c r="A13379" t="inlineStr">
        <is>
          <t>Nasenloch</t>
        </is>
      </c>
      <c r="B13379" t="inlineStr"/>
      <c r="C13379" t="inlineStr"/>
      <c r="D13379" t="inlineStr">
        <is>
          <t>lỗ thở = das Nasenloch +</t>
        </is>
      </c>
    </row>
    <row r="13380">
      <c r="A13380" t="inlineStr">
        <is>
          <t>Naseweis</t>
        </is>
      </c>
      <c r="B13380" t="inlineStr"/>
      <c r="C13380" t="inlineStr"/>
      <c r="D13380" t="inlineStr">
        <is>
          <t>kẻ càn rỡ, kẻ hỗn xược, thằng ranh con hỗn láo, người kiêu căng tự mãn, người hợm hĩnh, con khỉ</t>
        </is>
      </c>
    </row>
    <row r="13381">
      <c r="A13381" t="inlineStr">
        <is>
          <t>naseweis</t>
        </is>
      </c>
      <c r="B13381" t="inlineStr"/>
      <c r="C13381" t="inlineStr"/>
      <c r="D13381" t="inlineStr">
        <is>
          <t>táo tợn, cả gan, mặt dạn mày dày, trơ tráo, không biết xấu hổ, vô lễ, hỗn xược - ở trước, phía trước, tiến lên, tiến về phía trước, tiến bộ, tiên tiến, chín sớm, đến sớm, sớm biết, sớm khôn, trước, sốt sắng, ngạo mạn, xấc xược, về tương lai, về sau này, về phía trước - lên phía trước, ở phía mũi tàu, về phía mũi tàu - sỗ sàng, thiếu lịch sự, hoạt bát, nhanh nhẩu, khoẻ mạnh - - láo xược, lanh lợi, bảnh, bốp</t>
        </is>
      </c>
    </row>
    <row r="13382">
      <c r="A13382" t="inlineStr">
        <is>
          <t>Nashorn</t>
        </is>
      </c>
      <c r="B13382" t="inlineStr"/>
      <c r="C13382" t="inlineStr"/>
      <c r="D13382" t="inlineStr">
        <is>
          <t>tiền, của rhinoceros - con tê giác rhino)</t>
        </is>
      </c>
    </row>
    <row r="13383">
      <c r="A13383" t="inlineStr">
        <is>
          <t>Nation</t>
        </is>
      </c>
      <c r="B13383" t="inlineStr"/>
      <c r="C13383" t="inlineStr"/>
      <c r="D13383" t="inlineStr">
        <is>
          <t>dân tộc, nước, quốc gia - nhân dân, dân chúng, quần chúng, người, người ta, thiên hạ, gia đình, bà con, họ hàng, những người tuỳ tùng, những người theo hầu, những người làm</t>
        </is>
      </c>
    </row>
    <row r="13384">
      <c r="A13384" t="inlineStr">
        <is>
          <t>national</t>
        </is>
      </c>
      <c r="B13384" t="inlineStr"/>
      <c r="C13384" t="inlineStr"/>
      <c r="D13384" t="inlineStr">
        <is>
          <t>dân tộc, quốc gia - chung, công, công cộng, công khai</t>
        </is>
      </c>
    </row>
    <row r="13385">
      <c r="A13385" t="inlineStr">
        <is>
          <t>Nationalcharakter</t>
        </is>
      </c>
      <c r="B13385" t="inlineStr"/>
      <c r="C13385" t="inlineStr"/>
      <c r="D13385" t="inlineStr">
        <is>
          <t>tính chất dân tộc, tính chất quốc gia, dân tộc, quốc gia, quốc tịch</t>
        </is>
      </c>
    </row>
    <row r="13386">
      <c r="A13386" t="inlineStr">
        <is>
          <t>Nationalfeiertag</t>
        </is>
      </c>
      <c r="B13386" t="inlineStr"/>
      <c r="C13386" t="inlineStr"/>
      <c r="D13386">
        <f> der englische Nationalfeiertag +</f>
        <v/>
      </c>
    </row>
    <row r="13387">
      <c r="A13387" t="inlineStr">
        <is>
          <t>nationalisieren</t>
        </is>
      </c>
      <c r="B13387" t="inlineStr"/>
      <c r="C13387" t="inlineStr"/>
      <c r="D13387" t="inlineStr">
        <is>
          <t>quốc gia hoá, quốc hữu hoá, cho nhập quốc tịch</t>
        </is>
      </c>
    </row>
    <row r="13388">
      <c r="A13388" t="inlineStr">
        <is>
          <t>Nationalismus</t>
        </is>
      </c>
      <c r="B13388" t="inlineStr"/>
      <c r="C13388" t="inlineStr"/>
      <c r="D13388" t="inlineStr">
        <is>
          <t>chủ nghĩa dân tộc</t>
        </is>
      </c>
    </row>
    <row r="13389">
      <c r="A13389" t="inlineStr">
        <is>
          <t>Nationalist</t>
        </is>
      </c>
      <c r="B13389" t="inlineStr"/>
      <c r="C13389" t="inlineStr"/>
      <c r="D13389" t="inlineStr">
        <is>
          <t>người theo chủ nghĩa dân tộc = die radikale Nationalist +</t>
        </is>
      </c>
    </row>
    <row r="13390">
      <c r="A13390" t="inlineStr">
        <is>
          <t>Nationalspieler</t>
        </is>
      </c>
      <c r="B13390" t="inlineStr"/>
      <c r="C13390" t="inlineStr"/>
      <c r="D13390" t="inlineStr">
        <is>
          <t>vận động viên trình độ quốc tế, đại biểu quốc tế cộng sản, cuộc thi đấu quốc tế, Quốc tế cộng sản</t>
        </is>
      </c>
    </row>
    <row r="13391">
      <c r="A13391" t="inlineStr">
        <is>
          <t>Nationen</t>
        </is>
      </c>
      <c r="B13391" t="inlineStr"/>
      <c r="C13391" t="inlineStr"/>
      <c r="D13391">
        <f> das Kinderhilfswerk der Vereinten Nationen + = die Ernährungs- und Landwirtschaftsorganisation der Vereinten Nationen +</f>
        <v/>
      </c>
    </row>
    <row r="13392">
      <c r="A13392" t="inlineStr">
        <is>
          <t>Natrium</t>
        </is>
      </c>
      <c r="B13392" t="inlineStr"/>
      <c r="C13392" t="inlineStr"/>
      <c r="D13392">
        <f> das Natrium + = das kohlensaure Natrium +</f>
        <v/>
      </c>
    </row>
    <row r="13393">
      <c r="A13393" t="inlineStr">
        <is>
          <t>Natter</t>
        </is>
      </c>
      <c r="B13393" t="inlineStr"/>
      <c r="C13393" t="inlineStr"/>
      <c r="D13393" t="inlineStr">
        <is>
          <t>rắn vipe, người ác hiểm, người tráo trở = die Natter +</t>
        </is>
      </c>
    </row>
    <row r="13394">
      <c r="A13394" t="inlineStr">
        <is>
          <t>Naturalien</t>
        </is>
      </c>
      <c r="B13394" t="inlineStr"/>
      <c r="C13394" t="inlineStr"/>
      <c r="D13394" t="inlineStr">
        <is>
          <t>loài giống, loại, hạng, thứ, cái cùng loại, cái đúng như vậy, cái đại khái giống như, cái gần giống, cái tàm tạm gọi là, bản tính, tính chất, hiện vật = in Naturalien bezahlen +</t>
        </is>
      </c>
    </row>
    <row r="13395">
      <c r="A13395" t="inlineStr">
        <is>
          <t>Naturaliensammler</t>
        </is>
      </c>
      <c r="B13395" t="inlineStr"/>
      <c r="C13395" t="inlineStr"/>
      <c r="D13395" t="inlineStr">
        <is>
          <t>nhà tự nhiên học, người theo chủ nghĩa tự nhiên</t>
        </is>
      </c>
    </row>
    <row r="13396">
      <c r="A13396" t="inlineStr">
        <is>
          <t>naturalisieren</t>
        </is>
      </c>
      <c r="B13396" t="inlineStr"/>
      <c r="C13396" t="inlineStr"/>
      <c r="D13396" t="inlineStr">
        <is>
          <t>làm cho hợp thuỷ thổ, thuần hoá, nhập tịch, khai hoá, động tính từ quá khứ) làm cho thích cuộc sống gia đình, làm cho chỉ ru rú xó nhà - quốc gia hoá, quốc hữu hoá, cho nhập quốc tịch - tự nhiên hoá, làm hợp thuỷ thổ, hợp thuỷ thổ, nghiên cứu tự nhiên học</t>
        </is>
      </c>
    </row>
    <row r="13397">
      <c r="A13397" t="inlineStr">
        <is>
          <t>Naturalisierung</t>
        </is>
      </c>
      <c r="B13397" t="inlineStr"/>
      <c r="C13397" t="inlineStr"/>
      <c r="D13397" t="inlineStr">
        <is>
          <t>sự quốc gia hoá, sự quốc hữu hoá, sự nhập quốc tịch, sự cho nhập quốc tịch - sự tự nhiên hoá, sự nhập tịch, sự làm cho hợp với thuỷ thổ</t>
        </is>
      </c>
    </row>
    <row r="13398">
      <c r="A13398" t="inlineStr">
        <is>
          <t>Naturalismus</t>
        </is>
      </c>
      <c r="B13398" t="inlineStr"/>
      <c r="C13398" t="inlineStr"/>
      <c r="D13398" t="inlineStr">
        <is>
          <t>tính tự nhiên, thiên tính, chủ nghĩa tự nhiên</t>
        </is>
      </c>
    </row>
    <row r="13399">
      <c r="A13399" t="inlineStr">
        <is>
          <t>Naturalist</t>
        </is>
      </c>
      <c r="B13399" t="inlineStr"/>
      <c r="C13399" t="inlineStr"/>
      <c r="D13399" t="inlineStr">
        <is>
          <t>nhà tự nhiên học, người theo chủ nghĩa tự nhiên</t>
        </is>
      </c>
    </row>
    <row r="13400">
      <c r="A13400" t="inlineStr">
        <is>
          <t>naturalistisch</t>
        </is>
      </c>
      <c r="B13400" t="inlineStr"/>
      <c r="C13400" t="inlineStr"/>
      <c r="D13400" t="inlineStr">
        <is>
          <t>tự nhiên, căn cứ vào tự nhiên, khoa tự nhiên học, chủ nghĩa tự nhiên</t>
        </is>
      </c>
    </row>
    <row r="13401">
      <c r="A13401" t="inlineStr">
        <is>
          <t>Naturell</t>
        </is>
      </c>
      <c r="B13401" t="inlineStr"/>
      <c r="C13401" t="inlineStr"/>
      <c r="D13401" t="inlineStr">
        <is>
          <t>khí chất, tính khí, tính</t>
        </is>
      </c>
    </row>
    <row r="13402">
      <c r="A13402" t="inlineStr">
        <is>
          <t>Naturforscher</t>
        </is>
      </c>
      <c r="B13402" t="inlineStr"/>
      <c r="C13402" t="inlineStr"/>
      <c r="D13402" t="inlineStr">
        <is>
          <t>nhà tự nhiên học, người theo chủ nghĩa tự nhiên</t>
        </is>
      </c>
    </row>
    <row r="13403">
      <c r="A13403" t="inlineStr">
        <is>
          <t>naturgetreu</t>
        </is>
      </c>
      <c r="B13403" t="inlineStr"/>
      <c r="C13403" t="inlineStr"/>
      <c r="D13403" t="inlineStr">
        <is>
          <t>giống như thật - sống, đang sống, đang tồn tại, sinh động, giống lắm, giống như hệt, đang cháy, đang chảy</t>
        </is>
      </c>
    </row>
    <row r="13404">
      <c r="A13404" t="inlineStr">
        <is>
          <t>Naturglaube</t>
        </is>
      </c>
      <c r="B13404" t="inlineStr"/>
      <c r="C13404" t="inlineStr"/>
      <c r="D13404" t="inlineStr">
        <is>
          <t>tính tự nhiên, thiên tính, chủ nghĩa tự nhiên</t>
        </is>
      </c>
    </row>
    <row r="13405">
      <c r="A13405" t="inlineStr">
        <is>
          <t>Naturkunde</t>
        </is>
      </c>
      <c r="B13405" t="inlineStr"/>
      <c r="C13405" t="inlineStr"/>
      <c r="D13405" t="inlineStr">
        <is>
          <t>sinh vật học</t>
        </is>
      </c>
    </row>
    <row r="13406">
      <c r="A13406" t="inlineStr">
        <is>
          <t>Naturphilosophie</t>
        </is>
      </c>
      <c r="B13406" t="inlineStr"/>
      <c r="C13406" t="inlineStr"/>
      <c r="D13406" t="inlineStr">
        <is>
          <t>tính tự nhiên, thiên tính, chủ nghĩa tự nhiên</t>
        </is>
      </c>
    </row>
    <row r="13407">
      <c r="A13407" t="inlineStr">
        <is>
          <t>Naturprodukte</t>
        </is>
      </c>
      <c r="B13407" t="inlineStr"/>
      <c r="C13407" t="inlineStr"/>
      <c r="D13407" t="inlineStr">
        <is>
          <t>loài giống, loại, hạng, thứ, cái cùng loại, cái đúng như vậy, cái đại khái giống như, cái gần giống, cái tàm tạm gọi là, bản tính, tính chất, hiện vật</t>
        </is>
      </c>
    </row>
    <row r="13408">
      <c r="A13408" t="inlineStr">
        <is>
          <t>Naturschutz</t>
        </is>
      </c>
      <c r="B13408" t="inlineStr"/>
      <c r="C13408" t="inlineStr"/>
      <c r="D13408">
        <f> unter Naturschutz stehen +</f>
        <v/>
      </c>
    </row>
    <row r="13409">
      <c r="A13409" t="inlineStr">
        <is>
          <t>Naturwissenschaft</t>
        </is>
      </c>
      <c r="B13409" t="inlineStr"/>
      <c r="C13409" t="inlineStr"/>
      <c r="D13409" t="inlineStr">
        <is>
          <t>khoa học, khoa học tự nhiên, ngành khoa học, kỹ thuật, trí thức, kiến thức</t>
        </is>
      </c>
    </row>
    <row r="13410">
      <c r="A13410" t="inlineStr">
        <is>
          <t>Naturwissenschaften</t>
        </is>
      </c>
      <c r="B13410" t="inlineStr"/>
      <c r="C13410" t="inlineStr"/>
      <c r="D13410">
        <f> die Königliche Gesellschaft der Mathematik und Naturwissenschaften +</f>
        <v/>
      </c>
    </row>
    <row r="13411">
      <c r="A13411" t="inlineStr">
        <is>
          <t>Naturwissenschaftler</t>
        </is>
      </c>
      <c r="B13411" t="inlineStr"/>
      <c r="C13411" t="inlineStr"/>
      <c r="D13411" t="inlineStr">
        <is>
          <t>nhà tự nhiên học, người theo chủ nghĩa tự nhiên</t>
        </is>
      </c>
    </row>
    <row r="13412">
      <c r="A13412" t="inlineStr">
        <is>
          <t>naturwissenschaftlich</t>
        </is>
      </c>
      <c r="B13412" t="inlineStr"/>
      <c r="C13412" t="inlineStr"/>
      <c r="D13412" t="inlineStr">
        <is>
          <t>tự nhiên, căn cứ vào tự nhiên, khoa tự nhiên học, chủ nghĩa tự nhiên</t>
        </is>
      </c>
    </row>
    <row r="13413">
      <c r="A13413" t="inlineStr">
        <is>
          <t>Nautik</t>
        </is>
      </c>
      <c r="B13413" t="inlineStr"/>
      <c r="C13413" t="inlineStr"/>
      <c r="D13413" t="inlineStr">
        <is>
          <t>nghề hàng hải, sự đi biển, sự đi sông, tàu bè qua lại</t>
        </is>
      </c>
    </row>
    <row r="13414">
      <c r="A13414" t="inlineStr">
        <is>
          <t>nautisch</t>
        </is>
      </c>
      <c r="B13414" t="inlineStr"/>
      <c r="C13414" t="inlineStr"/>
      <c r="D13414" t="inlineStr">
        <is>
          <t>biển, hàng hải</t>
        </is>
      </c>
    </row>
    <row r="13415">
      <c r="A13415" t="inlineStr">
        <is>
          <t>Navigation</t>
        </is>
      </c>
      <c r="B13415" t="inlineStr"/>
      <c r="C13415" t="inlineStr"/>
      <c r="D13415" t="inlineStr">
        <is>
          <t>nghề hàng hải, sự đi biển, sự đi sông, tàu bè qua lại</t>
        </is>
      </c>
    </row>
    <row r="13416">
      <c r="A13416" t="inlineStr">
        <is>
          <t>Nazi</t>
        </is>
      </c>
      <c r="B13416" t="inlineStr"/>
      <c r="C13416" t="inlineStr"/>
      <c r="D13416" t="inlineStr">
        <is>
          <t>đảng viên đảng Quốc xã</t>
        </is>
      </c>
    </row>
    <row r="13417">
      <c r="A13417" t="inlineStr">
        <is>
          <t>Nazismus</t>
        </is>
      </c>
      <c r="B13417" t="inlineStr"/>
      <c r="C13417" t="inlineStr"/>
      <c r="D13417" t="inlineStr">
        <is>
          <t>chủ nghĩa quốc xã</t>
        </is>
      </c>
    </row>
    <row r="13418">
      <c r="A13418" t="inlineStr">
        <is>
          <t>Nebel</t>
        </is>
      </c>
      <c r="B13418" t="inlineStr"/>
      <c r="C13418" t="inlineStr"/>
      <c r="D13418" t="inlineStr">
        <is>
          <t>sự bốc lên, sự toả ra, hơi thở, luồng gió, sương mù, hơi bốc, cơn giận thoáng qua - cỏ mọc lại, cỏ để mọc dài không cắt, màn khói mờ, màn bụi mờ, tình trạng mờ đi, tình trạng trí óc mờ đi, tình trạng bối rối hoang mang, vết mờ - mù, khói mù, bụi mù, sự mơ hồ, sự lờ mờ, sự hoang mang, sự rối rắm - màn, màn che = der dicke Nebel + = der starke Nebel + = der dichte Nebel + = der leichte Nebel + = der Londoner Nebel + = bei Nacht und Nebel + = vom Nebel überrascht werden +</t>
        </is>
      </c>
    </row>
    <row r="13419">
      <c r="A13419" t="inlineStr">
        <is>
          <t>nebelartig</t>
        </is>
      </c>
      <c r="B13419" t="inlineStr"/>
      <c r="C13419" t="inlineStr"/>
      <c r="D13419" t="inlineStr">
        <is>
          <t>tinh vân</t>
        </is>
      </c>
    </row>
    <row r="13420">
      <c r="A13420" t="inlineStr">
        <is>
          <t>Nebelfleck</t>
        </is>
      </c>
      <c r="B13420" t="inlineStr"/>
      <c r="C13420" t="inlineStr"/>
      <c r="D13420" t="inlineStr">
        <is>
          <t>tinh vân, chứng mắt kéo mây</t>
        </is>
      </c>
    </row>
    <row r="13421">
      <c r="A13421" t="inlineStr">
        <is>
          <t>Nebelflecken</t>
        </is>
      </c>
      <c r="B13421" t="inlineStr"/>
      <c r="C13421" t="inlineStr"/>
      <c r="D13421" t="inlineStr">
        <is>
          <t>tinh vân, chứng mắt kéo mây</t>
        </is>
      </c>
    </row>
    <row r="13422">
      <c r="A13422" t="inlineStr">
        <is>
          <t>nebelhaft</t>
        </is>
      </c>
      <c r="B13422" t="inlineStr"/>
      <c r="C13422" t="inlineStr"/>
      <c r="D13422" t="inlineStr">
        <is>
          <t>âm u, u ám, mờ đục, tinh vân, giống tinh vân - hơi nước, giống hơi nước, có tính chất của hơi nước, đầy hơi nước, hư ảo</t>
        </is>
      </c>
    </row>
    <row r="13423">
      <c r="A13423" t="inlineStr">
        <is>
          <t>Nebelhorn</t>
        </is>
      </c>
      <c r="B13423" t="inlineStr"/>
      <c r="C13423" t="inlineStr"/>
      <c r="D13423" t="inlineStr">
        <is>
          <t>tiên chim, người hát có giọng quyến rũ, còi tầm, còi báo động</t>
        </is>
      </c>
    </row>
    <row r="13424">
      <c r="A13424" t="inlineStr">
        <is>
          <t>nebelig</t>
        </is>
      </c>
      <c r="B13424" t="inlineStr"/>
      <c r="C13424" t="inlineStr"/>
      <c r="D13424" t="inlineStr">
        <is>
          <t>có sương mù, tối tăm, lờ mờ, mơ hồ, không rõ rệt - mù sương, đầy sương mù, không rõ, không minh bạch, mập mờ - như hơi nước, đầy hơi nước, mắc chứng u uất</t>
        </is>
      </c>
    </row>
    <row r="13425">
      <c r="A13425" t="inlineStr">
        <is>
          <t>Nebelschleier</t>
        </is>
      </c>
      <c r="B13425" t="inlineStr"/>
      <c r="C13425" t="inlineStr"/>
      <c r="D13425" t="inlineStr">
        <is>
          <t>màng, mảng thuốc, phim, phim ảnh, phim xi nê, buổi chiếu bóng, vảy cá, màn sương mỏng, sợi nhỏ, tơ nhỏ = der leichte Nebelschleier +</t>
        </is>
      </c>
    </row>
    <row r="13426">
      <c r="A13426" t="inlineStr">
        <is>
          <t>neben</t>
        </is>
      </c>
      <c r="B13426" t="inlineStr"/>
      <c r="C13426" t="inlineStr"/>
      <c r="D13426" t="inlineStr">
        <is>
          <t>sát cạnh, kế bên, dọc theo, dọc, sát mạn tàu, dọc theo mạn tàu, song song với, cùng, đồng thời - bên, bên cạnh, so với, xa, ngoài, ở ngoài - gần, qua, sang một bên, ở bên, dự trữ, dành, bye - sát, ngay bên, sau, ngay sau, tiếp sau, lần sau, nữa, ngay = ich saß neben ihm +</t>
        </is>
      </c>
    </row>
    <row r="13427">
      <c r="A13427" t="inlineStr">
        <is>
          <t>Neben-</t>
        </is>
      </c>
      <c r="B13427" t="inlineStr"/>
      <c r="C13427" t="inlineStr"/>
      <c r="D13427" t="inlineStr">
        <is>
          <t>thêm vào, phụ vào, tăng thêm - nhỏ, không quan trọng, thứ yếu, em, bé, thứ</t>
        </is>
      </c>
    </row>
    <row r="13428">
      <c r="A13428" t="inlineStr">
        <is>
          <t>Nebenbedeutung</t>
        </is>
      </c>
      <c r="B13428" t="inlineStr"/>
      <c r="C13428" t="inlineStr"/>
      <c r="D13428" t="inlineStr">
        <is>
          <t>nghĩa rộng, ý nghĩa - sự hiểu ngầm, điều hiểu ngầm</t>
        </is>
      </c>
    </row>
    <row r="13429">
      <c r="A13429" t="inlineStr">
        <is>
          <t>Nebenbedingung</t>
        </is>
      </c>
      <c r="B13429" t="inlineStr"/>
      <c r="C13429" t="inlineStr"/>
      <c r="D13429" t="inlineStr">
        <is>
          <t>sự bắt ép, sự ép buộc, sự cưỡng ép, sự thúc ép, sự đè nén, sự kiềm chế, sự gượng gạo, sự miễn cưỡng, sự e dè, sự câu thúc, sự giam hãm, sự nhốt</t>
        </is>
      </c>
    </row>
    <row r="13430">
      <c r="A13430" t="inlineStr">
        <is>
          <t>nebenbei</t>
        </is>
      </c>
      <c r="B13430" t="inlineStr"/>
      <c r="C13430" t="inlineStr"/>
      <c r="D13430">
        <f> nebenbei bemerkt +</f>
        <v/>
      </c>
    </row>
    <row r="13431">
      <c r="A13431" t="inlineStr">
        <is>
          <t>Nebenbuhler</t>
        </is>
      </c>
      <c r="B13431" t="inlineStr"/>
      <c r="C13431" t="inlineStr"/>
      <c r="D13431" t="inlineStr">
        <is>
          <t>đối thủ, địch thủ, người kình địch, người cạnh tranh</t>
        </is>
      </c>
    </row>
    <row r="13432">
      <c r="A13432" t="inlineStr">
        <is>
          <t>Nebeneinander</t>
        </is>
      </c>
      <c r="B13432" t="inlineStr"/>
      <c r="C13432" t="inlineStr"/>
      <c r="D13432" t="inlineStr">
        <is>
          <t>sự chung sống, sự cùng tồn tại</t>
        </is>
      </c>
    </row>
    <row r="13433">
      <c r="A13433" t="inlineStr">
        <is>
          <t>nebeneinander</t>
        </is>
      </c>
      <c r="B13433" t="inlineStr"/>
      <c r="C13433" t="inlineStr"/>
      <c r="D13433" t="inlineStr">
        <is>
          <t>cùng hàng, sóng hàng, ngang nhau, sát nhau, sát vai, bên cạnh = dicht nebeneinander + = nebeneinander bestehen +</t>
        </is>
      </c>
    </row>
    <row r="13434">
      <c r="A13434" t="inlineStr">
        <is>
          <t>nebeneinanderstellen</t>
        </is>
      </c>
      <c r="B13434" t="inlineStr"/>
      <c r="C13434" t="inlineStr"/>
      <c r="D13434" t="inlineStr">
        <is>
          <t>để cạnh nhau, để kề nhau</t>
        </is>
      </c>
    </row>
    <row r="13435">
      <c r="A13435" t="inlineStr">
        <is>
          <t>Nebeneinanderstellung</t>
        </is>
      </c>
      <c r="B13435" t="inlineStr"/>
      <c r="C13435" t="inlineStr"/>
      <c r="D13435" t="inlineStr">
        <is>
          <t>sự đặt cạnh nhau, sự kề nhau, vị trí kề nhau</t>
        </is>
      </c>
    </row>
    <row r="13436">
      <c r="A13436" t="inlineStr">
        <is>
          <t>Nebenerscheinung</t>
        </is>
      </c>
      <c r="B13436" t="inlineStr"/>
      <c r="C13436" t="inlineStr"/>
      <c r="D13436" t="inlineStr">
        <is>
          <t>sự mọc quá nhanh, chồi cây, sản phẩm tự nhiên, kết quả tự nhiên</t>
        </is>
      </c>
    </row>
    <row r="13437">
      <c r="A13437" t="inlineStr">
        <is>
          <t>Nebengleis</t>
        </is>
      </c>
      <c r="B13437" t="inlineStr"/>
      <c r="C13437" t="inlineStr"/>
      <c r="D13437" t="inlineStr">
        <is>
          <t>đường tàu tránh, lớp ván gỗ ngoài giàn khung = auf ein Nebengleis schieben +</t>
        </is>
      </c>
    </row>
    <row r="13438">
      <c r="A13438" t="inlineStr">
        <is>
          <t>Nebenhandlung</t>
        </is>
      </c>
      <c r="B13438" t="inlineStr"/>
      <c r="C13438" t="inlineStr"/>
      <c r="D13438" t="inlineStr">
        <is>
          <t>sự việc phụ, cảnh phụ - phần giữa, đoạn, hồi, tình tiết = die Nebenhandlung +</t>
        </is>
      </c>
    </row>
    <row r="13439">
      <c r="A13439" t="inlineStr">
        <is>
          <t>Nebenlinie</t>
        </is>
      </c>
      <c r="B13439" t="inlineStr"/>
      <c r="C13439" t="inlineStr"/>
      <c r="D13439" t="inlineStr">
        <is>
          <t>cành cây, nhánh, ngả ..., chi, chi nhánh, ngành</t>
        </is>
      </c>
    </row>
    <row r="13440">
      <c r="A13440" t="inlineStr">
        <is>
          <t>Nebensache</t>
        </is>
      </c>
      <c r="B13440" t="inlineStr"/>
      <c r="C13440" t="inlineStr"/>
      <c r="D13440" t="inlineStr">
        <is>
          <t>cái phụ, cái không chủ yếu, dấu thăng giáng bất thường - việc xảy ra, việc bất ngờ xảy ra, việc tình cờ xảy ra, việc xô xát, việc rắc rối, đoạn, tình tiết, việc phụ, việc có liên quan, vụ ném bom thành ph = das ist Nebensache +</t>
        </is>
      </c>
    </row>
    <row r="13441">
      <c r="A13441" t="inlineStr">
        <is>
          <t>Nebenstelle</t>
        </is>
      </c>
      <c r="B13441" t="inlineStr"/>
      <c r="C13441" t="inlineStr"/>
      <c r="D13441" t="inlineStr">
        <is>
          <t>cành cây, nhánh, ngả ..., chi, chi nhánh, ngành</t>
        </is>
      </c>
    </row>
    <row r="13442">
      <c r="A13442" t="inlineStr">
        <is>
          <t>Nebenvertrag</t>
        </is>
      </c>
      <c r="B13442" t="inlineStr"/>
      <c r="C13442" t="inlineStr"/>
      <c r="D13442" t="inlineStr">
        <is>
          <t>hợp đồng phụ</t>
        </is>
      </c>
    </row>
    <row r="13443">
      <c r="A13443" t="inlineStr">
        <is>
          <t>neblig</t>
        </is>
      </c>
      <c r="B13443" t="inlineStr"/>
      <c r="C13443" t="inlineStr"/>
      <c r="D13443" t="inlineStr">
        <is>
          <t>có sương mù, tối tăm, lờ mờ, mơ hồ, không rõ rệt - - mù sương, đầy sương mù, không rõ, không minh bạch, mập mờ - âm u, u ám, mờ đục, tinh vân, giống tinh vân = sehr neblig + = neblig sein + = feucht und neblig +</t>
        </is>
      </c>
    </row>
    <row r="13444">
      <c r="A13444" t="inlineStr">
        <is>
          <t>Nebligkeit</t>
        </is>
      </c>
      <c r="B13444" t="inlineStr"/>
      <c r="C13444" t="inlineStr"/>
      <c r="D13444" t="inlineStr">
        <is>
          <t>tính chất lờ mờ, tính chất không rõ rệt</t>
        </is>
      </c>
    </row>
    <row r="13445">
      <c r="A13445" t="inlineStr">
        <is>
          <t>necken</t>
        </is>
      </c>
      <c r="B13445" t="inlineStr"/>
      <c r="C13445" t="inlineStr"/>
      <c r="D13445" t="inlineStr">
        <is>
          <t>băm, nói đùa, nói giỡn, bỡn cợt, chế giễu, giễu cợt - cười nhạo, chế nhạo - vui đùa, đùa nghịch, bông đùa - nhạo báng, thách thức, xem khinh, coi thường, lừa, lừa dối, đánh lừa, nhại, giả làm - kiểm tra nói quay vấn đáp, trêu chọc, nhìn chòng chọc, nhìn tọc mạch, nhìn chế giễu, nhìn qua ống nhòm, nhìn qua kính một mắt - rầy la, mắng mỏ, bắt nạt, chọc ghẹo, phá rối, làm lung tung bừa bãi, la ó, quấy phá, la hét om sòm - thêm đường kẻ vào, cây thành luống, chống đỡ, trêu chòng, chòng ghẹo - trêu tức, chòng, quấy rầy, tháo, rút sợi, gỡ rối, chải - trách, chê trách, quở mắng</t>
        </is>
      </c>
    </row>
    <row r="13446">
      <c r="A13446" t="inlineStr">
        <is>
          <t>Neckerei</t>
        </is>
      </c>
      <c r="B13446" t="inlineStr"/>
      <c r="C13446" t="inlineStr"/>
      <c r="D13446" t="inlineStr">
        <is>
          <t>sự đùa cợt, sự đùa bỡn - sự nói đùa, sự giễu cợt, những nhân vật vui tính - trấu, vỏ, rơm ra, bằm nhỏ, cái rơm rác, vật vô giá trị, mảnh nhiễu xạ, lời nói đùa, lời nói giỡn, lời bỡn cợt, lời chế giễu, lời giễu cợt - tính hay đùa cợt, tính hay pha trò, tính hay khôi hài, lời đùa cợt, lời pha trò - kỳ thi kiểm tra nói, kỳ thi vấn đáp, câu hỏi kiểm tra nói, câu hỏi thi vấn đáp, cuộc thi, người hay trêu ghẹo chế nhạo, người hay nhìn tọc mạch, người lố bịch, người kỳ quặc - cái dùng để chế giễu - giẻ, giẻ rách, quần áo rách tả tơi, giẻ cũ để làm giấy, mảnh vải, mảnh buồm, mảnh, mảnh vụn, mảnh tả tơi, một tí, mảy may, báo lá cải, báo giẻ rách, cờ rách, khăn tay giẻ rách, bức màn giẻ rách... - đá lợp nhà, cát kết thô, sự la lối om sòm, sự phá rối, trò đùa nghịch - sự chế giễu - sự chòng ghẹo, sự trêu tức, sự trêu chọc, sự quấy rầy, sự tháo, sự rút sợi, sự gỡ rối, sự chải</t>
        </is>
      </c>
    </row>
    <row r="13447">
      <c r="A13447" t="inlineStr">
        <is>
          <t>Neffe</t>
        </is>
      </c>
      <c r="B13447" t="inlineStr"/>
      <c r="C13447" t="inlineStr"/>
      <c r="D13447" t="inlineStr">
        <is>
          <t>cháu trai</t>
        </is>
      </c>
    </row>
    <row r="13448">
      <c r="A13448" t="inlineStr">
        <is>
          <t>Negation</t>
        </is>
      </c>
      <c r="B13448" t="inlineStr"/>
      <c r="C13448" t="inlineStr"/>
      <c r="D13448" t="inlineStr">
        <is>
          <t>sự phủ định, sự phủ nhận, sự cự tuyệt, sự từ chối, sự phản đối, sự không tồn tại, vật không có, cái tiêu cực</t>
        </is>
      </c>
    </row>
    <row r="13449">
      <c r="A13449" t="inlineStr">
        <is>
          <t>Negativ</t>
        </is>
      </c>
      <c r="B13449" t="inlineStr"/>
      <c r="C13449" t="inlineStr"/>
      <c r="D13449" t="inlineStr">
        <is>
          <t>lời từ chối, lời cự tuyệt, quyền phủ định, quyền phủ nhận, quyền phủ quyết, tính tiêu cực, số âm, cực âm, bản âm, từ phủ định</t>
        </is>
      </c>
    </row>
    <row r="13450">
      <c r="A13450" t="inlineStr">
        <is>
          <t>negativ</t>
        </is>
      </c>
      <c r="B13450" t="inlineStr"/>
      <c r="C13450" t="inlineStr"/>
      <c r="D13450" t="inlineStr">
        <is>
          <t>trừ, âm - không, phủ định, phủ nhận, cự tuyệt, phản đối, từ chối, cấm đoán, = negativ +</t>
        </is>
      </c>
    </row>
    <row r="13451">
      <c r="A13451" t="inlineStr">
        <is>
          <t>Neger</t>
        </is>
      </c>
      <c r="B13451" t="inlineStr"/>
      <c r="C13451" t="inlineStr"/>
      <c r="D13451" t="inlineStr">
        <is>
          <t>màu đen, sơn đen, quần áo đen, áo tang, người da đen, bụi bẩn, mồ hóng - người da ngâm đen - gấu trúc Mỹ, người gian giảo, thằng ma mãnh, thằng láu cá, ghuộm đen</t>
        </is>
      </c>
    </row>
    <row r="13452">
      <c r="A13452" t="inlineStr">
        <is>
          <t>Negerin</t>
        </is>
      </c>
      <c r="B13452" t="inlineStr"/>
      <c r="C13452" t="inlineStr"/>
      <c r="D13452" t="inlineStr">
        <is>
          <t>đàn bà da đen, con gái da đen</t>
        </is>
      </c>
    </row>
    <row r="13453">
      <c r="A13453" t="inlineStr">
        <is>
          <t>negieren</t>
        </is>
      </c>
      <c r="B13453" t="inlineStr"/>
      <c r="C13453" t="inlineStr"/>
      <c r="D13453" t="inlineStr">
        <is>
          <t>phủ định, phủ nhận, thừa nhận sự không tồn tại của</t>
        </is>
      </c>
    </row>
    <row r="13454">
      <c r="A13454" t="inlineStr">
        <is>
          <t>Nehmen</t>
        </is>
      </c>
      <c r="B13454" t="inlineStr"/>
      <c r="C13454" t="inlineStr"/>
      <c r="D13454" t="inlineStr">
        <is>
          <t>sự cầm, sự lấy, sự chiếm lấy, tiền thu</t>
        </is>
      </c>
    </row>
    <row r="13455">
      <c r="A13455" t="inlineStr">
        <is>
          <t>nehmen</t>
        </is>
      </c>
      <c r="B13455" t="inlineStr"/>
      <c r="C13455" t="inlineStr"/>
      <c r="D13455" t="inlineStr">
        <is>
          <t>bắt giữ, bắt, đoạt được, lấy được, chiếm được, giành được, thu hút = nehmen + = nehmen + = wieder nehmen + = in acht nehmen + = an sich nehmen + = auf sich nehmen + = es genau nehmen + = auf sich nehmen + = nehmen wir mal an + = es ganz genau nehmen + = etwas zu sich nehmen + = nichts zu sich nehmen + = sich in acht nehmen vor +</t>
        </is>
      </c>
    </row>
    <row r="13456">
      <c r="A13456" t="inlineStr">
        <is>
          <t>Nehrung</t>
        </is>
      </c>
      <c r="B13456" t="inlineStr"/>
      <c r="C13456" t="inlineStr"/>
      <c r="D13456" t="inlineStr">
        <is>
          <t>cái xiên, mũi đất, bờ ngầm, sự khạc, sự nhổ, sự phun phì phì, nước bọt, nước dãi, cơn mưa lún phún, cơm mưa ngắn, trận mưa tuyết ngắn, trứng, vật giống như hệt, người giống như hệt - mai</t>
        </is>
      </c>
    </row>
    <row r="13457">
      <c r="A13457" t="inlineStr">
        <is>
          <t>Neid</t>
        </is>
      </c>
      <c r="B13457" t="inlineStr"/>
      <c r="C13457" t="inlineStr"/>
      <c r="D13457" t="inlineStr">
        <is>
          <t>sự thèm muốn, sự ghen tị, sự đố kỵ, vật làm người ta thèm muốn, người làm người ta ghen tị, lý do làm người ta thèm muốn, lý do làm người ta ghen tị - mối ác cảm, mối hận thù - bệnh vàng da, cách nhìn lệch lạc thành kiến, sự hằn học, sự ghen tức = der Neid + = gelb vor Neid + = vor Neid platzen + = das muß der Neid ihr lassen + = grün und gelb vor Neid werden +</t>
        </is>
      </c>
    </row>
    <row r="13458">
      <c r="A13458" t="inlineStr">
        <is>
          <t>neidisch</t>
        </is>
      </c>
      <c r="B13458" t="inlineStr"/>
      <c r="C13458" t="inlineStr"/>
      <c r="D13458" t="inlineStr">
        <is>
          <t>xanh lá cây, lục, xanh, tươi, đầy sức sống, thanh xuân, chưa có kinh nghiệm, mới vào nghề, thơ ngây, cả tin, tái xanh, tái ngắt, ghen, ghen tức, ghen tị, còn mới, chưa lành, chưa liền = neidisch + = neidisch +</t>
        </is>
      </c>
    </row>
    <row r="13459">
      <c r="A13459" t="inlineStr">
        <is>
          <t>Neige</t>
        </is>
      </c>
      <c r="B13459" t="inlineStr"/>
      <c r="C13459" t="inlineStr"/>
      <c r="D13459" t="inlineStr">
        <is>
          <t>tan ra, chảy ra, chảy nước ra, vãi mỡ ra, toát mồ hôi, cảm động, cảm kích, động lòng, mủi lòng, se lòng, nao núng, nhụt đi, làm tan ra, làm chảy ra, làm động lòng - làm mủi lòng, làm se lòng, làm nao núng, làm nhụt đi, làm nguôi đi = bis zur Neige leeren + = den Kelch bis zur Neige leeren +</t>
        </is>
      </c>
    </row>
    <row r="13460">
      <c r="A13460" t="inlineStr">
        <is>
          <t>neigen</t>
        </is>
      </c>
      <c r="B13460" t="inlineStr"/>
      <c r="C13460" t="inlineStr"/>
      <c r="D13460" t="inlineStr">
        <is>
          <t>kéo vĩ, cúi, khòm, khom, quỳ, cúi đầu, cúi chào, cúi mình, khòm lưng quỳ gối, nhượng bộ, đầu hàng, chịu khuất phục, luồn cúi = neigen + = neigen + = sich neigen + = sich neigen + = sich neigen + = sich neigen + = sich neigen +</t>
        </is>
      </c>
    </row>
    <row r="13461">
      <c r="A13461" t="inlineStr">
        <is>
          <t>neigend</t>
        </is>
      </c>
      <c r="B13461" t="inlineStr"/>
      <c r="C13461" t="inlineStr"/>
      <c r="D13461" t="inlineStr">
        <is>
          <t>có trách nhiệm về pháp lý, có nghĩa vụ về pháp lý, có bổn phận, có khả năng bị, có khả năng xảy ra</t>
        </is>
      </c>
    </row>
    <row r="13462">
      <c r="A13462" t="inlineStr">
        <is>
          <t>Neigung</t>
        </is>
      </c>
      <c r="B13462" t="inlineStr"/>
      <c r="C13462" t="inlineStr"/>
      <c r="D13462" t="inlineStr">
        <is>
          <t>sự làm ảnh hưởng đến, sự làm tác động đến, tình cảm, cảm xúc, + towards, for) lòng yêu thương, sự yêu mến, thiện ý, bệnh tật, bệnh hoạn, affection towards khuynh hướng - thiện ý về, tính chất, thuộc tính, trạng thái cơ thể, lối sống - mối quan hệ, sự giống nhau về cấu trúc, sự giống nhau về tính tình, quan hệ thân thuộc với họ nhà vợ, quan hệ thân thuộc với họ nhà chồng, sự thu hút, sự hấp dẫn - sự lôi cuốn, sự đồng cảm, sự ham thích, ái lực - sự ngon miệng, sự thèm ăn, lòng thèm muốn, lòng ham muốn, sự khao khát - aptitude for khuynh hướng, năng khiếu, năng lực, khả năng - aptitude, sự thích hợp, sự thích đáng, sự đúng lúc, sự đúng chỗ, sự đúng - khiếu, sở thích, xu hướng, khuynh hướng, cỏ ống, cỏ mần trầu, bãi cỏ - góc xiên, cạnh xiên, cái đặt góc - sự nghiêng, độ nghiêng, mặt nghiêng, sự xô đẩy làm nghiêng, lời giả dối, lời đạo đức giả, lời nói thớ lợ, tiếng lóng nhà nghề, tiếng lóng, lời nói công thức, lời nói sáo, lời nói rỗng tuếch - lời nói màu mè, lời nói điệu bộ, lời nói cường điệu - sự đi trệch ra, tình trạng sút kém, tình trạng sa sút, tình trạng suy đồi, tình trạng suy sụp, biến cách - sự lệch, độ lệch, độ thiên, sự suy sụp, sự suy đồi - sự sụt, sự suy tàn, sự tàn tạ, bệnh gầy mòn, sự sụt sức - sự tưởng tượng, sự võ đoán, tính đồng bóng, ý muốn nhất thời, thị hiếu - Grát, cấp bậc, mức, độ, hạng, loại, tầng lớp, điểm, điểm số, lớp, dốc, độ dốc &amp; ), giống súc vật cải tạo - đường dốc, độ dốc, Graddien - thóc lúa, hạt, hột, một chút, mảy may, thớ, bản chất, tính tình, Gren, phẩm yên chi, màu nhuộm, bã rượu - sự hút - inclining, sự cúi - chỗ dốc, con đường dốc - chỗ nạc - thiên hướng - sự ưa thích, sự mến - tâm, tâm trí, tinh thần, trí, trí tuệ, trí óc, ký ức, trí nhớ, sự chú ý, sự chủ tâm, sự lưu ý, ý kiến, ý nghĩ, ý định - hắc ín, sự ném, sự liệng, sự tung, sự hất, sự lao xuống, cách ném bóng, sự lao lên lao xuống, sự chồm lên chồm xuống, độ cao bay vọt lên, độ cao, mức độ, độ dốc của mái nhà, số hàng bày bán ở chợ - chỗ ngồi thường lệ, bước, bước răng - sự thiên về, sự ngả về - trạng thái úp sấp, ngả về, thiên về - kẻ chơi bời phóng đãng, kẻ trác táng, cái cào, cái cào than, que cời than, cái cào tiền, cái gạt tiền, sự nghiêng về phía sau, độ nghiêng về phía sau - đường xiên, đường nghiêng, cách nhìn vấn đề, quan điểm, thái độ, cái liếc, sự quở mắng gián tiếp, sự phê bình gián tiếp - tư thế vác súng - tật lác mắt, cái liếc mắt, sự nhìn, sự xem, sự nghiêng về, lỗ chiêm ngưỡng - dạy dày, bụng, sự đói, bụng dạ - vị, vị giác, sự nếm, sự nếm mùi, sự thưởng thức, sự trải qua, sự hưởng, khiếu thẩm mỹ - trạng thái nghiêng, sự đấu thương, búa đòn tilt-hammer), mui che, bạt - đầu, mút, đỉnh, chóp, đầu bịt, bút để thếp vàng, tiền quà, tiền diêm thuốc, lời khuyên, lời mách nước, mẹo, mánh lới, mánh khoé, cái đánh nhẹ, cái gảy nhẹ, cái đẩy nhẹ, cái chạm nhẹ, cái vỗ nhẹ - nơi đổ rác, thùng rác - phương hướng, chiều hướng - sự xoắn, sự vặn, sự bện, vòng xoắn, sợi xe, thừng bện, cuộn, gói xoắn hai đầu, sự nhăn nhó, sự méo mó, sự quằn quại, khúc cong, khúc lượn quanh co, sự xoáy, sự trẹo gân, sự sái gân, sự trẹo xương - sự vênh, điệu nhảy tuýt, bản tính, sự bóp méo, sự xuyên tạc, rượu pha trộn, sự muốn ăn - tĩnh mạch, gân lá, gân cánh, vân, mạch, nguồn cảm hứng, đặc tính, tâm trạng, lối, điệu - nghề, nghề nghiệp = die Neigung + = die Neigung + = die musische Neigung + = bei einer Neigung + = die angeborene Neigung + = mit gleicher Neigung +</t>
        </is>
      </c>
    </row>
    <row r="13463">
      <c r="A13463" t="inlineStr">
        <is>
          <t>Neigungswinkel</t>
        </is>
      </c>
      <c r="B13463" t="inlineStr"/>
      <c r="C13463" t="inlineStr"/>
      <c r="D13463" t="inlineStr">
        <is>
          <t>kẻ chơi bời phóng đãng, kẻ trác táng, cái cào, cái cào than, que cời than, cái cào tiền, cái gạt tiền, sự nghiêng về phía sau, độ nghiêng về phía sau</t>
        </is>
      </c>
    </row>
    <row r="13464">
      <c r="A13464" t="inlineStr">
        <is>
          <t>Nein</t>
        </is>
      </c>
      <c r="B13464" t="inlineStr"/>
      <c r="C13464" t="inlineStr"/>
      <c r="D13464" t="inlineStr">
        <is>
          <t>lời từ chối, lời nói "không", không, phiếu chống, người bỏ phiếu chống = Nein, so was! + = mit Nein antworten +</t>
        </is>
      </c>
    </row>
    <row r="13465">
      <c r="A13465" t="inlineStr">
        <is>
          <t>nein</t>
        </is>
      </c>
      <c r="B13465" t="inlineStr"/>
      <c r="C13465" t="inlineStr"/>
      <c r="D13465" t="inlineStr">
        <is>
          <t>không = oh nein! +</t>
        </is>
      </c>
    </row>
    <row r="13466">
      <c r="A13466" t="inlineStr">
        <is>
          <t>Neinstimme</t>
        </is>
      </c>
      <c r="B13466" t="inlineStr"/>
      <c r="C13466" t="inlineStr"/>
      <c r="D13466" t="inlineStr">
        <is>
          <t>lời từ chối, lời nói "không", không, phiếu chống, người bỏ phiếu chống</t>
        </is>
      </c>
    </row>
    <row r="13467">
      <c r="A13467" t="inlineStr">
        <is>
          <t>Neinstimmen</t>
        </is>
      </c>
      <c r="B13467" t="inlineStr"/>
      <c r="C13467" t="inlineStr"/>
      <c r="D13467" t="inlineStr">
        <is>
          <t>những lý luận thuận và chống, những lý luận tán thành và phản đối</t>
        </is>
      </c>
    </row>
    <row r="13468">
      <c r="A13468" t="inlineStr">
        <is>
          <t>Nektar</t>
        </is>
      </c>
      <c r="B13468" t="inlineStr"/>
      <c r="C13468" t="inlineStr"/>
      <c r="D13468" t="inlineStr">
        <is>
          <t>rượu tiên, rượu ngon, mật hoa</t>
        </is>
      </c>
    </row>
    <row r="13469">
      <c r="A13469" t="inlineStr">
        <is>
          <t>Nektarine</t>
        </is>
      </c>
      <c r="B13469" t="inlineStr"/>
      <c r="C13469" t="inlineStr"/>
      <c r="D13469" t="inlineStr">
        <is>
          <t>quả xuân đào, cây xuân đào</t>
        </is>
      </c>
    </row>
    <row r="13470">
      <c r="A13470" t="inlineStr">
        <is>
          <t>Nelke</t>
        </is>
      </c>
      <c r="B13470" t="inlineStr"/>
      <c r="C13470" t="inlineStr"/>
      <c r="D13470" t="inlineStr">
        <is>
          <t>cây đinh hương, đinh hương, ánh, hành con = die Nelke +</t>
        </is>
      </c>
    </row>
    <row r="13471">
      <c r="A13471" t="inlineStr">
        <is>
          <t>Nenn-</t>
        </is>
      </c>
      <c r="B13471" t="inlineStr"/>
      <c r="C13471" t="inlineStr"/>
      <c r="D13471" t="inlineStr">
        <is>
          <t>tên, danh, chỉ có tên, danh nghĩa, hư, nhỏ bé không đáng kể, danh từ, như danh từ, giống danh t</t>
        </is>
      </c>
    </row>
    <row r="13472">
      <c r="A13472" t="inlineStr">
        <is>
          <t>nennen</t>
        </is>
      </c>
      <c r="B13472" t="inlineStr"/>
      <c r="C13472" t="inlineStr"/>
      <c r="D13472"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rửa tội, làm lễ rửa tội, đặt tên thánh - chỉ rõ, định rõ, chọn lựa, chỉ định, bổ nhiệm, đặt tên, gọi tên, mệnh danh - kể ra, nói đến, đề cập, tuyên dương - nói rõ - đặt tên họ cho, tên họ là, đặt tên hiệu là chim ưng - nói, nói với, nói lên, nói ra, nói cho biết, bảo, chỉ cho, cho biết, biểu thị, biểu lộ, tỏ, kể, thuật lại, xác định, phân biệt, khẳng định, cả quyết, biết, tiết lộ, phát giác, đếm - lần, nói về, ảnh hưởng đến, có kết quả - đặt tên là</t>
        </is>
      </c>
    </row>
    <row r="13473">
      <c r="A13473" t="inlineStr">
        <is>
          <t>nennenswert</t>
        </is>
      </c>
      <c r="B13473" t="inlineStr"/>
      <c r="C13473" t="inlineStr"/>
      <c r="D13473" t="inlineStr">
        <is>
          <t>có thể đánh giá được, thấy rõ được</t>
        </is>
      </c>
    </row>
    <row r="13474">
      <c r="A13474" t="inlineStr">
        <is>
          <t>Nenner</t>
        </is>
      </c>
      <c r="B13474" t="inlineStr"/>
      <c r="C13474" t="inlineStr"/>
      <c r="D13474" t="inlineStr">
        <is>
          <t>mẫu số, mẫu thức = der kleinste gemeinsame Nenner + = etwas auf einen gemeinsamen Nenner bringen +</t>
        </is>
      </c>
    </row>
    <row r="13475">
      <c r="A13475" t="inlineStr">
        <is>
          <t>Nennwert</t>
        </is>
      </c>
      <c r="B13475" t="inlineStr"/>
      <c r="C13475" t="inlineStr"/>
      <c r="D13475" t="inlineStr">
        <is>
          <t>sự ngang hàng, tỷ giá, giá trung bình, mức trung bình, paragraph = zum Nennwert + = unter dem Nennwert +</t>
        </is>
      </c>
    </row>
    <row r="13476">
      <c r="A13476" t="inlineStr">
        <is>
          <t>Nephrit</t>
        </is>
      </c>
      <c r="B13476" t="inlineStr"/>
      <c r="C13476" t="inlineStr"/>
      <c r="D13476" t="inlineStr">
        <is>
          <t>ngọc bích, mùa ngọc bích, ngựa tồi, ngựa già ốm, con mụ, con bé</t>
        </is>
      </c>
    </row>
    <row r="13477">
      <c r="A13477" t="inlineStr">
        <is>
          <t>neppen</t>
        </is>
      </c>
      <c r="B13477" t="inlineStr"/>
      <c r="C13477" t="inlineStr"/>
      <c r="D13477" t="inlineStr">
        <is>
          <t>châm, chích, đốt, làm đau nhói, làm cay, cắn rứt, day dứt, dạng bị động) bán đắt cho ai, bóp ai, lừa bịp, đau nhói, đau nhức</t>
        </is>
      </c>
    </row>
    <row r="13478">
      <c r="A13478" t="inlineStr">
        <is>
          <t>Nerv</t>
        </is>
      </c>
      <c r="B13478" t="inlineStr"/>
      <c r="C13478" t="inlineStr"/>
      <c r="D13478" t="inlineStr">
        <is>
          <t>dây thần kinh, số nhiều) thần kinh, trạng thái thần kinh kích động, khí lực, khí phách, dũng khí, can đảm, nghị lực, sự táo gan, sự trơ tráo, gân, bộ phận chủ yếu, khu vực trung tâm - bộ phận đầu não = der motorische Nerv +</t>
        </is>
      </c>
    </row>
    <row r="13479">
      <c r="A13479" t="inlineStr">
        <is>
          <t>nerven</t>
        </is>
      </c>
      <c r="B13479" t="inlineStr"/>
      <c r="C13479" t="inlineStr"/>
      <c r="D13479" t="inlineStr">
        <is>
          <t>truyền sức mạnh, truyền can đảm, truyền nhuệ khí</t>
        </is>
      </c>
    </row>
    <row r="13480">
      <c r="A13480" t="inlineStr">
        <is>
          <t>Nervenarzt</t>
        </is>
      </c>
      <c r="B13480" t="inlineStr"/>
      <c r="C13480" t="inlineStr"/>
      <c r="D13480" t="inlineStr">
        <is>
          <t>nhà thần kinh học, thầy thuốc chuyên khoa thần kinh</t>
        </is>
      </c>
    </row>
    <row r="13481">
      <c r="A13481" t="inlineStr">
        <is>
          <t>Nervengeflecht</t>
        </is>
      </c>
      <c r="B13481" t="inlineStr"/>
      <c r="C13481" t="inlineStr"/>
      <c r="D13481" t="inlineStr">
        <is>
          <t>đám rối, mạng lưới chằng chịt, điều rắc rối, điều phức tạp</t>
        </is>
      </c>
    </row>
    <row r="13482">
      <c r="A13482" t="inlineStr">
        <is>
          <t>Nervenkitzel</t>
        </is>
      </c>
      <c r="B13482" t="inlineStr"/>
      <c r="C13482" t="inlineStr"/>
      <c r="D13482" t="inlineStr">
        <is>
          <t>sự run lên, sự rộn lên, sự rộn ràng, sự rùng mình, sự run, tiếng run, câu chuyện cảm động, câu chuyện giật gân, câu chuyện ly kỳ</t>
        </is>
      </c>
    </row>
    <row r="13483">
      <c r="A13483" t="inlineStr">
        <is>
          <t>Nervenknoten</t>
        </is>
      </c>
      <c r="B13483" t="inlineStr"/>
      <c r="C13483" t="inlineStr"/>
      <c r="D13483" t="inlineStr">
        <is>
          <t>hạch, trung tâm</t>
        </is>
      </c>
    </row>
    <row r="13484">
      <c r="A13484" t="inlineStr">
        <is>
          <t>Nervenschmerz</t>
        </is>
      </c>
      <c r="B13484" t="inlineStr"/>
      <c r="C13484" t="inlineStr"/>
      <c r="D13484" t="inlineStr">
        <is>
          <t>chứng đau dây thần kinh</t>
        </is>
      </c>
    </row>
    <row r="13485">
      <c r="A13485" t="inlineStr">
        <is>
          <t>Nervenschmerzen</t>
        </is>
      </c>
      <c r="B13485" t="inlineStr"/>
      <c r="C13485" t="inlineStr"/>
      <c r="D13485" t="inlineStr">
        <is>
          <t>chứng đau dây thần kinh</t>
        </is>
      </c>
    </row>
    <row r="13486">
      <c r="A13486" t="inlineStr">
        <is>
          <t>Nervensystem</t>
        </is>
      </c>
      <c r="B13486" t="inlineStr"/>
      <c r="C13486" t="inlineStr"/>
      <c r="D13486">
        <f> das vegetative Nervensystem +</f>
        <v/>
      </c>
    </row>
    <row r="13487">
      <c r="A13487" t="inlineStr">
        <is>
          <t>Nervenzelle</t>
        </is>
      </c>
      <c r="B13487" t="inlineStr"/>
      <c r="C13487" t="inlineStr"/>
      <c r="D13487" t="inlineStr">
        <is>
          <t>khớp thần kinh synapsis)</t>
        </is>
      </c>
    </row>
    <row r="13488">
      <c r="A13488" t="inlineStr">
        <is>
          <t>Nerz</t>
        </is>
      </c>
      <c r="B13488" t="inlineStr"/>
      <c r="C13488" t="inlineStr"/>
      <c r="D13488" t="inlineStr">
        <is>
          <t>chồn vizon, bộ da lông chồn vizon</t>
        </is>
      </c>
    </row>
    <row r="13489">
      <c r="A13489" t="inlineStr">
        <is>
          <t>Nessel</t>
        </is>
      </c>
      <c r="B13489" t="inlineStr"/>
      <c r="C13489" t="inlineStr"/>
      <c r="D13489" t="inlineStr">
        <is>
          <t>vải muxơlin = die Nessel +</t>
        </is>
      </c>
    </row>
    <row r="13490">
      <c r="A13490" t="inlineStr">
        <is>
          <t>Nesseln</t>
        </is>
      </c>
      <c r="B13490" t="inlineStr"/>
      <c r="C13490" t="inlineStr"/>
      <c r="D13490">
        <f> sich in die Nesseln setzen +</f>
        <v/>
      </c>
    </row>
    <row r="13491">
      <c r="A13491" t="inlineStr">
        <is>
          <t>Nest</t>
        </is>
      </c>
      <c r="B13491" t="inlineStr"/>
      <c r="C13491" t="inlineStr"/>
      <c r="D13491" t="inlineStr">
        <is>
          <t>vật ngắn bè bè, người lùn bè bè, thẻ chì, đông đum, đồng xu, bu lông, ky, kẹo đum, đống rác, nơi đổ rác, nơi rác rưởi bừa bãi, tiếng rơi bịch, tiếng đổ ầm, tiếng ném phịch xuống, cú đấm bịch - kho đạn tạm thời - lỗ, lỗ thủng, lỗ trống, lỗ khoan, lỗ đáo, lỗ đặt bóng, chỗ sâu, chỗ trũng, hố, hang, túp lều tồi tàn, nhà ổ chuột, điểm thắng, rỗ kim, rỗ tổ ong, khuyết điểm, thiếu sót, lỗ hổng, tình thế khó xử - hoàn cảnh lúng túng - tổ, ổ, nơi ẩn náu, sào huyệt, bộ đồ xếp lồng vào nhau = im Nest liegen + = ein Nest ausnehmen +</t>
        </is>
      </c>
    </row>
    <row r="13492">
      <c r="A13492" t="inlineStr">
        <is>
          <t>Nester</t>
        </is>
      </c>
      <c r="B13492" t="inlineStr"/>
      <c r="C13492" t="inlineStr"/>
      <c r="D13492" t="inlineStr">
        <is>
          <t>làm tổ, tìm tổ chim, bắt tổ chim, ẩn núp, ẩn mình, đặt vào ổ, động tính từ quá khứ) xếp lồng vào nhau, lắp</t>
        </is>
      </c>
    </row>
    <row r="13493">
      <c r="A13493" t="inlineStr">
        <is>
          <t>Nestling</t>
        </is>
      </c>
      <c r="B13493" t="inlineStr"/>
      <c r="C13493" t="inlineStr"/>
      <c r="D13493" t="inlineStr">
        <is>
          <t>chim non</t>
        </is>
      </c>
    </row>
    <row r="13494">
      <c r="A13494" t="inlineStr">
        <is>
          <t>nett</t>
        </is>
      </c>
      <c r="B13494" t="inlineStr"/>
      <c r="C13494" t="inlineStr"/>
      <c r="D13494" t="inlineStr">
        <is>
          <t>đẹp, xinh, có duyên, tươi tắn, dễ thương, mạnh khoẻ, tốt - cẩn thận, dè dặt, thận trọng, khôn ngoan, từng trải, lõi đời - bánh bao, sang trọng, lanh lợi, nhanh nhẹn, hoạt bát - ưa nhìn, xinh xắn - phải, đúng, hợp lý, không thiên vị, công bằng, ngay thẳng, thẳng thắn, không gian lận, khá, khá tốt, đầy hứa hẹn, thuận lợi, thông đồng bén giọt, nhiều, thừa thãi, khá lớn, có vẻ đúng, có vẻ xuôi tai - khéo, vàng hoe, trắng, trong sạch, trúng, lịch sự, lễ phép, vào bản sạch - nguyên chất, nhỏ, mịn, thanh mảnh, sắc, khả quan, hay, giải, lớn, đường bệ, bảnh, trong sáng, sặc sỡ, rực rỡ, loè loẹt, cầu kỳ, có ý kiến khen ngợi, có ý ca ngợi, tế nhị, tinh vi, chính xác, cao thượng - cao quý, hoàn toàn sung sức - vui vẻ, vui tươi, vui nhộn, chếnh choáng say, ngà ngà say, thú vị, dễ chịu, thú vị gớm, dễ chịu gớm, hay ho gớm, rất, hết sức, lắm, quá - tử tế, ân cần, có lòng tốt xử lý, để gia công, mềm - sạch gọn, ngăn nắp, rõ ràng, rành mạch, ngắn gọn, tinh xảo, giản dị và trang nhã, không pha - hấp dẫn, xinh đẹp, ngoan, chu đáo, tỉ mỉ, câu nệ, khó tính, khảnh, sành sỏi, kỹ, hay ho - hay hay - xinh xinh, đẹp mắt, cừ, tốt..., hay gớm, kha khá, dũng cảm, gan dạ, cường tráng, mạnh mẽ - chỉnh, tề chỉnh, đoan trang, thích đáng - kéo căng, căng, chạy tốt, căng thẳng - chỉnh tề, bảnh bao, gọn gàng = nett + = ganz nett + = du bist nett +</t>
        </is>
      </c>
    </row>
    <row r="13495">
      <c r="A13495" t="inlineStr">
        <is>
          <t>Nettigkeit</t>
        </is>
      </c>
      <c r="B13495" t="inlineStr"/>
      <c r="C13495" t="inlineStr"/>
      <c r="D13495" t="inlineStr">
        <is>
          <t>vị ngon lành, vẻ thanh nhã, vẻ xinh xắn, sự khó tính, sự kém ăn, vẻ chải chuốt cầu kỳ, tính thích sang trọng - sự sạch gọn, sự gọn gàng, sự ngăn nắp, sự rõ ràng rành mạch, sự ngắn gọn, sự khéo léo, sự tinh xảo, sự giản dị trang nhã - sự thú vị, sự dễ chịu, vẻ xinh, vẻ đáng yêu, tính tỉ mỉ, tính câu nệ, tính khảnh, sự sành sỏi, sự tế nhị, sự tinh vi - vẻ xinh xinh, vẻ xinh đẹp, vật xinh, vật xinh xinh, vật xinh sắn, đồ trang điểm xinh xinh..., tính chải chuốt kiểu cách - sự sạch sẽ</t>
        </is>
      </c>
    </row>
    <row r="13496">
      <c r="A13496" t="inlineStr">
        <is>
          <t>netto</t>
        </is>
      </c>
      <c r="B13496" t="inlineStr"/>
      <c r="C13496" t="inlineStr"/>
      <c r="D13496" t="inlineStr">
        <is>
          <t>thực</t>
        </is>
      </c>
    </row>
    <row r="13497">
      <c r="A13497" t="inlineStr">
        <is>
          <t>Netz</t>
        </is>
      </c>
      <c r="B13497" t="inlineStr"/>
      <c r="C13497" t="inlineStr"/>
      <c r="D13497" t="inlineStr">
        <is>
          <t>màng thai nhi, màng thóp, mạc nối - sự đan kết lại với nhau, cách dệt vải, tổ chức cấu kết, cách cấu tạo - hệ thống đường dây, đường kẻ ô, vỉ, chấn song sắt, lưới điều khiển - mắc lưới, mạng lưới, cạm, bẫy - lưới, mạng, vải màn, vải lưới - đồ dùng kiểu lưới, hệ thống, hệ thống mắc cáo, mạng lưới truyền thanh - cạm bẫy, sự o ép, sự trói buộc - vi dệt, tấm vi, súc giấy, cuộn giấy lớn, t, màng da, thân, đĩa, mỏ, lưỡi = das lokale Netz + = das Netz stricken + = im Netz fangen + = vom Netz getrennt + = mit dem Netz fangen + = ans Netz angeschlossen werden +</t>
        </is>
      </c>
    </row>
    <row r="13498">
      <c r="A13498" t="inlineStr">
        <is>
          <t>netzartig</t>
        </is>
      </c>
      <c r="B13498" t="inlineStr"/>
      <c r="C13498" t="inlineStr"/>
      <c r="D13498" t="inlineStr">
        <is>
          <t>hình mắc lưới, hình mạng</t>
        </is>
      </c>
    </row>
    <row r="13499">
      <c r="A13499" t="inlineStr">
        <is>
          <t>Netzhaut</t>
        </is>
      </c>
      <c r="B13499" t="inlineStr"/>
      <c r="C13499" t="inlineStr"/>
      <c r="D13499" t="inlineStr">
        <is>
          <t>màng lưới, võng mạc</t>
        </is>
      </c>
    </row>
    <row r="13500">
      <c r="A13500" t="inlineStr">
        <is>
          <t>Netzkabel</t>
        </is>
      </c>
      <c r="B13500" t="inlineStr"/>
      <c r="C13500" t="inlineStr"/>
      <c r="D13500" t="inlineStr">
        <is>
          <t>dây mềm</t>
        </is>
      </c>
    </row>
    <row r="13501">
      <c r="A13501" t="inlineStr">
        <is>
          <t>Netzknoten</t>
        </is>
      </c>
      <c r="B13501" t="inlineStr"/>
      <c r="C13501" t="inlineStr"/>
      <c r="D13501" t="inlineStr">
        <is>
          <t>trục bánh xe, moayơ, trung tâm, hubby</t>
        </is>
      </c>
    </row>
    <row r="13502">
      <c r="A13502" t="inlineStr">
        <is>
          <t>Netzmagen</t>
        </is>
      </c>
      <c r="B13502" t="inlineStr"/>
      <c r="C13502" t="inlineStr"/>
      <c r="D13502" t="inlineStr">
        <is>
          <t>dạ tổ ong, màng lưới, mô lưới</t>
        </is>
      </c>
    </row>
    <row r="13503">
      <c r="A13503" t="inlineStr">
        <is>
          <t>Netzwerk</t>
        </is>
      </c>
      <c r="B13503" t="inlineStr"/>
      <c r="C13503" t="inlineStr"/>
      <c r="D13503" t="inlineStr">
        <is>
          <t>lưới, mạng lưới, sự đánh lưới, sự giăng lưới, sự đan, nguyên liệu làm lưới, vải màn - đồ dùng kiểu lưới, hệ thống, hệ thống mắc cáo, mạng lưới truyền thanh - hình mắc lưới, cấu tạo hình mắc lưới - kiểu trang trí mạng gân, mạng gân</t>
        </is>
      </c>
    </row>
    <row r="13504">
      <c r="A13504" t="inlineStr">
        <is>
          <t>neu</t>
        </is>
      </c>
      <c r="B13504" t="inlineStr"/>
      <c r="C13504" t="inlineStr"/>
      <c r="D13504" t="inlineStr">
        <is>
          <t>lại lần nữa - lại, một lần nữa, lại nữa, bằng cách khác - tươi, tươi tắn, mơn mởn, còn rõ rệt, chưa phai mờ, trong sạch, tươi mát, mát mẻ, mới, vừa mới tới, vừa mới ra, non nớt, ít kinh nghiệm, không mặn, không chát, ngọt, khoẻ khắn, sảng khoái - khoẻ mạnh, lanh lợi, hỗn xược, xấc láo, sỗ sàng, ngà ngà say, chếnh choáng, vừa mới có sữa - hiện đại, cận đại - - mới mẻ, mới lạ, khác hẳn, tân tiến, tân thời, mới nổi, mới trong từ ghép) - lạ thường - sống, thô, chưa tinh chế, còn nguyên chất, chưa có kinh nghiệm, mới vào nghề, trầy da chảy máu, đau buốt, không viền, ấm và lạnh, rét căm căm, không gọt giũa, sống sượng, không công bằng - , bất lương, bất chính - gần đây, xảy ra gần đây, mới đây, mới xảy ra - trẻ, trẻ tuổi, thiếu niên, thanh niên, non, non trẻ, còn sớm, còn ở lúc ban đầu, chưa muộn, chưa quá, chưa già, của tuổi trẻ, của thời thanh niên, của thời niên thiếu, thế hệ trẻ, con - nhỏ = das ist mir neu +</t>
        </is>
      </c>
    </row>
    <row r="13505">
      <c r="A13505" t="inlineStr">
        <is>
          <t>Neuanpassung</t>
        </is>
      </c>
      <c r="B13505" t="inlineStr"/>
      <c r="C13505" t="inlineStr"/>
      <c r="D13505" t="inlineStr">
        <is>
          <t>sự điều chỉnh lại, sự sửa lại cho đúng, sự thích nghi lại</t>
        </is>
      </c>
    </row>
    <row r="13506">
      <c r="A13506" t="inlineStr">
        <is>
          <t>neuartig</t>
        </is>
      </c>
      <c r="B13506" t="inlineStr"/>
      <c r="C13506" t="inlineStr"/>
      <c r="D13506" t="inlineStr">
        <is>
          <t>có tính chất đổi mới, có tính chất là một sáng kiến - mới, lạ - mới lạ, lạ thường - gốc, nguồn gốc, căn nguyên, đầu tiên, nguyên bản chính, độc đáo</t>
        </is>
      </c>
    </row>
    <row r="13507">
      <c r="A13507" t="inlineStr">
        <is>
          <t>Neuauflage</t>
        </is>
      </c>
      <c r="B13507" t="inlineStr"/>
      <c r="C13507" t="inlineStr"/>
      <c r="D13507" t="inlineStr">
        <is>
          <t>sự in lại, sự tái bản, sách được tái bản</t>
        </is>
      </c>
    </row>
    <row r="13508">
      <c r="A13508" t="inlineStr">
        <is>
          <t>Neubelebung</t>
        </is>
      </c>
      <c r="B13508" t="inlineStr"/>
      <c r="C13508" t="inlineStr"/>
      <c r="D13508" t="inlineStr">
        <is>
          <t>sự làm trẻ lại, sự trẻ lại</t>
        </is>
      </c>
    </row>
    <row r="13509">
      <c r="A13509" t="inlineStr">
        <is>
          <t>Neudruck</t>
        </is>
      </c>
      <c r="B13509" t="inlineStr"/>
      <c r="C13509" t="inlineStr"/>
      <c r="D13509" t="inlineStr">
        <is>
          <t>sự in lại, sự tái bản, sách được tái bản</t>
        </is>
      </c>
    </row>
    <row r="13510">
      <c r="A13510" t="inlineStr">
        <is>
          <t>neuem</t>
        </is>
      </c>
      <c r="B13510" t="inlineStr"/>
      <c r="C13510" t="inlineStr"/>
      <c r="D13510" t="inlineStr">
        <is>
          <t>lại lần nữa - lại, một lần nữa, lại nữa, bằng cách khác - mới</t>
        </is>
      </c>
    </row>
    <row r="13511">
      <c r="A13511" t="inlineStr">
        <is>
          <t>neuerdings</t>
        </is>
      </c>
      <c r="B13511" t="inlineStr"/>
      <c r="C13511" t="inlineStr"/>
      <c r="D13511" t="inlineStr">
        <is>
          <t>cách đây không lâu, mới gần đây - về sau, về cuối, gần đây, mới đây - mới</t>
        </is>
      </c>
    </row>
    <row r="13512">
      <c r="A13512" t="inlineStr">
        <is>
          <t>neuere</t>
        </is>
      </c>
      <c r="B13512" t="inlineStr"/>
      <c r="C13512" t="inlineStr"/>
      <c r="D13512" t="inlineStr">
        <is>
          <t>mới</t>
        </is>
      </c>
    </row>
    <row r="13513">
      <c r="A13513" t="inlineStr">
        <is>
          <t>Neuerer</t>
        </is>
      </c>
      <c r="B13513" t="inlineStr"/>
      <c r="C13513" t="inlineStr"/>
      <c r="D13513" t="inlineStr">
        <is>
          <t>người đưa vào những cái mới, người có sáng kiến về, người tiến hành đổi mới</t>
        </is>
      </c>
    </row>
    <row r="13514">
      <c r="A13514" t="inlineStr">
        <is>
          <t>Neuerstellung</t>
        </is>
      </c>
      <c r="B13514" t="inlineStr"/>
      <c r="C13514" t="inlineStr"/>
      <c r="D13514" t="inlineStr">
        <is>
          <t>sự tái sinh, sự cải tạo, sự đổi mới, sự tự cải tạo</t>
        </is>
      </c>
    </row>
    <row r="13515">
      <c r="A13515" t="inlineStr">
        <is>
          <t>Neuerung</t>
        </is>
      </c>
      <c r="B13515" t="inlineStr"/>
      <c r="C13515" t="inlineStr"/>
      <c r="D13515" t="inlineStr">
        <is>
          <t>sự thay đổi, sự đổi, sự sửa đổi, sự sửa lại, sự biến đổi - sự đưa vào những cái mới, sáng kiến, điều mới đưa vào, cái mới, phương pháp mới, sự tiến hành đổi mới, sự đổi mới - tính mới, tính mới lạ, tính lạ thường, vật mới lạ, vật khác thường, hàng mới</t>
        </is>
      </c>
    </row>
    <row r="13516">
      <c r="A13516" t="inlineStr">
        <is>
          <t>Neueste</t>
        </is>
      </c>
      <c r="B13516" t="inlineStr"/>
      <c r="C13516" t="inlineStr"/>
      <c r="D13516" t="inlineStr">
        <is>
          <t>khuôn giày, cốt giày, lát, người cuối cùng, người sau cùng, lần cuối, lần sau cùng, giờ phút cuối cùng, lúc chết, lúc lâm chung, sức chịu đựng, sức bền bỉ - tính mới, tính mới lạ, tính lạ thường, vật mới lạ, vật khác thường, hàng mới</t>
        </is>
      </c>
    </row>
    <row r="13517">
      <c r="A13517" t="inlineStr">
        <is>
          <t>neueste</t>
        </is>
      </c>
      <c r="B13517" t="inlineStr"/>
      <c r="C13517" t="inlineStr"/>
      <c r="D13517" t="inlineStr">
        <is>
          <t>gần đây, xảy ra gần đây, mới đây, mới xảy ra, mới, tân thời</t>
        </is>
      </c>
    </row>
    <row r="13518">
      <c r="A13518" t="inlineStr">
        <is>
          <t>neugeboren</t>
        </is>
      </c>
      <c r="B13518" t="inlineStr"/>
      <c r="C13518" t="inlineStr"/>
      <c r="D13518">
        <f> sich wie neugeboren fühlen + = er fühlte sich wie neugeboren +</f>
        <v/>
      </c>
    </row>
    <row r="13519">
      <c r="A13519" t="inlineStr">
        <is>
          <t>neugestalten</t>
        </is>
      </c>
      <c r="B13519" t="inlineStr"/>
      <c r="C13519" t="inlineStr"/>
      <c r="D13519" t="inlineStr">
        <is>
          <t>cải cách, cải lương, cải thiện, cải tạo, cải tổ, sửa đổi, triệt bỏ, chữa, sửa mình</t>
        </is>
      </c>
    </row>
    <row r="13520">
      <c r="A13520" t="inlineStr">
        <is>
          <t>Neugestaltung</t>
        </is>
      </c>
      <c r="B13520" t="inlineStr"/>
      <c r="C13520" t="inlineStr"/>
      <c r="D13520" t="inlineStr">
        <is>
          <t>sự tổ chức lại, sự cải tổ lại</t>
        </is>
      </c>
    </row>
    <row r="13521">
      <c r="A13521" t="inlineStr">
        <is>
          <t>neugierig</t>
        </is>
      </c>
      <c r="B13521" t="inlineStr"/>
      <c r="C13521" t="inlineStr"/>
      <c r="D13521" t="inlineStr">
        <is>
          <t>ham biết, muốn tìm biết, tò mò, hiếu kỳ, thọc mạch, kỳ lạ, kỳ dị, lạ lùng, tỉ mỉ, khiêu dâm - điều tra, thẩm tra, tìm hiểu, quan sát, dò hỏi, tìm tòi - người điều tra, người thẩm tra, sự thẩm tra, làm nhiệm vụ thẩm tra, có tính chất dò hỏi, dòm ngó khó chịu, toà án dị giáo - có mũi to, thành mũi, có mùi hôi thối, ngát, thơm, hay sục sạo, hay can thiệp vào việc người khác - = neugierig + = nicht neugierig + = ungeheuer neugierig +</t>
        </is>
      </c>
    </row>
    <row r="13522">
      <c r="A13522" t="inlineStr">
        <is>
          <t>Neuheit</t>
        </is>
      </c>
      <c r="B13522" t="inlineStr"/>
      <c r="C13522" t="inlineStr"/>
      <c r="D13522" t="inlineStr">
        <is>
          <t>sự tươi, sự tươi mát, sự mát mẻ, tính chất mới, sự khoẻ khắn, sảng khoái - tính chất mới mẻ, tính chất mới lạ - tính mới, tính mới lạ, tính lạ thường, vật mới lạ, vật khác thường, hàng mới - tính chất mới xảy ra, tính chất mới gần đây - đặc tính, đặc trưng, nét đặc biệt, ngành chuyên môn</t>
        </is>
      </c>
    </row>
    <row r="13523">
      <c r="A13523" t="inlineStr">
        <is>
          <t>Neuigkeit</t>
        </is>
      </c>
      <c r="B13523" t="inlineStr"/>
      <c r="C13523" t="inlineStr"/>
      <c r="D13523" t="inlineStr">
        <is>
          <t>tin, tin tức = eine interessante Neuigkeit +</t>
        </is>
      </c>
    </row>
    <row r="13524">
      <c r="A13524" t="inlineStr">
        <is>
          <t>Neuigkeiten</t>
        </is>
      </c>
      <c r="B13524" t="inlineStr"/>
      <c r="C13524" t="inlineStr"/>
      <c r="D13524" t="inlineStr">
        <is>
          <t>lắm tin, nhiều tin = die Neuigkeiten erfahren +</t>
        </is>
      </c>
    </row>
    <row r="13525">
      <c r="A13525" t="inlineStr">
        <is>
          <t>neulich</t>
        </is>
      </c>
      <c r="B13525" t="inlineStr"/>
      <c r="C13525" t="inlineStr"/>
      <c r="D13525" t="inlineStr">
        <is>
          <t>mới - gần đây, mới đây</t>
        </is>
      </c>
    </row>
    <row r="13526">
      <c r="A13526" t="inlineStr">
        <is>
          <t>Neuling</t>
        </is>
      </c>
      <c r="B13526" t="inlineStr"/>
      <c r="C13526" t="inlineStr"/>
      <c r="D13526" t="inlineStr">
        <is>
          <t>người bắt đầu, người mới học, người mới ra đời, người mới vào nghề - ngựa non, người non nớt ngây thơ, người chưa rõ kinh nghiệm, roi thừng, súng côn colt revolver) - học sinh đại học năm thứ nhất freshman) - học sinh đại học năm thứ nhất fresher), người mới bắt đầu - lính mới, người chưa có kinh nghiệm, người ngu ngốc, người khờ dại, người dễ bị bịp, người mới nhập cư - người đã được vỡ lòng, người đã được khai tâm, người được bắt đầu làm quen với một bộ môn, người đã được làm lễ kết nạp, người đã được thụ giáo - người mới đến - người tập việc, tín đồ mới, người mới tu - tân binh - người lạ mặt, người xa lạ, người nước ngoài - sói con, người mới gia nhập, người mới học việc - tiro</t>
        </is>
      </c>
    </row>
    <row r="13527">
      <c r="A13527" t="inlineStr">
        <is>
          <t>Neun</t>
        </is>
      </c>
      <c r="B13527" t="inlineStr"/>
      <c r="C13527" t="inlineStr"/>
      <c r="D13527" t="inlineStr">
        <is>
          <t>số chín, quân chín, đội bóng chín người, chín nàng thơ = die Karo Neun +</t>
        </is>
      </c>
    </row>
    <row r="13528">
      <c r="A13528" t="inlineStr">
        <is>
          <t>neun</t>
        </is>
      </c>
      <c r="B13528" t="inlineStr"/>
      <c r="C13528" t="inlineStr"/>
      <c r="D13528" t="inlineStr">
        <is>
          <t>chín</t>
        </is>
      </c>
    </row>
    <row r="13529">
      <c r="A13529" t="inlineStr">
        <is>
          <t>Neunte</t>
        </is>
      </c>
      <c r="B13529" t="inlineStr"/>
      <c r="C13529" t="inlineStr"/>
      <c r="D13529" t="inlineStr">
        <is>
          <t>một phần chín, người thứ chín, vật thứ chín, ngày mồng chín</t>
        </is>
      </c>
    </row>
    <row r="13530">
      <c r="A13530" t="inlineStr">
        <is>
          <t>Neuntel</t>
        </is>
      </c>
      <c r="B13530" t="inlineStr"/>
      <c r="C13530" t="inlineStr"/>
      <c r="D13530" t="inlineStr">
        <is>
          <t>một phần chín, người thứ chín, vật thứ chín, ngày mồng chín</t>
        </is>
      </c>
    </row>
    <row r="13531">
      <c r="A13531" t="inlineStr">
        <is>
          <t>neuntens</t>
        </is>
      </c>
      <c r="B13531" t="inlineStr"/>
      <c r="C13531" t="inlineStr"/>
      <c r="D13531" t="inlineStr">
        <is>
          <t>chín là</t>
        </is>
      </c>
    </row>
    <row r="13532">
      <c r="A13532" t="inlineStr">
        <is>
          <t>neunzehn</t>
        </is>
      </c>
      <c r="B13532" t="inlineStr"/>
      <c r="C13532" t="inlineStr"/>
      <c r="D13532" t="inlineStr">
        <is>
          <t>mười chín</t>
        </is>
      </c>
    </row>
    <row r="13533">
      <c r="A13533" t="inlineStr">
        <is>
          <t>Neunzehnte</t>
        </is>
      </c>
      <c r="B13533" t="inlineStr"/>
      <c r="C13533" t="inlineStr"/>
      <c r="D13533" t="inlineStr">
        <is>
          <t>một phần mười chín, người thứ mười chín, vật thứ mười chín, ngày mười chín</t>
        </is>
      </c>
    </row>
    <row r="13534">
      <c r="A13534" t="inlineStr">
        <is>
          <t>Neunzehntel</t>
        </is>
      </c>
      <c r="B13534" t="inlineStr"/>
      <c r="C13534" t="inlineStr"/>
      <c r="D13534" t="inlineStr">
        <is>
          <t>một phần mười chín, người thứ mười chín, vật thứ mười chín, ngày mười chín</t>
        </is>
      </c>
    </row>
    <row r="13535">
      <c r="A13535" t="inlineStr">
        <is>
          <t>neunzehnter</t>
        </is>
      </c>
      <c r="B13535" t="inlineStr"/>
      <c r="C13535" t="inlineStr"/>
      <c r="D13535" t="inlineStr">
        <is>
          <t>thứ mười chín</t>
        </is>
      </c>
    </row>
    <row r="13536">
      <c r="A13536" t="inlineStr">
        <is>
          <t>neunzig</t>
        </is>
      </c>
      <c r="B13536" t="inlineStr"/>
      <c r="C13536" t="inlineStr"/>
      <c r="D13536" t="inlineStr">
        <is>
          <t>chín mươi</t>
        </is>
      </c>
    </row>
    <row r="13537">
      <c r="A13537" t="inlineStr">
        <is>
          <t>Neunzigste</t>
        </is>
      </c>
      <c r="B13537" t="inlineStr"/>
      <c r="C13537" t="inlineStr"/>
      <c r="D13537" t="inlineStr">
        <is>
          <t>một phần chín mươi, người thứ chín mươi, vật thứ chín mươi</t>
        </is>
      </c>
    </row>
    <row r="13538">
      <c r="A13538" t="inlineStr">
        <is>
          <t>Neuordnung</t>
        </is>
      </c>
      <c r="B13538" t="inlineStr"/>
      <c r="C13538" t="inlineStr"/>
      <c r="D13538" t="inlineStr">
        <is>
          <t>sự sắp xếp lại, sự bố trí lại, sự sắp đặt lại - sự tổ chức lại, sự cải tổ lại</t>
        </is>
      </c>
    </row>
    <row r="13539">
      <c r="A13539" t="inlineStr">
        <is>
          <t>Neuralgie</t>
        </is>
      </c>
      <c r="B13539" t="inlineStr"/>
      <c r="C13539" t="inlineStr"/>
      <c r="D13539" t="inlineStr">
        <is>
          <t>chứng đau dây thần kinh</t>
        </is>
      </c>
    </row>
    <row r="13540">
      <c r="A13540" t="inlineStr">
        <is>
          <t>neuralgisch</t>
        </is>
      </c>
      <c r="B13540" t="inlineStr"/>
      <c r="C13540" t="inlineStr"/>
      <c r="D13540" t="inlineStr">
        <is>
          <t>chứng đau dây thần kinh</t>
        </is>
      </c>
    </row>
    <row r="13541">
      <c r="A13541" t="inlineStr">
        <is>
          <t>Neuregelung</t>
        </is>
      </c>
      <c r="B13541" t="inlineStr"/>
      <c r="C13541" t="inlineStr"/>
      <c r="D13541" t="inlineStr">
        <is>
          <t>sự sắp xếp lại, sự bố trí lại, sự sắp đặt lại - sự tổ chức lại, sự cải tổ lại</t>
        </is>
      </c>
    </row>
    <row r="13542">
      <c r="A13542" t="inlineStr">
        <is>
          <t>Neureiche</t>
        </is>
      </c>
      <c r="B13542" t="inlineStr"/>
      <c r="C13542" t="inlineStr"/>
      <c r="D13542" t="inlineStr">
        <is>
          <t>người mới phất</t>
        </is>
      </c>
    </row>
    <row r="13543">
      <c r="A13543" t="inlineStr">
        <is>
          <t>Neurologe</t>
        </is>
      </c>
      <c r="B13543" t="inlineStr"/>
      <c r="C13543" t="inlineStr"/>
      <c r="D13543" t="inlineStr">
        <is>
          <t>nhà thần kinh học, thầy thuốc chuyên khoa thần kinh</t>
        </is>
      </c>
    </row>
    <row r="13544">
      <c r="A13544" t="inlineStr">
        <is>
          <t>Neurologie</t>
        </is>
      </c>
      <c r="B13544" t="inlineStr"/>
      <c r="C13544" t="inlineStr"/>
      <c r="D13544" t="inlineStr">
        <is>
          <t>khoa thần kinh, thần kinh học</t>
        </is>
      </c>
    </row>
    <row r="13545">
      <c r="A13545" t="inlineStr">
        <is>
          <t>Neurose</t>
        </is>
      </c>
      <c r="B13545" t="inlineStr"/>
      <c r="C13545" t="inlineStr"/>
      <c r="D13545" t="inlineStr">
        <is>
          <t>chứng loạn thần kinh chức năng</t>
        </is>
      </c>
    </row>
    <row r="13546">
      <c r="A13546" t="inlineStr">
        <is>
          <t>Neurotiker</t>
        </is>
      </c>
      <c r="B13546" t="inlineStr"/>
      <c r="C13546" t="inlineStr"/>
      <c r="D13546" t="inlineStr">
        <is>
          <t>người loạn thần kinh chức năng, thuốc chữa bệnh thần kinh</t>
        </is>
      </c>
    </row>
    <row r="13547">
      <c r="A13547" t="inlineStr">
        <is>
          <t>neurotisch</t>
        </is>
      </c>
      <c r="B13547" t="inlineStr"/>
      <c r="C13547" t="inlineStr"/>
      <c r="D13547" t="inlineStr">
        <is>
          <t>loạn thần kinh chức năng, dễ bị kích thích thần kinh, tác động tới thần kinh, chữa bệnh thần kinh</t>
        </is>
      </c>
    </row>
    <row r="13548">
      <c r="A13548" t="inlineStr">
        <is>
          <t>Neustart</t>
        </is>
      </c>
      <c r="B13548" t="inlineStr"/>
      <c r="C13548" t="inlineStr"/>
      <c r="D13548">
        <f> der Neustart +</f>
        <v/>
      </c>
    </row>
    <row r="13549">
      <c r="A13549" t="inlineStr">
        <is>
          <t>neustarten</t>
        </is>
      </c>
      <c r="B13549" t="inlineStr"/>
      <c r="C13549" t="inlineStr"/>
      <c r="D13549" t="inlineStr">
        <is>
          <t>đi giày ống cho, đá, tra tấn - lại bắt đầu, lại khởi đầu</t>
        </is>
      </c>
    </row>
    <row r="13550">
      <c r="A13550" t="inlineStr">
        <is>
          <t>neutral</t>
        </is>
      </c>
      <c r="B13550" t="inlineStr"/>
      <c r="C13550" t="inlineStr"/>
      <c r="D13550" t="inlineStr">
        <is>
          <t>lânh đạm, thờ ơ, hờ hững, dửng dưng, không thiết, không quan tâm, không để ý, bàng quang, trung lập, không thiên vị, không quan trọng, cũng vậy thôi, bình thường, xoàng xoàng - vô thưởng, vô phạt, trung hoà, trung tính, phiếm định, không phân hoá, không chuyển hoá - trung, giống trung, nội động, vô tính, bị thiến, bị hoạn - không có tính chất rõ rệt, ở vị trí số không = neutral +</t>
        </is>
      </c>
    </row>
    <row r="13551">
      <c r="A13551" t="inlineStr">
        <is>
          <t>neutralisieren</t>
        </is>
      </c>
      <c r="B13551" t="inlineStr"/>
      <c r="C13551" t="inlineStr"/>
      <c r="D13551" t="inlineStr">
        <is>
          <t>phủ nhận, phủ định, cự tuyệt, bác bỏ, phản đối, chống lại, làm thành vô hiệu - trung lập hoá, trung hoà, làm mất tác dụng</t>
        </is>
      </c>
    </row>
    <row r="13552">
      <c r="A13552" t="inlineStr">
        <is>
          <t>Neutralisierung</t>
        </is>
      </c>
      <c r="B13552" t="inlineStr"/>
      <c r="C13552" t="inlineStr"/>
      <c r="D13552" t="inlineStr">
        <is>
          <t>sự trung lập hoá, sự trung hoà</t>
        </is>
      </c>
    </row>
    <row r="13553">
      <c r="A13553" t="inlineStr">
        <is>
          <t>Neutron</t>
        </is>
      </c>
      <c r="B13553" t="inlineStr"/>
      <c r="C13553" t="inlineStr"/>
      <c r="D13553" t="inlineStr">
        <is>
          <t>Nơtron</t>
        </is>
      </c>
    </row>
    <row r="13554">
      <c r="A13554" t="inlineStr">
        <is>
          <t>Neutrum</t>
        </is>
      </c>
      <c r="B13554" t="inlineStr"/>
      <c r="C13554" t="inlineStr"/>
      <c r="D13554" t="inlineStr">
        <is>
          <t>từ trung tính, nội động từ, hoạ vô tính, sâu bọ vô tính, ong thợ, kiến thợ, súc vật bị thiến, súc vật bị hoạn, người trung lập, nước trung lập</t>
        </is>
      </c>
    </row>
    <row r="13555">
      <c r="A13555" t="inlineStr">
        <is>
          <t>Neuzeit</t>
        </is>
      </c>
      <c r="B13555" t="inlineStr"/>
      <c r="C13555" t="inlineStr"/>
      <c r="D13555">
        <f> die Geschichte der Neuzeit +</f>
        <v/>
      </c>
    </row>
    <row r="13556">
      <c r="A13556" t="inlineStr">
        <is>
          <t>neuzeitlich</t>
        </is>
      </c>
      <c r="B13556" t="inlineStr"/>
      <c r="C13556" t="inlineStr"/>
      <c r="D13556" t="inlineStr">
        <is>
          <t>hiện đại, cận đại - kiểu mới nhất, cập nhật = neuzeitlich gestalten +</t>
        </is>
      </c>
    </row>
    <row r="13557">
      <c r="A13557" t="inlineStr">
        <is>
          <t>Nevis</t>
        </is>
      </c>
      <c r="B13557" t="inlineStr"/>
      <c r="C13557" t="inlineStr"/>
      <c r="D13557">
        <f> Saint Kitts und Nevis +</f>
        <v/>
      </c>
    </row>
    <row r="13558">
      <c r="A13558" t="inlineStr">
        <is>
          <t>Nichtachtung</t>
        </is>
      </c>
      <c r="B13558" t="inlineStr"/>
      <c r="C13558" t="inlineStr"/>
      <c r="D13558" t="inlineStr">
        <is>
          <t>sự không để ý, sự không đếm xỉa đến, sự bất chấp, sự coi thường, sự coi nhẹ</t>
        </is>
      </c>
    </row>
    <row r="13559">
      <c r="A13559" t="inlineStr">
        <is>
          <t>Nichtanerkennung</t>
        </is>
      </c>
      <c r="B13559" t="inlineStr"/>
      <c r="C13559" t="inlineStr"/>
      <c r="D13559" t="inlineStr">
        <is>
          <t>sự không nhận, sự không công nhận, sự không thừa nhận, sự bác, sự cự tuyệt, sự cấm, sự không cho phép - sự chối, lời chối, sự từ bỏ - sự từ chối, sự thoái thác, sự bỏ, bác bỏ, sự quịt nợ</t>
        </is>
      </c>
    </row>
    <row r="13560">
      <c r="A13560" t="inlineStr">
        <is>
          <t>Nichtannahme</t>
        </is>
      </c>
      <c r="B13560" t="inlineStr"/>
      <c r="C13560" t="inlineStr"/>
      <c r="D13560" t="inlineStr">
        <is>
          <t>sự bỏ, sự từ bỏ, sự bỏ rơi, sự ruồng bỏ, tình trạng bị bỏ rơi, tình trạng bị ruồng bỏ, sự phóng túng, sự tự do, sự buông thả</t>
        </is>
      </c>
    </row>
    <row r="13561">
      <c r="A13561" t="inlineStr">
        <is>
          <t>Nichtbeachtung</t>
        </is>
      </c>
      <c r="B13561" t="inlineStr"/>
      <c r="C13561" t="inlineStr"/>
      <c r="D13561" t="inlineStr">
        <is>
          <t>sự không để ý, sự không đếm xỉa đến, sự bất chấp, sự coi thường, sự coi nhẹ</t>
        </is>
      </c>
    </row>
    <row r="13562">
      <c r="A13562" t="inlineStr">
        <is>
          <t>Nichte</t>
        </is>
      </c>
      <c r="B13562" t="inlineStr"/>
      <c r="C13562" t="inlineStr"/>
      <c r="D13562" t="inlineStr">
        <is>
          <t>cháu gái</t>
        </is>
      </c>
    </row>
    <row r="13563">
      <c r="A13563" t="inlineStr">
        <is>
          <t>Nichterscheinen</t>
        </is>
      </c>
      <c r="B13563" t="inlineStr"/>
      <c r="C13563" t="inlineStr"/>
      <c r="D13563" t="inlineStr">
        <is>
          <t>sự hay vắng mặt, sự vắng mặt không có lý do chính đáng - sự thiếu, sự không có, sự không đủ, sự vắng mặt, sự bỏ cuộc</t>
        </is>
      </c>
    </row>
    <row r="13564">
      <c r="A13564" t="inlineStr">
        <is>
          <t>Nichterscheinens</t>
        </is>
      </c>
      <c r="B13564" t="inlineStr"/>
      <c r="C13564" t="inlineStr"/>
      <c r="D13564" t="inlineStr">
        <is>
          <t>không ra hầu kiện, vắng mặt, không trả nợ được, vỡ nợ, không trả nợ đúng kỳ hạn, bỏ cuộc, xử vắng mặt</t>
        </is>
      </c>
    </row>
    <row r="13565">
      <c r="A13565" t="inlineStr">
        <is>
          <t>Nichtfachmann</t>
        </is>
      </c>
      <c r="B13565" t="inlineStr"/>
      <c r="C13565" t="inlineStr"/>
      <c r="D13565" t="inlineStr">
        <is>
          <t>tài tử, người ham chuộng, có tính chất tài tử, nghiệp dư, không chuyên - người ham mê nghệ thuật, tay chơi tài tử, người không chuyên sâu - người ngoài cuộc, người không thể cho nhập bọn, người không cùng nghề, người không chuyên môn, đấu thủ ít có khả năng thắng, ngựa đua ít có khả năng thắng</t>
        </is>
      </c>
    </row>
    <row r="13566">
      <c r="A13566" t="inlineStr">
        <is>
          <t>Nichtgebrauch</t>
        </is>
      </c>
      <c r="B13566" t="inlineStr"/>
      <c r="C13566" t="inlineStr"/>
      <c r="D13566" t="inlineStr">
        <is>
          <t>sự bỏ đi, sự không dùng đến</t>
        </is>
      </c>
    </row>
    <row r="13567">
      <c r="A13567" t="inlineStr">
        <is>
          <t>nichtig</t>
        </is>
      </c>
      <c r="B13567" t="inlineStr"/>
      <c r="C13567" t="inlineStr"/>
      <c r="D13567" t="inlineStr">
        <is>
          <t>trống, rỗng, trống không, không, không có đồ đạc, không có người ở, rỗng tuếch, không có nội dung, vô nghĩa, hão, suông, đói bụng - đầy hơi, tự cao tự đại, huênh hoang rỗng tuếch - mỏng manh, mỏng mảnh, hời hợt, nông cạn, tầm thường, nhỏ mọn - - phù phiếm, nhẹ dạ, bông lông, không đáng kể, vô tích sự - vô ích, không có hiệu quả - ngu ngốc, ngớ ngẩn, trống rỗng - vụn vặt, vô giá trị, vô dụng, vô hiệu, không có hiệu lực - không có cá tính, không biểu lộ tâm tính, bằng không - nhỏ nhặt, lặt vặt - thường, bình thường, không quan trọng, không có tài cán gì, thông thường - không có kết quả, hão huyền, tự phụ, tự đắc - hơi nước, giống hơi nước, có tính chất của hơi nước, đầy hơi nước, hư ảo - bỏ không, khuyết, không có người thuê, không có, không có giá trị = nichtig + = null und nichtig +</t>
        </is>
      </c>
    </row>
    <row r="13568">
      <c r="A13568" t="inlineStr">
        <is>
          <t>Nichtigkeit</t>
        </is>
      </c>
      <c r="B13568" t="inlineStr"/>
      <c r="C13568" t="inlineStr"/>
      <c r="D13568" t="inlineStr">
        <is>
          <t>tình trạng rỗng không, tính chất trống rỗng ) - sự đầy hơi, tính tự cao tự đại, tính huênh hoang rỗng tuếch - tính chất mỏng manh, tính chất mỏng mảnh, tính chất hời hợt, tính chất nông cạn, tính chất tầm thường, tính chất nhỏ mọn - sự phù phiếm, sự nhẹ dạ, sự bông lông, tính phù phiếm, tính nhẹ dạ, tính bông lông, việc tầm phào - ăn không ngồi rồi, sự lười nhác, tình trạng không công ăn việc làm, tình trạng thất nghiệp, tình trạng để không, sự vô ích, sự vô hiệu quả, sự không tác dụng, sự không đâu - sự không căn cứ, sự vẩn vơ, sự vu vơ - sự ngu ngốc, sự ngớ ngẩn, sự vô nghĩa, hành động ngớ ngẩn, lời nói ngớ ngẩn vô nghĩa, sự trống rỗng, sự trống không - sự làm mất hiệu lực, sự mất hiệu lực, sự làm cho không có căn cứ, sự mất căn cứ - sự không có hiệu lực, sự bệnh tật, sự tàn tật, sự tàn phế - tính vô hiệu, sự bất tài, sự vô dụng, sự vô giá trị, người bất tài, người vô dụng, người vô giá trị, vật vô dụng, vật vô giá trị - tính chất không quan trọng, điều vô giá trị, điều tầm thường - tính hư ảo, cái hư ảo, chuyện phù hoa, hư danh, tính kiêu căng, lòng tự cao tự đại, sự hợm mình, vanity_bag, bàn trang điểm - tính chất trống rỗng, tính vô giá trị</t>
        </is>
      </c>
    </row>
    <row r="13569">
      <c r="A13569" t="inlineStr">
        <is>
          <t>Nichtleiter</t>
        </is>
      </c>
      <c r="B13569" t="inlineStr"/>
      <c r="C13569" t="inlineStr"/>
      <c r="D13569" t="inlineStr">
        <is>
          <t>người cô lập, người cách ly, cái cách điện, chất cách ly</t>
        </is>
      </c>
    </row>
    <row r="13570">
      <c r="A13570" t="inlineStr">
        <is>
          <t>Nichtprofi</t>
        </is>
      </c>
      <c r="B13570" t="inlineStr"/>
      <c r="C13570" t="inlineStr"/>
      <c r="D13570" t="inlineStr">
        <is>
          <t>tài tử, người ham chuộng, có tính chất tài tử, nghiệp dư, không chuyên</t>
        </is>
      </c>
    </row>
    <row r="13571">
      <c r="A13571" t="inlineStr">
        <is>
          <t>Nichts</t>
        </is>
      </c>
      <c r="B13571" t="inlineStr"/>
      <c r="C13571" t="inlineStr"/>
      <c r="D13571" t="inlineStr">
        <is>
          <t>chỗ để trống, khoảng trống, gạch để trống, sự trống rỗng, nỗi trống trải, đạn không nạp chì blank cartridge), vé xổ số không trúng, phôi tiền, mẫu in có chừa chỗ trống - điểm giữa bia tập bắn, đích - sự phủ định, sự phủ nhận, sự cự tuyệt, sự từ chối, sự phản đối, sự không tồn tại, vật không có, cái tiêu cực - không - trạng thái không có, người vô giá trị, vật vô giá trị, vật tưởng tượng, con số không = Nichts für ungut! + = Nichts zu danken! + = vor dem Nichts stehen + = Er stand vor dem Nichts. +</t>
        </is>
      </c>
    </row>
    <row r="13572">
      <c r="A13572" t="inlineStr">
        <is>
          <t>nichtsdestoweniger</t>
        </is>
      </c>
      <c r="B13572" t="inlineStr"/>
      <c r="C13572" t="inlineStr"/>
      <c r="D13572" t="inlineStr">
        <is>
          <t>tuy nhiên, tuy thế mà - cũng cứ, ấy thế mà, tuy, dù</t>
        </is>
      </c>
    </row>
    <row r="13573">
      <c r="A13573" t="inlineStr">
        <is>
          <t>nichtssagend</t>
        </is>
      </c>
      <c r="B13573" t="inlineStr"/>
      <c r="C13573" t="inlineStr"/>
      <c r="D13573" t="inlineStr">
        <is>
          <t>không màu sắc, nhạt, xanh xao, nhạt nhẽo, vô vị, bàng quan, không theo bên nào - trống, rỗng, trống không, không, không có đồ đạc, không có người ở, rỗng tuếch, không có nội dung, vô nghĩa, hão, suông, đói bụng - không có nét đặc biệt - không diễn cảm, không biểu lộ, không hồn, không thần sắc, inexpressible - - vô hiệu, không có hiệu lực, vô dụng, vô giá trị, không có cá tính, không biểu lộ tâm tính, bằng không - tầm thường, nhàm - không có nghĩa, không có ý định, không chủ ý - trống rỗng, ngớ ngẩn, ngây dại, rỗi, vô công rồi nghề</t>
        </is>
      </c>
    </row>
    <row r="13574">
      <c r="A13574" t="inlineStr">
        <is>
          <t>Nichtssein</t>
        </is>
      </c>
      <c r="B13574" t="inlineStr"/>
      <c r="C13574" t="inlineStr"/>
      <c r="D13574" t="inlineStr">
        <is>
          <t>trạng thái không có, sự không tồn tại, người vô giá trị, vật vô giá trị, vật tưởng tượng, con số không</t>
        </is>
      </c>
    </row>
    <row r="13575">
      <c r="A13575" t="inlineStr">
        <is>
          <t>nicken</t>
        </is>
      </c>
      <c r="B13575" t="inlineStr"/>
      <c r="C13575" t="inlineStr"/>
      <c r="D13575" t="inlineStr">
        <is>
          <t>vẫy tay ra hiệu, gật đầu ra hiệu - kéo vĩ, cúi, khòm, khom, quỳ, cúi đầu, cúi chào, cúi mình, khòm lưng quỳ gối, nhượng bộ, đầu hàng, chịu khuất phục, luồn cúi - ngủ gà ngủ gật, ngủ lơ mơ - ngủ chợp một lát, ngủ trưa, làm cho lên tuyết - gật đầu, ra hiệu, nghiêng, xiên, đu đưa, lắc lư, gà gật, vô ý phạm sai lầm</t>
        </is>
      </c>
    </row>
    <row r="13576">
      <c r="A13576" t="inlineStr">
        <is>
          <t>Nickerchen</t>
        </is>
      </c>
      <c r="B13576" t="inlineStr"/>
      <c r="C13576" t="inlineStr"/>
      <c r="D13576" t="inlineStr">
        <is>
          <t>giấc ngủ ngắn - giường - giấc ngủ chợp, giấc trưa, dệt tuyết, lối chơi bài napôlêông, sự đánh cá tất cả tiền vào một con ngựa, con ngựa mình dốc hết tiền vào để đánh cá - giấc ngủ = ein Nickerchen machen + = Er machte ein Nickerchen. +</t>
        </is>
      </c>
    </row>
    <row r="13577">
      <c r="A13577" t="inlineStr">
        <is>
          <t>nie</t>
        </is>
      </c>
      <c r="B13577" t="inlineStr"/>
      <c r="C13577" t="inlineStr"/>
      <c r="D13577" t="inlineStr">
        <is>
          <t>không bao giờ, không khi nào, không, đừng</t>
        </is>
      </c>
    </row>
    <row r="13578">
      <c r="A13578" t="inlineStr">
        <is>
          <t>nieder</t>
        </is>
      </c>
      <c r="B13578" t="inlineStr"/>
      <c r="C13578" t="inlineStr"/>
      <c r="D13578" t="inlineStr">
        <is>
          <t>hèn hạ, đê tiện, khúm núm, quỵ luỵ, thường, không quý, giả - xuống, bỏ xuống, lặn xuống, ngã xuống, nằm xuống, ở dưới, xuống cho đến, cho đến tận, xuôi theo, hạ bớt, giảm bớt, dần, ở phía dưới, ở vùng dưới, xuôi về, gục xuống, kiệt sức, ở thế cùng - cùng đường, im đi, ngay mặt tiền, ghi chép, xông vào, lăn xả vào, đánh đập, xuôi, xuôi dọc theo, ở phía thấp, chán nản, nản lòng, thất vọng, kém điểm - thấp, bé, lùn, cạn, thấp bé, nhỏ, hạ, kém, chậm, thấp hèn, ở bậc dưới, tầm thường, ti tiện, hèm mọn, yếu, suy nhược, kém ăn, không bổ - trung bình, vừa, ở giữa, thấp kém, kém cỏi, tối tân, tiều tuỵ, tang thương, khốn khổ, bần tiện, bủn xỉn, xấu hổ thầm, cừ, chiến, hắc búa = er ließ sich nieder +</t>
        </is>
      </c>
    </row>
    <row r="13579">
      <c r="A13579" t="inlineStr">
        <is>
          <t>niederfallen</t>
        </is>
      </c>
      <c r="B13579" t="inlineStr"/>
      <c r="C13579" t="inlineStr"/>
      <c r="D13579" t="inlineStr">
        <is>
          <t>rơi, rơi xuống, rơi vào &amp; ), rủ xuống, xoã xuống, rụng xuống, ngã, hạ thấp, xuống thấp, xịu xuống, dịu đi, nguôi đi, đổ nát, sụp đổ, mất địa vị, bị hạ bệ, xuống thế, sa sút - xuống dốc, sa ngã, thất bại, thất thủ, hy sinh, chết, ngã xuống ), buột nói ra, thốt ra, sinh ra, đẻ ra, được chia thành thuộc về, bị, dốc xuống, đổ ra, bắt đầu, xông vào, chặt, hạ = niederfallen +</t>
        </is>
      </c>
    </row>
    <row r="13580">
      <c r="A13580" t="inlineStr">
        <is>
          <t>Niedergang</t>
        </is>
      </c>
      <c r="B13580" t="inlineStr"/>
      <c r="C13580" t="inlineStr"/>
      <c r="D13580" t="inlineStr">
        <is>
          <t>sự hạ xuống từ cực điểm, sự giảm xuống, vật thêm vào làm giảm tác dụng, phép thoái dần - sự đi trệch ra, tình trạng sút kém, tình trạng sa sút, tình trạng suy đồi, tình trạng suy sụp, biến cách - sự sụt, sự suy tàn, sự suy sụp, sự tàn tạ, bệnh gầy mòn, sự sụt sức = der geschäftliche Niedergang +</t>
        </is>
      </c>
    </row>
    <row r="13581">
      <c r="A13581" t="inlineStr">
        <is>
          <t>niedergehen</t>
        </is>
      </c>
      <c r="B13581" t="inlineStr"/>
      <c r="C13581" t="inlineStr"/>
      <c r="D13581" t="inlineStr">
        <is>
          <t>rơi, rơi xuống, rơi vào &amp; ), rủ xuống, xoã xuống, rụng xuống, ngã, hạ thấp, xuống thấp, xịu xuống, dịu đi, nguôi đi, đổ nát, sụp đổ, mất địa vị, bị hạ bệ, xuống thế, sa sút - xuống dốc, sa ngã, thất bại, thất thủ, hy sinh, chết, ngã xuống ), buột nói ra, thốt ra, sinh ra, đẻ ra, được chia thành thuộc về, bị, dốc xuống, đổ ra, bắt đầu, xông vào, chặt, hạ - đưa vào bờ, đổ bộ, dẫn đến, đưa đến, đẩy vào, đạt được, giành được, bắt được, đưa đi, giáng, đánh, ghé vào bờ, hạ cánh, xuống đất, xuống xe, lên bờ, rơi vào = niedergehen + = niedergehen +</t>
        </is>
      </c>
    </row>
    <row r="13582">
      <c r="A13582" t="inlineStr">
        <is>
          <t>Niedergeschlagenheit</t>
        </is>
      </c>
      <c r="B13582" t="inlineStr"/>
      <c r="C13582" t="inlineStr"/>
      <c r="D13582" t="inlineStr">
        <is>
          <t>sự ẩm ướt, không khí ẩm thấp, khi mỏ, sự nản chí, sự ngã lòng, sự nản lòng, sự chán nản, rượu, đồ uống có chất rượu, sự uống rượu - sự buồn nản, sự thất vọng, tâm trạng chán ngán, sự đi ỉa - chỗ lõm, chỗ đất lún, chỗ sụt xuống, sự buồn rầu, sự phiền muộn, tình trạng đình đốn, tình trạng trì trệ, tình trạng đình trệ, sự suy yếu, sự suy nhược, sự sút kém, sự giảm giá - sự sụt giá, sự nén xuống, sự đẩy xuống, sự hạ xuống, sự hạ, sự giảm, sự hạ thấp, góc nổi, phù giác - cảnh buồn thảm, cảnh tối tăm, cảnh ảm đạm, sự u sầu - sự mất hăng hái, sự mất nhuệ khí - trạng thái buồn nản, trạng thái chán nản, tình trạng lặng gió, đới lặng gió xích đạo</t>
        </is>
      </c>
    </row>
    <row r="13583">
      <c r="A13583" t="inlineStr">
        <is>
          <t>Niederlage</t>
        </is>
      </c>
      <c r="B13583" t="inlineStr"/>
      <c r="C13583" t="inlineStr"/>
      <c r="D13583" t="inlineStr">
        <is>
          <t>sự đánh, sự đập, sự nện, sự vỗ, sự trừng phạt, sự thất bại, sự khua - sự tiêu tan, sự thua trận, sự bại trận, sự đánh bại, sự huỷ bỏ, sự thủ tiêu - người nhận đồ gửi, người giữ đồ gửi - nơi cất giữ đồ gửi, kho chứa &amp; ) - kho chứa, kho hàng, kho, trạm tuyển và luyện quân, sở chỉ huy trung đoàn, bộ phận trung đoàn giữ lại, ga, bến - sự làm hỏng, sự làm thất bại, sự hỏng, sự làm bối rối, sự làm lúng túng, sự làm chưng hửng, sự bối rối, sự lúng túng, sự chưng hửng - chỗ chứa &amp; ), nơi chôn cất, người được ký thác tâm sự, người được ký thác điều bí mật - điều trái ngược, bề trái, mặt trái, sự chạy lùi, vận rủi, vận bĩ, miếng đánh trái, sự đổi chiều - cửa hàng = die Niederlage + = die Niederlage + = eine Niederlage erleiden + = Er erlitt eine vernichtende Niederlage. +</t>
        </is>
      </c>
    </row>
    <row r="13584">
      <c r="A13584" t="inlineStr">
        <is>
          <t>niederlassen</t>
        </is>
      </c>
      <c r="B13584" t="inlineStr"/>
      <c r="C13584" t="inlineStr"/>
      <c r="D13584" t="inlineStr">
        <is>
          <t>đóng, gắn, lắp, để, đặt, tập trung, dồn, làm đông lại làm đặc lại, hâm, cố định lại, nhìn chằm chằm, định, ấn định, quy định phạm vi, quy định, thu xếp, ổn định, sửa chữa, sang sửa, bố trí - tổ chức, chuẩn bị, sắp xếp, hối lộ, đấm mồm, trừng phạt, trả thù, trả đũa, trở nên vững chắc, đồng đặc lại, chọn, đứng vào vị trí - nép mình, náu mình, rúc vào, làm tổ, làm ổ, ấp ủ, ôm chặt, ghì chặt, nép, náu = sich niederlassen + = sich niederlassen + = sich niederlassen auf + = sich häuslich niederlassen + = sich gemütlich niederlassen +</t>
        </is>
      </c>
    </row>
    <row r="13585">
      <c r="A13585" t="inlineStr">
        <is>
          <t>Niederlassung</t>
        </is>
      </c>
      <c r="B13585" t="inlineStr"/>
      <c r="C13585" t="inlineStr"/>
      <c r="D13585" t="inlineStr">
        <is>
          <t>tác dụng, lực, sự môi giới, sự trung gian, đại lý, phân điểm, chi nhánh, cơ quan, sở, hãng, hãng thông tấn - cành cây, nhánh, ngả ..., chi, ngành - sự thành lập, sự thiết lập, sự kiến lập, sự đặt, sự chứng minh, sự xác minh, sự đem vào, sự đưa vào, sự chính thức hoá, tổ chức, cơ sở, số người hầu, quân số, lực lượng - vị trí, sự xác định vị trí, sự định vị, khu đất được cắm để chuẩn bị xây dựng, hiện trường, trường quay ngoài trời, ấp trại, đồn điền - sự giải quyết, sự dàn xếp, sự hoà giải, sự thanh toán, sự đến ở, sự định cư, sự an cư lạc nghiệp, khu định cư, khu đất mới có người đến ở lập nghiệp, sự chiếm làm thuộc địa - thuộc địa, sự chuyển gia tài, sự làm lắng xuống, sự lắng xuống, sự lún xuống, nhóm người chủ trương cải cách xã hội ba cùng với công nhân</t>
        </is>
      </c>
    </row>
    <row r="13586">
      <c r="A13586" t="inlineStr">
        <is>
          <t>niederlegen</t>
        </is>
      </c>
      <c r="B13586" t="inlineStr"/>
      <c r="C13586" t="inlineStr"/>
      <c r="D13586">
        <f> sich niederlegen + = schriftlich niederlegen + = etwas schriftlich niederlegen +</f>
        <v/>
      </c>
    </row>
    <row r="13587">
      <c r="A13587" t="inlineStr">
        <is>
          <t>Niederlegung</t>
        </is>
      </c>
      <c r="B13587" t="inlineStr"/>
      <c r="C13587" t="inlineStr"/>
      <c r="D13587" t="inlineStr">
        <is>
          <t>sự thoái vị, sự từ ngôi, sự từ bỏ - sự từ chức, đơn xin từ chức, sự trao, sự nhường, sự cam chịu, sự nhẫn nhục - sự bỏ trống, sự bỏ không, sự bỏ, sự thôi, kỳ nghỉ hè, kỳ nghỉ lễ, thời gian nghỉ việc, kỳ hưu thẩm</t>
        </is>
      </c>
    </row>
    <row r="13588">
      <c r="A13588" t="inlineStr">
        <is>
          <t>niedermetzeln</t>
        </is>
      </c>
      <c r="B13588" t="inlineStr"/>
      <c r="C13588" t="inlineStr"/>
      <c r="D13588" t="inlineStr">
        <is>
          <t>giết chóc, tàn sát</t>
        </is>
      </c>
    </row>
    <row r="13589">
      <c r="A13589" t="inlineStr">
        <is>
          <t>Niederschlag</t>
        </is>
      </c>
      <c r="B13589" t="inlineStr"/>
      <c r="C13589" t="inlineStr"/>
      <c r="D13589" t="inlineStr">
        <is>
          <t>cặn, chất lắng, phân - trận mưa rào, lượng mưa - cáu, trầm tích = der Niederschlag + = der Niederschlag + = der Niederschlag + = der radioaktive Niederschlag + = der entscheidende Niederschlag + = seinen Niederschlag finden in +</t>
        </is>
      </c>
    </row>
    <row r="13590">
      <c r="A13590" t="inlineStr">
        <is>
          <t>niederschlagen</t>
        </is>
      </c>
      <c r="B13590" t="inlineStr"/>
      <c r="C13590" t="inlineStr"/>
      <c r="D13590" t="inlineStr">
        <is>
          <t>đánh bằng dùi cui - làm đặc lại, làm ngưng lại, làm tụ lại, hoá đặc, ngưng lại, tụ lại, nói cô đọng, viết súc tích - làm gấp đôi, tăng gấp đôi, nhân gấp đôi, + up) gập đôi, xếp vào cùng phòng với một người khác, tăng đôi, đóng thay thế, nắm chặt, đi quanh, gấp đôi, + up) bị gập đôi, gập người làm đôi - rẽ ngoặt thình lình, chạy ngoằn ngoèo, đi bước rào, chạy bước chạy đều - đấm ngâ, đánh ngã, đẫn, hạ, đốn chặt, khâu viền - hạ thấp, hạ xuống, kéo xuống, giảm, làm yếu đi, làm giảm đi, làm xấu đi, làm thành hèn hạ, làm giảm giá trị, cau mày, có vẻ đe doạ, tối sầm = niederschlagen + = niederschlagen + = niederschlagen + = niederschlagen + = niederschlagen + = niederschlagen + = sich niederschlagen + = sich niederschlagen + = sich niederschlagen +</t>
        </is>
      </c>
    </row>
    <row r="13591">
      <c r="A13591" t="inlineStr">
        <is>
          <t>niederschreiben</t>
        </is>
      </c>
      <c r="B13591" t="inlineStr"/>
      <c r="C13591" t="inlineStr"/>
      <c r="D13591" t="inlineStr">
        <is>
          <t>viết, sáng tác, + up, in) nhốt lại, nhốt vào chỗ quây - ghi, ghi chép, thu, chỉ, hót khẽ - + out) vạch, kẻ, vạch ra, chỉ ra, định ra, kẻ theo vạch, chỉ theo đường, theo vết, theo vết chân, theo, đi theo, tìm thấy dấu vết</t>
        </is>
      </c>
    </row>
    <row r="13592">
      <c r="A13592" t="inlineStr">
        <is>
          <t>niederschreien</t>
        </is>
      </c>
      <c r="B13592" t="inlineStr"/>
      <c r="C13592" t="inlineStr"/>
      <c r="D13592">
        <f> jemanden niederschreien +</f>
        <v/>
      </c>
    </row>
    <row r="13593">
      <c r="A13593" t="inlineStr">
        <is>
          <t>niedersetzen</t>
        </is>
      </c>
      <c r="B13593" t="inlineStr"/>
      <c r="C13593" t="inlineStr"/>
      <c r="D13593" t="inlineStr">
        <is>
          <t>đậu để ngủ, ngủ, cho ngủ trọ</t>
        </is>
      </c>
    </row>
    <row r="13594">
      <c r="A13594" t="inlineStr">
        <is>
          <t>niedersinken</t>
        </is>
      </c>
      <c r="B13594" t="inlineStr"/>
      <c r="C13594" t="inlineStr"/>
      <c r="D13594"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13595">
      <c r="A13595" t="inlineStr">
        <is>
          <t>niedersteigen</t>
        </is>
      </c>
      <c r="B13595" t="inlineStr"/>
      <c r="C13595" t="inlineStr"/>
      <c r="D13595" t="inlineStr">
        <is>
          <t>xuống, dốc xuống, rơi xuống, lăn xuống, đi xuống, tụt xuống..., bắt nguồn từ, xuất thân từ, truyền, tấn công bất ngờ, đánh bất ngờ, hạ mình, hạ cố, sa sút, xuống dốc, sa đoạ, tự làm mình thấp hèn - tự hạ mình</t>
        </is>
      </c>
    </row>
    <row r="13596">
      <c r="A13596" t="inlineStr">
        <is>
          <t>niederwerfen</t>
        </is>
      </c>
      <c r="B13596" t="inlineStr"/>
      <c r="C13596" t="inlineStr"/>
      <c r="D13596" t="inlineStr">
        <is>
          <t>ép, vắt, nghiến, đè nát, đè bẹp, nhồi nhét, ấn, xô đẩy, tiêu diệt, diệt, dẹp tan, làm tiêu tan, vò nhàu, làm nhàu nát, uống cạn, chen, chen chúc, nhàu nát - đặt xuống, hạ xuống, bỏ xuống, đánh gục, đánh ngã, hạ, bắn rơi - lật đổ, phá đổ, đạp đổ, đánh bại hoàn toàn - đặt nằm úp sấp, đặt nằm sóng soài, lật nhào, bắt hàng phục, làm mệt lử, làm kiệt sức - đánh, đập, đánh đòn, đánh bại, quẫy, vỗ = niederwerfen +</t>
        </is>
      </c>
    </row>
    <row r="13597">
      <c r="A13597" t="inlineStr">
        <is>
          <t>Niederwerfung</t>
        </is>
      </c>
      <c r="B13597" t="inlineStr"/>
      <c r="C13597" t="inlineStr"/>
      <c r="D13597" t="inlineStr">
        <is>
          <t>sự thất bại, sự tiêu tan, sự thua trận, sự bại trận, sự đánh bại, sự huỷ bỏ, sự thủ tiêu - sự nằm úp sấp, sự nằm sóng soài, sự phủ phục, sự mệt lử, sự kiệt sức, tình trạng mệt lử, tình trạng kiệt sức</t>
        </is>
      </c>
    </row>
    <row r="13598">
      <c r="A13598" t="inlineStr">
        <is>
          <t>niedlich</t>
        </is>
      </c>
      <c r="B13598" t="inlineStr"/>
      <c r="C13598" t="inlineStr"/>
      <c r="D13598" t="inlineStr">
        <is>
          <t>lanh lợi, sắc sảo, tinh khôn, duyên dáng, đáng yêu, xinh xắn - ngon, chọn lọc, thanh nhã, dễ thương, khó tính, khảnh ăn, kén ăn, chải chuốt cầu kỳ, thích sang trọng, thích hoa mỹ - thanh tú, thánh thú, mỏng manh, mảnh khảnh, mảnh dẻ, dễ vỡ, tinh vi, tinh xảo, tinh tế, khéo léo, nhẹ nhàng, mềm mại, tế nhị, khó xử, lịch thiệp, khéo, nhã nhặn, ý tứ, nhẹ, nhạt, phơn phớt - nhạy cảm, thính, nhạy, thanh cảnh, nâng niu chiều chuộng, cảnh vẻ, yểu điệu, ẻo lả mềm yếu, vui sướng, vui thích, khoái trí - có duyên, ưa nhìn - thanh lịch, tao nhã, nhã, cùi lách hạng nhất, chiến, cừ - sạch gọn, ngăn nắp, rõ ràng, rành mạch, ngắn gọn, giản dị và trang nhã, nguyên chất, không pha - thú vị, dễ chịu, tốt, hấp dẫn, xinh đẹp, ngoan, tử tế, chu đáo, tỉ mỉ, câu nệ, khảnh, cầu kỳ, sành sỏi, kỹ, hay ho, chính xác - ngọt, thơm, dịu dàng, êm ái, du dương, êm đềm, tươi, dễ dãi, thích thú</t>
        </is>
      </c>
    </row>
    <row r="13599">
      <c r="A13599" t="inlineStr">
        <is>
          <t>Niedlichkeit</t>
        </is>
      </c>
      <c r="B13599" t="inlineStr"/>
      <c r="C13599" t="inlineStr"/>
      <c r="D13599" t="inlineStr">
        <is>
          <t>vị ngon lành, vẻ thanh nhã, vẻ xinh xắn, sự khó tính, sự kém ăn, vẻ chải chuốt cầu kỳ, tính thích sang trọng</t>
        </is>
      </c>
    </row>
    <row r="13600">
      <c r="A13600" t="inlineStr">
        <is>
          <t>niedrig</t>
        </is>
      </c>
      <c r="B13600" t="inlineStr"/>
      <c r="C13600" t="inlineStr"/>
      <c r="D13600" t="inlineStr">
        <is>
          <t>hèn hạ, đê tiện, khúm núm, quỵ luỵ, thường, không quý, giả - khom lưng uốn gối, liếm gót, quy nạp - khiêm tốn, nhún nhường, thấp kém, hèn mọn, xoàng xĩnh, tầm thường, nhỏ bé - ti tiện, ô nhục, nhục nhã, ở địa vị hèn mọn, ở địa vị thấp hèn, tầng lớp hạ lưu - dưới, thấp hơn, kém, tồi, hạ - thấp, bé, lùn, cạn, thấp bé, nhỏ, chậm, thấp hèn, ở bậc dưới, hèm mọn, yếu, suy nhược, kém ăn, không bổ - khiêm nhượng - trung bình, vừa, ở giữa, kém cỏi, tối tân, tiều tuỵ, tang thương, khốn khổ, bần tiện, bủn xỉn, xấu hổ thầm, cừ, chiến, hắc búa - người ở, đầy tớ - xuống, xuống thấp = niedrig +</t>
        </is>
      </c>
    </row>
    <row r="13601">
      <c r="A13601" t="inlineStr">
        <is>
          <t>niedriger</t>
        </is>
      </c>
      <c r="B13601" t="inlineStr"/>
      <c r="C13601" t="inlineStr"/>
      <c r="D13601" t="inlineStr">
        <is>
          <t>ở dưới thấp, ở dưới, kém, thấp kém, không đáng, không xứng = niedriger werden +</t>
        </is>
      </c>
    </row>
    <row r="13602">
      <c r="A13602" t="inlineStr">
        <is>
          <t>niedrigerer</t>
        </is>
      </c>
      <c r="B13602" t="inlineStr"/>
      <c r="C13602" t="inlineStr"/>
      <c r="D13602" t="inlineStr">
        <is>
          <t>thấp hơn, ở dưới, bậc thấp</t>
        </is>
      </c>
    </row>
    <row r="13603">
      <c r="A13603" t="inlineStr">
        <is>
          <t>Niedrigkeit</t>
        </is>
      </c>
      <c r="B13603" t="inlineStr"/>
      <c r="C13603" t="inlineStr"/>
      <c r="D13603" t="inlineStr">
        <is>
          <t>tính hèn hạ, tính đê tiện, tính khúm núm, tính quỵ luỵ, tính chất thường, tính chất không quý, tính chất giả - sự đê tiện, sự ti tiện, sự ô nhục, sự nhục nhã - tính chất tầm thường, tính ti tiện, tính hèn mọn, lòng khiêm tốn, tính nhún nhường, khiêm nhượng - - tính bần tiện, tính bủn xỉn, việc hèn hạ, việc bần tiện</t>
        </is>
      </c>
    </row>
    <row r="13604">
      <c r="A13604" t="inlineStr">
        <is>
          <t>niedrigstehend</t>
        </is>
      </c>
      <c r="B13604" t="inlineStr"/>
      <c r="C13604" t="inlineStr"/>
      <c r="D13604" t="inlineStr">
        <is>
          <t>hèn hạ, đê tiện, khúm núm, quỵ luỵ, thường, không quý, giả</t>
        </is>
      </c>
    </row>
    <row r="13605">
      <c r="A13605" t="inlineStr">
        <is>
          <t>niemals</t>
        </is>
      </c>
      <c r="B13605" t="inlineStr"/>
      <c r="C13605" t="inlineStr"/>
      <c r="D13605" t="inlineStr">
        <is>
          <t>không bao giờ, không khi nào, không, đừng = noch niemals +</t>
        </is>
      </c>
    </row>
    <row r="13606">
      <c r="A13606" t="inlineStr">
        <is>
          <t>niemand</t>
        </is>
      </c>
      <c r="B13606" t="inlineStr"/>
      <c r="C13606" t="inlineStr"/>
      <c r="D13606" t="inlineStr">
        <is>
          <t>không chút nào, tuyệt không = sonst niemand + = niemand anders + = niemand außer mir + = außer mir war niemand da +</t>
        </is>
      </c>
    </row>
    <row r="13607">
      <c r="A13607" t="inlineStr">
        <is>
          <t>Niere</t>
        </is>
      </c>
      <c r="B13607" t="inlineStr"/>
      <c r="C13607" t="inlineStr"/>
      <c r="D13607" t="inlineStr">
        <is>
          <t>quả cật, quả bầu dục, tính tình, bản chất, tính khí, loại, hạng, khoai tây củ bầu dục kidney potato)</t>
        </is>
      </c>
    </row>
    <row r="13608">
      <c r="A13608" t="inlineStr">
        <is>
          <t>nieseln</t>
        </is>
      </c>
      <c r="B13608" t="inlineStr"/>
      <c r="C13608" t="inlineStr"/>
      <c r="D13608" t="inlineStr">
        <is>
          <t>mưa phùn, mưa bụi - rút lui, bỏ trốn, chạy trốn, tẩu, chuồn - xiên, đâm xuyên, bờ ngầm, khạc, nhổ nước bọt, phun phì phì, làu bàu, mưa lún phún, bắn, toé, toé mực, nhổ, thốt ra, phun ra, nói to - làm đốm, làm lốm đốm, làm bẩn, làm nhơ, làm ô, chấm trước, nhận ra, phát hiện ra, phát hiện, đặt vào chỗ, đặt vào vị trí, chấp, dễ bị ố, dễ bị đốm</t>
        </is>
      </c>
    </row>
    <row r="13609">
      <c r="A13609" t="inlineStr">
        <is>
          <t>Niesen</t>
        </is>
      </c>
      <c r="B13609" t="inlineStr"/>
      <c r="C13609" t="inlineStr"/>
      <c r="D13609" t="inlineStr">
        <is>
          <t>sự hắt hơi, cái hắt hơi</t>
        </is>
      </c>
    </row>
    <row r="13610">
      <c r="A13610" t="inlineStr">
        <is>
          <t>niesen</t>
        </is>
      </c>
      <c r="B13610" t="inlineStr"/>
      <c r="C13610" t="inlineStr"/>
      <c r="D13610" t="inlineStr">
        <is>
          <t>hắt hơi</t>
        </is>
      </c>
    </row>
    <row r="13611">
      <c r="A13611" t="inlineStr">
        <is>
          <t>Niete</t>
        </is>
      </c>
      <c r="B13611" t="inlineStr"/>
      <c r="C13611" t="inlineStr"/>
      <c r="D13611" t="inlineStr">
        <is>
          <t>chỗ để trống, khoảng trống, gạch để trống, sự trống rỗng, nỗi trống trải, đạn không nạp chì blank cartridge), vé xổ số không trúng, phôi tiền, mẫu in có chừa chỗ trống - điểm giữa bia tập bắn, đích - bù nhìn, người rơm dud man), đạn thổi, bom không nổ, người vô dụng, người bỏ đi, kế hoạch vô dụng, kế hoạch bỏ đi, quần áo, quần áo rách - sự rơi tõm, tiếng rơi tõm, sự thất bại, chỗ ngủ - đinh tán - lứa ngựa nuôi, trại nuôi ngựa giống, ngựa giống, đinh đầu lớn, núm cửa, quả đấm cửa, Rivê, khuy rời, cột</t>
        </is>
      </c>
    </row>
    <row r="13612">
      <c r="A13612" t="inlineStr">
        <is>
          <t>nieten</t>
        </is>
      </c>
      <c r="B13612" t="inlineStr"/>
      <c r="C13612" t="inlineStr"/>
      <c r="D13612" t="inlineStr">
        <is>
          <t>tán đầu, ghép bằng đinh tán, tập trung, thắt chặt</t>
        </is>
      </c>
    </row>
    <row r="13613">
      <c r="A13613" t="inlineStr">
        <is>
          <t>Niethammer</t>
        </is>
      </c>
      <c r="B13613" t="inlineStr"/>
      <c r="C13613" t="inlineStr"/>
      <c r="D13613">
        <f> der automatische Niethammer +</f>
        <v/>
      </c>
    </row>
    <row r="13614">
      <c r="A13614" t="inlineStr">
        <is>
          <t>Nigeria</t>
        </is>
      </c>
      <c r="B13614" t="inlineStr"/>
      <c r="C13614" t="inlineStr"/>
      <c r="D13614">
        <f> die Währungseinheit in Nigeria +</f>
        <v/>
      </c>
    </row>
    <row r="13615">
      <c r="A13615" t="inlineStr">
        <is>
          <t>Nikotin</t>
        </is>
      </c>
      <c r="B13615" t="inlineStr"/>
      <c r="C13615" t="inlineStr"/>
      <c r="D13615" t="inlineStr">
        <is>
          <t>nicôtin</t>
        </is>
      </c>
    </row>
    <row r="13616">
      <c r="A13616" t="inlineStr">
        <is>
          <t>Nilpferd</t>
        </is>
      </c>
      <c r="B13616" t="inlineStr"/>
      <c r="C13616" t="inlineStr"/>
      <c r="D13616" t="inlineStr">
        <is>
          <t>của hippotamus - lợn nước, hà mã</t>
        </is>
      </c>
    </row>
    <row r="13617">
      <c r="A13617" t="inlineStr">
        <is>
          <t>Nimbus</t>
        </is>
      </c>
      <c r="B13617" t="inlineStr"/>
      <c r="C13617" t="inlineStr"/>
      <c r="D13617" t="inlineStr">
        <is>
          <t>uy tín, thanh thế</t>
        </is>
      </c>
    </row>
    <row r="13618">
      <c r="A13618" t="inlineStr">
        <is>
          <t>Nimm</t>
        </is>
      </c>
      <c r="B13618" t="inlineStr"/>
      <c r="C13618" t="inlineStr"/>
      <c r="D13618">
        <f> Nimm dich zusammen! +</f>
        <v/>
      </c>
    </row>
    <row r="13619">
      <c r="A13619" t="inlineStr">
        <is>
          <t>Nippel</t>
        </is>
      </c>
      <c r="B13619" t="inlineStr"/>
      <c r="C13619" t="inlineStr"/>
      <c r="D13619" t="inlineStr">
        <is>
          <t>núm vú, đầu vú cao su, núm, mô đất, miếng nối, ống nói</t>
        </is>
      </c>
    </row>
    <row r="13620">
      <c r="A13620" t="inlineStr">
        <is>
          <t>Nippen</t>
        </is>
      </c>
      <c r="B13620" t="inlineStr"/>
      <c r="C13620" t="inlineStr"/>
      <c r="D13620" t="inlineStr">
        <is>
          <t>hớp, nhắp, ít</t>
        </is>
      </c>
    </row>
    <row r="13621">
      <c r="A13621" t="inlineStr">
        <is>
          <t>nippen</t>
        </is>
      </c>
      <c r="B13621" t="inlineStr"/>
      <c r="C13621" t="inlineStr"/>
      <c r="D13621" t="inlineStr">
        <is>
          <t>cắn, nay, cấu, véo, bấm, kẹp, quắp, ngắt, tàn phá, phá hoại, làm cho lụi đi, làm cho thui chột đi, lạnh buốt, làm tê buốt, cắt da cắt thịt, bắt, tóm cổ, giữ lại, xoáy, ăn cắp vặt, bẻ gây, cắt đứt - kẹp chặt - uống từng hớp, ăn từng thìa, cho ăn cơm tối, ăn cơm tối = nippen +</t>
        </is>
      </c>
    </row>
    <row r="13622">
      <c r="A13622" t="inlineStr">
        <is>
          <t>nirgends</t>
        </is>
      </c>
      <c r="B13622" t="inlineStr"/>
      <c r="C13622" t="inlineStr"/>
      <c r="D13622" t="inlineStr">
        <is>
          <t>không nơi nào, không ở đâu = fast nirgends + = sonst nirgends +</t>
        </is>
      </c>
    </row>
    <row r="13623">
      <c r="A13623" t="inlineStr">
        <is>
          <t>nirgendwo</t>
        </is>
      </c>
      <c r="B13623" t="inlineStr"/>
      <c r="C13623" t="inlineStr"/>
      <c r="D13623" t="inlineStr">
        <is>
          <t>không nơi nào, không ở đâu</t>
        </is>
      </c>
    </row>
    <row r="13624">
      <c r="A13624" t="inlineStr">
        <is>
          <t>Nische</t>
        </is>
      </c>
      <c r="B13624" t="inlineStr">
        <is>
          <t>verb</t>
        </is>
      </c>
      <c r="C13624" t="inlineStr"/>
      <c r="D13624" t="inlineStr">
        <is>
          <t>góc phòng thụt vào, góc hóng mát, hốc tường - hốc thường, chỗ thích hợp - thời gian ngừng họp, kỳ nghỉ, giờ giải lao, giờ ra chơi chính, sự rút đi, chỗ thầm kín, nơi sâu kín, nơi hẻo lánh, chỗ thụt vào, ngách, hốc, lỗ thủng, rânh, hố đào, chỗ lõm = die Nische + = in eine Nische stellen + = in einer Nische stehend + = in einer Nische verborgen +</t>
        </is>
      </c>
    </row>
    <row r="13625">
      <c r="A13625" t="inlineStr">
        <is>
          <t>nisten</t>
        </is>
      </c>
      <c r="B13625" t="inlineStr"/>
      <c r="C13625" t="inlineStr"/>
      <c r="D13625" t="inlineStr">
        <is>
          <t>làm tổ, tìm tổ chim, bắt tổ chim, ẩn núp, ẩn mình, đặt vào ổ, động tính từ quá khứ) xếp lồng vào nhau, lắp</t>
        </is>
      </c>
    </row>
    <row r="13626">
      <c r="A13626" t="inlineStr">
        <is>
          <t>Nitrieren</t>
        </is>
      </c>
      <c r="B13626" t="inlineStr"/>
      <c r="C13626" t="inlineStr"/>
      <c r="D13626" t="inlineStr">
        <is>
          <t>sự nitrat hoá</t>
        </is>
      </c>
    </row>
    <row r="13627">
      <c r="A13627" t="inlineStr">
        <is>
          <t>nitrieren</t>
        </is>
      </c>
      <c r="B13627" t="inlineStr"/>
      <c r="C13627" t="inlineStr"/>
      <c r="D13627">
        <f> nitrieren +</f>
        <v/>
      </c>
    </row>
    <row r="13628">
      <c r="A13628" t="inlineStr">
        <is>
          <t>Nitrit</t>
        </is>
      </c>
      <c r="B13628" t="inlineStr"/>
      <c r="C13628" t="inlineStr"/>
      <c r="D13628" t="inlineStr">
        <is>
          <t>Nitrit</t>
        </is>
      </c>
    </row>
    <row r="13629">
      <c r="A13629" t="inlineStr">
        <is>
          <t>Nitroglyzerin</t>
        </is>
      </c>
      <c r="B13629" t="inlineStr"/>
      <c r="C13629" t="inlineStr"/>
      <c r="D13629" t="inlineStr">
        <is>
          <t>Nitroglyxerin</t>
        </is>
      </c>
    </row>
    <row r="13630">
      <c r="A13630" t="inlineStr">
        <is>
          <t>Niveau</t>
        </is>
      </c>
      <c r="B13630" t="inlineStr"/>
      <c r="C13630" t="inlineStr"/>
      <c r="D13630" t="inlineStr">
        <is>
          <t>ống bọt nước, ống thuỷ, mức, mực, mặt, trình độ, vị trí, cấp, mức ngang nhau - cây tiêu huyền plane-tree, platan), cái bào, mặt bằng, mặt phẳng, cánh máy bay, máy bay, mặt tinh thể, đường chính - cờ hiệu, cờ, cánh cờ, tiêu chuẩn, chuẩn, mẫu, chất lượng trung bình, lớp học, hạng, thứ, bản vị, chân, cột, cây mọc đứng, Xtanđa = Niveau haben + = das Niveau erreichen + = auf gleiches Niveau bringen +</t>
        </is>
      </c>
    </row>
    <row r="13631">
      <c r="A13631" t="inlineStr">
        <is>
          <t>Nivellieren</t>
        </is>
      </c>
      <c r="B13631" t="inlineStr"/>
      <c r="C13631" t="inlineStr"/>
      <c r="D13631" t="inlineStr">
        <is>
          <t>sự làm bằng phẳng, sự san bằng, sự làm cho ngang nhau, sự xoá bỏ mọi sự chênh lệch xã hội, sự làm cho bình đẳng</t>
        </is>
      </c>
    </row>
    <row r="13632">
      <c r="A13632" t="inlineStr">
        <is>
          <t>nivellieren</t>
        </is>
      </c>
      <c r="B13632" t="inlineStr"/>
      <c r="C13632" t="inlineStr"/>
      <c r="D13632" t="inlineStr">
        <is>
          <t>san phẳng, san bằng, làm cho bằng nhau, làm cho bình đẳng, làm cho như nhau, chĩa, nhắm</t>
        </is>
      </c>
    </row>
    <row r="13633">
      <c r="A13633" t="inlineStr">
        <is>
          <t>Nivellierer</t>
        </is>
      </c>
      <c r="B13633" t="inlineStr"/>
      <c r="C13633" t="inlineStr"/>
      <c r="D13633" t="inlineStr">
        <is>
          <t>người san bằng, cái san bằng, người chủ trương xoá bỏ mọi sự chênh lệch xã hội, người chủ trương bình đẳng</t>
        </is>
      </c>
    </row>
    <row r="13634">
      <c r="A13634" t="inlineStr">
        <is>
          <t>Nixe</t>
        </is>
      </c>
      <c r="B13634" t="inlineStr"/>
      <c r="C13634" t="inlineStr"/>
      <c r="D13634" t="inlineStr">
        <is>
          <t>cô gái mình người đuôi cá = die Nixe +</t>
        </is>
      </c>
    </row>
    <row r="13635">
      <c r="A13635" t="inlineStr">
        <is>
          <t>Nobel</t>
        </is>
      </c>
      <c r="B13635" t="inlineStr"/>
      <c r="C13635" t="inlineStr"/>
      <c r="D13635" t="inlineStr">
        <is>
          <t>người quý tộc, người quý phái, đồng nốp, tên cầm đầu bọn phá hoại cuộc đình công</t>
        </is>
      </c>
    </row>
    <row r="13636">
      <c r="A13636" t="inlineStr">
        <is>
          <t>noch</t>
        </is>
      </c>
      <c r="B13636" t="inlineStr"/>
      <c r="C13636" t="inlineStr"/>
      <c r="D13636" t="inlineStr">
        <is>
          <t>khác, nữa, thêm... nữa, giống hệt, y như, chẳng khác gì, đúng là, người khác, cái khác, người kia, cái kia, người cùng loại, vật cùng loại, người hệt như, vật hệt như - mà... cũng không, và... không - im, yên, tĩnh mịch, làm thinh, nín lặng, không sủi bọt, vẫn thường, thường, vẫn còn, tuy nhiên, ấy thế mà, hơn nữa = noch ein + = was noch? + = noch so oft + = was sonst noch? +</t>
        </is>
      </c>
    </row>
    <row r="13637">
      <c r="A13637" t="inlineStr">
        <is>
          <t>nochmals</t>
        </is>
      </c>
      <c r="B13637" t="inlineStr"/>
      <c r="C13637" t="inlineStr"/>
      <c r="D13637" t="inlineStr">
        <is>
          <t>lại, lần nữa, nữa, trở lại, đáp lại, dội lại, mặt khác, ngoài ra, hơn nữa, vả lại, vả chăng = nochmals tun + = nochmals lesen + = nochmals teilen +</t>
        </is>
      </c>
    </row>
    <row r="13638">
      <c r="A13638" t="inlineStr">
        <is>
          <t>Nocke</t>
        </is>
      </c>
      <c r="B13638" t="inlineStr"/>
      <c r="C13638" t="inlineStr"/>
      <c r="D13638" t="inlineStr">
        <is>
          <t>cam</t>
        </is>
      </c>
    </row>
    <row r="13639">
      <c r="A13639" t="inlineStr">
        <is>
          <t>Nocken</t>
        </is>
      </c>
      <c r="B13639" t="inlineStr"/>
      <c r="C13639" t="inlineStr"/>
      <c r="D13639" t="inlineStr">
        <is>
          <t>cam</t>
        </is>
      </c>
    </row>
    <row r="13640">
      <c r="A13640" t="inlineStr">
        <is>
          <t>Nomade</t>
        </is>
      </c>
      <c r="B13640" t="inlineStr"/>
      <c r="C13640" t="inlineStr"/>
      <c r="D13640" t="inlineStr">
        <is>
          <t>dân du cư, người sống nay đây mai đó</t>
        </is>
      </c>
    </row>
    <row r="13641">
      <c r="A13641" t="inlineStr">
        <is>
          <t>nomadisch</t>
        </is>
      </c>
      <c r="B13641" t="inlineStr"/>
      <c r="C13641" t="inlineStr"/>
      <c r="D13641" t="inlineStr">
        <is>
          <t>nay đây mai đó, du cư</t>
        </is>
      </c>
    </row>
    <row r="13642">
      <c r="A13642" t="inlineStr">
        <is>
          <t>Nomen</t>
        </is>
      </c>
      <c r="B13642" t="inlineStr"/>
      <c r="C13642" t="inlineStr"/>
      <c r="D13642" t="inlineStr">
        <is>
          <t>danh t = das Nomen betreffend +</t>
        </is>
      </c>
    </row>
    <row r="13643">
      <c r="A13643" t="inlineStr">
        <is>
          <t>Nomenklatur</t>
        </is>
      </c>
      <c r="B13643" t="inlineStr"/>
      <c r="C13643" t="inlineStr"/>
      <c r="D13643" t="inlineStr">
        <is>
          <t>phép đặt tên gọi, danh pháp, thuật ngữ, mục lục</t>
        </is>
      </c>
    </row>
    <row r="13644">
      <c r="A13644" t="inlineStr">
        <is>
          <t>nominal</t>
        </is>
      </c>
      <c r="B13644" t="inlineStr"/>
      <c r="C13644" t="inlineStr"/>
      <c r="D13644" t="inlineStr">
        <is>
          <t>tên, danh, chỉ có tên, danh nghĩa, hư, nhỏ bé không đáng kể, danh từ, như danh từ, giống danh t</t>
        </is>
      </c>
    </row>
    <row r="13645">
      <c r="A13645" t="inlineStr">
        <is>
          <t>Nominal-</t>
        </is>
      </c>
      <c r="B13645" t="inlineStr"/>
      <c r="C13645" t="inlineStr"/>
      <c r="D13645" t="inlineStr">
        <is>
          <t>tên, danh, chỉ có tên, danh nghĩa, hư, nhỏ bé không đáng kể, danh từ, như danh từ, giống danh t</t>
        </is>
      </c>
    </row>
    <row r="13646">
      <c r="A13646" t="inlineStr">
        <is>
          <t>Nominativ</t>
        </is>
      </c>
      <c r="B13646" t="inlineStr"/>
      <c r="C13646" t="inlineStr"/>
      <c r="D13646" t="inlineStr">
        <is>
          <t>danh sách, chủ ng = Nominativ- +</t>
        </is>
      </c>
    </row>
    <row r="13647">
      <c r="A13647" t="inlineStr">
        <is>
          <t>nominell</t>
        </is>
      </c>
      <c r="B13647" t="inlineStr"/>
      <c r="C13647" t="inlineStr"/>
      <c r="D13647" t="inlineStr">
        <is>
          <t>tên, danh, chỉ có tên, danh nghĩa, hư, nhỏ bé không đáng kể, danh từ, như danh từ, giống danh t - giữ chức</t>
        </is>
      </c>
    </row>
    <row r="13648">
      <c r="A13648" t="inlineStr">
        <is>
          <t>nominieren</t>
        </is>
      </c>
      <c r="B13648" t="inlineStr"/>
      <c r="C13648" t="inlineStr"/>
      <c r="D13648" t="inlineStr">
        <is>
          <t>chỉ định, chọn, bổ nhiệm, giới thiệu, cử = nominieren +</t>
        </is>
      </c>
    </row>
    <row r="13649">
      <c r="A13649" t="inlineStr">
        <is>
          <t>Nonius</t>
        </is>
      </c>
      <c r="B13649" t="inlineStr"/>
      <c r="C13649" t="inlineStr"/>
      <c r="D13649" t="inlineStr">
        <is>
          <t>vecnê</t>
        </is>
      </c>
    </row>
    <row r="13650">
      <c r="A13650" t="inlineStr">
        <is>
          <t>Nonne</t>
        </is>
      </c>
      <c r="B13650" t="inlineStr"/>
      <c r="C13650" t="inlineStr"/>
      <c r="D13650" t="inlineStr">
        <is>
          <t>nữ tu sĩ, tu sĩ - bà xơ, ni cô, chim áo dài - nhà tu hành = Nonne werden +</t>
        </is>
      </c>
    </row>
    <row r="13651">
      <c r="A13651" t="inlineStr">
        <is>
          <t>Nonnenkloster</t>
        </is>
      </c>
      <c r="B13651" t="inlineStr"/>
      <c r="C13651" t="inlineStr"/>
      <c r="D13651" t="inlineStr">
        <is>
          <t>nữ tu viện, nhà tu kín</t>
        </is>
      </c>
    </row>
    <row r="13652">
      <c r="A13652" t="inlineStr">
        <is>
          <t>Noppe</t>
        </is>
      </c>
      <c r="B13652" t="inlineStr"/>
      <c r="C13652" t="inlineStr"/>
      <c r="D13652" t="inlineStr">
        <is>
          <t>chỗ thắt nút - quả đám, bướu u, chỗ phồng, hòn, cục, viên, gò, đồi nhỏ, đầu, nút bấm, núm, cái đầu - giấc ngủ chợp, giấc trưa, dệt tuyết, lối chơi bài napôlêông, sự đánh cá tất cả tiền vào một con ngựa, con ngựa mình dốc hết tiền vào để đánh cá - cục nhỏ nubble), cục u, bướu nhỏ, phần tinh tuý, điểm cơ bản, điểm trọng yếu</t>
        </is>
      </c>
    </row>
    <row r="13653">
      <c r="A13653" t="inlineStr">
        <is>
          <t>Norden</t>
        </is>
      </c>
      <c r="B13653" t="inlineStr"/>
      <c r="C13653" t="inlineStr"/>
      <c r="D13653" t="inlineStr">
        <is>
          <t>hướng bắc, phương bắc, phía bắc, miền bắc, gió bấc = im Norden + = nach Norden + = im Norden von + = im hohen Norden + = nach Norden fliegen + = die Beleuchtung von Norden + = das Zimmer liegt nach Norden. +</t>
        </is>
      </c>
    </row>
    <row r="13654">
      <c r="A13654" t="inlineStr">
        <is>
          <t>Nordirland</t>
        </is>
      </c>
      <c r="B13654" t="inlineStr"/>
      <c r="C13654" t="inlineStr"/>
      <c r="D13654">
        <f> das Vereinigte Königreich von Großbritannien und Nordirland +</f>
        <v/>
      </c>
    </row>
    <row r="13655">
      <c r="A13655" t="inlineStr">
        <is>
          <t>Nordwind</t>
        </is>
      </c>
      <c r="B13655" t="inlineStr"/>
      <c r="C13655" t="inlineStr"/>
      <c r="D13655" t="inlineStr">
        <is>
          <t>hướng bắc, phương bắc, phía bắc, miền bắc, gió bấc</t>
        </is>
      </c>
    </row>
    <row r="13656">
      <c r="A13656" t="inlineStr">
        <is>
          <t>Norm</t>
        </is>
      </c>
      <c r="B13656" t="inlineStr"/>
      <c r="C13656" t="inlineStr"/>
      <c r="D13656" t="inlineStr">
        <is>
          <t>đất công, quyền được hưởng trên đất đai của người khác, sự chung, của chung, những người bình dân, dân chúng - quy tắc tiêu chuẩn, chỉ tiêu - phần - cờ hiệu, cờ, cánh cờ, tiêu chuẩn, chuẩn, mẫu, trình độ, mức, chất lượng trung bình, lớp học, hạng, thứ, bản vị, chân, cột, cây mọc đứng, Xtanđa = Norm- + = die zulässige Abweichung von der Norm +</t>
        </is>
      </c>
    </row>
    <row r="13657">
      <c r="A13657" t="inlineStr">
        <is>
          <t>normal</t>
        </is>
      </c>
      <c r="B13657" t="inlineStr"/>
      <c r="C13657" t="inlineStr"/>
      <c r="D13657" t="inlineStr">
        <is>
          <t>chung, công, công cộng, thường, thông thường, bình thường, phổ biến, phổ thông, tầm thường, thô tục - - tiêu chuẩn, ) chuẩn tác, trực giao - - rõ ràng, rõ rệt, đơn giản, dễ hiểu, không viết bằng mật mã, giản dị, đơn sơ, mộc mạc, chất phác, ngay thẳng, thẳng thắn, trơn, một màu, xấu, thô - đều đều, không thay đổi, thường lệ, cân đối, đều, đều đặn, trong biên chế, chuyên nghiệp, chính quy, hợp thức, có quy tắc, quy củ, đúng mực, đúng giờ giấc, đúng, thật, thật sự, hoàn toàn - không còn nghi ngờ gì nữa, ở tu viện, tu đạo - thẳng, vuông, tốt, phải, có lý, phái hữu, thích hợp, cần phải có, ở trong trạng thái tốt, ngay, chính, đúng như ý muốn, đáng, xứng đáng, rất - - thường dùng, dùng quen</t>
        </is>
      </c>
    </row>
    <row r="13658">
      <c r="A13658" t="inlineStr">
        <is>
          <t>Normal-</t>
        </is>
      </c>
      <c r="B13658" t="inlineStr"/>
      <c r="C13658" t="inlineStr"/>
      <c r="D13658" t="inlineStr">
        <is>
          <t>thường, thông thường, bình thường, tiêu chuẩn, ) chuẩn tác, trực giao</t>
        </is>
      </c>
    </row>
    <row r="13659">
      <c r="A13659" t="inlineStr">
        <is>
          <t>normalerweise</t>
        </is>
      </c>
      <c r="B13659" t="inlineStr"/>
      <c r="C13659" t="inlineStr"/>
      <c r="D13659" t="inlineStr">
        <is>
          <t>vốn, tự nhiên, đương nhiên, tất nhiên, cố nhiên - thông thường, như thường lệ - thường thường, thường lệ</t>
        </is>
      </c>
    </row>
    <row r="13660">
      <c r="A13660" t="inlineStr">
        <is>
          <t>Normalfall</t>
        </is>
      </c>
      <c r="B13660" t="inlineStr"/>
      <c r="C13660" t="inlineStr"/>
      <c r="D13660">
        <f> im Normalfall +</f>
        <v/>
      </c>
    </row>
    <row r="13661">
      <c r="A13661" t="inlineStr">
        <is>
          <t>normalisieren</t>
        </is>
      </c>
      <c r="B13661" t="inlineStr"/>
      <c r="C13661" t="inlineStr"/>
      <c r="D13661" t="inlineStr">
        <is>
          <t>thông thường hoá, bình thường hoá, tiêu chuẩn hoá = sich normalisieren +</t>
        </is>
      </c>
    </row>
    <row r="13662">
      <c r="A13662" t="inlineStr">
        <is>
          <t>Normalisierung</t>
        </is>
      </c>
      <c r="B13662" t="inlineStr"/>
      <c r="C13662" t="inlineStr"/>
      <c r="D13662" t="inlineStr">
        <is>
          <t>sự thông thường hoá, sự bình thường hoá, sự tiêu chuẩn hoá</t>
        </is>
      </c>
    </row>
    <row r="13663">
      <c r="A13663" t="inlineStr">
        <is>
          <t>Normalspur</t>
        </is>
      </c>
      <c r="B13663" t="inlineStr"/>
      <c r="C13663" t="inlineStr"/>
      <c r="D13663" t="inlineStr">
        <is>
          <t>bề ngang tiêu chuẩn của đường sắt, đường sắt có bề ngang tiêu chuẩn, xe lửa chạy trên đường sắt có bề ngang tiêu chuẩn</t>
        </is>
      </c>
    </row>
    <row r="13664">
      <c r="A13664" t="inlineStr">
        <is>
          <t>Normalstand</t>
        </is>
      </c>
      <c r="B13664" t="inlineStr"/>
      <c r="C13664" t="inlineStr"/>
      <c r="D13664" t="inlineStr">
        <is>
          <t>tình trạng bình thường, mức bình thường, pháp tuyến, lượng trung bình, thân nhiệt bình thường, dung dịch đương lượng</t>
        </is>
      </c>
    </row>
    <row r="13665">
      <c r="A13665" t="inlineStr">
        <is>
          <t>Normaltyp</t>
        </is>
      </c>
      <c r="B13665" t="inlineStr"/>
      <c r="C13665" t="inlineStr"/>
      <c r="D13665" t="inlineStr">
        <is>
          <t>tình trạng bình thường, mức bình thường, pháp tuyến, lượng trung bình, thân nhiệt bình thường, dung dịch đương lượng</t>
        </is>
      </c>
    </row>
    <row r="13666">
      <c r="A13666" t="inlineStr">
        <is>
          <t>Normalwert</t>
        </is>
      </c>
      <c r="B13666" t="inlineStr"/>
      <c r="C13666" t="inlineStr"/>
      <c r="D13666" t="inlineStr">
        <is>
          <t>tình trạng bình thường, mức bình thường, pháp tuyến, lượng trung bình, thân nhiệt bình thường, dung dịch đương lượng</t>
        </is>
      </c>
    </row>
    <row r="13667">
      <c r="A13667" t="inlineStr">
        <is>
          <t>Normalzustand</t>
        </is>
      </c>
      <c r="B13667" t="inlineStr"/>
      <c r="C13667" t="inlineStr"/>
      <c r="D13667" t="inlineStr">
        <is>
          <t>tình trạng bình thường, mức bình thường, pháp tuyến, lượng trung bình, thân nhiệt bình thường, dung dịch đương lượng - trạng thái thường, tính chất bình thường, tính tiêu chuẩn, tính chuẩn tắc</t>
        </is>
      </c>
    </row>
    <row r="13668">
      <c r="A13668" t="inlineStr">
        <is>
          <t>normativ</t>
        </is>
      </c>
      <c r="B13668" t="inlineStr"/>
      <c r="C13668" t="inlineStr"/>
      <c r="D13668" t="inlineStr">
        <is>
          <t>tiêu chuẩn, vạch ra tiêu chuẩn, vạch ra quy tắc</t>
        </is>
      </c>
    </row>
    <row r="13669">
      <c r="A13669" t="inlineStr">
        <is>
          <t>normen</t>
        </is>
      </c>
      <c r="B13669" t="inlineStr"/>
      <c r="C13669" t="inlineStr"/>
      <c r="D13669" t="inlineStr">
        <is>
          <t>thông thường hoá, bình thường hoá, tiêu chuẩn hoá</t>
        </is>
      </c>
    </row>
    <row r="13670">
      <c r="A13670" t="inlineStr">
        <is>
          <t>normieren</t>
        </is>
      </c>
      <c r="B13670" t="inlineStr"/>
      <c r="C13670" t="inlineStr"/>
      <c r="D13670" t="inlineStr">
        <is>
          <t>tiêu chuẩn hoá</t>
        </is>
      </c>
    </row>
    <row r="13671">
      <c r="A13671" t="inlineStr">
        <is>
          <t>Normung</t>
        </is>
      </c>
      <c r="B13671" t="inlineStr"/>
      <c r="C13671" t="inlineStr"/>
      <c r="D13671" t="inlineStr">
        <is>
          <t>sự thông thường hoá, sự bình thường hoá, sự tiêu chuẩn hoá</t>
        </is>
      </c>
    </row>
    <row r="13672">
      <c r="A13672" t="inlineStr">
        <is>
          <t>Nostalgie</t>
        </is>
      </c>
      <c r="B13672" t="inlineStr"/>
      <c r="C13672" t="inlineStr"/>
      <c r="D13672" t="inlineStr">
        <is>
          <t>nỗi nhớ nhà, lòng nhớ quê hương, nỗi luyến tiếc quá kh</t>
        </is>
      </c>
    </row>
    <row r="13673">
      <c r="A13673" t="inlineStr">
        <is>
          <t>nostalgisch</t>
        </is>
      </c>
      <c r="B13673" t="inlineStr"/>
      <c r="C13673" t="inlineStr"/>
      <c r="D13673" t="inlineStr">
        <is>
          <t>nhớ nhà, nhớ quê hương, luyến tiếc quá kh</t>
        </is>
      </c>
    </row>
    <row r="13674">
      <c r="A13674" t="inlineStr">
        <is>
          <t>Nota</t>
        </is>
      </c>
      <c r="B13674" t="inlineStr"/>
      <c r="C13674" t="inlineStr"/>
      <c r="D13674" t="inlineStr">
        <is>
          <t>sự ghi để nhớ, giác thư, bị vong lục, bản ghi điều khoản, bản sao, thư báo</t>
        </is>
      </c>
    </row>
    <row r="13675">
      <c r="A13675" t="inlineStr">
        <is>
          <t>Notar</t>
        </is>
      </c>
      <c r="B13675" t="inlineStr"/>
      <c r="C13675" t="inlineStr"/>
      <c r="D13675" t="inlineStr">
        <is>
          <t>công chứng viên notary public) = der öffentliche Notar +</t>
        </is>
      </c>
    </row>
    <row r="13676">
      <c r="A13676" t="inlineStr">
        <is>
          <t>notariell</t>
        </is>
      </c>
      <c r="B13676" t="inlineStr"/>
      <c r="C13676" t="inlineStr"/>
      <c r="D13676" t="inlineStr">
        <is>
          <t>công chứng viên, do công chứng viên lập ra</t>
        </is>
      </c>
    </row>
    <row r="13677">
      <c r="A13677" t="inlineStr">
        <is>
          <t>Notaufnahme</t>
        </is>
      </c>
      <c r="B13677" t="inlineStr"/>
      <c r="C13677" t="inlineStr"/>
      <c r="D13677">
        <f> die Notaufnahme +</f>
        <v/>
      </c>
    </row>
    <row r="13678">
      <c r="A13678" t="inlineStr">
        <is>
          <t>Notausgang</t>
        </is>
      </c>
      <c r="B13678" t="inlineStr"/>
      <c r="C13678" t="inlineStr"/>
      <c r="D13678" t="inlineStr">
        <is>
          <t>cửa ra khi khẩn cấp, cửa an toàn - lối ra khi khẩn cấp, lối ra an toàn</t>
        </is>
      </c>
    </row>
    <row r="13679">
      <c r="A13679" t="inlineStr">
        <is>
          <t>Notbehelf</t>
        </is>
      </c>
      <c r="B13679" t="inlineStr"/>
      <c r="C13679" t="inlineStr"/>
      <c r="D13679" t="inlineStr">
        <is>
          <t>sự thay đổi vị trí, sự thay đổi tính tình, sự thăng trầm, sự luân phiên, ca, kíp, mưu mẹo, phương kế, lời thoái thác, lời quanh co, lời nước đôi, sự trượt nghiêng, tầng trượt nghiêng - sự thay đổi cách phát âm, sự thay đổi vị trí bàn tay, sự di chuyển vị trí, sự thay quần áo, áo sơ mi nữ = der Notbehelf +</t>
        </is>
      </c>
    </row>
    <row r="13680">
      <c r="A13680" t="inlineStr">
        <is>
          <t>Noten</t>
        </is>
      </c>
      <c r="B13680" t="inlineStr"/>
      <c r="C13680" t="inlineStr"/>
      <c r="D13680" t="inlineStr">
        <is>
          <t>nhạc, âm nhạc, tiếng nhạc, khúc nhạc = Noten lesen +</t>
        </is>
      </c>
    </row>
    <row r="13681">
      <c r="A13681" t="inlineStr">
        <is>
          <t>Notenwerte</t>
        </is>
      </c>
      <c r="B13681" t="inlineStr"/>
      <c r="C13681" t="inlineStr"/>
      <c r="D13681" t="inlineStr">
        <is>
          <t>sự hạ bớt, sự giảm bớt, sự thu nhỏ, lượng giảm bớt</t>
        </is>
      </c>
    </row>
    <row r="13682">
      <c r="A13682" t="inlineStr">
        <is>
          <t>Notfall</t>
        </is>
      </c>
      <c r="B13682" t="inlineStr"/>
      <c r="C13682" t="inlineStr"/>
      <c r="D13682" t="inlineStr">
        <is>
          <t>tình trạng khẩn cấp, trường hợp cấp cứu = im Notfall + = der medizinische Notfall +</t>
        </is>
      </c>
    </row>
    <row r="13683">
      <c r="A13683" t="inlineStr">
        <is>
          <t>notgedrungen</t>
        </is>
      </c>
      <c r="B13683" t="inlineStr"/>
      <c r="C13683" t="inlineStr"/>
      <c r="D13683" t="inlineStr">
        <is>
          <t>bằng sự thúc ép, bằng cách ép buộc, do thúc ép, do ép buộc - tất yếu, cần thiết</t>
        </is>
      </c>
    </row>
    <row r="13684">
      <c r="A13684" t="inlineStr">
        <is>
          <t>notierbar</t>
        </is>
      </c>
      <c r="B13684" t="inlineStr"/>
      <c r="C13684" t="inlineStr"/>
      <c r="D13684" t="inlineStr">
        <is>
          <t>có thể trích dẫn, đáng trích dẫn</t>
        </is>
      </c>
    </row>
    <row r="13685">
      <c r="A13685" t="inlineStr">
        <is>
          <t>notieren</t>
        </is>
      </c>
      <c r="B13685" t="inlineStr"/>
      <c r="C13685" t="inlineStr"/>
      <c r="D13685" t="inlineStr">
        <is>
          <t>viết vào vở, ghi vào vở, ghi tên, ghi địa chỉ, giữ trước, mua về trước), lấy vé - ghi nhớ, chú ý, lưu ý, nhận thấy, ghi, ghi chép, chú giải, chú thích - để ý, nhận biết, báo trước, nhận xét về, chiếu cố, hạ cố, đối xử lễ độ với = notieren + = etwas notieren +</t>
        </is>
      </c>
    </row>
    <row r="13686">
      <c r="A13686" t="inlineStr">
        <is>
          <t>Notiz</t>
        </is>
      </c>
      <c r="B13686" t="inlineStr"/>
      <c r="C13686" t="inlineStr"/>
      <c r="D13686" t="inlineStr">
        <is>
          <t>đoạn ngắn ghi nhanh - sự ghi để nhớ, giác thư, bị vong lục, bản ghi điều khoản, bản sao, thư báo - - lời ghi, lời ghi chép, lời ghi chú, lời chú giải, sự lưu ý, sự chú ý, bức thư ngắn, công hàm, phiếu, giấy, dấu, dấu hiệu, vết, tiếng tăm, danh tiếng, nốt, phím, điệu, vẻ, giọng, mùi - thông tri, yết thị, thông cáo, lời báo trước, sự báo trước, thời hạn, đoạn ngắn, bài ngắn, sự để ý, sự nhận biết - sự báo, sự khai báo, sự thông báo = Notiz nehmen +</t>
        </is>
      </c>
    </row>
    <row r="13687">
      <c r="A13687" t="inlineStr">
        <is>
          <t>Notizblock</t>
        </is>
      </c>
      <c r="B13687" t="inlineStr"/>
      <c r="C13687" t="inlineStr"/>
      <c r="D13687"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13688">
      <c r="A13688" t="inlineStr">
        <is>
          <t>Notizbuch</t>
        </is>
      </c>
      <c r="B13688" t="inlineStr"/>
      <c r="C13688" t="inlineStr"/>
      <c r="D13688" t="inlineStr">
        <is>
          <t>những việc phải làm, chương trình nghị sự, nhật ký công tác - sổ tay, sổ ghi chép = Er trug den Namen in ein Notizbuch ein. +</t>
        </is>
      </c>
    </row>
    <row r="13689">
      <c r="A13689" t="inlineStr">
        <is>
          <t>Notizen</t>
        </is>
      </c>
      <c r="B13689" t="inlineStr"/>
      <c r="C13689" t="inlineStr"/>
      <c r="D13689" t="inlineStr">
        <is>
          <t>sự ghi để nhớ, giác thư, bị vong lục, bản ghi điều khoản, bản sao, thư báo = sich Notizen machen + = Sie ging ihre Notizen durch. +</t>
        </is>
      </c>
    </row>
    <row r="13690">
      <c r="A13690" t="inlineStr">
        <is>
          <t>Notlage</t>
        </is>
      </c>
      <c r="B13690" t="inlineStr"/>
      <c r="C13690" t="inlineStr"/>
      <c r="D13690" t="inlineStr">
        <is>
          <t>nỗi đau buồn, nỗi đau khổ, nỗi đau đớn, cảnh khốn cùng, cảnh túng quẫn, cảnh gieo neo, tai hoạ, cảnh hiểm nghèo, cảnh hiểm nguy, tình trạng kiệt sức, tình trạng mệt lả, tình trạng mệt đứt hơi - sự tịch biên - tình trạng khẩn cấp, trường hợp cấp cứu - nhu cầu cấp bách, sự khẩn cấp - sự cần, tình cảnh túng thiếu, lúc khó khăn, lúc hoạn nạn, thứ cần dùng nhu cầu, sự đi ỉa, sự đi đái - hoàn cảnh, cảnh ngộ, lời hứa, lời cam kết, lời thề nguyền - điều đã được xác nhận, điều đã được khẳng định, mười phạm trù của A-ri-xtốt, tình trạng khó chịu, tính trạng gay go, tình trạng khó khăn, tình trạng hiểm nguy = in eine Notlage geraten +</t>
        </is>
      </c>
    </row>
    <row r="13691">
      <c r="A13691" t="inlineStr">
        <is>
          <t>Notlager</t>
        </is>
      </c>
      <c r="B13691" t="inlineStr"/>
      <c r="C13691" t="inlineStr"/>
      <c r="D13691" t="inlineStr">
        <is>
          <t>sự rung cây lấy quả, sự trải ra sàn, ổ rơm, chăn trải tạm để nằm, sự tống tiền, để thử</t>
        </is>
      </c>
    </row>
    <row r="13692">
      <c r="A13692" t="inlineStr">
        <is>
          <t>Notruf</t>
        </is>
      </c>
      <c r="B13692" t="inlineStr"/>
      <c r="C13692" t="inlineStr"/>
      <c r="D13692">
        <f> der Notruf +</f>
        <v/>
      </c>
    </row>
    <row r="13693">
      <c r="A13693" t="inlineStr">
        <is>
          <t>Notsituation</t>
        </is>
      </c>
      <c r="B13693" t="inlineStr"/>
      <c r="C13693" t="inlineStr"/>
      <c r="D13693" t="inlineStr">
        <is>
          <t>tình trạng khẩn cấp, trường hợp cấp cứu</t>
        </is>
      </c>
    </row>
    <row r="13694">
      <c r="A13694" t="inlineStr">
        <is>
          <t>Notwehr</t>
        </is>
      </c>
      <c r="B13694" t="inlineStr"/>
      <c r="C13694" t="inlineStr"/>
      <c r="D13694">
        <f> in Notwehr +</f>
        <v/>
      </c>
    </row>
    <row r="13695">
      <c r="A13695" t="inlineStr">
        <is>
          <t>notwendig</t>
        </is>
      </c>
      <c r="B13695" t="inlineStr"/>
      <c r="C13695" t="inlineStr"/>
      <c r="D13695" t="inlineStr">
        <is>
          <t>bản chất, thực chất, cần thiết, thiết yếu, cốt yếu, chủ yếu, tinh chất, tinh - hợp với lôgic, theo lôgic, hợp lý - cần, tất nhiên, tất yếu - - = notwendig + = notwendig + = nicht notwendig + = notwendig machen + = etwas notwendig brauchen + = ich bleibe nicht länger als unbedingt notwendig +</t>
        </is>
      </c>
    </row>
    <row r="13696">
      <c r="A13696" t="inlineStr">
        <is>
          <t>notwendigerweise</t>
        </is>
      </c>
      <c r="B13696" t="inlineStr"/>
      <c r="C13696" t="inlineStr"/>
      <c r="D13696" t="inlineStr">
        <is>
          <t>tất yếu, nhất thiết - cần, cần thiết, thiết yếu, tất nhiên</t>
        </is>
      </c>
    </row>
    <row r="13697">
      <c r="A13697" t="inlineStr">
        <is>
          <t>Notwendigkeit</t>
        </is>
      </c>
      <c r="B13697" t="inlineStr"/>
      <c r="C13697" t="inlineStr"/>
      <c r="D13697" t="inlineStr">
        <is>
          <t>sự cần thiết, hèm rượu nho, mốc, cơn hăng, cơn hung dữ musth) - những thứ cần dùng, tiền cần thiết, việc cần thiết, nhà xí - điều tất yếu, điều bắt buộc, những thứ cần thiết, số nhiều) cảnh nghèo túng - sự cần, tình cảnh túng thiếu, lúc khó khăn, lúc hoạn nạn, thứ cần dùng nhu cầu, sự đi ỉa, sự đi đái - tính cần thiết = die dringende Notwendigkeit +</t>
        </is>
      </c>
    </row>
    <row r="13698">
      <c r="A13698" t="inlineStr">
        <is>
          <t>Novelle</t>
        </is>
      </c>
      <c r="B13698" t="inlineStr"/>
      <c r="C13698" t="inlineStr"/>
      <c r="D13698" t="inlineStr">
        <is>
          <t>sự cải tà quy chánh, sự sửa đổi cho tốt hơn, sự cải thiện, sự bồi bổ cho tốt hơn, sự sửa đổi, sự bổ sung, sự bình phục, sự hồi phục sức khoẻ = die Novelle +</t>
        </is>
      </c>
    </row>
    <row r="13699">
      <c r="A13699" t="inlineStr">
        <is>
          <t>November</t>
        </is>
      </c>
      <c r="B13699" t="inlineStr"/>
      <c r="C13699" t="inlineStr"/>
      <c r="D13699">
        <f> im November +</f>
        <v/>
      </c>
    </row>
    <row r="13700">
      <c r="A13700" t="inlineStr">
        <is>
          <t>Nudel</t>
        </is>
      </c>
      <c r="B13700" t="inlineStr"/>
      <c r="C13700" t="inlineStr"/>
      <c r="D13700" t="inlineStr">
        <is>
          <t>người ngớ ngẩn, người xuẩn ngốc, người khờ dại, cái đầu, mì dẹt</t>
        </is>
      </c>
    </row>
    <row r="13701">
      <c r="A13701" t="inlineStr">
        <is>
          <t>nudeln</t>
        </is>
      </c>
      <c r="B13701" t="inlineStr"/>
      <c r="C13701" t="inlineStr"/>
      <c r="D13701" t="inlineStr">
        <is>
          <t>nhồi, nhét, tống vào, nhồi sọ, luyện thi, vỗ, ních đầy bụng, ngốn, học luyện thi, ôn thi = nudeln +</t>
        </is>
      </c>
    </row>
    <row r="13702">
      <c r="A13702" t="inlineStr">
        <is>
          <t>Nudist</t>
        </is>
      </c>
      <c r="B13702" t="inlineStr"/>
      <c r="C13702" t="inlineStr"/>
      <c r="D13702" t="inlineStr">
        <is>
          <t>người theo chủ nghĩa khoả thân</t>
        </is>
      </c>
    </row>
    <row r="13703">
      <c r="A13703" t="inlineStr">
        <is>
          <t>nuklear</t>
        </is>
      </c>
      <c r="B13703" t="inlineStr"/>
      <c r="C13703" t="inlineStr"/>
      <c r="D13703" t="inlineStr">
        <is>
          <t>hạt nhân, có nhân</t>
        </is>
      </c>
    </row>
    <row r="13704">
      <c r="A13704" t="inlineStr">
        <is>
          <t>Null</t>
        </is>
      </c>
      <c r="B13704" t="inlineStr"/>
      <c r="C13704" t="inlineStr"/>
      <c r="D13704" t="inlineStr">
        <is>
          <t>số không, số zêrô, người vô giá trị, người tầm thường, vật vô giá trị, vật tầm thường, chữ số A-rập, mật mã, chữ viết lồng nhau - không - - không ai, không người nào, người vô dụng, người bất tài - trạng thái không có, sự không tồn tại, vật tưởng tượng, con số không - sự không có, cái không có, chuyện lặt vặt, chuyện tầm thường, vật rất tồi, không cái gì - - tính vô hiệu, sự bất tài, sự vô dụng, sự vô giá trị, vật vô dụng - zêrô, độ cao zêrô, trạng thái không, trạng thái hết hoàn toàn, trạng thái hết sạch, điểm thấp nhất = Null + = die Null + = die Null + = Null- + = über Null + = unter Null + = nicht Null + = Null werden + = die schwarze Null + = er ist eine Null + = bei Null anfangen +</t>
        </is>
      </c>
    </row>
    <row r="13705">
      <c r="A13705" t="inlineStr">
        <is>
          <t>Nullpunkt</t>
        </is>
      </c>
      <c r="B13705" t="inlineStr"/>
      <c r="C13705" t="inlineStr"/>
      <c r="D13705" t="inlineStr">
        <is>
          <t>đế, điểm thấp nhất, "ddất đen" - zêrô, số không, độ cao zêrô, trạng thái không, trạng thái hết hoàn toàn, trạng thái hết sạch = auf dem Nullpunkt +</t>
        </is>
      </c>
    </row>
    <row r="13706">
      <c r="A13706" t="inlineStr">
        <is>
          <t>Numerale</t>
        </is>
      </c>
      <c r="B13706" t="inlineStr"/>
      <c r="C13706" t="inlineStr"/>
      <c r="D13706" t="inlineStr">
        <is>
          <t>số, chữ số, số t</t>
        </is>
      </c>
    </row>
    <row r="13707">
      <c r="A13707" t="inlineStr">
        <is>
          <t>numerieren</t>
        </is>
      </c>
      <c r="B13707" t="inlineStr"/>
      <c r="C13707" t="inlineStr"/>
      <c r="D13707" t="inlineStr">
        <is>
          <t>đếm, kể vào, liệt vào, tính vào, đánh số, ghi số, lên tới, gồm có, có số dân là, thọ = neu numerieren +</t>
        </is>
      </c>
    </row>
    <row r="13708">
      <c r="A13708" t="inlineStr">
        <is>
          <t>numeriert</t>
        </is>
      </c>
      <c r="B13708" t="inlineStr"/>
      <c r="C13708" t="inlineStr"/>
      <c r="D13708" t="inlineStr">
        <is>
          <t>không đếm, không đánh số, vô số, vô kể</t>
        </is>
      </c>
    </row>
    <row r="13709">
      <c r="A13709" t="inlineStr">
        <is>
          <t>numerisch</t>
        </is>
      </c>
      <c r="B13709" t="inlineStr"/>
      <c r="C13709" t="inlineStr"/>
      <c r="D13709" t="inlineStr">
        <is>
          <t>số - bằng s</t>
        </is>
      </c>
    </row>
    <row r="13710">
      <c r="A13710" t="inlineStr">
        <is>
          <t>Numerus</t>
        </is>
      </c>
      <c r="B13710" t="inlineStr"/>
      <c r="C13710" t="inlineStr"/>
      <c r="D13710" t="inlineStr">
        <is>
          <t>số, đám, bọn, nhóm, toán, sự đếm số lượng, sự hơn về số lượng, số nhiều, đa số, nhịp điệu, câu thơ, số học</t>
        </is>
      </c>
    </row>
    <row r="13711">
      <c r="A13711" t="inlineStr">
        <is>
          <t>Numismatik</t>
        </is>
      </c>
      <c r="B13711" t="inlineStr"/>
      <c r="C13711" t="inlineStr"/>
      <c r="D13711" t="inlineStr">
        <is>
          <t>khoa nghiên cứu tiền đúc, sự sưu tầm các loại tiền</t>
        </is>
      </c>
    </row>
    <row r="13712">
      <c r="A13712" t="inlineStr">
        <is>
          <t>Numismatiker</t>
        </is>
      </c>
      <c r="B13712" t="inlineStr"/>
      <c r="C13712" t="inlineStr"/>
      <c r="D13712" t="inlineStr">
        <is>
          <t>người nghiên cứu tiền đúc, người sưu tầm các loại tiền</t>
        </is>
      </c>
    </row>
    <row r="13713">
      <c r="A13713" t="inlineStr">
        <is>
          <t>numismatisch</t>
        </is>
      </c>
      <c r="B13713" t="inlineStr"/>
      <c r="C13713" t="inlineStr"/>
      <c r="D13713" t="inlineStr">
        <is>
          <t>tiền, việc nghiên cứu tiền đúc</t>
        </is>
      </c>
    </row>
    <row r="13714">
      <c r="A13714" t="inlineStr">
        <is>
          <t>Nummer</t>
        </is>
      </c>
      <c r="B13714" t="inlineStr"/>
      <c r="C13714" t="inlineStr"/>
      <c r="D13714" t="inlineStr">
        <is>
          <t>bản sao, bản chép lại, sự sao lại, sự chép lại, sự bắt chước, sự phỏng theo, sự mô phỏng, bản, cuộn, số, bản thảo, bản in, đề tài để viết, kiểu, mẫu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khoản, món, tiết mục, tin tức, món tin - đám, bọn, nhóm, toán, sự đếm số lượng, sự hơn về số lượng, số nhiều, đa số, nhịp điệu, câu thơ, số học - kích thước, độ lớn, cỡ, khổ, dụng cụ đo ngọc, suất ăn, khẩu phần sizing), chuẩn mực cân đo, hồ = die Nummer + = die alte Nummer + = die laufende Nummer + = Fortsetzung folgt in unserer nächsten Nummer +</t>
        </is>
      </c>
    </row>
    <row r="13715">
      <c r="A13715" t="inlineStr">
        <is>
          <t>Nummernscheibe</t>
        </is>
      </c>
      <c r="B13715" t="inlineStr"/>
      <c r="C13715" t="inlineStr"/>
      <c r="D13715" t="inlineStr">
        <is>
          <t>đĩa, đĩa hát, vật hình đĩa, bộ phận hình đĩa - = die Nummernscheibe +</t>
        </is>
      </c>
    </row>
    <row r="13716">
      <c r="A13716" t="inlineStr">
        <is>
          <t>nun</t>
        </is>
      </c>
      <c r="B13716" t="inlineStr"/>
      <c r="C13716" t="inlineStr"/>
      <c r="D13716" t="inlineStr">
        <is>
          <t>bây giờ, lúc này, giờ đây, hiện nay, ngày nay, ngay bây giờ, ngay tức khắc, lập tức, lúc ấy, lúc đó, lúc bấy giờ, trong tình trạng đó, trong hoàn cảnh ấy, trong tình thế ấy, nay, mà, vậy thì - hả, hãy... mà, nào, thế nào, này, hử, now thấy rằng, xét thấy, vì, vì chưng, bởi chưng - tốt, giỏi, hay, phong lưu, sung túc, hợp lý, chính đáng, phi, đúng, nhiều, kỹ, rõ, sâu sắc, tốt lành, đúng lúc, hợp thời, nên, cần, khoẻ, mạnh khoẻ, mạnh giỏi, may, may mắn, quái, lạ quá, đấy, thế đấy, sao, thôi - thôi được, thôi nào, nào nào, thôi thế là, được, ừ, vậy - tại sao, vì sao, sao!, thế nào! = nun ja + = was nun? + = von nun an +</t>
        </is>
      </c>
    </row>
    <row r="13717">
      <c r="A13717" t="inlineStr">
        <is>
          <t>nur</t>
        </is>
      </c>
      <c r="B13717" t="inlineStr"/>
      <c r="C13717" t="inlineStr"/>
      <c r="D13717" t="inlineStr">
        <is>
          <t>một mình, trơ trọi, cô độc, đơn độc, riêng, chỉ có - nhưng, nhưng mà, nếu không, không còn cách nào khác, mà lại không, chỉ, chỉ là, chỉ mới, ai... mà không - công bằng, xứng đáng, đích đáng, thích đáng, chính đáng, chính nghĩa, hợp lẽ phải, đúng, đúng đắn, có căn cứ, chính, vừa đúng, vừa đủ, vừa kịp, vừa mới, hoàn toàn, thật đúng là, một chút - một tí, thử xem - - chỉ có một, duy nhất, tốt nhất, đáng xét nhất, mới, cuối cùng, chỉ phải, chỉ trừ ra - thường là, đơn giản, mộc mạc, hồn nhiên = wo nur? + = er tut nur so + = wir tun nur so +</t>
        </is>
      </c>
    </row>
    <row r="13718">
      <c r="A13718" t="inlineStr">
        <is>
          <t>nussig</t>
        </is>
      </c>
      <c r="B13718" t="inlineStr"/>
      <c r="C13718" t="inlineStr"/>
      <c r="D13718" t="inlineStr">
        <is>
          <t>nhiều quả hạch, có mùi vị hạt phỉ, say mê, thích, bảnh, diện, đượm đà, hấp dẫn, thú vị, điên, quẫn, mất trí</t>
        </is>
      </c>
    </row>
    <row r="13719">
      <c r="A13719" t="inlineStr">
        <is>
          <t>Nut</t>
        </is>
      </c>
      <c r="B13719" t="inlineStr"/>
      <c r="C13719" t="inlineStr"/>
      <c r="D13719" t="inlineStr">
        <is>
          <t>luống cày, nếp nhăn, đường rẽ nước, vết xe, đường xoi, đường rạch - đường rânh, đường rạch khía, nếp sông đều đều, thói quen, thói cũ, đường mòn - lỗ mộng - - vết khía hình V, hẽm núi, khe núi, mức, mức độ - đường rãnh - việc hạ giá, việc giảm bớt, số tiền được hạ, số tiền được giảm bớt - khe hở, kẻ hở - đường đi của hươu nai, vết đi của hươu nai, khấc, khía, khe, đường ren, cửa sàn, cửa mái = die Nut +</t>
        </is>
      </c>
    </row>
    <row r="13720">
      <c r="A13720" t="inlineStr">
        <is>
          <t>nuten</t>
        </is>
      </c>
      <c r="B13720" t="inlineStr"/>
      <c r="C13720" t="inlineStr"/>
      <c r="D13720" t="inlineStr">
        <is>
          <t>xoi rãnh, khía cạnh - đục lỗ mộng</t>
        </is>
      </c>
    </row>
    <row r="13721">
      <c r="A13721" t="inlineStr">
        <is>
          <t>Nutte</t>
        </is>
      </c>
      <c r="B13721" t="inlineStr"/>
      <c r="C13721" t="inlineStr"/>
      <c r="D13721" t="inlineStr">
        <is>
          <t>chỗ rộng, phần rộng, đàn bà, gái đĩ, gái điếm - người đàn bà phóng đâng hư hỏng, người đàn bà vô liêm sỉ, người đàn bà tô son trát phấn - bánh nhân hoa quả, người con gái hư, người con gái đĩ thoả</t>
        </is>
      </c>
    </row>
    <row r="13722">
      <c r="A13722" t="inlineStr">
        <is>
          <t>Nutzanwendung</t>
        </is>
      </c>
      <c r="B13722" t="inlineStr"/>
      <c r="C13722" t="inlineStr"/>
      <c r="D13722" t="inlineStr">
        <is>
          <t>sự cải tiến, sự cải thiện, làm cho tốt hơn, sự trau dồi, sự mở mang, sự sửa sang, sự đổi mới, sự tiến bộ, sự tốt hơn, sự khá hơn, sự lợi dụng, sự tận dụng - bài học, lời răn dạy, đạo đức, đức hạnh, phẩm hạnh, nhân cách, sự giống hệt, hình ảnh - sự dùng, sự sử dụng</t>
        </is>
      </c>
    </row>
    <row r="13723">
      <c r="A13723" t="inlineStr">
        <is>
          <t>nutzbar</t>
        </is>
      </c>
      <c r="B13723" t="inlineStr"/>
      <c r="C13723" t="inlineStr"/>
      <c r="D13723" t="inlineStr">
        <is>
          <t>cày cấy, trồng trọt, trau dồi, tu dưỡng, chuyên tâm, mài miệt nghiên cứu, ham mê, nuôi dưỡng, xới bằng máy xới - làm cho hợp thuỷ thổ, thuần hoá, nhập tịch, khai hoá, động tính từ quá khứ) làm cho thích cuộc sống gia đình, làm cho chỉ ru rú xó nhà - đóng yên cương, khai thác để sản xuất điện - dùng, sử dụng, lợi dụng</t>
        </is>
      </c>
    </row>
    <row r="13724">
      <c r="A13724" t="inlineStr">
        <is>
          <t>Nutzbarkeit</t>
        </is>
      </c>
      <c r="B13724" t="inlineStr"/>
      <c r="C13724" t="inlineStr"/>
      <c r="D13724" t="inlineStr">
        <is>
          <t>tính sẵn sàng để dùng, tính có thể dùng được, sự có thể kiếm được, sự có thể mua được, sự có thể có được, sự có hiệu lực, sự có giá trị, tính có lợi, tính ích lợi</t>
        </is>
      </c>
    </row>
    <row r="13725">
      <c r="A13725" t="inlineStr">
        <is>
          <t>Nutzbarmachen</t>
        </is>
      </c>
      <c r="B13725" t="inlineStr"/>
      <c r="C13725" t="inlineStr"/>
      <c r="D13725" t="inlineStr">
        <is>
          <t>sự trình bày, sự bày tỏ, sự thuyết minh, sự phát triển, sự mở mang, sự mở rộng, sự khuếch trương, sự phát đạt, sự tiến triển, việc rửa ảnh, sự hiện, sự triển khai, sự mở - sự khai triển, sự việc diễn biến</t>
        </is>
      </c>
    </row>
    <row r="13726">
      <c r="A13726" t="inlineStr">
        <is>
          <t>Nutzbarmachung</t>
        </is>
      </c>
      <c r="B13726" t="inlineStr"/>
      <c r="C13726" t="inlineStr"/>
      <c r="D13726" t="inlineStr">
        <is>
          <t>sự cày cấy, sự trồng trọt, sự dạy dỗ, sự mở mang, sự giáo hoá, sự trau dồi, sự tu dưỡng, sự nuôi dưỡng, sự bồi dưỡng - sự dùng, sự sử dụng</t>
        </is>
      </c>
    </row>
    <row r="13727">
      <c r="A13727" t="inlineStr">
        <is>
          <t>nutzbringend</t>
        </is>
      </c>
      <c r="B13727" t="inlineStr"/>
      <c r="C13727" t="inlineStr"/>
      <c r="D13727" t="inlineStr">
        <is>
          <t>có lợi, có ích, sinh lãi, mang lợi - dùng được, làm ăn được, cừ, thạo dùng = etwas nutzbringend anwenden +</t>
        </is>
      </c>
    </row>
    <row r="13728">
      <c r="A13728" t="inlineStr">
        <is>
          <t>nutzlos</t>
        </is>
      </c>
      <c r="B13728" t="inlineStr"/>
      <c r="C13728" t="inlineStr"/>
      <c r="D13728" t="inlineStr">
        <is>
          <t>đẻ non, non yếu, chết non chết yểu, sớm thất bại, không phát triển đầy đủ - vô ích, không có giày ống - tồi, vô giá trị, hạng bét - không ra quả, không có quả, không có kết quả, thất bại - không có hiệu quả, không đáng kể, phù phiếm - ngồi rồi, không làm việc gì, không làm ăn gì cả, ăn không ngồi rồi, lười nhác, không có công ăn việc làm, thất nghiệp, để không, không chạy, vô hiệu quả, không tác dụng, không đi đến đâu - không đâu, không căn cứ, vẩn vơ, vu vơ - - không cần thiết, thừa - cằn cỗi, khô cằn, không sinh sản, không sinh đẻ, hiếm hoi, không kết quả, vô trùng, nghèo nàn, khô khan - vô tác dụng - vô dụng, không dùng được, không khoẻ, không phấn khởi, vứt đi = nutzlos machen +</t>
        </is>
      </c>
    </row>
    <row r="13729">
      <c r="A13729" t="inlineStr">
        <is>
          <t>Nutzlosigkeit</t>
        </is>
      </c>
      <c r="B13729" t="inlineStr"/>
      <c r="C13729" t="inlineStr"/>
      <c r="D13729" t="inlineStr">
        <is>
          <t>sự vô ích, sự không có hiệu quả, sự không đáng kể, tính phù phiếm - tính chất vô ích, người vô ích, người vô tích sự, vật vô ích - tính chất vô dụng, tình trạng không khoẻ, tình trạng không phấn khởi, tình trạng đáng vứt đi</t>
        </is>
      </c>
    </row>
    <row r="13730">
      <c r="A13730" t="inlineStr">
        <is>
          <t>Nutzungsrecht</t>
        </is>
      </c>
      <c r="B13730" t="inlineStr"/>
      <c r="C13730" t="inlineStr"/>
      <c r="D13730" t="inlineStr">
        <is>
          <t>sự thuê, mướn, sự lĩnh canh, thời gian thuê mướn, thời gian lĩnh canh, nhà thuê, đất thuê mướn</t>
        </is>
      </c>
    </row>
    <row r="13731">
      <c r="A13731" t="inlineStr">
        <is>
          <t>Nylon</t>
        </is>
      </c>
      <c r="B13731" t="inlineStr"/>
      <c r="C13731" t="inlineStr"/>
      <c r="D13731" t="inlineStr">
        <is>
          <t>ni lông, quần áo lót ni lông, tất ni lông</t>
        </is>
      </c>
    </row>
    <row r="13732">
      <c r="A13732" t="inlineStr">
        <is>
          <t>Nymphomanin</t>
        </is>
      </c>
      <c r="B13732" t="inlineStr"/>
      <c r="C13732" t="inlineStr"/>
      <c r="D13732" t="inlineStr">
        <is>
          <t>chứng cuồng dâm, người đàn bà cuồng dâm</t>
        </is>
      </c>
    </row>
    <row r="13733">
      <c r="A13733" t="inlineStr">
        <is>
          <t>Oase</t>
        </is>
      </c>
      <c r="B13733" t="inlineStr"/>
      <c r="C13733" t="inlineStr"/>
      <c r="D13733" t="inlineStr">
        <is>
          <t>ốc đảo, nơi màu mỡ, nơi nghỉ ngơi thoải mái</t>
        </is>
      </c>
    </row>
    <row r="13734">
      <c r="A13734" t="inlineStr">
        <is>
          <t>Oasen</t>
        </is>
      </c>
      <c r="B13734" t="inlineStr"/>
      <c r="C13734" t="inlineStr"/>
      <c r="D13734" t="inlineStr">
        <is>
          <t>ốc đảo, nơi màu mỡ, nơi nghỉ ngơi thoải mái</t>
        </is>
      </c>
    </row>
    <row r="13735">
      <c r="A13735" t="inlineStr">
        <is>
          <t>ob</t>
        </is>
      </c>
      <c r="B13735" t="inlineStr"/>
      <c r="C13735" t="inlineStr"/>
      <c r="D13735" t="inlineStr">
        <is>
          <t>nếu, nếu như, có... không, có... chăng, không biết... có không, bất kỳ lúc nào, giá mà, cho rằng, dù là - không biết có... không, một trong hai</t>
        </is>
      </c>
    </row>
    <row r="13736">
      <c r="A13736" t="inlineStr">
        <is>
          <t>Obdach</t>
        </is>
      </c>
      <c r="B13736" t="inlineStr"/>
      <c r="C13736" t="inlineStr"/>
      <c r="D13736" t="inlineStr">
        <is>
          <t>hang ổ, bụi rậm, lùm cây - sự che chở, nơi ẩn núp, hoàn cảnh người đàn bà có sự che chở của chồng - sự cho ở, sự cất vào kho, sự lùa vào chuồng, sự cung cấp nhà ở, nhà ở, vải phủ lưng ngựa - chỗ che, chỗ nương tựa, chỗ ẩn, chỗ núp, hầm, lầu, chòi, phòng, cabin</t>
        </is>
      </c>
    </row>
    <row r="13737">
      <c r="A13737" t="inlineStr">
        <is>
          <t>obdachlos</t>
        </is>
      </c>
      <c r="B13737" t="inlineStr"/>
      <c r="C13737" t="inlineStr"/>
      <c r="D13737" t="inlineStr">
        <is>
          <t>không cửa không nhà, vô gia cư - - không có mái, không có nhà ở - không nơi nương náu, không nơi nương thân</t>
        </is>
      </c>
    </row>
    <row r="13738">
      <c r="A13738" t="inlineStr">
        <is>
          <t>Obdachlose</t>
        </is>
      </c>
      <c r="B13738" t="inlineStr"/>
      <c r="C13738" t="inlineStr"/>
      <c r="D13738">
        <f> für Obdachlose +</f>
        <v/>
      </c>
    </row>
    <row r="13739">
      <c r="A13739" t="inlineStr">
        <is>
          <t>Obduktion</t>
        </is>
      </c>
      <c r="B13739" t="inlineStr"/>
      <c r="C13739" t="inlineStr"/>
      <c r="D13739" t="inlineStr">
        <is>
          <t>sự mổ xác, sự mổ xẻ phân tích</t>
        </is>
      </c>
    </row>
    <row r="13740">
      <c r="A13740" t="inlineStr">
        <is>
          <t>Obelisk</t>
        </is>
      </c>
      <c r="B13740" t="inlineStr"/>
      <c r="C13740" t="inlineStr"/>
      <c r="D13740" t="inlineStr">
        <is>
          <t>cái kim, kim, chỏm núi nhọn, lá kim, tinh thể hình kim, cột hình tháp nhọn, sự bồn chồn - đài kỷ niệm, tháp, núi hình tháp, cây hình tháp, obelus</t>
        </is>
      </c>
    </row>
    <row r="13741">
      <c r="A13741" t="inlineStr">
        <is>
          <t>oben</t>
        </is>
      </c>
      <c r="B13741" t="inlineStr"/>
      <c r="C13741" t="inlineStr"/>
      <c r="D13741" t="inlineStr">
        <is>
          <t>trên đầu, trên đỉnh đầu, ở trên, trên thiên đường, lên trên, ngược dòng, lên gác, trên, hơn, quá, vượt, cao hơn, kể trên, nói trên - ở trên đầu, cao hơn mặt đất, ở trên cao, ở trên trời, ở tầng trên - ở ngọn, đứng đầu, trên hết, cao nhất, tối đa - lên, dậy, đứng lên, đứng dậy, đến, tới là một địa điểm quan trọng, hoặc một địa điểm ở phía bắc), hết, hoàn toàn, xong U.P.), cừ, giỏi, thông thạo, to lên, mạnh lên, ngược lên, ngược, ở cuối - ở trên gác, lên tầng trên, tầng trên = von oben + = ganz oben + = hoch oben + = nach oben +</t>
        </is>
      </c>
    </row>
    <row r="13742">
      <c r="A13742" t="inlineStr">
        <is>
          <t>obenauf</t>
        </is>
      </c>
      <c r="B13742" t="inlineStr"/>
      <c r="C13742" t="inlineStr"/>
      <c r="D13742" t="inlineStr">
        <is>
          <t>ở đỉnh, ở chỏm = obenauf sein +</t>
        </is>
      </c>
    </row>
    <row r="13743">
      <c r="A13743" t="inlineStr">
        <is>
          <t>obendrein</t>
        </is>
      </c>
      <c r="B13743" t="inlineStr"/>
      <c r="C13743" t="inlineStr"/>
      <c r="D13743" t="inlineStr">
        <is>
          <t>đi giày ống cho, đá, tra tấn</t>
        </is>
      </c>
    </row>
    <row r="13744">
      <c r="A13744" t="inlineStr">
        <is>
          <t>obengenannt</t>
        </is>
      </c>
      <c r="B13744" t="inlineStr"/>
      <c r="C13744" t="inlineStr"/>
      <c r="D13744" t="inlineStr">
        <is>
          <t>kể trên, nói trên</t>
        </is>
      </c>
    </row>
    <row r="13745">
      <c r="A13745" t="inlineStr">
        <is>
          <t>Ober</t>
        </is>
      </c>
      <c r="B13745" t="inlineStr"/>
      <c r="C13745" t="inlineStr"/>
      <c r="D13745" t="inlineStr">
        <is>
          <t>người hầu bàn, khay, mâm, người đợi, người chờ, người trông đợi = der Ober +</t>
        </is>
      </c>
    </row>
    <row r="13746">
      <c r="A13746" t="inlineStr">
        <is>
          <t>Oberarmknochen</t>
        </is>
      </c>
      <c r="B13746" t="inlineStr"/>
      <c r="C13746" t="inlineStr"/>
      <c r="D13746" t="inlineStr">
        <is>
          <t>xương cánh tay</t>
        </is>
      </c>
    </row>
    <row r="13747">
      <c r="A13747" t="inlineStr">
        <is>
          <t>Oberaufsicht</t>
        </is>
      </c>
      <c r="B13747" t="inlineStr"/>
      <c r="C13747" t="inlineStr"/>
      <c r="D13747" t="inlineStr">
        <is>
          <t>sự trông nom, sự coi sóc, sự giám thị, sự quản lý = die Oberaufsicht habend +</t>
        </is>
      </c>
    </row>
    <row r="13748">
      <c r="A13748" t="inlineStr">
        <is>
          <t>Oberbefehlshaber</t>
        </is>
      </c>
      <c r="B13748" t="inlineStr"/>
      <c r="C13748" t="inlineStr"/>
      <c r="D13748" t="inlineStr">
        <is>
          <t>tổng tư lệnh, bộ tổng tư lệnh</t>
        </is>
      </c>
    </row>
    <row r="13749">
      <c r="A13749" t="inlineStr">
        <is>
          <t>Oberbegriff</t>
        </is>
      </c>
      <c r="B13749" t="inlineStr"/>
      <c r="C13749" t="inlineStr"/>
      <c r="D13749" t="inlineStr">
        <is>
          <t>phái, giống, loại</t>
        </is>
      </c>
    </row>
    <row r="13750">
      <c r="A13750" t="inlineStr">
        <is>
          <t>oberer</t>
        </is>
      </c>
      <c r="B13750" t="inlineStr"/>
      <c r="C13750" t="inlineStr"/>
      <c r="D13750" t="inlineStr">
        <is>
          <t>nghiêng, ngửa, qua, sang, khắp, khắp chỗ, khắp nơi, ngược, lần nữa, lại, quá, hơn, từ đầu đến cuối, kỹ lưỡng, cẩn thận, xong, hết, cao hơn, ở ngoài hơn, nhiều hơn, xong hết - cao, cao cấp, ở trên, khá hơn, tốt, giỏi, hợm hĩnh, trịch thượng, thượng, trên - muộn, mặc ngoài, khoác ngoài</t>
        </is>
      </c>
    </row>
    <row r="13751">
      <c r="A13751" t="inlineStr">
        <is>
          <t>Obergrenze</t>
        </is>
      </c>
      <c r="B13751" t="inlineStr"/>
      <c r="C13751" t="inlineStr"/>
      <c r="D13751" t="inlineStr">
        <is>
          <t>trần, độ cao tối đa, giá cao nhất, bậc lương cao nhất</t>
        </is>
      </c>
    </row>
    <row r="13752">
      <c r="A13752" t="inlineStr">
        <is>
          <t>oberhalb</t>
        </is>
      </c>
      <c r="B13752" t="inlineStr"/>
      <c r="C13752" t="inlineStr"/>
      <c r="D13752" t="inlineStr">
        <is>
          <t>trên đầu, trên đỉnh đầu, ở trên, trên thiên đường, lên trên, ngược dòng, lên gác, trên, hơn, quá, vượt, cao hơn, kể trên, nói trên</t>
        </is>
      </c>
    </row>
    <row r="13753">
      <c r="A13753" t="inlineStr">
        <is>
          <t>Oberhand</t>
        </is>
      </c>
      <c r="B13753" t="inlineStr"/>
      <c r="C13753" t="inlineStr"/>
      <c r="D13753">
        <f> die Oberhand haben +</f>
        <v/>
      </c>
    </row>
    <row r="13754">
      <c r="A13754" t="inlineStr">
        <is>
          <t>Oberhaut</t>
        </is>
      </c>
      <c r="B13754" t="inlineStr"/>
      <c r="C13754" t="inlineStr"/>
      <c r="D13754" t="inlineStr">
        <is>
          <t>biểu bì, lớp cutin - = zur Oberhaut gehörig +</t>
        </is>
      </c>
    </row>
    <row r="13755">
      <c r="A13755" t="inlineStr">
        <is>
          <t>Oberherr</t>
        </is>
      </c>
      <c r="B13755" t="inlineStr"/>
      <c r="C13755" t="inlineStr"/>
      <c r="D13755" t="inlineStr">
        <is>
          <t>chúa tể - tôn chủ, bá chủ, nước bá chủ</t>
        </is>
      </c>
    </row>
    <row r="13756">
      <c r="A13756" t="inlineStr">
        <is>
          <t>Oberherrschaft</t>
        </is>
      </c>
      <c r="B13756" t="inlineStr"/>
      <c r="C13756" t="inlineStr"/>
      <c r="D13756" t="inlineStr">
        <is>
          <t>quyền, quyền thế, quyền lực, quyền thống trị, quyền chi phối, lãnh địa, lãnh thổ tự trị, nước tự trị, thuộc địa, quyền chiếm hữu - cương vị chúa tể</t>
        </is>
      </c>
    </row>
    <row r="13757">
      <c r="A13757" t="inlineStr">
        <is>
          <t>Oberhoheit</t>
        </is>
      </c>
      <c r="B13757" t="inlineStr"/>
      <c r="C13757" t="inlineStr"/>
      <c r="D13757" t="inlineStr">
        <is>
          <t>quyền tối cao, chủ quyền - quyền tôn chủ, quyền bá chủ</t>
        </is>
      </c>
    </row>
    <row r="13758">
      <c r="A13758" t="inlineStr">
        <is>
          <t>Oberlauf</t>
        </is>
      </c>
      <c r="B13758" t="inlineStr"/>
      <c r="C13758" t="inlineStr"/>
      <c r="D13758">
        <f> der Oberlauf +</f>
        <v/>
      </c>
    </row>
    <row r="13759">
      <c r="A13759" t="inlineStr">
        <is>
          <t>Oberleder</t>
        </is>
      </c>
      <c r="B13759" t="inlineStr"/>
      <c r="C13759" t="inlineStr"/>
      <c r="D13759" t="inlineStr">
        <is>
          <t>mũi giày, miếng vá, phần đệm ứng tác, người đàn bà mồi chài đàn ông</t>
        </is>
      </c>
    </row>
    <row r="13760">
      <c r="A13760" t="inlineStr">
        <is>
          <t>Oberlicht</t>
        </is>
      </c>
      <c r="B13760" t="inlineStr"/>
      <c r="C13760" t="inlineStr"/>
      <c r="D13760" t="inlineStr">
        <is>
          <t>cửa sổ ở trần nhà, cửa sổ ở mái nhà = das Oberlicht +</t>
        </is>
      </c>
    </row>
    <row r="13761">
      <c r="A13761" t="inlineStr">
        <is>
          <t>Oberschenkel</t>
        </is>
      </c>
      <c r="B13761" t="inlineStr"/>
      <c r="C13761" t="inlineStr"/>
      <c r="D13761" t="inlineStr">
        <is>
          <t>đùi - bắp đùi, bắp vế</t>
        </is>
      </c>
    </row>
    <row r="13762">
      <c r="A13762" t="inlineStr">
        <is>
          <t>Oberschenkelbein</t>
        </is>
      </c>
      <c r="B13762" t="inlineStr"/>
      <c r="C13762" t="inlineStr"/>
      <c r="D13762" t="inlineStr">
        <is>
          <t>xương đùi</t>
        </is>
      </c>
    </row>
    <row r="13763">
      <c r="A13763" t="inlineStr">
        <is>
          <t>Oberschicht</t>
        </is>
      </c>
      <c r="B13763" t="inlineStr"/>
      <c r="C13763" t="inlineStr"/>
      <c r="D13763" t="inlineStr">
        <is>
          <t>giới trí thức</t>
        </is>
      </c>
    </row>
    <row r="13764">
      <c r="A13764" t="inlineStr">
        <is>
          <t>Oberschule</t>
        </is>
      </c>
      <c r="B13764" t="inlineStr"/>
      <c r="C13764" t="inlineStr"/>
      <c r="D13764">
        <f> die erweiterte Oberschule +</f>
        <v/>
      </c>
    </row>
    <row r="13765">
      <c r="A13765" t="inlineStr">
        <is>
          <t>Oberschwelle</t>
        </is>
      </c>
      <c r="B13765" t="inlineStr"/>
      <c r="C13765" t="inlineStr"/>
      <c r="D13765" t="inlineStr">
        <is>
          <t>lanhtô, rầm đỡ</t>
        </is>
      </c>
    </row>
    <row r="13766">
      <c r="A13766" t="inlineStr">
        <is>
          <t>Oberschwingung</t>
        </is>
      </c>
      <c r="B13766" t="inlineStr"/>
      <c r="C13766" t="inlineStr"/>
      <c r="D13766" t="inlineStr">
        <is>
          <t>hoạ ba, hoạ âm, hàm điều hoà</t>
        </is>
      </c>
    </row>
    <row r="13767">
      <c r="A13767" t="inlineStr">
        <is>
          <t>Oberseite</t>
        </is>
      </c>
      <c r="B13767" t="inlineStr"/>
      <c r="C13767" t="inlineStr"/>
      <c r="D13767" t="inlineStr">
        <is>
          <t>mặt trên, phần trên</t>
        </is>
      </c>
    </row>
    <row r="13768">
      <c r="A13768" t="inlineStr">
        <is>
          <t>Oberst</t>
        </is>
      </c>
      <c r="B13768" t="inlineStr"/>
      <c r="C13768" t="inlineStr"/>
      <c r="D13768" t="inlineStr">
        <is>
          <t>đại tá</t>
        </is>
      </c>
    </row>
    <row r="13769">
      <c r="A13769" t="inlineStr">
        <is>
          <t>oberst</t>
        </is>
      </c>
      <c r="B13769" t="inlineStr"/>
      <c r="C13769" t="inlineStr"/>
      <c r="D13769" t="inlineStr">
        <is>
          <t>đứng đầu, trưởng, trọng yếu, chủ yếu, chính - - tối cao, lớn nhất, quan trọng nhất, cuối cùng - cao nhất = zu oberst +</t>
        </is>
      </c>
    </row>
    <row r="13770">
      <c r="A13770" t="inlineStr">
        <is>
          <t>Oberste</t>
        </is>
      </c>
      <c r="B13770" t="inlineStr"/>
      <c r="C13770" t="inlineStr"/>
      <c r="D13770">
        <f> das Oberste zuunterst gekehrt +</f>
        <v/>
      </c>
    </row>
    <row r="13771">
      <c r="A13771" t="inlineStr">
        <is>
          <t>Oberteil</t>
        </is>
      </c>
      <c r="B13771" t="inlineStr"/>
      <c r="C13771" t="inlineStr"/>
      <c r="D13771" t="inlineStr">
        <is>
          <t>con cù, con quay, chóp, đỉnh, ngọn, đầu, mặt, mui, vung, đỉnh cao, mức cao, số cao nhất, số nhiều) thân lá</t>
        </is>
      </c>
    </row>
    <row r="13772">
      <c r="A13772" t="inlineStr">
        <is>
          <t>Oberton</t>
        </is>
      </c>
      <c r="B13772" t="inlineStr"/>
      <c r="C13772" t="inlineStr"/>
      <c r="D13772" t="inlineStr">
        <is>
          <t>hoạ ba, hoạ âm, hàm điều hoà</t>
        </is>
      </c>
    </row>
    <row r="13773">
      <c r="A13773" t="inlineStr">
        <is>
          <t>obgleich</t>
        </is>
      </c>
      <c r="B13773" t="inlineStr"/>
      <c r="C13773" t="inlineStr"/>
      <c r="D13773" t="inlineStr">
        <is>
          <t>mặc dù, dù, dẫu - dẫu cho - như, là, với tư cách là, cũng, bằng, lúc khi, trong khi mà, đúng lúc mà just as), vì, bởi vì, để, cốt để, tuy rằng, dù rằng, mà, người mà, cái mà..., điều đó, cái đó, cái ấy - dù cho, tuy nhiên, tuy thế, tuy vậy, thế nhưng</t>
        </is>
      </c>
    </row>
    <row r="13774">
      <c r="A13774" t="inlineStr">
        <is>
          <t>obig</t>
        </is>
      </c>
      <c r="B13774" t="inlineStr"/>
      <c r="C13774" t="inlineStr"/>
      <c r="D13774" t="inlineStr">
        <is>
          <t>trên đầu, trên đỉnh đầu, ở trên, trên thiên đường, lên trên, ngược dòng, lên gác, trên, hơn, quá, vượt, cao hơn, kể trên, nói trên - trước, đã nói ở trên, đã đề cập đến</t>
        </is>
      </c>
    </row>
    <row r="13775">
      <c r="A13775" t="inlineStr">
        <is>
          <t>Objekt</t>
        </is>
      </c>
      <c r="B13775" t="inlineStr"/>
      <c r="C13775" t="inlineStr"/>
      <c r="D13775" t="inlineStr">
        <is>
          <t>đồ vật, vật thể, đối tượng, khách thể, mục tiêu, mục đích, người đáng thương, người lố lăng, vật đáng khinh, vật lố lăng, bổ ngữ - chủ đề, vấn đề, dân, thần dân, chủ ngữ, chủ thể, môn học, người, dịp, xác để mổ xẻ subject for dissection) = das Objekt + = das Objekt + = das Objekt +</t>
        </is>
      </c>
    </row>
    <row r="13776">
      <c r="A13776" t="inlineStr">
        <is>
          <t>Objektiv</t>
        </is>
      </c>
      <c r="B13776" t="inlineStr"/>
      <c r="C13776" t="inlineStr"/>
      <c r="D13776" t="inlineStr">
        <is>
          <t>thấu kính, kính lúp, kính hiển vi, ống kính - mục tiêu, mục đích, cách mục đích = das telezentrische Objektiv +</t>
        </is>
      </c>
    </row>
    <row r="13777">
      <c r="A13777" t="inlineStr">
        <is>
          <t>objektiv</t>
        </is>
      </c>
      <c r="B13777" t="inlineStr"/>
      <c r="C13777" t="inlineStr"/>
      <c r="D13777" t="inlineStr">
        <is>
          <t>công bằng, không thiên vị, vô tư - khách quan, mục tiêu, cách mục tiêu - không thành kiến</t>
        </is>
      </c>
    </row>
    <row r="13778">
      <c r="A13778" t="inlineStr">
        <is>
          <t>Objektmanager</t>
        </is>
      </c>
      <c r="B13778" t="inlineStr"/>
      <c r="C13778" t="inlineStr"/>
      <c r="D13778" t="inlineStr">
        <is>
          <t>người quản lý, quản đốc, giám đốc, người trông nom, người nội trợ</t>
        </is>
      </c>
    </row>
    <row r="13779">
      <c r="A13779" t="inlineStr">
        <is>
          <t>obliegen</t>
        </is>
      </c>
      <c r="B13779" t="inlineStr"/>
      <c r="C13779" t="inlineStr"/>
      <c r="D13779" t="inlineStr">
        <is>
          <t>phải có nhiệm vụ</t>
        </is>
      </c>
    </row>
    <row r="13780">
      <c r="A13780" t="inlineStr">
        <is>
          <t>obliegend</t>
        </is>
      </c>
      <c r="B13780" t="inlineStr"/>
      <c r="C13780" t="inlineStr"/>
      <c r="D13780" t="inlineStr">
        <is>
          <t>là phận sự của, ở phía trên, đè lên</t>
        </is>
      </c>
    </row>
    <row r="13781">
      <c r="A13781" t="inlineStr">
        <is>
          <t>Obligation</t>
        </is>
      </c>
      <c r="B13781" t="inlineStr"/>
      <c r="C13781" t="inlineStr"/>
      <c r="D13781" t="inlineStr">
        <is>
          <t>dây đai, đay buộc, ) mối quan hệ, mối ràng buộc, giao kèo, khế ước, lời cam kết, phiếu nợ, bông, gông cùm, xiềng xích, sự tù tội, sự gửi vào kho, sự liên kết, kiểu xây ghép - nghĩa vụ, bổn phận, ơn, sự mang ơn, sự biết ơn, sự hàm ơn, giao ước</t>
        </is>
      </c>
    </row>
    <row r="13782">
      <c r="A13782" t="inlineStr">
        <is>
          <t>obligatorisch</t>
        </is>
      </c>
      <c r="B13782" t="inlineStr"/>
      <c r="C13782" t="inlineStr"/>
      <c r="D13782" t="inlineStr">
        <is>
          <t>ép buộc, bắt buộc, cưỡng bách - lệnh, sự uỷ nhiệm, sự uỷ thác = obligatorisch +</t>
        </is>
      </c>
    </row>
    <row r="13783">
      <c r="A13783" t="inlineStr">
        <is>
          <t>Obrigkeit</t>
        </is>
      </c>
      <c r="B13783" t="inlineStr"/>
      <c r="C13783" t="inlineStr"/>
      <c r="D13783" t="inlineStr">
        <is>
          <t>quyền hành pháp, tổ chức hành pháp, uỷ viên ban chấp hành, uỷ viên ban quản trị - chức quan toà, nhiệm kỳ quan toà, tập thể các quan toà</t>
        </is>
      </c>
    </row>
    <row r="13784">
      <c r="A13784" t="inlineStr">
        <is>
          <t>obschon</t>
        </is>
      </c>
      <c r="B13784" t="inlineStr"/>
      <c r="C13784" t="inlineStr"/>
      <c r="D13784" t="inlineStr">
        <is>
          <t>dẫu cho, mặc dù - dù, dù cho, tuy nhiên, tuy thế, tuy vậy, thế nhưng</t>
        </is>
      </c>
    </row>
    <row r="13785">
      <c r="A13785" t="inlineStr">
        <is>
          <t>Obst</t>
        </is>
      </c>
      <c r="B13785" t="inlineStr"/>
      <c r="C13785" t="inlineStr"/>
      <c r="D13785" t="inlineStr">
        <is>
          <t>quả, trái cây, thành quả, kết quả, thu hoạch, lợi tức, con cái</t>
        </is>
      </c>
    </row>
    <row r="13786">
      <c r="A13786" t="inlineStr">
        <is>
          <t>Obstgarten</t>
        </is>
      </c>
      <c r="B13786" t="inlineStr"/>
      <c r="C13786" t="inlineStr"/>
      <c r="D13786" t="inlineStr">
        <is>
          <t>vườn cây ăn quả</t>
        </is>
      </c>
    </row>
    <row r="13787">
      <c r="A13787" t="inlineStr">
        <is>
          <t>Obstkern</t>
        </is>
      </c>
      <c r="B13787" t="inlineStr"/>
      <c r="C13787" t="inlineStr"/>
      <c r="D13787" t="inlineStr">
        <is>
          <t>bệnh ứ đờm, cơn buồn rầu, cơn chán nản, cơn bực bội, hột, người tuyệt, vật tuyệt, hoa, điểm, sao, bông hoa lẻ, mắt dứa, tiếng "píp píp" - đá, đá quý, ngọc, sỏi, hạch, hòn dái, Xtôn</t>
        </is>
      </c>
    </row>
    <row r="13788">
      <c r="A13788" t="inlineStr">
        <is>
          <t>Obstruktion</t>
        </is>
      </c>
      <c r="B13788" t="inlineStr"/>
      <c r="C13788" t="inlineStr"/>
      <c r="D13788"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sự làm tắc nghẽn, sự bế tắc, sự cản trở, sự gây trở ngại, trở lực, điều trở ngại, sự phá rối, sự tắc = Obstruktion treiben +</t>
        </is>
      </c>
    </row>
    <row r="13789">
      <c r="A13789" t="inlineStr">
        <is>
          <t>Obstruktionspolitiker</t>
        </is>
      </c>
      <c r="B13789" t="inlineStr"/>
      <c r="C13789" t="inlineStr"/>
      <c r="D13789" t="inlineStr">
        <is>
          <t>bọn giặc cướp, người cản trở</t>
        </is>
      </c>
    </row>
    <row r="13790">
      <c r="A13790" t="inlineStr">
        <is>
          <t>obstruktiv</t>
        </is>
      </c>
      <c r="B13790" t="inlineStr"/>
      <c r="C13790" t="inlineStr"/>
      <c r="D13790" t="inlineStr">
        <is>
          <t>làm tắc, làm bế tắc, làm nghẽn, cản trở, gây trở ngại</t>
        </is>
      </c>
    </row>
    <row r="13791">
      <c r="A13791" t="inlineStr">
        <is>
          <t>Obsttorte</t>
        </is>
      </c>
      <c r="B13791" t="inlineStr"/>
      <c r="C13791" t="inlineStr"/>
      <c r="D13791" t="inlineStr">
        <is>
          <t>bánh flăng - bánh nhân hoa quả, người con gái hư, người con gái đĩ thoả</t>
        </is>
      </c>
    </row>
    <row r="13792">
      <c r="A13792" t="inlineStr">
        <is>
          <t>obwohl</t>
        </is>
      </c>
      <c r="B13792" t="inlineStr"/>
      <c r="C13792" t="inlineStr"/>
      <c r="D13792" t="inlineStr">
        <is>
          <t>dẫu cho, mặc dù - cũng cứ, ấy thế mà, tuy thế mà, tuy nhiên, tuy, dù - dù cho, tuy thế, tuy vậy, thế nhưng = obwohl wir müde sind +</t>
        </is>
      </c>
    </row>
    <row r="13793">
      <c r="A13793" t="inlineStr">
        <is>
          <t>Ochse</t>
        </is>
      </c>
      <c r="B13793" t="inlineStr"/>
      <c r="C13793" t="inlineStr"/>
      <c r="D13793" t="inlineStr">
        <is>
          <t>thịt bò, số nhiều bò thịt, sức mạnh, thể lực, bắp thịt, lời phàn nàn, lời than vãn - bò thiến - người bán đồ tập tàng làm giả như mới, người bán những hàng lừa bịp là hàng lậu, người bán hàng rong, tiền giả, bức tranh giả, mỏ không có than, mỏ không có quặng - người bỏ đi, người ngớ ngẩn, người xuẩn ngốc - đứa bé sài đẹn, đứa bé bụng ỏng đít eo, đứa bé ngu ngốc, người đần độn hậu đậu, đứa bé do yêu tinh đánh đổi = der Ochse + = der junge Ochse +</t>
        </is>
      </c>
    </row>
    <row r="13794">
      <c r="A13794" t="inlineStr">
        <is>
          <t>Ochsen</t>
        </is>
      </c>
      <c r="B13794" t="inlineStr"/>
      <c r="C13794" t="inlineStr"/>
      <c r="D13794" t="inlineStr">
        <is>
          <t>thịt bò, số nhiều bò thịt, sức mạnh, thể lực, bắp thịt, lời phàn nàn, lời than vãn = die Ochsen + = das Paar Ochsen +</t>
        </is>
      </c>
    </row>
    <row r="13795">
      <c r="A13795" t="inlineStr">
        <is>
          <t>ochsen</t>
        </is>
      </c>
      <c r="B13795" t="inlineStr"/>
      <c r="C13795" t="inlineStr"/>
      <c r="D13795" t="inlineStr">
        <is>
          <t>làm việc vất vả, làm quần quật, làm đầu sai, làm mệt rã rời, dùng làm đầu sai - học gạo - + up) bít lại bằng nút, nút lại, thoi, thụi, đấm, cho ăn đạn, cho ăn kẹo đồng, nhai nhải mâi để cố phổ biến, rán sức, cần cù, "cày" ) - làm cho hết nhựa, làm mất hết, làm cạn, làm nhụt, đào hầm, đào hào, phá, phá hoại, phá ngầm huỷ hoại, đào hầm hào, đánh lấn vào bằng hầm hào, tiến gần vị trí địch bằng đường hào</t>
        </is>
      </c>
    </row>
    <row r="13796">
      <c r="A13796" t="inlineStr">
        <is>
          <t>Ochsenschwanz</t>
        </is>
      </c>
      <c r="B13796" t="inlineStr"/>
      <c r="C13796" t="inlineStr"/>
      <c r="D13796" t="inlineStr">
        <is>
          <t>đuôi bò</t>
        </is>
      </c>
    </row>
    <row r="13797">
      <c r="A13797" t="inlineStr">
        <is>
          <t>Ochsenwagen</t>
        </is>
      </c>
      <c r="B13797" t="inlineStr"/>
      <c r="C13797" t="inlineStr"/>
      <c r="D13797" t="inlineStr">
        <is>
          <t>kéo xe, đi bằng xe bò, di cư</t>
        </is>
      </c>
    </row>
    <row r="13798">
      <c r="A13798" t="inlineStr">
        <is>
          <t>Ocker</t>
        </is>
      </c>
      <c r="B13798" t="inlineStr"/>
      <c r="C13798" t="inlineStr"/>
      <c r="D13798" t="inlineStr">
        <is>
          <t>đất son, màu đất son</t>
        </is>
      </c>
    </row>
    <row r="13799">
      <c r="A13799" t="inlineStr">
        <is>
          <t>ocker</t>
        </is>
      </c>
      <c r="B13799" t="inlineStr"/>
      <c r="C13799" t="inlineStr"/>
      <c r="D13799">
        <f> ocker +</f>
        <v/>
      </c>
    </row>
    <row r="13800">
      <c r="A13800" t="inlineStr">
        <is>
          <t>oder</t>
        </is>
      </c>
      <c r="B13800" t="inlineStr"/>
      <c r="C13800" t="inlineStr"/>
      <c r="D13800" t="inlineStr">
        <is>
          <t>trước, trước khi, hoặc, hay là, hoặc... hoặc..., nếu không, tức là</t>
        </is>
      </c>
    </row>
    <row r="13801">
      <c r="A13801" t="inlineStr">
        <is>
          <t>Ofen</t>
        </is>
      </c>
      <c r="B13801" t="inlineStr"/>
      <c r="C13801" t="inlineStr"/>
      <c r="D13801" t="inlineStr">
        <is>
          <t>người đốt, người nung trong từ ghép), đèn, mỏ đèn - sò, vỏ sò cockle shell), xuồng nhỏ cockle boat, cockle shell), lò sưởi, nếp xoắn, nếp cuộn, vết nhăn - lò, cuộc thử thách, lò lửa ) - - cái lò, nhà kính trồng cây, lò đồ gốm, lò sấy = in einem Ofen erhitzen +</t>
        </is>
      </c>
    </row>
    <row r="13802">
      <c r="A13802" t="inlineStr">
        <is>
          <t>offen</t>
        </is>
      </c>
      <c r="B13802" t="inlineStr"/>
      <c r="C13802" t="inlineStr"/>
      <c r="D13802" t="inlineStr">
        <is>
          <t>trần, trần truồng, trọc, trống không, rỗng, trơ trụi, nghèo nàn, xác xơ, vừa đủ, tối thiểu, không được cách điện - công khai, rõ ràng, rỗng không, vừa mới - có dốc đứng, cục mịch, chân thật, chất phác, không biết khách sáo màu mè - cùn, lỗ mãng, không giữ ý tứ, thẳng thừng, toạc móng heo, đần, đần độn, tù - thật thà, ngay thẳng, bộc trực, vô tư, không thiên vị - công nhiên, không úp mở - thẳng thắn, đích thực, rành rành, hoàn toàn hết sức, đại, thẳng đứng - không có hàng rào, không rào dậu, bỏ ngõ, không có bảo vệ, không xây thành đắp luỹ - thẳng, trực tính, nói thẳng, quả quyết, thẳng tuột, thẳng tiến, ngay, lập tức - ngay thật - tự do, không mất tiền, không phải trả tiền, được miễn, không bị, khỏi phải, thoát được, rảnh, không có người ở, không có người giữ chỗ, lỏng, không bọ ràng buộc, suồng sã, xấc láo - tục, thanh thoát, uyển chuyển, mềm mại, dễ dàng, rộng rãi, hào phóng, phong phú, nhiều, thông, thông suốt, tự nguyện, tự ý, được đặc quyền, được quyền sử dụng và ra vào, xiên gió - lương thiện, trung thực, kiếm được một cách lương thiện, chính đáng, thật, không giả mạo, tốt, xứng đáng, trong trắng, trinh tiết - ngây thơ - không hẹp hòi, không thành kiến, rộng râi, đầy đủ - khoả thân, loã lồ, trụi, không che đậy, không giấu giếm, phô bày ra, hiển nhiên, không thêm bớt, không căn cứ - mở, ngỏ, mở rộng, không hạn chế, không cấm, không có mui che, không gói, không bọc, trống, hở, lộ thiên, thoáng rộng, không bị tắn nghẽn, ra mắt, không che giấu, ai cũng biết, cởi mở, thật tình - thưa, có lỗ hổng, có khe hở..., chưa giải quyết, chưa xong, phóng khoáng, sẵn sàng tiếp thu cái mới, còn bỏ trống, chưa ai đảm nhiệm, chưa ai làm..., không đóng băng, không có trong sương giá - dịu, ấm áp, mở ra cho, có thể bị, quang đãng, không có sương mù, buông - - - có bằng sáng chế, có bằng công nhận đặc quyền chế tạo, tài tình, khéo léo, tinh xảo, mỏ, rõ rành rành - để lọt qua, để thấm qua, dễ tiếp thu - rõ rệt, đơn giản, dễ hiểu, không viết bằng mật mã, giản dị, thường, đơn sơ, mộc mạc, trơn, một màu, xấu, thô - chung, công, công cộng - sống, chưa tinh chế, còn nguyên chất, non nớt, chưa có kinh nghiệm, mới vào nghề, trầy da chảy máu, đau buốt, không viền, ấm và lạnh, rét căm căm, không gọt giũa, sống sượng, không công bằng - , bất lương, bất chính - tròn, chẵn, khứ hồi, theo vòng tròn, vòng quanh, nói không úp mở, sang sảng, vang, lưu loát, trôi chảy, nhanh, mạnh, khá lớn, đáng kể, quanh, loanh quanh, xung quanh, trở lại, quay trở lại - khắp cả - tròn trặn, hoàn hảo, hoàn toàn - thành thật, chân thành, thành khẩn - trong suốt, trong trẻo, trong sạch, trong sáng - không nguỵ trang, không đổi lốt, không giả vờ - không phòng ngự, không xây đắp công sự - - không dành riêng, không dè dặt - hay thay đổi, bối rối, không ổn định, rối loạn, không an cư, không có chỗ ở nhất định, không thanh toán, không được gii quyết, không có người chiếm hữu vĩnh viễn, không qu quyết - không dứt khoát, do dự - không tìm ra, chưa hiểu được - bỏ không, khuyết, thiếu, rảnh rỗi, trống rỗng, lơ đãng, ngây dại = offen + = offen + = offen + = offen + = halb offen + = nicht offen + = es steht dir offen, zu +</t>
        </is>
      </c>
    </row>
    <row r="13803">
      <c r="A13803" t="inlineStr">
        <is>
          <t>offenbar</t>
        </is>
      </c>
      <c r="B13803" t="inlineStr"/>
      <c r="C13803" t="inlineStr"/>
      <c r="D13803" t="inlineStr">
        <is>
          <t>rõ ràng, bày tỏ ra ngoài, thấy rõ ra ngoài, rõ rành rành, hiển nhiên, không thể chối cãi được, bề ngoài, có vẻ, hiện ngoài, biểu kiến - rõ rệt - 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 trần, trần truồng, khoả thân, loã lồ, trụi, trơ trụi, rỗng không, không che đậy, không giấu giếm, phô bày ra, không thêm bớt, không căn cứ - rành mạch - mở, ngỏ, mở rộng, không hạn chế, không cấm, không có mui che, không gói, không bọc, trống, hở, lộ thiên, thoáng rộng, thông, không bị tắn nghẽn, công khai, ra mắt, không che giấu, ai cũng biết - cởi mở, thật tình, thưa, có lỗ hổng, có khe hở..., chưa giải quyết, chưa xong, rộng rãi, phóng khoáng, sẵn sàng tiếp thu cái mới, không thành kiến, còn bỏ trống, chưa ai đảm nhiệm, chưa ai làm... - không đóng băng, không có trong sương giá, dịu, ấm áp, mở ra cho, có thể bị, quang đãng, không có sương mù, buông - đơn giản, dễ hiểu, không viết bằng mật mã, giản dị, thường, đơn sơ, mộc mạc, chất phác, ngay thẳng, thẳng thắn, trơn, một màu, xấu, thô</t>
        </is>
      </c>
    </row>
    <row r="13804">
      <c r="A13804" t="inlineStr">
        <is>
          <t>offenbaren</t>
        </is>
      </c>
      <c r="B13804" t="inlineStr"/>
      <c r="C13804" t="inlineStr"/>
      <c r="D13804" t="inlineStr">
        <is>
          <t>thú tội, thú nhận, xưng tội, nghe xưng tội - mở ra, vạch trần ra, để lộ ra - bày ra, phô bày, trưng bày, phô trương, khoe khoang, biểu lộ ra, bày tỏ ra, sắp nổi bật - vắt, ép, bóp, biểu lộ, bày tỏ, phát biểu ý kiên, biểu diễn, gửi hoả tốc - biểu thị, chứng tỏ, kê khai vào bản kê khai, hiện ra - để lộ, tỏ ra, bộc lộ, tiết lộ, phát giác, khám phá - thổ lộ = offenbaren +</t>
        </is>
      </c>
    </row>
    <row r="13805">
      <c r="A13805" t="inlineStr">
        <is>
          <t>Offenbarung</t>
        </is>
      </c>
      <c r="B13805" t="inlineStr"/>
      <c r="C13805" t="inlineStr"/>
      <c r="D13805" t="inlineStr">
        <is>
          <t>sự khải huyền, sách khải huyền - Ân, thiên thần giáng thế, sự giáng sinh, sự hoá thân, sự hiện thân, giai đoạn - sự mở ra, sự vạch trần ra, sự để lộ ra, cái bị vạch trần ra, cái bị để lộ ra - sự biểu lộ, sự biểu thị, cuộc biểu tình, cuộc thị uy, sự hiện hình - sự để lộ, sự tiết lộ, sự phát giác, sự khám phá, sự soi rạng, thiên khải</t>
        </is>
      </c>
    </row>
    <row r="13806">
      <c r="A13806" t="inlineStr">
        <is>
          <t>Offenheit</t>
        </is>
      </c>
      <c r="B13806" t="inlineStr"/>
      <c r="C13806" t="inlineStr"/>
      <c r="D13806" t="inlineStr">
        <is>
          <t>candour - tính thật thà, tính ngay thẳng, tính bộc trực, sự vô tư, sự không thiên vị - - tính ngay thật, tính thẳng thắn - tính chân thật, tính ngây thơ - sự trần truồng, sự trơ trụi, sự loã lồ, trạng thái không che đậy, trạng thái không giấu giếm, trạng thái rõ rành rành - sự mở, tình trạng mở, sự không giấu giếm, sự không che đậy, tính chất công khai, sự cởi mở, sự thẳng thắn, sự chân thật, tính rộng rãi, tính phóng khoáng, tính không thành kiến - tính thành thật, tính chân thành, tính thành khẩn - sự thẳng</t>
        </is>
      </c>
    </row>
    <row r="13807">
      <c r="A13807" t="inlineStr">
        <is>
          <t>offenkundig</t>
        </is>
      </c>
      <c r="B13807" t="inlineStr"/>
      <c r="C13807" t="inlineStr"/>
      <c r="D13807" t="inlineStr">
        <is>
          <t>hiển nhiên, rõ rệt - sáng chói, chói loà, hào phóng, loè loẹt, trừng trừng giận dữ, rõ ràng, rành rành - - ai cũng biết, nổi danh, nổi tiếng, có tiếng xấu - rành mạch - công khai, không úp mở - sờ mó được, chắc chắn - có bằng sáng chế, có bằng công nhận đặc quyền chế tạo, tài tình, khéo léo, tinh xảo, mỏ, rõ rành rành = offenkundig +</t>
        </is>
      </c>
    </row>
    <row r="13808">
      <c r="A13808" t="inlineStr">
        <is>
          <t>Offenkundigkeit</t>
        </is>
      </c>
      <c r="B13808" t="inlineStr"/>
      <c r="C13808" t="inlineStr"/>
      <c r="D13808" t="inlineStr">
        <is>
          <t>sự hiển nhiên, sự rành rành, sự rõ ràng, sự trắng trợn - trạng thái rõ ràng, trạng thái hiển nhiên, trạng thái ai cũng biết, người nổi danh, người ai cũng biết - tình trạng mở</t>
        </is>
      </c>
    </row>
    <row r="13809">
      <c r="A13809" t="inlineStr">
        <is>
          <t>offenlegen</t>
        </is>
      </c>
      <c r="B13809" t="inlineStr"/>
      <c r="C13809" t="inlineStr"/>
      <c r="D13809" t="inlineStr">
        <is>
          <t>mở ra, trải ra, bày tỏ, để lộ, bộc lộ, lộ ra, bày ra</t>
        </is>
      </c>
    </row>
    <row r="13810">
      <c r="A13810" t="inlineStr">
        <is>
          <t>Offenlegung</t>
        </is>
      </c>
      <c r="B13810" t="inlineStr"/>
      <c r="C13810" t="inlineStr"/>
      <c r="D13810" t="inlineStr">
        <is>
          <t>sự mở ra, sự vạch trần ra, sự để lộ ra, cái bị vạch trần ra, cái bị để lộ ra</t>
        </is>
      </c>
    </row>
    <row r="13811">
      <c r="A13811" t="inlineStr">
        <is>
          <t>Offensein</t>
        </is>
      </c>
      <c r="B13811" t="inlineStr"/>
      <c r="C13811" t="inlineStr"/>
      <c r="D13811" t="inlineStr">
        <is>
          <t>tình trạng mở, sự rõ ràng, sự hiển nhiên</t>
        </is>
      </c>
    </row>
    <row r="13812">
      <c r="A13812" t="inlineStr">
        <is>
          <t>offensichtlich</t>
        </is>
      </c>
      <c r="B13812" t="inlineStr"/>
      <c r="C13812" t="inlineStr"/>
      <c r="D13812" t="inlineStr">
        <is>
          <t>rõ ràng, bày tỏ ra ngoài, thấy rõ ra ngoài, rõ rành rành, hiển nhiên, không thể chối cãi được, bề ngoài, có vẻ, hiện ngoài, biểu kiến - rõ rệt - rành mạch - sờ mó được, chắc chắn - đơn giản, dễ hiểu, không viết bằng mật mã, giản dị, thường, đơn sơ, mộc mạc, chất phác, ngay thẳng, thẳng thắn, trơn, một màu, xấu, thô - thấy được, có thể trông thấy được, sẵn sàng tiếp khách</t>
        </is>
      </c>
    </row>
    <row r="13813">
      <c r="A13813" t="inlineStr">
        <is>
          <t>offensiv</t>
        </is>
      </c>
      <c r="B13813" t="inlineStr"/>
      <c r="C13813" t="inlineStr"/>
      <c r="D13813" t="inlineStr">
        <is>
          <t>xâm lược, xâm lăng, công kích, hay gây sự, gây gỗ, gây hấn, hung hăng, hùng hổ, tháo vát, xông xáo, năng nổ</t>
        </is>
      </c>
    </row>
    <row r="13814">
      <c r="A13814" t="inlineStr">
        <is>
          <t>offenstehen</t>
        </is>
      </c>
      <c r="B13814" t="inlineStr"/>
      <c r="C13814" t="inlineStr"/>
      <c r="D13814">
        <f> offenstehen +</f>
        <v/>
      </c>
    </row>
    <row r="13815">
      <c r="A13815" t="inlineStr">
        <is>
          <t>offenstehend</t>
        </is>
      </c>
      <c r="B13815" t="inlineStr"/>
      <c r="C13815" t="inlineStr"/>
      <c r="D13815" t="inlineStr">
        <is>
          <t>nổi bật, đáng chú ý, nổi tiếng, còn tồn tại, chưa giải quyết xong, chưa trả - còn phải trả nợ = offenstehend +</t>
        </is>
      </c>
    </row>
    <row r="13816">
      <c r="A13816" t="inlineStr">
        <is>
          <t>offerieren</t>
        </is>
      </c>
      <c r="B13816" t="inlineStr"/>
      <c r="C13816" t="inlineStr"/>
      <c r="D13816" t="inlineStr">
        <is>
          <t>biếu, tặng, dâng, hiến, cúng, tiến, xung phong, tỏ ý muốn, để lộ ý muốn, đưa ra bán, bày ra bán, giơ ra, chìa ra, đưa ra mời, đưa ra đề nghị, dạm, hỏi, ướm, xảy ra, xảy đến, xuất hiện</t>
        </is>
      </c>
    </row>
    <row r="13817">
      <c r="A13817" t="inlineStr">
        <is>
          <t>offiziell</t>
        </is>
      </c>
      <c r="B13817" t="inlineStr"/>
      <c r="C13817" t="inlineStr"/>
      <c r="D13817" t="inlineStr">
        <is>
          <t>chính quyền, văn phòng, chính thức, trịnh trọng, theo nghi thức, để làm thuốc, dùng làm thuốc = nicht offiziell +</t>
        </is>
      </c>
    </row>
    <row r="13818">
      <c r="A13818" t="inlineStr">
        <is>
          <t>Offiziersmesse</t>
        </is>
      </c>
      <c r="B13818" t="inlineStr"/>
      <c r="C13818" t="inlineStr"/>
      <c r="D13818" t="inlineStr">
        <is>
          <t>giường ngủ, chỗ tàu có thể bỏ neo, chỗ tàu đậu ở bến, địa vị, việc làm = die Offiziersmesse +</t>
        </is>
      </c>
    </row>
    <row r="13819">
      <c r="A13819" t="inlineStr">
        <is>
          <t>Offizierspatent</t>
        </is>
      </c>
      <c r="B13819" t="inlineStr"/>
      <c r="C13819" t="inlineStr"/>
      <c r="D13819" t="inlineStr">
        <is>
          <t>phong hàm</t>
        </is>
      </c>
    </row>
    <row r="13820">
      <c r="A13820" t="inlineStr">
        <is>
          <t>Offsetdruck</t>
        </is>
      </c>
      <c r="B13820" t="inlineStr"/>
      <c r="C13820" t="inlineStr"/>
      <c r="D13820" t="inlineStr">
        <is>
          <t>sự in ôpxet = der Offsetdruck +</t>
        </is>
      </c>
    </row>
    <row r="13821">
      <c r="A13821" t="inlineStr">
        <is>
          <t>oftmals</t>
        </is>
      </c>
      <c r="B13821" t="inlineStr"/>
      <c r="C13821" t="inlineStr"/>
      <c r="D13821" t="inlineStr">
        <is>
          <t>thường, hay, luôn, năng</t>
        </is>
      </c>
    </row>
    <row r="13822">
      <c r="A13822" t="inlineStr">
        <is>
          <t>Ohmmeter</t>
        </is>
      </c>
      <c r="B13822" t="inlineStr"/>
      <c r="C13822" t="inlineStr"/>
      <c r="D13822" t="inlineStr">
        <is>
          <t>cái đo ôm</t>
        </is>
      </c>
    </row>
    <row r="13823">
      <c r="A13823" t="inlineStr">
        <is>
          <t>ohne</t>
        </is>
      </c>
      <c r="B13823" t="inlineStr"/>
      <c r="C13823" t="inlineStr"/>
      <c r="D13823" t="inlineStr">
        <is>
          <t>thiếu thốn, nghèo túng, cơ cực, thiếu, không có = ohne daß + = oben ohne +</t>
        </is>
      </c>
    </row>
    <row r="13824">
      <c r="A13824" t="inlineStr">
        <is>
          <t>Ohnmacht</t>
        </is>
      </c>
      <c r="B13824" t="inlineStr"/>
      <c r="C13824" t="inlineStr"/>
      <c r="D13824" t="inlineStr">
        <is>
          <t>cơn ngất, sự ngất - sự bất lực, bệnh liệt dương - chứng liệt, tình trạng tê liệt - sự ngất đi, sự bất tỉnh = die tiefe Ohnmacht + = in Ohnmacht fallen + = sich der Ohnmacht nahe fühlen +</t>
        </is>
      </c>
    </row>
    <row r="13825">
      <c r="A13825" t="inlineStr">
        <is>
          <t>Ohrenarzt</t>
        </is>
      </c>
      <c r="B13825" t="inlineStr"/>
      <c r="C13825" t="inlineStr"/>
      <c r="D13825" t="inlineStr">
        <is>
          <t>bác sĩ khoa tai</t>
        </is>
      </c>
    </row>
    <row r="13826">
      <c r="A13826" t="inlineStr">
        <is>
          <t>Ohrenzeichen</t>
        </is>
      </c>
      <c r="B13826" t="inlineStr"/>
      <c r="C13826" t="inlineStr"/>
      <c r="D13826" t="inlineStr">
        <is>
          <t>dấu đánh ở tai, dấu riêng</t>
        </is>
      </c>
    </row>
    <row r="13827">
      <c r="A13827" t="inlineStr">
        <is>
          <t>Ohrmuschel</t>
        </is>
      </c>
      <c r="B13827" t="inlineStr"/>
      <c r="C13827" t="inlineStr"/>
      <c r="D13827" t="inlineStr">
        <is>
          <t>tai ngoài, chỗ lồi ra như dái tai, tâm nhĩ = die Ohrmuschel +</t>
        </is>
      </c>
    </row>
    <row r="13828">
      <c r="A13828" t="inlineStr">
        <is>
          <t>Ohrwurm</t>
        </is>
      </c>
      <c r="B13828" t="inlineStr"/>
      <c r="C13828" t="inlineStr"/>
      <c r="D13828" t="inlineStr">
        <is>
          <t>con xâu tai = der Ohrwurm +</t>
        </is>
      </c>
    </row>
    <row r="13829">
      <c r="A13829" t="inlineStr">
        <is>
          <t>Okkultismus</t>
        </is>
      </c>
      <c r="B13829" t="inlineStr"/>
      <c r="C13829" t="inlineStr"/>
      <c r="D13829" t="inlineStr">
        <is>
          <t>thuyết huyền bí</t>
        </is>
      </c>
    </row>
    <row r="13830">
      <c r="A13830" t="inlineStr">
        <is>
          <t>Okkultist</t>
        </is>
      </c>
      <c r="B13830" t="inlineStr"/>
      <c r="C13830" t="inlineStr"/>
      <c r="D13830" t="inlineStr">
        <is>
          <t>nhà huyền bí</t>
        </is>
      </c>
    </row>
    <row r="13831">
      <c r="A13831" t="inlineStr">
        <is>
          <t>Oktan</t>
        </is>
      </c>
      <c r="B13831" t="inlineStr"/>
      <c r="C13831" t="inlineStr"/>
      <c r="D13831" t="inlineStr">
        <is>
          <t>Octan</t>
        </is>
      </c>
    </row>
    <row r="13832">
      <c r="A13832" t="inlineStr">
        <is>
          <t>Oktant</t>
        </is>
      </c>
      <c r="B13832" t="inlineStr"/>
      <c r="C13832" t="inlineStr"/>
      <c r="D13832" t="inlineStr">
        <is>
          <t>Octan, góc 45 độ, cung 45 độ, cái Octan, vị trí Octan</t>
        </is>
      </c>
    </row>
    <row r="13833">
      <c r="A13833" t="inlineStr">
        <is>
          <t>Oktave</t>
        </is>
      </c>
      <c r="B13833" t="inlineStr"/>
      <c r="C13833" t="inlineStr"/>
      <c r="D13833" t="inlineStr">
        <is>
          <t>quãng tám, tổ quãng tám, đoạn thơ tám câu, thơ tám câu, ngày thứ tám, nhóm tám, thế tám, thùng octa - bộ tám, bài hát choi bộ tám, bài nhạc cho bộ tám, nhóm tám câu = der zweite Ton einer Oktave +</t>
        </is>
      </c>
    </row>
    <row r="13834">
      <c r="A13834" t="inlineStr">
        <is>
          <t>Oktavformat</t>
        </is>
      </c>
      <c r="B13834" t="inlineStr"/>
      <c r="C13834" t="inlineStr"/>
      <c r="D13834" t="inlineStr">
        <is>
          <t>khổ tám</t>
        </is>
      </c>
    </row>
    <row r="13835">
      <c r="A13835" t="inlineStr">
        <is>
          <t>Oktober</t>
        </is>
      </c>
      <c r="B13835" t="inlineStr"/>
      <c r="C13835" t="inlineStr"/>
      <c r="D13835">
        <f> im Oktober +</f>
        <v/>
      </c>
    </row>
    <row r="13836">
      <c r="A13836" t="inlineStr">
        <is>
          <t>Okular</t>
        </is>
      </c>
      <c r="B13836" t="inlineStr"/>
      <c r="C13836" t="inlineStr"/>
      <c r="D13836" t="inlineStr">
        <is>
          <t>kính mắt, thị kính - kính mắt thị kính</t>
        </is>
      </c>
    </row>
    <row r="13837">
      <c r="A13837" t="inlineStr">
        <is>
          <t>Oleander</t>
        </is>
      </c>
      <c r="B13837" t="inlineStr"/>
      <c r="C13837" t="inlineStr"/>
      <c r="D13837" t="inlineStr">
        <is>
          <t>cây trúc đào</t>
        </is>
      </c>
    </row>
    <row r="13838">
      <c r="A13838" t="inlineStr">
        <is>
          <t>Oligarchie</t>
        </is>
      </c>
      <c r="B13838" t="inlineStr"/>
      <c r="C13838" t="inlineStr"/>
      <c r="D13838" t="inlineStr">
        <is>
          <t>chính trị đầu xỏ, nước có nền chính trị đầu xỏ, tập đoàn đầu sỏ chính trị</t>
        </is>
      </c>
    </row>
    <row r="13839">
      <c r="A13839" t="inlineStr">
        <is>
          <t>Olive</t>
        </is>
      </c>
      <c r="B13839" t="inlineStr"/>
      <c r="C13839" t="inlineStr"/>
      <c r="D13839" t="inlineStr">
        <is>
          <t>cây ôliu, quả ôliu, gỗ ôliu, màu ôliu, olive-branch, khuy áo hình quả ôliu, thịt hầm cuốn</t>
        </is>
      </c>
    </row>
    <row r="13840">
      <c r="A13840" t="inlineStr">
        <is>
          <t>Olivenbaum</t>
        </is>
      </c>
      <c r="B13840" t="inlineStr"/>
      <c r="C13840" t="inlineStr"/>
      <c r="D13840">
        <f> der Olivenbaum +</f>
        <v/>
      </c>
    </row>
    <row r="13841">
      <c r="A13841" t="inlineStr">
        <is>
          <t>Omelett</t>
        </is>
      </c>
      <c r="B13841" t="inlineStr"/>
      <c r="C13841" t="inlineStr"/>
      <c r="D13841" t="inlineStr">
        <is>
          <t>trứng tráng</t>
        </is>
      </c>
    </row>
    <row r="13842">
      <c r="A13842" t="inlineStr">
        <is>
          <t>Omen</t>
        </is>
      </c>
      <c r="B13842" t="inlineStr"/>
      <c r="C13842" t="inlineStr"/>
      <c r="D13842" t="inlineStr">
        <is>
          <t>người báo hiệu, vật báo hiệu, người đi tiền trạm - điềm - dấu, dấu hiệu, ký hiệu, mật hiệu, dấu hiệu biểu hiện, biểu hiện, tượng trưng, điểm, triệu chứng, dấu vết, biển hàng, ước hiệu</t>
        </is>
      </c>
    </row>
    <row r="13843">
      <c r="A13843" t="inlineStr">
        <is>
          <t>Omikron</t>
        </is>
      </c>
      <c r="B13843" t="inlineStr"/>
      <c r="C13843" t="inlineStr"/>
      <c r="D13843" t="inlineStr">
        <is>
          <t>o ngắn</t>
        </is>
      </c>
    </row>
    <row r="13844">
      <c r="A13844" t="inlineStr">
        <is>
          <t>Omnibus</t>
        </is>
      </c>
      <c r="B13844" t="inlineStr"/>
      <c r="C13844" t="inlineStr"/>
      <c r="D13844">
        <f> das Oberdeck des Omnibus +</f>
        <v/>
      </c>
    </row>
    <row r="13845">
      <c r="A13845" t="inlineStr">
        <is>
          <t>Onkel</t>
        </is>
      </c>
      <c r="B13845" t="inlineStr"/>
      <c r="C13845" t="inlineStr"/>
      <c r="D13845" t="inlineStr">
        <is>
          <t>chú, bác, cậu, dượng, người có hiệu cầm đồ = ein angeheirateter Onkel +</t>
        </is>
      </c>
    </row>
    <row r="13846">
      <c r="A13846" t="inlineStr">
        <is>
          <t>onkelhaft</t>
        </is>
      </c>
      <c r="B13846" t="inlineStr"/>
      <c r="C13846" t="inlineStr"/>
      <c r="D13846" t="inlineStr">
        <is>
          <t>chú, bác, cậu, như chú, như bác, như cậu</t>
        </is>
      </c>
    </row>
    <row r="13847">
      <c r="A13847" t="inlineStr">
        <is>
          <t>Onkologie</t>
        </is>
      </c>
      <c r="B13847" t="inlineStr"/>
      <c r="C13847" t="inlineStr"/>
      <c r="D13847" t="inlineStr">
        <is>
          <t>khoa ung thư</t>
        </is>
      </c>
    </row>
    <row r="13848">
      <c r="A13848" t="inlineStr">
        <is>
          <t>onkologisch</t>
        </is>
      </c>
      <c r="B13848" t="inlineStr"/>
      <c r="C13848" t="inlineStr"/>
      <c r="D13848" t="inlineStr">
        <is>
          <t>khoa ung thư</t>
        </is>
      </c>
    </row>
    <row r="13849">
      <c r="A13849" t="inlineStr">
        <is>
          <t>ontologisch</t>
        </is>
      </c>
      <c r="B13849" t="inlineStr"/>
      <c r="C13849" t="inlineStr"/>
      <c r="D13849" t="inlineStr">
        <is>
          <t>bản thể học</t>
        </is>
      </c>
    </row>
    <row r="13850">
      <c r="A13850" t="inlineStr">
        <is>
          <t>Opa</t>
        </is>
      </c>
      <c r="B13850" t="inlineStr"/>
      <c r="C13850" t="inlineStr"/>
      <c r="D13850" t="inlineStr">
        <is>
          <t>nhuấy &amp; - ông</t>
        </is>
      </c>
    </row>
    <row r="13851">
      <c r="A13851" t="inlineStr">
        <is>
          <t>Opalisieren</t>
        </is>
      </c>
      <c r="B13851" t="inlineStr"/>
      <c r="C13851" t="inlineStr"/>
      <c r="D13851" t="inlineStr">
        <is>
          <t>vẻ trắng đục, vẻ trắng sữa</t>
        </is>
      </c>
    </row>
    <row r="13852">
      <c r="A13852" t="inlineStr">
        <is>
          <t>opalisierend</t>
        </is>
      </c>
      <c r="B13852" t="inlineStr"/>
      <c r="C13852" t="inlineStr"/>
      <c r="D13852" t="inlineStr">
        <is>
          <t>trắng đục, trắng sữa</t>
        </is>
      </c>
    </row>
    <row r="13853">
      <c r="A13853" t="inlineStr">
        <is>
          <t>Oper</t>
        </is>
      </c>
      <c r="B13853" t="inlineStr"/>
      <c r="C13853" t="inlineStr"/>
      <c r="D13853" t="inlineStr">
        <is>
          <t>Opêra, the opera) nghệ thuật opêra</t>
        </is>
      </c>
    </row>
    <row r="13854">
      <c r="A13854" t="inlineStr">
        <is>
          <t>Operateur</t>
        </is>
      </c>
      <c r="B13854" t="inlineStr"/>
      <c r="C13854" t="inlineStr"/>
      <c r="D13854" t="inlineStr">
        <is>
          <t>người thợ máy, người sử dụng máy móc, người coi tổng đài, người mổ, người buôn bán chứng khoán, người có tài xoay xở, kẻ phất, người ăn nói giỏi, người điều khiển, người khai thác - toán tử</t>
        </is>
      </c>
    </row>
    <row r="13855">
      <c r="A13855" t="inlineStr">
        <is>
          <t>Operation</t>
        </is>
      </c>
      <c r="B13855" t="inlineStr"/>
      <c r="C13855" t="inlineStr"/>
      <c r="D13855" t="inlineStr">
        <is>
          <t>sự hoạt động, quá trình hoạt động, thao tác, hiệu quả, tác dụng, sự giao dịch tài chính, sự mổ xẻ, ca mổ, cuộc hành quân, phép tính, phép toán - khoa phẫu thuật, việc mổ xẻ, phòng mổ, phòng khám bệnh, giờ khám bệnh = die boolesche Operation + = die kosmetische Operation + = sich einer Operation unterziehen +</t>
        </is>
      </c>
    </row>
    <row r="13856">
      <c r="A13856" t="inlineStr">
        <is>
          <t>Operationen</t>
        </is>
      </c>
      <c r="B13856" t="inlineStr"/>
      <c r="C13856" t="inlineStr"/>
      <c r="D13856" t="inlineStr">
        <is>
          <t>hoạt động, thuộc quá trình hoạt động, thao tác, có thể dùng, có thể có hiệu lực, có thể có tác dụng, sự tác chiến, cuộc hành quân, toán tử</t>
        </is>
      </c>
    </row>
    <row r="13857">
      <c r="A13857" t="inlineStr">
        <is>
          <t>Operationsbasis</t>
        </is>
      </c>
      <c r="B13857" t="inlineStr"/>
      <c r="C13857" t="inlineStr"/>
      <c r="D13857" t="inlineStr">
        <is>
          <t>cơ sở, nền, nền tảng, nền móng, đáy, chấn đế, căn cứ, đường đáy, mặt đáy, cơ số, gốc từ, Bazơ</t>
        </is>
      </c>
    </row>
    <row r="13858">
      <c r="A13858" t="inlineStr">
        <is>
          <t>operativ</t>
        </is>
      </c>
      <c r="B13858" t="inlineStr"/>
      <c r="C13858" t="inlineStr"/>
      <c r="D13858" t="inlineStr">
        <is>
          <t>chiến lược</t>
        </is>
      </c>
    </row>
    <row r="13859">
      <c r="A13859" t="inlineStr">
        <is>
          <t>Operette</t>
        </is>
      </c>
      <c r="B13859" t="inlineStr"/>
      <c r="C13859" t="inlineStr"/>
      <c r="D13859" t="inlineStr">
        <is>
          <t>Opêret</t>
        </is>
      </c>
    </row>
    <row r="13860">
      <c r="A13860" t="inlineStr">
        <is>
          <t>operieren</t>
        </is>
      </c>
      <c r="B13860" t="inlineStr"/>
      <c r="C13860" t="inlineStr"/>
      <c r="D13860" t="inlineStr">
        <is>
          <t>hoạt động, có tác dụng, lợi dụng, mổ, hành quân, đầu cơ, làm cho hoạt động, cho chạy, thao tác, đưa đến, mang đến, dẫn đến, thi hành, thực hiện, tiến hành, đưa vào sản xuất - khai thác, điều khiển</t>
        </is>
      </c>
    </row>
    <row r="13861">
      <c r="A13861" t="inlineStr">
        <is>
          <t>opernhaft</t>
        </is>
      </c>
      <c r="B13861" t="inlineStr"/>
      <c r="C13861" t="inlineStr"/>
      <c r="D13861" t="inlineStr">
        <is>
          <t>opêra, như opêra</t>
        </is>
      </c>
    </row>
    <row r="13862">
      <c r="A13862" t="inlineStr">
        <is>
          <t>Operntext</t>
        </is>
      </c>
      <c r="B13862" t="inlineStr"/>
      <c r="C13862" t="inlineStr"/>
      <c r="D13862" t="inlineStr">
        <is>
          <t>lời nhạc kịch</t>
        </is>
      </c>
    </row>
    <row r="13863">
      <c r="A13863" t="inlineStr">
        <is>
          <t>Opfer</t>
        </is>
      </c>
      <c r="B13863" t="inlineStr"/>
      <c r="C13863" t="inlineStr"/>
      <c r="D13863" t="inlineStr">
        <is>
          <t>sự giết súc vật để cúng tế, sự hy sinh - kẻ chết vì nghĩa, kẻ chết vì đạo, kẻ chịu đoạ đày, liệt sĩ - lễ dâng bánh cho thượng đế, đồ cúng, sự hiến cho tôn giáo - con mồi, con thịt, người bị truy nã, mảnh kính hình thoi, nơi lấy đá, mỏ đá, nguồn lấy tài liệu, nguồn lấy tin tức - sự giết để cúng thần, người bị giết để cúng thần, vật bị giết để cúng thần, sự bán lỗ, hàng bán lỗ, sự lỗ - thuế qua đường, thuế qua cầu, thuế đậu bến, thuế chỗ ngồi, phần thóc công xay, sự rung chuông, tiếng chuông rung - vật bị hy sinh, người bị chết vì, nạn nhân, người bị lừa, vật tế = das Opfer + = das Opfer + = als Opfer + = zum Opfer fallen + = kein Opfer scheuen +</t>
        </is>
      </c>
    </row>
    <row r="13864">
      <c r="A13864" t="inlineStr">
        <is>
          <t>opfern</t>
        </is>
      </c>
      <c r="B13864" t="inlineStr"/>
      <c r="C13864" t="inlineStr"/>
      <c r="D13864" t="inlineStr">
        <is>
          <t>hiến dâng, dành hết cho - giết để cúng tế, cúng tế, hy sinh - biếu, tặng, dâng, hiến, cúng, tiến, xung phong, tỏ ý muốn, để lộ ý muốn, đưa ra bán, bày ra bán, giơ ra, chìa ra, đưa ra mời, đưa ra đề nghị, dạm, hỏi, ướm, xảy ra, xảy đến, xuất hiện - bán lỗ - dùng làm vật hy sinh, đem hy sinh, đối xử tàn nhẫn, lừa, bịp</t>
        </is>
      </c>
    </row>
    <row r="13865">
      <c r="A13865" t="inlineStr">
        <is>
          <t>Opium</t>
        </is>
      </c>
      <c r="B13865" t="inlineStr"/>
      <c r="C13865" t="inlineStr"/>
      <c r="D13865" t="inlineStr">
        <is>
          <t>thuốc phiện &amp; ) = mit Opium mischen +</t>
        </is>
      </c>
    </row>
    <row r="13866">
      <c r="A13866" t="inlineStr">
        <is>
          <t>Opossum</t>
        </is>
      </c>
      <c r="B13866" t="inlineStr"/>
      <c r="C13866" t="inlineStr"/>
      <c r="D13866" t="inlineStr">
        <is>
          <t>thú có túi ôpôt possum) - thú có túi ôpôt opossum)</t>
        </is>
      </c>
    </row>
    <row r="13867">
      <c r="A13867" t="inlineStr">
        <is>
          <t>Opportunismus</t>
        </is>
      </c>
      <c r="B13867" t="inlineStr"/>
      <c r="C13867" t="inlineStr"/>
      <c r="D13867" t="inlineStr">
        <is>
          <t>chủ nghĩa cơ hội</t>
        </is>
      </c>
    </row>
    <row r="13868">
      <c r="A13868" t="inlineStr">
        <is>
          <t>Opportunist</t>
        </is>
      </c>
      <c r="B13868" t="inlineStr"/>
      <c r="C13868" t="inlineStr"/>
      <c r="D13868" t="inlineStr">
        <is>
          <t>người cơ hội - người trì hoãn, người chờ thời, người biết thích ứng với hoàn cảnh, người biết tuỳ cơ ứng biến - người sắp xếp, người thu dọn, người sửa sang, máy xén, kéo tỉa, thợ trang sức, mảnh gỗ đỡ rầm, người xếp lại hàng trong hầm tàu, người lừng chừng đợi thời, người lựa gió theo chiều</t>
        </is>
      </c>
    </row>
    <row r="13869">
      <c r="A13869" t="inlineStr">
        <is>
          <t>opportunistisch</t>
        </is>
      </c>
      <c r="B13869" t="inlineStr"/>
      <c r="C13869" t="inlineStr"/>
      <c r="D13869" t="inlineStr">
        <is>
          <t>cơ hội chủ nghĩa</t>
        </is>
      </c>
    </row>
    <row r="13870">
      <c r="A13870" t="inlineStr">
        <is>
          <t>Opposition</t>
        </is>
      </c>
      <c r="B13870" t="inlineStr"/>
      <c r="C13870" t="inlineStr"/>
      <c r="D13870" t="inlineStr">
        <is>
          <t>sự đối lập, sự đối nhau, vị trị đối nhau, sự chống lại, sự chống cự, sự phản đối, đảng đối lập chính, phe đối lập = der Opposition angehören + = das Mitglied der Opposition +</t>
        </is>
      </c>
    </row>
    <row r="13871">
      <c r="A13871" t="inlineStr">
        <is>
          <t>Optativ</t>
        </is>
      </c>
      <c r="B13871" t="inlineStr"/>
      <c r="C13871" t="inlineStr"/>
      <c r="D13871" t="inlineStr">
        <is>
          <t>lối mong mỏi</t>
        </is>
      </c>
    </row>
    <row r="13872">
      <c r="A13872" t="inlineStr">
        <is>
          <t>optieren</t>
        </is>
      </c>
      <c r="B13872" t="inlineStr"/>
      <c r="C13872" t="inlineStr"/>
      <c r="D13872" t="inlineStr">
        <is>
          <t>chọn, chọn lựa</t>
        </is>
      </c>
    </row>
    <row r="13873">
      <c r="A13873" t="inlineStr">
        <is>
          <t>Optik</t>
        </is>
      </c>
      <c r="B13873" t="inlineStr"/>
      <c r="C13873" t="inlineStr"/>
      <c r="D13873" t="inlineStr">
        <is>
          <t>quang học</t>
        </is>
      </c>
    </row>
    <row r="13874">
      <c r="A13874" t="inlineStr">
        <is>
          <t>Optiker</t>
        </is>
      </c>
      <c r="B13874" t="inlineStr"/>
      <c r="C13874" t="inlineStr"/>
      <c r="D13874" t="inlineStr">
        <is>
          <t>người làm đồ quang học, người bán đồ quang học</t>
        </is>
      </c>
    </row>
    <row r="13875">
      <c r="A13875" t="inlineStr">
        <is>
          <t>optimal</t>
        </is>
      </c>
      <c r="B13875" t="inlineStr"/>
      <c r="C13875" t="inlineStr"/>
      <c r="D13875" t="inlineStr">
        <is>
          <t>tốt nhất</t>
        </is>
      </c>
    </row>
    <row r="13876">
      <c r="A13876" t="inlineStr">
        <is>
          <t>optimieren</t>
        </is>
      </c>
      <c r="B13876" t="inlineStr"/>
      <c r="C13876" t="inlineStr"/>
      <c r="D13876" t="inlineStr">
        <is>
          <t>lạc quan, theo chủ nghĩa lạc quan, đánh giá một cách lạc quan, nhìn bằng con mắt lạc quan</t>
        </is>
      </c>
    </row>
    <row r="13877">
      <c r="A13877" t="inlineStr">
        <is>
          <t>Optimismus</t>
        </is>
      </c>
      <c r="B13877" t="inlineStr"/>
      <c r="C13877" t="inlineStr"/>
      <c r="D13877" t="inlineStr">
        <is>
          <t>sự lạc quang, tính lạc quan, chủ nghĩa lạc quan</t>
        </is>
      </c>
    </row>
    <row r="13878">
      <c r="A13878" t="inlineStr">
        <is>
          <t>optimistisch</t>
        </is>
      </c>
      <c r="B13878" t="inlineStr"/>
      <c r="C13878" t="inlineStr"/>
      <c r="D13878" t="inlineStr">
        <is>
          <t>lạc quan chủ nghĩa - hồng, màu hồng, yêu đời, lạc quan, vui tươi - đầy hy vọng, tin tưởng, đỏ, hồng hào, đỏ như máu, máu, có máu, đẫm máu - có màu đỏ như máu, nhiều máu</t>
        </is>
      </c>
    </row>
    <row r="13879">
      <c r="A13879" t="inlineStr">
        <is>
          <t>Optimum</t>
        </is>
      </c>
      <c r="B13879" t="inlineStr"/>
      <c r="C13879" t="inlineStr"/>
      <c r="D13879" t="inlineStr">
        <is>
          <t>điều kiện tốt nhất, điều kiện thuận lợi nhất</t>
        </is>
      </c>
    </row>
    <row r="13880">
      <c r="A13880" t="inlineStr">
        <is>
          <t>Option</t>
        </is>
      </c>
      <c r="B13880" t="inlineStr"/>
      <c r="C13880" t="inlineStr"/>
      <c r="D13880" t="inlineStr">
        <is>
          <t>sự chọn lựa, quyền lựa chọn, vật được chọn, điều được chọn, quyền mua bán cổ phần</t>
        </is>
      </c>
    </row>
    <row r="13881">
      <c r="A13881" t="inlineStr">
        <is>
          <t>optional</t>
        </is>
      </c>
      <c r="B13881" t="inlineStr"/>
      <c r="C13881" t="inlineStr"/>
      <c r="D13881" t="inlineStr">
        <is>
          <t>tuỳ ý, không bắt buộc, để cho chọn</t>
        </is>
      </c>
    </row>
    <row r="13882">
      <c r="A13882" t="inlineStr">
        <is>
          <t>optisch</t>
        </is>
      </c>
      <c r="B13882" t="inlineStr"/>
      <c r="C13882" t="inlineStr"/>
      <c r="D13882" t="inlineStr">
        <is>
          <t>mắt, thị giác - sự nhìn, quang học</t>
        </is>
      </c>
    </row>
    <row r="13883">
      <c r="A13883" t="inlineStr">
        <is>
          <t>Optometrie</t>
        </is>
      </c>
      <c r="B13883" t="inlineStr"/>
      <c r="C13883" t="inlineStr"/>
      <c r="D13883" t="inlineStr">
        <is>
          <t>phép đo thị lực</t>
        </is>
      </c>
    </row>
    <row r="13884">
      <c r="A13884" t="inlineStr">
        <is>
          <t>Opus</t>
        </is>
      </c>
      <c r="B13884" t="inlineStr"/>
      <c r="C13884" t="inlineStr"/>
      <c r="D13884" t="inlineStr">
        <is>
          <t>op., số nhiều của opera, tác phẩm</t>
        </is>
      </c>
    </row>
    <row r="13885">
      <c r="A13885" t="inlineStr">
        <is>
          <t>Orakel</t>
        </is>
      </c>
      <c r="B13885" t="inlineStr"/>
      <c r="C13885" t="inlineStr"/>
      <c r="D13885" t="inlineStr">
        <is>
          <t>lời sấm, thẻ, lời tiên tri, nhà tiên tri, người có uy tín, thánh nhân, người chỉ đường vạch lối, vật hướng dẫn, miếu thờ</t>
        </is>
      </c>
    </row>
    <row r="13886">
      <c r="A13886" t="inlineStr">
        <is>
          <t>orakelhaft</t>
        </is>
      </c>
      <c r="B13886" t="inlineStr"/>
      <c r="C13886" t="inlineStr"/>
      <c r="D13886" t="inlineStr">
        <is>
          <t>lời sấm, thẻ bói, lời tiên tri, uyên thâm như một nhà tiên tri, tối nghĩa, khó hiểu, bí hiểm, mang điềm</t>
        </is>
      </c>
    </row>
    <row r="13887">
      <c r="A13887" t="inlineStr">
        <is>
          <t>Orange</t>
        </is>
      </c>
      <c r="B13887" t="inlineStr"/>
      <c r="C13887" t="inlineStr"/>
      <c r="D13887" t="inlineStr">
        <is>
          <t>quả cam, cây cam, màu da cam</t>
        </is>
      </c>
    </row>
    <row r="13888">
      <c r="A13888" t="inlineStr">
        <is>
          <t>Orangeade</t>
        </is>
      </c>
      <c r="B13888" t="inlineStr"/>
      <c r="C13888" t="inlineStr"/>
      <c r="D13888" t="inlineStr">
        <is>
          <t>nước cam</t>
        </is>
      </c>
    </row>
    <row r="13889">
      <c r="A13889" t="inlineStr">
        <is>
          <t>Orangefarbe</t>
        </is>
      </c>
      <c r="B13889" t="inlineStr"/>
      <c r="C13889" t="inlineStr"/>
      <c r="D13889" t="inlineStr">
        <is>
          <t>quả cam, cây cam, màu da cam</t>
        </is>
      </c>
    </row>
    <row r="13890">
      <c r="A13890" t="inlineStr">
        <is>
          <t>Orangenbaum</t>
        </is>
      </c>
      <c r="B13890" t="inlineStr"/>
      <c r="C13890" t="inlineStr"/>
      <c r="D13890" t="inlineStr">
        <is>
          <t>quả cam, cây cam, màu da cam</t>
        </is>
      </c>
    </row>
    <row r="13891">
      <c r="A13891" t="inlineStr">
        <is>
          <t>Orangenlimonade</t>
        </is>
      </c>
      <c r="B13891" t="inlineStr"/>
      <c r="C13891" t="inlineStr"/>
      <c r="D13891" t="inlineStr">
        <is>
          <t>nước cam</t>
        </is>
      </c>
    </row>
    <row r="13892">
      <c r="A13892" t="inlineStr">
        <is>
          <t>Oratorium</t>
        </is>
      </c>
      <c r="B13892" t="inlineStr"/>
      <c r="C13892" t="inlineStr"/>
      <c r="D13892" t="inlineStr">
        <is>
          <t>Ôratô</t>
        </is>
      </c>
    </row>
    <row r="13893">
      <c r="A13893" t="inlineStr">
        <is>
          <t>Orchester</t>
        </is>
      </c>
      <c r="B13893" t="inlineStr"/>
      <c r="C13893" t="inlineStr"/>
      <c r="D13893" t="inlineStr">
        <is>
          <t>dải, băng, đai, nẹp, dải đóng gáy sách, dải cổ áo, dải băng, đoàn, toán, lũ, bọn, bầy, dàn nhạc, ban nhạc - nhạc, âm nhạc, tiếng nhạc, khúc nhạc - khoang nhạc, vòng bán nguyệt trước sân khấu Hy-lạp dành cho ban đồng ca múa hát) = Orchester- +</t>
        </is>
      </c>
    </row>
    <row r="13894">
      <c r="A13894" t="inlineStr">
        <is>
          <t>Orchestra</t>
        </is>
      </c>
      <c r="B13894" t="inlineStr"/>
      <c r="C13894" t="inlineStr"/>
      <c r="D13894" t="inlineStr">
        <is>
          <t>ban nhạc, dàn nhạc, khoang nhạc, vòng bán nguyệt trước sân khấu Hy-lạp dành cho ban đồng ca múa hát)</t>
        </is>
      </c>
    </row>
    <row r="13895">
      <c r="A13895" t="inlineStr">
        <is>
          <t>orchestrieren</t>
        </is>
      </c>
      <c r="B13895" t="inlineStr"/>
      <c r="C13895" t="inlineStr"/>
      <c r="D13895" t="inlineStr">
        <is>
          <t>phối dàn nhạc, soạn lại cho dàn nhạc, soạn cho dàn nhạc</t>
        </is>
      </c>
    </row>
    <row r="13896">
      <c r="A13896" t="inlineStr">
        <is>
          <t>Orchidee</t>
        </is>
      </c>
      <c r="B13896" t="inlineStr"/>
      <c r="C13896" t="inlineStr"/>
      <c r="D13896" t="inlineStr">
        <is>
          <t>cây lan, cây phong lan orchis)</t>
        </is>
      </c>
    </row>
    <row r="13897">
      <c r="A13897" t="inlineStr">
        <is>
          <t>Orden</t>
        </is>
      </c>
      <c r="B13897" t="inlineStr"/>
      <c r="C13897" t="inlineStr"/>
      <c r="D13897" t="inlineStr">
        <is>
          <t>sự trang hoàng, đồ trang hoàng, đồ trang trí, huân chương, huy chương - tình anh em, phường hội, hội học sinh đại học - mề đay - thứ, bậc, ngôi, hàng, cấp, loại, giai cấp, thứ tự, trật tự, nội quy, thủ tục</t>
        </is>
      </c>
    </row>
    <row r="13898">
      <c r="A13898" t="inlineStr">
        <is>
          <t>Ordensspange</t>
        </is>
      </c>
      <c r="B13898" t="inlineStr"/>
      <c r="C13898" t="inlineStr"/>
      <c r="D13898"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3899">
      <c r="A13899" t="inlineStr">
        <is>
          <t>Ordensstern</t>
        </is>
      </c>
      <c r="B13899" t="inlineStr"/>
      <c r="C13899" t="inlineStr"/>
      <c r="D13899" t="inlineStr">
        <is>
          <t>sao, ngôi sao, tinh tú, vật hình sao, dấu sao, đốm trắng ở trán ngựa, nhân vật nổi tiếng, nghệ sĩ nổi tiếng, sao chiếu mệnh, tướng tinh, số nhiều) số mệnh, số phận</t>
        </is>
      </c>
    </row>
    <row r="13900">
      <c r="A13900" t="inlineStr">
        <is>
          <t>ordentlich</t>
        </is>
      </c>
      <c r="B13900" t="inlineStr"/>
      <c r="C13900" t="inlineStr"/>
      <c r="D13900" t="inlineStr">
        <is>
          <t>đứng đắn, đoan trang, tề chỉnh, lịch sự, tao nhã, có ý tứ, kha khá, tươm tất, tử tế, tốt - phải, đúng, hợp lý, không thiên vị, công bằng, ngay thẳng, thẳng thắn, không gian lận, khá, khá tốt, đầy hứa hẹn, thuận lợi, thông đồng bén giọt, đẹp, nhiều, thừa thãi, khá lớn, có vẻ đúng - có vẻ xuôi tai, khéo, vàng hoe, trắng, trong sạch, trúng, lễ phép, vào bản sạch - chính đáng, hoàn toàn thật sự, rõ ràng, rõ rệt - sạch gọn, ngăn nắp, rành mạch, ngắn gọn, tinh xảo, giản dị và trang nhã, nguyên chất, không pha - thứ tự, phục tùng kỷ luật, có nhiệm vụ truyền mệnh lệnh, có nhiện vụ thi hành mệnh lệnh - thích đáng, thích hợp, đúng đắn, chính xác, đặt sau danh từ) thật sự, đích thực, đích thị, đích thân, bản thân, riêng, riêng biệt, hoàn toàn, thực sự, đích đáng, ra trò, đúng mực, hợp thức - hợp lệ, chỉnh, chính, đích, đẹp trai, có màu tự nhiên - thực, thật, thực ra - đều đều, không thay đổi, thường lệ, cân đối, đều, đều đặn, trong biên chế, chuyên nghiệp, chính quy, có quy tắc, quy củ, đúng giờ giấc, thật sự, không còn nghi ngờ gì nữa, ở tu viện - tu đạo - đáng trọng, đáng kính, chỉnh tề, đáng kể - - khoẻ mạnh, tráng kiện, lành mạnh, lành lặn, không hỏng, không giập thối, có cơ sở, vững, lôgic, yên giấc, ngon, đến nơi đến chốn, vững chãi, có thể trả nợ được, ngon lành - vuông, to ngang, đẫy, ních bụng, có thứ tự, kiên quyết, dứt khoát, không úp mở, thật thà, sòng phẳng, ngang hàng, bằng hàng, bình phương, cổ lỗ sĩ, lỗi thời, vuông vắn, thẳng góc với - thẳng, chân thật, ngay ngắn, suốt, thẳng thừng, ngay lập tức - sạch sẽ, gọn gàng, khá nhiều, khá khoẻ = ordentlich + = etwas ordentlich machen +</t>
        </is>
      </c>
    </row>
    <row r="13901">
      <c r="A13901" t="inlineStr">
        <is>
          <t>Ordinarius</t>
        </is>
      </c>
      <c r="B13901" t="inlineStr"/>
      <c r="C13901" t="inlineStr"/>
      <c r="D13901" t="inlineStr">
        <is>
          <t>giáo sư, giáo đồ, tín đồ</t>
        </is>
      </c>
    </row>
    <row r="13902">
      <c r="A13902" t="inlineStr">
        <is>
          <t>Ordinate</t>
        </is>
      </c>
      <c r="B13902" t="inlineStr"/>
      <c r="C13902" t="inlineStr"/>
      <c r="D13902" t="inlineStr">
        <is>
          <t>điều thông thường, điều bình thường, cơm bữa, quán ăn, quán rượu, xe đạp cổ, chủ giáo, giám mục, sách lễ, linh mục nhà tù, tung độ, đường tung</t>
        </is>
      </c>
    </row>
    <row r="13903">
      <c r="A13903" t="inlineStr">
        <is>
          <t>Ordination</t>
        </is>
      </c>
      <c r="B13903" t="inlineStr"/>
      <c r="C13903" t="inlineStr"/>
      <c r="D13903" t="inlineStr">
        <is>
          <t>sự sắp xếp, sự xếp loại, sự ban lệnh, sự định đoạt, lễ thụ chức, lễ tôn phong</t>
        </is>
      </c>
    </row>
    <row r="13904">
      <c r="A13904" t="inlineStr">
        <is>
          <t>ordinieren</t>
        </is>
      </c>
      <c r="B13904" t="inlineStr"/>
      <c r="C13904" t="inlineStr"/>
      <c r="D13904" t="inlineStr">
        <is>
          <t>định xếp sắp, ra lệnh, ban hành, quy định, phong chức</t>
        </is>
      </c>
    </row>
    <row r="13905">
      <c r="A13905" t="inlineStr">
        <is>
          <t>ordnen</t>
        </is>
      </c>
      <c r="B13905" t="inlineStr"/>
      <c r="C13905" t="inlineStr"/>
      <c r="D13905" t="inlineStr">
        <is>
          <t>sửa lại cho đúng, điều chỉnh, lắp, chỉnh lý, làm cho thích hợp, hoà giải, dàn xếp - sắp xếp, sắp đặt, sửa soạn, thu xếp, chuẩn bị, cải biên, soạn lại, chỉnh hợp, lắp ráp, sắp xếp thành hàng ngũ chỉnh tề, đồng ý, thoả thuận, đứng thành hàng ngũ chỉnh tề - mặc quần áo, diện, trang điểm &amp; ), sắp hàng, dàn hàng, dàn trận, lập danh sách - phân loại - sắp xếp vào một chỗ, sắp đặt theo thứ tự - soạn, sáng tác, làm, dạng bị động) gồm có, bao gồm, bình tĩnh lại, trấn tĩnh, chuẩn bị tư thế đĩnh đạc, giải quyết, dẹp được, sắp chữ - sắp đặt có hệ thống, tóm tắt có hệ thống, suy nghĩ kỹ càng, sắp xếp trong óc, tiêu hoá, làm tiêu hoá, hiểu thấu, lĩnh hội, đồng hoá, nhịn, chịu đựng, nuốt, ninh, sắc, tiêu, tiêu hoá được - bó trí, làm cho có ý định, làm cho có khuynh hướng, làm cho có tâm trạng, làm cho có ý muốn, quyết định, dùng, tuỳ ý sử dụng, quyết định số phận xử lý, vứt bỏ, khử đi - bác bỏ, đánh bại, ăn gấp, uống gấp, bán, bán chạy, nhường lại, chuyển nhượng - thực hiện, làm cho, gây cho, học, giải, dịch, thời hoàn thành &amp; động tính từ quá khứ) làm xong, xong, hết, dọn, thu dọn, thu xếp ngăn nắp, nấu, nướng, quay, rán, đóng vai, làm ra vẻ - làm ra bộ, làm mệt lử, làm kiệt sức, đi, qua, bịp, lừa bịp, ăn gian, đi thăm, đi tham quan, chịu, cho ăn, đãi, xử sự, hành động, hoạt động, thời hoàn thành làm xong, hoàn thành, chấm dứt, được, ổn, chu toàn - an toàn, hợp, thấy trong người, thấy sức khoẻ, làm ăn xoay sở - mặc, ăn mặc, băng bó, đắp thuốc, sửa lại hàng ngũ cho thẳng hàng, treo cờ xí, bày biện, sắm quần áo, đẽo gọt, mài giũa, mài nhẵn, hồ, thuộc, chải, vấn, sửa tỉa, xén, nêm đồ gia vị, xới - bón phân, mặc lễ phục, xếp thẳng hàng - giũa, gọt giũa, đệ trình đưa ra, đưa, cho đi thành hàng, đi thành hàng - sắp, xếp, lựa, chia loại, phân hạng, sửa thoai thoải, tăng lên, + up) lai cải tạo, đánh nhạt dần, thay đổi dần dần, sắp xếp theo mức độ tăng - sắp đặt vào hàng ngũ, sắp xếp theo thứ tự, đưa dẫn - tổ chức, cấu tạo, thiết lập, lập thành nghiệp đoàn, đưa vào nghiệp đoàn, thành tổ chức, thành lập nghiệp đoàn, gia nhập nghiệp đoàn - sắp xếp có thứ tự, xếp loại, đứng về phía, đi khắp, đi dọc theo, bắn để tính tầm xa, cùng một dãy với, nằm dọc theo, lên xuông giữa hai mức, được thấy trong một vùng, được xếp vào loại - bắn xa được - quy định, chỉnh đốn, điều hoà - ổn định tư tưởng, ngồi đậu, để, bố trí, làm ăn, sinh sống, ổn định cuộc sống, an cư lạc nghiệp, định cư, lắng xuống, đi vào nền nếp, chiếm làm thuộc địa, để lắng, làm lắng xuống - làm chìm xuống, lún xuống, chìm xuống, kết thúc, thanh toán, trả dứt nợ, nguội dần, dịu dần, để lại cho, chuyển cho, định vị, khu trú - lựa chọn, phù hợp, thích hợp - sắp đặt cho ngăn nắp thứ tự, sửa, gạt, cời, cắt, hớt, tỉa, bào, đẽo ..., tô điểm, trang sức, trang điểm, cân bằng trọng tải, xoay theo hướng gió, mắng mỏ, sửa cho một trận, lựa chiều - nước đôi không đứng hẳn về phía bên nào, tìm cách chiếu lòng cả đôi bên = neu ordnen + = sich ordnen +</t>
        </is>
      </c>
    </row>
    <row r="13906">
      <c r="A13906" t="inlineStr">
        <is>
          <t>Ordner</t>
        </is>
      </c>
      <c r="B13906" t="inlineStr"/>
      <c r="C13906" t="inlineStr"/>
      <c r="D13906" t="inlineStr">
        <is>
          <t>cái giũa, thằng cha láu cá, thằng cha quay quắt, ô đựng tài liêu, hồ sơ, dây thép móc hồ sơ, tài liệu, tập báo, hàng, dãy, hàng quân - người gấp, dụng cụ gập giấy, bìa cứng, kính gấp, tài liệu gập, tài liệu xếp - người điều chỉnh, máy điều chỉnh - người quản lý, quản gia, người quản lý bếp ăn, người phụ vụ, chiêu đãi viên, uỷ viên ban tổ chức = der Ordner +</t>
        </is>
      </c>
    </row>
    <row r="13907">
      <c r="A13907" t="inlineStr">
        <is>
          <t>Ordnungsliebe</t>
        </is>
      </c>
      <c r="B13907" t="inlineStr"/>
      <c r="C13907" t="inlineStr"/>
      <c r="D13907" t="inlineStr">
        <is>
          <t>sự thứ tự, sự ngăn nắp, sự phục tùng kỷ luật - sự sạch sẽ, sự gọn gàng</t>
        </is>
      </c>
    </row>
    <row r="13908">
      <c r="A13908" t="inlineStr">
        <is>
          <t>ordnungswidrig</t>
        </is>
      </c>
      <c r="B13908" t="inlineStr"/>
      <c r="C13908" t="inlineStr"/>
      <c r="D13908" t="inlineStr">
        <is>
          <t>bừa bãi, lộn xộn, hỗn loạn, rối loạn, náo loạn, làm mất trật tự xã hội, gây náo loạn, bừa bãi phóng đãng - không đều, không theo quy luật, không đúng quy cách, không chính quy, không đúng lễ giáo, không theo quy tắc</t>
        </is>
      </c>
    </row>
    <row r="13909">
      <c r="A13909" t="inlineStr">
        <is>
          <t>Ordnungszahl</t>
        </is>
      </c>
      <c r="B13909" t="inlineStr"/>
      <c r="C13909" t="inlineStr"/>
      <c r="D13909">
        <f> die Ordnungszahl +</f>
        <v/>
      </c>
    </row>
    <row r="13910">
      <c r="A13910" t="inlineStr">
        <is>
          <t>Organ</t>
        </is>
      </c>
      <c r="B13910" t="inlineStr"/>
      <c r="C13910" t="inlineStr"/>
      <c r="D13910" t="inlineStr">
        <is>
          <t>thân thể, thể xác, xác chết, thi thể, thân, nhóm, đoàn, đội, ban, hội đồng, khối, số lượng lớn, nhiều, con người, người, vật thể - miệng, cái ống tẩu hút thuốc, người phát ngôn, luật sư bào chữa = das Organ + = das Organ + = das verkümmerte Organ +</t>
        </is>
      </c>
    </row>
    <row r="13911">
      <c r="A13911" t="inlineStr">
        <is>
          <t>Organisation</t>
        </is>
      </c>
      <c r="B13911" t="inlineStr"/>
      <c r="C13911" t="inlineStr"/>
      <c r="D13911" t="inlineStr">
        <is>
          <t>sự tổ chức, sự cấu tạo, tổ chức, cơ quan - dáng người thẳng, dáng đi thẳng, cơ cấu, bố trí, rượu mạnh pha xôđa và đá, cuộc đấu biết trước ai thắng ai thua, cuộc đấu ăn chắc, việc làm ngon xơi = die gemeinnützige Organisation + = die weitverzweigte Organisation +</t>
        </is>
      </c>
    </row>
    <row r="13912">
      <c r="A13912" t="inlineStr">
        <is>
          <t>Organisator</t>
        </is>
      </c>
      <c r="B13912" t="inlineStr"/>
      <c r="C13912" t="inlineStr"/>
      <c r="D13912" t="inlineStr">
        <is>
          <t>người tổ chức, người tổ chức nghiệp đoàn</t>
        </is>
      </c>
    </row>
    <row r="13913">
      <c r="A13913" t="inlineStr">
        <is>
          <t>organisch</t>
        </is>
      </c>
      <c r="B13913" t="inlineStr"/>
      <c r="C13913" t="inlineStr"/>
      <c r="D13913" t="inlineStr">
        <is>
          <t>cơ quan, có cơ quan, có tổ chức, hữu cơ, cơ bản, có kết cấu, có hệ thống, có phối hợp = organisch +</t>
        </is>
      </c>
    </row>
    <row r="13914">
      <c r="A13914" t="inlineStr">
        <is>
          <t>organisieren</t>
        </is>
      </c>
      <c r="B13914" t="inlineStr"/>
      <c r="C13914" t="inlineStr"/>
      <c r="D13914" t="inlineStr">
        <is>
          <t>tổ chức, cấu tạo, thiết lập, lập thành nghiệp đoàn, đưa vào nghiệp đoàn, thành tổ chức, thành lập nghiệp đoàn, gia nhập nghiệp đoàn - ăn cắp, xoáy, nẫng, ăn xin - đạt bằng thủ đoạn mánh khoé = neu organisieren +</t>
        </is>
      </c>
    </row>
    <row r="13915">
      <c r="A13915" t="inlineStr">
        <is>
          <t>Organisierung</t>
        </is>
      </c>
      <c r="B13915" t="inlineStr"/>
      <c r="C13915" t="inlineStr"/>
      <c r="D13915" t="inlineStr">
        <is>
          <t>sự tổ chức, sự cấu tạo, tổ chức, cơ quan - sự tổ chức thành trung đoàn, sự tổ chức thành từng đoàn</t>
        </is>
      </c>
    </row>
    <row r="13916">
      <c r="A13916" t="inlineStr">
        <is>
          <t>Organismus</t>
        </is>
      </c>
      <c r="B13916" t="inlineStr"/>
      <c r="C13916" t="inlineStr"/>
      <c r="D13916" t="inlineStr">
        <is>
          <t>sự quản lý kinh tế, nền kinh tế, tổ chức kinh tế, sự tiết kiệm, phương pháp tiết kiệm, cơ cấu tổ chức - cơ thể, sinh vật, cơ quan, tổ chức - sự tổ chức, sự cấu tạo - kết cấu, cấu trúc, công trình kiến trúc, công trình xây dựng - hệ thống, chế độ, phương pháp, hệ thống phân loại, sự phân loại</t>
        </is>
      </c>
    </row>
    <row r="13917">
      <c r="A13917" t="inlineStr">
        <is>
          <t>Organs</t>
        </is>
      </c>
      <c r="B13917" t="inlineStr"/>
      <c r="C13917" t="inlineStr"/>
      <c r="D13917" t="inlineStr">
        <is>
          <t>sự làm cho có gân cốt, sự làm cho cứng cáp, sự làm cho rắn rỏi, sự kích thích, sự phân bố dây thần kinh</t>
        </is>
      </c>
    </row>
    <row r="13918">
      <c r="A13918" t="inlineStr">
        <is>
          <t>Orgasmus</t>
        </is>
      </c>
      <c r="B13918" t="inlineStr"/>
      <c r="C13918" t="inlineStr"/>
      <c r="D13918" t="inlineStr">
        <is>
          <t>lúc cực khoái, tình trạng bị khích động đến cực điểm</t>
        </is>
      </c>
    </row>
    <row r="13919">
      <c r="A13919" t="inlineStr">
        <is>
          <t>Orgel</t>
        </is>
      </c>
      <c r="B13919" t="inlineStr"/>
      <c r="C13919" t="inlineStr"/>
      <c r="D13919" t="inlineStr">
        <is>
          <t>đàn ống, đàn hộp barrel organ), cơ quan, cơ quan ngôn luận, cơ quan nhà nước, giọng nói = die kleine Orgel +</t>
        </is>
      </c>
    </row>
    <row r="13920">
      <c r="A13920" t="inlineStr">
        <is>
          <t>orgeln</t>
        </is>
      </c>
      <c r="B13920" t="inlineStr"/>
      <c r="C13920" t="inlineStr"/>
      <c r="D13920" t="inlineStr">
        <is>
          <t>}</t>
        </is>
      </c>
    </row>
    <row r="13921">
      <c r="A13921" t="inlineStr">
        <is>
          <t>Orgelpedal</t>
        </is>
      </c>
      <c r="B13921" t="inlineStr"/>
      <c r="C13921" t="inlineStr"/>
      <c r="D13921" t="inlineStr">
        <is>
          <t>đạp bàn đạp, đạp xe đạp, đạp</t>
        </is>
      </c>
    </row>
    <row r="13922">
      <c r="A13922" t="inlineStr">
        <is>
          <t>Orgelregister</t>
        </is>
      </c>
      <c r="B13922" t="inlineStr"/>
      <c r="C13922" t="inlineStr"/>
      <c r="D13922" t="inlineStr">
        <is>
          <t>sổ, sổ sách, máy ghi công tơ, đồng hồ ghi, khoảng âm, sự sắp chữ, cân xứng với lề giấy, van, cửa điều tiết, cửa lò = die Orgelregister ziehen +</t>
        </is>
      </c>
    </row>
    <row r="13923">
      <c r="A13923" t="inlineStr">
        <is>
          <t>orgiastisch</t>
        </is>
      </c>
      <c r="B13923" t="inlineStr"/>
      <c r="C13923" t="inlineStr"/>
      <c r="D13923" t="inlineStr">
        <is>
          <t>trác táng, truy hoan</t>
        </is>
      </c>
    </row>
    <row r="13924">
      <c r="A13924" t="inlineStr">
        <is>
          <t>Orgie</t>
        </is>
      </c>
      <c r="B13924" t="inlineStr"/>
      <c r="C13924" t="inlineStr"/>
      <c r="D13924" t="inlineStr">
        <is>
          <t>cuộc chè chén say sưa, cuộc truy hoan, cuộc trác táng, Hy-lạp) cuộc truy hoan của thần rượu, sự lu bù - sự vui chơi, sự ăn chơi chè chén, sự chè chén say sưa, cuộc chè chén ồn ào</t>
        </is>
      </c>
    </row>
    <row r="13925">
      <c r="A13925" t="inlineStr">
        <is>
          <t>Orient</t>
        </is>
      </c>
      <c r="B13925" t="inlineStr"/>
      <c r="C13925" t="inlineStr"/>
      <c r="D13925" t="inlineStr">
        <is>
          <t>hướng đông, phương đông, phía đông, miền đông, gió đông</t>
        </is>
      </c>
    </row>
    <row r="13926">
      <c r="A13926" t="inlineStr">
        <is>
          <t>orientalisch</t>
        </is>
      </c>
      <c r="B13926" t="inlineStr"/>
      <c r="C13926" t="inlineStr"/>
      <c r="D13926" t="inlineStr">
        <is>
          <t>đông</t>
        </is>
      </c>
    </row>
    <row r="13927">
      <c r="A13927" t="inlineStr">
        <is>
          <t>Original</t>
        </is>
      </c>
      <c r="B13927" t="inlineStr"/>
      <c r="C13927" t="inlineStr"/>
      <c r="D13927" t="inlineStr">
        <is>
          <t>nguyên bản, người độc đáo, người lập dị = das Original + = Original- + = er ist ein Original + = die genaue Übereinstimmung mit dem Original +</t>
        </is>
      </c>
    </row>
    <row r="13928">
      <c r="A13928" t="inlineStr">
        <is>
          <t>original</t>
        </is>
      </c>
      <c r="B13928" t="inlineStr"/>
      <c r="C13928" t="inlineStr"/>
      <c r="D13928" t="inlineStr">
        <is>
          <t>thật, chính cống, xác thực, thành thật, chân thật - gốc, nguồn gốc, căn nguyên, đầu tiên, nguyên bản chính, độc đáo</t>
        </is>
      </c>
    </row>
    <row r="13929">
      <c r="A13929" t="inlineStr">
        <is>
          <t>originell</t>
        </is>
      </c>
      <c r="B13929" t="inlineStr"/>
      <c r="C13929" t="inlineStr"/>
      <c r="D13929" t="inlineStr">
        <is>
          <t>mới, mới lạ, lạ thường - lẻ, cọc cạch, thừa, dư, trên, có lẻ, vặt, lặt vặt, linh tinh, kỳ cục, kỳ quặc, rỗi rãi, rảnh rang, bỏ trống, để không - gốc, nguồn gốc, căn nguyên, đầu tiên, nguyên bản chính, độc đáo - với tính chất gốc, về nguồn gốc, bắt đầu, khởi đầu, từ lúc bắt đầu, trước tiên - lạ lùng, khả nghi, đáng ngờ, khó ở, khó chịu, chóng mặt, say rượu, giả, tình dục đồng giới</t>
        </is>
      </c>
    </row>
    <row r="13930">
      <c r="A13930" t="inlineStr">
        <is>
          <t>Orkan</t>
        </is>
      </c>
      <c r="B13930" t="inlineStr"/>
      <c r="C13930" t="inlineStr"/>
      <c r="D13930" t="inlineStr">
        <is>
          <t>bão, cái dữ dội mãnh liệt, cơn bão tố - dông tố, cơn bão, thời kỳ sóng gió, trận mưa, trận, cuộc tấn công ồ ạt, sự đột chiếm, sự nhiễu loạn</t>
        </is>
      </c>
    </row>
    <row r="13931">
      <c r="A13931" t="inlineStr">
        <is>
          <t>Ornithologe</t>
        </is>
      </c>
      <c r="B13931" t="inlineStr"/>
      <c r="C13931" t="inlineStr"/>
      <c r="D13931" t="inlineStr">
        <is>
          <t>nhà nghiên cứu chim</t>
        </is>
      </c>
    </row>
    <row r="13932">
      <c r="A13932" t="inlineStr">
        <is>
          <t>Ornithologie</t>
        </is>
      </c>
      <c r="B13932" t="inlineStr"/>
      <c r="C13932" t="inlineStr"/>
      <c r="D13932" t="inlineStr">
        <is>
          <t>khoa nghiên cứu chim</t>
        </is>
      </c>
    </row>
    <row r="13933">
      <c r="A13933" t="inlineStr">
        <is>
          <t>ornithologisch</t>
        </is>
      </c>
      <c r="B13933" t="inlineStr"/>
      <c r="C13933" t="inlineStr"/>
      <c r="D13933" t="inlineStr">
        <is>
          <t>khoa nghiên cứu chim</t>
        </is>
      </c>
    </row>
    <row r="13934">
      <c r="A13934" t="inlineStr">
        <is>
          <t>Orte</t>
        </is>
      </c>
      <c r="B13934" t="inlineStr"/>
      <c r="C13934" t="inlineStr"/>
      <c r="D13934">
        <f> die geometrischen Orte +</f>
        <v/>
      </c>
    </row>
    <row r="13935">
      <c r="A13935" t="inlineStr">
        <is>
          <t>orten</t>
        </is>
      </c>
      <c r="B13935" t="inlineStr"/>
      <c r="C13935" t="inlineStr"/>
      <c r="D13935" t="inlineStr">
        <is>
          <t>xác định đúng vị trí, xác định đúng chỗ, phát hiện vị trí, đặt vào một vị trí, đặt vị trí - lái, đi sông, đi biển, vượt biển, bay, đem thông qua - xây quay về phía đông, chôn, định hướng, đặt hướng, quay về hướng đông</t>
        </is>
      </c>
    </row>
    <row r="13936">
      <c r="A13936" t="inlineStr">
        <is>
          <t>Orter</t>
        </is>
      </c>
      <c r="B13936" t="inlineStr"/>
      <c r="C13936" t="inlineStr"/>
      <c r="D13936" t="inlineStr">
        <is>
          <t>nhà hàng gải, người đi biển, thuỷ thủ lão luyện, hoa tiêu, thợ làm đất, thợ đấu navvy)</t>
        </is>
      </c>
    </row>
    <row r="13937">
      <c r="A13937" t="inlineStr">
        <is>
          <t>Ortes</t>
        </is>
      </c>
      <c r="B13937" t="inlineStr"/>
      <c r="C13937" t="inlineStr"/>
      <c r="D13937">
        <f> die Sehenswürdigkeiten eines Ortes besichtigen +</f>
        <v/>
      </c>
    </row>
    <row r="13938">
      <c r="A13938" t="inlineStr">
        <is>
          <t>orthodox</t>
        </is>
      </c>
      <c r="B13938" t="inlineStr"/>
      <c r="C13938" t="inlineStr"/>
      <c r="D13938" t="inlineStr">
        <is>
          <t>chính thống</t>
        </is>
      </c>
    </row>
    <row r="13939">
      <c r="A13939" t="inlineStr">
        <is>
          <t>Orthodoxie</t>
        </is>
      </c>
      <c r="B13939" t="inlineStr"/>
      <c r="C13939" t="inlineStr"/>
      <c r="D13939" t="inlineStr">
        <is>
          <t>tính chất chính thống</t>
        </is>
      </c>
    </row>
    <row r="13940">
      <c r="A13940" t="inlineStr">
        <is>
          <t>orthogonal</t>
        </is>
      </c>
      <c r="B13940" t="inlineStr"/>
      <c r="C13940" t="inlineStr"/>
      <c r="D13940" t="inlineStr">
        <is>
          <t>trực giao</t>
        </is>
      </c>
    </row>
    <row r="13941">
      <c r="A13941" t="inlineStr">
        <is>
          <t>Orthographie</t>
        </is>
      </c>
      <c r="B13941" t="inlineStr"/>
      <c r="C13941" t="inlineStr"/>
      <c r="D13941" t="inlineStr">
        <is>
          <t>phép chính tả, phép chiếu trực giao</t>
        </is>
      </c>
    </row>
    <row r="13942">
      <c r="A13942" t="inlineStr">
        <is>
          <t>orthographisch</t>
        </is>
      </c>
      <c r="B13942" t="inlineStr"/>
      <c r="C13942" t="inlineStr"/>
      <c r="D13942" t="inlineStr">
        <is>
          <t>phép chính tả, phép chiếu trực giao = orthographisch schreiben +</t>
        </is>
      </c>
    </row>
    <row r="13943">
      <c r="A13943" t="inlineStr">
        <is>
          <t>Ortsangabe</t>
        </is>
      </c>
      <c r="B13943" t="inlineStr"/>
      <c r="C13943" t="inlineStr"/>
      <c r="D13943" t="inlineStr">
        <is>
          <t>địa chỉ, bài nói chuyện, diễn văn, cách nói năng, tác phong lúc nói chuyện, sự khéo léo, sự khôn ngoan, sự ngỏ ý, sự tỏ tình, sự tán tỉnh, sự gửi đi một chuyến tàu hàng - vị trí, sự xác định vị trí, sự định vị, khu đất được cắm để chuẩn bị xây dựng, hiện trường, trường quay ngoài trời, ấp trại, đồn điền</t>
        </is>
      </c>
    </row>
    <row r="13944">
      <c r="A13944" t="inlineStr">
        <is>
          <t>Ortsbeschreibung</t>
        </is>
      </c>
      <c r="B13944" t="inlineStr"/>
      <c r="C13944" t="inlineStr"/>
      <c r="D13944" t="inlineStr">
        <is>
          <t>phép đo vẽ địa hình, địa thế, địa hình, địa chỉ</t>
        </is>
      </c>
    </row>
    <row r="13945">
      <c r="A13945" t="inlineStr">
        <is>
          <t>Ortscheit</t>
        </is>
      </c>
      <c r="B13945" t="inlineStr"/>
      <c r="C13945" t="inlineStr"/>
      <c r="D13945"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3946">
      <c r="A13946" t="inlineStr">
        <is>
          <t>Ortung</t>
        </is>
      </c>
      <c r="B13946" t="inlineStr"/>
      <c r="C13946" t="inlineStr"/>
      <c r="D13946" t="inlineStr">
        <is>
          <t>sự mang, sự chịu đựng, sự sinh nở, sự sinh đẻ, phương diện, mặt, sự liên quan, mối quan hệ, ý nghĩa, nghĩa, cái giá, cái trụ, cái đệm, cuxinê, quân... vị trí phương hướng, hình vẽ và chữ đề - vị trí, sự xác định vị trí, sự định vị, khu đất được cắm để chuẩn bị xây dựng, hiện trường, trường quay ngoài trời, ấp trại, đồn điền</t>
        </is>
      </c>
    </row>
    <row r="13947">
      <c r="A13947" t="inlineStr">
        <is>
          <t>Oskar</t>
        </is>
      </c>
      <c r="B13947" t="inlineStr"/>
      <c r="C13947" t="inlineStr"/>
      <c r="D13947">
        <f> Er war frech wie Oskar. +</f>
        <v/>
      </c>
    </row>
    <row r="13948">
      <c r="A13948" t="inlineStr">
        <is>
          <t>osmotisch</t>
        </is>
      </c>
      <c r="B13948" t="inlineStr"/>
      <c r="C13948" t="inlineStr"/>
      <c r="D13948" t="inlineStr">
        <is>
          <t>thấm lọc</t>
        </is>
      </c>
    </row>
    <row r="13949">
      <c r="A13949" t="inlineStr">
        <is>
          <t>Osten</t>
        </is>
      </c>
      <c r="B13949" t="inlineStr"/>
      <c r="C13949" t="inlineStr"/>
      <c r="D13949" t="inlineStr">
        <is>
          <t>hướng đông, phương đông, phía đông, miền đông, gió đông = der Osten + = im Osten + = nach Osten + = der Nahe Osten + = Naher Osten + = der Ferne Osten + = der Mittlere Osten + = Mittlerer Osten +</t>
        </is>
      </c>
    </row>
    <row r="13950">
      <c r="A13950" t="inlineStr">
        <is>
          <t>osten</t>
        </is>
      </c>
      <c r="B13950" t="inlineStr"/>
      <c r="C13950" t="inlineStr"/>
      <c r="D13950" t="inlineStr">
        <is>
          <t>xây quay về phía đông, chôn, định hướng, đặt hướng, quay về hướng đông</t>
        </is>
      </c>
    </row>
    <row r="13951">
      <c r="A13951" t="inlineStr">
        <is>
          <t>ostentativ</t>
        </is>
      </c>
      <c r="B13951" t="inlineStr"/>
      <c r="C13951" t="inlineStr"/>
      <c r="D13951" t="inlineStr">
        <is>
          <t>phô trương, khoe khoang, vây vo, làm cho người ta phải để ý - nhọn, có đầu nhọn, châm chọc, chua cay, được nhấn mạnh, được làm nổi bật, được làm rõ ràng, được làm hiển nhiên</t>
        </is>
      </c>
    </row>
    <row r="13952">
      <c r="A13952" t="inlineStr">
        <is>
          <t>Osterblume</t>
        </is>
      </c>
      <c r="B13952" t="inlineStr"/>
      <c r="C13952" t="inlineStr"/>
      <c r="D13952" t="inlineStr">
        <is>
          <t>cây thuỷ tiên hoa vàng, màu vàng nhạt</t>
        </is>
      </c>
    </row>
    <row r="13953">
      <c r="A13953" t="inlineStr">
        <is>
          <t>Ostern</t>
        </is>
      </c>
      <c r="B13953" t="inlineStr"/>
      <c r="C13953" t="inlineStr"/>
      <c r="D13953">
        <f> zu Ostern +</f>
        <v/>
      </c>
    </row>
    <row r="13954">
      <c r="A13954" t="inlineStr">
        <is>
          <t>Oszillator</t>
        </is>
      </c>
      <c r="B13954" t="inlineStr"/>
      <c r="C13954" t="inlineStr"/>
      <c r="D13954" t="inlineStr">
        <is>
          <t>máy dao động</t>
        </is>
      </c>
    </row>
    <row r="13955">
      <c r="A13955" t="inlineStr">
        <is>
          <t>oszillieren</t>
        </is>
      </c>
      <c r="B13955" t="inlineStr"/>
      <c r="C13955" t="inlineStr"/>
      <c r="D13955" t="inlineStr">
        <is>
          <t>lung lay, đu đưa, lưỡng lự, do dự, dao động</t>
        </is>
      </c>
    </row>
    <row r="13956">
      <c r="A13956" t="inlineStr">
        <is>
          <t>Oszillograph</t>
        </is>
      </c>
      <c r="B13956" t="inlineStr"/>
      <c r="C13956" t="inlineStr"/>
      <c r="D13956" t="inlineStr">
        <is>
          <t>máy ghi dao động</t>
        </is>
      </c>
    </row>
    <row r="13957">
      <c r="A13957" t="inlineStr">
        <is>
          <t>Oszilloskop</t>
        </is>
      </c>
      <c r="B13957" t="inlineStr"/>
      <c r="C13957" t="inlineStr"/>
      <c r="D13957" t="inlineStr">
        <is>
          <t>cái nghiệm dao động</t>
        </is>
      </c>
    </row>
    <row r="13958">
      <c r="A13958" t="inlineStr">
        <is>
          <t>Otter</t>
        </is>
      </c>
      <c r="B13958" t="inlineStr"/>
      <c r="C13958" t="inlineStr"/>
      <c r="D13958" t="inlineStr">
        <is>
          <t>rắn vipe, người ác hiểm, người tráo trở = der Otter + = die Otter +</t>
        </is>
      </c>
    </row>
    <row r="13959">
      <c r="A13959" t="inlineStr">
        <is>
          <t>Otterpelz</t>
        </is>
      </c>
      <c r="B13959" t="inlineStr"/>
      <c r="C13959" t="inlineStr"/>
      <c r="D13959" t="inlineStr">
        <is>
          <t>con rái cá, bộ lông rái cá</t>
        </is>
      </c>
    </row>
    <row r="13960">
      <c r="A13960" t="inlineStr">
        <is>
          <t>Oval</t>
        </is>
      </c>
      <c r="B13960" t="inlineStr"/>
      <c r="C13960" t="inlineStr"/>
      <c r="D13960" t="inlineStr">
        <is>
          <t>hình trái xoan</t>
        </is>
      </c>
    </row>
    <row r="13961">
      <c r="A13961" t="inlineStr">
        <is>
          <t>oval</t>
        </is>
      </c>
      <c r="B13961" t="inlineStr"/>
      <c r="C13961" t="inlineStr"/>
      <c r="D13961" t="inlineStr">
        <is>
          <t>có hình trái xoan</t>
        </is>
      </c>
    </row>
    <row r="13962">
      <c r="A13962" t="inlineStr">
        <is>
          <t>Overall</t>
        </is>
      </c>
      <c r="B13962" t="inlineStr"/>
      <c r="C13962" t="inlineStr"/>
      <c r="D13962" t="inlineStr">
        <is>
          <t>áo khoác, làm việc, quần yếm, quần chật ống</t>
        </is>
      </c>
    </row>
    <row r="13963">
      <c r="A13963" t="inlineStr">
        <is>
          <t>Overlay</t>
        </is>
      </c>
      <c r="B13963" t="inlineStr"/>
      <c r="C13963" t="inlineStr"/>
      <c r="D13963" t="inlineStr">
        <is>
          <t>vật phủ, khăn trải giường, khăn trải bàn nhỏ, tấm bìa độn, cái ca-vát</t>
        </is>
      </c>
    </row>
    <row r="13964">
      <c r="A13964" t="inlineStr">
        <is>
          <t>ovipar</t>
        </is>
      </c>
      <c r="B13964" t="inlineStr"/>
      <c r="C13964" t="inlineStr"/>
      <c r="D13964" t="inlineStr">
        <is>
          <t>đẻ trứng</t>
        </is>
      </c>
    </row>
    <row r="13965">
      <c r="A13965" t="inlineStr">
        <is>
          <t>Oxid</t>
        </is>
      </c>
      <c r="B13965" t="inlineStr"/>
      <c r="C13965" t="inlineStr"/>
      <c r="D13965" t="inlineStr">
        <is>
          <t>Oxyt</t>
        </is>
      </c>
    </row>
    <row r="13966">
      <c r="A13966" t="inlineStr">
        <is>
          <t>oxidieren</t>
        </is>
      </c>
      <c r="B13966" t="inlineStr"/>
      <c r="C13966" t="inlineStr"/>
      <c r="D13966" t="inlineStr">
        <is>
          <t>làm gì, oxy hoá, gỉ, bị oxy hoá</t>
        </is>
      </c>
    </row>
    <row r="13967">
      <c r="A13967" t="inlineStr">
        <is>
          <t>Oxydation</t>
        </is>
      </c>
      <c r="B13967" t="inlineStr"/>
      <c r="C13967" t="inlineStr"/>
      <c r="D13967" t="inlineStr">
        <is>
          <t>sự oxy hoá</t>
        </is>
      </c>
    </row>
    <row r="13968">
      <c r="A13968" t="inlineStr">
        <is>
          <t>Oxydationsmittel</t>
        </is>
      </c>
      <c r="B13968" t="inlineStr"/>
      <c r="C13968" t="inlineStr"/>
      <c r="D13968" t="inlineStr">
        <is>
          <t>chất oxy hoá, máy oxy hoá = das Oxydationsmittel +</t>
        </is>
      </c>
    </row>
    <row r="13969">
      <c r="A13969" t="inlineStr">
        <is>
          <t>oxydieren</t>
        </is>
      </c>
      <c r="B13969" t="inlineStr"/>
      <c r="C13969" t="inlineStr"/>
      <c r="D13969" t="inlineStr">
        <is>
          <t>làm gỉ, oxy hoá, gỉ, bị oxy hoá - Oxy hoá</t>
        </is>
      </c>
    </row>
    <row r="13970">
      <c r="A13970" t="inlineStr">
        <is>
          <t>Ozean</t>
        </is>
      </c>
      <c r="B13970" t="inlineStr"/>
      <c r="C13970" t="inlineStr"/>
      <c r="D13970" t="inlineStr">
        <is>
          <t>nước biển, nước mặn, nước muối, biển, nước mắt - cuộc chọi gà, with might and main với tất cả sức mạnh, dốc hết sức, phần chính, phần cốt yếu, phần chủ yếu, ống dẫn chính, biển cả - đại dương, vô vàn, vô khối, vô thiên lủng oceans of), khoảng mênh mông - sóng biển, nhiều - nước, dung dịch nước, khối nước, sông nước, đường thuỷ, thuỷ triều, triều, nước suối, nước tiểu, nước bóng, nước láng, tranh màu nước = der Stille Ozean + = der Indische Ozean + = Indischer Ozean + = der Arktische Ozean + = der Pazifische Ozean + = der Atlantische Ozean + = Britisches Territorium im Indischen Ozean +</t>
        </is>
      </c>
    </row>
    <row r="13971">
      <c r="A13971" t="inlineStr">
        <is>
          <t>ozeanisch</t>
        </is>
      </c>
      <c r="B13971" t="inlineStr"/>
      <c r="C13971" t="inlineStr"/>
      <c r="D13971" t="inlineStr">
        <is>
          <t>đại dương, biển, như đại dương, như biển, châu Đại dương</t>
        </is>
      </c>
    </row>
    <row r="13972">
      <c r="A13972" t="inlineStr">
        <is>
          <t>Ozeanograph</t>
        </is>
      </c>
      <c r="B13972" t="inlineStr"/>
      <c r="C13972" t="inlineStr"/>
      <c r="D13972" t="inlineStr">
        <is>
          <t>nhà hải dương học</t>
        </is>
      </c>
    </row>
    <row r="13973">
      <c r="A13973" t="inlineStr">
        <is>
          <t>Ozeanographie</t>
        </is>
      </c>
      <c r="B13973" t="inlineStr"/>
      <c r="C13973" t="inlineStr"/>
      <c r="D13973" t="inlineStr">
        <is>
          <t>hải dương học</t>
        </is>
      </c>
    </row>
    <row r="13974">
      <c r="A13974" t="inlineStr">
        <is>
          <t>ozeanographisch</t>
        </is>
      </c>
      <c r="B13974" t="inlineStr"/>
      <c r="C13974" t="inlineStr"/>
      <c r="D13974" t="inlineStr">
        <is>
          <t>hải dương học</t>
        </is>
      </c>
    </row>
    <row r="13975">
      <c r="A13975" t="inlineStr">
        <is>
          <t>Ozon</t>
        </is>
      </c>
      <c r="B13975" t="inlineStr"/>
      <c r="C13975" t="inlineStr"/>
      <c r="D13975" t="inlineStr">
        <is>
          <t>Ozon, điều làm phấn chấn, không khí trong sạch = in Ozon verwandeln + = mit Ozon behandeln +</t>
        </is>
      </c>
    </row>
    <row r="13976">
      <c r="A13976" t="inlineStr">
        <is>
          <t>ozonhaltig</t>
        </is>
      </c>
      <c r="B13976" t="inlineStr"/>
      <c r="C13976" t="inlineStr"/>
      <c r="D13976" t="inlineStr">
        <is>
          <t>có ozon</t>
        </is>
      </c>
    </row>
    <row r="13977">
      <c r="A13977" t="inlineStr">
        <is>
          <t>ozonisieren</t>
        </is>
      </c>
      <c r="B13977" t="inlineStr"/>
      <c r="C13977" t="inlineStr"/>
      <c r="D13977" t="inlineStr">
        <is>
          <t>Ozon hoá</t>
        </is>
      </c>
    </row>
    <row r="13978">
      <c r="A13978" t="inlineStr">
        <is>
          <t>Paar</t>
        </is>
      </c>
      <c r="B13978" t="inlineStr"/>
      <c r="C13978" t="inlineStr"/>
      <c r="D13978" t="inlineStr">
        <is>
          <t>vật nối, trụ chống, thanh giằng, đôi, dây đeo quần, dây brơten, dây căng trống, cái khoan quay tay, cái vặn ốc quay tay brace and bit), dấu ngoặc ôm, dây lèo - cặp, đôi vợ chồng, cặp nam nữ, cặp nam nữ nhảy quốc tế, dây xích cặp, cặp chó săn, ngẫu lực - số 2, nhóm hai, bộ đôi, gốc hoá trị hai - cặp vợ chồng, đôi đực cái, đôi trống mái, chiếc, cái, người kết đôi = ein schlecht zusammenpassendes Paar +</t>
        </is>
      </c>
    </row>
    <row r="13979">
      <c r="A13979" t="inlineStr">
        <is>
          <t>paar</t>
        </is>
      </c>
      <c r="B13979" t="inlineStr"/>
      <c r="C13979" t="inlineStr"/>
      <c r="D13979" t="inlineStr">
        <is>
          <t>nào đó, một ít, một vài, dăm ba, khá nhiều, đáng kể, đúng là, ra trò, đến một chừng mực nào đó, một tí, hơi, khoảng chừng</t>
        </is>
      </c>
    </row>
    <row r="13980">
      <c r="A13980" t="inlineStr">
        <is>
          <t>Paaren</t>
        </is>
      </c>
      <c r="B13980" t="inlineStr"/>
      <c r="C13980" t="inlineStr"/>
      <c r="D13980" t="inlineStr">
        <is>
          <t>ghép đôi, ghép cặp, cho yêu nhau, cho lấy nhau, kết đôi, sánh cặp, yêu nhau, lấy nhau, kết đôi với nhau</t>
        </is>
      </c>
    </row>
    <row r="13981">
      <c r="A13981" t="inlineStr">
        <is>
          <t>paarig</t>
        </is>
      </c>
      <c r="B13981" t="inlineStr"/>
      <c r="C13981" t="inlineStr"/>
      <c r="D13981">
        <f> paarig +</f>
        <v/>
      </c>
    </row>
    <row r="13982">
      <c r="A13982" t="inlineStr">
        <is>
          <t>Paarung</t>
        </is>
      </c>
      <c r="B13982" t="inlineStr"/>
      <c r="C13982" t="inlineStr"/>
      <c r="D13982" t="inlineStr">
        <is>
          <t>sự nối, sự hợp lại, vật nối, móc nối, chỗ nối, sự mắc, cách mắc = die Paarung +</t>
        </is>
      </c>
    </row>
    <row r="13983">
      <c r="A13983" t="inlineStr">
        <is>
          <t>paarweise</t>
        </is>
      </c>
      <c r="B13983" t="inlineStr"/>
      <c r="C13983" t="inlineStr"/>
      <c r="D13983">
        <f> paarweise gehen + = paarweise anordnen +</f>
        <v/>
      </c>
    </row>
    <row r="13984">
      <c r="A13984" t="inlineStr">
        <is>
          <t>Pacht</t>
        </is>
      </c>
      <c r="B13984" t="inlineStr"/>
      <c r="C13984" t="inlineStr"/>
      <c r="D13984" t="inlineStr">
        <is>
          <t>hợp đồng cho thuê - chỗ rách, kẽ hở, khe lá, chỗ nẻ, kẽ nứt, khe núi, sự phân ly, sự chia rẽ, tiền thuê, tô, sự thuê, sự cướp bóc, sự cướp đoạt = etwas in Pacht haben +</t>
        </is>
      </c>
    </row>
    <row r="13985">
      <c r="A13985" t="inlineStr">
        <is>
          <t>Pachtdauer</t>
        </is>
      </c>
      <c r="B13985" t="inlineStr"/>
      <c r="C13985" t="inlineStr"/>
      <c r="D13985" t="inlineStr">
        <is>
          <t>sự thuê, mướn, sự lĩnh canh, thời gian thuê mướn, thời gian lĩnh canh, nhà thuê, đất thuê mướn</t>
        </is>
      </c>
    </row>
    <row r="13986">
      <c r="A13986" t="inlineStr">
        <is>
          <t>pachten</t>
        </is>
      </c>
      <c r="B13986" t="inlineStr"/>
      <c r="C13986" t="inlineStr"/>
      <c r="D13986" t="inlineStr">
        <is>
          <t>cày cấy, trồng trọt, cho thuê, trông nom trẻ em, trưng, làm ruộng = pachten +</t>
        </is>
      </c>
    </row>
    <row r="13987">
      <c r="A13987" t="inlineStr">
        <is>
          <t>Pachtung</t>
        </is>
      </c>
      <c r="B13987" t="inlineStr"/>
      <c r="C13987" t="inlineStr"/>
      <c r="D13987" t="inlineStr">
        <is>
          <t>sự dối trá, sự man trá, lời nói dối</t>
        </is>
      </c>
    </row>
    <row r="13988">
      <c r="A13988" t="inlineStr">
        <is>
          <t>Pachtzins</t>
        </is>
      </c>
      <c r="B13988" t="inlineStr"/>
      <c r="C13988" t="inlineStr"/>
      <c r="D13988" t="inlineStr">
        <is>
          <t>chỗ rách, kẽ hở, khe lá, chỗ nẻ, kẽ nứt, khe núi, sự phân ly, sự chia rẽ, tiền thuê, tô, sự thuê, sự cướp bóc, sự cướp đoạt</t>
        </is>
      </c>
    </row>
    <row r="13989">
      <c r="A13989" t="inlineStr">
        <is>
          <t>Pack</t>
        </is>
      </c>
      <c r="B13989" t="inlineStr"/>
      <c r="C13989" t="inlineStr"/>
      <c r="D13989" t="inlineStr">
        <is>
          <t>boong tàu, sàn tàu, tầng trên, tầng nóc, đất, mặt đất, cỗ bài - 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đám người lộn xộn, đám đông, lớp người thấp hèn, tiện dân, choòng cời lò, móc cời lò, gậy khuấy = mit Sack und Pack +</t>
        </is>
      </c>
    </row>
    <row r="13990">
      <c r="A13990" t="inlineStr">
        <is>
          <t>Packen</t>
        </is>
      </c>
      <c r="B13990" t="inlineStr"/>
      <c r="C13990" t="inlineStr"/>
      <c r="D13990" t="inlineStr">
        <is>
          <t>bó, bọc, gói -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gói đồ, kiện hàng, hộp để đóng hàng, sự đóng gói hàng, chương trình quảng cáo hoàn chỉnh, món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cây rơm, đụn rơm, Xtec, một số lượng lớn, nhiều, cụm súng dựng chụm vào nhau, ống khói, đám ống khói, núi đá cao, giá sách, nhà kho sách = das Packen +</t>
        </is>
      </c>
    </row>
    <row r="13991">
      <c r="A13991" t="inlineStr">
        <is>
          <t>packen</t>
        </is>
      </c>
      <c r="B13991" t="inlineStr"/>
      <c r="C13991" t="inlineStr"/>
      <c r="D13991" t="inlineStr">
        <is>
          <t>đổ vào thùng, đóng thùng - giật, chộp, bắt lấy, bám chặt, nắm chặt, giữ chặt - túm, vồ lấy, tóm, bắt, tước đoạt - móc bằng móc sắt, túm lấy, níu lấy, vật, vật lộn - nắm, chắc, túm chặt, ôm chặt, nắm được, hiểu thấu, chộp lấy, giật lấy, cố nắm lấy - - gói, bọc lại, buộc lại, đóng gói, đóng hộp,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 - + up, together) ghim, găm, cặp, kẹp, chọc thủng bằng đinh ghim, đâm thủng bằng giáo mác, ghìm chặt, + down) bắt buộc, trói chặt, rào quanh bằng chấn song - chiếm đoạt, cướp lấy, nắm lấy, tóm bắt, nắm vững, cho chiếm hữu seise), tịch thu, tịch biên, buộc dây, bị kẹt, kẹt chặt - làm rùng mình, làm run lên, làm rộn ràng, làm xúc động, làm hồi hộp, rùng mình, run lên, rộn ràng, hồi hộp, rung lên, ngân lên, rung cảm, rung động - bao, bao bọc, bao phủ, quấn, bao trùm, bảo phủ, bọc trong, nằm trong, quấn trong, gói trong, chồng lên nhau, đè lên nhau</t>
        </is>
      </c>
    </row>
    <row r="13992">
      <c r="A13992" t="inlineStr">
        <is>
          <t>packend</t>
        </is>
      </c>
      <c r="B13992" t="inlineStr"/>
      <c r="C13992" t="inlineStr"/>
      <c r="D13992" t="inlineStr">
        <is>
          <t>hấp dẫn, làm say mê, làm say sưa - truyền nhiễm, hay lây, lôi cuốn, quyến rũ - dễ nhớ, dễ thuộc, đánh lừa, cho vào bẫy, quỷ quyệt, từng hồi, từng cơn - làm rùng mình, cảm động, xúc động, hồi hộp, ly kỳ</t>
        </is>
      </c>
    </row>
    <row r="13993">
      <c r="A13993" t="inlineStr">
        <is>
          <t>Packer</t>
        </is>
      </c>
      <c r="B13993" t="inlineStr"/>
      <c r="C13993" t="inlineStr"/>
      <c r="D13993" t="inlineStr">
        <is>
          <t>người gói hàng, máy gói hàng, người đóng đồ hộp, người khuân vác, người tải hàng bằng sức vật thồ - tờ bọc, băng, lá áo, người bao gói, giấy gói, vải gói, áo choàng đàn bà = der Packer +</t>
        </is>
      </c>
    </row>
    <row r="13994">
      <c r="A13994" t="inlineStr">
        <is>
          <t>Packesel</t>
        </is>
      </c>
      <c r="B13994" t="inlineStr"/>
      <c r="C13994" t="inlineStr"/>
      <c r="D13994" t="inlineStr">
        <is>
          <t>người lao dịch, nô lệ, thân trâu ngựa - người đồng dâm nam faggot), công việc nặng nhọc, công việc vất vả, sự kiệt sức, sự suy nhược, anh chàng đầu sai, thuốc lá - bụi cây,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t>
        </is>
      </c>
    </row>
    <row r="13995">
      <c r="A13995" t="inlineStr">
        <is>
          <t>Packmaschine</t>
        </is>
      </c>
      <c r="B13995" t="inlineStr"/>
      <c r="C13995" t="inlineStr"/>
      <c r="D13995" t="inlineStr">
        <is>
          <t>người gói hàng, máy gói hàng, người đóng đồ hộp, người khuân vác, người tải hàng bằng sức vật thồ</t>
        </is>
      </c>
    </row>
    <row r="13996">
      <c r="A13996" t="inlineStr">
        <is>
          <t>Packmaterial</t>
        </is>
      </c>
      <c r="B13996" t="inlineStr"/>
      <c r="C13996" t="inlineStr"/>
      <c r="D13996" t="inlineStr">
        <is>
          <t>sự gói đồ, sự đóng kiện, sự đóng gói, sự xếp hàng vào bao bì, bao bì, sự xếp chặt, sự ních vào, sự thồ, sự khuân vác, sự chất hàng, sự gắn kín, sự nhét kín, sự đệm kín, vật liệu để gắn kín - vật liệu để nhét kín, vật liệu để đệm kín, sự đắp bằng khăn ướt, sự cuốn bằng mền ướt - sự bọc, sự gói, sự quấn, vật bao bọc, vật quấn quanh, bao gói, giấy gói</t>
        </is>
      </c>
    </row>
    <row r="13997">
      <c r="A13997" t="inlineStr">
        <is>
          <t>Packpapier</t>
        </is>
      </c>
      <c r="B13997" t="inlineStr"/>
      <c r="C13997" t="inlineStr"/>
      <c r="D13997">
        <f> das braune Packpapier +</f>
        <v/>
      </c>
    </row>
    <row r="13998">
      <c r="A13998" t="inlineStr">
        <is>
          <t>Packung</t>
        </is>
      </c>
      <c r="B13998" t="inlineStr"/>
      <c r="C13998" t="inlineStr"/>
      <c r="D13998" t="inlineStr">
        <is>
          <t>gói đồ, kiện hàng, hộp để đóng hàng, sự đóng gói hàng, chương trình quảng cáo hoàn chỉnh, món - sự gói đồ, sự đóng kiện, sự đóng gói, sự xếp hàng vào bao bì, bao bì, sự xếp chặt, sự ních vào, sự thồ, sự khuân vác, sự chất hàng, sự gắn kín, sự nhét kín, sự đệm kín, vật liệu để gắn kín - vật liệu để nhét kín, vật liệu để đệm kín, sự đắp bằng khăn ướt, sự cuốn bằng mền ướt - sự bọc, sự bao, sự gói, sự quấn, sự dán băng, giấy bọc, vải bọc = die Packung + = die feuchte Packung + = eine Packung machen +</t>
        </is>
      </c>
    </row>
    <row r="13999">
      <c r="A13999" t="inlineStr">
        <is>
          <t>Packzwirn</t>
        </is>
      </c>
      <c r="B13999" t="inlineStr"/>
      <c r="C13999" t="inlineStr"/>
      <c r="D13999" t="inlineStr">
        <is>
          <t>chỉ khâu bao bì, dây gói hàng</t>
        </is>
      </c>
    </row>
    <row r="14000">
      <c r="A14000" t="inlineStr">
        <is>
          <t>Paddel</t>
        </is>
      </c>
      <c r="B14000" t="inlineStr"/>
      <c r="C14000" t="inlineStr"/>
      <c r="D14000" t="inlineStr">
        <is>
          <t>cái giầm, cánh, cuộc bơi xuồng, sự chèo xuồng, flipper, chèo bằng giầm = das Paddelboot mit doppeltem Paddel +</t>
        </is>
      </c>
    </row>
    <row r="14001">
      <c r="A14001" t="inlineStr">
        <is>
          <t>Paddelboot</t>
        </is>
      </c>
      <c r="B14001" t="inlineStr"/>
      <c r="C14001" t="inlineStr"/>
      <c r="D14001" t="inlineStr">
        <is>
          <t>xuồng - xuồng caiac</t>
        </is>
      </c>
    </row>
    <row r="14002">
      <c r="A14002" t="inlineStr">
        <is>
          <t>Paddeln</t>
        </is>
      </c>
      <c r="B14002" t="inlineStr"/>
      <c r="C14002" t="inlineStr"/>
      <c r="D14002" t="inlineStr">
        <is>
          <t>cái giầm, cánh, cuộc bơi xuồng, sự chèo xuồng, flipper, chèo bằng giầm</t>
        </is>
      </c>
    </row>
    <row r="14003">
      <c r="A14003" t="inlineStr">
        <is>
          <t>paddeln</t>
        </is>
      </c>
      <c r="B14003" t="inlineStr"/>
      <c r="C14003" t="inlineStr"/>
      <c r="D14003" t="inlineStr">
        <is>
          <t>bơi xuồng - chèo thuyền bằng giầm, chèo nhẹ nhàng, lội nước, vầy, vọc, nghịch bằng ngón tay, đi chập chững</t>
        </is>
      </c>
    </row>
    <row r="14004">
      <c r="A14004" t="inlineStr">
        <is>
          <t>paff!</t>
        </is>
      </c>
      <c r="B14004" t="inlineStr"/>
      <c r="C14004" t="inlineStr"/>
      <c r="D14004" t="inlineStr">
        <is>
          <t>bốp, đánh bốp một cái, đốp!, bốp</t>
        </is>
      </c>
    </row>
    <row r="14005">
      <c r="A14005" t="inlineStr">
        <is>
          <t>paffen</t>
        </is>
      </c>
      <c r="B14005" t="inlineStr"/>
      <c r="C14005" t="inlineStr"/>
      <c r="D14005" t="inlineStr">
        <is>
          <t>thở phù phù, phụt phụt ra, phụt khói ra, phụt hơi ra, hút bập bập, hút từng hơi ngắn, phùng lên, phồng lên, vênh váo, dương dương tự đắc, thổi phù, thổi phụt ra, phụt ra, nói hổn hển - làm mệt đứt hơi, động tính từ quá khứ) làm phùng lên, làm phồng lên, làm vênh váo, làm dương dương tự đắc, làm bồng lên, quảng cáo láo, quảng cáo khuếch khoác - phát ra từng luồng nhẹ, thổi nhẹ, to ra một mùi nhẹ</t>
        </is>
      </c>
    </row>
    <row r="14006">
      <c r="A14006" t="inlineStr">
        <is>
          <t>Pagen</t>
        </is>
      </c>
      <c r="B14006" t="inlineStr"/>
      <c r="C14006" t="inlineStr"/>
      <c r="D14006" t="inlineStr">
        <is>
          <t>đánh số trang, sai em nhỏ phục vụ gọi, làm em nhỏ phục vụ</t>
        </is>
      </c>
    </row>
    <row r="14007">
      <c r="A14007" t="inlineStr">
        <is>
          <t>paginieren</t>
        </is>
      </c>
      <c r="B14007" t="inlineStr"/>
      <c r="C14007" t="inlineStr"/>
      <c r="D14007" t="inlineStr">
        <is>
          <t>đánh số trang, sai em nhỏ phục vụ gọi, làm em nhỏ phục vụ</t>
        </is>
      </c>
    </row>
    <row r="14008">
      <c r="A14008" t="inlineStr">
        <is>
          <t>Pagode</t>
        </is>
      </c>
      <c r="B14008" t="inlineStr"/>
      <c r="C14008" t="inlineStr"/>
      <c r="D14008" t="inlineStr">
        <is>
          <t>chùa, đồng pagôt, quán</t>
        </is>
      </c>
    </row>
    <row r="14009">
      <c r="A14009" t="inlineStr">
        <is>
          <t>Paket</t>
        </is>
      </c>
      <c r="B14009" t="inlineStr"/>
      <c r="C14009" t="inlineStr"/>
      <c r="D14009" t="inlineStr">
        <is>
          <t>kiện, tai hoạ, thảm hoạ, nỗi đau buồn, nỗi thống khổ, nỗi đau đớn - bó, bọc, gói - ba lô, đàn, bầy, lũ, loạt, lô, bộ, cỗ, khối lượng hàng đóng gói trong một vụ, phương pháp đóng gói hàng, hàng tiền đạo, đám băng nổi pack ice), khăn ướt để đắp, mền ướt để cuốn, sự đắp khăn ướt - sự cuốn mền ướt, lượt đắp - gói đồ, kiện hàng, hộp để đóng hàng, sự đóng gói hàng, chương trình quảng cáo hoàn chỉnh, món - gói nhỏ, tàu chở thư packet boat), món tiền được cuộc, món tiền thua cuộc, viên đạn - bưu kiện postal parcel), chuyển hàng, mảnh đất, miếng đất, phần, bọn = ein Paket verschnüren +</t>
        </is>
      </c>
    </row>
    <row r="14010">
      <c r="A14010" t="inlineStr">
        <is>
          <t>Paketpost</t>
        </is>
      </c>
      <c r="B14010" t="inlineStr"/>
      <c r="C14010" t="inlineStr"/>
      <c r="D14010" t="inlineStr">
        <is>
          <t>bộ phận bưu kiện</t>
        </is>
      </c>
    </row>
    <row r="14011">
      <c r="A14011" t="inlineStr">
        <is>
          <t>Pakt</t>
        </is>
      </c>
      <c r="B14011" t="inlineStr"/>
      <c r="C14011" t="inlineStr"/>
      <c r="D14011" t="inlineStr">
        <is>
          <t>sự thoả thuận, hiệp ước, hợp đồng, giao kèo, khế ước, hộp phấn sáp bỏ túi - công ước = einen Pakt schließen +</t>
        </is>
      </c>
    </row>
    <row r="14012">
      <c r="A14012" t="inlineStr">
        <is>
          <t>Palast</t>
        </is>
      </c>
      <c r="B14012" t="inlineStr"/>
      <c r="C14012" t="inlineStr"/>
      <c r="D14012" t="inlineStr">
        <is>
          <t>cung, điện, lâu đài, chỗ ở chính thức, quán ăn trang trí loè loẹt, tiệm rượu trang trí loè loẹt gin palace)</t>
        </is>
      </c>
    </row>
    <row r="14013">
      <c r="A14013" t="inlineStr">
        <is>
          <t>palastartig</t>
        </is>
      </c>
      <c r="B14013" t="inlineStr"/>
      <c r="C14013" t="inlineStr"/>
      <c r="D14013" t="inlineStr">
        <is>
          <t>như lâu đài, như cung điện, nguy nga</t>
        </is>
      </c>
    </row>
    <row r="14014">
      <c r="A14014" t="inlineStr">
        <is>
          <t>Palaver</t>
        </is>
      </c>
      <c r="B14014" t="inlineStr"/>
      <c r="C14014" t="inlineStr"/>
      <c r="D14014" t="inlineStr">
        <is>
          <t>lời nói ba hoa, lời dỗ ngọt, lời phỉnh phờ, lời tán tỉnh, cuộc hội đàm, áp phe, chuyện làm ăn, cọc, cọc rào, giới hạn, vạch dọc giữa</t>
        </is>
      </c>
    </row>
    <row r="14015">
      <c r="A14015" t="inlineStr">
        <is>
          <t>Palette</t>
        </is>
      </c>
      <c r="B14015" t="inlineStr"/>
      <c r="C14015" t="inlineStr"/>
      <c r="D14015" t="inlineStr">
        <is>
          <t>bảng màu pallet), màu sắc riêng - ổ rơm, nệm rơm, bàn xoa, bảng màu palette) - phiến đá mỏng, tấm ván bìa, thanh, tấm</t>
        </is>
      </c>
    </row>
    <row r="14016">
      <c r="A14016" t="inlineStr">
        <is>
          <t>Palindrom</t>
        </is>
      </c>
      <c r="B14016" t="inlineStr"/>
      <c r="C14016" t="inlineStr"/>
      <c r="D14016" t="inlineStr">
        <is>
          <t>từ đọc xuôi ngược đều giống như nhau, câu thơ đọc xuôi ngược đều giống nhau</t>
        </is>
      </c>
    </row>
    <row r="14017">
      <c r="A14017" t="inlineStr">
        <is>
          <t>Palisade</t>
        </is>
      </c>
      <c r="B14017" t="inlineStr"/>
      <c r="C14017" t="inlineStr"/>
      <c r="D14017" t="inlineStr">
        <is>
          <t>sườn thoai thoải, dao phay - hàng rào cọ, hàng rào chấn song sắt, cọc rào nhọn, hàng vách đá dốc đứng - cái trống, khung thêu = mit einer Palisade umgeben +</t>
        </is>
      </c>
    </row>
    <row r="14018">
      <c r="A14018" t="inlineStr">
        <is>
          <t>Palme</t>
        </is>
      </c>
      <c r="B14018" t="inlineStr"/>
      <c r="C14018" t="inlineStr"/>
      <c r="D14018">
        <f> jemanden auf die Palme bringen + = Sie brachte mich auf die Palme. +</f>
        <v/>
      </c>
    </row>
    <row r="14019">
      <c r="A14019" t="inlineStr">
        <is>
          <t>Palmen</t>
        </is>
      </c>
      <c r="B14019" t="inlineStr"/>
      <c r="C14019" t="inlineStr"/>
      <c r="D14019" t="inlineStr">
        <is>
          <t>cây cọ, giống cây cọ, nhiều cây cọ, chiến thắng, huy hoàng, quang vinh, rực rỡ</t>
        </is>
      </c>
    </row>
    <row r="14020">
      <c r="A14020" t="inlineStr">
        <is>
          <t>Pamphlet</t>
        </is>
      </c>
      <c r="B14020" t="inlineStr"/>
      <c r="C14020" t="inlineStr"/>
      <c r="D14020" t="inlineStr">
        <is>
          <t>bài văn đả kích - Pamfơlê, cuốn sách nhỏ</t>
        </is>
      </c>
    </row>
    <row r="14021">
      <c r="A14021" t="inlineStr">
        <is>
          <t>Panier</t>
        </is>
      </c>
      <c r="B14021" t="inlineStr"/>
      <c r="C14021" t="inlineStr"/>
      <c r="D14021" t="inlineStr">
        <is>
          <t>ngọn cờ, biểu ngữ, đầu đề chữ lớn suốt mặt trang báo</t>
        </is>
      </c>
    </row>
    <row r="14022">
      <c r="A14022" t="inlineStr">
        <is>
          <t>panieren</t>
        </is>
      </c>
      <c r="B14022" t="inlineStr"/>
      <c r="C14022" t="inlineStr"/>
      <c r="D14022" t="inlineStr">
        <is>
          <t>làm thủng, chọc thủng, phá vỡ, nhảy lên khỏi mặt nước - bẻ vụn, bóp vụn, rắt những mảnh vụn lên, phủi những mảnh vụn, quét những mảnh vụn - kéo lưới vét, đánh lưới vét, nạo vét, rắc = etwas panieren +</t>
        </is>
      </c>
    </row>
    <row r="14023">
      <c r="A14023" t="inlineStr">
        <is>
          <t>Panik</t>
        </is>
      </c>
      <c r="B14023" t="inlineStr"/>
      <c r="C14023" t="inlineStr"/>
      <c r="D14023" t="inlineStr">
        <is>
          <t>cây tắc - sự sợ hãi, sự kinh hoàng, sự hoang mang lo sợ, sự mua vội vì hốt hoảng, sự bán chạy vì hốt hoảng hoang mang - sự chạy tán loạn, sự chạy trốn, phong trào tự phát, phong trào thiếu phối hợp = zu Panik neigend + = in Panik geraten + = in Panik versetzen + = von Panik ergriffen werden +</t>
        </is>
      </c>
    </row>
    <row r="14024">
      <c r="A14024" t="inlineStr">
        <is>
          <t>Panikmacher</t>
        </is>
      </c>
      <c r="B14024" t="inlineStr"/>
      <c r="C14024" t="inlineStr"/>
      <c r="D14024" t="inlineStr">
        <is>
          <t>người phao tin đồn làm hốt hoảng</t>
        </is>
      </c>
    </row>
    <row r="14025">
      <c r="A14025" t="inlineStr">
        <is>
          <t>panisch</t>
        </is>
      </c>
      <c r="B14025" t="inlineStr"/>
      <c r="C14025" t="inlineStr"/>
      <c r="D14025" t="inlineStr">
        <is>
          <t>sự hoảng sợ, sự hoang mang sợ hãi, hoảng sợ, hoang mang sợ hãi - - hay hoảng sợ, yếu bóng vía, hay hoang mang sợ hãi</t>
        </is>
      </c>
    </row>
    <row r="14026">
      <c r="A14026" t="inlineStr">
        <is>
          <t>Panne</t>
        </is>
      </c>
      <c r="B14026" t="inlineStr"/>
      <c r="C14026" t="inlineStr"/>
      <c r="D14026" t="inlineStr">
        <is>
          <t>sự hỏng máy, sự sút sức, sự suy nhược, sự tan vỡ, sự suy sụp, sự thất bại, sự chọc thủng, sự phân ra, sự chia ra từng món, sự phân nhỏ, sự phân tích, điệu múa bricđao - tiếng xèo xèo, tiếng xì xì - việc rủi ro, việc không may, tai nạn, sự bất hạnh - sự đâm, sự châm, sự chích, lỗ đâm, lỗ châm, lỗ chích, lỗ thủng, sự đánh thủng = die Panne + = ich hatte eine Panne +</t>
        </is>
      </c>
    </row>
    <row r="14027">
      <c r="A14027" t="inlineStr">
        <is>
          <t>panoramisch</t>
        </is>
      </c>
      <c r="B14027" t="inlineStr"/>
      <c r="C14027" t="inlineStr"/>
      <c r="D14027" t="inlineStr">
        <is>
          <t>có cảnh tầm rộng, có tính chất toàn cảnh</t>
        </is>
      </c>
    </row>
    <row r="14028">
      <c r="A14028" t="inlineStr">
        <is>
          <t>Pansen</t>
        </is>
      </c>
      <c r="B14028" t="inlineStr"/>
      <c r="C14028" t="inlineStr"/>
      <c r="D14028" t="inlineStr">
        <is>
          <t>dạ cỏ = der Pansen +</t>
        </is>
      </c>
    </row>
    <row r="14029">
      <c r="A14029" t="inlineStr">
        <is>
          <t>Panther</t>
        </is>
      </c>
      <c r="B14029" t="inlineStr"/>
      <c r="C14029" t="inlineStr"/>
      <c r="D14029" t="inlineStr">
        <is>
          <t>con báo</t>
        </is>
      </c>
    </row>
    <row r="14030">
      <c r="A14030" t="inlineStr">
        <is>
          <t>Pantoffel</t>
        </is>
      </c>
      <c r="B14030" t="inlineStr"/>
      <c r="C14030" t="inlineStr"/>
      <c r="D14030" t="inlineStr">
        <is>
          <t>dép đi trong nhà, dép lê, giày hạ, guốc phanh, người thả chó = unter dem Pantoffel stehen + = unter dem Pantoffel stehend +</t>
        </is>
      </c>
    </row>
    <row r="14031">
      <c r="A14031" t="inlineStr">
        <is>
          <t>Pantoffelheld</t>
        </is>
      </c>
      <c r="B14031" t="inlineStr"/>
      <c r="C14031" t="inlineStr"/>
      <c r="D14031">
        <f> Er ist ein Pantoffelheld. +</f>
        <v/>
      </c>
    </row>
    <row r="14032">
      <c r="A14032" t="inlineStr">
        <is>
          <t>Pantomime</t>
        </is>
      </c>
      <c r="B14032" t="inlineStr"/>
      <c r="C14032" t="inlineStr"/>
      <c r="D14032" t="inlineStr">
        <is>
          <t>kịch điệu bộ Hy-lạp), diễn viên kịch điệu bộ, người giỏi bắt chước, anh hề = die Pantomime + = die Pantomime + = in der Pantomime auftreten +</t>
        </is>
      </c>
    </row>
    <row r="14033">
      <c r="A14033" t="inlineStr">
        <is>
          <t>pantomimisch</t>
        </is>
      </c>
      <c r="B14033" t="inlineStr"/>
      <c r="C14033" t="inlineStr"/>
      <c r="D14033" t="inlineStr">
        <is>
          <t>ra hiệu kịch câm</t>
        </is>
      </c>
    </row>
    <row r="14034">
      <c r="A14034" t="inlineStr">
        <is>
          <t>Panzer</t>
        </is>
      </c>
      <c r="B14034" t="inlineStr"/>
      <c r="C14034" t="inlineStr"/>
      <c r="D14034" t="inlineStr">
        <is>
          <t>áo giáp, vỏ sắt, các loại xe bọc sắt, áo lặn, giáp vỏ sắt, huy hiệu coat armour) - yếm - thư từ, bưu kiện, bưu phẩm, chuyển thư, bưu điện, xe thư - vỏ, bao, mai, vỏ tàu, tường nhà, quan tài trong, thuyền đua, đạn trái phá, đạn súng cối, đạn, đốc kiếm, shell-jacket, lớp, nét đại cương, vỏ bề ngoài, đàn lia - thùng, két, bể, xe tăng = der leichte Panzer +</t>
        </is>
      </c>
    </row>
    <row r="14035">
      <c r="A14035" t="inlineStr">
        <is>
          <t>Panzerfaust</t>
        </is>
      </c>
      <c r="B14035" t="inlineStr"/>
      <c r="C14035" t="inlineStr"/>
      <c r="D14035" t="inlineStr">
        <is>
          <t>súng bazôca</t>
        </is>
      </c>
    </row>
    <row r="14036">
      <c r="A14036" t="inlineStr">
        <is>
          <t>panzern</t>
        </is>
      </c>
      <c r="B14036" t="inlineStr"/>
      <c r="C14036" t="inlineStr"/>
      <c r="D14036" t="inlineStr">
        <is>
          <t>bọc sắt - mặc áo giáp, gửi qua bưu điện - bọc kim loại, mạ, sắp chữ thành bát</t>
        </is>
      </c>
    </row>
    <row r="14037">
      <c r="A14037" t="inlineStr">
        <is>
          <t>Panzerschrank</t>
        </is>
      </c>
      <c r="B14037" t="inlineStr"/>
      <c r="C14037" t="inlineStr"/>
      <c r="D14037" t="inlineStr">
        <is>
          <t>chạn, tủ sắt, két bạc</t>
        </is>
      </c>
    </row>
    <row r="14038">
      <c r="A14038" t="inlineStr">
        <is>
          <t>Panzerturm</t>
        </is>
      </c>
      <c r="B14038" t="inlineStr"/>
      <c r="C14038" t="inlineStr"/>
      <c r="D14038" t="inlineStr">
        <is>
          <t>vòm, vòm bát úp, lò đứng, lò đúc, đỉnh vòm = der Panzerturm +</t>
        </is>
      </c>
    </row>
    <row r="14039">
      <c r="A14039" t="inlineStr">
        <is>
          <t>Panzerwagen</t>
        </is>
      </c>
      <c r="B14039" t="inlineStr"/>
      <c r="C14039" t="inlineStr"/>
      <c r="D14039" t="inlineStr">
        <is>
          <t>thùng, két, bể, xe tăng = das Depot für Panzerwagen +</t>
        </is>
      </c>
    </row>
    <row r="14040">
      <c r="A14040" t="inlineStr">
        <is>
          <t>Papa</t>
        </is>
      </c>
      <c r="B14040" t="inlineStr"/>
      <c r="C14040" t="inlineStr"/>
      <c r="D14040" t="inlineStr">
        <is>
          <t>ba, cha, bố, thầy - - của papa ba - uây b</t>
        </is>
      </c>
    </row>
    <row r="14041">
      <c r="A14041" t="inlineStr">
        <is>
          <t>Papagei</t>
        </is>
      </c>
      <c r="B14041" t="inlineStr"/>
      <c r="C14041" t="inlineStr"/>
      <c r="D14041" t="inlineStr">
        <is>
          <t>con vẹt &amp; )</t>
        </is>
      </c>
    </row>
    <row r="14042">
      <c r="A14042" t="inlineStr">
        <is>
          <t>Papierbogen</t>
        </is>
      </c>
      <c r="B14042" t="inlineStr"/>
      <c r="C14042" t="inlineStr"/>
      <c r="D14042" t="inlineStr">
        <is>
          <t>khăn trải giường, lá, tấm, phiến, tờ, tờ báo, dải, vỉa, dây lèo, buồm</t>
        </is>
      </c>
    </row>
    <row r="14043">
      <c r="A14043" t="inlineStr">
        <is>
          <t>Papiere</t>
        </is>
      </c>
      <c r="B14043" t="inlineStr"/>
      <c r="C14043" t="inlineStr"/>
      <c r="D14043">
        <f> die mündelsicheren Papiere +</f>
        <v/>
      </c>
    </row>
    <row r="14044">
      <c r="A14044" t="inlineStr">
        <is>
          <t>Papiergeld</t>
        </is>
      </c>
      <c r="B14044" t="inlineStr"/>
      <c r="C14044" t="inlineStr"/>
      <c r="D14044" t="inlineStr">
        <is>
          <t>giấy, giấy tờ, giấy má, báo, bạc giấy paper money), hối phiếu, gói giấy, túi giấy, giấy vào cửa không mất tiền, vé mời, đề bài thi, bài luận văn, bài thuyết trình = das Bündel Papiergeld + = das falsche Papiergeld +</t>
        </is>
      </c>
    </row>
    <row r="14045">
      <c r="A14045" t="inlineStr">
        <is>
          <t>Papierkorb</t>
        </is>
      </c>
      <c r="B14045" t="inlineStr"/>
      <c r="C14045" t="inlineStr"/>
      <c r="D14045">
        <f> in den Papierkorb werfen +</f>
        <v/>
      </c>
    </row>
    <row r="14046">
      <c r="A14046" t="inlineStr">
        <is>
          <t>Papierrolle</t>
        </is>
      </c>
      <c r="B14046" t="inlineStr"/>
      <c r="C14046" t="inlineStr"/>
      <c r="D14046" t="inlineStr">
        <is>
          <t>cuộn giấy, cuộn da lừa, cuộn sách, cuộc câu đối, bảng danh sách, đường xoáy ốc, hình trang trí dạng cuộn - vi dệt, tấm vi, súc giấy, cuộn giấy lớn, mạng, t, màng da, thân, đĩa, mỏ, lưỡi</t>
        </is>
      </c>
    </row>
    <row r="14047">
      <c r="A14047" t="inlineStr">
        <is>
          <t>Papierstreifen</t>
        </is>
      </c>
      <c r="B14047" t="inlineStr"/>
      <c r="C14047" t="inlineStr"/>
      <c r="D14047"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14048">
      <c r="A14048" t="inlineStr">
        <is>
          <t>Papierwaren</t>
        </is>
      </c>
      <c r="B14048" t="inlineStr"/>
      <c r="C14048" t="inlineStr"/>
      <c r="D14048" t="inlineStr">
        <is>
          <t>đồ dùng văn phòng</t>
        </is>
      </c>
    </row>
    <row r="14049">
      <c r="A14049" t="inlineStr">
        <is>
          <t>Papille</t>
        </is>
      </c>
      <c r="B14049" t="inlineStr"/>
      <c r="C14049" t="inlineStr"/>
      <c r="D14049" t="inlineStr">
        <is>
          <t>nh</t>
        </is>
      </c>
    </row>
    <row r="14050">
      <c r="A14050" t="inlineStr">
        <is>
          <t>Papillen</t>
        </is>
      </c>
      <c r="B14050" t="inlineStr"/>
      <c r="C14050" t="inlineStr"/>
      <c r="D14050" t="inlineStr">
        <is>
          <t>nh</t>
        </is>
      </c>
    </row>
    <row r="14051">
      <c r="A14051" t="inlineStr">
        <is>
          <t>Pappband</t>
        </is>
      </c>
      <c r="B14051" t="inlineStr"/>
      <c r="C14051" t="inlineStr"/>
      <c r="D14051">
        <f> mit Pappband +</f>
        <v/>
      </c>
    </row>
    <row r="14052">
      <c r="A14052" t="inlineStr">
        <is>
          <t>Pappdeckel</t>
        </is>
      </c>
      <c r="B14052" t="inlineStr"/>
      <c r="C14052" t="inlineStr"/>
      <c r="D14052" t="inlineStr">
        <is>
          <t>tấm ván, bảng, giấy bồi, bìa cứng, cơm tháng, cơm trọ, tiền cơm tháng, bàn ăn, bàn, ban, uỷ ban, bộ, boong tàu, mạn thuyền, sân khấu, đường chạy vát - bìa cưng, các tông - - quân bài, danh thiếp, vé xe lửa, bằng bìa cứng, bằng giấy bồi, không bền, không chắc chắn, mỏng mảnh</t>
        </is>
      </c>
    </row>
    <row r="14053">
      <c r="A14053" t="inlineStr">
        <is>
          <t>Pappel</t>
        </is>
      </c>
      <c r="B14053" t="inlineStr"/>
      <c r="C14053" t="inlineStr"/>
      <c r="D14053" t="inlineStr">
        <is>
          <t>cây bạch dương</t>
        </is>
      </c>
    </row>
    <row r="14054">
      <c r="A14054" t="inlineStr">
        <is>
          <t>pappig</t>
        </is>
      </c>
      <c r="B14054" t="inlineStr"/>
      <c r="C14054" t="inlineStr"/>
      <c r="D14054" t="inlineStr">
        <is>
          <t>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nặng nề, chậm chạp</t>
        </is>
      </c>
    </row>
    <row r="14055">
      <c r="A14055" t="inlineStr">
        <is>
          <t>Papstkrone</t>
        </is>
      </c>
      <c r="B14055" t="inlineStr"/>
      <c r="C14055" t="inlineStr"/>
      <c r="D14055" t="inlineStr">
        <is>
          <t>mũ tiara</t>
        </is>
      </c>
    </row>
    <row r="14056">
      <c r="A14056" t="inlineStr">
        <is>
          <t>Papyrus</t>
        </is>
      </c>
      <c r="B14056" t="inlineStr"/>
      <c r="C14056" t="inlineStr"/>
      <c r="D14056" t="inlineStr">
        <is>
          <t>cây cói giấy, giấy cói, sách giấy cói</t>
        </is>
      </c>
    </row>
    <row r="14057">
      <c r="A14057" t="inlineStr">
        <is>
          <t>Parabel</t>
        </is>
      </c>
      <c r="B14057" t="inlineStr"/>
      <c r="C14057" t="inlineStr"/>
      <c r="D14057" t="inlineStr">
        <is>
          <t>truyện ngụ ngôn, lời nói bí ẩn, tục ngữ = die Parabel +</t>
        </is>
      </c>
    </row>
    <row r="14058">
      <c r="A14058" t="inlineStr">
        <is>
          <t>Parabolantenne</t>
        </is>
      </c>
      <c r="B14058" t="inlineStr"/>
      <c r="C14058" t="inlineStr"/>
      <c r="D14058" t="inlineStr">
        <is>
          <t>đĩa, móm ăn, vật hình đĩa, chén, tách = die Parabolantenne +</t>
        </is>
      </c>
    </row>
    <row r="14059">
      <c r="A14059" t="inlineStr">
        <is>
          <t>Parade</t>
        </is>
      </c>
      <c r="B14059" t="inlineStr"/>
      <c r="C14059" t="inlineStr"/>
      <c r="D14059" t="inlineStr">
        <is>
          <t>sự thủ thế, sự giữ miếng, sự đề phòng, cái chắn, sự thay phiên gác, lính gác, đội canh gác, người bảo vệ, cận vệ, vệ binh, lính canh trại giam, đội lính canh trại giam, đội quân - trưởng tàu - sự xem lại, sự xét lại, cuộc duyệt binh, cuộc thao diễn, sự xem xét lại, sự duyệt binh lại, sự hồi tưởng, sự phê bình, bài phê bình, tạp chí = die Parade + = die Parade + = zur Parade + = die Parade abnehmen + = in Parade aufmarschieren lassen +</t>
        </is>
      </c>
    </row>
    <row r="14060">
      <c r="A14060" t="inlineStr">
        <is>
          <t>paradieren</t>
        </is>
      </c>
      <c r="B14060" t="inlineStr"/>
      <c r="C14060" t="inlineStr"/>
      <c r="D14060" t="inlineStr">
        <is>
          <t>tập họp để duyệt binh, cho diễu hành, cho diễu binh, phô trương, diễu hành qua, tuần hành qua, diễu hành, tuần hành</t>
        </is>
      </c>
    </row>
    <row r="14061">
      <c r="A14061" t="inlineStr">
        <is>
          <t>Paradies</t>
        </is>
      </c>
      <c r="B14061" t="inlineStr"/>
      <c r="C14061" t="inlineStr"/>
      <c r="D14061" t="inlineStr">
        <is>
          <t>thiên đường, nơi cực lạc, lạc viên earthly paradise), vườn thú, tầng thượng, tầng trêm cùng</t>
        </is>
      </c>
    </row>
    <row r="14062">
      <c r="A14062" t="inlineStr">
        <is>
          <t>Paradigma</t>
        </is>
      </c>
      <c r="B14062" t="inlineStr"/>
      <c r="C14062" t="inlineStr"/>
      <c r="D14062" t="inlineStr">
        <is>
          <t>mẫu, hệ biến hoá</t>
        </is>
      </c>
    </row>
    <row r="14063">
      <c r="A14063" t="inlineStr">
        <is>
          <t>paradoxerweise</t>
        </is>
      </c>
      <c r="B14063" t="inlineStr"/>
      <c r="C14063" t="inlineStr"/>
      <c r="D14063" t="inlineStr">
        <is>
          <t>ngược đời, nghịch lý</t>
        </is>
      </c>
    </row>
    <row r="14064">
      <c r="A14064" t="inlineStr">
        <is>
          <t>Paradoxon</t>
        </is>
      </c>
      <c r="B14064" t="inlineStr"/>
      <c r="C14064" t="inlineStr"/>
      <c r="D14064" t="inlineStr">
        <is>
          <t>ý kiến ngược đời, nghịch biện, nghịch lý, ngược đời, vật ngược đời</t>
        </is>
      </c>
    </row>
    <row r="14065">
      <c r="A14065" t="inlineStr">
        <is>
          <t>Paraffin</t>
        </is>
      </c>
      <c r="B14065" t="inlineStr"/>
      <c r="C14065" t="inlineStr"/>
      <c r="D14065">
        <f> das Paraffin + = mit Paraffin tränken +</f>
        <v/>
      </c>
    </row>
    <row r="14066">
      <c r="A14066" t="inlineStr">
        <is>
          <t>Paragraph</t>
        </is>
      </c>
      <c r="B14066" t="inlineStr"/>
      <c r="C14066" t="inlineStr"/>
      <c r="D14066" t="inlineStr">
        <is>
          <t>bài báo, điều khoản, mục, đồ, thức, vật phẩm, hàng, mạo từ - đoạn văn, dấu mở đầu một đoạn văn, dấu xuống dòng, mẫu tin - sự cắt, chỗ cắt, phần cắt ra, đoạn cắt ra, khu vực, tiết đoạn, mặt cắt, tiết diện, phân chi, tiểu đội, lát cắt, tầng lớp nhân dân = der Paragraph 218 +</t>
        </is>
      </c>
    </row>
    <row r="14067">
      <c r="A14067" t="inlineStr">
        <is>
          <t>Paragraphen</t>
        </is>
      </c>
      <c r="B14067" t="inlineStr"/>
      <c r="C14067" t="inlineStr"/>
      <c r="D14067" t="inlineStr">
        <is>
          <t>sắp xếp thành đoạn, chia thành đoạn, viết mẫu tin</t>
        </is>
      </c>
    </row>
    <row r="14068">
      <c r="A14068" t="inlineStr">
        <is>
          <t>Paragraphenzeichen</t>
        </is>
      </c>
      <c r="B14068" t="inlineStr"/>
      <c r="C14068" t="inlineStr"/>
      <c r="D14068" t="inlineStr">
        <is>
          <t>đoạn văn, dấu mở đầu một đoạn văn, dấu xuống dòng, mẫu tin</t>
        </is>
      </c>
    </row>
    <row r="14069">
      <c r="A14069" t="inlineStr">
        <is>
          <t>Parallaxe</t>
        </is>
      </c>
      <c r="B14069" t="inlineStr"/>
      <c r="C14069" t="inlineStr"/>
      <c r="D14069" t="inlineStr">
        <is>
          <t>thị sai = die Parallaxe betreffend +</t>
        </is>
      </c>
    </row>
    <row r="14070">
      <c r="A14070" t="inlineStr">
        <is>
          <t>parallel</t>
        </is>
      </c>
      <c r="B14070" t="inlineStr"/>
      <c r="C14070" t="inlineStr"/>
      <c r="D14070" t="inlineStr">
        <is>
          <t>ở bên, phụ thêm, có thân thuộc ngành bên, có họ nhưng khác chi = parallel + = parallel machen + = parallel laufen zu +</t>
        </is>
      </c>
    </row>
    <row r="14071">
      <c r="A14071" t="inlineStr">
        <is>
          <t>Parallele</t>
        </is>
      </c>
      <c r="B14071" t="inlineStr"/>
      <c r="C14071" t="inlineStr"/>
      <c r="D14071" t="inlineStr">
        <is>
          <t>đường song song, đường vĩ, vĩ tuyến parallel of latitude), đường hào ngang, người tương đương, vật tương đương, sự so sánh, sự tương đương, sự mắc song song, dấu song song = eine Parallele ziehen +</t>
        </is>
      </c>
    </row>
    <row r="14072">
      <c r="A14072" t="inlineStr">
        <is>
          <t>Parallelfall</t>
        </is>
      </c>
      <c r="B14072" t="inlineStr"/>
      <c r="C14072" t="inlineStr"/>
      <c r="D14072" t="inlineStr">
        <is>
          <t>đường song song, đường vĩ, vĩ tuyến parallel of latitude), đường hào ngang, người tương đương, vật tương đương, sự so sánh, sự tương đương, sự mắc song song, dấu song song</t>
        </is>
      </c>
    </row>
    <row r="14073">
      <c r="A14073" t="inlineStr">
        <is>
          <t>Parallelismus</t>
        </is>
      </c>
      <c r="B14073" t="inlineStr"/>
      <c r="C14073" t="inlineStr"/>
      <c r="D14073" t="inlineStr">
        <is>
          <t>sự song song, tính song song, sự tương đương, tính tương đương, cách đổi, lối song song, quan hệ song song</t>
        </is>
      </c>
    </row>
    <row r="14074">
      <c r="A14074" t="inlineStr">
        <is>
          <t>parallellaufend</t>
        </is>
      </c>
      <c r="B14074" t="inlineStr"/>
      <c r="C14074" t="inlineStr"/>
      <c r="D14074" t="inlineStr">
        <is>
          <t>song song, tương đương, tương tự, giống với, ngang hàng</t>
        </is>
      </c>
    </row>
    <row r="14075">
      <c r="A14075" t="inlineStr">
        <is>
          <t>Parallelogramm</t>
        </is>
      </c>
      <c r="B14075" t="inlineStr"/>
      <c r="C14075" t="inlineStr"/>
      <c r="D14075" t="inlineStr">
        <is>
          <t>hình bình hành</t>
        </is>
      </c>
    </row>
    <row r="14076">
      <c r="A14076" t="inlineStr">
        <is>
          <t>Parallelschaltung</t>
        </is>
      </c>
      <c r="B14076" t="inlineStr"/>
      <c r="C14076" t="inlineStr"/>
      <c r="D14076">
        <f> die Parallelschaltung + = die Parallelschaltung +</f>
        <v/>
      </c>
    </row>
    <row r="14077">
      <c r="A14077" t="inlineStr">
        <is>
          <t>paralytisch</t>
        </is>
      </c>
      <c r="B14077" t="inlineStr"/>
      <c r="C14077" t="inlineStr"/>
      <c r="D14077" t="inlineStr">
        <is>
          <t>bị liệt, bị tê liệt, say mèm, say tí bỉ</t>
        </is>
      </c>
    </row>
    <row r="14078">
      <c r="A14078" t="inlineStr">
        <is>
          <t>Parameter</t>
        </is>
      </c>
      <c r="B14078" t="inlineStr"/>
      <c r="C14078" t="inlineStr"/>
      <c r="D14078" t="inlineStr">
        <is>
          <t>thông số, tham số, tham biến</t>
        </is>
      </c>
    </row>
    <row r="14079">
      <c r="A14079" t="inlineStr">
        <is>
          <t>parametrisch</t>
        </is>
      </c>
      <c r="B14079" t="inlineStr"/>
      <c r="C14079" t="inlineStr"/>
      <c r="D14079" t="inlineStr">
        <is>
          <t>thông số, tham số, tham biến</t>
        </is>
      </c>
    </row>
    <row r="14080">
      <c r="A14080" t="inlineStr">
        <is>
          <t>paramilitarisch</t>
        </is>
      </c>
      <c r="B14080" t="inlineStr"/>
      <c r="C14080" t="inlineStr"/>
      <c r="D14080" t="inlineStr">
        <is>
          <t>nửa quân sự</t>
        </is>
      </c>
    </row>
    <row r="14081">
      <c r="A14081" t="inlineStr">
        <is>
          <t>Paranoia</t>
        </is>
      </c>
      <c r="B14081" t="inlineStr"/>
      <c r="C14081" t="inlineStr"/>
      <c r="D14081" t="inlineStr">
        <is>
          <t>Paranoia, chứng hoang tưởng bộ phận</t>
        </is>
      </c>
    </row>
    <row r="14082">
      <c r="A14082" t="inlineStr">
        <is>
          <t>paranoisch</t>
        </is>
      </c>
      <c r="B14082" t="inlineStr"/>
      <c r="C14082" t="inlineStr"/>
      <c r="D14082" t="inlineStr">
        <is>
          <t>chứng paranoia, chứng hoang tưởng bộ phận</t>
        </is>
      </c>
    </row>
    <row r="14083">
      <c r="A14083" t="inlineStr">
        <is>
          <t>Parasit</t>
        </is>
      </c>
      <c r="B14083" t="inlineStr"/>
      <c r="C14083" t="inlineStr"/>
      <c r="D14083" t="inlineStr">
        <is>
          <t>kẻ ăn bám, vật ký sinh = der Parasit +</t>
        </is>
      </c>
    </row>
    <row r="14084">
      <c r="A14084" t="inlineStr">
        <is>
          <t>Pari</t>
        </is>
      </c>
      <c r="B14084" t="inlineStr"/>
      <c r="C14084" t="inlineStr"/>
      <c r="D14084" t="inlineStr">
        <is>
          <t>sự ngang hàng, tỷ giá, giá trung bình, mức trung bình, paragraph = über Pari +</t>
        </is>
      </c>
    </row>
    <row r="14085">
      <c r="A14085" t="inlineStr">
        <is>
          <t>Parieren</t>
        </is>
      </c>
      <c r="B14085" t="inlineStr"/>
      <c r="C14085" t="inlineStr"/>
      <c r="D14085" t="inlineStr">
        <is>
          <t>miếng đỡ, miếng gạt</t>
        </is>
      </c>
    </row>
    <row r="14086">
      <c r="A14086" t="inlineStr">
        <is>
          <t>parieren</t>
        </is>
      </c>
      <c r="B14086" t="inlineStr"/>
      <c r="C14086" t="inlineStr"/>
      <c r="D14086" t="inlineStr">
        <is>
          <t>nhảy rào, vượt rào, đánh kiếm, đấu kiếm, lảng tránh, đánh trống lảng, buôn bán của ăn cắp, + in, about, round, up) rào lại, đắp luỹ, + from, against) che chở, bảo vệ, + off, out) đánh lui - đẩy lui, đẩy xa, ngăn chặn, tránh được, gạt được - dừng chân, nghỉ chân, cho dừng lại, bắt dừng lại, đi khập khiễng, đi tập tễnh, đi ngập ngừng, ngập ngừng, lưỡng lự, do dự, què quặt, không chỉnh - vâng lời nghe lời, tuân theo, tuân lệnh - đỡ, gạt, tránh khéo, lẩn tránh = parieren +</t>
        </is>
      </c>
    </row>
    <row r="14087">
      <c r="A14087" t="inlineStr">
        <is>
          <t>Pariser</t>
        </is>
      </c>
      <c r="B14087" t="inlineStr"/>
      <c r="C14087" t="inlineStr"/>
      <c r="D14087" t="inlineStr">
        <is>
          <t>bao dương vật</t>
        </is>
      </c>
    </row>
    <row r="14088">
      <c r="A14088" t="inlineStr">
        <is>
          <t>Pariserrot</t>
        </is>
      </c>
      <c r="B14088" t="inlineStr"/>
      <c r="C14088" t="inlineStr"/>
      <c r="D14088" t="inlineStr">
        <is>
          <t>phấn hồng, sáp môi, bột sắt oxyt, nhà cách mạng</t>
        </is>
      </c>
    </row>
    <row r="14089">
      <c r="A14089" t="inlineStr">
        <is>
          <t>Park</t>
        </is>
      </c>
      <c r="B14089" t="inlineStr"/>
      <c r="C14089" t="inlineStr"/>
      <c r="D14089" t="inlineStr">
        <is>
          <t>vườn hoa, công viên, bâi</t>
        </is>
      </c>
    </row>
    <row r="14090">
      <c r="A14090" t="inlineStr">
        <is>
          <t>Parkanlage</t>
        </is>
      </c>
      <c r="B14090" t="inlineStr"/>
      <c r="C14090" t="inlineStr"/>
      <c r="D14090" t="inlineStr">
        <is>
          <t>đại lộ</t>
        </is>
      </c>
    </row>
    <row r="14091">
      <c r="A14091" t="inlineStr">
        <is>
          <t>Parken</t>
        </is>
      </c>
      <c r="B14091" t="inlineStr">
        <is>
          <t>verb</t>
        </is>
      </c>
      <c r="C14091" t="inlineStr"/>
      <c r="D14091" t="inlineStr">
        <is>
          <t>sự đỗ xe = Parken verboten +</t>
        </is>
      </c>
    </row>
    <row r="14092">
      <c r="A14092" t="inlineStr">
        <is>
          <t>parken</t>
        </is>
      </c>
      <c r="B14092" t="inlineStr"/>
      <c r="C14092" t="inlineStr"/>
      <c r="D14092" t="inlineStr">
        <is>
          <t>khoanh vùng thành công viên, bố trí vào bãi, đỗ ở bãi</t>
        </is>
      </c>
    </row>
    <row r="14093">
      <c r="A14093" t="inlineStr">
        <is>
          <t>Parkett</t>
        </is>
      </c>
      <c r="B14093" t="inlineStr"/>
      <c r="C14093" t="inlineStr"/>
      <c r="D14093">
        <f> das Parkett + = mit Parkett auslegen +</f>
        <v/>
      </c>
    </row>
    <row r="14094">
      <c r="A14094" t="inlineStr">
        <is>
          <t>parkettieren</t>
        </is>
      </c>
      <c r="B14094" t="inlineStr"/>
      <c r="C14094" t="inlineStr"/>
      <c r="D14094" t="inlineStr">
        <is>
          <t>khám, dát, lắp vào - lát sàn gỗ</t>
        </is>
      </c>
    </row>
    <row r="14095">
      <c r="A14095" t="inlineStr">
        <is>
          <t>Parkplatz</t>
        </is>
      </c>
      <c r="B14095" t="inlineStr"/>
      <c r="C14095" t="inlineStr"/>
      <c r="D14095" t="inlineStr">
        <is>
          <t>góc đổ xe - vườn hoa, công viên, bâi</t>
        </is>
      </c>
    </row>
    <row r="14096">
      <c r="A14096" t="inlineStr">
        <is>
          <t>Parlament</t>
        </is>
      </c>
      <c r="B14096" t="inlineStr"/>
      <c r="C14096" t="inlineStr"/>
      <c r="D14096" t="inlineStr">
        <is>
          <t>nghị viên, hội nghị quốc tế, ở Ê-cốt) cuộc họp một ngày, đồ ăn thường ngày, chế độ ăn uống, chế độ ăn kiêng - nghị viện, nghị trường, nghị viện Anh = ins Parlament gewählt werden +</t>
        </is>
      </c>
    </row>
    <row r="14097">
      <c r="A14097" t="inlineStr">
        <is>
          <t>Parlamentarier</t>
        </is>
      </c>
      <c r="B14097" t="inlineStr"/>
      <c r="C14097" t="inlineStr"/>
      <c r="D14097" t="inlineStr">
        <is>
          <t>nghị sĩ hùng biện, người theo phái nghị trường</t>
        </is>
      </c>
    </row>
    <row r="14098">
      <c r="A14098" t="inlineStr">
        <is>
          <t>parlamentarisch</t>
        </is>
      </c>
      <c r="B14098" t="inlineStr"/>
      <c r="C14098" t="inlineStr"/>
      <c r="D14098" t="inlineStr">
        <is>
          <t>parliamentary - nghị trường, của nghị viện, nghị viện Anh, do nghị viện Anh ban bố, có thể dùng được ở nghị viện, được phép dùng trong nghị viện Anh, lịch sự</t>
        </is>
      </c>
    </row>
    <row r="14099">
      <c r="A14099" t="inlineStr">
        <is>
          <t>Parlamentsakte</t>
        </is>
      </c>
      <c r="B14099" t="inlineStr"/>
      <c r="C14099" t="inlineStr"/>
      <c r="D14099" t="inlineStr">
        <is>
          <t>đạo luật, quy chế, chế độ, luật thánh</t>
        </is>
      </c>
    </row>
    <row r="14100">
      <c r="A14100" t="inlineStr">
        <is>
          <t>Parodie</t>
        </is>
      </c>
      <c r="B14100" t="inlineStr"/>
      <c r="C14100" t="inlineStr"/>
      <c r="D14100" t="inlineStr">
        <is>
          <t>văn nhại, thơ nhại, sự nhại - sự bắt chước đùa, sự nhại chơi, sự biến làm trò đùa</t>
        </is>
      </c>
    </row>
    <row r="14101">
      <c r="A14101" t="inlineStr">
        <is>
          <t>parodieren</t>
        </is>
      </c>
      <c r="B14101" t="inlineStr"/>
      <c r="C14101" t="inlineStr"/>
      <c r="D14101" t="inlineStr">
        <is>
          <t>chế giễu, nhại chơi - nhại lại</t>
        </is>
      </c>
    </row>
    <row r="14102">
      <c r="A14102" t="inlineStr">
        <is>
          <t>Parole</t>
        </is>
      </c>
      <c r="B14102" t="inlineStr"/>
      <c r="C14102" t="inlineStr"/>
      <c r="D14102" t="inlineStr">
        <is>
          <t>khẩu lệnh, khẩu hiệu, chữ đầu trang, chữ cuối trang, cue - mật lệnh, chữ tiếp ký - - = die Parole +</t>
        </is>
      </c>
    </row>
    <row r="14103">
      <c r="A14103" t="inlineStr">
        <is>
          <t>Paronomasie</t>
        </is>
      </c>
      <c r="B14103" t="inlineStr"/>
      <c r="C14103" t="inlineStr"/>
      <c r="D14103" t="inlineStr">
        <is>
          <t>sự chơi chữ, câu chơi chữ</t>
        </is>
      </c>
    </row>
    <row r="14104">
      <c r="A14104" t="inlineStr">
        <is>
          <t>Parteien</t>
        </is>
      </c>
      <c r="B14104" t="inlineStr"/>
      <c r="C14104" t="inlineStr"/>
      <c r="D14104" t="inlineStr">
        <is>
          <t>hai bên, tay đôi</t>
        </is>
      </c>
    </row>
    <row r="14105">
      <c r="A14105" t="inlineStr">
        <is>
          <t>parteiisch</t>
        </is>
      </c>
      <c r="B14105" t="inlineStr"/>
      <c r="C14105" t="inlineStr"/>
      <c r="D14105" t="inlineStr">
        <is>
          <t>bộ phận, cục bộ, thiên vị, không công bằng, mê thích</t>
        </is>
      </c>
    </row>
    <row r="14106">
      <c r="A14106" t="inlineStr">
        <is>
          <t>Parteilichkeit</t>
        </is>
      </c>
      <c r="B14106" t="inlineStr"/>
      <c r="C14106" t="inlineStr"/>
      <c r="D14106" t="inlineStr">
        <is>
          <t>tính thiên vị, tính không công bằng, sự mê thích = die Parteilichkeit +</t>
        </is>
      </c>
    </row>
    <row r="14107">
      <c r="A14107" t="inlineStr">
        <is>
          <t>Parteilinie</t>
        </is>
      </c>
      <c r="B14107" t="inlineStr"/>
      <c r="C14107" t="inlineStr"/>
      <c r="D14107" t="inlineStr">
        <is>
          <t>đường lối của đảng, party_wire</t>
        </is>
      </c>
    </row>
    <row r="14108">
      <c r="A14108" t="inlineStr">
        <is>
          <t>parteilos</t>
        </is>
      </c>
      <c r="B14108" t="inlineStr"/>
      <c r="C14108" t="inlineStr"/>
      <c r="D14108" t="inlineStr">
        <is>
          <t>độc lập, không lệ thuộc, không phụ thuộc, không tuỳ thuộc, đủ sung túc, không cần phải làm ăn gì để kiếm sống, tự nó đã có giá trị, tự nó đã hiệu nghiệm - trung, giống trung, nội động, vô tính, bị thiến, bị hoạn, trung lập - không đảng phái</t>
        </is>
      </c>
    </row>
    <row r="14109">
      <c r="A14109" t="inlineStr">
        <is>
          <t>Parteiprogramm</t>
        </is>
      </c>
      <c r="B14109" t="inlineStr"/>
      <c r="C14109" t="inlineStr"/>
      <c r="D14109" t="inlineStr">
        <is>
          <t>nền, bục, bệ, sân ga, chỗ đứng ở hai đầu toa, chỗ đứng, bục giảng, bục diễn thuyết, diễn đàn, thuật nói, thuật diễn thuyết, cương lĩnh chính trị</t>
        </is>
      </c>
    </row>
    <row r="14110">
      <c r="A14110" t="inlineStr">
        <is>
          <t>Parterre</t>
        </is>
      </c>
      <c r="B14110" t="inlineStr"/>
      <c r="C14110" t="inlineStr"/>
      <c r="D14110" t="inlineStr">
        <is>
          <t>tầng dưới cùng - khu vực trước sân khấu, bồn hoa = das Parterre + = der Zuschauer im Parterre +</t>
        </is>
      </c>
    </row>
    <row r="14111">
      <c r="A14111" t="inlineStr">
        <is>
          <t>Partie</t>
        </is>
      </c>
      <c r="B14111" t="inlineStr"/>
      <c r="C14111" t="inlineStr"/>
      <c r="D14111" t="inlineStr">
        <is>
          <t>mẻ, đợt, chuyển, khoá - cuộc đi chơi, cuộc đi chơi tập thể với giá hạ có định hạn ngày đi ngày về), cuộc đi tham quan, cuộc đánh thọc ra, sự đi trệch, sự trệch khỏi trục - 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diêm, ngòi, địch thủ, đối thủ, người ngang tài, người ngang sức, cái xứng nhau, cái hợp nhau, sự kết hôn, hôn nhân, đám - sự cắt, chỗ cắt, phần cắt ra, đoạn cắt ra, khu vực, tiết đoạn, mặt cắt, tiết diện, phân chi, tiểu đội, lát cắt, tầng lớp nhân dân = die Partie + = die Partie + = die Partie + = mit von der Partie sein + = eine gute Partie machen +</t>
        </is>
      </c>
    </row>
    <row r="14112">
      <c r="A14112" t="inlineStr">
        <is>
          <t>Partikel</t>
        </is>
      </c>
      <c r="B14112" t="inlineStr"/>
      <c r="C14112" t="inlineStr"/>
      <c r="D14112" t="inlineStr">
        <is>
          <t>chút, tí chút, tiểu từ không biến đổi, tiền tố, hậu tố, hạt</t>
        </is>
      </c>
    </row>
    <row r="14113">
      <c r="A14113" t="inlineStr">
        <is>
          <t>Partikularismus</t>
        </is>
      </c>
      <c r="B14113" t="inlineStr"/>
      <c r="C14113" t="inlineStr"/>
      <c r="D14113" t="inlineStr">
        <is>
          <t>chủ nghĩa đặc thù, chủ nghĩa phân lập, sự trung thành tuyệt đối</t>
        </is>
      </c>
    </row>
    <row r="14114">
      <c r="A14114" t="inlineStr">
        <is>
          <t>Partizip</t>
        </is>
      </c>
      <c r="B14114" t="inlineStr"/>
      <c r="C14114" t="inlineStr"/>
      <c r="D14114" t="inlineStr">
        <is>
          <t>động tính từ</t>
        </is>
      </c>
    </row>
    <row r="14115">
      <c r="A14115" t="inlineStr">
        <is>
          <t>Partner</t>
        </is>
      </c>
      <c r="B14115" t="inlineStr"/>
      <c r="C14115" t="inlineStr"/>
      <c r="D14115" t="inlineStr">
        <is>
          <t>bạn thân, người ở chung phòng - nước chiếu tướng, bạn, bạn nghề, con đực, con cái, vợ, chồng, bạn đời, người phụ việc, người giúp việc, người trợ lực, phó thuyền trưởng - người cùng chung phần, người cùng canh ty, hội viên, bạn cùng phe, bạn cùng nhảy, khung lỗ = mit einem Partner arbeiten + = sich nicht an einen Partner binden +</t>
        </is>
      </c>
    </row>
    <row r="14116">
      <c r="A14116" t="inlineStr">
        <is>
          <t>Partnerschaft</t>
        </is>
      </c>
      <c r="B14116" t="inlineStr"/>
      <c r="C14116" t="inlineStr"/>
      <c r="D14116" t="inlineStr">
        <is>
          <t>sự chung thân, hội, công ty - sự thoả thuận, sự cấm đường, sự ngừng, tình trạng khó khăn bế tắc</t>
        </is>
      </c>
    </row>
    <row r="14117">
      <c r="A14117" t="inlineStr">
        <is>
          <t>Party</t>
        </is>
      </c>
      <c r="B14117" t="inlineStr"/>
      <c r="C14117" t="inlineStr"/>
      <c r="D14117" t="inlineStr">
        <is>
          <t>buổi chè chén, buổi liên hoan, đại hội hướng đạo - đảng, tiệc, những người cùng đi, toán, đội, nhóm, bên, người tham gia, người tham dự = der Anhänger der Labour Party +</t>
        </is>
      </c>
    </row>
    <row r="14118">
      <c r="A14118" t="inlineStr">
        <is>
          <t>Parzelle</t>
        </is>
      </c>
      <c r="B14118" t="inlineStr"/>
      <c r="C14118" t="inlineStr"/>
      <c r="D14118" t="inlineStr">
        <is>
          <t>sự phân công, sự giao việc, sự định dùng, sự chia phần, sự phân phối, sự định phần, phần được chia, phần được phân phối, mảnh đất được phân phối để cày cấy, sự phiên chế - sự chuyển cho gia đình - thăm, việc rút thăm, sự chọn bằng cách rút thăm, phần do rút thăm định, phần tham gia, số, phận, số phận, số mệnh, mảnh, lô, mớ, rất nhiều, vô số, hàng đống, hàng đàn - gói, bưu kiện postal parcel), chuyển hàng, mảnh đất, miếng đất, phần, lũ, bọn, bầy - mảnh đất nhỏ, tình tiết, cốt truyện, sơ đồ, đồ thị, biểu đồ, đồ án, âm mưu, mưu đồ</t>
        </is>
      </c>
    </row>
    <row r="14119">
      <c r="A14119" t="inlineStr">
        <is>
          <t>Passage</t>
        </is>
      </c>
      <c r="B14119" t="inlineStr"/>
      <c r="C14119" t="inlineStr"/>
      <c r="D14119" t="inlineStr">
        <is>
          <t>đường có mái vòm, dãy cuốn - sự đi qua, sự trôi qua, lối đi, hành lang, quyền đi qua, sự chuyển qua, chuyến đi, đoạn, sự thông qua, quan hệ giữa hai người, sự chuyện trò trao đổi giữa hai người, chuyện trò tri kỷ giữa hai người - nét lướt, sự đi ỉa</t>
        </is>
      </c>
    </row>
    <row r="14120">
      <c r="A14120" t="inlineStr">
        <is>
          <t>Passagier</t>
        </is>
      </c>
      <c r="B14120" t="inlineStr"/>
      <c r="C14120" t="inlineStr"/>
      <c r="D14120" t="inlineStr">
        <is>
          <t>hành khách, thành viên không có khả năng làm được trò trống gì, thành viên kém không đóng góp đóng góp được gì, để chở hành khách - tượng thánh giá, hoà bình, tiền lương, sự trả tiền = der blinde Passagier + = als blinder Passagier wegfahren +</t>
        </is>
      </c>
    </row>
    <row r="14121">
      <c r="A14121" t="inlineStr">
        <is>
          <t>passagierlos</t>
        </is>
      </c>
      <c r="B14121" t="inlineStr"/>
      <c r="C14121" t="inlineStr"/>
      <c r="D14121" t="inlineStr">
        <is>
          <t>không có người cưỡi</t>
        </is>
      </c>
    </row>
    <row r="14122">
      <c r="A14122" t="inlineStr">
        <is>
          <t>Passe</t>
        </is>
      </c>
      <c r="B14122" t="inlineStr"/>
      <c r="C14122" t="inlineStr"/>
      <c r="D14122" t="inlineStr">
        <is>
          <t>sữa chua yoke /jouk/, ách, cặp trâu bò buộc cùng ách, đòn gánh, cầu vai, lá sen, móc chung, cái kẹp, mối ràng buộc, ách áp bức, gông xiềng</t>
        </is>
      </c>
    </row>
    <row r="14123">
      <c r="A14123" t="inlineStr">
        <is>
          <t>passen</t>
        </is>
      </c>
      <c r="B14123" t="inlineStr"/>
      <c r="C14123" t="inlineStr"/>
      <c r="D14123" t="inlineStr">
        <is>
          <t>thích hợp, hợp với, là nhiệm vụ của - hợp, vừa, làm cho hợp, làm cho vừa, lắp, vừa hợp, phù hợp, ăn khớp - làm cho vuông, đẽo cho vuông, điều chỉnh, thanh toán, trả, trả tiền, hối lộ, bình phương, làm ngang nhau, đặt thẳng góc với vỏ tàu, thủ thế, xông tới trong thế thủ, cương quyết đương đầu - thanh toán nợ nần = passen + = passen + = passen + = passen + = passen zu + = genau passen +</t>
        </is>
      </c>
    </row>
    <row r="14124">
      <c r="A14124" t="inlineStr">
        <is>
          <t>passend</t>
        </is>
      </c>
      <c r="B14124" t="inlineStr"/>
      <c r="C14124" t="inlineStr"/>
      <c r="D14124" t="inlineStr">
        <is>
          <t>có thể dùng được, có thể áp dụng được, có thể ứng dụng được, xứng, thích hợp - thích đáng, đúng lúc - - có khuynh hướng hay, dễ, có khả năng, có thể, có năng khiếu, có năng lực, tài, giỏi, nhanh trí, thông minh, đúng - vừa, hợp - hợp với, là nhiệm vụ của - tiện lợi, thuận lợi - đủ tư cách, có thể chọn được - có lợi, thiết thực - có thể thực hành được, có thể thực hiện được, có thể làm được, có thể tin được, nghe xuôi tai - dùng được, vừa hơn, xứng đáng, phải, sãn sàng, đến lúc phải, mạnh khoẻ, sung sức, bực đến nỗi, hoang mang đến nỗi, mệt đến nỗi, đến nỗi - phù hợp - tốt, hay, tuyệt, tử tế, rộng lượng, thương người, có đức hạnh, ngoan, tươi, tốt lành, trong lành, lành, cừ, đảm đang, được việc, vui vẻ, dễ chịu, thoải mái - công bằng, đích đáng, chính đáng, chính nghĩa, hợp lẽ phải, đúng đắn, có căn cứ, chính, vừa đúng, vừa đủ, vừa kịp, vừa mới, chỉ, hoàn toàn, thật đúng là, một chút, một tí, thử xem - phải lúc - rất sẵn sàng - đúng chỗ, đi thẳng vào - chính xác, đặt sau danh từ) thật sự, đích thực, đích thị, đích thân, bản thân, riêng, riêng biệt, thực sự, ra trò, đúng mực, hợp thức, hợp lệ, chỉnh, đích, đẹp trai, có màu tự nhiên - hoàn toàn đích đáng, hết sức, đúng mức - thẳng, vuông, có lý, phái hữu, cần phải có, ở trong trạng thái tốt, ngay, đúng như ý muốn, đáng, rất - hợp thời vụ, đúng với mùa, hợp thời - tề chỉnh, đoan trang, lịch sự - - = sehr passend + = nicht passend + = genau passend + = nicht passend + = genau passend + = passend machen + = nicht recht passend +</t>
        </is>
      </c>
    </row>
    <row r="14125">
      <c r="A14125" t="inlineStr">
        <is>
          <t>passendste</t>
        </is>
      </c>
      <c r="B14125" t="inlineStr"/>
      <c r="C14125" t="inlineStr"/>
      <c r="D14125" t="inlineStr">
        <is>
          <t>tốt nhất, hay nhất, đẹp nhất, giỏi nhất, hơn nhất</t>
        </is>
      </c>
    </row>
    <row r="14126">
      <c r="A14126" t="inlineStr">
        <is>
          <t>passierbar</t>
        </is>
      </c>
      <c r="B14126" t="inlineStr"/>
      <c r="C14126" t="inlineStr"/>
      <c r="D14126" t="inlineStr">
        <is>
          <t>có thể qua lại được, tàm tạm, có thể thông qua được, có thể lưu hành, có thể đem tiêu - có thể đi ngang qua, có thể lội qua được</t>
        </is>
      </c>
    </row>
    <row r="14127">
      <c r="A14127" t="inlineStr">
        <is>
          <t>passieren</t>
        </is>
      </c>
      <c r="B14127" t="inlineStr"/>
      <c r="C14127" t="inlineStr"/>
      <c r="D14127" t="inlineStr">
        <is>
          <t>xảy đến, xảy ra, ngẫu nhiên xảy ra, tình cờ xảy ra, tình cờ, ngẫu nhiên, tình cờ gặp, ngẫu nhiên gặp, ngẫu nhiên thấy - đi, đi lên, đi qua, đi ngang qua, trải qua, chuyển qua, truyền, trao, đưa, chuyển sang, biến thành, trở thành, đổi thành, qua đi, biến đi, mất đi, chết, trôi đi, trôi qua, được thông qua, được chấp nhận - thi đỗ, được làm, được nói đến, bị bỏ qua, bị lờ đi, qua đi không ai hay biết, bỏ qua, lờ đi, bỏ lượt, bỏ bài, được tuyên án, xét xử, tuyên án, lưu hành, tiêu được, đâm, tấn công, đi ngoài, đi tiêu - qua, vượt qua, quá, vượt quá, hơn hẳn, thông qua, được đem qua thông qua, qua được, đạt tiêu chuẩn qua, duyệt, đưa qua, truyền tay, chuyền, cho lưu hành, đem tiêu, phát biểu, nói ra, đưa ra, tuyên - hứa = passieren + = das kann nur mir passieren! +</t>
        </is>
      </c>
    </row>
    <row r="14128">
      <c r="A14128" t="inlineStr">
        <is>
          <t>Passierschein</t>
        </is>
      </c>
      <c r="B14128" t="inlineStr"/>
      <c r="C14128" t="inlineStr"/>
      <c r="D14128" t="inlineStr">
        <is>
          <t>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t>
        </is>
      </c>
    </row>
    <row r="14129">
      <c r="A14129" t="inlineStr">
        <is>
          <t>passiv</t>
        </is>
      </c>
      <c r="B14129" t="inlineStr"/>
      <c r="C14129" t="inlineStr"/>
      <c r="D14129" t="inlineStr">
        <is>
          <t>bị động, thụ động, tiêu cực, không phải trả lãi - nằm ngửa, lật ngửa, uể oải, không hoạt động = passiv sein +</t>
        </is>
      </c>
    </row>
    <row r="14130">
      <c r="A14130" t="inlineStr">
        <is>
          <t>Passivierung</t>
        </is>
      </c>
      <c r="B14130" t="inlineStr"/>
      <c r="C14130" t="inlineStr"/>
      <c r="D14130" t="inlineStr">
        <is>
          <t>sự thụ động hoá, sự oxy hoá chống gỉ, sự rửa bằng axit</t>
        </is>
      </c>
    </row>
    <row r="14131">
      <c r="A14131" t="inlineStr">
        <is>
          <t>Passivum</t>
        </is>
      </c>
      <c r="B14131" t="inlineStr"/>
      <c r="C14131" t="inlineStr"/>
      <c r="D14131" t="inlineStr">
        <is>
          <t>dạng bị động</t>
        </is>
      </c>
    </row>
    <row r="14132">
      <c r="A14132" t="inlineStr">
        <is>
          <t>Passung</t>
        </is>
      </c>
      <c r="B14132" t="inlineStr"/>
      <c r="C14132" t="inlineStr"/>
      <c r="D14132" t="inlineStr">
        <is>
          <t>đoạn thơ fytte), cơn, sự ngất đi, sự thỉu đi, đợt, hứng, sự làm cho vừa, sự điều chỉnh cho vừa, kiểu cắt cho vừa, cái vừa vặn</t>
        </is>
      </c>
    </row>
    <row r="14133">
      <c r="A14133" t="inlineStr">
        <is>
          <t>Passus</t>
        </is>
      </c>
      <c r="B14133" t="inlineStr"/>
      <c r="C14133" t="inlineStr"/>
      <c r="D14133"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t>
        </is>
      </c>
    </row>
    <row r="14134">
      <c r="A14134" t="inlineStr">
        <is>
          <t>Pastellfarben</t>
        </is>
      </c>
      <c r="B14134" t="inlineStr"/>
      <c r="C14134" t="inlineStr"/>
      <c r="D14134" t="inlineStr">
        <is>
          <t>cây tùng lam, màu tùng lam, màu phấn, bức tranh màu phấn</t>
        </is>
      </c>
    </row>
    <row r="14135">
      <c r="A14135" t="inlineStr">
        <is>
          <t>Pastellmaler</t>
        </is>
      </c>
      <c r="B14135" t="inlineStr"/>
      <c r="C14135" t="inlineStr"/>
      <c r="D14135" t="inlineStr">
        <is>
          <t>hoạ sĩ chuyên vẽ màu phấn</t>
        </is>
      </c>
    </row>
    <row r="14136">
      <c r="A14136" t="inlineStr">
        <is>
          <t>Pastetchen</t>
        </is>
      </c>
      <c r="B14136" t="inlineStr"/>
      <c r="C14136" t="inlineStr"/>
      <c r="D14136" t="inlineStr">
        <is>
          <t>cái chả nhỏ, chả bao bột nhỏ, kẹo viên dẹt</t>
        </is>
      </c>
    </row>
    <row r="14137">
      <c r="A14137" t="inlineStr">
        <is>
          <t>Pastete</t>
        </is>
      </c>
      <c r="B14137" t="inlineStr"/>
      <c r="C14137" t="inlineStr"/>
      <c r="D14137" t="inlineStr">
        <is>
          <t>chả nướng bọc bột - đầu, đầu óc - ác là, bánh pa-tê, bánh nướng nhân ngọt, đồng pi, đống chữ in lộn xộn, sự hỗn độn, sự lộn xộn</t>
        </is>
      </c>
    </row>
    <row r="14138">
      <c r="A14138" t="inlineStr">
        <is>
          <t>pasteurisieren</t>
        </is>
      </c>
      <c r="B14138" t="inlineStr"/>
      <c r="C14138" t="inlineStr"/>
      <c r="D14138" t="inlineStr">
        <is>
          <t>diệt khuẩn theo phương pháp Pa-xtơ, tiêm chủng phòng chữa bệnh dại</t>
        </is>
      </c>
    </row>
    <row r="14139">
      <c r="A14139" t="inlineStr">
        <is>
          <t>Pasteurisierung</t>
        </is>
      </c>
      <c r="B14139" t="inlineStr"/>
      <c r="C14139" t="inlineStr"/>
      <c r="D14139" t="inlineStr">
        <is>
          <t>sự diệt khuẩn theo phương pháp Pa-xtơ</t>
        </is>
      </c>
    </row>
    <row r="14140">
      <c r="A14140" t="inlineStr">
        <is>
          <t>Pastille</t>
        </is>
      </c>
      <c r="B14140" t="inlineStr"/>
      <c r="C14140" t="inlineStr"/>
      <c r="D14140" t="inlineStr">
        <is>
          <t>hương thỏi, kẹo viên thơm, thuốc viên thơm = die Pastille +</t>
        </is>
      </c>
    </row>
    <row r="14141">
      <c r="A14141" t="inlineStr">
        <is>
          <t>Pastor</t>
        </is>
      </c>
      <c r="B14141" t="inlineStr"/>
      <c r="C14141" t="inlineStr"/>
      <c r="D14141" t="inlineStr">
        <is>
          <t>giáo sĩ, tu sĩ, mục sư - bộ trưởng - cha xứ, thầy tu - người chăn súc vật, mục đồng, con sáo sậu</t>
        </is>
      </c>
    </row>
    <row r="14142">
      <c r="A14142" t="inlineStr">
        <is>
          <t>Pate</t>
        </is>
      </c>
      <c r="B14142" t="inlineStr"/>
      <c r="C14142" t="inlineStr"/>
      <c r="D14142" t="inlineStr">
        <is>
          <t>cha đỡ đầu, người được lấy tên để đặt cho - mẹ đỡ đầu, người bảo đảm, người thuê quảng cáo, hãng thuê quảng cáo = Pate stehen + = bei einem Kind Pate stehen +</t>
        </is>
      </c>
    </row>
    <row r="14143">
      <c r="A14143" t="inlineStr">
        <is>
          <t>Patenkind</t>
        </is>
      </c>
      <c r="B14143" t="inlineStr"/>
      <c r="C14143" t="inlineStr"/>
      <c r="D14143" t="inlineStr">
        <is>
          <t>con đỡ đầu - con trai đỡ đầu</t>
        </is>
      </c>
    </row>
    <row r="14144">
      <c r="A14144" t="inlineStr">
        <is>
          <t>Patent</t>
        </is>
      </c>
      <c r="B14144" t="inlineStr"/>
      <c r="C14144" t="inlineStr"/>
      <c r="D14144" t="inlineStr">
        <is>
          <t>giấy môn bài, giấy đăng ký, bằng sáng chế, việc sáng chế, chứng chỉ = das Patent + = Patent- + = Patent angemeldet + = ein Patent anmelden + = ein Patent verleihen + = etwas zum Patent anmelden +</t>
        </is>
      </c>
    </row>
    <row r="14145">
      <c r="A14145" t="inlineStr">
        <is>
          <t>patent</t>
        </is>
      </c>
      <c r="B14145" t="inlineStr"/>
      <c r="C14145" t="inlineStr"/>
      <c r="D14145" t="inlineStr">
        <is>
          <t>rất nhanh, vùn vụt, chớp nhoáng, hăng, sôi nổi, táo bạo, hăng hái, quả quyết, diện, chưng diện, bảnh bao - có bằng sáng chế, có bằng công nhận đặc quyền chế tạo, tài tình, khéo léo, tinh xảo, mỏ, rõ ràng, hiển nhiên, rõ rành rành = patent +</t>
        </is>
      </c>
    </row>
    <row r="14146">
      <c r="A14146" t="inlineStr">
        <is>
          <t>Patentanmeldung</t>
        </is>
      </c>
      <c r="B14146" t="inlineStr"/>
      <c r="C14146" t="inlineStr"/>
      <c r="D14146" t="inlineStr">
        <is>
          <t>hang, động, sào huyệt, sự chia rẽ, sự phân liệt, nhóm ly khai, hố tro, máng tro, hộp tro, sự ngừng kiện, sự báo cho biết trước</t>
        </is>
      </c>
    </row>
    <row r="14147">
      <c r="A14147" t="inlineStr">
        <is>
          <t>patentieren</t>
        </is>
      </c>
      <c r="B14147" t="inlineStr"/>
      <c r="C14147" t="inlineStr"/>
      <c r="D14147" t="inlineStr">
        <is>
          <t>lấy bằng sáng chế về, được cấp bằng sáng chế về, cấp bằng sáng chế = etwas patentieren lassen +</t>
        </is>
      </c>
    </row>
    <row r="14148">
      <c r="A14148" t="inlineStr">
        <is>
          <t>patentiert</t>
        </is>
      </c>
      <c r="B14148" t="inlineStr"/>
      <c r="C14148" t="inlineStr"/>
      <c r="D14148" t="inlineStr">
        <is>
          <t>có bằng sáng chế, có bằng công nhận đặc quyền chế tạo, tài tình, khéo léo, tinh xảo, mỏ, rõ ràng, hiển nhiên, rõ rành rành - đã đăng ký, bảo đảm</t>
        </is>
      </c>
    </row>
    <row r="14149">
      <c r="A14149" t="inlineStr">
        <is>
          <t>Patentierung</t>
        </is>
      </c>
      <c r="B14149" t="inlineStr"/>
      <c r="C14149" t="inlineStr"/>
      <c r="D14149" t="inlineStr">
        <is>
          <t>giấy môn bài, giấy đăng ký, bằng sáng chế, việc sáng chế, chứng chỉ</t>
        </is>
      </c>
    </row>
    <row r="14150">
      <c r="A14150" t="inlineStr">
        <is>
          <t>Patentinhaber</t>
        </is>
      </c>
      <c r="B14150" t="inlineStr"/>
      <c r="C14150" t="inlineStr"/>
      <c r="D14150" t="inlineStr">
        <is>
          <t>người được cấp giấy phép, người được cấp môn bài, người được cấp đăng ký - người được cấp bằng sáng chế</t>
        </is>
      </c>
    </row>
    <row r="14151">
      <c r="A14151" t="inlineStr">
        <is>
          <t>Pater</t>
        </is>
      </c>
      <c r="B14151" t="inlineStr"/>
      <c r="C14151" t="inlineStr"/>
      <c r="D14151" t="inlineStr">
        <is>
          <t>cha, bố, người cha, người đẻ ra, người sản sinh ra, tổ tiên, ông tổ, người thầy, Chúa, Thượng đế, cha cố, người nhiều tuổi nhất, cụ - thầy cả</t>
        </is>
      </c>
    </row>
    <row r="14152">
      <c r="A14152" t="inlineStr">
        <is>
          <t>pathetisch</t>
        </is>
      </c>
      <c r="B14152" t="inlineStr"/>
      <c r="C14152" t="inlineStr"/>
      <c r="D14152" t="inlineStr">
        <is>
          <t>khoác lác, khoa trương ầm ỹ, kêu rỗng - cảm động, lâm ly, thống thiết</t>
        </is>
      </c>
    </row>
    <row r="14153">
      <c r="A14153" t="inlineStr">
        <is>
          <t>Pathologe</t>
        </is>
      </c>
      <c r="B14153" t="inlineStr"/>
      <c r="C14153" t="inlineStr"/>
      <c r="D14153" t="inlineStr">
        <is>
          <t>nhà nghiên cứu bệnh học</t>
        </is>
      </c>
    </row>
    <row r="14154">
      <c r="A14154" t="inlineStr">
        <is>
          <t>Pathologie</t>
        </is>
      </c>
      <c r="B14154" t="inlineStr"/>
      <c r="C14154" t="inlineStr"/>
      <c r="D14154" t="inlineStr">
        <is>
          <t>bệnh học, bệnh lý</t>
        </is>
      </c>
    </row>
    <row r="14155">
      <c r="A14155" t="inlineStr">
        <is>
          <t>pathologisch</t>
        </is>
      </c>
      <c r="B14155" t="inlineStr"/>
      <c r="C14155" t="inlineStr"/>
      <c r="D14155" t="inlineStr">
        <is>
          <t>bệnh học, bệnh lý</t>
        </is>
      </c>
    </row>
    <row r="14156">
      <c r="A14156" t="inlineStr">
        <is>
          <t>Patient</t>
        </is>
      </c>
      <c r="B14156" t="inlineStr"/>
      <c r="C14156" t="inlineStr"/>
      <c r="D14156" t="inlineStr">
        <is>
          <t>người bệnh = der Patient + = der ambulante Patient + = der klinische Patient +</t>
        </is>
      </c>
    </row>
    <row r="14157">
      <c r="A14157" t="inlineStr">
        <is>
          <t>Patin</t>
        </is>
      </c>
      <c r="B14157" t="inlineStr"/>
      <c r="C14157" t="inlineStr"/>
      <c r="D14157" t="inlineStr">
        <is>
          <t>mẹ đỡ đầu</t>
        </is>
      </c>
    </row>
    <row r="14158">
      <c r="A14158" t="inlineStr">
        <is>
          <t>patriarchalisch</t>
        </is>
      </c>
      <c r="B14158" t="inlineStr"/>
      <c r="C14158" t="inlineStr"/>
      <c r="D14158" t="inlineStr">
        <is>
          <t>tộc trưởng, gia trưởng, giáo trưởng, già cả, đáng kính</t>
        </is>
      </c>
    </row>
    <row r="14159">
      <c r="A14159" t="inlineStr">
        <is>
          <t>Patrimonium</t>
        </is>
      </c>
      <c r="B14159" t="inlineStr"/>
      <c r="C14159" t="inlineStr"/>
      <c r="D14159" t="inlineStr">
        <is>
          <t>gia sản, di sản, tài sản của nhà thờ</t>
        </is>
      </c>
    </row>
    <row r="14160">
      <c r="A14160" t="inlineStr">
        <is>
          <t>Patriot</t>
        </is>
      </c>
      <c r="B14160" t="inlineStr"/>
      <c r="C14160" t="inlineStr"/>
      <c r="D14160" t="inlineStr">
        <is>
          <t>người yêu nước</t>
        </is>
      </c>
    </row>
    <row r="14161">
      <c r="A14161" t="inlineStr">
        <is>
          <t>patriotisch</t>
        </is>
      </c>
      <c r="B14161" t="inlineStr"/>
      <c r="C14161" t="inlineStr"/>
      <c r="D14161" t="inlineStr">
        <is>
          <t>yêu nước = prahlend patriotisch reden +</t>
        </is>
      </c>
    </row>
    <row r="14162">
      <c r="A14162" t="inlineStr">
        <is>
          <t>Patriotismus</t>
        </is>
      </c>
      <c r="B14162" t="inlineStr"/>
      <c r="C14162" t="inlineStr"/>
      <c r="D14162" t="inlineStr">
        <is>
          <t>lòng yêu nước</t>
        </is>
      </c>
    </row>
    <row r="14163">
      <c r="A14163" t="inlineStr">
        <is>
          <t>Patrone</t>
        </is>
      </c>
      <c r="B14163" t="inlineStr"/>
      <c r="C14163" t="inlineStr"/>
      <c r="D14163" t="inlineStr">
        <is>
          <t>đạn, vỏ đạn, đàu máy quay đĩa, cuộn phim chụp ảnh = die scharfe Patrone +</t>
        </is>
      </c>
    </row>
    <row r="14164">
      <c r="A14164" t="inlineStr">
        <is>
          <t>Patrouille</t>
        </is>
      </c>
      <c r="B14164" t="inlineStr"/>
      <c r="C14164" t="inlineStr"/>
      <c r="D14164" t="inlineStr">
        <is>
          <t>vật hình tròn, khoanh, vòng tròn, vòng, sự quay, sự tuần hoàn, chu kỳ, phạm vi, lĩnh vực, sự đi vòng, sự đi tua, cuộc kinh lý, cuộc đi dạo, cuộc tuần tra, tuần chầu, hiệp, vòng thi đấu - hội, tràng, loạt, thanh thang round of a ladder), phát, viên đạn, canông, quanh, xung quanh, vòng quanh = die Patrouille +</t>
        </is>
      </c>
    </row>
    <row r="14165">
      <c r="A14165" t="inlineStr">
        <is>
          <t>patrouillieren</t>
        </is>
      </c>
      <c r="B14165" t="inlineStr"/>
      <c r="C14165" t="inlineStr"/>
      <c r="D14165" t="inlineStr">
        <is>
          <t>đi tuần tra</t>
        </is>
      </c>
    </row>
    <row r="14166">
      <c r="A14166" t="inlineStr">
        <is>
          <t>patzig</t>
        </is>
      </c>
      <c r="B14166" t="inlineStr"/>
      <c r="C14166" t="inlineStr"/>
      <c r="D14166" t="inlineStr">
        <is>
          <t>hỗn xược, láo xược, hoạt bát, lanh lợi, bảnh, bốp - gắt gỏng, cắn cảu</t>
        </is>
      </c>
    </row>
    <row r="14167">
      <c r="A14167" t="inlineStr">
        <is>
          <t>Pauke</t>
        </is>
      </c>
      <c r="B14167" t="inlineStr"/>
      <c r="C14167" t="inlineStr"/>
      <c r="D14167">
        <f> auf die Pauke hauen +</f>
        <v/>
      </c>
    </row>
    <row r="14168">
      <c r="A14168" t="inlineStr">
        <is>
          <t>pauschal</t>
        </is>
      </c>
      <c r="B14168" t="inlineStr"/>
      <c r="C14168" t="inlineStr"/>
      <c r="D14168" t="inlineStr">
        <is>
          <t>bao gồm tất cả - = pauschal + = pauschal +</t>
        </is>
      </c>
    </row>
    <row r="14169">
      <c r="A14169" t="inlineStr">
        <is>
          <t>Pause</t>
        </is>
      </c>
      <c r="B14169" t="inlineStr"/>
      <c r="C14169" t="inlineStr"/>
      <c r="D14169"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sự ngắt giọng, điểm ngắt giọng - sự ngừng, sự đình chỉ, sự đứt quãng, sự bỏ, sự thôi - thời gian ngừng, lúc tạm nghỉ, bài nhạc chơi trong lúc tạm nghỉ biểu diễn - khoảng, khoảng cách, lúc nghỉ, lúc ngớt, lúc ngừng, cự ly, quãng - sự tạm nghỉ, sự tạm ngừng, sự ngập ngừng, chỗ ngắt giọng, chỗ ngắt, dấu dãn nhịp - thời gian ngừng họp, kỳ nghỉ, giờ ra chơi chính, sự rút đi, chỗ thầm kín, nơi sâu kín, nơi hẻo lánh, chỗ thụt vào, hốc tường, ngách, hốc, lỗ thủng, rânh, hố đào, chỗ lõm - 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 - sư dừng, sự đỗ lại, sự ở lại, sự lưu lại, chỗ đỗ, dấu chấm câu, sự ngừng để đổi giọng, sự bấm, phím, điệu nói, que chặn, sào chặn, cái chắn sáng, phụ âm tắc, đoạn dây chão, đoạn dây thừng - stop-order - sự vạch, sự kẻ, sự theo dấu vết, sự đồ lại = die Pause + = die Pause + = ohne Pause + = eine Pause machen +</t>
        </is>
      </c>
    </row>
    <row r="14170">
      <c r="A14170" t="inlineStr">
        <is>
          <t>Pausen</t>
        </is>
      </c>
      <c r="B14170" t="inlineStr"/>
      <c r="C14170" t="inlineStr"/>
      <c r="D14170" t="inlineStr">
        <is>
          <t>sự vạch, sự kẻ, sự theo dấu vết, sự đồ lại</t>
        </is>
      </c>
    </row>
    <row r="14171">
      <c r="A14171" t="inlineStr">
        <is>
          <t>pausen</t>
        </is>
      </c>
      <c r="B14171" t="inlineStr"/>
      <c r="C14171" t="inlineStr"/>
      <c r="D14171" t="inlineStr">
        <is>
          <t>+ out) vạch, kẻ, vạch ra, chỉ ra, định ra, kẻ theo vạch, chỉ theo đường, theo vết, theo vết chân, theo, đi theo, tìm thấy dấu vết</t>
        </is>
      </c>
    </row>
    <row r="14172">
      <c r="A14172" t="inlineStr">
        <is>
          <t>pausenlos</t>
        </is>
      </c>
      <c r="B14172" t="inlineStr"/>
      <c r="C14172" t="inlineStr"/>
      <c r="D14172" t="inlineStr">
        <is>
          <t>không ngừng, không ngớt, không dứt - liên miên</t>
        </is>
      </c>
    </row>
    <row r="14173">
      <c r="A14173" t="inlineStr">
        <is>
          <t>pausieren</t>
        </is>
      </c>
      <c r="B14173" t="inlineStr"/>
      <c r="C14173" t="inlineStr"/>
      <c r="D14173" t="inlineStr">
        <is>
          <t>tạm nghỉ, tạm ngừng, chờ đợi, ngập ngừng, ngừng lại - nghỉ, nghỉ ngơi, ngủ, yên nghỉ, chết, dựa trên, tựa trên, đặt trên, chống vào &amp; ), ỷ vào, dựa vào, tin vào, ngưng lại, đọng lại, nhìn đăm đăm vào, mải nhìn, cho nghỉ ngơi, đặt lên, chống - dựa trên cơ sở, đặt trên cơ sở, căn cứ vào, còn, vẫn còn, vẫn cứ, cứ, tuỳ thuộc vào, tuỳ ở - ngừng, thôi, chặn, ngăn chặn, cắt, cúp, treo giò, bịt lại, nút lại, hàn, chấm câu, bấm, buộc cho chặt, đứng lại, lưu lại, ở lại</t>
        </is>
      </c>
    </row>
    <row r="14174">
      <c r="A14174" t="inlineStr">
        <is>
          <t>Pavian</t>
        </is>
      </c>
      <c r="B14174" t="inlineStr"/>
      <c r="C14174" t="inlineStr"/>
      <c r="D14174" t="inlineStr">
        <is>
          <t>khỉ đầu chó - mũi khoan, máy khoan, ốc khoan, sự tập luyện, kỷ luật chặt chẽ, sự rèn luyện thường xuyên, luống, máy gieo và lấp hạt, khỉ mặt xanh, vải thô</t>
        </is>
      </c>
    </row>
    <row r="14175">
      <c r="A14175" t="inlineStr">
        <is>
          <t>Pavillon</t>
        </is>
      </c>
      <c r="B14175" t="inlineStr"/>
      <c r="C14175" t="inlineStr"/>
      <c r="D14175" t="inlineStr">
        <is>
          <t>lều vải, rạp, đinh, tạ, phần nhà nhô ra</t>
        </is>
      </c>
    </row>
    <row r="14176">
      <c r="A14176" t="inlineStr">
        <is>
          <t>Pazifismus</t>
        </is>
      </c>
      <c r="B14176" t="inlineStr"/>
      <c r="C14176" t="inlineStr"/>
      <c r="D14176" t="inlineStr">
        <is>
          <t>chủ nghĩa hoà bình</t>
        </is>
      </c>
    </row>
    <row r="14177">
      <c r="A14177" t="inlineStr">
        <is>
          <t>Pazifist</t>
        </is>
      </c>
      <c r="B14177" t="inlineStr"/>
      <c r="C14177" t="inlineStr"/>
      <c r="D14177" t="inlineStr">
        <is>
          <t>người theo chủ nghĩa hoà bình</t>
        </is>
      </c>
    </row>
    <row r="14178">
      <c r="A14178" t="inlineStr">
        <is>
          <t>Pechblende</t>
        </is>
      </c>
      <c r="B14178" t="inlineStr"/>
      <c r="C14178" t="inlineStr"/>
      <c r="D14178" t="inlineStr">
        <is>
          <t>Uranit</t>
        </is>
      </c>
    </row>
    <row r="14179">
      <c r="A14179" t="inlineStr">
        <is>
          <t>Pechkohle</t>
        </is>
      </c>
      <c r="B14179" t="inlineStr"/>
      <c r="C14179" t="inlineStr"/>
      <c r="D14179" t="inlineStr">
        <is>
          <t>huyền, màu đen nhánh, màu đen như hạt huyền, tia, vòi, vòi phun, giclơ, máy bay phản lực</t>
        </is>
      </c>
    </row>
    <row r="14180">
      <c r="A14180" t="inlineStr">
        <is>
          <t>Pedal</t>
        </is>
      </c>
      <c r="B14180" t="inlineStr"/>
      <c r="C14180" t="inlineStr"/>
      <c r="D14180" t="inlineStr">
        <is>
          <t>bàn đạp, âm nền</t>
        </is>
      </c>
    </row>
    <row r="14181">
      <c r="A14181" t="inlineStr">
        <is>
          <t>Pedant</t>
        </is>
      </c>
      <c r="B14181" t="inlineStr"/>
      <c r="C14181" t="inlineStr"/>
      <c r="D14181" t="inlineStr">
        <is>
          <t>nhà sư phạm, nhà mô phạm - người thông thái rởm, người ra vẻ mô phạm - người chặt chẽ, người quá khắt khe, người ủng hộ triệt để, người tán thành nhiệt liệt, người khách ngồi day, người hay đến ám, người bám như đỉa sticker)</t>
        </is>
      </c>
    </row>
    <row r="14182">
      <c r="A14182" t="inlineStr">
        <is>
          <t>Pedanterie</t>
        </is>
      </c>
      <c r="B14182" t="inlineStr"/>
      <c r="C14182" t="inlineStr"/>
      <c r="D14182" t="inlineStr">
        <is>
          <t>vẻ thông thái rởm, vẻ mô phạm - tính đúng, tính chính xác, tính tỉ mỉ, tính câu nệ, sự kỹ tính - tính hay lên mặt ta đây hay chữ, tính hay lên mặt ta đây đạo đức, tính hợm mình, tính làm bộ, tính khinh khỉnh</t>
        </is>
      </c>
    </row>
    <row r="14183">
      <c r="A14183" t="inlineStr">
        <is>
          <t>pedantisch</t>
        </is>
      </c>
      <c r="B14183" t="inlineStr"/>
      <c r="C14183" t="inlineStr"/>
      <c r="D14183" t="inlineStr">
        <is>
          <t>khó tính, cầu kỳ, kiểu cách, quá tỉ mỉ - hay om sòm, hay rối rít, hay nhắng nhít, hay nhặng xị, hay quan trọng hoá - chữ, bằng chữ, theo nghĩa của chữ, theo nghĩa đen, tầm thường, phàm tục, thật, đúng như vậy - thông thái rởm, làm ra vẻ mô phạm</t>
        </is>
      </c>
    </row>
    <row r="14184">
      <c r="A14184" t="inlineStr">
        <is>
          <t>Peers</t>
        </is>
      </c>
      <c r="B14184" t="inlineStr"/>
      <c r="C14184" t="inlineStr"/>
      <c r="D14184" t="inlineStr">
        <is>
          <t>vợ khanh tướng, nữ khanh tướng, người đàn bà quý tộc</t>
        </is>
      </c>
    </row>
    <row r="14185">
      <c r="A14185" t="inlineStr">
        <is>
          <t>Pegel</t>
        </is>
      </c>
      <c r="B14185" t="inlineStr"/>
      <c r="C14185" t="inlineStr"/>
      <c r="D14185" t="inlineStr">
        <is>
          <t>đồ cầm, vật cược, vật làm tin, găng tay ném xuống đất để thách đấu, sự thách đấu, gauge - máy đo, cái đo cỡ, loại, kiểu, cỡ, tầm, quy mô, khả năng, khoảng cách đường ray, tiêu chuẩn đánh giá, phương tiện đánh giá, lanhgô điều chỉnh lề, cái mấp của thợ mộc, gage) hướng đi so với chiều gió - ống bọt nước, ống thuỷ, mức, mực, mặt, trình độ, vị trí, cấp, mức ngang nhau</t>
        </is>
      </c>
    </row>
    <row r="14186">
      <c r="A14186" t="inlineStr">
        <is>
          <t>Pein</t>
        </is>
      </c>
      <c r="B14186" t="inlineStr"/>
      <c r="C14186" t="inlineStr"/>
      <c r="D14186" t="inlineStr">
        <is>
          <t>nỗi đau đớn, nỗi thống khổ, nỗi khổ não - sự đau đớn, sự đau khổ, sự đau đẻ, nỗi khó nhọc công sức, hình phạt - sự đau nhói, sự giằn vật, sự day dứt - sự giày vò, sự giằn vặt, nguồn đau khổ - sự tra tấn, sự tra khảo, cách tra tấn, nỗi giày vò</t>
        </is>
      </c>
    </row>
    <row r="14187">
      <c r="A14187" t="inlineStr">
        <is>
          <t>peinigen</t>
        </is>
      </c>
      <c r="B14187" t="inlineStr"/>
      <c r="C14187" t="inlineStr"/>
      <c r="D14187" t="inlineStr">
        <is>
          <t>phiền nhiễu, làm phiền, quấy rầy, cướp bóc, tàn phá - làm đau đớn, làm đau khổ, đau nhức, đau đớn - giày vò, day dứt</t>
        </is>
      </c>
    </row>
    <row r="14188">
      <c r="A14188" t="inlineStr">
        <is>
          <t>peinigend</t>
        </is>
      </c>
      <c r="B14188" t="inlineStr"/>
      <c r="C14188" t="inlineStr"/>
      <c r="D14188" t="inlineStr">
        <is>
          <t>nhử trêu ngươi</t>
        </is>
      </c>
    </row>
    <row r="14189">
      <c r="A14189" t="inlineStr">
        <is>
          <t>Peiniger</t>
        </is>
      </c>
      <c r="B14189" t="inlineStr"/>
      <c r="C14189" t="inlineStr"/>
      <c r="D14189" t="inlineStr">
        <is>
          <t>người làm khổ, người hành hạ, người quấy rầy, bừa bánh xe, nĩa dài, cánh gà - người tra tấn, người tra khảo</t>
        </is>
      </c>
    </row>
    <row r="14190">
      <c r="A14190" t="inlineStr">
        <is>
          <t>peinlich</t>
        </is>
      </c>
      <c r="B14190" t="inlineStr"/>
      <c r="C14190" t="inlineStr"/>
      <c r="D14190" t="inlineStr">
        <is>
          <t>vụng về, lúng túng, ngượng ngịu, bất tiện, khó khăn, nguy hiểm, khó xử, rầy rà, rắc rối - làm lúng túng, ngăn trở - tỉ mỉ, quá kỹ càng - đau đớn, đau khổ, làm đau đớn, làm đau khổ, vất vả, khó nhọc, mất nhiều công sức - đặc biệt, đặc thù, cá biệt, riêng biệt, tường tận, chi tiết, kỹ lưỡng, cặn kẽ, câu nệ đến từng chi tiết, khó tính, khảnh, cảnh vẻ - đúng, chính xác, kỹ tính, nghiêm ngặt, câu nệ - đắn đo, ngại ngùng, quá thận trọng, quá tỉ mỉ - đau, tức giận, tức tối, buồn phiền, làm buồn phiền, mãnh liệt, ác liệt, gay go, ác nghiệt, nghiêm trọng = peinlich genau + = peinlich sauber + = wir fühlten uns peinlich berührt +</t>
        </is>
      </c>
    </row>
    <row r="14191">
      <c r="A14191" t="inlineStr">
        <is>
          <t>Peinliche</t>
        </is>
      </c>
      <c r="B14191" t="inlineStr"/>
      <c r="C14191" t="inlineStr"/>
      <c r="D14191" t="inlineStr">
        <is>
          <t>sự vụng về, sự lúng túng, sự ngượng nghịu, sự bất tiện, sự khó khăn, sự khó xử, sự rắc rối</t>
        </is>
      </c>
    </row>
    <row r="14192">
      <c r="A14192" t="inlineStr">
        <is>
          <t>peitschen</t>
        </is>
      </c>
      <c r="B14192" t="inlineStr"/>
      <c r="C14192" t="inlineStr"/>
      <c r="D14192" t="inlineStr">
        <is>
          <t>quất bằng roi - quần quật, đánh thắng, bán, quăng đi quăng lại - đánh, quất, kích thích, kích động, mắng nhiếc, xỉ vả, chỉ trích, đả kích, buộc, trôi - trừng phạt, áp bức, làm khổ, quấy rầy, đánh bằng roi - rạch, cắt, khía, hạ, cắt bớt, quật, đập tơi bời, chặt để làm đống cây cản - đánh bằng gậy, quật bằng gậy, ve vẩy, xoay nhanh, quay, bẻ ghi chuyển sang đường khác, chuyển, cho dự thi với một tên khác, chuyển sang xướng một hoa khác - buộc bằng dây da, đánh bằng roi da - xông, lao, chạy vụt, đập mạnh vào, khâu vắt, rút, giật, cởi phắt, quấn chặt, đánh bại, thắng</t>
        </is>
      </c>
    </row>
    <row r="14193">
      <c r="A14193" t="inlineStr">
        <is>
          <t>Peitschenhieb</t>
        </is>
      </c>
      <c r="B14193" t="inlineStr"/>
      <c r="C14193" t="inlineStr"/>
      <c r="D14193" t="inlineStr">
        <is>
          <t>dây buộc ở đầu roi, cái roi, cái đánh, cái quất, sự đánh, sự quất bằng roi, lông mi eye lash), sự mắng nhiếc, sự xỉ vả, sự chỉ trích, sự đả kích</t>
        </is>
      </c>
    </row>
    <row r="14194">
      <c r="A14194" t="inlineStr">
        <is>
          <t>Peitschenschlag</t>
        </is>
      </c>
      <c r="B14194" t="inlineStr"/>
      <c r="C14194" t="inlineStr"/>
      <c r="D14194" t="inlineStr">
        <is>
          <t>vết chém, vết rạch, vết cắt, đường rạch, đường cắt, đống cành lá cắt</t>
        </is>
      </c>
    </row>
    <row r="14195">
      <c r="A14195" t="inlineStr">
        <is>
          <t>Peitschenschnur</t>
        </is>
      </c>
      <c r="B14195" t="inlineStr"/>
      <c r="C14195" t="inlineStr"/>
      <c r="D14195" t="inlineStr">
        <is>
          <t>dây da, roi da - dây buộc đầu roi</t>
        </is>
      </c>
    </row>
    <row r="14196">
      <c r="A14196" t="inlineStr">
        <is>
          <t>Pelerine</t>
        </is>
      </c>
      <c r="B14196" t="inlineStr"/>
      <c r="C14196" t="inlineStr"/>
      <c r="D14196" t="inlineStr">
        <is>
          <t>áo choàng không tay, mũi đất</t>
        </is>
      </c>
    </row>
    <row r="14197">
      <c r="A14197" t="inlineStr">
        <is>
          <t>Pelikan</t>
        </is>
      </c>
      <c r="B14197" t="inlineStr"/>
      <c r="C14197" t="inlineStr"/>
      <c r="D14197" t="inlineStr">
        <is>
          <t>con bồ nông</t>
        </is>
      </c>
    </row>
    <row r="14198">
      <c r="A14198" t="inlineStr">
        <is>
          <t>Pelz</t>
        </is>
      </c>
      <c r="B14198" t="inlineStr"/>
      <c r="C14198" t="inlineStr"/>
      <c r="D14198" t="inlineStr">
        <is>
          <t>áo choàng ngoài, áo bành tô, áo choàng, váy, bộ lông, lớp, lượt, màng, túi - bộ da lông hải ly - bộ lông mao, loài thú, bộ da lông thú - tấm da con lông, tấm da sống, sự ném loạn xạ, sự bắn loạn xạ, sự trút xuống, sự đập xuống, sự đập mạnh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da, bì, vỏ, da thú, bầu bằng da thú, vỏ tàu = mit Pelz besetzt + = mit Pelz füttern +</t>
        </is>
      </c>
    </row>
    <row r="14199">
      <c r="A14199" t="inlineStr">
        <is>
          <t>pelzartig</t>
        </is>
      </c>
      <c r="B14199" t="inlineStr"/>
      <c r="C14199" t="inlineStr"/>
      <c r="D14199" t="inlineStr">
        <is>
          <t>da lông thú, như da lông thú, bằng da lông thú, có lót da lông thú, có tưa, có cáu</t>
        </is>
      </c>
    </row>
    <row r="14200">
      <c r="A14200" t="inlineStr">
        <is>
          <t>Pelztierfarm</t>
        </is>
      </c>
      <c r="B14200" t="inlineStr"/>
      <c r="C14200" t="inlineStr"/>
      <c r="D14200" t="inlineStr">
        <is>
          <t>trại nuôi thú lấy lông</t>
        </is>
      </c>
    </row>
    <row r="14201">
      <c r="A14201" t="inlineStr">
        <is>
          <t>Pence</t>
        </is>
      </c>
      <c r="B14201" t="inlineStr"/>
      <c r="C14201" t="inlineStr"/>
      <c r="D14201">
        <f> zwei Pence + = zwei Pence wert + = ein Schilling ist zwölf Pence wert + = das kostet im Einzelhandel fünzig Pence +</f>
        <v/>
      </c>
    </row>
    <row r="14202">
      <c r="A14202" t="inlineStr">
        <is>
          <t>Pendel</t>
        </is>
      </c>
      <c r="B14202" t="inlineStr"/>
      <c r="C14202" t="inlineStr"/>
      <c r="D14202" t="inlineStr">
        <is>
          <t>quả lắc, con lắc, vật đu đưa lúc lắc, người hay do dự dao động</t>
        </is>
      </c>
    </row>
    <row r="14203">
      <c r="A14203" t="inlineStr">
        <is>
          <t>pendeln</t>
        </is>
      </c>
      <c r="B14203" t="inlineStr"/>
      <c r="C14203" t="inlineStr"/>
      <c r="D14203" t="inlineStr">
        <is>
          <t>thay thế, thay đổi nhau, đổi nhau, giao hoán, giảm, đi làm hằng ngày bằng vé tháng, đi lại đều đặn, đảo mạch, chuyển mạch - lung lay, đu đưa, lưỡng lự, do dự, dao động - đu đưa lúc lắc, không nhất quyết - - lúc lắc, đánh đu, treo lủng lẳng, đi nhún nhảy, ngoặt, mắc, vung vẩy, lắc, quay ngoắt, phổ thành nhạc xuynh, lái theo chiều lợi = pendeln + = pendeln + = hin und her pendeln +</t>
        </is>
      </c>
    </row>
    <row r="14204">
      <c r="A14204" t="inlineStr">
        <is>
          <t>pendelnd</t>
        </is>
      </c>
      <c r="B14204" t="inlineStr"/>
      <c r="C14204" t="inlineStr"/>
      <c r="D14204" t="inlineStr">
        <is>
          <t>lòng thòng, lủng lẳng, đu đưa lúc lắc = pendelnd +</t>
        </is>
      </c>
    </row>
    <row r="14205">
      <c r="A14205" t="inlineStr">
        <is>
          <t>Pendelverkehr</t>
        </is>
      </c>
      <c r="B14205" t="inlineStr"/>
      <c r="C14205" t="inlineStr"/>
      <c r="D14205" t="inlineStr">
        <is>
          <t>ngành xe lửa phục vụ đường ngắn</t>
        </is>
      </c>
    </row>
    <row r="14206">
      <c r="A14206" t="inlineStr">
        <is>
          <t>Pendelzug</t>
        </is>
      </c>
      <c r="B14206" t="inlineStr"/>
      <c r="C14206" t="inlineStr"/>
      <c r="D14206" t="inlineStr">
        <is>
          <t>con thoi, động từ, qua lại như con thoi, làm cho qua lại như con thoi</t>
        </is>
      </c>
    </row>
    <row r="14207">
      <c r="A14207" t="inlineStr">
        <is>
          <t>Pendler</t>
        </is>
      </c>
      <c r="B14207" t="inlineStr"/>
      <c r="C14207" t="inlineStr"/>
      <c r="D14207" t="inlineStr">
        <is>
          <t>người đi làm bằng vé tháng</t>
        </is>
      </c>
    </row>
    <row r="14208">
      <c r="A14208" t="inlineStr">
        <is>
          <t>penibel</t>
        </is>
      </c>
      <c r="B14208" t="inlineStr"/>
      <c r="C14208" t="inlineStr"/>
      <c r="D14208" t="inlineStr">
        <is>
          <t>dễ chán, chóng chán, khó tính, khó chiều, cảnh vẻ, kén cá chọn canh - tỉ mỉ, quá kỹ càng - tỉ mẩn, vụn vặt, bé nhỏ, chật hẹp, khó đọc, lí nhí, lủn mủn - chú ý đến những chi tiết tỉ mỉ, hay hình thức vụn vặt, kỹ tính, câu nệ - hay buồn nôn, khe khắt, quá cẩn thận, quá câu nệ</t>
        </is>
      </c>
    </row>
    <row r="14209">
      <c r="A14209" t="inlineStr">
        <is>
          <t>Penis</t>
        </is>
      </c>
      <c r="B14209" t="inlineStr"/>
      <c r="C14209" t="inlineStr"/>
      <c r="D14209" t="inlineStr">
        <is>
          <t>dương vật</t>
        </is>
      </c>
    </row>
    <row r="14210">
      <c r="A14210" t="inlineStr">
        <is>
          <t>Penne</t>
        </is>
      </c>
      <c r="B14210" t="inlineStr"/>
      <c r="C14210" t="inlineStr"/>
      <c r="D14210" t="inlineStr">
        <is>
          <t>quán trọ rẻ tiền</t>
        </is>
      </c>
    </row>
    <row r="14211">
      <c r="A14211" t="inlineStr">
        <is>
          <t>pennen</t>
        </is>
      </c>
      <c r="B14211" t="inlineStr"/>
      <c r="C14211" t="inlineStr"/>
      <c r="D14211" t="inlineStr">
        <is>
          <t>ngủ</t>
        </is>
      </c>
    </row>
    <row r="14212">
      <c r="A14212" t="inlineStr">
        <is>
          <t>Pennies</t>
        </is>
      </c>
      <c r="B14212" t="inlineStr"/>
      <c r="C14212" t="inlineStr"/>
      <c r="D14212" t="inlineStr">
        <is>
          <t>đồng xu penni, đồng xu, số tiền</t>
        </is>
      </c>
    </row>
    <row r="14213">
      <c r="A14213" t="inlineStr">
        <is>
          <t>Penny</t>
        </is>
      </c>
      <c r="B14213" t="inlineStr"/>
      <c r="C14213" t="inlineStr"/>
      <c r="D14213" t="inlineStr">
        <is>
          <t>đồng xu penni, đồng xu, số tiền = der halbe Penny +</t>
        </is>
      </c>
    </row>
    <row r="14214">
      <c r="A14214" t="inlineStr">
        <is>
          <t>Pension</t>
        </is>
      </c>
      <c r="B14214" t="inlineStr"/>
      <c r="C14214" t="inlineStr"/>
      <c r="D14214" t="inlineStr">
        <is>
          <t>tấm ván, bảng, giấy bồi, bìa cứng, cơm tháng, cơm trọ, tiền cơm tháng, bàn ăn, bàn, ban, uỷ ban, bộ, boong tàu, mạn thuyền, sân khấu, đường chạy vát - lương hưu, tiền trợ cấp, nhà trọ cơm tháng = ohne Pension + = volle Pension + = in Pension sein + = mit Pension entlassen +</t>
        </is>
      </c>
    </row>
    <row r="14215">
      <c r="A14215" t="inlineStr">
        <is>
          <t>pensionieren</t>
        </is>
      </c>
      <c r="B14215" t="inlineStr"/>
      <c r="C14215" t="inlineStr"/>
      <c r="D14215" t="inlineStr">
        <is>
          <t>trả lương hưu, trợ cấp cho - rời bỏ, đi ra, rút về, lui về, đi ngủ to retire to bed), thôi việc, về hưu, rút lui, thể bỏ cuộc, cho về hưu, cho rút lui, không cho lưu hành - cho về hưu trí, thải vì quá già, thải vì quá cũ, loại vì không đạt tiêu chuẩn</t>
        </is>
      </c>
    </row>
    <row r="14216">
      <c r="A14216" t="inlineStr">
        <is>
          <t>pensioniert</t>
        </is>
      </c>
      <c r="B14216" t="inlineStr"/>
      <c r="C14216" t="inlineStr"/>
      <c r="D14216" t="inlineStr">
        <is>
          <t>quá hạn, quá cũ kỹ, quá già nua, cổ lỗ = er ist pensioniert +</t>
        </is>
      </c>
    </row>
    <row r="14217">
      <c r="A14217" t="inlineStr">
        <is>
          <t>Pensionierung</t>
        </is>
      </c>
      <c r="B14217" t="inlineStr"/>
      <c r="C14217" t="inlineStr"/>
      <c r="D14217" t="inlineStr">
        <is>
          <t>sự ẩn dật, nơi hẻo lánh, nơi ẩn dật, sự về hưu, sự thôi, sự rút lui, sự bỏ cuộc, sự rút về, sự không cho lưu hành - sự cho về hưu, sự thải vì quá già, sự thải vì quá cũ, sự loại vì không đạt tiêu chuẩn, sự cũ kỹ, sự lạc hậu</t>
        </is>
      </c>
    </row>
    <row r="14218">
      <c r="A14218" t="inlineStr">
        <is>
          <t>pensionsberechtigt</t>
        </is>
      </c>
      <c r="B14218" t="inlineStr"/>
      <c r="C14218" t="inlineStr"/>
      <c r="D14218" t="inlineStr">
        <is>
          <t>được quyền hưởng lương hưu, có chế độ lương hưu, được quyền hưởng trợ cấp, có chế độ trợ cấp</t>
        </is>
      </c>
    </row>
    <row r="14219">
      <c r="A14219" t="inlineStr">
        <is>
          <t>Pentagon</t>
        </is>
      </c>
      <c r="B14219" t="inlineStr"/>
      <c r="C14219" t="inlineStr"/>
      <c r="D14219" t="inlineStr">
        <is>
          <t>hình năm cạnh, lầu năm góc</t>
        </is>
      </c>
    </row>
    <row r="14220">
      <c r="A14220" t="inlineStr">
        <is>
          <t>Pentameter</t>
        </is>
      </c>
      <c r="B14220" t="inlineStr"/>
      <c r="C14220" t="inlineStr"/>
      <c r="D14220" t="inlineStr">
        <is>
          <t>thơ năm âm tiết</t>
        </is>
      </c>
    </row>
    <row r="14221">
      <c r="A14221" t="inlineStr">
        <is>
          <t>Pepsin</t>
        </is>
      </c>
      <c r="B14221" t="inlineStr"/>
      <c r="C14221" t="inlineStr"/>
      <c r="D14221" t="inlineStr">
        <is>
          <t>Pepxin</t>
        </is>
      </c>
    </row>
    <row r="14222">
      <c r="A14222" t="inlineStr">
        <is>
          <t>Pepton</t>
        </is>
      </c>
      <c r="B14222" t="inlineStr"/>
      <c r="C14222" t="inlineStr"/>
      <c r="D14222" t="inlineStr">
        <is>
          <t>Peptone hoá</t>
        </is>
      </c>
    </row>
    <row r="14223">
      <c r="A14223" t="inlineStr">
        <is>
          <t>per</t>
        </is>
      </c>
      <c r="B14223" t="inlineStr"/>
      <c r="C14223" t="inlineStr"/>
      <c r="D14223" t="inlineStr">
        <is>
          <t>gần, qua, sang một bên, ở bên, dự trữ, dành, bye - - - theo đường</t>
        </is>
      </c>
    </row>
    <row r="14224">
      <c r="A14224" t="inlineStr">
        <is>
          <t>perfekt</t>
        </is>
      </c>
      <c r="B14224" t="inlineStr"/>
      <c r="C14224" t="inlineStr"/>
      <c r="D14224" t="inlineStr">
        <is>
          <t>đã hoàn thành, đã làm xong, xong xuôi, trọn vẹn, được giáo dục kỹ lưỡng, có đầy đủ tài năng, hoàn hảo, hoàn mỹ - hoàn toàn, thành thạo, hoàn thành, đủ, đúng - - chắc chắn, ổn định, chín chắn, điềm tĩnh, không sôi nổi, đã giải quyết rồi, đã thanh toán rồi, đã định cư, đã có gia đình, đã có nơi có chốn, đã ổn định cuộc sống, bị chiếm làm thuộc địa - đã lắng, bị lắng</t>
        </is>
      </c>
    </row>
    <row r="14225">
      <c r="A14225" t="inlineStr">
        <is>
          <t>Perfektion</t>
        </is>
      </c>
      <c r="B14225" t="inlineStr"/>
      <c r="C14225" t="inlineStr"/>
      <c r="D14225" t="inlineStr">
        <is>
          <t>sự hoàn thành, sự hoàn hảo, sự hoàn toàn, tột đỉnh, sự tuyệt mỹ, sự tuyệt hảo, sự rèn luyện cho thành thạo, sự trau dồi cho thành thạo, người hoàn toàn, người hoàn hảo - vật hoàn hảo, tài năng hoàn hảo, đức tính hoàn toàn</t>
        </is>
      </c>
    </row>
    <row r="14226">
      <c r="A14226" t="inlineStr">
        <is>
          <t>Perfektionismus</t>
        </is>
      </c>
      <c r="B14226" t="inlineStr"/>
      <c r="C14226" t="inlineStr"/>
      <c r="D14226" t="inlineStr">
        <is>
          <t>thuyết hoàn hảo, chủ nghĩa cầu toàn</t>
        </is>
      </c>
    </row>
    <row r="14227">
      <c r="A14227" t="inlineStr">
        <is>
          <t>Perfektionist</t>
        </is>
      </c>
      <c r="B14227" t="inlineStr"/>
      <c r="C14227" t="inlineStr"/>
      <c r="D14227" t="inlineStr">
        <is>
          <t>người theo thuyết hoàn hảo, người cầu toàn</t>
        </is>
      </c>
    </row>
    <row r="14228">
      <c r="A14228" t="inlineStr">
        <is>
          <t>Perforation</t>
        </is>
      </c>
      <c r="B14228" t="inlineStr"/>
      <c r="C14228" t="inlineStr"/>
      <c r="D14228" t="inlineStr">
        <is>
          <t>sự khoan, sự xoi, sự khoét, sự đục lỗ, sự đục thủng, sự xuyên qua, hàng lỗ răng cưa, hàng lỗ châm kim</t>
        </is>
      </c>
    </row>
    <row r="14229">
      <c r="A14229" t="inlineStr">
        <is>
          <t>perforieren</t>
        </is>
      </c>
      <c r="B14229" t="inlineStr"/>
      <c r="C14229" t="inlineStr"/>
      <c r="D14229" t="inlineStr">
        <is>
          <t>khoan, xoi, khoét, đục lỗ, đục thủng, xoi lỗ răng cưa, xoi lỗ châm kim, xuyên vào, xuyên qua</t>
        </is>
      </c>
    </row>
    <row r="14230">
      <c r="A14230" t="inlineStr">
        <is>
          <t>Perforiermaschine</t>
        </is>
      </c>
      <c r="B14230" t="inlineStr"/>
      <c r="C14230" t="inlineStr"/>
      <c r="D14230" t="inlineStr">
        <is>
          <t>máy khoan</t>
        </is>
      </c>
    </row>
    <row r="14231">
      <c r="A14231" t="inlineStr">
        <is>
          <t>perforiert</t>
        </is>
      </c>
      <c r="B14231" t="inlineStr"/>
      <c r="C14231" t="inlineStr"/>
      <c r="D14231" t="inlineStr">
        <is>
          <t>không thủng, không thủng lỗ, không có rìa răng cưa</t>
        </is>
      </c>
    </row>
    <row r="14232">
      <c r="A14232" t="inlineStr">
        <is>
          <t>Pergament</t>
        </is>
      </c>
      <c r="B14232" t="inlineStr"/>
      <c r="C14232" t="inlineStr"/>
      <c r="D14232" t="inlineStr">
        <is>
          <t>giấy da, bản viết trên giấy da, vật tựa da khô - da cừu, quần áo da cừu, chăn da cừu, giấy da cừu, bằng, văn bằng = das Pergament +</t>
        </is>
      </c>
    </row>
    <row r="14233">
      <c r="A14233" t="inlineStr">
        <is>
          <t>Pergamentrolle</t>
        </is>
      </c>
      <c r="B14233" t="inlineStr"/>
      <c r="C14233" t="inlineStr"/>
      <c r="D14233" t="inlineStr">
        <is>
          <t>cuộn giấy, cuộn da lừa, cuộn sách, cuộc câu đối, bảng danh sách, đường xoáy ốc, hình trang trí dạng cuộn</t>
        </is>
      </c>
    </row>
    <row r="14234">
      <c r="A14234" t="inlineStr">
        <is>
          <t>Pergola</t>
        </is>
      </c>
      <c r="B14234" t="inlineStr"/>
      <c r="C14234" t="inlineStr"/>
      <c r="D14234" t="inlineStr">
        <is>
          <t>cổng, cổng xây</t>
        </is>
      </c>
    </row>
    <row r="14235">
      <c r="A14235" t="inlineStr">
        <is>
          <t>Perihel</t>
        </is>
      </c>
      <c r="B14235" t="inlineStr"/>
      <c r="C14235" t="inlineStr"/>
      <c r="D14235" t="inlineStr">
        <is>
          <t>điểm gần mặt trời, điểm cận nhật</t>
        </is>
      </c>
    </row>
    <row r="14236">
      <c r="A14236" t="inlineStr">
        <is>
          <t>Periode</t>
        </is>
      </c>
      <c r="B14236" t="inlineStr"/>
      <c r="C14236" t="inlineStr"/>
      <c r="D14236" t="inlineStr">
        <is>
          <t>đường tròn, hình tròn, sự tuần hoàn, nhóm, giới, sự chạy quanh, quỹ đạo, phạm vi, hàng ghế sắp tròn - chu ký, chu trình, vòng, tập thơ cùng chủ đề, tập bài hát cùng chủ đề, xe đạp - kỷ, kỳ, thời kỳ, giai đoạn, thời gian, thời đại, thời nay, tiết, số nhiều) kỳ hành kinh, , chu kỳ, câu nhiều đoạn, chấm câu, dấu chấm câu, lời nói văn hoa bóng bảy - lời thần chú, bùa mê, sự làm say mê, sức quyến rũ, đợt, phiên, thời gian ngắn, cơn ngắn, thời gian nghỉ ngắn - bệ, dài, giàn, bàn soi, sân khấu, nghề kịch, kịch, vũ đài, phạm vi hoạt động, khung cảnh hoạt động, đoạn đường, quãng đường, trạm, tầng, cấp, stagecoach, xe buýt</t>
        </is>
      </c>
    </row>
    <row r="14237">
      <c r="A14237" t="inlineStr">
        <is>
          <t>periodisch</t>
        </is>
      </c>
      <c r="B14237" t="inlineStr"/>
      <c r="C14237" t="inlineStr"/>
      <c r="D14237" t="inlineStr">
        <is>
          <t>tròn, vòng, vòng quanh - tuần hoàn, theo chu kỳ - thỉnh thoảng lại ngừng, lúc có lúc không, gián đoạn, từng cơn, từng hồi, chạy trục trặc, lúc chảy lúc không, có nước theo vụ - chu kỳ, định kỳ, thường kỳ, văn hoa bóng bảy, Periođic - xuất bản định kỳ - trở lại luôn, lại diễn ra, có định kỳ - đều đều, không thay đổi, thường lệ, cân đối, đều, đều đặn, trong biên chế, chuyên nghiệp, chính quy, hợp thức, có quy tắc, quy củ, đúng mực, đúng giờ giấc, đúng, thật, thật sự, hoàn toàn - không còn nghi ngờ gì nữa, ở tu viện, tu đạo - có nhịp điệu, nhịp nhàng - - theo từng hàng, theo từng dãy, theo từng chuỗi, theo thứ tự, ra theo từng số, ra từng kỳ = nicht periodisch +</t>
        </is>
      </c>
    </row>
    <row r="14238">
      <c r="A14238" t="inlineStr">
        <is>
          <t>Peripatetiker</t>
        </is>
      </c>
      <c r="B14238" t="inlineStr"/>
      <c r="C14238" t="inlineStr"/>
      <c r="D14238" t="inlineStr">
        <is>
          <t>người theo triết lý của A-ri-xtốt, người theo phái tiêu dao, người bán hàng rong, nhà buôn lưu động</t>
        </is>
      </c>
    </row>
    <row r="14239">
      <c r="A14239" t="inlineStr">
        <is>
          <t>peripatetisch</t>
        </is>
      </c>
      <c r="B14239" t="inlineStr"/>
      <c r="C14239" t="inlineStr"/>
      <c r="D14239" t="inlineStr">
        <is>
          <t>triết lý của A-ri-xtốt, phái tiêu dao, lưu động đi rong</t>
        </is>
      </c>
    </row>
    <row r="14240">
      <c r="A14240" t="inlineStr">
        <is>
          <t>peripher</t>
        </is>
      </c>
      <c r="B14240" t="inlineStr"/>
      <c r="C14240" t="inlineStr"/>
      <c r="D14240" t="inlineStr">
        <is>
          <t>chu vi, ngoại vi, ngoại biên - thứ hai, thứ nhì, thứ, phụ, không quan trọng, chuyển hoá, trung học, đại trung sinh</t>
        </is>
      </c>
    </row>
    <row r="14241">
      <c r="A14241" t="inlineStr">
        <is>
          <t>Peripherie</t>
        </is>
      </c>
      <c r="B14241" t="inlineStr"/>
      <c r="C14241" t="inlineStr"/>
      <c r="D14241" t="inlineStr">
        <is>
          <t>đường tròn, chu vi - vùng ngoài, ngoại ô, vùng ngoại ô, phạm vi ngoài - ngoại vi, ngoại biên</t>
        </is>
      </c>
    </row>
    <row r="14242">
      <c r="A14242" t="inlineStr">
        <is>
          <t>peripherisch</t>
        </is>
      </c>
      <c r="B14242" t="inlineStr"/>
      <c r="C14242" t="inlineStr"/>
      <c r="D14242" t="inlineStr">
        <is>
          <t>chu vi, ngoại vi, ngoại biên</t>
        </is>
      </c>
    </row>
    <row r="14243">
      <c r="A14243" t="inlineStr">
        <is>
          <t>Periskop</t>
        </is>
      </c>
      <c r="B14243" t="inlineStr"/>
      <c r="C14243" t="inlineStr"/>
      <c r="D14243" t="inlineStr">
        <is>
          <t>kính tiềm vọng, kính ngắm</t>
        </is>
      </c>
    </row>
    <row r="14244">
      <c r="A14244" t="inlineStr">
        <is>
          <t>Perle</t>
        </is>
      </c>
      <c r="B14244" t="inlineStr"/>
      <c r="C14244" t="inlineStr"/>
      <c r="D14244" t="inlineStr">
        <is>
          <t>hạt hột, giọt, hạt, bọt, đầu ruồi, đường gân nổi hình chuỗi hạt - ngọc đá quý, đồ châu báu, đồ nữ trang, đồ kim hoàn, chân kinh, người đáng quý, vật quý - đường viền quanh dải đăng ten, hạt trai, ngọc trai, ngọc quý, viên ngọc ), hạt long lanh, viên nhỏ, hạt nhỏ, chữ cỡ 5 = eine wahre Perle +</t>
        </is>
      </c>
    </row>
    <row r="14245">
      <c r="A14245" t="inlineStr">
        <is>
          <t>Perlen</t>
        </is>
      </c>
      <c r="B14245" t="inlineStr"/>
      <c r="C14245" t="inlineStr"/>
      <c r="D14245" t="inlineStr">
        <is>
          <t>xâu thành chuỗi, lấm tấm vài giọt - rắc thành những giọt long lanh như hạt trai, rê, xay, nghiền thành những hạt nhỏ, làm cho có màu hạt trai, làm cho long lanh như hạt trai, đọng lại thành giọt long lanh như hạt trai - mò ngọc trai = mit Perlen besetzt + = mit Perlen verziert + = mit Perlen besetzen + = mit Perlen versehen + = mit Perlen schmücken +</t>
        </is>
      </c>
    </row>
    <row r="14246">
      <c r="A14246" t="inlineStr">
        <is>
          <t>perlen</t>
        </is>
      </c>
      <c r="B14246" t="inlineStr"/>
      <c r="C14246" t="inlineStr"/>
      <c r="D14246" t="inlineStr">
        <is>
          <t>nổi bong bóng, nổi bọt, sôi sùng sục, nổi tăm, đánh lừa, lừa bịp - rắc thành những giọt long lanh như hạt trai, rê, xay, nghiền thành những hạt nhỏ, làm cho có màu hạt trai, làm cho long lanh như hạt trai, đọng lại thành giọt long lanh như hạt trai - mò ngọc trai - lấp lánh, lóng lánh, tỏ ra sắc sảo, tỏ ra linh lợi, làm lấp lánh, làm lóng lánh</t>
        </is>
      </c>
    </row>
    <row r="14247">
      <c r="A14247" t="inlineStr">
        <is>
          <t>perlend</t>
        </is>
      </c>
      <c r="B14247" t="inlineStr"/>
      <c r="C14247" t="inlineStr"/>
      <c r="D14247" t="inlineStr">
        <is>
          <t>long lanh như hạt ngọc trai, có đính ngọc trai = perlend +</t>
        </is>
      </c>
    </row>
    <row r="14248">
      <c r="A14248" t="inlineStr">
        <is>
          <t>Perlschrift</t>
        </is>
      </c>
      <c r="B14248" t="inlineStr"/>
      <c r="C14248" t="inlineStr"/>
      <c r="D14248" t="inlineStr">
        <is>
          <t>đường viền quanh dải đăng ten, hạt trai, ngọc trai, ngọc quý, viên ngọc ), hạt long lanh, viên nhỏ, hạt nhỏ, chữ cỡ 5</t>
        </is>
      </c>
    </row>
    <row r="14249">
      <c r="A14249" t="inlineStr">
        <is>
          <t>permanent</t>
        </is>
      </c>
      <c r="B14249" t="inlineStr"/>
      <c r="C14249" t="inlineStr"/>
      <c r="D14249" t="inlineStr">
        <is>
          <t>lâu dài, lâu bền, vĩnh cửu, thường xuyên, thường trực, cố định</t>
        </is>
      </c>
    </row>
    <row r="14250">
      <c r="A14250" t="inlineStr">
        <is>
          <t>Permanenz</t>
        </is>
      </c>
      <c r="B14250" t="inlineStr"/>
      <c r="C14250" t="inlineStr"/>
      <c r="D14250" t="inlineStr">
        <is>
          <t>sự lâu dài, sự lâu bền, sự vĩnh cửu, sự thường xuyên, sự thường trực, sự cố định, tính lâu dài, tính lâu bền, tính vĩnh cửu, tính thường xuyên, tính cố định, cái lâu bền - cái thường xuyên, cái cố định</t>
        </is>
      </c>
    </row>
    <row r="14251">
      <c r="A14251" t="inlineStr">
        <is>
          <t>Permutation</t>
        </is>
      </c>
      <c r="B14251" t="inlineStr"/>
      <c r="C14251" t="inlineStr"/>
      <c r="D14251" t="inlineStr">
        <is>
          <t>sự xen nhau, sự xen kẽ, sự thay phiên, sự luân phiên - sự đôi trật tự, sự hoán vị, pháp hoán vị</t>
        </is>
      </c>
    </row>
    <row r="14252">
      <c r="A14252" t="inlineStr">
        <is>
          <t>Perpendikel</t>
        </is>
      </c>
      <c r="B14252" t="inlineStr"/>
      <c r="C14252" t="inlineStr"/>
      <c r="D14252" t="inlineStr">
        <is>
          <t>quả lắc, con lắc, vật đu đưa lúc lắc, người hay do dự dao động - đường vuông góc, đường trực giao, vị trí thẳng đứng, dây dọi, thước vuông góc, tiệc ăn đứng</t>
        </is>
      </c>
    </row>
    <row r="14253">
      <c r="A14253" t="inlineStr">
        <is>
          <t>perplex</t>
        </is>
      </c>
      <c r="B14253" t="inlineStr"/>
      <c r="C14253" t="inlineStr"/>
      <c r="D14253" t="inlineStr">
        <is>
          <t>lúng túng, bối rối, phức tạp, rắc rối, khó hiểu</t>
        </is>
      </c>
    </row>
    <row r="14254">
      <c r="A14254" t="inlineStr">
        <is>
          <t>Personal</t>
        </is>
      </c>
      <c r="B14254" t="inlineStr"/>
      <c r="C14254" t="inlineStr"/>
      <c r="D14254" t="inlineStr">
        <is>
          <t>toàn thể cán bộ công nhân viên, phòng tổ chức cán bộ, vụ tổ chức cán bộ - gậy, ba toong, gậy quyền, cán, cột, chỗ dựa, chỗ nương tựa, cọc tiêu, mia thăng bằng, dụng cụ mổ bóng đái, hiệu lệnh đường thông, bộ tham mưu, ban, bộ, toàn thể cán bộ nhân viên giúp việc - biên chế, bộ phận, khuông nhạc stave) = Personal- + = mit zu viel Personal + = mit genügend Personal + = mit Personal versehen + = mit zu wenig Personal versehen +</t>
        </is>
      </c>
    </row>
    <row r="14255">
      <c r="A14255" t="inlineStr">
        <is>
          <t>Personalabbau</t>
        </is>
      </c>
      <c r="B14255" t="inlineStr"/>
      <c r="C14255" t="inlineStr"/>
      <c r="D14255" t="inlineStr">
        <is>
          <t>sự bớt, sự giảm bớt, sự bỏ bớt, sự cắt xén, sự đắp luỹ, sự xây thành</t>
        </is>
      </c>
    </row>
    <row r="14256">
      <c r="A14256" t="inlineStr">
        <is>
          <t>Personalausweis</t>
        </is>
      </c>
      <c r="B14256" t="inlineStr"/>
      <c r="C14256" t="inlineStr"/>
      <c r="D14256" t="inlineStr">
        <is>
          <t>giấy chứng minh, thẻ căn cước</t>
        </is>
      </c>
    </row>
    <row r="14257">
      <c r="A14257" t="inlineStr">
        <is>
          <t>Personen</t>
        </is>
      </c>
      <c r="B14257" t="inlineStr"/>
      <c r="C14257" t="inlineStr"/>
      <c r="D14257" t="inlineStr">
        <is>
          <t>những nhân vật trong vở kịch, những diễn viên vở kịch = die ortsfremden Personen + = die versammelten Personen + = drei Personen umfassend + = gegen Personen gerichtet + = durch Krieg verschleppte Personen + = aufgrund einer Verwechslung von Personen +</t>
        </is>
      </c>
    </row>
    <row r="14258">
      <c r="A14258" t="inlineStr">
        <is>
          <t>Personenstand</t>
        </is>
      </c>
      <c r="B14258" t="inlineStr"/>
      <c r="C14258" t="inlineStr"/>
      <c r="D14258" t="inlineStr">
        <is>
          <t>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t>
        </is>
      </c>
    </row>
    <row r="14259">
      <c r="A14259" t="inlineStr">
        <is>
          <t>Personenzug</t>
        </is>
      </c>
      <c r="B14259" t="inlineStr"/>
      <c r="C14259" t="inlineStr"/>
      <c r="D14259" t="inlineStr">
        <is>
          <t>vải lông, nhung dài lông, quần lễ phục của người hầu</t>
        </is>
      </c>
    </row>
    <row r="14260">
      <c r="A14260" t="inlineStr">
        <is>
          <t>Personifikation</t>
        </is>
      </c>
      <c r="B14260" t="inlineStr"/>
      <c r="C14260" t="inlineStr"/>
      <c r="D14260" t="inlineStr">
        <is>
          <t>sự thể hiện dưới dạng người, sự nhân cách hoá, sự hiện thân, sự đóng vai, sự thủ vai, sự nhại để làm trò, sự mạo nhận danh nghĩa người khác</t>
        </is>
      </c>
    </row>
    <row r="14261">
      <c r="A14261" t="inlineStr">
        <is>
          <t>personifizieren</t>
        </is>
      </c>
      <c r="B14261" t="inlineStr"/>
      <c r="C14261" t="inlineStr"/>
      <c r="D14261" t="inlineStr">
        <is>
          <t>thể hiện dưới dạng người, nhân cách hoá, là hiện thân cho, đóng vai, thủ vai, nhại để làm trò, mạo nhận là</t>
        </is>
      </c>
    </row>
    <row r="14262">
      <c r="A14262" t="inlineStr">
        <is>
          <t>Perspektive</t>
        </is>
      </c>
      <c r="B14262" t="inlineStr"/>
      <c r="C14262" t="inlineStr"/>
      <c r="D14262" t="inlineStr">
        <is>
          <t>luật xa gần, phối cảnh, tranh vẽ luật xa gần, hình phối cảnh, cảnh trông xa, viễn cảnh, triển vọng, tương lai, tiến độ - cảnh, toàn cảnh, viễn tượng, hy vọng ở tương lai, triển vọng tương lai, tiền đồ, khách hàng tương lai, nơi hy vọng có quặng, mẫu quặng chưa rõ giá trị = in der Perspektive +</t>
        </is>
      </c>
    </row>
    <row r="14263">
      <c r="A14263" t="inlineStr">
        <is>
          <t>perspektivisch</t>
        </is>
      </c>
      <c r="B14263" t="inlineStr"/>
      <c r="C14263" t="inlineStr"/>
      <c r="D14263" t="inlineStr">
        <is>
          <t>theo luật xa gần, theo phối cảnh, trông xa, viễn cảnh, về triển vọng, về tiến độ</t>
        </is>
      </c>
    </row>
    <row r="14264">
      <c r="A14264" t="inlineStr">
        <is>
          <t>pervers</t>
        </is>
      </c>
      <c r="B14264" t="inlineStr"/>
      <c r="C14264" t="inlineStr"/>
      <c r="D14264" t="inlineStr">
        <is>
          <t>quăn, xoắn, lập dị, đỏng đảnh - khư khư giữ lấy sai lầm, ngang ngạnh, ngoan cố, hư hỏng, hư thân mất nết, đồi truỵ, cáu kỉnh, khó tính, trái thói, éo le, tai ác, sai lầm bất công, oan, ngược lại lời chứng, ngược lại lệnh của quan toà - ốm, đau, ốm yếu, khó ở, thấy kinh, buồn nôn, cần sửa lại, cần chữa lại</t>
        </is>
      </c>
    </row>
    <row r="14265">
      <c r="A14265" t="inlineStr">
        <is>
          <t>Perversion</t>
        </is>
      </c>
      <c r="B14265" t="inlineStr"/>
      <c r="C14265" t="inlineStr"/>
      <c r="D14265" t="inlineStr">
        <is>
          <t>sự dùng sai, sự làm sai, sự hiểu sai, sự xuyên tạc, sự hư hỏng, sự lầm đường, sự đồi truỵ, sự đồi bại</t>
        </is>
      </c>
    </row>
    <row r="14266">
      <c r="A14266" t="inlineStr">
        <is>
          <t>pervertieren</t>
        </is>
      </c>
      <c r="B14266" t="inlineStr"/>
      <c r="C14266" t="inlineStr"/>
      <c r="D14266" t="inlineStr">
        <is>
          <t>dùng sai, làm sai, hiểu sai, xuyên tạc, làm hư hỏng, đưa vào con đường sai, làm lầm đường lạc lối</t>
        </is>
      </c>
    </row>
    <row r="14267">
      <c r="A14267" t="inlineStr">
        <is>
          <t>Pervertiertheit</t>
        </is>
      </c>
      <c r="B14267" t="inlineStr"/>
      <c r="C14267" t="inlineStr"/>
      <c r="D14267" t="inlineStr">
        <is>
          <t>tính khư khư giữ lấy sai lầm, tính ngang ngạnh, tính ngoan cố, sự hư hỏng, sự hư thân mất nết, sự đồi truỵ, tính cáu kỉnh, tính trái thói, cảnh éo le, tính tai ác</t>
        </is>
      </c>
    </row>
    <row r="14268">
      <c r="A14268" t="inlineStr">
        <is>
          <t>Pessimismus</t>
        </is>
      </c>
      <c r="B14268" t="inlineStr"/>
      <c r="C14268" t="inlineStr"/>
      <c r="D14268" t="inlineStr">
        <is>
          <t>chủ nghĩa bi quan, tính bi quan, tính yếm thế</t>
        </is>
      </c>
    </row>
    <row r="14269">
      <c r="A14269" t="inlineStr">
        <is>
          <t>Pessimist</t>
        </is>
      </c>
      <c r="B14269" t="inlineStr"/>
      <c r="C14269" t="inlineStr"/>
      <c r="D14269" t="inlineStr">
        <is>
          <t>kẻ bi quan, kẻ yếm thế</t>
        </is>
      </c>
    </row>
    <row r="14270">
      <c r="A14270" t="inlineStr">
        <is>
          <t>pessimistisch</t>
        </is>
      </c>
      <c r="B14270" t="inlineStr"/>
      <c r="C14270" t="inlineStr"/>
      <c r="D14270" t="inlineStr">
        <is>
          <t>bi quan, yếm thế</t>
        </is>
      </c>
    </row>
    <row r="14271">
      <c r="A14271" t="inlineStr">
        <is>
          <t>pestartig</t>
        </is>
      </c>
      <c r="B14271" t="inlineStr"/>
      <c r="C14271" t="inlineStr"/>
      <c r="D14271" t="inlineStr">
        <is>
          <t>truyền bệnh, gây hại, độc hại - nguy hại như bệnh dịch làm chết người, quấy rầy, làm khó chịu - bệnh dịch, nguy hại như bệnh dịch</t>
        </is>
      </c>
    </row>
    <row r="14272">
      <c r="A14272" t="inlineStr">
        <is>
          <t>Pestizid</t>
        </is>
      </c>
      <c r="B14272" t="inlineStr"/>
      <c r="C14272" t="inlineStr"/>
      <c r="D14272" t="inlineStr">
        <is>
          <t>thuốc trừ vật hại</t>
        </is>
      </c>
    </row>
    <row r="14273">
      <c r="A14273" t="inlineStr">
        <is>
          <t>Peter</t>
        </is>
      </c>
      <c r="B14273" t="inlineStr"/>
      <c r="C14273" t="inlineStr"/>
      <c r="D14273">
        <f> den schwarzen Peter weitergeben +</f>
        <v/>
      </c>
    </row>
    <row r="14274">
      <c r="A14274" t="inlineStr">
        <is>
          <t>Petersilie</t>
        </is>
      </c>
      <c r="B14274" t="inlineStr"/>
      <c r="C14274" t="inlineStr"/>
      <c r="D14274" t="inlineStr">
        <is>
          <t>rau mùi tây</t>
        </is>
      </c>
    </row>
    <row r="14275">
      <c r="A14275" t="inlineStr">
        <is>
          <t>Petitschrift</t>
        </is>
      </c>
      <c r="B14275" t="inlineStr"/>
      <c r="C14275" t="inlineStr"/>
      <c r="D14275" t="inlineStr">
        <is>
          <t>chữ cỡ 8</t>
        </is>
      </c>
    </row>
    <row r="14276">
      <c r="A14276" t="inlineStr">
        <is>
          <t>Petroleum</t>
        </is>
      </c>
      <c r="B14276" t="inlineStr"/>
      <c r="C14276" t="inlineStr"/>
      <c r="D14276" t="inlineStr">
        <is>
          <t>Parafin = Petroleum finden +</t>
        </is>
      </c>
    </row>
    <row r="14277">
      <c r="A14277" t="inlineStr">
        <is>
          <t>Petunie</t>
        </is>
      </c>
      <c r="B14277" t="inlineStr"/>
      <c r="C14277" t="inlineStr"/>
      <c r="D14277" t="inlineStr">
        <is>
          <t>cây thuốc lá cảnh, màu tím sẫm</t>
        </is>
      </c>
    </row>
    <row r="14278">
      <c r="A14278" t="inlineStr">
        <is>
          <t>petzen</t>
        </is>
      </c>
      <c r="B14278" t="inlineStr"/>
      <c r="C14278" t="inlineStr"/>
      <c r="D14278" t="inlineStr">
        <is>
          <t>trốn, lén, mách lẻo, ăn cắp, xoáy, mang lén, đưa lén - - rúc rích, kêu chít chít, cọt kẹt, cót két, làm chỉ điểm, rít lên, làm kêu cọt kẹt - kêu ré lên, thét, la, phản đối, hớt, chỉ điểm - nói, nói với, nói lên, nói ra, nói cho biết, bảo, chỉ cho, cho biết, biểu thị, biểu lộ, tỏ, kể, thuật lại, xác định, phân biệt, khẳng định, cả quyết, biết, tiết lộ, phát giác, đếm - lần, nói về, ảnh hưởng đến, có kết quả</t>
        </is>
      </c>
    </row>
    <row r="14279">
      <c r="A14279" t="inlineStr">
        <is>
          <t>Pfad</t>
        </is>
      </c>
      <c r="B14279" t="inlineStr"/>
      <c r="C14279" t="inlineStr"/>
      <c r="D14279" t="inlineStr">
        <is>
          <t>đường mòn, đường nhỏ, con đường, đường đi, đường lối - đường sắt, đường phố, cách, phương pháp, số nhiều) vũng tàu - dấu, vết, số nhiều) dấu chân, vết chân, đường, đường hẻm, đường ray, bánh xích - vạch, vệt dài, dấu vết, đuôi, vệt</t>
        </is>
      </c>
    </row>
    <row r="14280">
      <c r="A14280" t="inlineStr">
        <is>
          <t>Pfadfinder</t>
        </is>
      </c>
      <c r="B14280" t="inlineStr"/>
      <c r="C14280" t="inlineStr"/>
      <c r="D14280" t="inlineStr">
        <is>
          <t>người thám hiểm, máy bay chỉ điểm, người lái máy bay chỉ điểm, người chỉ điểm, tên gián điệp - người hay đi lang thang, trưởng đoàn hướng đạo, đích không nhất định, đích bắn tầm xa, cướp biển sea rover)</t>
        </is>
      </c>
    </row>
    <row r="14281">
      <c r="A14281" t="inlineStr">
        <is>
          <t>Pfahl</t>
        </is>
      </c>
      <c r="B14281" t="inlineStr"/>
      <c r="C14281" t="inlineStr"/>
      <c r="D14281" t="inlineStr">
        <is>
          <t>cọc, cừ, cột nhà sàn, chồng, đống, giàn thiêu xác, của cải chất đống, tài sản, toà nhà đồ sộ, nhà khối đồ sộ, pin, lò phản ứng, mặt trái đồng tiền, mặt sấp đồng tiền, lông măng, lông mịn - len cừu, tuyết, dom, bệnh trĩ - cực, điểm cực, cái sào, sào, cột, gọng, Pole người Ba lan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 - cộc, cọc trói, để thiếu sống, sự bị thiêu sống, đe nhỏ, cuộc thi có đánh cược, tiền đánh cược, tiền được cược, nguyên tắc, tiền đóng góp, tiền dấn vốn = an einen Pfahl binden +</t>
        </is>
      </c>
    </row>
    <row r="14282">
      <c r="A14282" t="inlineStr">
        <is>
          <t>Pfand</t>
        </is>
      </c>
      <c r="B14282" t="inlineStr"/>
      <c r="C14282" t="inlineStr"/>
      <c r="D14282" t="inlineStr">
        <is>
          <t>vật gửi, tiền gửi, tiền ký quỹ, tiền đặc cọc, chất lắng, vật lắng, khoáng sản, mỏ - tiền phạt, tiền bồi thường, vật bị mất, vật bị thiệt, forfeiture - đồ cầm, vật cược, vật làm tin, găng tay ném xuống đất để thách đấu, sự thách đấu, gauge - con tin, đồ thế, đồ đảm bảo - con tốt, tốt đen, anh cầm cờ chạy hiệu, sự cầm đồ, vật đem cầm - của đợ, của tin, của thế nợ, vật cầm cố, sự cầm cố, tình trạng bị cầm cố, vật bảo đảm, việc bảo đảm, bằng chứng, đứa con, sự chuộc rượu mừng, sự nâng cốc mừng sức khoẻ, lời hứa - lời cam kết, lời cam kết của rượu mạnh = als Pfand + = als Pfand für +</t>
        </is>
      </c>
    </row>
    <row r="14283">
      <c r="A14283" t="inlineStr">
        <is>
          <t>Pfandbrief</t>
        </is>
      </c>
      <c r="B14283" t="inlineStr"/>
      <c r="C14283" t="inlineStr"/>
      <c r="D14283" t="inlineStr">
        <is>
          <t>dây đai, đay buộc, ) mối quan hệ, mối ràng buộc, giao kèo, khế ước, lời cam kết, phiếu nợ, bông, gông cùm, xiềng xích, sự tù tội, sự gửi vào kho, sự liên kết, kiểu xây ghép</t>
        </is>
      </c>
    </row>
    <row r="14284">
      <c r="A14284" t="inlineStr">
        <is>
          <t>Pfandleiher</t>
        </is>
      </c>
      <c r="B14284" t="inlineStr"/>
      <c r="C14284" t="inlineStr"/>
      <c r="D14284" t="inlineStr">
        <is>
          <t>người môi giới, người mối lái buôn bán, người bán đồ cũ, người được phép bán hàng tịch thu, người định giá hàng tịch thu - chủ hiệu cầm đồ - người nhận đồ cầm cố, người nhận của đ - chú, bác, cậu, dượng, người có hiệu cầm đồ</t>
        </is>
      </c>
    </row>
    <row r="14285">
      <c r="A14285" t="inlineStr">
        <is>
          <t>Pfandschein</t>
        </is>
      </c>
      <c r="B14285" t="inlineStr"/>
      <c r="C14285" t="inlineStr"/>
      <c r="D14285" t="inlineStr">
        <is>
          <t>vé, giấy, bông, phiếu, nhãn ghi giá, nhãn ghi đặc điểm, thẻ, biển, danh sách ứng cử, cái đúng điệu</t>
        </is>
      </c>
    </row>
    <row r="14286">
      <c r="A14286" t="inlineStr">
        <is>
          <t>Pfanne</t>
        </is>
      </c>
      <c r="B14286" t="inlineStr"/>
      <c r="C14286" t="inlineStr"/>
      <c r="D14286" t="inlineStr">
        <is>
          <t>người đun, nồi cất, nối chưng, nồi đun, nồi nấu, supze, nồi hơi, rau ăn luộc được, nồi nước nóng, đầu máy xe lửa - chảo rán, người rán, thức ăn để rán, gà giò để rán - - thần đồng quê, ông Tạo, đạo nhiều thần, lá trầu không, miếng trầu, xoong, chảo, đĩa cân, cái giần, nồi, bể, đất trũng lòng chảo, tầng đất cái hard pan), ổ nạp thuốc súng, sọ brain pan) - đầu, mặt - ghế, vé chỗ ngồi, chỗ ngồi, mặt ghế, mông đít, đũng quần, chỗ nơi, cơ ngơi, nhà cửa, trang bị, địa vị, ghế ngồi, tư thế ngồi, kiểu ngồi, cách ngồi, trụ sở, trung tâm = die Pfanne +</t>
        </is>
      </c>
    </row>
    <row r="14287">
      <c r="A14287" t="inlineStr">
        <is>
          <t>Pfannkuchen</t>
        </is>
      </c>
      <c r="B14287" t="inlineStr"/>
      <c r="C14287" t="inlineStr"/>
      <c r="D14287" t="inlineStr">
        <is>
          <t>bánh rán - món rán, fenks = der Pfannkuchen +</t>
        </is>
      </c>
    </row>
    <row r="14288">
      <c r="A14288" t="inlineStr">
        <is>
          <t>Pfarramt</t>
        </is>
      </c>
      <c r="B14288" t="inlineStr"/>
      <c r="C14288" t="inlineStr"/>
      <c r="D14288" t="inlineStr">
        <is>
          <t>chức hiệu trưởng</t>
        </is>
      </c>
    </row>
    <row r="14289">
      <c r="A14289" t="inlineStr">
        <is>
          <t>Pfarrbezirk</t>
        </is>
      </c>
      <c r="B14289" t="inlineStr"/>
      <c r="C14289" t="inlineStr"/>
      <c r="D14289" t="inlineStr">
        <is>
          <t>xứ đạo, giáo khu, nhân dân trong giáo khu, xã civil parish), nhân dân trong xã</t>
        </is>
      </c>
    </row>
    <row r="14290">
      <c r="A14290" t="inlineStr">
        <is>
          <t>Pfarrei</t>
        </is>
      </c>
      <c r="B14290" t="inlineStr"/>
      <c r="C14290" t="inlineStr"/>
      <c r="D14290" t="inlineStr">
        <is>
          <t>tiền thu nhập, tài sản</t>
        </is>
      </c>
    </row>
    <row r="14291">
      <c r="A14291" t="inlineStr">
        <is>
          <t>Pfarrer</t>
        </is>
      </c>
      <c r="B14291" t="inlineStr"/>
      <c r="C14291" t="inlineStr"/>
      <c r="D14291" t="inlineStr">
        <is>
          <t>bộ trưởng - cha xứ, mục sư, thầy tu - thầy tế, vồ đập cá - hiệu trưởng - cha sở, giáo chức đại diện</t>
        </is>
      </c>
    </row>
    <row r="14292">
      <c r="A14292" t="inlineStr">
        <is>
          <t>Pfarrgemeinde</t>
        </is>
      </c>
      <c r="B14292" t="inlineStr"/>
      <c r="C14292" t="inlineStr"/>
      <c r="D14292" t="inlineStr">
        <is>
          <t>xứ đạo, giáo khu, nhân dân trong giáo khu, xã civil parish), nhân dân trong xã</t>
        </is>
      </c>
    </row>
    <row r="14293">
      <c r="A14293" t="inlineStr">
        <is>
          <t>Pfarrhaus</t>
        </is>
      </c>
      <c r="B14293" t="inlineStr"/>
      <c r="C14293" t="inlineStr"/>
      <c r="D14293" t="inlineStr">
        <is>
          <t>nhà của cha xứ, nhà của mục sư - nhà của hiệu trưởng, của cải thu nhập của mục sư - hoa lợi của cha sở, toà cha sở</t>
        </is>
      </c>
    </row>
    <row r="14294">
      <c r="A14294" t="inlineStr">
        <is>
          <t>Pfau</t>
        </is>
      </c>
      <c r="B14294" t="inlineStr"/>
      <c r="C14294" t="inlineStr"/>
      <c r="D14294">
        <f> der weibliche Pfau + = der männliche Pfau +</f>
        <v/>
      </c>
    </row>
    <row r="14295">
      <c r="A14295" t="inlineStr">
        <is>
          <t>Pfeffergurke</t>
        </is>
      </c>
      <c r="B14295" t="inlineStr"/>
      <c r="C14295" t="inlineStr"/>
      <c r="D14295" t="inlineStr">
        <is>
          <t>dưa chuột ri</t>
        </is>
      </c>
    </row>
    <row r="14296">
      <c r="A14296" t="inlineStr">
        <is>
          <t>pfeffern</t>
        </is>
      </c>
      <c r="B14296" t="inlineStr"/>
      <c r="C14296" t="inlineStr"/>
      <c r="D14296" t="inlineStr">
        <is>
          <t>cục cục, tặc lưỡi, chặc lưỡi, đặt vào bàn cặp, đặt vào ngàm, day day, vỗ nhẹ, lắc nhẹ, ném, liệng, quăng, vứt - rắc tiêu vào, cho tiêu vào, rải lên, rắc lên, ném lên, bắn như mưa vào, hỏi dồn, trừng phạt nghiêm khắc</t>
        </is>
      </c>
    </row>
    <row r="14297">
      <c r="A14297" t="inlineStr">
        <is>
          <t>Pfeifen</t>
        </is>
      </c>
      <c r="B14297" t="inlineStr"/>
      <c r="C14297" t="inlineStr"/>
      <c r="D14297" t="inlineStr">
        <is>
          <t>sự thổi sáo, sự thổi tiêu, sự thổi kèn túi, tiếng sáo, tiếng tiêu, tiếng kèn túi, tiếng gió vi vu, tiếng chim hót, sự viền, dải viền cuộn thừng, đường cuộn thừng, ống dẫn, hệ thống ống dẫn - sự huýt sáo, sự huýt còi, sự thổi còi, tiếng huýt gió, tiếng còi, tiếng hót, tiếng rít, tiếng réo, tiếng còi hiệu, cái còi, cổ, cuống họng - tiếng xé vải, sức sống, nghị lực = das Pfeifen +</t>
        </is>
      </c>
    </row>
    <row r="14298">
      <c r="A14298" t="inlineStr">
        <is>
          <t>pfeifen</t>
        </is>
      </c>
      <c r="B14298" t="inlineStr"/>
      <c r="C14298" t="inlineStr"/>
      <c r="D14298" t="inlineStr">
        <is>
          <t>thổi sáo, thổi địch, thổi tiêu - huýt gió, kêu xì, huýt sáo chê, xuỵt, nói rít lên - kêu, la hét, huýt sáo, huýt còi, rúc lên, la hét phản đối, huýt sáo chế giễu - đặt ống dẫn, dẫn bằng ống, thổi còi ra lệnh, thổi còi tập hợp, thổi còi tập họp, hát lanh lảnh, hót lanh lảnh, viền nối, trang trí đường cột thừng, trồng bằng cành giâm - nhìn, trông, thổi còi, rít, thổi vi vu - hót, réo, huýt gió gọi = pfeifen + = pfeifen + = pfeifen +</t>
        </is>
      </c>
    </row>
    <row r="14299">
      <c r="A14299" t="inlineStr">
        <is>
          <t>pfeifend</t>
        </is>
      </c>
      <c r="B14299" t="inlineStr"/>
      <c r="C14299" t="inlineStr"/>
      <c r="D14299" t="inlineStr">
        <is>
          <t>trong như tiếng sáo, lanh lảnh</t>
        </is>
      </c>
    </row>
    <row r="14300">
      <c r="A14300" t="inlineStr">
        <is>
          <t>Pfeifenstopfer</t>
        </is>
      </c>
      <c r="B14300" t="inlineStr"/>
      <c r="C14300" t="inlineStr"/>
      <c r="D14300" t="inlineStr">
        <is>
          <t>người làm ngừng, người chặn lại, vật làm ngừng, vật chặn lại, nút, nút chai, dây buộc, móc sắt</t>
        </is>
      </c>
    </row>
    <row r="14301">
      <c r="A14301" t="inlineStr">
        <is>
          <t>Pfeil</t>
        </is>
      </c>
      <c r="B14301" t="inlineStr"/>
      <c r="C14301" t="inlineStr"/>
      <c r="D14301" t="inlineStr">
        <is>
          <t>tên, mũi tên, vật hình tên - cái sàng, máy sàng, cái rây, cái then, cái chốt cửa, bó, súc, chớp, tiếng sét, bu-lông, sự chạy trốn, sự chạy lao đi - đai gạt - mũi tên phóng, phi tiêu, cái lao, ngọn mác, trò chơi ném phi tiêu, ngòi nọc, sự lao tới, sự phóng tới - kín, que, lời gợi ý, lời mách nước, chó săn chỉ điểm, sao chỉ - cán, tay cầm, càng xe, tia sáng, đường chớp, thân cọng, cuống, trục, hầm, lò, ống thông, đường thông</t>
        </is>
      </c>
    </row>
    <row r="14302">
      <c r="A14302" t="inlineStr">
        <is>
          <t>Pfeiler</t>
        </is>
      </c>
      <c r="B14302" t="inlineStr"/>
      <c r="C14302" t="inlineStr"/>
      <c r="D14302" t="inlineStr">
        <is>
          <t>cột, trụ &amp; ), hàng dọc, đội hình hàng dọc, mục - bến tàu, cầu tàu, đạp ngăn sóng, cầu dạo chơi, chân cầu, trụ, cột trụ, trụ giữa hai cửa s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rường cột, cột than - chống bằng cột, buộc vào cọc - cờ hiệu, cờ, cánh cờ, tiêu chuẩn, chuẩn, mẫu, trình độ, mức, chất lượng trung bình, lớp học, hạng, thứ, bản vị, chân, cây mọc đứng, Xtanđa</t>
        </is>
      </c>
    </row>
    <row r="14303">
      <c r="A14303" t="inlineStr">
        <is>
          <t>Pfeilern</t>
        </is>
      </c>
      <c r="B14303" t="inlineStr"/>
      <c r="C14303" t="inlineStr"/>
      <c r="D14303" t="inlineStr">
        <is>
          <t>chống, đỡ = mit Pfeilern gestützt +</t>
        </is>
      </c>
    </row>
    <row r="14304">
      <c r="A14304" t="inlineStr">
        <is>
          <t>Pfeilspitze</t>
        </is>
      </c>
      <c r="B14304" t="inlineStr"/>
      <c r="C14304" t="inlineStr"/>
      <c r="D14304" t="inlineStr">
        <is>
          <t>mũi nhọn, đầu nhọn, gậy đầu nhọn, cái chồng, cái đục đá, gad-fly, sự đi lang thang = die Pfeilspitze +</t>
        </is>
      </c>
    </row>
    <row r="14305">
      <c r="A14305" t="inlineStr">
        <is>
          <t>Pfennigfuchser</t>
        </is>
      </c>
      <c r="B14305" t="inlineStr"/>
      <c r="C14305" t="inlineStr"/>
      <c r="D14305" t="inlineStr">
        <is>
          <t>người keo kiệt, người bủn xỉn - người vắt cổ chày ra mỡ</t>
        </is>
      </c>
    </row>
    <row r="14306">
      <c r="A14306" t="inlineStr">
        <is>
          <t>Pferd</t>
        </is>
      </c>
      <c r="B14306" t="inlineStr"/>
      <c r="C14306" t="inlineStr"/>
      <c r="D14306" t="inlineStr">
        <is>
          <t>ngựa, kỵ binh, ngựa gỗ vaulting horse), giá, quỷ đầu ngựa đuôi cá, cá ngựa, con moóc, dây thừng, dây chão, khối đá nằm ngang, horse-power, bài dịch để quay cóp = das Pferd + = das Pferd + = das scheue Pferd + = das dämpfige Pferd + = vom Pferd werfen + = ein Pferd reiten + = das störrische Pferd + = das ungezähmte Pferd + = das Trojanische Pferd + = das ausgediente Pferd + = aufs Pferd steigen + = das schwarzbraune Pferd + = das widerspenstige Pferd + = das ausgezeichnete Pferd + = wie ein Pferd arbeiten + = von einem Pferd absteigen + = auf das falsche Pferd setzen +</t>
        </is>
      </c>
    </row>
    <row r="14307">
      <c r="A14307" t="inlineStr">
        <is>
          <t>Pferde</t>
        </is>
      </c>
      <c r="B14307" t="inlineStr"/>
      <c r="C14307" t="inlineStr"/>
      <c r="D14307">
        <f> Pferde ausleihen + = auf Pferde wetten + = die Kurzatmigkeit der Pferde + = er versteht sich auf Pferde +</f>
        <v/>
      </c>
    </row>
    <row r="14308">
      <c r="A14308" t="inlineStr">
        <is>
          <t>Pferdegeschirr</t>
        </is>
      </c>
      <c r="B14308" t="inlineStr"/>
      <c r="C14308" t="inlineStr"/>
      <c r="D14308" t="inlineStr">
        <is>
          <t>bộ yên cương, trang bị lao động, dụng cụ lao động, áo giáp, dệt khung go</t>
        </is>
      </c>
    </row>
    <row r="14309">
      <c r="A14309" t="inlineStr">
        <is>
          <t>Pferdekoppel</t>
        </is>
      </c>
      <c r="B14309" t="inlineStr"/>
      <c r="C14309" t="inlineStr"/>
      <c r="D14309" t="inlineStr">
        <is>
          <t>bãi cỏ, bâi tập hợp ngựa, mảnh ruộng, mảnh đất, cóc nhái</t>
        </is>
      </c>
    </row>
    <row r="14310">
      <c r="A14310" t="inlineStr">
        <is>
          <t>Pferderennbahn</t>
        </is>
      </c>
      <c r="B14310" t="inlineStr"/>
      <c r="C14310" t="inlineStr"/>
      <c r="D14310" t="inlineStr">
        <is>
          <t>trường đua ngựa</t>
        </is>
      </c>
    </row>
    <row r="14311">
      <c r="A14311" t="inlineStr">
        <is>
          <t>Pferderennen</t>
        </is>
      </c>
      <c r="B14311" t="inlineStr"/>
      <c r="C14311" t="inlineStr"/>
      <c r="D14311">
        <f> das Pferderennen + = der Preis im Pferderennen +</f>
        <v/>
      </c>
    </row>
    <row r="14312">
      <c r="A14312" t="inlineStr">
        <is>
          <t>Pferdestall</t>
        </is>
      </c>
      <c r="B14312" t="inlineStr"/>
      <c r="C14312" t="inlineStr"/>
      <c r="D14312" t="inlineStr">
        <is>
          <t>chuồng, đàn ngựa đua, công tác ở chuồng ngựa</t>
        </is>
      </c>
    </row>
    <row r="14313">
      <c r="A14313" t="inlineStr">
        <is>
          <t>Pfiff</t>
        </is>
      </c>
      <c r="B14313" t="inlineStr"/>
      <c r="C14313" t="inlineStr"/>
      <c r="D14313" t="inlineStr">
        <is>
          <t>động tác chạy lắt léo, động tác di chuyển lắt léo, động tác né tránh, động tác lách, sự lẫn tránh, thuật, ngon, mẹo, khoé, mánh lới, sáng kiến tài tình, sáng chế tài tình, sự rung chuông lạc điệu - sự thổi sáo, sự thổi tiêu, sự thổi kèn túi, tiếng sáo, tiếng tiêu, tiếng kèn túi, tiếng gió vi vu, tiếng chim hót, sự viền, dải viền cuộn thừng, đường cuộn thừng, ống dẫn, hệ thống ống dẫn - sự huýt sáo, sự huýt còi, sự thổi còi, tiếng huýt gió, tiếng còi, tiếng hót, tiếng rít, tiếng réo, tiếng còi hiệu, cái còi, cổ, cuống họng</t>
        </is>
      </c>
    </row>
    <row r="14314">
      <c r="A14314" t="inlineStr">
        <is>
          <t>Pfifferling</t>
        </is>
      </c>
      <c r="B14314" t="inlineStr"/>
      <c r="C14314" t="inlineStr"/>
      <c r="D14314" t="inlineStr">
        <is>
          <t>quả sung, quả vả, cây sung, cây vả fig tree), vật vô giá trị, một tí, một chút, quần áo, y phục, trang bị, tình trạng sức khoẻ = der Pfifferling + = keinen Pfifferling wert +</t>
        </is>
      </c>
    </row>
    <row r="14315">
      <c r="A14315" t="inlineStr">
        <is>
          <t>Pfingstrose</t>
        </is>
      </c>
      <c r="B14315" t="inlineStr"/>
      <c r="C14315" t="inlineStr"/>
      <c r="D14315" t="inlineStr">
        <is>
          <t>cây mẫu đơn, hoa mẫu đơn</t>
        </is>
      </c>
    </row>
    <row r="14316">
      <c r="A14316" t="inlineStr">
        <is>
          <t>Pfirsich</t>
        </is>
      </c>
      <c r="B14316" t="inlineStr"/>
      <c r="C14316" t="inlineStr"/>
      <c r="D14316" t="inlineStr">
        <is>
          <t>quả đào, cây đào peach tree), tuyệt phẩm, cô gái rất có duyên</t>
        </is>
      </c>
    </row>
    <row r="14317">
      <c r="A14317" t="inlineStr">
        <is>
          <t>Pflanze</t>
        </is>
      </c>
      <c r="B14317" t="inlineStr"/>
      <c r="C14317" t="inlineStr"/>
      <c r="D14317" t="inlineStr">
        <is>
          <t>thực vật, cây, sự mọc, dáng đứng, thế đứng, máy móc, thiết bị, nhà máy là công nghiệp nặng), người gài vào, vật gài bí mật - rau = die grüne Pflanze + = die blühende Pflanze + = die wachsende Pflanze + = die einjährige Pflanze + = die kriechende Pflanze + = die unveredelte Pflanze + = die zweijährige Pflanze + = die winterharte Pflanze + = die einheimische Pflanze + = die fleischfressende Pflanze + = die fleischfressende Pflanze + = eine gut tragende Pflanze +</t>
        </is>
      </c>
    </row>
    <row r="14318">
      <c r="A14318" t="inlineStr">
        <is>
          <t>pflanzen</t>
        </is>
      </c>
      <c r="B14318" t="inlineStr"/>
      <c r="C14318" t="inlineStr"/>
      <c r="D14318" t="inlineStr">
        <is>
          <t>xây vào, đặt vào, gắn vào, vùi vào, chôn vào, + out trồng, + down rải ổ cho ngựa nằm, đặt vào giường, cho đi ngủ, thành tầng, thành lớp, chìm ngập, bị sa lầy, đi ngủ - đào lỗ để tra hạt, trồng - gieo, cắm, đóng chặt xuống, động từ phân thân to plant oneself đứng, thả, di đến ở... đưa đến ở..., thiết lập, thành lập, đặt, gài lại làm tay trong, gài, bắn, giáng, ném, đâm... - bỏ rơi, chôn, giấu, oa trữ, bỏ vào mỏ, tính = pflanzen +</t>
        </is>
      </c>
    </row>
    <row r="14319">
      <c r="A14319" t="inlineStr">
        <is>
          <t>Pflanzen-</t>
        </is>
      </c>
      <c r="B14319" t="inlineStr"/>
      <c r="C14319" t="inlineStr"/>
      <c r="D14319" t="inlineStr">
        <is>
          <t>thực vật, rau - cây cỏ, sinh dưỡng</t>
        </is>
      </c>
    </row>
    <row r="14320">
      <c r="A14320" t="inlineStr">
        <is>
          <t>Pflanzenbewuchs</t>
        </is>
      </c>
      <c r="B14320" t="inlineStr"/>
      <c r="C14320" t="inlineStr"/>
      <c r="D14320" t="inlineStr">
        <is>
          <t>cây cối, cây cỏ, thực vật, sự sinh dưỡng, sùi</t>
        </is>
      </c>
    </row>
    <row r="14321">
      <c r="A14321" t="inlineStr">
        <is>
          <t>pflanzenfressend</t>
        </is>
      </c>
      <c r="B14321" t="inlineStr"/>
      <c r="C14321" t="inlineStr"/>
      <c r="D14321" t="inlineStr">
        <is>
          <t>ăn cỏ - ăn thực vật</t>
        </is>
      </c>
    </row>
    <row r="14322">
      <c r="A14322" t="inlineStr">
        <is>
          <t>Pflanzenkunde</t>
        </is>
      </c>
      <c r="B14322" t="inlineStr"/>
      <c r="C14322" t="inlineStr"/>
      <c r="D14322" t="inlineStr">
        <is>
          <t>thực vật học</t>
        </is>
      </c>
    </row>
    <row r="14323">
      <c r="A14323" t="inlineStr">
        <is>
          <t>Pflanzenschutzmittel</t>
        </is>
      </c>
      <c r="B14323" t="inlineStr"/>
      <c r="C14323" t="inlineStr"/>
      <c r="D14323" t="inlineStr">
        <is>
          <t>thuốc diệt cỏ - thuốc trừ vật hại</t>
        </is>
      </c>
    </row>
    <row r="14324">
      <c r="A14324" t="inlineStr">
        <is>
          <t>Pflanzenwelt</t>
        </is>
      </c>
      <c r="B14324" t="inlineStr"/>
      <c r="C14324" t="inlineStr"/>
      <c r="D14324" t="inlineStr">
        <is>
          <t>hệ thực vật, danh sách thực vật, thực vật chí - cây cối, cây cỏ, thực vật, sự sinh dưỡng, sùi</t>
        </is>
      </c>
    </row>
    <row r="14325">
      <c r="A14325" t="inlineStr">
        <is>
          <t>Pflanzenwuchs</t>
        </is>
      </c>
      <c r="B14325" t="inlineStr"/>
      <c r="C14325" t="inlineStr"/>
      <c r="D14325" t="inlineStr">
        <is>
          <t>cây cối, cây cỏ, thực vật, sự sinh dưỡng, sùi = der frische Pflanzenwuchs +</t>
        </is>
      </c>
    </row>
    <row r="14326">
      <c r="A14326" t="inlineStr">
        <is>
          <t>Pflanzer</t>
        </is>
      </c>
      <c r="B14326" t="inlineStr"/>
      <c r="C14326" t="inlineStr"/>
      <c r="D14326" t="inlineStr">
        <is>
          <t>người trồng, cây trồng - chủ đồn điền, người trồng trọt, máy trồng</t>
        </is>
      </c>
    </row>
    <row r="14327">
      <c r="A14327" t="inlineStr">
        <is>
          <t>Pflanzstock</t>
        </is>
      </c>
      <c r="B14327" t="inlineStr"/>
      <c r="C14327" t="inlineStr"/>
      <c r="D14327" t="inlineStr">
        <is>
          <t>đào lỗ để tra hạt, trồng</t>
        </is>
      </c>
    </row>
    <row r="14328">
      <c r="A14328" t="inlineStr">
        <is>
          <t>Pflanzung</t>
        </is>
      </c>
      <c r="B14328" t="inlineStr"/>
      <c r="C14328" t="inlineStr"/>
      <c r="D14328" t="inlineStr">
        <is>
          <t>vườn ươm, đồn điền, sự di dân sang thuộc địa, thuộc địa</t>
        </is>
      </c>
    </row>
    <row r="14329">
      <c r="A14329" t="inlineStr">
        <is>
          <t>Pflaster</t>
        </is>
      </c>
      <c r="B14329" t="inlineStr"/>
      <c r="C14329" t="inlineStr"/>
      <c r="D14329" t="inlineStr">
        <is>
          <t>miếng vá, miếng băng dính, miếng thuốc cao, miếng bông che mắt đau, nốt ruồi giả, mảnh đất, màng, vết, đốm lớn, mảnh thừa, mảnh vụn - nơi, chỗ, địa điểm, địa phương, nhà, nơi ở, vị trí, địa vị, chỗ ngồi, chỗ đứng, chỗ thích đáng, chỗ thích hợp, chỗ làm, nhiệm vụ, cương vị, cấp bậc, thứ bậc, hạng, đoạn sách, đoạn bài nói, quảng trường - chỗ rộng có tên riêng ở trước), đoạn phố, thứ tự - dấu, đốm, vết nhơ, vết đen, chấm đen ở đầu bàn bi-a, cá đù chấm, bồ câu đốm, chốn, sự chấm trước, con ngựa được chấm, một chút, một ít, đèn sân khấu spotlight), chỗ làm ăn, chức vụ - vị trí trong danh sách = ein Pflaster legen auf +</t>
        </is>
      </c>
    </row>
    <row r="14330">
      <c r="A14330" t="inlineStr">
        <is>
          <t>Pflastern</t>
        </is>
      </c>
      <c r="B14330" t="inlineStr"/>
      <c r="C14330" t="inlineStr"/>
      <c r="D14330" t="inlineStr">
        <is>
          <t>thuế lát đường phố, sự lát đường</t>
        </is>
      </c>
    </row>
    <row r="14331">
      <c r="A14331" t="inlineStr">
        <is>
          <t>pflastern</t>
        </is>
      </c>
      <c r="B14331" t="inlineStr"/>
      <c r="C14331" t="inlineStr"/>
      <c r="D14331" t="inlineStr">
        <is>
          <t>lát = pflastern +</t>
        </is>
      </c>
    </row>
    <row r="14332">
      <c r="A14332" t="inlineStr">
        <is>
          <t>Pflasterstein</t>
        </is>
      </c>
      <c r="B14332" t="inlineStr"/>
      <c r="C14332" t="inlineStr"/>
      <c r="D14332" t="inlineStr">
        <is>
          <t>sỏi, cuội cobble stone), than cục - bình rót, lá hình chén, cầu thủ giao bóng, người bán quán ở vỉa hè, đá lát đường</t>
        </is>
      </c>
    </row>
    <row r="14333">
      <c r="A14333" t="inlineStr">
        <is>
          <t>Pflaume</t>
        </is>
      </c>
      <c r="B14333" t="inlineStr"/>
      <c r="C14333" t="inlineStr"/>
      <c r="D14333">
        <f> die Pflaume +</f>
        <v/>
      </c>
    </row>
    <row r="14334">
      <c r="A14334" t="inlineStr">
        <is>
          <t>Pflaumenkuchen</t>
        </is>
      </c>
      <c r="B14334" t="inlineStr"/>
      <c r="C14334" t="inlineStr"/>
      <c r="D14334" t="inlineStr">
        <is>
          <t>bánh ngọt nho khô</t>
        </is>
      </c>
    </row>
    <row r="14335">
      <c r="A14335" t="inlineStr">
        <is>
          <t>Pflege</t>
        </is>
      </c>
      <c r="B14335" t="inlineStr"/>
      <c r="C14335" t="inlineStr"/>
      <c r="D14335" t="inlineStr">
        <is>
          <t>sự dự, sự có mặt, số người dự, số người có mặt, sự chăm sóc, sự phục vụ, sự phục dịch, sự theo hầu - sự chăn sóc, sự chăm nom, sự giữ gìn, sự bảo dưỡng, sự chăm chú, sự chú ý, sự cẩn thận, sự thận trọng, sự lo âu, sự lo lắng - 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sự cày cấy, sự trồng trọt, sự dạy dỗ, sự mở mang, sự giáo hoá, sự trau dồi, sự tu dưỡng, sự nuôi dưỡng, sự bồi dưỡng - sự nhận làm con nuôi, thân phận con nuôi, tục thuê vú nuôi - sự giữ, sự duy trì, sự bảo vệ, sự bảo quản, sự nuôi, sự cưu mang - đồ ăn, sự giáo dục - sự giám hộ, thời gian giám hộ = in Pflege sein + = in Pflege geben + = in Pflege geben + = gute Pflege haben +</t>
        </is>
      </c>
    </row>
    <row r="14336">
      <c r="A14336" t="inlineStr">
        <is>
          <t>Pflegeheim</t>
        </is>
      </c>
      <c r="B14336" t="inlineStr"/>
      <c r="C14336" t="inlineStr"/>
      <c r="D14336" t="inlineStr">
        <is>
          <t>nhà thương, bệnh xá, nơi an dưỡng</t>
        </is>
      </c>
    </row>
    <row r="14337">
      <c r="A14337" t="inlineStr">
        <is>
          <t>pflegen</t>
        </is>
      </c>
      <c r="B14337" t="inlineStr"/>
      <c r="C14337" t="inlineStr"/>
      <c r="D14337" t="inlineStr">
        <is>
          <t>dự, có mặt, chăm sóc, phục vụ, phục dịch, đi theo, đi kèm, theo hầu, hộ tống, + to) chú trọng, chăm lo - yêu mến, yêu thương, yêu dấu, giữ trong lòng, nuôi ấp ủ - cày cấy, trồng trọt, trau dồi, tu dưỡng, chuyên tâm, mài miệt nghiên cứu, ham mê, nuôi dưỡng, xới bằng máy xới - xúi bẩy, xúi giục, khích, chườm nóng - nuôi nấng, bồi dưỡng, ấp ủ, nuôi, thuận lợi cho, khuyến khích, cỗ vũ, nâng niu, yêu quí - chải lông, động tính từ quá khứ) ăn mặc tề chỉnh chải chuốt, chuẩn bị - phủ lên, chụp lên, bọc, quấn, cuộn, gói, vượt hơn một vòng, mài bằng đá mài, liếm, tớp, nốc, uống ừng ực, vỗ bập bềnh - giữ, duy trì, bảo vệ, bảo quản, giữ vững, không rời bỏ, xác nhận rằng, cưu mang - ôm - cho bú, trông nom, bồng, ãm, nựng, săn sóc, chữa, chăm chút, nâng niu ), ngồi ôm lấy, ngồi thu mình bên - bảo quản và sửa chữa - chăm nom, giữ gìn, theo, hầu hạ, quay về, xoay về, hướng về, đi về, hướng tới, nhắm tới, có khuynh hướng = zu tun pflegen + = etwas zu tun pflegen +</t>
        </is>
      </c>
    </row>
    <row r="14338">
      <c r="A14338" t="inlineStr">
        <is>
          <t>Pfleger</t>
        </is>
      </c>
      <c r="B14338" t="inlineStr"/>
      <c r="C14338" t="inlineStr"/>
      <c r="D14338" t="inlineStr">
        <is>
          <t>người bảo vệ, người giám hộ - người giữ, người gác, người bảo quản, người bảo tồn, người trông nom người điên, người quản lý, người chủ, người coi khu rừng cấm săn bắn, nhẫn giữ, đai ốc hãm</t>
        </is>
      </c>
    </row>
    <row r="14339">
      <c r="A14339" t="inlineStr">
        <is>
          <t>Pflegerin</t>
        </is>
      </c>
      <c r="B14339" t="inlineStr"/>
      <c r="C14339" t="inlineStr"/>
      <c r="D14339" t="inlineStr">
        <is>
          <t>cá nhám, vú em, người bảo mẫu, người giữ trẻ, sự nuôi, sự cho bú, sự trông nom, sự được nuôi, sự được cho bú, nơi nuôi dưỡng, xứ sở, vườn ương ), cái nôi ), y tá, nữ y tá, cây che bóng - ong thợ, kiến thợ</t>
        </is>
      </c>
    </row>
    <row r="14340">
      <c r="A14340" t="inlineStr">
        <is>
          <t>Pflegevater</t>
        </is>
      </c>
      <c r="B14340" t="inlineStr"/>
      <c r="C14340" t="inlineStr"/>
      <c r="D14340" t="inlineStr">
        <is>
          <t>người nuôi nấng, người bồi dưỡng</t>
        </is>
      </c>
    </row>
    <row r="14341">
      <c r="A14341" t="inlineStr">
        <is>
          <t>Pflegschaft</t>
        </is>
      </c>
      <c r="B14341" t="inlineStr"/>
      <c r="C14341" t="inlineStr"/>
      <c r="D14341" t="inlineStr">
        <is>
          <t>sự giám hộ, thời gian giám hộ, sự dạy dỗ</t>
        </is>
      </c>
    </row>
    <row r="14342">
      <c r="A14342" t="inlineStr">
        <is>
          <t>pflegte</t>
        </is>
      </c>
      <c r="B14342" t="inlineStr"/>
      <c r="C14342" t="inlineStr"/>
      <c r="D14342">
        <f> er pflegte zu kommen +</f>
        <v/>
      </c>
    </row>
    <row r="14343">
      <c r="A14343" t="inlineStr">
        <is>
          <t>Pflichtassistenz</t>
        </is>
      </c>
      <c r="B14343" t="inlineStr"/>
      <c r="C14343" t="inlineStr"/>
      <c r="D14343" t="inlineStr">
        <is>
          <t>interne, người bị giam giữ</t>
        </is>
      </c>
    </row>
    <row r="14344">
      <c r="A14344" t="inlineStr">
        <is>
          <t>pflichteifrig</t>
        </is>
      </c>
      <c r="B14344" t="inlineStr"/>
      <c r="C14344" t="inlineStr"/>
      <c r="D14344" t="inlineStr">
        <is>
          <t>sốt sắng, hắng hái, có nhiệt tâm, có nhiệt huyết</t>
        </is>
      </c>
    </row>
    <row r="14345">
      <c r="A14345" t="inlineStr">
        <is>
          <t>Pflichten</t>
        </is>
      </c>
      <c r="B14345" t="inlineStr"/>
      <c r="C14345" t="inlineStr"/>
      <c r="D14345">
        <f> in Ausübung seiner Pflichten +</f>
        <v/>
      </c>
    </row>
    <row r="14346">
      <c r="A14346" t="inlineStr">
        <is>
          <t>Pflichtfach</t>
        </is>
      </c>
      <c r="B14346" t="inlineStr"/>
      <c r="C14346" t="inlineStr"/>
      <c r="D14346" t="inlineStr">
        <is>
          <t>nhu cầu, sự đòi hỏi, điều kiện tất yếu, điều kiện cần thiết</t>
        </is>
      </c>
    </row>
    <row r="14347">
      <c r="A14347" t="inlineStr">
        <is>
          <t>pflichttreu</t>
        </is>
      </c>
      <c r="B14347" t="inlineStr"/>
      <c r="C14347" t="inlineStr"/>
      <c r="D14347" t="inlineStr">
        <is>
          <t>trung thành, trung nghĩa, trung kiên</t>
        </is>
      </c>
    </row>
    <row r="14348">
      <c r="A14348" t="inlineStr">
        <is>
          <t>Pflichttreue</t>
        </is>
      </c>
      <c r="B14348" t="inlineStr"/>
      <c r="C14348" t="inlineStr"/>
      <c r="D14348" t="inlineStr">
        <is>
          <t>sự biết vâng lời, sự biết nghe lời, sự biết tôn kính, sự biết kính trọng, sự có ý thức chấp hành nhiệm vụ, sự sẵn sàng chấp hành nhiệm vụ, sự sẵn sàng làm bổn phận</t>
        </is>
      </c>
    </row>
    <row r="14349">
      <c r="A14349" t="inlineStr">
        <is>
          <t>Pflock</t>
        </is>
      </c>
      <c r="B14349" t="inlineStr"/>
      <c r="C14349" t="inlineStr"/>
      <c r="D14349" t="inlineStr">
        <is>
          <t>cái còng, sự cản trở, điều trở ngại, vật chướng ngại, chiếc guốc - cottar, khoá, nhốt, then - cái chốt, cái ngạc, cái móc, cái mắc, cái cọc, miếng gỗ chèn, núm vặn, dây đàn, cái kẹp phơi quần áo clothes peg), rượu cônhắc pha xô-đa, cớ, lý do, cơ hội, đề tài - cọc, đội quân cảnh picquet, piquet), số nhiều) những người đứng gác, người đứng biểu tình, người ngồi biểu tình - nút, chốt, cái phít, đầu ống, đầu vòi, Buji, đá nút, bánh thuốc lá, thuốc lá bánh, miếng thuốc lá nhai, cú đấm, cú thoi, sách không bán được, ngựa tồi, ngựa xấu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 - cộc, cọc trói, để thiếu sống, sự bị thiêu sống, đe nhỏ, cuộc thi có đánh cược, tiền đánh cược, tiền được cược, nguyên tắc, tiền đóng góp, tiền dấn vốn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t>
        </is>
      </c>
    </row>
    <row r="14350">
      <c r="A14350" t="inlineStr">
        <is>
          <t>Pflug</t>
        </is>
      </c>
      <c r="B14350" t="inlineStr"/>
      <c r="C14350" t="inlineStr"/>
      <c r="D14350" t="inlineStr">
        <is>
          <t>cái cày, đất đã cày, cần, chòm sao Đại hùng, sự đánh trượt, sự đánh hỏng, sự trượt, sự hỏng - = unterm Pflug +</t>
        </is>
      </c>
    </row>
    <row r="14351">
      <c r="A14351" t="inlineStr">
        <is>
          <t>Pfort-</t>
        </is>
      </c>
      <c r="B14351" t="inlineStr"/>
      <c r="C14351" t="inlineStr"/>
      <c r="D14351" t="inlineStr">
        <is>
          <t>cửa</t>
        </is>
      </c>
    </row>
    <row r="14352">
      <c r="A14352" t="inlineStr">
        <is>
          <t>Pforte</t>
        </is>
      </c>
      <c r="B14352" t="inlineStr"/>
      <c r="C14352" t="inlineStr"/>
      <c r="D14352" t="inlineStr">
        <is>
          <t>cửa, cửa ra vào, cửa ngõ, con đường - cổng, số người mua vé vào xem, tiền mua vé gate-money), cửa đập, cửa cống, hàng rào chắn, đèo, hẽm núi, tấm ván che, ván chân, cửa van = die Pforte +</t>
        </is>
      </c>
    </row>
    <row r="14353">
      <c r="A14353" t="inlineStr">
        <is>
          <t>Pfosten</t>
        </is>
      </c>
      <c r="B14353" t="inlineStr"/>
      <c r="C14353" t="inlineStr"/>
      <c r="D14353" t="inlineStr">
        <is>
          <t>thanh dọc, rầm cửa, mặt bên lò sưởi - - cực, điểm cực, cái sào, sào, cột, cọc, gọng, Pole người Ba lan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 - cộc, cọc trói, để thiếu sống, sự bị thiêu sống, đe nhỏ, cuộc thi có đánh cược, tiền đánh cược, tiền được cược, nguyên tắc, tiền đóng góp, tiền dấn vốn - chống bằng cột, buộc vào cọc - cờ hiệu, cờ, cánh cờ, tiêu chuẩn, chuẩn, mẫu, trình độ, mức, chất lượng trung bình, lớp học, hạng, thứ, bản vị, chân, cây mọc đứng, Xtanđa - lứa ngựa nuôi, trại nuôi ngựa giống, ngựa giống, đinh đầu lớn, núm cửa, quả đấm cửa, Rivê, đinh tán, khuy rời - trụ đứng, upright_piano</t>
        </is>
      </c>
    </row>
    <row r="14354">
      <c r="A14354" t="inlineStr">
        <is>
          <t>Pfote</t>
        </is>
      </c>
      <c r="B14354" t="inlineStr"/>
      <c r="C14354" t="inlineStr"/>
      <c r="D14354" t="inlineStr">
        <is>
          <t>nắm tay, quả đấm, bàn tay, chữ viết - chân, nét chữ = die Pfote +</t>
        </is>
      </c>
    </row>
    <row r="14355">
      <c r="A14355" t="inlineStr">
        <is>
          <t>Pfoten</t>
        </is>
      </c>
      <c r="B14355" t="inlineStr"/>
      <c r="C14355" t="inlineStr"/>
      <c r="D14355" t="inlineStr">
        <is>
          <t>cào, tát, gõ chân xuống, cầm lóng ngóng vụng về, mần mò, vầy vọc, gõ chân xuống đất</t>
        </is>
      </c>
    </row>
    <row r="14356">
      <c r="A14356" t="inlineStr">
        <is>
          <t>Pfriem</t>
        </is>
      </c>
      <c r="B14356" t="inlineStr"/>
      <c r="C14356" t="inlineStr"/>
      <c r="D14356" t="inlineStr">
        <is>
          <t>giùi - cái xỏ dây, cái xỏ băng vải, cái cặp tóc, dao găm, người bị ép vào giữa - cái đột lỗ, mũi đột, mũi khoan - nút, chốt, cái phít, đầu ống, đầu vòi, Buji, đá nút, bánh thuốc lá, thuốc lá bánh, miếng thuốc lá nhai, cú đấm, cú thoi, sách không bán được, ngựa tồi, ngựa xấu - - cú thụi, sức mạnh, lực, đà, cái giùi, máy giùi, kìm bấm, cái nhổ đinh, cái đóng đinh, máy khoan, máy rập dấu, máy đột rập, rượu pân, bát rượu pân, tiệc rượu pân, ngựa thồ mập lùn Suffork punch) - vật béo lùn, vật to lùn, Pân - dao găm nhỏ</t>
        </is>
      </c>
    </row>
    <row r="14357">
      <c r="A14357" t="inlineStr">
        <is>
          <t>Pfropfen</t>
        </is>
      </c>
      <c r="B14357" t="inlineStr"/>
      <c r="C14357" t="inlineStr"/>
      <c r="D14357" t="inlineStr">
        <is>
          <t>li e, bần, nút bần, phao bần - cành ghép, sự ghép cây, chỗ ghép cây, mô ghép, sự ghép mô, chỗ ghép mô, sự ăn hối lộ, sự đút lót, sự hối lộ, mai, thuổng, thuổng bán nguyệt - nút, chốt, cái phít, đầu ống, đầu vòi, Buji, đá nút, bánh thuốc lá, thuốc lá bánh, miếng thuốc lá nhai, cú đấm, cú thoi, sách không bán được, ngựa tồi, ngựa xấu - người làm ngừng, người chặn lại, vật làm ngừng, vật chặn lại, nút chai, dây buộc, móc sắt - nùi, nút lòng súng, cuộn giấy bạc, tiền</t>
        </is>
      </c>
    </row>
    <row r="14358">
      <c r="A14358" t="inlineStr">
        <is>
          <t>pfropfen</t>
        </is>
      </c>
      <c r="B14358" t="inlineStr"/>
      <c r="C14358" t="inlineStr"/>
      <c r="D14358" t="inlineStr">
        <is>
          <t>nhồi, nhét, tống vào, nhồi sọ, luyện thi, vỗ, ních đầy bụng, ngốn, học luyện thi, ôn thi - bịt, lèn, đánh lừa bịp, ăn ngấu nghiến, tọng = pfropfen +</t>
        </is>
      </c>
    </row>
    <row r="14359">
      <c r="A14359" t="inlineStr">
        <is>
          <t>Pfuhl</t>
        </is>
      </c>
      <c r="B14359" t="inlineStr"/>
      <c r="C14359" t="inlineStr"/>
      <c r="D14359" t="inlineStr">
        <is>
          <t>đống phân, hố phân, nơi ô uế, nơi bẩn thỉu - hầm chứa phân - vũng, ao, bể bơi, vực, tiền góp, hộp đựng tiền góp, trò đánh cá góp tiền, tiền góp đánh cá, vốn chung, vốn góp, Pun, khối thị trường chung, trò chơi pun - vũng nước, việc rắc rối, việc rối beng, đất sét nhâo</t>
        </is>
      </c>
    </row>
    <row r="14360">
      <c r="A14360" t="inlineStr">
        <is>
          <t>pfui!</t>
        </is>
      </c>
      <c r="B14360" t="inlineStr"/>
      <c r="C14360" t="inlineStr"/>
      <c r="D14360" t="inlineStr">
        <is>
          <t>gớm!, tởm quá</t>
        </is>
      </c>
    </row>
    <row r="14361">
      <c r="A14361" t="inlineStr">
        <is>
          <t>Pfund</t>
        </is>
      </c>
      <c r="B14361" t="inlineStr"/>
      <c r="C14361" t="inlineStr"/>
      <c r="D14361">
        <f> das Pfund + = das Pfund + = je Pfund + = ein halbes Pfund + = der Anteil pro Pfund + = die Provision je Pfund + = der Prozentsatz pro Pfund + = etwas über fünfzig Pfund + = wechseln Sie mir ein Pfund +</f>
        <v/>
      </c>
    </row>
    <row r="14362">
      <c r="A14362" t="inlineStr">
        <is>
          <t>Pfuscharbeit</t>
        </is>
      </c>
      <c r="B14362" t="inlineStr"/>
      <c r="C14362" t="inlineStr"/>
      <c r="D14362" t="inlineStr">
        <is>
          <t>việc làm vụng, việc làm hỏng, sự chấp vá, sự vá víu - việc làm cẩu thả, sự lộn xộn</t>
        </is>
      </c>
    </row>
    <row r="14363">
      <c r="A14363" t="inlineStr">
        <is>
          <t>pfuschen</t>
        </is>
      </c>
      <c r="B14363" t="inlineStr"/>
      <c r="C14363" t="inlineStr"/>
      <c r="D14363" t="inlineStr">
        <is>
          <t>+ on, along) mò mẫm, vấp váp, sai lầm, ngớ ngẩn, làm hỏng, quản lý tồi - làm vụng, làm sai, chấp vá, vá víu - làm dối, làm cẩu thả, làm ẩu, làm hỏng việc, làm lộn xộn - đánh bóng - làm vội, làm quấy quá, làm giả dối, tránh né, gian lận - làm tắc trách, làm chiếu lệ, làm bôi bác, làm qua quít</t>
        </is>
      </c>
    </row>
    <row r="14364">
      <c r="A14364" t="inlineStr">
        <is>
          <t>Pfuscher</t>
        </is>
      </c>
      <c r="B14364" t="inlineStr"/>
      <c r="C14364" t="inlineStr"/>
      <c r="D14364" t="inlineStr">
        <is>
          <t>thợ vụng, người làm ẩu, người làm hỏng việc, người làm lộn xộn - thợ chữa giày, người thợ vụng, rượu cốctay seri sherry cobbler), bánh ga-tô nhân hoa quả - người vầy, người mò, người khoắng, người làm chơi làm bời, người làm theo kiểu tài tử, người học đòi - người theo chủ nghĩa kinh nghiệm, lang băm - dáng đi vai thõng xuống, vành mũ bẻ cong xuống, công nhân vụng về, người làm luộm thuộm, cuộc biểu diễn luộm thuộm - thợ hàn nồi, việc làm dối, việc chắp vá</t>
        </is>
      </c>
    </row>
    <row r="14365">
      <c r="A14365" t="inlineStr">
        <is>
          <t>Pfuscherei</t>
        </is>
      </c>
      <c r="B14365" t="inlineStr"/>
      <c r="C14365" t="inlineStr"/>
      <c r="D14365" t="inlineStr">
        <is>
          <t>việc làm vụng, việc làm hỏng, sự chấp vá, sự vá víu - việc làm cẩu thả, sự lộn xộn - chủ nghĩa kinh nghiệm - sự thất bại, cú đánh hỏng, người vụng về, người ngu độn</t>
        </is>
      </c>
    </row>
    <row r="14366">
      <c r="A14366" t="inlineStr">
        <is>
          <t>Phantasie</t>
        </is>
      </c>
      <c r="B14366" t="inlineStr"/>
      <c r="C14366" t="inlineStr"/>
      <c r="D14366" t="inlineStr">
        <is>
          <t>sự tưởng tượng, sự võ đoán, tính đồng bóng, ý muốn nhất thời, sở thích, thị hiếu - khả năng tưởng tượng, hình ảnh tưởng tượng, sự trang trí quái dị, hình trang trí kỳ lạ, ý nghĩ kỳ quặc, fantasia - ảo tưởng, ảo giác, ảo ảnh, sự đánh lừa, sự làm mắc lừa, vải tuyn thưa - sức tưởng tượng, trí tưởng tượng, điều tưởng tượng, khả năng hư cấu, khả năng sáng tạo - = die Phantasie + = eine blühende Phantasie + = die schöpferische Phantasie +</t>
        </is>
      </c>
    </row>
    <row r="14367">
      <c r="A14367" t="inlineStr">
        <is>
          <t>Phantasiebild</t>
        </is>
      </c>
      <c r="B14367" t="inlineStr"/>
      <c r="C14367" t="inlineStr"/>
      <c r="D14367" t="inlineStr">
        <is>
          <t>sự nhìn, sức nhìn, điều mơ thấy, cảnh mộng, sự hiện hình yêu ma, bóng ma, ảo tưởng, ảo ảnh, ảo cảnh, ảo mộng, sức tưởng tượng, sự sắc bén khôn ngoan về chính trị</t>
        </is>
      </c>
    </row>
    <row r="14368">
      <c r="A14368" t="inlineStr">
        <is>
          <t>phantasielos</t>
        </is>
      </c>
      <c r="B14368" t="inlineStr"/>
      <c r="C14368" t="inlineStr"/>
      <c r="D14368" t="inlineStr">
        <is>
          <t>không giàu óc tưởng tượng, thiếu sáng kiến, tính không sáng tạo</t>
        </is>
      </c>
    </row>
    <row r="14369">
      <c r="A14369" t="inlineStr">
        <is>
          <t>phantasiereich</t>
        </is>
      </c>
      <c r="B14369" t="inlineStr"/>
      <c r="C14369" t="inlineStr"/>
      <c r="D14369" t="inlineStr">
        <is>
          <t>thích kỳ lạ, kỳ cục, kỳ khôi, đồng bóng, tưởng tượng, không có thật - không có thực, hay tưởng tượng, giàu tưởng tượng, có tài hư cấu, sáng tạo</t>
        </is>
      </c>
    </row>
    <row r="14370">
      <c r="A14370" t="inlineStr">
        <is>
          <t>Phantasieren</t>
        </is>
      </c>
      <c r="B14370" t="inlineStr"/>
      <c r="C14370" t="inlineStr"/>
      <c r="D14370" t="inlineStr">
        <is>
          <t>sự đi lang thang, sự lạc hướng, sự chệch hướng, sự nghĩ lan man, sự lơ đễnh, cuộc du lịch dài ngày, lời nói mê</t>
        </is>
      </c>
    </row>
    <row r="14371">
      <c r="A14371" t="inlineStr">
        <is>
          <t>phantasieren</t>
        </is>
      </c>
      <c r="B14371" t="inlineStr"/>
      <c r="C14371" t="inlineStr"/>
      <c r="D14371" t="inlineStr">
        <is>
          <t>nói sảng, mê sảng, nói say sưa, nói như điên như dại, nổi giận, nổi điên, nổi xung, nổi sóng dữ dội, thổi mạnh dữ dội, rít lên - đi thơ thẩn, đi lang thang, đi lạc đường, lầm đường, chệch đường &amp; ), quanh co, uốn khúc, nói huyên thiên, nghĩ lan man, lơ đễnh, đi lang thang khắp = phantasieren + = phantasieren +</t>
        </is>
      </c>
    </row>
    <row r="14372">
      <c r="A14372" t="inlineStr">
        <is>
          <t>phantasierend</t>
        </is>
      </c>
      <c r="B14372" t="inlineStr"/>
      <c r="C14372" t="inlineStr"/>
      <c r="D14372" t="inlineStr">
        <is>
          <t>mê sảng, hôn mê, sảng, lung tung, vô nghĩa, cuồng, cuồng nhiệt, điên cuồng</t>
        </is>
      </c>
    </row>
    <row r="14373">
      <c r="A14373" t="inlineStr">
        <is>
          <t>phantasievoll</t>
        </is>
      </c>
      <c r="B14373" t="inlineStr"/>
      <c r="C14373" t="inlineStr"/>
      <c r="D14373" t="inlineStr">
        <is>
          <t>thơ, thơ ca, nhà thơ, hợp với thơ, hợp với nhà thơ, có chất thơ, đầy thi vị, nên thơ</t>
        </is>
      </c>
    </row>
    <row r="14374">
      <c r="A14374" t="inlineStr">
        <is>
          <t>Phantast</t>
        </is>
      </c>
      <c r="B14374" t="inlineStr"/>
      <c r="C14374" t="inlineStr"/>
      <c r="D14374" t="inlineStr">
        <is>
          <t>người mơ mộng vẩn vơ, người mơ tưởng hão huyền - người có những ý nghĩ hư ảo không thực tế</t>
        </is>
      </c>
    </row>
    <row r="14375">
      <c r="A14375" t="inlineStr">
        <is>
          <t>phantastisch</t>
        </is>
      </c>
      <c r="B14375" t="inlineStr"/>
      <c r="C14375" t="inlineStr"/>
      <c r="D14375" t="inlineStr">
        <is>
          <t>thích kỳ lạ, kỳ cục, kỳ khôi, đồng bóng, tưởng tượng, không có thật - có trang hoàng, có trang trí, nhiều màu, lạ lùng, vô lý, để làm cảnh, để trang hoàng - kỳ quái, quái dị, lập dị, vô cùng to lớn, không tưởng - lố bịch - tráng lệ, nguy nga, lộng lẫy, rất đẹp, cừ, chiến - - 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t>
        </is>
      </c>
    </row>
    <row r="14376">
      <c r="A14376" t="inlineStr">
        <is>
          <t>Phantom</t>
        </is>
      </c>
      <c r="B14376" t="inlineStr"/>
      <c r="C14376" t="inlineStr"/>
      <c r="D14376" t="inlineStr">
        <is>
          <t>ma quỷ, yêu quái, ông ba bị, bù nhìn - ma, bóng ma, ảo ảnh, ảo tượng, ảo tưởng, hão huyền, không có thực = Phantom- +</t>
        </is>
      </c>
    </row>
    <row r="14377">
      <c r="A14377" t="inlineStr">
        <is>
          <t>Pharmakologe</t>
        </is>
      </c>
      <c r="B14377" t="inlineStr"/>
      <c r="C14377" t="inlineStr"/>
      <c r="D14377" t="inlineStr">
        <is>
          <t>nhà nghiên cứu dược lý</t>
        </is>
      </c>
    </row>
    <row r="14378">
      <c r="A14378" t="inlineStr">
        <is>
          <t>Pharmakologie</t>
        </is>
      </c>
      <c r="B14378" t="inlineStr"/>
      <c r="C14378" t="inlineStr"/>
      <c r="D14378" t="inlineStr">
        <is>
          <t>dược lý</t>
        </is>
      </c>
    </row>
    <row r="14379">
      <c r="A14379" t="inlineStr">
        <is>
          <t>Pharmazeut</t>
        </is>
      </c>
      <c r="B14379" t="inlineStr"/>
      <c r="C14379" t="inlineStr"/>
      <c r="D14379" t="inlineStr">
        <is>
          <t>dược sĩ, người buôn dược phẩm</t>
        </is>
      </c>
    </row>
    <row r="14380">
      <c r="A14380" t="inlineStr">
        <is>
          <t>pharmazeutisch</t>
        </is>
      </c>
      <c r="B14380" t="inlineStr"/>
      <c r="C14380" t="inlineStr"/>
      <c r="D14380" t="inlineStr">
        <is>
          <t>dược khoa</t>
        </is>
      </c>
    </row>
    <row r="14381">
      <c r="A14381" t="inlineStr">
        <is>
          <t>Pharmazie</t>
        </is>
      </c>
      <c r="B14381" t="inlineStr"/>
      <c r="C14381" t="inlineStr"/>
      <c r="D14381" t="inlineStr">
        <is>
          <t>dược khoa - khoa bào chế, hiệu thuốc, phòng bào chế, trạm phát thuốc</t>
        </is>
      </c>
    </row>
    <row r="14382">
      <c r="A14382" t="inlineStr">
        <is>
          <t>Phase</t>
        </is>
      </c>
      <c r="B14382" t="inlineStr"/>
      <c r="C14382" t="inlineStr"/>
      <c r="D14382" t="inlineStr">
        <is>
          <t>tuần, giai thoại, thời kỳ, phương diện, mặt, pha</t>
        </is>
      </c>
    </row>
    <row r="14383">
      <c r="A14383" t="inlineStr">
        <is>
          <t>Phasen</t>
        </is>
      </c>
      <c r="B14383" t="inlineStr"/>
      <c r="C14383" t="inlineStr"/>
      <c r="D14383" t="inlineStr">
        <is>
          <t>thực hiện từng giai đoạn, làm đồng bộ</t>
        </is>
      </c>
    </row>
    <row r="14384">
      <c r="A14384" t="inlineStr">
        <is>
          <t>Philanthrop</t>
        </is>
      </c>
      <c r="B14384" t="inlineStr"/>
      <c r="C14384" t="inlineStr"/>
      <c r="D14384" t="inlineStr">
        <is>
          <t>người yêu người, kẻ thương người, người nhân đức</t>
        </is>
      </c>
    </row>
    <row r="14385">
      <c r="A14385" t="inlineStr">
        <is>
          <t>philanthropisch</t>
        </is>
      </c>
      <c r="B14385" t="inlineStr"/>
      <c r="C14385" t="inlineStr"/>
      <c r="D14385" t="inlineStr">
        <is>
          <t>yêu người, thương người, nhân đức</t>
        </is>
      </c>
    </row>
    <row r="14386">
      <c r="A14386" t="inlineStr">
        <is>
          <t>Philatelie</t>
        </is>
      </c>
      <c r="B14386" t="inlineStr"/>
      <c r="C14386" t="inlineStr"/>
      <c r="D14386" t="inlineStr">
        <is>
          <t>việc sưu tầm tem, việc chơi tem</t>
        </is>
      </c>
    </row>
    <row r="14387">
      <c r="A14387" t="inlineStr">
        <is>
          <t>Philatelist</t>
        </is>
      </c>
      <c r="B14387" t="inlineStr"/>
      <c r="C14387" t="inlineStr"/>
      <c r="D14387" t="inlineStr">
        <is>
          <t>người sưu tầm tem, người chơi tem</t>
        </is>
      </c>
    </row>
    <row r="14388">
      <c r="A14388" t="inlineStr">
        <is>
          <t>Philharmoniker</t>
        </is>
      </c>
      <c r="B14388" t="inlineStr"/>
      <c r="C14388" t="inlineStr"/>
      <c r="D14388">
        <f> die Philharmoniker +</f>
        <v/>
      </c>
    </row>
    <row r="14389">
      <c r="A14389" t="inlineStr">
        <is>
          <t>Philister</t>
        </is>
      </c>
      <c r="B14389" t="inlineStr"/>
      <c r="C14389" t="inlineStr"/>
      <c r="D14389" t="inlineStr">
        <is>
          <t>người tư sản, chữ cỡ 8</t>
        </is>
      </c>
    </row>
    <row r="14390">
      <c r="A14390" t="inlineStr">
        <is>
          <t>philisterhaft</t>
        </is>
      </c>
      <c r="B14390" t="inlineStr"/>
      <c r="C14390" t="inlineStr"/>
      <c r="D14390" t="inlineStr">
        <is>
          <t>hủ lậu, cổ hủ</t>
        </is>
      </c>
    </row>
    <row r="14391">
      <c r="A14391" t="inlineStr">
        <is>
          <t>Philologe</t>
        </is>
      </c>
      <c r="B14391" t="inlineStr"/>
      <c r="C14391" t="inlineStr"/>
      <c r="D14391" t="inlineStr">
        <is>
          <t>nhà ngữ văn = der klassische Philologe +</t>
        </is>
      </c>
    </row>
    <row r="14392">
      <c r="A14392" t="inlineStr">
        <is>
          <t>Philologie</t>
        </is>
      </c>
      <c r="B14392" t="inlineStr"/>
      <c r="C14392" t="inlineStr"/>
      <c r="D14392" t="inlineStr">
        <is>
          <t>môn ngữ văn = die klassische Philologie +</t>
        </is>
      </c>
    </row>
    <row r="14393">
      <c r="A14393" t="inlineStr">
        <is>
          <t>philologisch</t>
        </is>
      </c>
      <c r="B14393" t="inlineStr"/>
      <c r="C14393" t="inlineStr"/>
      <c r="D14393" t="inlineStr">
        <is>
          <t>ngữ văn</t>
        </is>
      </c>
    </row>
    <row r="14394">
      <c r="A14394" t="inlineStr">
        <is>
          <t>Philosoph</t>
        </is>
      </c>
      <c r="B14394" t="inlineStr"/>
      <c r="C14394" t="inlineStr"/>
      <c r="D14394" t="inlineStr">
        <is>
          <t>nhà triết học, người bình thản trong mọi hoàn cảnh, người có một triết lý sống</t>
        </is>
      </c>
    </row>
    <row r="14395">
      <c r="A14395" t="inlineStr">
        <is>
          <t>Philosophie</t>
        </is>
      </c>
      <c r="B14395" t="inlineStr"/>
      <c r="C14395" t="inlineStr"/>
      <c r="D14395" t="inlineStr">
        <is>
          <t>triết học, triết lý, tính bình thản trong mọi hoàn cảnh, triết lý sống = Ho Ngoc Duc hat Philosophie in Leipzig studiert+Hồ Ngọc Đức đã học triết học tại Leipzig = Doktor der Philosophie + = die transzendentale Philosophie +</t>
        </is>
      </c>
    </row>
    <row r="14396">
      <c r="A14396" t="inlineStr">
        <is>
          <t>philosophieren</t>
        </is>
      </c>
      <c r="B14396" t="inlineStr"/>
      <c r="C14396" t="inlineStr"/>
      <c r="D14396" t="inlineStr">
        <is>
          <t>lên mặt triết gia, làm ra vẻ triết gia, thuyết lý, luận bàn, ngẫm nghĩ, suy luận, đúc thành triết lý, giải thích bằng triết lý</t>
        </is>
      </c>
    </row>
    <row r="14397">
      <c r="A14397" t="inlineStr">
        <is>
          <t>philosophisch</t>
        </is>
      </c>
      <c r="B14397" t="inlineStr"/>
      <c r="C14397" t="inlineStr"/>
      <c r="D14397" t="inlineStr">
        <is>
          <t>triết học, theo triết học, hợp với triết học, giỏi triết học, dành cho việc nghiên cứu triết học, bình thảnh, khôn ngoan, thông thái = philosophisch erörtern +</t>
        </is>
      </c>
    </row>
    <row r="14398">
      <c r="A14398" t="inlineStr">
        <is>
          <t>Phlegma</t>
        </is>
      </c>
      <c r="B14398" t="inlineStr"/>
      <c r="C14398" t="inlineStr"/>
      <c r="D14398" t="inlineStr">
        <is>
          <t>trạng thái hôn mê, giấc ngủ lịm, tính lờ phờ, tính thờ ơ - đờm dãi, tính phớt tỉnh, tính lạnh lùng, tính lờ phờ uể oải</t>
        </is>
      </c>
    </row>
    <row r="14399">
      <c r="A14399" t="inlineStr">
        <is>
          <t>phlegmatisch</t>
        </is>
      </c>
      <c r="B14399" t="inlineStr"/>
      <c r="C14399" t="inlineStr"/>
      <c r="D14399" t="inlineStr">
        <is>
          <t>phớt tỉnh, lạnh lùng, lờ phờ uể oải</t>
        </is>
      </c>
    </row>
    <row r="14400">
      <c r="A14400" t="inlineStr">
        <is>
          <t>Phon</t>
        </is>
      </c>
      <c r="B14400" t="inlineStr"/>
      <c r="C14400" t="inlineStr"/>
      <c r="D14400">
        <f> das Phon +</f>
        <v/>
      </c>
    </row>
    <row r="14401">
      <c r="A14401" t="inlineStr">
        <is>
          <t>Phonem</t>
        </is>
      </c>
      <c r="B14401" t="inlineStr"/>
      <c r="C14401" t="inlineStr"/>
      <c r="D14401" t="inlineStr">
        <is>
          <t>âm vị = das Phonem +</t>
        </is>
      </c>
    </row>
    <row r="14402">
      <c r="A14402" t="inlineStr">
        <is>
          <t>Phonetik</t>
        </is>
      </c>
      <c r="B14402" t="inlineStr"/>
      <c r="C14402" t="inlineStr"/>
      <c r="D14402" t="inlineStr">
        <is>
          <t>ngữ âm học</t>
        </is>
      </c>
    </row>
    <row r="14403">
      <c r="A14403" t="inlineStr">
        <is>
          <t>phonetisch</t>
        </is>
      </c>
      <c r="B14403" t="inlineStr"/>
      <c r="C14403" t="inlineStr"/>
      <c r="D14403" t="inlineStr">
        <is>
          <t>ngữ âm, ngữ âm học</t>
        </is>
      </c>
    </row>
    <row r="14404">
      <c r="A14404" t="inlineStr">
        <is>
          <t>phonographisch</t>
        </is>
      </c>
      <c r="B14404" t="inlineStr"/>
      <c r="C14404" t="inlineStr"/>
      <c r="D14404" t="inlineStr">
        <is>
          <t>máy hát, thuật tốc ký của Pit-man</t>
        </is>
      </c>
    </row>
    <row r="14405">
      <c r="A14405" t="inlineStr">
        <is>
          <t>Phonotypistin</t>
        </is>
      </c>
      <c r="B14405" t="inlineStr"/>
      <c r="C14405" t="inlineStr"/>
      <c r="D14405" t="inlineStr">
        <is>
          <t>thợ in bản in phiên âm</t>
        </is>
      </c>
    </row>
    <row r="14406">
      <c r="A14406" t="inlineStr">
        <is>
          <t>Phosphat</t>
        </is>
      </c>
      <c r="B14406" t="inlineStr"/>
      <c r="C14406" t="inlineStr"/>
      <c r="D14406" t="inlineStr">
        <is>
          <t>photphat</t>
        </is>
      </c>
    </row>
    <row r="14407">
      <c r="A14407" t="inlineStr">
        <is>
          <t>Phosphor</t>
        </is>
      </c>
      <c r="B14407" t="inlineStr"/>
      <c r="C14407" t="inlineStr"/>
      <c r="D14407" t="inlineStr">
        <is>
          <t>photpho hoá, cho hợp với photpho</t>
        </is>
      </c>
    </row>
    <row r="14408">
      <c r="A14408" t="inlineStr">
        <is>
          <t>Phosphoreszenz</t>
        </is>
      </c>
      <c r="B14408" t="inlineStr"/>
      <c r="C14408" t="inlineStr"/>
      <c r="D14408" t="inlineStr">
        <is>
          <t>hiện tượng lân quang</t>
        </is>
      </c>
    </row>
    <row r="14409">
      <c r="A14409" t="inlineStr">
        <is>
          <t>Phosphoreszieren</t>
        </is>
      </c>
      <c r="B14409" t="inlineStr"/>
      <c r="C14409" t="inlineStr"/>
      <c r="D14409" t="inlineStr">
        <is>
          <t>photpho hoá, cho hợp với photpho</t>
        </is>
      </c>
    </row>
    <row r="14410">
      <c r="A14410" t="inlineStr">
        <is>
          <t>phosphoreszieren</t>
        </is>
      </c>
      <c r="B14410" t="inlineStr"/>
      <c r="C14410" t="inlineStr"/>
      <c r="D14410" t="inlineStr">
        <is>
          <t>phát lân quang</t>
        </is>
      </c>
    </row>
    <row r="14411">
      <c r="A14411" t="inlineStr">
        <is>
          <t>phosphoreszierend</t>
        </is>
      </c>
      <c r="B14411" t="inlineStr"/>
      <c r="C14411" t="inlineStr"/>
      <c r="D14411" t="inlineStr">
        <is>
          <t>phát lân quang, lân quang</t>
        </is>
      </c>
    </row>
    <row r="14412">
      <c r="A14412" t="inlineStr">
        <is>
          <t>photoleitend</t>
        </is>
      </c>
      <c r="B14412" t="inlineStr"/>
      <c r="C14412" t="inlineStr"/>
      <c r="D14412" t="inlineStr">
        <is>
          <t>quang dẫn</t>
        </is>
      </c>
    </row>
    <row r="14413">
      <c r="A14413" t="inlineStr">
        <is>
          <t>Phrase</t>
        </is>
      </c>
      <c r="B14413" t="inlineStr"/>
      <c r="C14413" t="inlineStr"/>
      <c r="D14413" t="inlineStr">
        <is>
          <t>nhóm từ, thành ngữ, cách nói, những lời nói suông, tiết nhạc - tính vô vị, tính tầm thường, tính nhàm, lời nói vô vị, lời nói tầm thường, lời nói nhàm</t>
        </is>
      </c>
    </row>
    <row r="14414">
      <c r="A14414" t="inlineStr">
        <is>
          <t>Phrasen-</t>
        </is>
      </c>
      <c r="B14414" t="inlineStr"/>
      <c r="C14414" t="inlineStr"/>
      <c r="D14414" t="inlineStr">
        <is>
          <t>ngữ cú, cách nói, cách viết, cách diễn đạt = leere Phrasen + = die leeren Phrasen + = Phrasen dreschen +</t>
        </is>
      </c>
    </row>
    <row r="14415">
      <c r="A14415" t="inlineStr">
        <is>
          <t>phrasenhaft</t>
        </is>
      </c>
      <c r="B14415" t="inlineStr"/>
      <c r="C14415" t="inlineStr"/>
      <c r="D14415" t="inlineStr">
        <is>
          <t>trống, rỗng, trống không, không, không có đồ đạc, không có người ở, rỗng tuếch, không có nội dung, vô nghĩa, hão, suông, đói bụng - ngữ cú, cách nói, cách viết, cách diễn đạt - giáo sư tu từ học, hoa mỹ, cường điệu, khoa trương, tu từ học, thuật hùng biện - có gió, lắm gió, lộng gió, mưa gió, gió b o, đầy hi, dài dòng, trống rỗng, huênh hoang, hong sợ, khiếp sợ</t>
        </is>
      </c>
    </row>
    <row r="14416">
      <c r="A14416" t="inlineStr">
        <is>
          <t>phraseologisch</t>
        </is>
      </c>
      <c r="B14416" t="inlineStr"/>
      <c r="C14416" t="inlineStr"/>
      <c r="D14416" t="inlineStr">
        <is>
          <t>ngữ cú, cách nói, cách viết, cách diễn đạt</t>
        </is>
      </c>
    </row>
    <row r="14417">
      <c r="A14417" t="inlineStr">
        <is>
          <t>phrasieren</t>
        </is>
      </c>
      <c r="B14417" t="inlineStr"/>
      <c r="C14417" t="inlineStr"/>
      <c r="D14417" t="inlineStr">
        <is>
          <t>diễn đạt, nói, phát biểu, phân câu</t>
        </is>
      </c>
    </row>
    <row r="14418">
      <c r="A14418" t="inlineStr">
        <is>
          <t>Physik</t>
        </is>
      </c>
      <c r="B14418" t="inlineStr"/>
      <c r="C14418" t="inlineStr"/>
      <c r="D14418" t="inlineStr">
        <is>
          <t>vật lý học = die angewandte Physik + = der Professor für Physik +</t>
        </is>
      </c>
    </row>
    <row r="14419">
      <c r="A14419" t="inlineStr">
        <is>
          <t>physikalisch</t>
        </is>
      </c>
      <c r="B14419" t="inlineStr"/>
      <c r="C14419" t="inlineStr"/>
      <c r="D14419" t="inlineStr">
        <is>
          <t>vật chất, khoa học tự nhiên, theo quy luật khoa học tự nhiên, vật lý, theo vật lý, thân thể, cơ thể, của thân thể = physikalisch formatieren +</t>
        </is>
      </c>
    </row>
    <row r="14420">
      <c r="A14420" t="inlineStr">
        <is>
          <t>Physiker</t>
        </is>
      </c>
      <c r="B14420" t="inlineStr"/>
      <c r="C14420" t="inlineStr"/>
      <c r="D14420" t="inlineStr">
        <is>
          <t>nhà vật lý học, nhà duy vật</t>
        </is>
      </c>
    </row>
    <row r="14421">
      <c r="A14421" t="inlineStr">
        <is>
          <t>Physiognomie</t>
        </is>
      </c>
      <c r="B14421" t="inlineStr"/>
      <c r="C14421" t="inlineStr"/>
      <c r="D14421" t="inlineStr">
        <is>
          <t>thuật xem tướng, gương mặt, nét mặt, diện mạo, bộ mặt, mặt</t>
        </is>
      </c>
    </row>
    <row r="14422">
      <c r="A14422" t="inlineStr">
        <is>
          <t>Physiognomik</t>
        </is>
      </c>
      <c r="B14422" t="inlineStr"/>
      <c r="C14422" t="inlineStr"/>
      <c r="D14422" t="inlineStr">
        <is>
          <t>thuật xem tướng, gương mặt, nét mặt, diện mạo, bộ mặt, mặt</t>
        </is>
      </c>
    </row>
    <row r="14423">
      <c r="A14423" t="inlineStr">
        <is>
          <t>Physiologe</t>
        </is>
      </c>
      <c r="B14423" t="inlineStr"/>
      <c r="C14423" t="inlineStr"/>
      <c r="D14423" t="inlineStr">
        <is>
          <t>nhà sinh lý học</t>
        </is>
      </c>
    </row>
    <row r="14424">
      <c r="A14424" t="inlineStr">
        <is>
          <t>Physiologie</t>
        </is>
      </c>
      <c r="B14424" t="inlineStr"/>
      <c r="C14424" t="inlineStr"/>
      <c r="D14424" t="inlineStr">
        <is>
          <t>sinh lý học</t>
        </is>
      </c>
    </row>
    <row r="14425">
      <c r="A14425" t="inlineStr">
        <is>
          <t>physiologisch</t>
        </is>
      </c>
      <c r="B14425" t="inlineStr"/>
      <c r="C14425" t="inlineStr"/>
      <c r="D14425" t="inlineStr">
        <is>
          <t>sinh lý học</t>
        </is>
      </c>
    </row>
    <row r="14426">
      <c r="A14426" t="inlineStr">
        <is>
          <t>Physiotherapie</t>
        </is>
      </c>
      <c r="B14426" t="inlineStr"/>
      <c r="C14426" t="inlineStr"/>
      <c r="D14426" t="inlineStr">
        <is>
          <t>phép chữa vật lý</t>
        </is>
      </c>
    </row>
    <row r="14427">
      <c r="A14427" t="inlineStr">
        <is>
          <t>physisch</t>
        </is>
      </c>
      <c r="B14427" t="inlineStr"/>
      <c r="C14427" t="inlineStr"/>
      <c r="D14427" t="inlineStr">
        <is>
          <t>thể xác, xác thịt, đích thân, toàn thể, tất cả - vật chất, khoa học tự nhiên, theo quy luật khoa học tự nhiên, vật lý, theo vật lý, thân thể, cơ thể, của thân thể - xôma, thể</t>
        </is>
      </c>
    </row>
    <row r="14428">
      <c r="A14428" t="inlineStr">
        <is>
          <t>physognomisch</t>
        </is>
      </c>
      <c r="B14428" t="inlineStr"/>
      <c r="C14428" t="inlineStr"/>
      <c r="D14428" t="inlineStr">
        <is>
          <t>gương mặt, nét mặt, diện mạo</t>
        </is>
      </c>
    </row>
    <row r="14429">
      <c r="A14429" t="inlineStr">
        <is>
          <t>Pianist</t>
        </is>
      </c>
      <c r="B14429" t="inlineStr"/>
      <c r="C14429" t="inlineStr"/>
      <c r="D14429" t="inlineStr">
        <is>
          <t>người chơi pianô, người biểu diễn pianô</t>
        </is>
      </c>
    </row>
    <row r="14430">
      <c r="A14430" t="inlineStr">
        <is>
          <t>Pianopedal</t>
        </is>
      </c>
      <c r="B14430" t="inlineStr"/>
      <c r="C14430" t="inlineStr"/>
      <c r="D14430" t="inlineStr">
        <is>
          <t>bàn đạp</t>
        </is>
      </c>
    </row>
    <row r="14431">
      <c r="A14431" t="inlineStr">
        <is>
          <t>pickelig</t>
        </is>
      </c>
      <c r="B14431" t="inlineStr"/>
      <c r="C14431" t="inlineStr"/>
      <c r="D14431" t="inlineStr">
        <is>
          <t>nổi đầy mụn nhọt, có mụn nhọt</t>
        </is>
      </c>
    </row>
    <row r="14432">
      <c r="A14432" t="inlineStr">
        <is>
          <t>Picken</t>
        </is>
      </c>
      <c r="B14432" t="inlineStr"/>
      <c r="C14432" t="inlineStr"/>
      <c r="D14432" t="inlineStr">
        <is>
          <t>thùng, đấu to, nhiều, vô khối, cú mổ, vết mổ, cái hôn vội, thức ăn, thức nhậu, thức đớp</t>
        </is>
      </c>
    </row>
    <row r="14433">
      <c r="A14433" t="inlineStr">
        <is>
          <t>picken</t>
        </is>
      </c>
      <c r="B14433" t="inlineStr"/>
      <c r="C14433" t="inlineStr"/>
      <c r="D14433" t="inlineStr">
        <is>
          <t>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mổ, khoét, nhặt, đục, hôn vội, ăn nhấm nháp, mổ vào, chê bai, bẻ bai, bắt bẻ, ném, ném đá vào - cuốc, đào, xỉa, hái, lóc thịt, gỡ thịt, nhổ, ăn nhỏ nhẻ, ăn một tí, ăn, mở, cạy, móc, ngoáy, xé tơi ra, xé đôi, bẻ đôi, bẻ rời ra, tước ra, búng, chọn, chon lựa kỹ càng, gây, kiếm, ăn tí một, móc túi - ăn cắp, chọn lựa kỹ lưỡng</t>
        </is>
      </c>
    </row>
    <row r="14434">
      <c r="A14434" t="inlineStr">
        <is>
          <t>picklig</t>
        </is>
      </c>
      <c r="B14434" t="inlineStr"/>
      <c r="C14434" t="inlineStr"/>
      <c r="D14434" t="inlineStr">
        <is>
          <t>nổi đầy mụn nhọt, có mụn nhọt - có đốm, lốm đốm, không đồng đều, không đồng nhất</t>
        </is>
      </c>
    </row>
    <row r="14435">
      <c r="A14435" t="inlineStr">
        <is>
          <t>Picknick</t>
        </is>
      </c>
      <c r="B14435" t="inlineStr"/>
      <c r="C14435" t="inlineStr"/>
      <c r="D14435" t="inlineStr">
        <is>
          <t>bữa ăn trong cuộc đi chơi cắm trại ngoài trời - cuộc đi chơi và ăn ngoài trời, việc thú vị, việc dễ làm, việc ngon xơi = ein Picknick machen +</t>
        </is>
      </c>
    </row>
    <row r="14436">
      <c r="A14436" t="inlineStr">
        <is>
          <t>Piedestal</t>
        </is>
      </c>
      <c r="B14436" t="inlineStr"/>
      <c r="C14436" t="inlineStr"/>
      <c r="D14436" t="inlineStr">
        <is>
          <t>đặt lên bệ, đặt lên đôn</t>
        </is>
      </c>
    </row>
    <row r="14437">
      <c r="A14437" t="inlineStr">
        <is>
          <t>piekfein</t>
        </is>
      </c>
      <c r="B14437" t="inlineStr"/>
      <c r="C14437" t="inlineStr"/>
      <c r="D14437" t="inlineStr">
        <is>
          <t>chiến, cừ, sang trọng - bảnh bao - đặc sắc, cử, trội, sang, quần là áo lượt, diêm dúa, rất tốt</t>
        </is>
      </c>
    </row>
    <row r="14438">
      <c r="A14438" t="inlineStr">
        <is>
          <t>Piepen</t>
        </is>
      </c>
      <c r="B14438" t="inlineStr"/>
      <c r="C14438" t="inlineStr"/>
      <c r="D14438" t="inlineStr">
        <is>
          <t>tiếng chim chiếp - sự thổi sáo, sự thổi tiêu, sự thổi kèn túi, tiếng sáo, tiếng tiêu, tiếng kèn túi, tiếng gió vi vu, tiếng chim hót, sự viền, dải viền cuộn thừng, đường cuộn thừng, ống dẫn, hệ thống ống dẫn</t>
        </is>
      </c>
    </row>
    <row r="14439">
      <c r="A14439" t="inlineStr">
        <is>
          <t>piepen</t>
        </is>
      </c>
      <c r="B14439" t="inlineStr"/>
      <c r="C14439" t="inlineStr"/>
      <c r="D14439" t="inlineStr">
        <is>
          <t>chim chiếp - đặt ống dẫn, dẫn bằng ống, thổi sáo, thổi tiêu, thổi còi ra lệnh, thổi còi tập hợp, thổi còi tập họp, hát lanh lảnh, hót lanh lảnh, viền nối, trang trí đường cột thừng, trồng bằng cành giâm - nhìn, trông, thổi còi, rít, thổi vi vu - khóc nheo nhéo, khóc nhai nhải, kêu nheo nhéo</t>
        </is>
      </c>
    </row>
    <row r="14440">
      <c r="A14440" t="inlineStr">
        <is>
          <t>piepsen</t>
        </is>
      </c>
      <c r="B14440" t="inlineStr"/>
      <c r="C14440" t="inlineStr"/>
      <c r="D14440" t="inlineStr">
        <is>
          <t>chim chiếp - kêu chít chít, kêu chim chiếp, hé nhìn, nhìn trộm, + out) hé rạng, ló ra, hé nở, vô tình hé lộ ra - khóc nheo nhéo, khóc nhai nhải, kêu nheo nhéo - rúc rích, cọt kẹt, cót két, mách lẻo, làm chỉ điểm, rít lên, làm kêu cọt kẹt</t>
        </is>
      </c>
    </row>
    <row r="14441">
      <c r="A14441" t="inlineStr">
        <is>
          <t>Pier</t>
        </is>
      </c>
      <c r="B14441" t="inlineStr"/>
      <c r="C14441" t="inlineStr"/>
      <c r="D14441" t="inlineStr">
        <is>
          <t>để chắn sóng, cầu tàu - bến tàu, đạp ngăn sóng, cầu dạo chơi, chân cầu, trụ, cột trụ, trụ giữa hai cửa s</t>
        </is>
      </c>
    </row>
    <row r="14442">
      <c r="A14442" t="inlineStr">
        <is>
          <t>piezoelektrisch</t>
        </is>
      </c>
      <c r="B14442" t="inlineStr"/>
      <c r="C14442" t="inlineStr"/>
      <c r="D14442" t="inlineStr">
        <is>
          <t>áp điện</t>
        </is>
      </c>
    </row>
    <row r="14443">
      <c r="A14443" t="inlineStr">
        <is>
          <t>Pigment</t>
        </is>
      </c>
      <c r="B14443" t="inlineStr"/>
      <c r="C14443" t="inlineStr"/>
      <c r="D14443" t="inlineStr">
        <is>
          <t>chất màu, chất nhuộm, chất sắc, sắc tố = Pigment enthaltend +</t>
        </is>
      </c>
    </row>
    <row r="14444">
      <c r="A14444" t="inlineStr">
        <is>
          <t>pikant</t>
        </is>
      </c>
      <c r="B14444" t="inlineStr"/>
      <c r="C14444" t="inlineStr"/>
      <c r="D14444" t="inlineStr">
        <is>
          <t>nhiều quả hạch, có mùi vị hạt phỉ, say mê, thích, bảnh, diện, đượm đà, hấp dẫn, thú vị, điên, quẫn, mất trí - hơi cay, cay cay, kích thích, khêu gợi ngầm, có duyên thầm - hăng, cay, sắc sảo, nhói, buốt, nhức nhối, chua cay, cay độc - đặc biệt, đắc sắc, sinh động, sâu sắc, hăng hái, sốt sắng, đầy nhiệt tình, giống tốt - thơm ngon, có hương vị, mặn, phủ định sạch sẽ, thơm tho - có bỏ gia vị, hóm hỉnh, dí dỏm, tục, bảnh bao, hào nhoáng - gợi ý, có tính chất gợi ý, có tính chất gợi nhớ, kêu gợi, gợi những ý nghĩ tà dâm</t>
        </is>
      </c>
    </row>
    <row r="14445">
      <c r="A14445" t="inlineStr">
        <is>
          <t>Pikante</t>
        </is>
      </c>
      <c r="B14445" t="inlineStr"/>
      <c r="C14445" t="inlineStr"/>
      <c r="D14445" t="inlineStr">
        <is>
          <t>vị cay cay, sự kích thích, sự khêu gợi ngầm, duyên thầm = das Pikante +</t>
        </is>
      </c>
    </row>
    <row r="14446">
      <c r="A14446" t="inlineStr">
        <is>
          <t>Pike</t>
        </is>
      </c>
      <c r="B14446" t="inlineStr"/>
      <c r="C14446" t="inlineStr"/>
      <c r="D14446">
        <f> der Offizier, der von der Pike auf gedient hat +</f>
        <v/>
      </c>
    </row>
    <row r="14447">
      <c r="A14447" t="inlineStr">
        <is>
          <t>Piktogramm</t>
        </is>
      </c>
      <c r="B14447" t="inlineStr"/>
      <c r="C14447" t="inlineStr"/>
      <c r="D14447" t="inlineStr">
        <is>
          <t>tượng, hình tượng, thần tượng, tượng thánh, thánh tượng - lỗi chữ hình vẽ</t>
        </is>
      </c>
    </row>
    <row r="14448">
      <c r="A14448" t="inlineStr">
        <is>
          <t>Pilger</t>
        </is>
      </c>
      <c r="B14448" t="inlineStr"/>
      <c r="C14448" t="inlineStr"/>
      <c r="D14448" t="inlineStr">
        <is>
          <t>người đi viếng đất thánh mang cành cọ về, thầy tu hành khất, sâu róm palmer worm), ruồi giả - người hành hương, người du hành, người đang đi khỏi kiếp trầm luân</t>
        </is>
      </c>
    </row>
    <row r="14449">
      <c r="A14449" t="inlineStr">
        <is>
          <t>Pilgerfahrt</t>
        </is>
      </c>
      <c r="B14449" t="inlineStr"/>
      <c r="C14449" t="inlineStr"/>
      <c r="D14449" t="inlineStr">
        <is>
          <t>cuộc hành hương, kiếp sống</t>
        </is>
      </c>
    </row>
    <row r="14450">
      <c r="A14450" t="inlineStr">
        <is>
          <t>Pille</t>
        </is>
      </c>
      <c r="B14450" t="inlineStr"/>
      <c r="C14450" t="inlineStr"/>
      <c r="D14450" t="inlineStr">
        <is>
          <t>viên vê nhỏ, đạn bắn chim, đạn súng hơi, viên thuốc tròn, cục tròn nổi - viên thuốc, điều cay đắng, điều tủi nhục, điều sỉ nhục, quả bóng đá, quả bóng quần vợt, đạn đại bác, trò chơi bi-a, thuốc chống thụ thai = die große Pille + = die Pille nehmen + = die kleine Pille + = die kleine Pille + = die bittere Pille +</t>
        </is>
      </c>
    </row>
    <row r="14451">
      <c r="A14451" t="inlineStr">
        <is>
          <t>Pillen</t>
        </is>
      </c>
      <c r="B14451" t="inlineStr"/>
      <c r="C14451" t="inlineStr"/>
      <c r="D14451" t="inlineStr">
        <is>
          <t>bỏ phiếu đen, bỏ phiếu chống lại, đánh bại, cướp bóc</t>
        </is>
      </c>
    </row>
    <row r="14452">
      <c r="A14452" t="inlineStr">
        <is>
          <t>Pilot</t>
        </is>
      </c>
      <c r="B14452" t="inlineStr"/>
      <c r="C14452" t="inlineStr"/>
      <c r="D14452" t="inlineStr">
        <is>
          <t>người lái máy bay, phi công = der Pilot +</t>
        </is>
      </c>
    </row>
    <row r="14453">
      <c r="A14453" t="inlineStr">
        <is>
          <t>Pilotfilm</t>
        </is>
      </c>
      <c r="B14453" t="inlineStr"/>
      <c r="C14453" t="inlineStr"/>
      <c r="D14453" t="inlineStr">
        <is>
          <t>hoa tiêu, người lái, phi công, người dẫn đường</t>
        </is>
      </c>
    </row>
    <row r="14454">
      <c r="A14454" t="inlineStr">
        <is>
          <t>Pilz</t>
        </is>
      </c>
      <c r="B14454" t="inlineStr"/>
      <c r="C14454" t="inlineStr"/>
      <c r="D14454" t="inlineStr">
        <is>
          <t>nấm, cái mọc nhanh như nấm, nốt sùi = der Pilz + = der Pilz + = der giftige Pilz + = sich wie ein Pilz wölben +</t>
        </is>
      </c>
    </row>
    <row r="14455">
      <c r="A14455" t="inlineStr">
        <is>
          <t>pilzartig</t>
        </is>
      </c>
      <c r="B14455" t="inlineStr"/>
      <c r="C14455" t="inlineStr"/>
      <c r="D14455" t="inlineStr">
        <is>
          <t>dạng nấm</t>
        </is>
      </c>
    </row>
    <row r="14456">
      <c r="A14456" t="inlineStr">
        <is>
          <t>Pilze</t>
        </is>
      </c>
      <c r="B14456" t="inlineStr"/>
      <c r="C14456" t="inlineStr"/>
      <c r="D14456">
        <f> Pilze sammeln +</f>
        <v/>
      </c>
    </row>
    <row r="14457">
      <c r="A14457" t="inlineStr">
        <is>
          <t>Pinguin</t>
        </is>
      </c>
      <c r="B14457" t="inlineStr"/>
      <c r="C14457" t="inlineStr"/>
      <c r="D14457" t="inlineStr">
        <is>
          <t>chim cụt, chim lặn anca</t>
        </is>
      </c>
    </row>
    <row r="14458">
      <c r="A14458" t="inlineStr">
        <is>
          <t>Pinie</t>
        </is>
      </c>
      <c r="B14458" t="inlineStr"/>
      <c r="C14458" t="inlineStr"/>
      <c r="D14458" t="inlineStr">
        <is>
          <t>cây thông, gỗ thông, pineapple</t>
        </is>
      </c>
    </row>
    <row r="14459">
      <c r="A14459" t="inlineStr">
        <is>
          <t>Pinkel</t>
        </is>
      </c>
      <c r="B14459" t="inlineStr"/>
      <c r="C14459" t="inlineStr"/>
      <c r="D14459" t="inlineStr">
        <is>
          <t>công tử bột, anh chàng ăn diện - chỗ lồi ra, chỗ phình ra, chỗ cao lên, chỗ gồ lên, chỗ sưng lên, chỗ lên bổng, sóng biển động, sóng cồn, người cừ, người giỏi, người ăn mặc sang trọng, người ăn mặc bảnh, kẻ tai to mặt lớn - ông lớn, bà lớn</t>
        </is>
      </c>
    </row>
    <row r="14460">
      <c r="A14460" t="inlineStr">
        <is>
          <t>pinkeln</t>
        </is>
      </c>
      <c r="B14460" t="inlineStr"/>
      <c r="C14460" t="inlineStr"/>
      <c r="D14460" t="inlineStr">
        <is>
          <t>đi đái, đi giải, đi tiểu - làm những chuyện dớ dẩn, đái, đi tè</t>
        </is>
      </c>
    </row>
    <row r="14461">
      <c r="A14461" t="inlineStr">
        <is>
          <t>Pinne</t>
        </is>
      </c>
      <c r="B14461" t="inlineStr"/>
      <c r="C14461" t="inlineStr"/>
      <c r="D14461" t="inlineStr">
        <is>
          <t>đám mây tụ trên đỉnh núi helm cloud), helmet, tay bánh lái, bánh lái, khoang bánh lái, sự chỉ huy, sự điều khiển, sự lânh đạo, chính phủ</t>
        </is>
      </c>
    </row>
    <row r="14462">
      <c r="A14462" t="inlineStr">
        <is>
          <t>Pinscher</t>
        </is>
      </c>
      <c r="B14462" t="inlineStr"/>
      <c r="C14462" t="inlineStr"/>
      <c r="D14462">
        <f> der rauhhaarige Pinscher +</f>
        <v/>
      </c>
    </row>
    <row r="14463">
      <c r="A14463" t="inlineStr">
        <is>
          <t>Pinsel</t>
        </is>
      </c>
      <c r="B14463" t="inlineStr"/>
      <c r="C14463" t="inlineStr"/>
      <c r="D14463" t="inlineStr">
        <is>
          <t>bàn chải, sự chải, bút lông, đuôi chồn, bụi cây, cành cây bó thành bó, cuộc chạm trán chớp nhoáng, cái chổi - chổi sơn, bút vẽ</t>
        </is>
      </c>
    </row>
    <row r="14464">
      <c r="A14464" t="inlineStr">
        <is>
          <t>Pinselstrich</t>
        </is>
      </c>
      <c r="B14464" t="inlineStr"/>
      <c r="C14464" t="inlineStr"/>
      <c r="D14464" t="inlineStr">
        <is>
          <t>sự sờ, sự mó, sự đụng, sự chạm, xúc giác, nét, ngón, bút pháp, văn phong, một chút, một ít, sự tiếp xúc, sự giao thiệp, quan hệ, sự dính líu, sự dính dáng, đường biên, lối bấm phím, phép thăm bệnh bằng cách sờ - sự thử thách, sự thử, đá thử</t>
        </is>
      </c>
    </row>
    <row r="14465">
      <c r="A14465" t="inlineStr">
        <is>
          <t>Pinzette</t>
        </is>
      </c>
      <c r="B14465" t="inlineStr"/>
      <c r="C14465" t="inlineStr"/>
      <c r="D14465" t="inlineStr">
        <is>
          <t>cái kẹp, cái cặp thai, bộ phận hình kẹp - cái cặp, cái nhíp pair of tweezers) = eine Pinzette +</t>
        </is>
      </c>
    </row>
    <row r="14466">
      <c r="A14466" t="inlineStr">
        <is>
          <t>Pionier</t>
        </is>
      </c>
      <c r="B14466" t="inlineStr"/>
      <c r="C14466" t="inlineStr"/>
      <c r="D14466" t="inlineStr">
        <is>
          <t>đội tiên phong, đội mở đường là công binh), người đi tiên phong, người đi đầu, nhà thám hiểm đầu tiên = der Pionier + = als Pionier tätig sein +</t>
        </is>
      </c>
    </row>
    <row r="14467">
      <c r="A14467" t="inlineStr">
        <is>
          <t>Pionierarbeit</t>
        </is>
      </c>
      <c r="B14467" t="inlineStr"/>
      <c r="C14467" t="inlineStr"/>
      <c r="D14467">
        <f> Pionierarbeit leisten +</f>
        <v/>
      </c>
    </row>
    <row r="14468">
      <c r="A14468" t="inlineStr">
        <is>
          <t>Pipette</t>
        </is>
      </c>
      <c r="B14468" t="inlineStr"/>
      <c r="C14468" t="inlineStr"/>
      <c r="D14468" t="inlineStr">
        <is>
          <t>pipet</t>
        </is>
      </c>
    </row>
    <row r="14469">
      <c r="A14469" t="inlineStr">
        <is>
          <t>Pirat</t>
        </is>
      </c>
      <c r="B14469" t="inlineStr"/>
      <c r="C14469" t="inlineStr"/>
      <c r="D14469" t="inlineStr">
        <is>
          <t>cướp biển, kẻ gian hùng - bọn giặc cướp, người cản trở - kẻ cướp biển, kẻ cướp, tàu cướp biển, kẻ vi phạm quyền tác giả, người phát thanh đi một bài không được phép chính thức, định ngữ) không được phép chính thức, xe hàng chạy vi phạm tuyến đường - xe hàng cướp khách, xe hàng quá tải</t>
        </is>
      </c>
    </row>
    <row r="14470">
      <c r="A14470" t="inlineStr">
        <is>
          <t>Piraterie</t>
        </is>
      </c>
      <c r="B14470" t="inlineStr"/>
      <c r="C14470" t="inlineStr"/>
      <c r="D14470" t="inlineStr">
        <is>
          <t>nghề cướp biển, nghề ăn cướp, sự vi phạm quyền tác giả</t>
        </is>
      </c>
    </row>
    <row r="14471">
      <c r="A14471" t="inlineStr">
        <is>
          <t>Pirouette</t>
        </is>
      </c>
      <c r="B14471" t="inlineStr"/>
      <c r="C14471" t="inlineStr"/>
      <c r="D14471" t="inlineStr">
        <is>
          <t>thế xoay tròn - sự quay tròn, sự xoay tròn, sự vừa đâm xuống vừa quay tròn, sự xoáy, sự đi chơi, cuộc đi chơi ngắn, cuộc đi dạo</t>
        </is>
      </c>
    </row>
    <row r="14472">
      <c r="A14472" t="inlineStr">
        <is>
          <t>Pirsch</t>
        </is>
      </c>
      <c r="B14472" t="inlineStr"/>
      <c r="C14472" t="inlineStr"/>
      <c r="D14472" t="inlineStr">
        <is>
          <t>thân, cuống, chân, vật trang trí hình thân cây, ống khói cao, dáng đi oai vệ, dáng đi hiên ngang, sự đi lén theo = auf die Pirsch gehen +</t>
        </is>
      </c>
    </row>
    <row r="14473">
      <c r="A14473" t="inlineStr">
        <is>
          <t>pissen</t>
        </is>
      </c>
      <c r="B14473" t="inlineStr"/>
      <c r="C14473" t="inlineStr"/>
      <c r="D14473" t="inlineStr">
        <is>
          <t>rùi áu khát đi tè, đái ra, làm ướt đầm nước đái</t>
        </is>
      </c>
    </row>
    <row r="14474">
      <c r="A14474" t="inlineStr">
        <is>
          <t>Pistazie</t>
        </is>
      </c>
      <c r="B14474" t="inlineStr"/>
      <c r="C14474" t="inlineStr"/>
      <c r="D14474" t="inlineStr">
        <is>
          <t>cây hồ trăn, quả hồ trăn, màu hồ trăn</t>
        </is>
      </c>
    </row>
    <row r="14475">
      <c r="A14475" t="inlineStr">
        <is>
          <t>Piste</t>
        </is>
      </c>
      <c r="B14475" t="inlineStr"/>
      <c r="C14475" t="inlineStr"/>
      <c r="D14475" t="inlineStr">
        <is>
          <t>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lối dẫn vật nuôi đi uống nước, đường lăn gỗ, đường băng, cầu tàu - dấu, vết, số nhiều) dấu chân, vết chân, đường, đường đi, đường hẻm, đường ray, bánh xích = die Piste +</t>
        </is>
      </c>
    </row>
    <row r="14476">
      <c r="A14476" t="inlineStr">
        <is>
          <t>Pistole</t>
        </is>
      </c>
      <c r="B14476" t="inlineStr"/>
      <c r="C14476" t="inlineStr"/>
      <c r="D14476" t="inlineStr">
        <is>
          <t>súng lục, súng ngắn = mit vorgehaltener Pistole +</t>
        </is>
      </c>
    </row>
    <row r="14477">
      <c r="A14477" t="inlineStr">
        <is>
          <t>Pistolentasche</t>
        </is>
      </c>
      <c r="B14477" t="inlineStr"/>
      <c r="C14477" t="inlineStr"/>
      <c r="D14477" t="inlineStr">
        <is>
          <t>bao súng ngắn</t>
        </is>
      </c>
    </row>
    <row r="14478">
      <c r="A14478" t="inlineStr">
        <is>
          <t>Plackerei</t>
        </is>
      </c>
      <c r="B14478" t="inlineStr"/>
      <c r="C14478" t="inlineStr"/>
      <c r="D14478" t="inlineStr">
        <is>
          <t>công việc năng nhọc - công việc vất vả cực nhọc, lao dịch, kiếp nô lệ, kiếp trâu ngựa - người đồng dâm nam faggot), công việc nặng nhọc, công việc vất vả, sự kiệt sức, sự suy nhược, anh chàng đầu sai, thuốc lá - sự xay, sự tán, sự nghiền, sự mài, tiếng nghiến ken két, công việc cực nhọc đều đều, cuộc đi bộ để tập luyện, lớp học rút, lớp luyện thi, cuộc đua ngựa nhảy rào, học sinh học gạo - cú đánh vong mạng, + on, away) đi ì ạch, đi nặng nề vất vả, làm việc hăm hở, làm việc say mê - mồ hôi, " Mồ hôi", sự ra mồ hôi, sự làm đổ mồ hôi, việc khó nhọc, sự tập luyện, sự lo ngại, sự lo lắng - công việc khó nhọc, công việc cực nhọc</t>
        </is>
      </c>
    </row>
    <row r="14479">
      <c r="A14479" t="inlineStr">
        <is>
          <t>Plage</t>
        </is>
      </c>
      <c r="B14479" t="inlineStr"/>
      <c r="C14479" t="inlineStr"/>
      <c r="D14479" t="inlineStr">
        <is>
          <t>sự tràn vào quấy phá, sự tràn vào phá hoại - sự nện, sự giáng, sự gây ra, sự bắt phải chịu, tai ương, điều phiền toái - mối gây thiệt hại, mối gây khó chịu, mối làm phiền toái, mối làm rầy, mối làm phiền - người làm hại, vật làm hại, tai hoạ, pestilence - bệnh dịch, điều tệ hại, điều phiền phức, điều khó chịu, người gây tai hại, vật gây tai hại - người trừng phạt, người phê bình nghiêm khắc, thiên tai, tai hoạ &amp; ), cái roi - 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bệnh, sự hỏng hóc, sự trục trắc</t>
        </is>
      </c>
    </row>
    <row r="14480">
      <c r="A14480" t="inlineStr">
        <is>
          <t>plagen</t>
        </is>
      </c>
      <c r="B14480" t="inlineStr"/>
      <c r="C14480" t="inlineStr"/>
      <c r="D14480" t="inlineStr">
        <is>
          <t>làm đau đớn, làm đau buồn, làm ưu phiền, làm khổ sở - làm đau khổ, làm phiền não, làm ốm đau, đau đớn, ốm đau, khó ở - làm trái ý, làm khó chịu, làm bực mình, chọc tức, làm cho tức giận, quấy rầy, làm phiền, quấy nhiễu, quấy rối - mắc mồi, cho ăn uống nghỉ ngơi khi dừng lại ở dọc đường, cho chó trêu chọc, trêu chọc, dừng lại dọc đường để ăn uống nghỉ ngơi - làm sầy da, làm trượt da, xúc phạm lòng tự ái - xay, tán, nghiền, mài, giũa, xát, đàn áp, áp bức, đè nén, quay cối xay cà phê, bắt làm việc cật lực, nhồi nhét - tràn vào quấy phá, tràn vào phá hoại - ám ảnh - - đi ngựa, cưỡi ngựa, cưỡi lên, đi xe, đi xe đạp, lướt đi, trôi nổi bập bềnh, lênh đênh, thả neo, gối lên nhau, mặc cả quần áo đi ngựa mà cân, thuộc vào loại cho ngựa chạy - cưỡi, cho cưỡi lên, đè nặng, giày vò, day dứt, áp chế, lướt trên - trừng phạt, làm khổ, đánh bằng roi - - lo, lo nghĩ, nhay = plagen + = sich plagen +</t>
        </is>
      </c>
    </row>
    <row r="14481">
      <c r="A14481" t="inlineStr">
        <is>
          <t>Plagiat</t>
        </is>
      </c>
      <c r="B14481" t="inlineStr"/>
      <c r="C14481" t="inlineStr"/>
      <c r="D14481" t="inlineStr">
        <is>
          <t>giường cũi, lều, nhà nhỏ, nhà ở, máng ăn, bài dịch để quay cóp, sự ăn cắp văn, thùng, cái đó, giàn gỗ crib work) - nghề cướp biển, nghề ăn cướp, sự vi phạm quyền tác giả - sự ăn cắp, ý, ý ăn cắp, văn ăn cắp - plagiarism, plagiarist = ein Plagiat begehen +</t>
        </is>
      </c>
    </row>
    <row r="14482">
      <c r="A14482" t="inlineStr">
        <is>
          <t>plagiieren</t>
        </is>
      </c>
      <c r="B14482" t="inlineStr"/>
      <c r="C14482" t="inlineStr"/>
      <c r="D14482" t="inlineStr">
        <is>
          <t>ăn cắp, ăn cắp ý, ăn cắp văn</t>
        </is>
      </c>
    </row>
    <row r="14483">
      <c r="A14483" t="inlineStr">
        <is>
          <t>Plakat</t>
        </is>
      </c>
      <c r="B14483" t="inlineStr"/>
      <c r="C14483" t="inlineStr"/>
      <c r="D14483" t="inlineStr">
        <is>
          <t>cái kéo liềm, cái kích, mỏ, đầu mũi neo, mũi biển hẹp, tờ quảng cáo, yết thị, hoá đơn, luật dự thảo, dự luật, giấy bạc, hối phiếu bill of exchange), sự thưa kiện, đơn kiện - phần mạn tàu nổi trên mặt nước, toàn bộ sung ống ở một bên mạn tàu, sự nổ đồng loạt ở một bên mạn tàu, cuộc tấn công đồng loạt mãnh liệt, sự chửi rủa một thôi một hồi - sự tố cáo dồn dập, broadsheet - tranh cổ động, áp phích - quảng cáo, người dán áp phích, người dán quảng cáo bill-poster) = ein Plakat ankleben +</t>
        </is>
      </c>
    </row>
    <row r="14484">
      <c r="A14484" t="inlineStr">
        <is>
          <t>Plakatankleber</t>
        </is>
      </c>
      <c r="B14484" t="inlineStr"/>
      <c r="C14484" t="inlineStr"/>
      <c r="D14484" t="inlineStr">
        <is>
          <t>áp phích, quảng cáo, người dán áp phích, người dán quảng cáo bill-poster)</t>
        </is>
      </c>
    </row>
    <row r="14485">
      <c r="A14485" t="inlineStr">
        <is>
          <t>Plakate</t>
        </is>
      </c>
      <c r="B14485" t="inlineStr"/>
      <c r="C14485" t="inlineStr"/>
      <c r="D14485">
        <f> durch Plakate bekanntmachen +</f>
        <v/>
      </c>
    </row>
    <row r="14486">
      <c r="A14486" t="inlineStr">
        <is>
          <t>Plakaten</t>
        </is>
      </c>
      <c r="B14486" t="inlineStr"/>
      <c r="C14486" t="inlineStr"/>
      <c r="D14486" t="inlineStr">
        <is>
          <t>dán áp phích lên, dán lên tường, dán áp phích làm quảng cáo</t>
        </is>
      </c>
    </row>
    <row r="14487">
      <c r="A14487" t="inlineStr">
        <is>
          <t>Plakette</t>
        </is>
      </c>
      <c r="B14487" t="inlineStr"/>
      <c r="C14487" t="inlineStr"/>
      <c r="D14487" t="inlineStr">
        <is>
          <t>huy hiệu, phù hiệu, quân hàm, lon, biểu hiện, vật tượng trưng, dấu hiệu - cái khuy, cái cúc, cái nút, cái núm, cái bấm, nụ hoa, búp mầm, chú bé phục vụ ở khách sạn boy in buttons) - tấm, bản, thẻ, bài, mảng</t>
        </is>
      </c>
    </row>
    <row r="14488">
      <c r="A14488" t="inlineStr">
        <is>
          <t>plan</t>
        </is>
      </c>
      <c r="B14488" t="inlineStr"/>
      <c r="C14488" t="inlineStr"/>
      <c r="D14488"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t>
        </is>
      </c>
    </row>
    <row r="14489">
      <c r="A14489" t="inlineStr">
        <is>
          <t>Plane</t>
        </is>
      </c>
      <c r="B14489" t="inlineStr"/>
      <c r="C14489" t="inlineStr"/>
      <c r="D14489" t="inlineStr">
        <is>
          <t>tấm vải bạt, mái hiên - vải bạt, lều, buồm, vải căng để vẽ, bức vẽ - vải nhựa, vải dầu, mũ bằng vải dầu, thuỷ thủ = mit Plane bedecken +</t>
        </is>
      </c>
    </row>
    <row r="14490">
      <c r="A14490" t="inlineStr">
        <is>
          <t>planen</t>
        </is>
      </c>
      <c r="B14490" t="inlineStr"/>
      <c r="C14490" t="inlineStr"/>
      <c r="D14490" t="inlineStr">
        <is>
          <t>phác hoạ, vẽ phác, vẽ kiểu, thiết kế, làm đồ án, làm đề cương, phác thảo cách trình bày, có ý định, định, dự kiến, trù tính, có y đồ, có mưu đồ, chỉ định, để cho, dành cho, làm nghề vẽ kiểu - làm nghề xây dựng đồ án - dự đoán, đoán trước, dự báo - có ý muốn, định dùng, dành, định nói, ý muốn nói, có mục đích - ngẫm nghĩ, trầm ngâm - vẻ bản đồ của, vẽ sơ đồ của, làm dàn bài, làm dàn ý, đặt kế hoạch, dự tính - vẽ sơ đồ, vẽ đồ thị, vẽ biểu đồ, dựng đồ án, đánh dấu trên cơ sở, đánh dấu trên đồ án, âm mưu, mưu tính, bày mưu - đặt chương trình, lập chương trình - phóng, chiếu ra, chiếu, thảo kế hoạch, làm đề án, nhô ra, lồi ra, diễn đạt rõ ý, diễn xuất rõ ý - kèm danh mục, thêm phụ lục, ghi thành bảng giờ giấc, dự định vào bảng giờ giấc, dự định làm vào ngày giờ đã định - vạch kế hoạch, có kế hoạch thực hiện, mưu đồ</t>
        </is>
      </c>
    </row>
    <row r="14491">
      <c r="A14491" t="inlineStr">
        <is>
          <t>Planet</t>
        </is>
      </c>
      <c r="B14491" t="inlineStr"/>
      <c r="C14491" t="inlineStr"/>
      <c r="D14491" t="inlineStr">
        <is>
          <t>hành tinh, áo lễ = der kleine Planet +</t>
        </is>
      </c>
    </row>
    <row r="14492">
      <c r="A14492" t="inlineStr">
        <is>
          <t>Planetarium</t>
        </is>
      </c>
      <c r="B14492" t="inlineStr"/>
      <c r="C14492" t="inlineStr"/>
      <c r="D14492" t="inlineStr">
        <is>
          <t>cung thiên văn, mô hình vũ tr</t>
        </is>
      </c>
    </row>
    <row r="14493">
      <c r="A14493" t="inlineStr">
        <is>
          <t>planieren</t>
        </is>
      </c>
      <c r="B14493" t="inlineStr"/>
      <c r="C14493" t="inlineStr"/>
      <c r="D14493" t="inlineStr">
        <is>
          <t>liếc nhìn, liếc nhanh, nhìn qua, bàn lướt qua, thoáng nói ý châm chọc, loé lên, sáng loé, + off, aside) đi sượt qua, đi trệch, đưa nhìn qua - san phẳng, san bằng, làm cho bằng nhau, làm cho bình đẳng, làm cho như nhau, chĩa, nhắm - bào, làm bằng phẳng, đi du lịch bằng máy bay, lướt xuống - đập dẹt, cán dẹt, đánh bóng, làm bóng = planieren +</t>
        </is>
      </c>
    </row>
    <row r="14494">
      <c r="A14494" t="inlineStr">
        <is>
          <t>Planierraupe</t>
        </is>
      </c>
      <c r="B14494" t="inlineStr"/>
      <c r="C14494" t="inlineStr"/>
      <c r="D14494" t="inlineStr">
        <is>
          <t>xe ủi đất, người doạ dẫm, người đe doạ, người ép buộc</t>
        </is>
      </c>
    </row>
    <row r="14495">
      <c r="A14495" t="inlineStr">
        <is>
          <t>Planke</t>
        </is>
      </c>
      <c r="B14495" t="inlineStr"/>
      <c r="C14495" t="inlineStr"/>
      <c r="D14495" t="inlineStr">
        <is>
          <t>tấm ván, mục</t>
        </is>
      </c>
    </row>
    <row r="14496">
      <c r="A14496" t="inlineStr">
        <is>
          <t>Plankton</t>
        </is>
      </c>
      <c r="B14496" t="inlineStr"/>
      <c r="C14496" t="inlineStr"/>
      <c r="D14496" t="inlineStr">
        <is>
          <t>sinh vật trôi nổi</t>
        </is>
      </c>
    </row>
    <row r="14497">
      <c r="A14497" t="inlineStr">
        <is>
          <t>planlos</t>
        </is>
      </c>
      <c r="B14497" t="inlineStr"/>
      <c r="C14497" t="inlineStr"/>
      <c r="D14497" t="inlineStr">
        <is>
          <t>không mục đích, vu vơ, bâng quơ - may rủi, ngẫu nhiên, tình cờ - 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 = planlos reden +</t>
        </is>
      </c>
    </row>
    <row r="14498">
      <c r="A14498" t="inlineStr">
        <is>
          <t>Planlosigkeit</t>
        </is>
      </c>
      <c r="B14498" t="inlineStr"/>
      <c r="C14498" t="inlineStr"/>
      <c r="D14498" t="inlineStr">
        <is>
          <t>tính rời rạc, tính không mạch lạc, tính không hệ thống</t>
        </is>
      </c>
    </row>
    <row r="14499">
      <c r="A14499" t="inlineStr">
        <is>
          <t>Planschbecken</t>
        </is>
      </c>
      <c r="B14499" t="inlineStr"/>
      <c r="C14499" t="inlineStr"/>
      <c r="D14499" t="inlineStr">
        <is>
          <t>bể tắm</t>
        </is>
      </c>
    </row>
    <row r="14500">
      <c r="A14500" t="inlineStr">
        <is>
          <t>planschen</t>
        </is>
      </c>
      <c r="B14500" t="inlineStr"/>
      <c r="C14500" t="inlineStr"/>
      <c r="D14500" t="inlineStr">
        <is>
          <t>vẩy, rảy, nhúng vào nước, làm ướt, vầy, lội, mò, khoắng, làm chơi, làm bời, làm theo kiểu tài tử, học đòi - chèo thuyền bằng giầm, chèo nhẹ nhàng, lội nước, vọc, nghịch bằng ngón tay, đi chập chững - té, văng, làm bắn toé, điểm loáng thoáng, chấm loáng thoáng, bắn lên, văng lên, bắn toé, lội lõm bõm - quật mạnh, vỗ ì oàm</t>
        </is>
      </c>
    </row>
    <row r="14501">
      <c r="A14501" t="inlineStr">
        <is>
          <t>Plantage</t>
        </is>
      </c>
      <c r="B14501" t="inlineStr"/>
      <c r="C14501" t="inlineStr"/>
      <c r="D14501" t="inlineStr">
        <is>
          <t>vườn ươm, đồn điền, sự di dân sang thuộc địa, thuộc địa</t>
        </is>
      </c>
    </row>
    <row r="14502">
      <c r="A14502" t="inlineStr">
        <is>
          <t>Plappermaul</t>
        </is>
      </c>
      <c r="B14502" t="inlineStr"/>
      <c r="C14502" t="inlineStr"/>
      <c r="D14502" t="inlineStr">
        <is>
          <t>đứa bé nói líu lo, người ba hoa, người hay nói huyên thiên, súng liên thanh</t>
        </is>
      </c>
    </row>
    <row r="14503">
      <c r="A14503" t="inlineStr">
        <is>
          <t>plappern</t>
        </is>
      </c>
      <c r="B14503" t="inlineStr"/>
      <c r="C14503" t="inlineStr"/>
      <c r="D14503" t="inlineStr">
        <is>
          <t>bập bẹ, bi bô, nói nhiều, nói lảm nhảm, bép xép, rì rào, róc rách, tiết lộ - hót líu lo, hót ríu rít, nói huyên thiên, nói luôn mồm, lập cập, kêu lạch cạch - nói lém, bẻm mép - nói lắp bắp - nói lúng búng, nói liến thoắng không mạch lạc - rơi lộp độp, chạy lộp cộp, kêu lộp cộp, làm rơi lộp độp, làm kêu lộp cộp, nhắc lại một cách liến thoắng máy móc, lầm rầm, nói liến thoắng - nói ba láp - nói như trẻ con, nói ngây thơ dớ dẩn</t>
        </is>
      </c>
    </row>
    <row r="14504">
      <c r="A14504" t="inlineStr">
        <is>
          <t>Plasma</t>
        </is>
      </c>
      <c r="B14504" t="inlineStr"/>
      <c r="C14504" t="inlineStr"/>
      <c r="D14504" t="inlineStr">
        <is>
          <t>huyết tương, thạch anh lục, plasm = das Plasma +</t>
        </is>
      </c>
    </row>
    <row r="14505">
      <c r="A14505" t="inlineStr">
        <is>
          <t>Plastik</t>
        </is>
      </c>
      <c r="B14505" t="inlineStr"/>
      <c r="C14505" t="inlineStr"/>
      <c r="D14505" t="inlineStr">
        <is>
          <t>thuật điêu khắc, thuật chạm trổ, công trình điêu khắc, đường vân, nét chạm - = die Plastik +</t>
        </is>
      </c>
    </row>
    <row r="14506">
      <c r="A14506" t="inlineStr">
        <is>
          <t>plastisch</t>
        </is>
      </c>
      <c r="B14506" t="inlineStr"/>
      <c r="C14506" t="inlineStr"/>
      <c r="D14506" t="inlineStr">
        <is>
          <t>đồ thị, minh hoạ bằng đồ thị, sinh động, tạo hình, chữ viết, hình chữ - dẻo, nặn được, mềm dẻo, mềm mỏng, hay chiều đời, dễ uốn nắn - dễ uốn, mềm, dễ bảo, hay nhân nhượng - thuật điêu khắc, thuật chạm trổ = plastisch tönend +</t>
        </is>
      </c>
    </row>
    <row r="14507">
      <c r="A14507" t="inlineStr">
        <is>
          <t>Platane</t>
        </is>
      </c>
      <c r="B14507" t="inlineStr"/>
      <c r="C14507" t="inlineStr"/>
      <c r="D14507" t="inlineStr">
        <is>
          <t>cây tiêu huyền plane-tree, platan), cái bào, mặt, mặt bằng, mặt phẳng, cánh máy bay, máy bay, mặt tinh thể, đường chính, mức, trình độ</t>
        </is>
      </c>
    </row>
    <row r="14508">
      <c r="A14508" t="inlineStr">
        <is>
          <t>Plateau</t>
        </is>
      </c>
      <c r="B14508" t="inlineStr"/>
      <c r="C14508" t="inlineStr"/>
      <c r="D14508" t="inlineStr">
        <is>
          <t>cao nguyên, đoạn bằng, khay có trang trí, đĩa có trang trí, biển trang trí, mũ chóp bằng</t>
        </is>
      </c>
    </row>
    <row r="14509">
      <c r="A14509" t="inlineStr">
        <is>
          <t>Platin</t>
        </is>
      </c>
      <c r="B14509" t="inlineStr"/>
      <c r="C14509" t="inlineStr"/>
      <c r="D14509">
        <f> mit Platin überziehen +</f>
        <v/>
      </c>
    </row>
    <row r="14510">
      <c r="A14510" t="inlineStr">
        <is>
          <t>Platine</t>
        </is>
      </c>
      <c r="B14510" t="inlineStr"/>
      <c r="C14510" t="inlineStr"/>
      <c r="D14510" t="inlineStr">
        <is>
          <t>bản, tấm phiếu, lá, biển, bảng, bản khắc kẽm, tranh khắc kẽm, bản đồ khắc kẽm, khuôn in, tấm kính ảnh, tấm kẽm chụp ảnh, đòn ngang, thanh ngang, đĩa, đĩa thức ăn, bát đĩa bằng vàng bạc - đĩa thu tiền quyên, cúp vàng, cúp bạc, cuộc đua tranh cúp vàng, cuộc đua ngựa tranh cúp vàng), lợi giả, đường ray plate rail), bát chữ</t>
        </is>
      </c>
    </row>
    <row r="14511">
      <c r="A14511" t="inlineStr">
        <is>
          <t>Platschen</t>
        </is>
      </c>
      <c r="B14511" t="inlineStr"/>
      <c r="C14511" t="inlineStr"/>
      <c r="D14511" t="inlineStr">
        <is>
          <t>tiếng lộp độp, tiếng lộp cộp, tiếng lóng nhà nghề, tiếng lóng của một lớp người, câu nói giáo đầu liến thoắng, lời, lời nói ba hoa rỗng tuếch - sự bắn toé, lượng bắn toé, tiếng bắn, tiếng vỗ, lượng nước xôđa, vết bùn, đốm bẩn, vế đốm, phấn bột gạo - sóng vỗ, tiếng sóng vỗ ì oàm, sự nghênh ngang, sự huênh hoang khoác lác, sự nạt nổ thét lác</t>
        </is>
      </c>
    </row>
    <row r="14512">
      <c r="A14512" t="inlineStr">
        <is>
          <t>platschen</t>
        </is>
      </c>
      <c r="B14512" t="inlineStr"/>
      <c r="C14512" t="inlineStr"/>
      <c r="D14512" t="inlineStr">
        <is>
          <t>cãi nhau vặt, róc rách, lộp bộp, lấp lánh - té, văng, làm bắn toé, điểm loáng thoáng, chấm loáng thoáng, bắn lên, văng lên, bắn toé, lội lõm bõm - kêu lộp độp, nói lắp bắp, nói lắp bắp khó hiểu - ép, nén, nén chặt, bẻ lại làm phải cứng họng, bóp chết, đàn áp, bị ép, bị nén, chen = platschen lassen +</t>
        </is>
      </c>
    </row>
    <row r="14513">
      <c r="A14513" t="inlineStr">
        <is>
          <t>platt</t>
        </is>
      </c>
      <c r="B14513" t="inlineStr"/>
      <c r="C14513" t="inlineStr"/>
      <c r="D14513"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hơi bằng, hơi phẳng, hơi bẹt - có bọt, nổi bọt, sủi bọt, như bọt, rỗng tuếch, phù phiếm, vô tích sự - rõ ràng, rõ rệt, đơn giản, dễ hiểu, không viết bằng mật mã, giản dị, thường, đơn sơ, mộc mạc, chất phác, ngay thẳng, thẳng thắn, trơn, một màu, xấu, thô - cũ rích, cũ kỹ, lặp đi lặp lại, sáo, nhàm = ich war platt +</t>
        </is>
      </c>
    </row>
    <row r="14514">
      <c r="A14514" t="inlineStr">
        <is>
          <t>Platte</t>
        </is>
      </c>
      <c r="B14514" t="inlineStr"/>
      <c r="C14514" t="inlineStr"/>
      <c r="D14514" t="inlineStr">
        <is>
          <t>tấm ván, bảng, giấy bồi, bìa cứng, cơm tháng, cơm trọ, tiền cơm tháng, bàn ăn, bàn, ban, uỷ ban, bộ, boong tàu, mạn thuyền, sân khấu, đường chạy vát - đĩa, đĩa hát, vật hình đĩa, bộ phận hình đĩa - móm ăn, chén, tách - - lá cây, lá, tờ, tấm đôi - ô cửa kính, ô vuông - cán ô, panô, ô vải khác màu, mảnh da, danh sách hội thẩm, ban hội thẩm, danh sách báo cáo, danh sách bác sĩ bảo hiểm, nhóm người tham gia hội thảo, nhóm người tham gia tiết mục "trả lời câu đố" ... - cuộc hội thảo..., Panô, bức tranh tấm, bức ảnh dài, đệm yên ngựa, yên ngựa, panen - bản, tấm phiếu, biển, bản khắc kẽm, tranh khắc kẽm, bản đồ khắc kẽm, khuôn in, tấm kính ảnh, tấm kẽm chụp ảnh, đòn ngang, thanh ngang, đĩa thức ăn, bát đĩa bằng vàng bạc, đĩa thu tiền quyên - cúp vàng, cúp bạc, cuộc đua tranh cúp vàng, cuộc đua ngựa tranh cúp vàng), lợi giả, đường ray plate rail), bát chữ - đĩa gỗ - hồ sơ, biên bản, sự ghi chép, văn thư, sổ sách, di tích, đài, bia, vật kỷ niệm, lý lịch, kỷ lục, đĩa ghi âm, cao nhất - khăn trải giường, tấm, phiến, tờ báo, dải, vỉa, dây lèo, buồm - phiến đá mỏng, tấm ván bìa, thanh - cái bàn, thức ăn bày bàn, mâm cỗ, cỗ bàn, những người ngồi quanh bàn, những người ngồi ăn, bàn máy, bản kê, biểu, mặt, lòng bàn tay, cao nguyên = Kopf-Positionierungsfehler auf Disk oder Platte +</t>
        </is>
      </c>
    </row>
    <row r="14515">
      <c r="A14515" t="inlineStr">
        <is>
          <t>Platten</t>
        </is>
      </c>
      <c r="B14515" t="inlineStr"/>
      <c r="C14515" t="inlineStr"/>
      <c r="D14515" t="inlineStr">
        <is>
          <t>bóc bìa, xẻ bìa, lát bằng tấm, lát bằng phiến = von Platten gedruckt + = mit Platten auslegen +</t>
        </is>
      </c>
    </row>
    <row r="14516">
      <c r="A14516" t="inlineStr">
        <is>
          <t>Plattenspieler</t>
        </is>
      </c>
      <c r="B14516" t="inlineStr"/>
      <c r="C14516" t="inlineStr"/>
      <c r="D14516" t="inlineStr">
        <is>
          <t>máy hát, kèn hát - điện báo rađiô, phim rơngen, ảnh tia X, của radiogramophone) máy hát điện, máy rađiô có quay đĩa</t>
        </is>
      </c>
    </row>
    <row r="14517">
      <c r="A14517" t="inlineStr">
        <is>
          <t>Plattform</t>
        </is>
      </c>
      <c r="B14517" t="inlineStr"/>
      <c r="C14517" t="inlineStr"/>
      <c r="D14517" t="inlineStr">
        <is>
          <t>nền tảng, cơ sở, căn cứ - nền, bục, bệ, sân ga, chỗ đứng ở hai đầu toa, chỗ đứng, bục giảng, bục diễn thuyết, diễn đàn, thuật nói, thuật diễn thuyết, cương lĩnh chính trị = die drehbare Plattform +</t>
        </is>
      </c>
    </row>
    <row r="14518">
      <c r="A14518" t="inlineStr">
        <is>
          <t>Plattheit</t>
        </is>
      </c>
      <c r="B14518" t="inlineStr"/>
      <c r="C14518" t="inlineStr"/>
      <c r="D14518" t="inlineStr">
        <is>
          <t>bromua, thuốc an thần, người vô vị, người hay nói sáo nhạt phèo, câu chuyện vô vị, lời nói sáo - tính vô vị, tính tầm thường, tính nhàm, lời nói vô vị, lời nói tầm thường, lời nói nhàm - tính chất tầm thường, tính chất không quan trọng, điều vô giá trị, điều tầm thường</t>
        </is>
      </c>
    </row>
    <row r="14519">
      <c r="A14519" t="inlineStr">
        <is>
          <t>Platzanweiser</t>
        </is>
      </c>
      <c r="B14519" t="inlineStr"/>
      <c r="C14519" t="inlineStr"/>
      <c r="D14519" t="inlineStr">
        <is>
          <t>người chỉ chỗ ngồi, chưởng toà, trợ giáo</t>
        </is>
      </c>
    </row>
    <row r="14520">
      <c r="A14520" t="inlineStr">
        <is>
          <t>Platzanweiserin</t>
        </is>
      </c>
      <c r="B14520" t="inlineStr"/>
      <c r="C14520" t="inlineStr"/>
      <c r="D14520" t="inlineStr">
        <is>
          <t>người đàn bà chỉ chỗ ngồi</t>
        </is>
      </c>
    </row>
    <row r="14521">
      <c r="A14521" t="inlineStr">
        <is>
          <t>Platzanweisung</t>
        </is>
      </c>
      <c r="B14521" t="inlineStr"/>
      <c r="C14521" t="inlineStr"/>
      <c r="D14521" t="inlineStr">
        <is>
          <t>sự sắp xếp vào một chỗ, sự sắp đặt theo thứ tự</t>
        </is>
      </c>
    </row>
    <row r="14522">
      <c r="A14522" t="inlineStr">
        <is>
          <t>Platzen</t>
        </is>
      </c>
      <c r="B14522" t="inlineStr"/>
      <c r="C14522" t="inlineStr"/>
      <c r="D14522" t="inlineStr">
        <is>
          <t>chứng phình mạch, sự phình to khác thường - sự nổ tung, sự vỡ tung, tiếng nổ, sự gắng lên, sự dấn lên, sự nổ lực lên, sự bật lên, sự nổ ra, sự bùng lên, sự xuất hiện đột ngột, sự phi nước đại, sự chè chén say sưa = das Platzen + = zum Platzen bringen +</t>
        </is>
      </c>
    </row>
    <row r="14523">
      <c r="A14523" t="inlineStr">
        <is>
          <t>platzen</t>
        </is>
      </c>
      <c r="B14523" t="inlineStr"/>
      <c r="C14523" t="inlineStr"/>
      <c r="D14523" t="inlineStr">
        <is>
          <t>nổ, nổ tung, vỡ, vỡ tung ra, nhú, nở, đầy ních, tràn đầy, nóng lòng háo hức, làm nổ tung ra, làm bật tung ra, làm rách tung ra, làm vỡ tung ra, xông, xộc, vọt, đột nhiên xuất hiện - quất đét đét, búng kêu tanh tách, bẻ kêu răng rắc, làm nứt, làm rạn, làm vỡ, kẹp vỡ, kêu răng rắc, kêu đen đét, nổ giòn, nứt nẻ, rạn nứt, gãy &amp; ), nói chuyện vui, nói chuyện phiếm - làm nổ, đập tan, làm tiêu tan, nổ bùng - không nhớ, quên, yếu dần, mất dần, tàn dần, không đúng, sai, thiếu, không thành công, thất bại, trượt, hỏng thi, bị phá sản, không làm tròn, không đạt, hỏng, không chạy nữa, không đủ, thất hẹn với - không đáp ứng được yêu cầu của, đánh trượt - nổ bốp, nổ súng vào, bắn, thình lình thụt vào, thình lình thò ra, bật, tạt..., làm nổ bốp, thình lình làm thò ra, thình lình làm vọt ra, thình lình làm bật ra..., hỏi thình lình - hỏi chộp, cấm cố, rang nở - xé, xé toạc ra, bóc toạc ra, tạch thủng, chẻ, xẻ dọc, dỡ ngói, gợi lại, khơi lại, rách ra, toạc ra, nứt toạc ra, chạy hết tốc lực - ghẻ, bửa, tách, chia ra từng phần, chia rẽ về một vấn đề, làm chia rẽ, gây bè phái, nứt, nẻ, chia rẽ, phân hoá, không nhất trí, chia nhau = platzen + = platzen +</t>
        </is>
      </c>
    </row>
    <row r="14524">
      <c r="A14524" t="inlineStr">
        <is>
          <t>Platzregen</t>
        </is>
      </c>
      <c r="B14524" t="inlineStr"/>
      <c r="C14524" t="inlineStr"/>
      <c r="D14524" t="inlineStr">
        <is>
          <t>sự trút xuống, sự đổ xuống, trận mưa như trút nước, sự sa sút, sự suy vi, sự suy sụp - trận mưa như trút nước xuống</t>
        </is>
      </c>
    </row>
    <row r="14525">
      <c r="A14525" t="inlineStr">
        <is>
          <t>Platzwunde</t>
        </is>
      </c>
      <c r="B14525" t="inlineStr"/>
      <c r="C14525" t="inlineStr"/>
      <c r="D14525" t="inlineStr">
        <is>
          <t>sự làm trầy, sự cọ xơ ra, chỗ bị trầy da, sự mài mòn - sự xé rách, vết rách</t>
        </is>
      </c>
    </row>
    <row r="14526">
      <c r="A14526" t="inlineStr">
        <is>
          <t>Plauderei</t>
        </is>
      </c>
      <c r="B14526" t="inlineStr"/>
      <c r="C14526" t="inlineStr"/>
      <c r="D14526" t="inlineStr">
        <is>
          <t>chuyện phiếm, chuyện gẫu, chuyện thân thuộc - sự nói chuyện, sự nói chuyện phiếm, sự tán phét - chuyện ngồi lê đôi mách, chuyện tầm phào, tin đồn nhảm, người hay ngồi lê đôi mách, người hay nói chuyện tầm phào, chuyện nhặt nhạnh</t>
        </is>
      </c>
    </row>
    <row r="14527">
      <c r="A14527" t="inlineStr">
        <is>
          <t>Plauderer</t>
        </is>
      </c>
      <c r="B14527" t="inlineStr"/>
      <c r="C14527" t="inlineStr"/>
      <c r="D14527" t="inlineStr">
        <is>
          <t>người hay nói như trẻ con, người hay nói ngây thơ dớ dẩn, người hay nói - người nói, người nói hay, người nói chuyện có duyên, người nói nhiều, người lắm đều, người ba hoa, người hay nói phét - người bẻm mép, người hay nói chuyện nhảm, người hay nói chuyện tầm phào</t>
        </is>
      </c>
    </row>
    <row r="14528">
      <c r="A14528" t="inlineStr">
        <is>
          <t>Plaudern</t>
        </is>
      </c>
      <c r="B14528" t="inlineStr"/>
      <c r="C14528" t="inlineStr"/>
      <c r="D14528" t="inlineStr">
        <is>
          <t>tiếng bập bẹ, tiếng bi bô, sự nói lảm nhảm, sự, tiếng rì rào, tiếng róc rách, sự tiết lộ - chuyện phiếm, chuyện gẫu, chuyện thân thuộc</t>
        </is>
      </c>
    </row>
    <row r="14529">
      <c r="A14529" t="inlineStr">
        <is>
          <t>plaudern</t>
        </is>
      </c>
      <c r="B14529" t="inlineStr"/>
      <c r="C14529" t="inlineStr"/>
      <c r="D14529" t="inlineStr">
        <is>
          <t>bập bẹ, bi bô, nói nhiều, nói lảm nhảm, bép xép, rì rào, róc rách, tiết lộ - nói chuyện phiếm, tán gẫu - hót líu lo, hót ríu rít, nói huyên thiên, nói luôn mồm, lập cập, kêu lạch cạch - nói chuyện, tán phét - nói ba hoa, càu nhàu, nói lia lịa, nói liến thoắng - nói như trẻ con, nói ngây thơ dớ dẩn - ba hoa, nói ba láp, nói chuyện tầm phào = plaudern +</t>
        </is>
      </c>
    </row>
    <row r="14530">
      <c r="A14530" t="inlineStr">
        <is>
          <t>plauschen</t>
        </is>
      </c>
      <c r="B14530" t="inlineStr"/>
      <c r="C14530" t="inlineStr"/>
      <c r="D14530" t="inlineStr">
        <is>
          <t>nói chuyện phiếm, tán gẫu</t>
        </is>
      </c>
    </row>
    <row r="14531">
      <c r="A14531" t="inlineStr">
        <is>
          <t>plausibel</t>
        </is>
      </c>
      <c r="B14531" t="inlineStr"/>
      <c r="C14531" t="inlineStr"/>
      <c r="D14531" t="inlineStr">
        <is>
          <t>có vẻ hợp lý, có vẻ đúng, nói có vẻ ngay thẳng, nói có vẻ đáng tin cậy</t>
        </is>
      </c>
    </row>
    <row r="14532">
      <c r="A14532" t="inlineStr">
        <is>
          <t>plazieren</t>
        </is>
      </c>
      <c r="B14532" t="inlineStr"/>
      <c r="C14532" t="inlineStr"/>
      <c r="D14532" t="inlineStr">
        <is>
          <t>để, đặt, cứ làm, đưa vào làm, đặt vào, đầu tư, đưa cho, giao cho, xếp hạng, bán, nhớ, đánh giá, ghi bằng cú đặt bóng sút = sich plazieren + = jemanden plazieren +</t>
        </is>
      </c>
    </row>
    <row r="14533">
      <c r="A14533" t="inlineStr">
        <is>
          <t>Plazierung</t>
        </is>
      </c>
      <c r="B14533" t="inlineStr"/>
      <c r="C14533" t="inlineStr"/>
      <c r="D14533" t="inlineStr">
        <is>
          <t>thứ, bậc, ngôi, hàng, cấp, loại, giai cấp, thứ tự, trật tự, nội quy, thủ tục</t>
        </is>
      </c>
    </row>
    <row r="14534">
      <c r="A14534" t="inlineStr">
        <is>
          <t>Plebiszit</t>
        </is>
      </c>
      <c r="B14534" t="inlineStr"/>
      <c r="C14534" t="inlineStr"/>
      <c r="D14534" t="inlineStr">
        <is>
          <t>cuộc bỏ phiếu toàn dân</t>
        </is>
      </c>
    </row>
    <row r="14535">
      <c r="A14535" t="inlineStr">
        <is>
          <t>Pleite</t>
        </is>
      </c>
      <c r="B14535" t="inlineStr"/>
      <c r="C14535" t="inlineStr"/>
      <c r="D14535" t="inlineStr">
        <is>
          <t>sự nổ, sự rầy la, sự chửi mắng, cơn giận dữ, cơn phẫn nộ, tranh phóng to, ảnh phóng to, bữa chén thừa mứa, biến cố lớn - tiếng xèo xèo, tiếng xì xì, sự thất bại - sự rơi tõm, tiếng rơi tõm, chỗ ngủ</t>
        </is>
      </c>
    </row>
    <row r="14536">
      <c r="A14536" t="inlineStr">
        <is>
          <t>pleite</t>
        </is>
      </c>
      <c r="B14536" t="inlineStr"/>
      <c r="C14536" t="inlineStr"/>
      <c r="D14536" t="inlineStr">
        <is>
          <t>khánh kiệt, túng quẫn, bần cùng - phủ đá, đầy đá, nhiều đá, cứng như đá, chằm chằm, lạnh lùng, vô tình, chai đá, nhẫn tâm, kiết lõ đít, không một xu dính túi = pleite sein + = pleite gehen +</t>
        </is>
      </c>
    </row>
    <row r="14537">
      <c r="A14537" t="inlineStr">
        <is>
          <t>Pleuellager</t>
        </is>
      </c>
      <c r="B14537" t="inlineStr"/>
      <c r="C14537" t="inlineStr"/>
      <c r="D14537">
        <f> das Pleuellager +</f>
        <v/>
      </c>
    </row>
    <row r="14538">
      <c r="A14538" t="inlineStr">
        <is>
          <t>Plexiglas</t>
        </is>
      </c>
      <c r="B14538" t="inlineStr"/>
      <c r="C14538" t="inlineStr"/>
      <c r="D14538" t="inlineStr">
        <is>
          <t>Pêcpêch</t>
        </is>
      </c>
    </row>
    <row r="14539">
      <c r="A14539" t="inlineStr">
        <is>
          <t>Plinthe</t>
        </is>
      </c>
      <c r="B14539" t="inlineStr"/>
      <c r="C14539" t="inlineStr"/>
      <c r="D14539" t="inlineStr">
        <is>
          <t>chân cột, chân tường</t>
        </is>
      </c>
    </row>
    <row r="14540">
      <c r="A14540" t="inlineStr">
        <is>
          <t>Plissee</t>
        </is>
      </c>
      <c r="B14540" t="inlineStr"/>
      <c r="C14540" t="inlineStr"/>
      <c r="D14540" t="inlineStr">
        <is>
          <t>đường xếp, nếp gấp plait)</t>
        </is>
      </c>
    </row>
    <row r="14541">
      <c r="A14541" t="inlineStr">
        <is>
          <t>Plombe</t>
        </is>
      </c>
      <c r="B14541" t="inlineStr"/>
      <c r="C14541" t="inlineStr"/>
      <c r="D14541" t="inlineStr">
        <is>
          <t>sự đổ đầy, sự tràn đầy, sự bơm, sự lấp đầy, sự đắp đầy, sự hàn, sự bổ nhiệm, sự choán, sự chiếm hết, món thịt nhồi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 - chó biển, sealskin, dấu niêm phong, con dấu, cái ấn, cái triện, điềm báo trước, dấu hiệu, cái để xác định, cái để bảo đảm, xi, cái bịt = die Plombe +</t>
        </is>
      </c>
    </row>
    <row r="14542">
      <c r="A14542" t="inlineStr">
        <is>
          <t>plombieren</t>
        </is>
      </c>
      <c r="B14542" t="inlineStr"/>
      <c r="C14542" t="inlineStr"/>
      <c r="D14542" t="inlineStr">
        <is>
          <t>làm đầy, chứa đầy, đổ đầy, đắp đầy, rót đầy, nhồi, lấp kín, hàn, bổ nhiệm, thế vào, điền vào, chiếm, choán hết, giữ, làm thoả thích, làm thoả mãn, đáp ứng, thực hiện, làm căng, đầy, tràn đầy - phồng căng</t>
        </is>
      </c>
    </row>
    <row r="14543">
      <c r="A14543" t="inlineStr">
        <is>
          <t>Plotter</t>
        </is>
      </c>
      <c r="B14543" t="inlineStr"/>
      <c r="C14543" t="inlineStr"/>
      <c r="D14543" t="inlineStr">
        <is>
          <t>kẻ âm mưu, kẻ bày mưu</t>
        </is>
      </c>
    </row>
    <row r="14544">
      <c r="A14544" t="inlineStr">
        <is>
          <t>plump</t>
        </is>
      </c>
      <c r="B14544" t="inlineStr"/>
      <c r="C14544" t="inlineStr"/>
      <c r="D14544" t="inlineStr">
        <is>
          <t>tự nhiên, không giả tạo, ngây thơ, chân thật, chất phác, không có mỹ thuật, không khéo, vụng - xấu tính, hay gắt, hay cau có, thô lỗ, cục cằn - có dốc đứng, cục mịch, không biết khách sáo màu mè - cùn, lỗ mãng, không giữ ý tứ, thẳng thừng, toạc móng heo, đần, đần độn, tù - rộng, bao la, mênh mông, rộng rãi, khoáng đạt, phóng khoáng, rõ, rõ ràng, thô tục, tục tĩu, khái quát đại cương, chung, chính, nặng, hoàn toàn - mũm mĩm, mập mạp, phinh phính - hề, như hề, vụng về, quê kệch, mất dạy - lóng ngóng, làm vụng, không gọn, khó coi - kém, tồi tàn, to cánh, to sợi, không mịn, thô - ngổn ngang, cồng kềnh, làm vướng, nặng nề - buồn, buồn bã, buồn nản, buồn chán, lùn bè bè, chắc mập - voi, to kềnh, đồ sộ, kềnh càng - nhút nhát rụt rè - to béo, phì nộm, béo phị, thô và béo ngậy, kho ngửi, bẩn tưởi, gớm guốc, thô bạo, trắng trợn, hiển nhiên, sờ sờ, không tinh, không thính, không sành, thô thiển, rậm rạp, um tùm, toàn bộ - tổng - ngớ ngẩn, khờ dại - ì ạch kéo lết đi - tròn trĩnh, phúng phính, mẫm, thẳng, không quanh co, không úp mở, phịch xuống, ùm xuống - lùn mập, bè bè - long ngóng, vô duyên - không có duyên, không thanh nhã</t>
        </is>
      </c>
    </row>
    <row r="14545">
      <c r="A14545" t="inlineStr">
        <is>
          <t>Plumpheit</t>
        </is>
      </c>
      <c r="B14545" t="inlineStr"/>
      <c r="C14545" t="inlineStr"/>
      <c r="D14545" t="inlineStr">
        <is>
          <t>tính hay gắt, tính hay cau, tính thô lỗ, tính cục cằn - sự cùn, tính không giữ ý tứ, tính thẳng thừng - sự mũm mĩm, sự mập mạp, sự phinh phính - sự vụng về, sự không khéo léo - tính lùn bè bè, tính chắc mập, dáng lùn bè bè, dáng chắc mập - dáng điệu vụng về, dáng điệu lóng ngóng, vẻ vô duyên</t>
        </is>
      </c>
    </row>
    <row r="14546">
      <c r="A14546" t="inlineStr">
        <is>
          <t>Plumps</t>
        </is>
      </c>
      <c r="B14546" t="inlineStr"/>
      <c r="C14546" t="inlineStr"/>
      <c r="D14546" t="inlineStr">
        <is>
          <t>sự rơi tõm, tiếng rơi tõm, sự thất bại, chỗ ngủ - sự đi huỳnh huỵch, sự ngã huỵch, sự đặt huỵch xuống, sự ném bịch xuống, tiêng huỵch, tiếng bịch - đoàn, đội, bầy, nhóm, bọn, cái rơi phịch xuống, cái ngã ùm xuống, cái lao tùm xuống - sự bắn toé, lượng bắn toé, tiếng bắn, tiếng vỗ, lượng nước xôđa, vết bùn, đốm bẩn, vế đốm, phấn bột gạo - quả đấm, quả thụi - cái quất, cái vụt mạnh, trận đòn đau, rượu bia = mit einem Plumps +</t>
        </is>
      </c>
    </row>
    <row r="14547">
      <c r="A14547" t="inlineStr">
        <is>
          <t>plumpsen</t>
        </is>
      </c>
      <c r="B14547" t="inlineStr"/>
      <c r="C14547" t="inlineStr"/>
      <c r="D14547" t="inlineStr">
        <is>
          <t>đi huỳnh huỵch, ngã huỵch, đặt huỵch xuống, ném bịch xuống - làm rơi tõm, rơi tõm</t>
        </is>
      </c>
    </row>
    <row r="14548">
      <c r="A14548" t="inlineStr">
        <is>
          <t>plumpsend</t>
        </is>
      </c>
      <c r="B14548" t="inlineStr"/>
      <c r="C14548" t="inlineStr"/>
      <c r="D14548" t="inlineStr">
        <is>
          <t>thịch!, tõm!, đánh thịch một cái, đánh tõm một cái</t>
        </is>
      </c>
    </row>
    <row r="14549">
      <c r="A14549" t="inlineStr">
        <is>
          <t>Plunder</t>
        </is>
      </c>
      <c r="B14549" t="inlineStr"/>
      <c r="C14549" t="inlineStr"/>
      <c r="D14549" t="inlineStr">
        <is>
          <t>ghe mành, thuyền mành, thừng châo cũ, đồ đồng nát, giấy vụn, thuỷ tinh vụn, sắt vụn..., đồ tạp nhạp bỏ đi, thịt ướp muối, tảng, cục, mảng, mô sáp, thuốc mê - nút, chốt, cái phít, đầu ống, đầu vòi, Buji, đá nút, bánh thuốc lá, thuốc lá bánh, miếng thuốc lá nhai, cú đấm, cú thoi, sách không bán được, ngựa tồi, ngựa xấu - rác rưởi, cặn bâ, đồ bỏ đi, cuộc xổ số - vật bỏ đi, vật vô giá trị, người tồi, ý kiến bậy bạ, chuyện vô lý, chuyện nhảm nhí, tiền - bã, bã mía cane-trash), cành cây tỉa bớt, vật rác rưởi, đồ vô giá trị &amp; ), người vô giá trị, đồ cặn bã</t>
        </is>
      </c>
    </row>
    <row r="14550">
      <c r="A14550" t="inlineStr">
        <is>
          <t>Plural</t>
        </is>
      </c>
      <c r="B14550" t="inlineStr"/>
      <c r="C14550" t="inlineStr"/>
      <c r="D14550" t="inlineStr">
        <is>
          <t>số nhiều, dạng số nhiều, từ ở số nhiều</t>
        </is>
      </c>
    </row>
    <row r="14551">
      <c r="A14551" t="inlineStr">
        <is>
          <t>Plus</t>
        </is>
      </c>
      <c r="B14551" t="inlineStr"/>
      <c r="C14551" t="inlineStr"/>
      <c r="D14551" t="inlineStr">
        <is>
          <t>tài sản có thể dùng để trả nợ, tài sản của người không thể trả được nợ, của cải, tài sản, vật thuộc quyền sở hữ, vốn quý, vật có ích, vật quý - dấu cộng, số thêm vào, lượng thêm vào, số dương - số dư, số thừa, số thặng dư, thặng dư</t>
        </is>
      </c>
    </row>
    <row r="14552">
      <c r="A14552" t="inlineStr">
        <is>
          <t>plus</t>
        </is>
      </c>
      <c r="B14552" t="inlineStr"/>
      <c r="C14552" t="inlineStr"/>
      <c r="D14552" t="inlineStr">
        <is>
          <t>cộng với, cộng, thêm vào, dương</t>
        </is>
      </c>
    </row>
    <row r="14553">
      <c r="A14553" t="inlineStr">
        <is>
          <t>Plusquamperfekt</t>
        </is>
      </c>
      <c r="B14553" t="inlineStr"/>
      <c r="C14553" t="inlineStr"/>
      <c r="D14553">
        <f> das Plusquamperfekt +</f>
        <v/>
      </c>
    </row>
    <row r="14554">
      <c r="A14554" t="inlineStr">
        <is>
          <t>Pluszeichen</t>
        </is>
      </c>
      <c r="B14554" t="inlineStr"/>
      <c r="C14554" t="inlineStr"/>
      <c r="D14554" t="inlineStr">
        <is>
          <t>dấu cộng, số thêm vào, lượng thêm vào, số dương</t>
        </is>
      </c>
    </row>
    <row r="14555">
      <c r="A14555" t="inlineStr">
        <is>
          <t>pneumatisch</t>
        </is>
      </c>
      <c r="B14555" t="inlineStr"/>
      <c r="C14555" t="inlineStr"/>
      <c r="D14555" t="inlineStr">
        <is>
          <t>khí, hơi, chạy bằng khí, chạy bằng hơi, chạy bằng lốp hơi, có lốp hơi, có nhiều khoang khí, xốp, tinh thần, linh hồn</t>
        </is>
      </c>
    </row>
    <row r="14556">
      <c r="A14556" t="inlineStr">
        <is>
          <t>pochieren</t>
        </is>
      </c>
      <c r="B14556" t="inlineStr"/>
      <c r="C14556" t="inlineStr"/>
      <c r="D14556" t="inlineStr">
        <is>
          <t>bỏ vô chần nước sôi, chần nước sôi, thọc, đâm, giẫm nát, giẫm lầy, săn trộm, câu trộm, xâm phạm, đánh lấn phần sân đồng đội, dở ngón ăn gian để đạt, bị giẫm lầy, đánh bóng lấn phần sân đồng đội - dở ngón ăn gian</t>
        </is>
      </c>
    </row>
    <row r="14557">
      <c r="A14557" t="inlineStr">
        <is>
          <t>Pocke</t>
        </is>
      </c>
      <c r="B14557" t="inlineStr"/>
      <c r="C14557" t="inlineStr"/>
      <c r="D14557" t="inlineStr">
        <is>
          <t>nốt đậu mùa</t>
        </is>
      </c>
    </row>
    <row r="14558">
      <c r="A14558" t="inlineStr">
        <is>
          <t>Pocken</t>
        </is>
      </c>
      <c r="B14558" t="inlineStr"/>
      <c r="C14558" t="inlineStr"/>
      <c r="D14558" t="inlineStr">
        <is>
          <t>bệnh đậu mùa = die Pocken +</t>
        </is>
      </c>
    </row>
    <row r="14559">
      <c r="A14559" t="inlineStr">
        <is>
          <t>Podest</t>
        </is>
      </c>
      <c r="B14559" t="inlineStr"/>
      <c r="C14559" t="inlineStr"/>
      <c r="D14559" t="inlineStr">
        <is>
          <t>sự đổ bộ, sự ghé vào bờ, sự hạ cánh, bến, nơi đổ, đầu cầu thang - bệ, đôn - nền, bục, sân ga, chỗ đứng ở hai đầu toa, chỗ đứng, bục giảng, bục diễn thuyết, diễn đàn, thuật nói, thuật diễn thuyết, cương lĩnh chính trị - bậc đài vòng, dãy ghế vòng</t>
        </is>
      </c>
    </row>
    <row r="14560">
      <c r="A14560" t="inlineStr">
        <is>
          <t>Podium</t>
        </is>
      </c>
      <c r="B14560" t="inlineStr"/>
      <c r="C14560" t="inlineStr"/>
      <c r="D14560" t="inlineStr">
        <is>
          <t>bệ, đài, bục - nền, sân ga, chỗ đứng ở hai đầu toa, chỗ đứng, bục giảng, bục diễn thuyết, diễn đàn, thuật nói, thuật diễn thuyết, cương lĩnh chính trị = vom Podium aus sprechen +</t>
        </is>
      </c>
    </row>
    <row r="14561">
      <c r="A14561" t="inlineStr">
        <is>
          <t>Poesie</t>
        </is>
      </c>
      <c r="B14561" t="inlineStr"/>
      <c r="C14561" t="inlineStr"/>
      <c r="D14561" t="inlineStr">
        <is>
          <t>thơ, nghệ thuật thơ, chất thơ, thi vị</t>
        </is>
      </c>
    </row>
    <row r="14562">
      <c r="A14562" t="inlineStr">
        <is>
          <t>Poet</t>
        </is>
      </c>
      <c r="B14562" t="inlineStr"/>
      <c r="C14562" t="inlineStr"/>
      <c r="D14562" t="inlineStr">
        <is>
          <t>nhà thơ, thi sĩ</t>
        </is>
      </c>
    </row>
    <row r="14563">
      <c r="A14563" t="inlineStr">
        <is>
          <t>Pogrom</t>
        </is>
      </c>
      <c r="B14563" t="inlineStr"/>
      <c r="C14563" t="inlineStr"/>
      <c r="D14563" t="inlineStr">
        <is>
          <t>cuộc tàn sát người Do thái, cuộc tàn sát</t>
        </is>
      </c>
    </row>
    <row r="14564">
      <c r="A14564" t="inlineStr">
        <is>
          <t>Pokal</t>
        </is>
      </c>
      <c r="B14564" t="inlineStr"/>
      <c r="C14564" t="inlineStr"/>
      <c r="D14564" t="inlineStr">
        <is>
          <t>ly có chân, cốc nhỏ có chân = der Pokal +</t>
        </is>
      </c>
    </row>
    <row r="14565">
      <c r="A14565" t="inlineStr">
        <is>
          <t>Polarisation</t>
        </is>
      </c>
      <c r="B14565" t="inlineStr"/>
      <c r="C14565" t="inlineStr"/>
      <c r="D14565" t="inlineStr">
        <is>
          <t>sự phân cực, độ phân cực = die Richtung der Polarisation verändern +</t>
        </is>
      </c>
    </row>
    <row r="14566">
      <c r="A14566" t="inlineStr">
        <is>
          <t>polarisieren</t>
        </is>
      </c>
      <c r="B14566" t="inlineStr"/>
      <c r="C14566" t="inlineStr"/>
      <c r="D14566" t="inlineStr">
        <is>
          <t>phân cực, cho một nghĩa đặc biệt, cho một hướng thống nhất, được phân cực</t>
        </is>
      </c>
    </row>
    <row r="14567">
      <c r="A14567" t="inlineStr">
        <is>
          <t>Polarisierung</t>
        </is>
      </c>
      <c r="B14567" t="inlineStr"/>
      <c r="C14567" t="inlineStr"/>
      <c r="D14567" t="inlineStr">
        <is>
          <t>sự phân cực, độ phân cực = die Polarisierung aufheben +</t>
        </is>
      </c>
    </row>
    <row r="14568">
      <c r="A14568" t="inlineStr">
        <is>
          <t>Polarkreis</t>
        </is>
      </c>
      <c r="B14568" t="inlineStr"/>
      <c r="C14568" t="inlineStr"/>
      <c r="D14568">
        <f> der nördliche Polarkreis +</f>
        <v/>
      </c>
    </row>
    <row r="14569">
      <c r="A14569" t="inlineStr">
        <is>
          <t>Polarstern</t>
        </is>
      </c>
      <c r="B14569" t="inlineStr"/>
      <c r="C14569" t="inlineStr"/>
      <c r="D14569" t="inlineStr">
        <is>
          <t>sao bắc cực, mục đích, nguyên tắc chỉ đạo</t>
        </is>
      </c>
    </row>
    <row r="14570">
      <c r="A14570" t="inlineStr">
        <is>
          <t>Polemik</t>
        </is>
      </c>
      <c r="B14570" t="inlineStr"/>
      <c r="C14570" t="inlineStr"/>
      <c r="D14570" t="inlineStr">
        <is>
          <t>cuộc luận chiến, cuộc bút chiến, sự luận chiến, sự bút chiến, thuật luận chiến, thuật bút chiến, nhà luận chiến, nhà bút chiến</t>
        </is>
      </c>
    </row>
    <row r="14571">
      <c r="A14571" t="inlineStr">
        <is>
          <t>polemisch</t>
        </is>
      </c>
      <c r="B14571" t="inlineStr"/>
      <c r="C14571" t="inlineStr"/>
      <c r="D14571" t="inlineStr">
        <is>
          <t>có thể gây ra tranh luận, có thể bàn cãi được, ưa tranh cãi, thích tranh luận - có tính chất luận chiến, có tính chất bút chiến</t>
        </is>
      </c>
    </row>
    <row r="14572">
      <c r="A14572" t="inlineStr">
        <is>
          <t>polemisieren</t>
        </is>
      </c>
      <c r="B14572" t="inlineStr"/>
      <c r="C14572" t="inlineStr"/>
      <c r="D14572" t="inlineStr">
        <is>
          <t>luận chiến, bút chiến</t>
        </is>
      </c>
    </row>
    <row r="14573">
      <c r="A14573" t="inlineStr">
        <is>
          <t>polieren</t>
        </is>
      </c>
      <c r="B14573" t="inlineStr"/>
      <c r="C14573" t="inlineStr"/>
      <c r="D14573" t="inlineStr">
        <is>
          <t>làm sáng sủa, làm tươi sáng, làm rạng rỡ, làm tươi tỉnh, làm sung sướng, làm vui tươi, đánh bóng, bừng lên, hửng lên, rạng lên, sáng lên, vui tươi lên, tươi tỉnh lên - - hoàn thành, kết thúc, làm xong, dùng hết, ăn hết, ăn sạch, sang sửa lần cuối cùng, hoàn chỉnh sự giáo dục của, giết chết, cho đi đời, làm mệt nhoài, làm cho không còn giá trị gì nữa - mài gỉ, đánh gỉ, + up) làm mới lại, trau dồi lại, phục hồi - liếc nhìn, liếc nhanh, nhìn qua, bàn lướt qua, thoáng nói ý châm chọc, loé lên, sáng loé, + off, aside) đi sượt qua, đi trệch, đưa nhìn qua - lắp kính, bao bằng kính, tráng men, làm láng, làm mờ, đờ ra, đờ đẫn ra - làm bóng, + over) khoác cho một cái mã ngoài, khoác cho một vẻ ngoài giả dối, che đậy, chú thích, chú giải, phê bình, phê phán - xay, tán, nghiền, mài, giũa, xát, đàn áp, áp bức, đè nén, quay cối xay cà phê, bắt làm việc cật lực, nhồi nhét - đập dẹt, cán dẹt - làm cho láng, làm cho lịch sự, làm cho thanh nhâ, làm cho tao nhã động tính từ quá khứ), bóng lên - cọ xát, chà xát, xoa, xoa bóp, lau, lau bóng, xát mạnh lên giấy can để nổi bật, cọ, mòn rách, xơ ra, xước, chệch đi vì lăn vào chỗ gồ ghề - chiếc sáng, toả sáng, soi sáng, sáng, bóng, giỏi, cừ, trội - đánh véc ni, quét sơn dầu, tô son điểm phấn</t>
        </is>
      </c>
    </row>
    <row r="14574">
      <c r="A14574" t="inlineStr">
        <is>
          <t>Polierer</t>
        </is>
      </c>
      <c r="B14574" t="inlineStr"/>
      <c r="C14574" t="inlineStr"/>
      <c r="D14574" t="inlineStr">
        <is>
          <t>thợ đánh bóng, đồ dùng để đánh bóng - người đánh bóng, dụng cụ đánh bóng</t>
        </is>
      </c>
    </row>
    <row r="14575">
      <c r="A14575" t="inlineStr">
        <is>
          <t>Polierpulver</t>
        </is>
      </c>
      <c r="B14575" t="inlineStr"/>
      <c r="C14575" t="inlineStr"/>
      <c r="D14575" t="inlineStr">
        <is>
          <t>phấn hồng, sáp môi, bột sắt oxyt, nhà cách mạng</t>
        </is>
      </c>
    </row>
    <row r="14576">
      <c r="A14576" t="inlineStr">
        <is>
          <t>poliert</t>
        </is>
      </c>
      <c r="B14576" t="inlineStr"/>
      <c r="C14576" t="inlineStr"/>
      <c r="D14576" t="inlineStr">
        <is>
          <t>bóng, láng, lịch sự, thanh nhã, tao nhã</t>
        </is>
      </c>
    </row>
    <row r="14577">
      <c r="A14577" t="inlineStr">
        <is>
          <t>Poliklinik</t>
        </is>
      </c>
      <c r="B14577" t="inlineStr"/>
      <c r="C14577" t="inlineStr"/>
      <c r="D14577" t="inlineStr">
        <is>
          <t>trạm phát thuốc, phòng khám bệnh và phát thuốc</t>
        </is>
      </c>
    </row>
    <row r="14578">
      <c r="A14578" t="inlineStr">
        <is>
          <t>Politik</t>
        </is>
      </c>
      <c r="B14578" t="inlineStr"/>
      <c r="C14578" t="inlineStr"/>
      <c r="D14578" t="inlineStr">
        <is>
          <t>chính sách, cách xử sự, cách giải quyết đường lối hành động, sự khôn ngoan, sự khôn khéo, sự tin tưởng, sự sáng suốt, sự sắc bén, vườn rộng, hợp đồng, khế ước - chính trị, hoạt động chính trị, chính kiến, quan điểm chính trị = die kommunale Politik + = die nationale Politik + = die auswärtige Politik + = eine schlechte Politik + = eine Politik verfolgen +</t>
        </is>
      </c>
    </row>
    <row r="14579">
      <c r="A14579" t="inlineStr">
        <is>
          <t>Politiker</t>
        </is>
      </c>
      <c r="B14579" t="inlineStr"/>
      <c r="C14579" t="inlineStr"/>
      <c r="D14579" t="inlineStr">
        <is>
          <t>nhà chính trị, chính khách, con buôn chính trị = der parteilose Politiker +</t>
        </is>
      </c>
    </row>
    <row r="14580">
      <c r="A14580" t="inlineStr">
        <is>
          <t>politisch</t>
        </is>
      </c>
      <c r="B14580" t="inlineStr"/>
      <c r="C14580" t="inlineStr"/>
      <c r="D14580" t="inlineStr">
        <is>
          <t>chính trị, việc quản lý nhà nước, chính quyền = politisch aktiv sein + = wo steht er politisch? +</t>
        </is>
      </c>
    </row>
    <row r="14581">
      <c r="A14581" t="inlineStr">
        <is>
          <t>politisieren</t>
        </is>
      </c>
      <c r="B14581" t="inlineStr"/>
      <c r="C14581" t="inlineStr"/>
      <c r="D14581" t="inlineStr">
        <is>
          <t>làm chính trị, tham gia chính trị, nói chuyện chính trị, chính trị hoá, làm cho có tính chất chính trị</t>
        </is>
      </c>
    </row>
    <row r="14582">
      <c r="A14582" t="inlineStr">
        <is>
          <t>Politur</t>
        </is>
      </c>
      <c r="B14582" t="inlineStr"/>
      <c r="C14582" t="inlineStr"/>
      <c r="D14582" t="inlineStr">
        <is>
          <t>sự đánh bóng, nước bóng - sự kết thúc, sự kết liễu, phần cuối, phần kết thúc, đoạn kết thúc, sự sang sửa, cuối cùng, sự hoàn thiện, tích chất kỹ, tính chất trau chuốt - nước láng, vẻ hào nhoáng bề ngoài, bề ngoài giả dối, lời chú thích, lời chú giải, lời phê bình, lời phê phán, sự xuyên tạc lời nói của người khác - vẻ bóng láng - nước đánh bóng, xi, vẻ lịch sự, vẻ tao nhã, vẻ thanh nhã - véc ni, sơn dầu, mặt véc ni, men, mã ngoài, lớp sơn bên ngoài</t>
        </is>
      </c>
    </row>
    <row r="14583">
      <c r="A14583" t="inlineStr">
        <is>
          <t>Polizei</t>
        </is>
      </c>
      <c r="B14583" t="inlineStr"/>
      <c r="C14583" t="inlineStr"/>
      <c r="D14583" t="inlineStr">
        <is>
          <t>cảnh sát, công an, những người cảnh sát, những người công an = die Polizei rufen + = die weibliche Polizei + = sich der Polizei stellen + = von der Polizei gesucht werden + = er schiß mich bei der Polizei an +</t>
        </is>
      </c>
    </row>
    <row r="14584">
      <c r="A14584" t="inlineStr">
        <is>
          <t>Polizeiaufgebot</t>
        </is>
      </c>
      <c r="B14584" t="inlineStr"/>
      <c r="C14584" t="inlineStr"/>
      <c r="D14584" t="inlineStr">
        <is>
          <t>đội, đội vũ trang</t>
        </is>
      </c>
    </row>
    <row r="14585">
      <c r="A14585" t="inlineStr">
        <is>
          <t>Polizeirevier</t>
        </is>
      </c>
      <c r="B14585" t="inlineStr"/>
      <c r="C14585" t="inlineStr"/>
      <c r="D14585" t="inlineStr">
        <is>
          <t>sở cảnh sát, sở công an</t>
        </is>
      </c>
    </row>
    <row r="14586">
      <c r="A14586" t="inlineStr">
        <is>
          <t>Polizeistreife</t>
        </is>
      </c>
      <c r="B14586" t="inlineStr"/>
      <c r="C14586" t="inlineStr"/>
      <c r="D14586" t="inlineStr">
        <is>
          <t>cảnh sát - công an</t>
        </is>
      </c>
    </row>
    <row r="14587">
      <c r="A14587" t="inlineStr">
        <is>
          <t>Polizeistunde</t>
        </is>
      </c>
      <c r="B14587" t="inlineStr"/>
      <c r="C14587" t="inlineStr"/>
      <c r="D14587" t="inlineStr">
        <is>
          <t>lệnh giới nghiêm, sự giới nghiêm, hiệu lệnh tắt lửa, chuông báo giờ tắt lửa, giờ tắt lửa, hồi trống thu không</t>
        </is>
      </c>
    </row>
    <row r="14588">
      <c r="A14588" t="inlineStr">
        <is>
          <t>Polizist</t>
        </is>
      </c>
      <c r="B14588" t="inlineStr"/>
      <c r="C14588" t="inlineStr"/>
      <c r="D14588" t="inlineStr">
        <is>
          <t>cảnh sát - bò đực, con đực, bull sao Kim ngưu, người đầu cơ giá lên, cớm, mật thám, sắc lệnh của giáo hoàng, lời nói ngớ ngẩn, lời nói ngây ngô, lời nói tự nó đã mâu thuẫn Irish bull) - sai lầm, lời nói láo, lời nói bậy bạ, lời nói khoác lác, nước tráng thùng rượu để uống - công an, nguyên soái, đốc quân, đốc hiệu - suốt chỉ, con chỉ, sự bắt được, sự tóm được - đồng, đồng xu đồng, thùng nấu quần áo bằng đồng, chảo nấu đồng, mồm, miệng, cổ họng - máy nghiền, máy tán, máy đập, người nghiền, người tán, người đập, cú đấm búa tạ đòn trí mạng, câu trả lời đanh thép, sự kiện hùng hồn - sĩ quan, nhân viên chính quyền, nhân viên, viên chức, giám đốc, thư ký, thủ quỹ - - đội xếp, bùn loãng, bùn tuyết, nước bẩn, rác bẩn, vũng nước bẩn, thức ăn nước, thức ăn lõng bõng, đồ uống không có chất rượu, bã rượu, người cẩu thả nhếch nhác</t>
        </is>
      </c>
    </row>
    <row r="14589">
      <c r="A14589" t="inlineStr">
        <is>
          <t>Polizisten</t>
        </is>
      </c>
      <c r="B14589" t="inlineStr"/>
      <c r="C14589" t="inlineStr"/>
      <c r="D14589" t="inlineStr">
        <is>
          <t>cảnh sát, công an, những người cảnh sát, những người công an = sechs Polizisten +</t>
        </is>
      </c>
    </row>
    <row r="14590">
      <c r="A14590" t="inlineStr">
        <is>
          <t>Polklemme</t>
        </is>
      </c>
      <c r="B14590" t="inlineStr"/>
      <c r="C14590" t="inlineStr"/>
      <c r="D14590" t="inlineStr">
        <is>
          <t>đầu cuối, phần chót, ga cuối cùng, cực, đầu, đuôi từ, từ vĩ</t>
        </is>
      </c>
    </row>
    <row r="14591">
      <c r="A14591" t="inlineStr">
        <is>
          <t>Pollen</t>
        </is>
      </c>
      <c r="B14591" t="inlineStr"/>
      <c r="C14591" t="inlineStr"/>
      <c r="D14591" t="inlineStr">
        <is>
          <t>phấn hoa = der Pollen +</t>
        </is>
      </c>
    </row>
    <row r="14592">
      <c r="A14592" t="inlineStr">
        <is>
          <t>pollen</t>
        </is>
      </c>
      <c r="B14592" t="inlineStr"/>
      <c r="C14592" t="inlineStr"/>
      <c r="D14592" t="inlineStr">
        <is>
          <t>thu phiếu bầu của, thu được, bỏ, bỏ phiếu, cắt ngọn, xén ngọn, động tính từ quá khứ) cưa sừng, xén, hớt tóc của, cắt lông của</t>
        </is>
      </c>
    </row>
    <row r="14593">
      <c r="A14593" t="inlineStr">
        <is>
          <t>Polonaise</t>
        </is>
      </c>
      <c r="B14593" t="inlineStr"/>
      <c r="C14593" t="inlineStr"/>
      <c r="D14593" t="inlineStr">
        <is>
          <t>áo xẻ tà, điệu nhảy pôlône, nhạc cho điệu nhảy pôlône</t>
        </is>
      </c>
    </row>
    <row r="14594">
      <c r="A14594" t="inlineStr">
        <is>
          <t>Polster</t>
        </is>
      </c>
      <c r="B14594" t="inlineStr"/>
      <c r="C14594" t="inlineStr"/>
      <c r="D14594" t="inlineStr">
        <is>
          <t>gối ống, tấm lót, ống lót - cái đệm, cái nệm, đường biên bàn bi a, cái độn tóc, miếng đệm đầu trục, cuxinê, hơi đệm, thịt mông, kẹo hình nệm - đường cái, ngựa dễ cưỡi pad nag), cái lót, yên ngựa có đệm, tập giấy thấm, tập giấy, lõi hộp mực đóng dấu, cái đệm ống chân, gan bàn chân, bàn chân, giỏ, ổ ăn chơi, tiệm hút</t>
        </is>
      </c>
    </row>
    <row r="14595">
      <c r="A14595" t="inlineStr">
        <is>
          <t>polstern</t>
        </is>
      </c>
      <c r="B14595" t="inlineStr"/>
      <c r="C14595" t="inlineStr"/>
      <c r="D14595" t="inlineStr">
        <is>
          <t>đỡ, lót, ủng hộ, bênh vực, giúp đỡ, lấy gối ném nhau, đánh nhau bằng gối - lót nệm, đặt ngồi trên nệm, che bằng nệm, nâng niu, chiều chuộng, làm nhẹ bớt, làm yếu đi, dập đi, dìm đi, làm cho yếu đi - đi chân, cuốc bộ, đệm, độn, + out) nhồi nhét những thứ thừa - nhồi nệm, trang bị nệm ghế màn thm = polstern +</t>
        </is>
      </c>
    </row>
    <row r="14596">
      <c r="A14596" t="inlineStr">
        <is>
          <t>Poltern</t>
        </is>
      </c>
      <c r="B14596" t="inlineStr"/>
      <c r="C14596" t="inlineStr"/>
      <c r="D14596" t="inlineStr">
        <is>
          <t>tiếng kêu chói tai, tiếng om sòm, cuộc cãi cọ om xòm</t>
        </is>
      </c>
    </row>
    <row r="14597">
      <c r="A14597" t="inlineStr">
        <is>
          <t>poltern</t>
        </is>
      </c>
      <c r="B14597" t="inlineStr"/>
      <c r="C14597" t="inlineStr"/>
      <c r="D14597" t="inlineStr">
        <is>
          <t>thổi ào ào, đập ầm ầm, hăm doạ ầm ỹ, quát tháo, khoe khoang khoác lác ầm ĩ - - kêu chói tai, nói om sòm chói tai, làm kêu chói tai, tranh cãi ầm ĩ, cãi nhau om sòm - động ầm ầm, đùng đùng, chạy ầm ầm, sôi ùng ục, quát tháo ầm ầm to rumble out, to rumble forth), nhìn thấu, hiểu hết, nắm hết, phát hiện ra, khám phá ra</t>
        </is>
      </c>
    </row>
    <row r="14598">
      <c r="A14598" t="inlineStr">
        <is>
          <t>Polyeder</t>
        </is>
      </c>
      <c r="B14598" t="inlineStr"/>
      <c r="C14598" t="inlineStr"/>
      <c r="D14598" t="inlineStr">
        <is>
          <t>khối nhiều mặt, khối đa diện</t>
        </is>
      </c>
    </row>
    <row r="14599">
      <c r="A14599" t="inlineStr">
        <is>
          <t>polygam</t>
        </is>
      </c>
      <c r="B14599" t="inlineStr"/>
      <c r="C14599" t="inlineStr"/>
      <c r="D14599" t="inlineStr">
        <is>
          <t>nhiều vợ, nhiều chồng, nhiều cái, đủ giống hoa, tạp tính</t>
        </is>
      </c>
    </row>
    <row r="14600">
      <c r="A14600" t="inlineStr">
        <is>
          <t>Polygamie</t>
        </is>
      </c>
      <c r="B14600" t="inlineStr"/>
      <c r="C14600" t="inlineStr"/>
      <c r="D14600" t="inlineStr">
        <is>
          <t>chế độ nhiều vợ, chế độ nhiều chồng</t>
        </is>
      </c>
    </row>
    <row r="14601">
      <c r="A14601" t="inlineStr">
        <is>
          <t>Polygon</t>
        </is>
      </c>
      <c r="B14601" t="inlineStr"/>
      <c r="C14601" t="inlineStr"/>
      <c r="D14601" t="inlineStr">
        <is>
          <t>hình nhiều cạnh, đa giác</t>
        </is>
      </c>
    </row>
    <row r="14602">
      <c r="A14602" t="inlineStr">
        <is>
          <t>Polymer</t>
        </is>
      </c>
      <c r="B14602" t="inlineStr"/>
      <c r="C14602" t="inlineStr"/>
      <c r="D14602" t="inlineStr">
        <is>
          <t>chất trùng hợp, polime</t>
        </is>
      </c>
    </row>
    <row r="14603">
      <c r="A14603" t="inlineStr">
        <is>
          <t>Polymerisierung</t>
        </is>
      </c>
      <c r="B14603" t="inlineStr"/>
      <c r="C14603" t="inlineStr"/>
      <c r="D14603" t="inlineStr">
        <is>
          <t>sự trùng hợp</t>
        </is>
      </c>
    </row>
    <row r="14604">
      <c r="A14604" t="inlineStr">
        <is>
          <t>Polynom</t>
        </is>
      </c>
      <c r="B14604" t="inlineStr"/>
      <c r="C14604" t="inlineStr"/>
      <c r="D14604" t="inlineStr">
        <is>
          <t>đa thức</t>
        </is>
      </c>
    </row>
    <row r="14605">
      <c r="A14605" t="inlineStr">
        <is>
          <t>Polyp</t>
        </is>
      </c>
      <c r="B14605" t="inlineStr"/>
      <c r="C14605" t="inlineStr"/>
      <c r="D14605" t="inlineStr">
        <is>
          <t>bệnh polip = der Polyp + = der Polyp +</t>
        </is>
      </c>
    </row>
    <row r="14606">
      <c r="A14606" t="inlineStr">
        <is>
          <t>Polypen</t>
        </is>
      </c>
      <c r="B14606" t="inlineStr"/>
      <c r="C14606" t="inlineStr"/>
      <c r="D14606" t="inlineStr">
        <is>
          <t>bệnh polip</t>
        </is>
      </c>
    </row>
    <row r="14607">
      <c r="A14607" t="inlineStr">
        <is>
          <t>polyphon</t>
        </is>
      </c>
      <c r="B14607" t="inlineStr"/>
      <c r="C14607" t="inlineStr"/>
      <c r="D14607" t="inlineStr">
        <is>
          <t>nhiều âm, phức điệu</t>
        </is>
      </c>
    </row>
    <row r="14608">
      <c r="A14608" t="inlineStr">
        <is>
          <t>Polytechnikum</t>
        </is>
      </c>
      <c r="B14608" t="inlineStr"/>
      <c r="C14608" t="inlineStr"/>
      <c r="D14608" t="inlineStr">
        <is>
          <t>trường bách khoa</t>
        </is>
      </c>
    </row>
    <row r="14609">
      <c r="A14609" t="inlineStr">
        <is>
          <t>polytechnisch</t>
        </is>
      </c>
      <c r="B14609" t="inlineStr"/>
      <c r="C14609" t="inlineStr"/>
      <c r="D14609" t="inlineStr">
        <is>
          <t>bách khoa</t>
        </is>
      </c>
    </row>
    <row r="14610">
      <c r="A14610" t="inlineStr">
        <is>
          <t>Polytheismus</t>
        </is>
      </c>
      <c r="B14610" t="inlineStr"/>
      <c r="C14610" t="inlineStr"/>
      <c r="D14610" t="inlineStr">
        <is>
          <t>thuyết nhiều thần, đạo nhiều thần</t>
        </is>
      </c>
    </row>
    <row r="14611">
      <c r="A14611" t="inlineStr">
        <is>
          <t>Pomade</t>
        </is>
      </c>
      <c r="B14611" t="inlineStr"/>
      <c r="C14611" t="inlineStr"/>
      <c r="D14611" t="inlineStr">
        <is>
          <t>sáp thơm bôi tóc, Pomat</t>
        </is>
      </c>
    </row>
    <row r="14612">
      <c r="A14612" t="inlineStr">
        <is>
          <t>pomadisieren</t>
        </is>
      </c>
      <c r="B14612" t="inlineStr"/>
      <c r="C14612" t="inlineStr"/>
      <c r="D14612" t="inlineStr">
        <is>
          <t>bôi sáp thơm bôi tóc, bôi pomat</t>
        </is>
      </c>
    </row>
    <row r="14613">
      <c r="A14613" t="inlineStr">
        <is>
          <t>Pomp</t>
        </is>
      </c>
      <c r="B14613" t="inlineStr"/>
      <c r="C14613" t="inlineStr"/>
      <c r="D14613" t="inlineStr">
        <is>
          <t>nghệ thuật làm huy hiệu, sự trang trí màu sắc rực rỡ - sự bày ra, sự phô bày, sự trưng bày, sự phô trương, sự khoe khoang, sự biểu lộ, sự để lộ ra, sự sắp chữ nổi bật - đám rước lộng lẫy, hoạt cảnh lịch sử biểu diễn người trời, cảnh hào nhoáng bề ngoài, cảnh phô trương rỗng tuếch - vẻ hoa lệ, vẻ tráng lệ, sự phô trương long trọng, phù hoa</t>
        </is>
      </c>
    </row>
    <row r="14614">
      <c r="A14614" t="inlineStr">
        <is>
          <t>Poncho</t>
        </is>
      </c>
      <c r="B14614" t="inlineStr"/>
      <c r="C14614" t="inlineStr"/>
      <c r="D14614" t="inlineStr">
        <is>
          <t>áo choàng ponsô</t>
        </is>
      </c>
    </row>
    <row r="14615">
      <c r="A14615" t="inlineStr">
        <is>
          <t>Ponton</t>
        </is>
      </c>
      <c r="B14615" t="inlineStr"/>
      <c r="C14615" t="inlineStr"/>
      <c r="D14615" t="inlineStr">
        <is>
          <t>lối chơi bài " 21", phà, cầu phao pontoon bridge), thùng lặn, thùng chắn</t>
        </is>
      </c>
    </row>
    <row r="14616">
      <c r="A14616" t="inlineStr">
        <is>
          <t>Pony</t>
        </is>
      </c>
      <c r="B14616" t="inlineStr"/>
      <c r="C14616" t="inlineStr"/>
      <c r="D14616" t="inlineStr">
        <is>
          <t>tua, tóc cắt ngang trán, ven rìa, mép, vân - con ngựa nhỏ = das Pony +</t>
        </is>
      </c>
    </row>
    <row r="14617">
      <c r="A14617" t="inlineStr">
        <is>
          <t>Ponyfrisur</t>
        </is>
      </c>
      <c r="B14617" t="inlineStr"/>
      <c r="C14617" t="inlineStr"/>
      <c r="D14617" t="inlineStr">
        <is>
          <t>tóc cắt ngang trán, tiếng sập mạnh, tiếng nổ lớn</t>
        </is>
      </c>
    </row>
    <row r="14618">
      <c r="A14618" t="inlineStr">
        <is>
          <t>Pop</t>
        </is>
      </c>
      <c r="B14618" t="inlineStr"/>
      <c r="C14618" t="inlineStr"/>
      <c r="D14618" t="inlineStr">
        <is>
          <t>buổi hoà nhạc bình dân, đĩa hát bình dân, bài hát bình dân, poppa, tiếng nổ bốp, tiếng nổ lốp bốp, điểm, vết, rượu có bọt, đồ uống có bọt, sự cấm cố</t>
        </is>
      </c>
    </row>
    <row r="14619">
      <c r="A14619" t="inlineStr">
        <is>
          <t>Popelin</t>
        </is>
      </c>
      <c r="B14619" t="inlineStr"/>
      <c r="C14619" t="inlineStr"/>
      <c r="D14619" t="inlineStr">
        <is>
          <t>vải pôpơlin</t>
        </is>
      </c>
    </row>
    <row r="14620">
      <c r="A14620" t="inlineStr">
        <is>
          <t>Popeline</t>
        </is>
      </c>
      <c r="B14620" t="inlineStr"/>
      <c r="C14620" t="inlineStr"/>
      <c r="D14620" t="inlineStr">
        <is>
          <t>vải pôpơlin</t>
        </is>
      </c>
    </row>
    <row r="14621">
      <c r="A14621" t="inlineStr">
        <is>
          <t>popularisieren</t>
        </is>
      </c>
      <c r="B14621" t="inlineStr"/>
      <c r="C14621" t="inlineStr"/>
      <c r="D14621" t="inlineStr">
        <is>
          <t>đại chúng hoá, truyền bá, phổ biến, làm cho quần chúng ưa thích, làm cho nhân dân yêu mến, mở rộng cho nhân dân - thông tục hoá, tầm thường hoá</t>
        </is>
      </c>
    </row>
    <row r="14622">
      <c r="A14622" t="inlineStr">
        <is>
          <t>Popularisierung</t>
        </is>
      </c>
      <c r="B14622" t="inlineStr"/>
      <c r="C14622" t="inlineStr"/>
      <c r="D14622" t="inlineStr">
        <is>
          <t>sự đại chúng hoá, sự truyền bá, sự phổ biến, sự làm cho quần chúng ưa thích, sự làm cho nhân dân yêu mến, sự mở rộng cho nhân dân</t>
        </is>
      </c>
    </row>
    <row r="14623">
      <c r="A14623" t="inlineStr">
        <is>
          <t>Populismus</t>
        </is>
      </c>
      <c r="B14623" t="inlineStr"/>
      <c r="C14623" t="inlineStr"/>
      <c r="D14623" t="inlineStr">
        <is>
          <t>chủ nghĩa dân tuý</t>
        </is>
      </c>
    </row>
    <row r="14624">
      <c r="A14624" t="inlineStr">
        <is>
          <t>Pore</t>
        </is>
      </c>
      <c r="B14624" t="inlineStr"/>
      <c r="C14624" t="inlineStr"/>
      <c r="D14624" t="inlineStr">
        <is>
          <t>lỗ chân lông</t>
        </is>
      </c>
    </row>
    <row r="14625">
      <c r="A14625" t="inlineStr">
        <is>
          <t>Pornographie</t>
        </is>
      </c>
      <c r="B14625" t="inlineStr"/>
      <c r="C14625" t="inlineStr"/>
      <c r="D14625" t="inlineStr">
        <is>
          <t>văn khiêu dâm, sách báo khiêu dâm</t>
        </is>
      </c>
    </row>
    <row r="14626">
      <c r="A14626" t="inlineStr">
        <is>
          <t>pornographisch</t>
        </is>
      </c>
      <c r="B14626" t="inlineStr"/>
      <c r="C14626" t="inlineStr"/>
      <c r="D14626" t="inlineStr">
        <is>
          <t>khiêu dâm</t>
        </is>
      </c>
    </row>
    <row r="14627">
      <c r="A14627" t="inlineStr">
        <is>
          <t>Porree</t>
        </is>
      </c>
      <c r="B14627" t="inlineStr"/>
      <c r="C14627" t="inlineStr"/>
      <c r="D14627" t="inlineStr">
        <is>
          <t>tỏi tây</t>
        </is>
      </c>
    </row>
    <row r="14628">
      <c r="A14628" t="inlineStr">
        <is>
          <t>Port</t>
        </is>
      </c>
      <c r="B14628" t="inlineStr"/>
      <c r="C14628" t="inlineStr"/>
      <c r="D14628" t="inlineStr">
        <is>
          <t>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der serielle Port +</t>
        </is>
      </c>
    </row>
    <row r="14629">
      <c r="A14629" t="inlineStr">
        <is>
          <t>Portal</t>
        </is>
      </c>
      <c r="B14629" t="inlineStr"/>
      <c r="C14629" t="inlineStr"/>
      <c r="D14629" t="inlineStr">
        <is>
          <t>cửa chính, cổng chính, khung cần trục = Portal- +</t>
        </is>
      </c>
    </row>
    <row r="14630">
      <c r="A14630" t="inlineStr">
        <is>
          <t>Portier</t>
        </is>
      </c>
      <c r="B14630" t="inlineStr"/>
      <c r="C14630" t="inlineStr"/>
      <c r="D14630" t="inlineStr">
        <is>
          <t>người gác cửa, người gác cổng - người coi nhà - công nhân khuân vác, rượu bia đen</t>
        </is>
      </c>
    </row>
    <row r="14631">
      <c r="A14631" t="inlineStr">
        <is>
          <t>Portion</t>
        </is>
      </c>
      <c r="B14631" t="inlineStr"/>
      <c r="C14631" t="inlineStr"/>
      <c r="D14631" t="inlineStr">
        <is>
          <t>sự giúp đỡ, phần thức ăn đưa mời - sự đo, sự đo lường, đơn vị đo lường, cái để đo, hạn độ, phạm vi, giới hạn, chừng mức, tiêu chuẩn để đánh giá, cái để đánh giá, cái để xét, thước đo, phương sách, biện pháp, cách xử trí - ước số, nhịp, nhịp điệu, lớp tâng, điệu nhảy - tình trạng hỗn độn, tình trạng lộn xộn, tình trạng bừa bộn, tình trạng bẩn thỉu, nhóm người ăn chung, bữa ăn, món thịt nhừ, món xúp hổ lốn, món ăn hổ lốn - phần, phần chia, phần thức ăn, của hồi môn, số phận, số mệnh = die große Portion + = eine zweite Portion +</t>
        </is>
      </c>
    </row>
    <row r="14632">
      <c r="A14632" t="inlineStr">
        <is>
          <t>Porto</t>
        </is>
      </c>
      <c r="B14632" t="inlineStr"/>
      <c r="C14632" t="inlineStr"/>
      <c r="D14632" t="inlineStr">
        <is>
          <t>bưu phí = das genaue Porto +</t>
        </is>
      </c>
    </row>
    <row r="14633">
      <c r="A14633" t="inlineStr">
        <is>
          <t>Portwein</t>
        </is>
      </c>
      <c r="B14633" t="inlineStr"/>
      <c r="C14633" t="inlineStr"/>
      <c r="D14633" t="inlineStr">
        <is>
          <t>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t>
        </is>
      </c>
    </row>
    <row r="14634">
      <c r="A14634" t="inlineStr">
        <is>
          <t>Porzellan</t>
        </is>
      </c>
      <c r="B14634" t="inlineStr"/>
      <c r="C14634" t="inlineStr"/>
      <c r="D14634" t="inlineStr">
        <is>
          <t>sứ, đồ sứ - bằng sứ, mỏng manh, dễ vỡ = Porzellan- + = das Meißner Porzellan + = zu Porzellan machen +</t>
        </is>
      </c>
    </row>
    <row r="14635">
      <c r="A14635" t="inlineStr">
        <is>
          <t>Porzellanherstellung</t>
        </is>
      </c>
      <c r="B14635" t="inlineStr"/>
      <c r="C14635" t="inlineStr"/>
      <c r="D14635" t="inlineStr">
        <is>
          <t>caolin</t>
        </is>
      </c>
    </row>
    <row r="14636">
      <c r="A14636" t="inlineStr">
        <is>
          <t>Posaune</t>
        </is>
      </c>
      <c r="B14636" t="inlineStr"/>
      <c r="C14636" t="inlineStr"/>
      <c r="D14636" t="inlineStr">
        <is>
          <t>Trombon</t>
        </is>
      </c>
    </row>
    <row r="14637">
      <c r="A14637" t="inlineStr">
        <is>
          <t>Posaunist</t>
        </is>
      </c>
      <c r="B14637" t="inlineStr"/>
      <c r="C14637" t="inlineStr"/>
      <c r="D14637" t="inlineStr">
        <is>
          <t>người thổi trombon</t>
        </is>
      </c>
    </row>
    <row r="14638">
      <c r="A14638" t="inlineStr">
        <is>
          <t>Pose</t>
        </is>
      </c>
      <c r="B14638" t="inlineStr"/>
      <c r="C14638" t="inlineStr"/>
      <c r="D14638" t="inlineStr">
        <is>
          <t>tư thế, kiểu, bộ tịch, điệu bộ màu mè, thái độ màu mè, sự đặt, quyền đặt</t>
        </is>
      </c>
    </row>
    <row r="14639">
      <c r="A14639" t="inlineStr">
        <is>
          <t>posieren</t>
        </is>
      </c>
      <c r="B14639" t="inlineStr"/>
      <c r="C14639" t="inlineStr"/>
      <c r="D14639" t="inlineStr">
        <is>
          <t>đưa ra đề ra, đặt, sắp đặt ở tư thế, đứng, ngồi ở tư thế, làm điệu bộ, có thái độ màu mè), làm ra vẻ, tự cho là, truy, quay, hỏi vặn, làm cuống làm bối rối bằng những câu hắc búa</t>
        </is>
      </c>
    </row>
    <row r="14640">
      <c r="A14640" t="inlineStr">
        <is>
          <t>Position</t>
        </is>
      </c>
      <c r="B14640" t="inlineStr"/>
      <c r="C14640" t="inlineStr"/>
      <c r="D14640" t="inlineStr">
        <is>
          <t>khoản, món, tiết mục, tin tức, món tin - 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 - nơi, chỗ, địa điểm, địa phương, nhà, nơi ở, vị trí, địa vị, chỗ ngồi, chỗ đứng, chỗ thích đáng, chỗ thích hợp, chỗ làm, nhiệm vụ, cương vị, cấp bậc, thứ bậc, hạng, đoạn sách, đoạn bài nói, quảng trường - chỗ rộng có tên riêng ở trước), đoạn phố, thứ tự - tư thế, kiểu, bộ tịch, điệu bộ màu mè, thái độ màu mè, sự đặt, quyền đặt - thế, chức vụ, lập trường, quan điểm, thái độ, luận điểm, sự đề ra luận điểm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trạm thông thương buôn bán trading post), chức vị chỉ huy một thuyền chiến = in vorderer Position + = eine führende Position innehaben +</t>
        </is>
      </c>
    </row>
    <row r="14641">
      <c r="A14641" t="inlineStr">
        <is>
          <t>Positions-</t>
        </is>
      </c>
      <c r="B14641" t="inlineStr"/>
      <c r="C14641" t="inlineStr"/>
      <c r="D14641" t="inlineStr">
        <is>
          <t>vị trí</t>
        </is>
      </c>
    </row>
    <row r="14642">
      <c r="A14642" t="inlineStr">
        <is>
          <t>Positiv</t>
        </is>
      </c>
      <c r="B14642" t="inlineStr"/>
      <c r="C14642" t="inlineStr"/>
      <c r="D14642" t="inlineStr">
        <is>
          <t>điều xác thực, điều có thực, bản dương, cấp nguyên, tính từ ở cấp nguyên, phó từ ở cấp nguyên</t>
        </is>
      </c>
    </row>
    <row r="14643">
      <c r="A14643" t="inlineStr">
        <is>
          <t>positiv</t>
        </is>
      </c>
      <c r="B14643" t="inlineStr"/>
      <c r="C14643" t="inlineStr"/>
      <c r="D14643" t="inlineStr">
        <is>
          <t>khẳng định, quả quyết - cộng với, cộng, thêm vào, dương - xác thực, rõ ràng, chắc chắn, tích cực, tuyệt đối, hoàn toàn, hết sức, , chứng, ở cấp nguyên, đặt ra, do người đặt ra</t>
        </is>
      </c>
    </row>
    <row r="14644">
      <c r="A14644" t="inlineStr">
        <is>
          <t>positivistisch</t>
        </is>
      </c>
      <c r="B14644" t="inlineStr"/>
      <c r="C14644" t="inlineStr"/>
      <c r="D14644" t="inlineStr">
        <is>
          <t>chủ nghĩa thực chứng</t>
        </is>
      </c>
    </row>
    <row r="14645">
      <c r="A14645" t="inlineStr">
        <is>
          <t>Positur</t>
        </is>
      </c>
      <c r="B14645" t="inlineStr"/>
      <c r="C14645" t="inlineStr"/>
      <c r="D14645" t="inlineStr">
        <is>
          <t>tư thế, kiểu, bộ tịch, điệu bộ màu mè, thái độ màu mè, sự đặt, quyền đặt = in Positur setzen + = in Positur stellen + = sich in Positur stellen +</t>
        </is>
      </c>
    </row>
    <row r="14646">
      <c r="A14646" t="inlineStr">
        <is>
          <t>Posse</t>
        </is>
      </c>
      <c r="B14646" t="inlineStr"/>
      <c r="C14646" t="inlineStr"/>
      <c r="D14646" t="inlineStr">
        <is>
          <t>trò khôi hài, trò hài hước, sự chế giễu, sự nhại chơi, bài thơ nhại, cuộc biểu diễn có nhiều tiết mục vui nhộn - trò hề - trò hề &amp; ), kịch vui nhộn, thể kịch vui nhộn - tính chất khôi hài, tính chất trò hề, tính chất nực cười, tính chất lố bịch - cuộc vui nhộn, sự vui đùa, sự nô đùa, sự đùa giỡn</t>
        </is>
      </c>
    </row>
    <row r="14647">
      <c r="A14647" t="inlineStr">
        <is>
          <t>Possen</t>
        </is>
      </c>
      <c r="B14647" t="inlineStr"/>
      <c r="C14647" t="inlineStr"/>
      <c r="D14647" t="inlineStr">
        <is>
          <t>trò chơi ác, trò chơi khăm, trò đùa nhả, sự trục trặc = die bösen Possen + = die Possen + = Possen reißen + = Possen treiben +</t>
        </is>
      </c>
    </row>
    <row r="14648">
      <c r="A14648" t="inlineStr">
        <is>
          <t>possenhaft</t>
        </is>
      </c>
      <c r="B14648" t="inlineStr"/>
      <c r="C14648" t="inlineStr"/>
      <c r="D14648" t="inlineStr">
        <is>
          <t>khôi hài, hài hước - trò khôi hài, trò hề, có tính chất trò hề, nực cười, lố bịch</t>
        </is>
      </c>
    </row>
    <row r="14649">
      <c r="A14649" t="inlineStr">
        <is>
          <t>Possessivum</t>
        </is>
      </c>
      <c r="B14649" t="inlineStr"/>
      <c r="C14649" t="inlineStr"/>
      <c r="D14649" t="inlineStr">
        <is>
          <t>cách sở hữu, từ sở hữu</t>
        </is>
      </c>
    </row>
    <row r="14650">
      <c r="A14650" t="inlineStr">
        <is>
          <t>Post</t>
        </is>
      </c>
      <c r="B14650" t="inlineStr"/>
      <c r="C14650" t="inlineStr"/>
      <c r="D14650" t="inlineStr">
        <is>
          <t>áo giáp, thư từ, bưu kiện, bưu phẩm, chuyển thư, bưu điện, xe thư - cột trụ, vỉa cát kết dày, cột than chống, sở bưu điện, phòng bưu điện, hòm thư, trạm thư, người đưa thư, khổ giấy 50 x 40 cm, giấy viết thư khổ 50 x 40 cm, vị trí đứng gác, vị trí đóng quân - đồn bốt, quân đóng ở đồn, đồn, bốt, vị trí công tác, chức vụ, nhiệm vụ, trạm thông thương buôn bán trading post), chức vị chỉ huy một thuyền chiến = per Post + = mit der Post + = zur Post geben + = durch die Post + = auf die Post geben + = Ist Post für mich da? + = mit der Post schicken + = nicht zur Post gebracht + = die per Bahn beförderte Post + = jemandem den Weg zur Post zeigen + = bring bitte diese Briefe zur Post +</t>
        </is>
      </c>
    </row>
    <row r="14651">
      <c r="A14651" t="inlineStr">
        <is>
          <t>postalisch</t>
        </is>
      </c>
      <c r="B14651" t="inlineStr"/>
      <c r="C14651" t="inlineStr"/>
      <c r="D14651" t="inlineStr">
        <is>
          <t>bưu điện</t>
        </is>
      </c>
    </row>
    <row r="14652">
      <c r="A14652" t="inlineStr">
        <is>
          <t>Postament</t>
        </is>
      </c>
      <c r="B14652" t="inlineStr"/>
      <c r="C14652" t="inlineStr"/>
      <c r="D14652" t="inlineStr">
        <is>
          <t>cơ sở, nền, nền tảng, nền móng, đáy, chấn đế, căn cứ, đường đáy, mặt đáy, cơ số, gốc từ, Bazơ</t>
        </is>
      </c>
    </row>
    <row r="14653">
      <c r="A14653" t="inlineStr">
        <is>
          <t>Postamt</t>
        </is>
      </c>
      <c r="B14653" t="inlineStr"/>
      <c r="C14653" t="inlineStr"/>
      <c r="D14653" t="inlineStr">
        <is>
          <t>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t>
        </is>
      </c>
    </row>
    <row r="14654">
      <c r="A14654" t="inlineStr">
        <is>
          <t>Postanweisung</t>
        </is>
      </c>
      <c r="B14654" t="inlineStr"/>
      <c r="C14654" t="inlineStr"/>
      <c r="D14654" t="inlineStr">
        <is>
          <t>thư đặt hàng = die internationale Postanweisung +</t>
        </is>
      </c>
    </row>
    <row r="14655">
      <c r="A14655" t="inlineStr">
        <is>
          <t>Posten</t>
        </is>
      </c>
      <c r="B14655" t="inlineStr"/>
      <c r="C14655" t="inlineStr"/>
      <c r="D14655" t="inlineStr">
        <is>
          <t>giường ngủ, chỗ tàu có thể bỏ neo, chỗ tàu đậu ở bến, địa vị, việc làm - sự thủ thế, sự giữ miếng, sự đề phòng, cái chắn, sự thay phiên gác, lính gác, đội canh gác, người bảo vệ, cận vệ, vệ binh, lính canh trại giam, đội lính canh trại giam, đội quân - trưởng tàu - khoản, món, tiết mục, tin tức, món tin - việc,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thăm, việc rút thăm, sự chọn bằng cách rút thăm, phần do rút thăm định, phần tham gia, số, phận, số phận, số mệnh, mảnh, lô, mớ, rất nhiều, vô số, hàng đống, hàng đàn - lính canh - sự canh gác = der Posten + = der Posten + = auf Posten + = Posten stehen + = der verlorene Posten + = für einen Posten ernennen + = auf verlorenem Posten stehen + = nicht ganz auf dem Posten sein +</t>
        </is>
      </c>
    </row>
    <row r="14656">
      <c r="A14656" t="inlineStr">
        <is>
          <t>Poster</t>
        </is>
      </c>
      <c r="B14656" t="inlineStr"/>
      <c r="C14656" t="inlineStr"/>
      <c r="D14656" t="inlineStr">
        <is>
          <t>áp phích, quảng cáo, người dán áp phích, người dán quảng cáo bill-poster)</t>
        </is>
      </c>
    </row>
    <row r="14657">
      <c r="A14657" t="inlineStr">
        <is>
          <t>Postfach</t>
        </is>
      </c>
      <c r="B14657" t="inlineStr"/>
      <c r="C14657" t="inlineStr"/>
      <c r="D14657" t="inlineStr">
        <is>
          <t>hộp, thùng, tráp, bao, chỗ ngồi, lô, phòng nhỏ, ô, chòi, điếm, ghế, tủ sắt, két sắt, ông, quà, lều nhỏ, chỗ trú chân, hộp ống lót, cái tát, cái bạt, cây hoàng dương</t>
        </is>
      </c>
    </row>
    <row r="14658">
      <c r="A14658" t="inlineStr">
        <is>
          <t>postieren</t>
        </is>
      </c>
      <c r="B14658" t="inlineStr"/>
      <c r="C14658" t="inlineStr"/>
      <c r="D14658" t="inlineStr">
        <is>
          <t>+ up) dán, thông báo bằng thông cáo, dán yết thị lên, dán thông cáo lên, yết tên, công bố tên, đi du lịch bằng ngựa trạm, đi du lịch vội vã, vội vàng, vội vã, gửi qua bưu điện - bỏ ở trạm bưu điện, bỏ vào hòn thư, vào sổ cái, động tính từ quá khứ) thông báo đầy đủ tin tức cho, cung cấp đầy đủ tin tức cho to post up), đặt, bố trí, bổ nhiệm làm chỉ huy thuyền chiến - bổ nhiệm làm chỉ huy</t>
        </is>
      </c>
    </row>
    <row r="14659">
      <c r="A14659" t="inlineStr">
        <is>
          <t>Postkarte</t>
        </is>
      </c>
      <c r="B14659" t="inlineStr"/>
      <c r="C14659" t="inlineStr"/>
      <c r="D14659" t="inlineStr">
        <is>
          <t>bưu thiếp postal card) - bưu thiếp</t>
        </is>
      </c>
    </row>
    <row r="14660">
      <c r="A14660" t="inlineStr">
        <is>
          <t>Postkasten</t>
        </is>
      </c>
      <c r="B14660" t="inlineStr"/>
      <c r="C14660" t="inlineStr"/>
      <c r="D14660" t="inlineStr">
        <is>
          <t>hòm thư</t>
        </is>
      </c>
    </row>
    <row r="14661">
      <c r="A14661" t="inlineStr">
        <is>
          <t>Postkutsche</t>
        </is>
      </c>
      <c r="B14661" t="inlineStr"/>
      <c r="C14661" t="inlineStr"/>
      <c r="D14661" t="inlineStr">
        <is>
          <t>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 - bệ, dài, giàn, bàn soi, sân khấu, nghề kịch, kịch, vũ đài, phạm vi hoạt động, khung cảnh hoạt động, giai đoạn, đoạn đường, quãng đường, trạm, tầng, cấp, stagecoach, xe buýt</t>
        </is>
      </c>
    </row>
    <row r="14662">
      <c r="A14662" t="inlineStr">
        <is>
          <t>Poststempel</t>
        </is>
      </c>
      <c r="B14662" t="inlineStr"/>
      <c r="C14662" t="inlineStr"/>
      <c r="D14662" t="inlineStr">
        <is>
          <t>dấu bưu điện</t>
        </is>
      </c>
    </row>
    <row r="14663">
      <c r="A14663" t="inlineStr">
        <is>
          <t>potent</t>
        </is>
      </c>
      <c r="B14663" t="inlineStr"/>
      <c r="C14663" t="inlineStr"/>
      <c r="D14663" t="inlineStr">
        <is>
          <t>có lực lượng, có quyền thế, hùng mạnh, có hiệu lực, hiệu nghiệm, có sức thuyết phục mạnh mẽ</t>
        </is>
      </c>
    </row>
    <row r="14664">
      <c r="A14664" t="inlineStr">
        <is>
          <t>Potential</t>
        </is>
      </c>
      <c r="B14664" t="inlineStr"/>
      <c r="C14664" t="inlineStr"/>
      <c r="D14664" t="inlineStr">
        <is>
          <t>tiềm lực, khả năng, điện thế, thế, lối khả năng = Potential- +</t>
        </is>
      </c>
    </row>
    <row r="14665">
      <c r="A14665" t="inlineStr">
        <is>
          <t>potentiell</t>
        </is>
      </c>
      <c r="B14665" t="inlineStr"/>
      <c r="C14665" t="inlineStr"/>
      <c r="D14665" t="inlineStr">
        <is>
          <t>có thể, có thể được, có thể làm được, có thể xảy ra, có thể chơi được, có thể chịu đựng được - tiềm tàng, điện thế, khả năng, hùng mạnh</t>
        </is>
      </c>
    </row>
    <row r="14666">
      <c r="A14666" t="inlineStr">
        <is>
          <t>Potenz</t>
        </is>
      </c>
      <c r="B14666" t="inlineStr"/>
      <c r="C14666" t="inlineStr"/>
      <c r="D14666" t="inlineStr">
        <is>
          <t>lực lượng, quyền thế, sự hùng mạnh, hiệu lực, sự hiệu nghiệm - sức mạnh, sức lực, sức khoẻ, độ đậm, nồng độ, cường độ, số lượng đầy đủ, số quân hiện có, sức bền, độ bền = die Potenz + = die zweite Potenz + = die dritte Potenz + = in die dritte Potenz erheben +</t>
        </is>
      </c>
    </row>
    <row r="14667">
      <c r="A14667" t="inlineStr">
        <is>
          <t>potenzieren</t>
        </is>
      </c>
      <c r="B14667" t="inlineStr"/>
      <c r="C14667" t="inlineStr"/>
      <c r="D14667" t="inlineStr">
        <is>
          <t>làm cho mạnh, làm cho vững, làm cho kiên cố, củng cố, trở nên mạnh, trở nên vững chắc</t>
        </is>
      </c>
    </row>
    <row r="14668">
      <c r="A14668" t="inlineStr">
        <is>
          <t>Potenzierung</t>
        </is>
      </c>
      <c r="B14668" t="inlineStr"/>
      <c r="C14668" t="inlineStr"/>
      <c r="D14668" t="inlineStr">
        <is>
          <t>sự dính dáng, sự mắc míu, điều rắc rối, điều phức tạp, sự cuộn, sự xoắn ốc, phần cuộn, phần xoắn ốc, sự nâng lên luỹ thừa, sự cuốn trong, sự thu teo, sự co hồi</t>
        </is>
      </c>
    </row>
    <row r="14669">
      <c r="A14669" t="inlineStr">
        <is>
          <t>Potpourri</t>
        </is>
      </c>
      <c r="B14669" t="inlineStr"/>
      <c r="C14669" t="inlineStr"/>
      <c r="D14669" t="inlineStr">
        <is>
          <t>sự pha trộn, sự hỗn hợp, mớ hỗn hợp, mớ hỗn độn, nhóm người hỗn tạp, bản nhạc hỗn hợp, sách tạp lục</t>
        </is>
      </c>
    </row>
    <row r="14670">
      <c r="A14670" t="inlineStr">
        <is>
          <t>Pottasche</t>
        </is>
      </c>
      <c r="B14670" t="inlineStr"/>
      <c r="C14670" t="inlineStr"/>
      <c r="D14670" t="inlineStr">
        <is>
          <t>Kali cacbonat, bồ tạt potass)</t>
        </is>
      </c>
    </row>
    <row r="14671">
      <c r="A14671" t="inlineStr">
        <is>
          <t>Pracht</t>
        </is>
      </c>
      <c r="B14671" t="inlineStr"/>
      <c r="C14671" t="inlineStr"/>
      <c r="D14671" t="inlineStr">
        <is>
          <t>tính gan dạ, tính can đảm, sự dũng cảm, sự lộng lẫy, sự ăn mặc sang trọng, vẻ hào hoa phong nhã - sự sáng ngời, sự rực rỡ, sự sáng dạ, sự thông minh, sự nhanh trí - sự sáng chói, sự tài giỏi, sự lỗi lạc, tài hoa - quần áo lộng lẫy, đồ trang trí loè loẹt, tính sang trọng, tính lịch sự, lò luyện tinh - danh tiếng, thanh danh, sự vinh quang, sự vẻ vang, vinh dự, vẻ huy hoàng, vẻ rực rỡ, vẻ lộng lẫy, hạnh phúc ở thiên đường, cảnh tiên, vầng hào quang, thời kỳ hưng thịnh, thời kỳ vinh hiển - vẻ đẹp đẽ, vẻ tráng lệ, tính hoa mỹ, tính bóng bảy - vẻ nguy nga - vẻ hoa lệ, sự phô trương long trọng, phù hoa - sự chói lọi, sự huy hoàng splendor)</t>
        </is>
      </c>
    </row>
    <row r="14672">
      <c r="A14672" t="inlineStr">
        <is>
          <t>Prachtexemplar</t>
        </is>
      </c>
      <c r="B14672" t="inlineStr"/>
      <c r="C14672" t="inlineStr"/>
      <c r="D14672" t="inlineStr">
        <is>
          <t>vật nảy lên, người nhảy lên, kẻ hay nói khoác lác, lời nói khoác, kẻ hay nói dối, lời nòi dối trắng trợn, người to lớn, vật to gộ, người được thuê để tống cổ những kẻ phá phách - trong từ ghép) bom phá, đạn phá, cái khác thường, cái kỳ lạ, bữa tiệc linh đình, bữa chén no say - người phát vào đít, vật phát vào đít, ngựa chạy nhanh, người tốt, việc tốt nhất, hàng hoá thượng hảo hạng, buồm áp lái = was für ein Prachtexemplar! +</t>
        </is>
      </c>
    </row>
    <row r="14673">
      <c r="A14673" t="inlineStr">
        <is>
          <t>prachtvoll</t>
        </is>
      </c>
      <c r="B14673" t="inlineStr"/>
      <c r="C14673" t="inlineStr"/>
      <c r="D14673" t="inlineStr">
        <is>
          <t>đẹp, hay, tốt, tốt đẹp - rực rỡ, lộng lẫy, đẹp đẽ, tráng lệ, huy hoàng, tuyệt đẹp, kỳ diệu, hoa mỹ, bóng bảy - nguy nga, rất đẹp, cừ, chiến - mơn mởn đào tơ - tuyệt</t>
        </is>
      </c>
    </row>
    <row r="14674">
      <c r="A14674" t="inlineStr">
        <is>
          <t>pragmatisch</t>
        </is>
      </c>
      <c r="B14674" t="inlineStr"/>
      <c r="C14674" t="inlineStr"/>
      <c r="D14674" t="inlineStr">
        <is>
          <t>thực dụng, hay dính vào chuyện người, hay chõ mõm, giáo điều, võ đoán, căn cứ vào sự thực</t>
        </is>
      </c>
    </row>
    <row r="14675">
      <c r="A14675" t="inlineStr">
        <is>
          <t>Pragmatismus</t>
        </is>
      </c>
      <c r="B14675" t="inlineStr"/>
      <c r="C14675" t="inlineStr"/>
      <c r="D14675" t="inlineStr">
        <is>
          <t>chủ nghĩa thực dụng, tính hay dính vào chuyện người, tính hay chõ mõm, tính giáo điều, tính võ đoán</t>
        </is>
      </c>
    </row>
    <row r="14676">
      <c r="A14676" t="inlineStr">
        <is>
          <t>Prahlen</t>
        </is>
      </c>
      <c r="B14676" t="inlineStr"/>
      <c r="C14676" t="inlineStr"/>
      <c r="D14676" t="inlineStr">
        <is>
          <t>dáng điệu nghênh ngang, thái độ nghênh ngang, vẻ vênh váo, lời nói huênh hoanh khoác lác, vẻ đường hoàng tự tin, vẻ phóng khoáng, tính hợp thời trang, vẻ bảnh bao, vẻ lịch sự</t>
        </is>
      </c>
    </row>
    <row r="14677">
      <c r="A14677" t="inlineStr">
        <is>
          <t>prahlen</t>
        </is>
      </c>
      <c r="B14677" t="inlineStr"/>
      <c r="C14677" t="inlineStr"/>
      <c r="D14677" t="inlineStr">
        <is>
          <t>thổi ào ào, đập ầm ầm, hăm doạ ầm ỹ, quát tháo, khoe khoang khoác lác ầm ĩ - nảy lên, nhảy vụt ra, huênh hoang khoác lác, khoe khoang, vênh váo, nhún lên nhún xuống, bị trả về cho người ký vì không có tài khoản, dồn ép, đánh lừa làm gì, đuổi ra - tống cổ ra, thải hồi - khoe khoang khoác lác - hưng thịnh, thịnh vượng, phát đạt, thành công, phát triển, mọc sum sê, viết hoa mỹ, nói hoa mỹ, khoa trương, dạo nhạc một cách bay bướm, thổi một hồi kèn, vung, khoa, múa - - bắt nạt, ăn hiếp, doạ nạt ầm ĩ, quát tháo ầm ĩ - khoác lác - trưng diện, phô trương = prahlen +</t>
        </is>
      </c>
    </row>
    <row r="14678">
      <c r="A14678" t="inlineStr">
        <is>
          <t>prahlend</t>
        </is>
      </c>
      <c r="B14678" t="inlineStr"/>
      <c r="C14678" t="inlineStr"/>
      <c r="D14678" t="inlineStr">
        <is>
          <t>phô trương, khoe khoang, vây vo, làm cho người ta phải để ý</t>
        </is>
      </c>
    </row>
    <row r="14679">
      <c r="A14679" t="inlineStr">
        <is>
          <t>Prahler</t>
        </is>
      </c>
      <c r="B14679" t="inlineStr"/>
      <c r="C14679" t="inlineStr"/>
      <c r="D14679" t="inlineStr">
        <is>
          <t>ống bễ, người thổi, máy quạt gió - người khoe khoang khoác lác - người tâng bốc láo, người quảng cáo láo, người quảng cáo khuếch khoác - người hay làm om sòm, người hay làm huyên náo, người ăn chơi, người thích chè chén ầm ĩ - người đi nghênh nang, người vênh váo, người hay huênh hoang khoác lác</t>
        </is>
      </c>
    </row>
    <row r="14680">
      <c r="A14680" t="inlineStr">
        <is>
          <t>Prahlerei</t>
        </is>
      </c>
      <c r="B14680" t="inlineStr"/>
      <c r="C14680" t="inlineStr"/>
      <c r="D14680" t="inlineStr">
        <is>
          <t>cú đánh đòn, tai hoạ, điều gây xúc động mạnh, cú choáng người, sự nở hoa, ngọn gió, hơi thổi, sự thổi, sự hỉ, trứng ruồi, trứng nhặng fly) - tiếng ầm ầm, tiếng ào ào, sự hăm doạ ầm ỹ, tiếng quát tháo, sự khoe khoang khoác lác ầm ĩ - lời nói khoác, sự khoe khoang, niềm tự kiêu, niềm kiêu hãnh, khoe khoang, khoác lác, tự kiêu, lấy làm kiêu hãnh - tính hay khoe khoang, tính hay khoác lác - sự nảy lên, sự bật lên, sự khoe khoang khoác lác, sự đuổi ra, sự tống cổ ra, sự thải hồi - người khoe khoang khoác lác braggadocio) - lời khoe khoang khoác lác, lời nói phách, kèn lệnh fanfare) - ngọn lửa bừng sáng, lửa léo sáng, ánh sáng loé, ánh sáng báo hiệu, pháp sáng, chỗ xoè, chỗ loe ra, chỗ khum lên, vết mờ - sự phô trương, sự vây vo, sự làm cho người ta phải để ý - vẻ hoa lệ, vẻ tráng lệ, vẻ phô trương long trọng, tính hoa mỹ, tính khoa trương, tính kêu mà rỗng, thái độ vênh vang, tính tự cao tự đại - lời nói, chuyện khoác lác - tính dương dương tự đắc - - thói khoe khoang khoác lác - ni lắm gió, ni lộng gió, trời giông b o, sự đầy hi, sự dài dòng - nghệ thuật bày hàng ở tủ kính, bề ngoài loè loẹt gi dối</t>
        </is>
      </c>
    </row>
    <row r="14681">
      <c r="A14681" t="inlineStr">
        <is>
          <t>prahlerisch</t>
        </is>
      </c>
      <c r="B14681" t="inlineStr"/>
      <c r="C14681" t="inlineStr"/>
      <c r="D14681" t="inlineStr">
        <is>
          <t>thích khoe khoang, khoác lác - phô trương, khoe khoang, vây vo, làm cho người ta phải để ý - hoa lệ, tráng lệ, phô trương long trọng, hoa mỹ, khoa trương, kêu mà rỗng, vênh vang, tự cao, tự đại - dương dương tự đắc - = prahlerisch ankündigen +</t>
        </is>
      </c>
    </row>
    <row r="14682">
      <c r="A14682" t="inlineStr">
        <is>
          <t>praktikabel</t>
        </is>
      </c>
      <c r="B14682" t="inlineStr"/>
      <c r="C14682" t="inlineStr"/>
      <c r="D14682" t="inlineStr">
        <is>
          <t>làm được, thực hiện được, thực hành được, dùng được, đi được, qua lại được, thực</t>
        </is>
      </c>
    </row>
    <row r="14683">
      <c r="A14683" t="inlineStr">
        <is>
          <t>Praktiker</t>
        </is>
      </c>
      <c r="B14683" t="inlineStr"/>
      <c r="C14683" t="inlineStr"/>
      <c r="D14683" t="inlineStr">
        <is>
          <t>nhà chuyên môn, chuyên gia, chuyên viên, viên giám định - người thực hành, người hành nghề - thầy thuốc đang hành nghề, luật sư đang hành nghề = der alte Praktiker + = ein alter Praktiker +</t>
        </is>
      </c>
    </row>
    <row r="14684">
      <c r="A14684" t="inlineStr">
        <is>
          <t>praktisch</t>
        </is>
      </c>
      <c r="B14684" t="inlineStr"/>
      <c r="C14684" t="inlineStr"/>
      <c r="D14684" t="inlineStr">
        <is>
          <t>tiện lợi, thuận lợi, thích hợp - thuận tiện, tiện tay, vừa tầm tay, dễ cầm, dễ sử dụng, khéo tay - có tác dụng, có hiệu lực, thực hành, thực tế, mổ xẻ, toán tử - thực tiễn, thực dụng, có ích, có ích lợi thực tế, thiết thực, đang thực hành, đang làm, đang hành nghề, trên thực tế - về mặt thực hành, thực tế ra, hầu như - có thể dùng được, tốt bụng, sẵn sàng giúp đỡ, có khả năng giúp đỡ, bền, có thể dãi dầu - hợp, phù hợp</t>
        </is>
      </c>
    </row>
    <row r="14685">
      <c r="A14685" t="inlineStr">
        <is>
          <t>praktizieren</t>
        </is>
      </c>
      <c r="B14685" t="inlineStr"/>
      <c r="C14685" t="inlineStr"/>
      <c r="D14685" t="inlineStr">
        <is>
          <t>thực hành, đem thực hành, làm, hành, tập, tập luyện, rèn luyện, âm mưu, mưu đồ, làm nghề, hành nghề, lợi dụng, bịp, lừa bịp</t>
        </is>
      </c>
    </row>
    <row r="14686">
      <c r="A14686" t="inlineStr">
        <is>
          <t>prall</t>
        </is>
      </c>
      <c r="B14686" t="inlineStr"/>
      <c r="C14686" t="inlineStr"/>
      <c r="D14686" t="inlineStr">
        <is>
          <t>chắc, rắn chắc, vững chắc, bền vững, nhất định không thay đổi, mạnh mẽ, kiên quyết, vững vàng, không chùn bước, trung thành, trung kiên, vững - tròn trĩnh, phúng phính, mẫm, thẳng, thẳng thừng, toạc móng heo, không quanh co, không úp mở, phịch xuống, ùm xuống - căng, căng thẳng, găng - kín, không thấm, không rỉ, chặt, khít, chật, bó sát, khó khăn, khan hiếm, keo cú, biển lận, say bí tỉ, say sưa, sít, khít khao, chặt chẽ = prall + = prall +</t>
        </is>
      </c>
    </row>
    <row r="14687">
      <c r="A14687" t="inlineStr">
        <is>
          <t>prallen</t>
        </is>
      </c>
      <c r="B14687" t="inlineStr"/>
      <c r="C14687" t="inlineStr"/>
      <c r="D14687" t="inlineStr">
        <is>
          <t>rơi vỡ loảng xoảng, dổ ầm xuống, đâm sầm xuống, đâm sầm vào, phá sản, phá tan tành, phá vụn, lẻn vào không có giấy mời, lẻn vào không có vé</t>
        </is>
      </c>
    </row>
    <row r="14688">
      <c r="A14688" t="inlineStr">
        <is>
          <t>Pranger</t>
        </is>
      </c>
      <c r="B14688" t="inlineStr"/>
      <c r="C14688" t="inlineStr"/>
      <c r="D14688" t="inlineStr">
        <is>
          <t>cái giàn gông = an den Pranger stellen +</t>
        </is>
      </c>
    </row>
    <row r="14689">
      <c r="A14689" t="inlineStr">
        <is>
          <t>Prasseln</t>
        </is>
      </c>
      <c r="B14689" t="inlineStr"/>
      <c r="C14689" t="inlineStr"/>
      <c r="D14689" t="inlineStr">
        <is>
          <t>tiếng lộp độp, tiếng lộp cộp, tiếng lóng nhà nghề, tiếng lóng của một lớp người, câu nói giáo đầu liến thoắng, lời, lời nói ba hoa rỗng tuếch - tấm da con lông, tấm da sống, sự ném loạn xạ, sự bắn loạn xạ, sự trút xuống, sự đập xuống, sự đập mạnh - sự bắn tung, sự vung vãi, bùn bắn tung, vết bùn bắn phải, vết cứt bắn phải, tiếng lộp bộp</t>
        </is>
      </c>
    </row>
    <row r="14690">
      <c r="A14690" t="inlineStr">
        <is>
          <t>prasseln</t>
        </is>
      </c>
      <c r="B14690" t="inlineStr"/>
      <c r="C14690" t="inlineStr"/>
      <c r="D14690" t="inlineStr">
        <is>
          <t>cãi nhau vặt, róc rách, lộp bộp, lấp lánh - kêu tanh tách, kêu răng rắc, kêu lốp bốp - va mạnh, đụng mạnh, lăng nhanh, ném mạnh, văng mạnh, va chạm, chuyển động rít lên ầm ầm, bay rít lên ầm ầm, đổ dầm xuống - rơi lộp độp, chạy lộp cộp, kêu lộp cộp, làm rơi lộp độp, làm kêu lộp cộp, nhắc lại một cách liến thoắng máy móc, lầm rầm, nói liến thoắng - làm bắn, vảy, bôi nhọ, bắn toé, bắn tung toé = prasseln +</t>
        </is>
      </c>
    </row>
    <row r="14691">
      <c r="A14691" t="inlineStr">
        <is>
          <t>Praxis</t>
        </is>
      </c>
      <c r="B14691" t="inlineStr"/>
      <c r="C14691" t="inlineStr"/>
      <c r="D14691" t="inlineStr">
        <is>
          <t>thực hành, thực tiễn, thói quen, lệ thường, sự rèn luyện, sự luyện tập, sự hành nghề, khách hàng, phòng khám bệnh, phòng luật sư, số nhiều) âm mưu, mưu đồ, thủ đoạn, thủ tục - tập quán, tục lệ, loạt thí dụ - khoa phẫu thuật, việc mổ xẻ, sự mổ xẻ, phòng mổ, giờ khám bệnh = etwas in die Praxis umsetzen +</t>
        </is>
      </c>
    </row>
    <row r="14692">
      <c r="A14692" t="inlineStr">
        <is>
          <t>pre-emptiv</t>
        </is>
      </c>
      <c r="B14692" t="inlineStr"/>
      <c r="C14692" t="inlineStr"/>
      <c r="D14692" t="inlineStr">
        <is>
          <t>được ưu tiên mua trước, có liên quan đến quyền ưu tiên mua trước</t>
        </is>
      </c>
    </row>
    <row r="14693">
      <c r="A14693" t="inlineStr">
        <is>
          <t>predigen</t>
        </is>
      </c>
      <c r="B14693" t="inlineStr"/>
      <c r="C14693" t="inlineStr"/>
      <c r="D14693" t="inlineStr">
        <is>
          <t>thuyết giáo, thuyết pháp, giảng, thuyết, khuyên răn</t>
        </is>
      </c>
    </row>
    <row r="14694">
      <c r="A14694" t="inlineStr">
        <is>
          <t>predigend</t>
        </is>
      </c>
      <c r="B14694" t="inlineStr"/>
      <c r="C14694" t="inlineStr"/>
      <c r="D14694" t="inlineStr">
        <is>
          <t>thuyết giáo</t>
        </is>
      </c>
    </row>
    <row r="14695">
      <c r="A14695" t="inlineStr">
        <is>
          <t>Prediger</t>
        </is>
      </c>
      <c r="B14695" t="inlineStr"/>
      <c r="C14695" t="inlineStr"/>
      <c r="D14695" t="inlineStr">
        <is>
          <t>người thuyết giáo, người thuyết pháp, người hay thuyết, người hay lên mặt dạy đời - nhà thuyết giáo</t>
        </is>
      </c>
    </row>
    <row r="14696">
      <c r="A14696" t="inlineStr">
        <is>
          <t>Predigt</t>
        </is>
      </c>
      <c r="B14696" t="inlineStr"/>
      <c r="C14696" t="inlineStr"/>
      <c r="D14696" t="inlineStr">
        <is>
          <t>bài thuyết pháp, những lời thuyết lý đạo đức nghe chán tai, những lời dạy đời buồn tẻ - bài diễn thuyết, bài lên lớp, bài thuyết trình, bài nói chuyện, lời la mắng, lời quở trách - bài giảng đạo, bài thuyết giáo, lời khiển trách, lời quở mắng, lời lên lớp )</t>
        </is>
      </c>
    </row>
    <row r="14697">
      <c r="A14697" t="inlineStr">
        <is>
          <t>Preis</t>
        </is>
      </c>
      <c r="B14697" t="inlineStr"/>
      <c r="C14697" t="inlineStr"/>
      <c r="D14697" t="inlineStr">
        <is>
          <t>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giá, chi phí, phí tổn, sự phí, án phí, giá phải trả - tiền thưởng, tiền nguyệt liễm, học phí, gia sản, lânh địa, thái ấp - phần thưởng, tiền đóng bảo hiểm, tiền học việc, tiền các đổi tiền premium on exchange) - tỷ lệ, tốc độ, suất, mức, thuế địa phương, hạng, loại, sự đánh giá, sự ước lượng, sự sắp hạng, sự tiêu thụ - hạn, giới hạn, định hạn, thời hạn, kỳ hạn, phiên, kỳ học, quý, khoá, điều kiện, điều khoản, quan hệ, sự giao thiệp, sự giao hảo, sự đi lại, thuật ngữ, lời lẽ, ngôn ngữ, số hạng - vật kỷ niệm chiến công, chiến tích &amp; ), đồ trần thiết ở tường, giải thưởng, cúp - giá trị, giá cả, năng suất, nghĩa, ý nghĩa, bậc phân loại, tiêu chuẩn = der Preis + = der Preis + = der Preis + = der hohe Preis + = der erste Preis + = um jeden Preis + = im Preis fallen + = um keinen Preis + = der ermäßigte Preis + = im Preis steigen + = zum halben Preis + = der niedrigste Preis + = der angemessene Preis + = der zu niedrige Preis + = vom Preis abziehen + = unter Preis kaufen + = einen Preis nennen + = den Preis bekommen + = Der Preis ist heiß + = der vorteilhafte Preis + = einen Preis setzen + = um gar keinen Preis + = im Preis herabsetzen + = den Preis festsetzen + = den Preis zuerkennen + = einen Preis bestimmen + = im Preis heraufsetzen + = den Preis davontragen + = ohne Fleiß kein Preis + = den Preis ansetzen für + = im Preis konkurrenzfähig + = hast du nach dem Preis gefragt? + = jemanden mit einem Preis auszeichnen + = jemandem einen übermäßigen Preis berechnen +</t>
        </is>
      </c>
    </row>
    <row r="14698">
      <c r="A14698" t="inlineStr">
        <is>
          <t>Preisangabe</t>
        </is>
      </c>
      <c r="B14698" t="inlineStr"/>
      <c r="C14698" t="inlineStr"/>
      <c r="D14698">
        <f> die Preisangabe + = mit Preisangabe versehen +</f>
        <v/>
      </c>
    </row>
    <row r="14699">
      <c r="A14699" t="inlineStr">
        <is>
          <t>Preisbindung</t>
        </is>
      </c>
      <c r="B14699" t="inlineStr"/>
      <c r="C14699" t="inlineStr"/>
      <c r="D14699">
        <f> die Vereinbarungen zur Preisbindung +</f>
        <v/>
      </c>
    </row>
    <row r="14700">
      <c r="A14700" t="inlineStr">
        <is>
          <t>Preise</t>
        </is>
      </c>
      <c r="B14700" t="inlineStr"/>
      <c r="C14700" t="inlineStr"/>
      <c r="D14700">
        <f> zu hohem Preise + = das Fallen der Preise + = die billigeren Preise + = Die Preise sinken. + = die Preise liegen hoch + = die Preise hochtreiben + = die gepfefferten Preise + = das Unterbieten der Preise + = Die Preise stiegen weiter. + = ein beständiges Ansteigen der Preise +</f>
        <v/>
      </c>
    </row>
    <row r="14701">
      <c r="A14701" t="inlineStr">
        <is>
          <t>Preiselbeere</t>
        </is>
      </c>
      <c r="B14701" t="inlineStr"/>
      <c r="C14701" t="inlineStr"/>
      <c r="D14701" t="inlineStr">
        <is>
          <t>cây nam việt quất</t>
        </is>
      </c>
    </row>
    <row r="14702">
      <c r="A14702" t="inlineStr">
        <is>
          <t>Preisen</t>
        </is>
      </c>
      <c r="B14702" t="inlineStr"/>
      <c r="C14702" t="inlineStr"/>
      <c r="D14702">
        <f> die Waren zu festen Preisen + = zu herabgesetzten Preisen +</f>
        <v/>
      </c>
    </row>
    <row r="14703">
      <c r="A14703" t="inlineStr">
        <is>
          <t>preisen</t>
        </is>
      </c>
      <c r="B14703" t="inlineStr"/>
      <c r="C14703" t="inlineStr"/>
      <c r="D14703" t="inlineStr">
        <is>
          <t>hết lời ca ngợi, hết lời tán dương - giáng phúc, ban phúc, dạng bị động) làm cho may mắn, làm cho hạnh phúc, tôn sùng, cầu Chúa phù hộ cho - - hát, cầu kinh, tụng kinh - tán dương, khen ngợi, ca tụng - đề cao, đưa lên địa vị cao, tâng bốc, tán tụng, động tính từ quá khứ) làm cao quý, làm đậm, làm thắm - - tuyên dương, ca ngợi, tôn lên, tô điểm, tô son điểm phấn - - khoe, khoe khoang, khoác lác = preisen +</t>
        </is>
      </c>
    </row>
    <row r="14704">
      <c r="A14704" t="inlineStr">
        <is>
          <t>preisend</t>
        </is>
      </c>
      <c r="B14704" t="inlineStr"/>
      <c r="C14704" t="inlineStr"/>
      <c r="D14704" t="inlineStr">
        <is>
          <t>để tán dương, để khen ngợi, để ca tụng - tán dương, ca ngợi, khen, hay tán dương, hay khen</t>
        </is>
      </c>
    </row>
    <row r="14705">
      <c r="A14705" t="inlineStr">
        <is>
          <t>preisgeben</t>
        </is>
      </c>
      <c r="B14705" t="inlineStr"/>
      <c r="C14705" t="inlineStr"/>
      <c r="D14705" t="inlineStr">
        <is>
          <t>bộm từ bỏ, bỏ rơi, ruồng bỏ - mở ra, vạch trần ra, để lộ ra - bỏ, từ bỏ, buông, thả - để lộ, tỏ ra, biểu lộ, bộc lộ, tiết lộ, phát giác, khám phá - giao lại, dâng, nộp, đầu hàng, chịu để cho chi phối mình - dùng làm vật hy sinh, đem hy sinh, đối xử tàn nhẫn, lừa, bịp</t>
        </is>
      </c>
    </row>
    <row r="14706">
      <c r="A14706" t="inlineStr">
        <is>
          <t>Preisliste</t>
        </is>
      </c>
      <c r="B14706" t="inlineStr"/>
      <c r="C14706" t="inlineStr"/>
      <c r="D14706" t="inlineStr">
        <is>
          <t>bảng giá = eine Preisliste aufstellen für +</t>
        </is>
      </c>
    </row>
    <row r="14707">
      <c r="A14707" t="inlineStr">
        <is>
          <t>Preisrichter</t>
        </is>
      </c>
      <c r="B14707" t="inlineStr"/>
      <c r="C14707" t="inlineStr"/>
      <c r="D14707" t="inlineStr">
        <is>
          <t>hội thẩm, bồi thẩm, người đã tuyên thệ</t>
        </is>
      </c>
    </row>
    <row r="14708">
      <c r="A14708" t="inlineStr">
        <is>
          <t>Preisrichterkollegium</t>
        </is>
      </c>
      <c r="B14708" t="inlineStr"/>
      <c r="C14708" t="inlineStr"/>
      <c r="D14708" t="inlineStr">
        <is>
          <t>ban hội thẩm, ban bồi thẩm, ban giám khảo</t>
        </is>
      </c>
    </row>
    <row r="14709">
      <c r="A14709" t="inlineStr">
        <is>
          <t>Preisschild</t>
        </is>
      </c>
      <c r="B14709" t="inlineStr"/>
      <c r="C14709" t="inlineStr"/>
      <c r="D14709" t="inlineStr">
        <is>
          <t>nhãn, nhãn hiệu, danh hiệu, chiêu bài, phân bổ chính, mái hắt - đồng Mác, dấu, vết, lằn, bớt, đốm, lang, dấu chữ thập, đích, mục đích, mục tiêu &amp; ), chứng cớ, biểu hiện, danh vọng, danh tiếng, mức, tiêu chuẩn, trình độ, điểm, điểm số = mit Preisschild versehen +</t>
        </is>
      </c>
    </row>
    <row r="14710">
      <c r="A14710" t="inlineStr">
        <is>
          <t>Preissteigerung</t>
        </is>
      </c>
      <c r="B14710" t="inlineStr"/>
      <c r="C14710" t="inlineStr"/>
      <c r="D14710" t="inlineStr">
        <is>
          <t>sự đánh giá, sự đánh giá đúng, sự đánh giá cao, sự hiểu rõ giá trị, sự thấy rõ, sự nhân thức, sâu sắc, sự biết thưởng thức, sự biết đánh giá, sự cảm kích, sự nâng giá trị - sự phê phán</t>
        </is>
      </c>
    </row>
    <row r="14711">
      <c r="A14711" t="inlineStr">
        <is>
          <t>Preissturz</t>
        </is>
      </c>
      <c r="B14711" t="inlineStr"/>
      <c r="C14711" t="inlineStr"/>
      <c r="D14711" t="inlineStr">
        <is>
          <t>sự hạ giá nhanh, sự sụt giá bất thình lình, sự ế ẩm, sự đình trệ, sự khủng hoảng kinh tế, sự mất hứng thú</t>
        </is>
      </c>
    </row>
    <row r="14712">
      <c r="A14712" t="inlineStr">
        <is>
          <t>Preistreiber</t>
        </is>
      </c>
      <c r="B14712" t="inlineStr"/>
      <c r="C14712" t="inlineStr"/>
      <c r="D14712" t="inlineStr">
        <is>
          <t>người tâng bốc láo, người quảng cáo láo, người quảng cáo khuếch khoác</t>
        </is>
      </c>
    </row>
    <row r="14713">
      <c r="A14713" t="inlineStr">
        <is>
          <t>preiswert</t>
        </is>
      </c>
      <c r="B14713" t="inlineStr"/>
      <c r="C14713" t="inlineStr"/>
      <c r="D14713" t="inlineStr">
        <is>
          <t>rẻ, rẻ tiền, đi tàu xe hạng ít tiền, ít giá trị, xấu, hời hợt không thành thật, rẻ mạt, hạ, hạ giá - không đắt - có lý, hợp lý, biết lẽ phải, biết điều, vừa phải, phải chăng, có lý trí, biết suy luận, biết suy nghĩ = etwas preiswert kaufen +</t>
        </is>
      </c>
    </row>
    <row r="14714">
      <c r="A14714" t="inlineStr">
        <is>
          <t>prellen</t>
        </is>
      </c>
      <c r="B14714" t="inlineStr"/>
      <c r="C14714" t="inlineStr"/>
      <c r="D14714" t="inlineStr">
        <is>
          <t>bịp, lừa bịp - quịt, trốn, lừa, lừa đảo, lừa gạt, trốn tránh - nảy lên, nhảy vụt ra, huênh hoang khoác lác, khoe khoang, vênh váo, nhún lên nhún xuống, bị trả về cho người ký vì không có tài khoản, dồn ép, đánh lừa làm gì, đuổi ra - tống cổ ra, thải hồi - làm thâm tím, làm cho thâm lại, làm méo mó, làm sứt sẹo, tán, giã, thâm tím lại, thâm lại - tiêu, làm tiêu tan, gian lận, đánh bạc bịp, có ngoại tình, + on) không chung thuỷ - lừa dối - cưỡi ngựa đua, làm dô kề, lừa phỉnh, dùng mánh khoé để dành thắng lợi = prellen +</t>
        </is>
      </c>
    </row>
    <row r="14715">
      <c r="A14715" t="inlineStr">
        <is>
          <t>Prellung</t>
        </is>
      </c>
      <c r="B14715" t="inlineStr"/>
      <c r="C14715" t="inlineStr"/>
      <c r="D14715" t="inlineStr">
        <is>
          <t>vết thâm tím, vết thâm - sự làm giập, sự đụng giập, vết đụng giập</t>
        </is>
      </c>
    </row>
    <row r="14716">
      <c r="A14716" t="inlineStr">
        <is>
          <t>Premiere</t>
        </is>
      </c>
      <c r="B14716" t="inlineStr"/>
      <c r="C14716" t="inlineStr"/>
      <c r="D14716" t="inlineStr">
        <is>
          <t>đêm biểu diễn đầu tiên</t>
        </is>
      </c>
    </row>
    <row r="14717">
      <c r="A14717" t="inlineStr">
        <is>
          <t>Premierminister</t>
        </is>
      </c>
      <c r="B14717" t="inlineStr"/>
      <c r="C14717" t="inlineStr"/>
      <c r="D14717" t="inlineStr">
        <is>
          <t>thủ tướng</t>
        </is>
      </c>
    </row>
    <row r="14718">
      <c r="A14718" t="inlineStr">
        <is>
          <t>Presbyterianer</t>
        </is>
      </c>
      <c r="B14718" t="inlineStr"/>
      <c r="C14718" t="inlineStr"/>
      <c r="D14718" t="inlineStr">
        <is>
          <t>tín đồ giáo hội trưởng lão</t>
        </is>
      </c>
    </row>
    <row r="14719">
      <c r="A14719" t="inlineStr">
        <is>
          <t>Presseinformation</t>
        </is>
      </c>
      <c r="B14719" t="inlineStr"/>
      <c r="C14719" t="inlineStr"/>
      <c r="D14719" t="inlineStr">
        <is>
          <t>của bố thí cho ăn mày, bản thông cáo chưa đăng báo, bản tin phân phát đi</t>
        </is>
      </c>
    </row>
    <row r="14720">
      <c r="A14720" t="inlineStr">
        <is>
          <t>Pressekonferenz</t>
        </is>
      </c>
      <c r="B14720" t="inlineStr"/>
      <c r="C14720" t="inlineStr"/>
      <c r="D14720" t="inlineStr">
        <is>
          <t>cuộc họp báo</t>
        </is>
      </c>
    </row>
    <row r="14721">
      <c r="A14721" t="inlineStr">
        <is>
          <t>Pressemitteilung</t>
        </is>
      </c>
      <c r="B14721" t="inlineStr"/>
      <c r="C14721" t="inlineStr"/>
      <c r="D14721" t="inlineStr">
        <is>
          <t>lời tuyên bố phát cho các báo</t>
        </is>
      </c>
    </row>
    <row r="14722">
      <c r="A14722" t="inlineStr">
        <is>
          <t>Pressen</t>
        </is>
      </c>
      <c r="B14722" t="inlineStr"/>
      <c r="C14722" t="inlineStr"/>
      <c r="D14722" t="inlineStr">
        <is>
          <t>mứt, sự kẹp chặt, sự ép chặt, sự ấn vào, sự tọng vào, sự nhồi nhét, đám đông chen chúc, đám đông tắc nghẽn, sự mắc kẹt, sự kẹt, tình hình khó khăn, tình thế khó xử, hoàn cảnh bế tắc - nhiễu - - sự ép, sự vắt, sự siết, sự véo, sự ôm chặt, đám đông, sự chen chúc, sự hạn chế, sự bắt buộc, sự in dấu tiền đồng, sự ăn bớt, sự ăn chặn, sự ăn hoa hồng lậu, sự ép đối phương bỏ những quân bài quan trọng squeeze play) - sự vặn, sự bóp, sự siết chặt</t>
        </is>
      </c>
    </row>
    <row r="14723">
      <c r="A14723" t="inlineStr">
        <is>
          <t>pressen</t>
        </is>
      </c>
      <c r="B14723" t="inlineStr"/>
      <c r="C14723" t="inlineStr"/>
      <c r="D14723" t="inlineStr">
        <is>
          <t>ép, nép, bóp, ấn, là, ép chặt, ghì chặt, siết chặt, ôm chặt, bóp chặt, thúc ép, thúc bách, dồn ép, thúc giục, giục giã, khẩn hoản, nài ép, nhấn mạnh, đè nặng, xúm xít, túm tụm, chen lấn, quây chặt lấy - hối hả, vội vã, tất bật, bắt, lấy, tước đoạt, trưng dụng - bắt vít, bắt vào bằng vít, vít chặt cửa, siết vít, vặn vít, ky cóp, bòn rút, bóp nặn, ép cho được, cau, nheo, mím, lên dây cót, xoáy - vắt, nén, chen, ẩn, nhét, tống tiền, bòn mót, gây áp lực, nặn ra, ép ra, cố rặn ra, in dấu, + in, out, through...) chen lấn - căng, làm căng thẳng, bắt làm việc quá sức, bắt làm việc căng quá, lợi dụng quá mức, vi phạm, lạm quyền, ôm, lọc, để ráo nước, làm cong, làm méo, ra sức, rán sức, cố sức, gắng sức - cố gắng một cách ì ạch, vác ì ạch, căng ra, thẳng ra, kéo căng, lọc qua = pressen + = pressen +</t>
        </is>
      </c>
    </row>
    <row r="14724">
      <c r="A14724" t="inlineStr">
        <is>
          <t>Pressevertreter</t>
        </is>
      </c>
      <c r="B14724" t="inlineStr"/>
      <c r="C14724" t="inlineStr"/>
      <c r="D14724" t="inlineStr">
        <is>
          <t>nhà báo, thợ in</t>
        </is>
      </c>
    </row>
    <row r="14725">
      <c r="A14725" t="inlineStr">
        <is>
          <t>Pressezentrum</t>
        </is>
      </c>
      <c r="B14725" t="inlineStr"/>
      <c r="C14725" t="inlineStr"/>
      <c r="D14725">
        <f> das Londoner Pressezentrum +</f>
        <v/>
      </c>
    </row>
    <row r="14726">
      <c r="A14726" t="inlineStr">
        <is>
          <t>Prestige</t>
        </is>
      </c>
      <c r="B14726" t="inlineStr"/>
      <c r="C14726" t="inlineStr"/>
      <c r="D14726" t="inlineStr">
        <is>
          <t>uy tín, thanh thế</t>
        </is>
      </c>
    </row>
    <row r="14727">
      <c r="A14727" t="inlineStr">
        <is>
          <t>Prickeln</t>
        </is>
      </c>
      <c r="B14727" t="inlineStr"/>
      <c r="C14727" t="inlineStr"/>
      <c r="D14727" t="inlineStr">
        <is>
          <t>gai, lông gai, cảm giác kim châm, cảm giác đau nhói - sự ngứa ran, sự ngứa như có kiến bò, tiếng ù ù, sự náo nức, sự rộn lên</t>
        </is>
      </c>
    </row>
    <row r="14728">
      <c r="A14728" t="inlineStr">
        <is>
          <t>prickeln</t>
        </is>
      </c>
      <c r="B14728" t="inlineStr"/>
      <c r="C14728" t="inlineStr"/>
      <c r="D14728" t="inlineStr">
        <is>
          <t>châm, chích, chọc, có cảm giác kim châm, đau nhói - lấp lánh, lóng lánh, tỏ ra sắc sảo, tỏ ra linh lợi, làm lấp lánh, làm lóng lánh - cù, làm cho cười, làm cho thích thú, mơn trớn, kích thích, cảm thấy ngưa ngứa, cảm thấy buồn buồn - có cảm giác ngứa ran, ngứa như có kiến bò, ù lên, bị kích động, bị kích thích, náo nức, rộn lên = prickeln +</t>
        </is>
      </c>
    </row>
    <row r="14729">
      <c r="A14729" t="inlineStr">
        <is>
          <t>prickelnd</t>
        </is>
      </c>
      <c r="B14729" t="inlineStr"/>
      <c r="C14729" t="inlineStr"/>
      <c r="D14729" t="inlineStr">
        <is>
          <t>nhanh, nhanh nhẩu, nhanh nhẹn, lanh lợi, hoạt động, phát đạt, nổi bọt lóng lánh, sủi bọt, trong lành, mát mẻ, lồng lộng - kích thích, kích động, hứng thú, lý thú, hồi hộp, làm say mê, làm náo động, để kích thích - sống, sinh động, giống như thật, vui vẻ, hoạt bát hăng hái, năng nổ, sôi nổi, khó khăn, nguy hiểm, thất điên bát đảo, sắc sảo, tươi - có gai, đầy gai, có cảm giác kim châm, có cảm giác đau nhói</t>
        </is>
      </c>
    </row>
    <row r="14730">
      <c r="A14730" t="inlineStr">
        <is>
          <t>Priester</t>
        </is>
      </c>
      <c r="B14730" t="inlineStr"/>
      <c r="C14730" t="inlineStr"/>
      <c r="D14730" t="inlineStr">
        <is>
          <t>thầy tư tế, mục sư, trưởng lão - thầy tu, thầy tế, vồ đập cá = zum Priester weihen + = der buddhistische Priester +</t>
        </is>
      </c>
    </row>
    <row r="14731">
      <c r="A14731" t="inlineStr">
        <is>
          <t>Priesteramtes</t>
        </is>
      </c>
      <c r="B14731" t="inlineStr"/>
      <c r="C14731" t="inlineStr"/>
      <c r="D14731" t="inlineStr">
        <is>
          <t>bắt trả áo thầy tu, tước chức</t>
        </is>
      </c>
    </row>
    <row r="14732">
      <c r="A14732" t="inlineStr">
        <is>
          <t>priesterlich</t>
        </is>
      </c>
      <c r="B14732" t="inlineStr"/>
      <c r="C14732" t="inlineStr"/>
      <c r="D14732" t="inlineStr">
        <is>
          <t>thầy tu, thầy tế, giống thầy tu, giống thầy tế, hợp với thầy tu, hợp với thầy tế - tăng lữ, giáo chức, theo thuyết thần quyền tăng lữ - xương cùng, tế lễ, dùng vào tế lễ</t>
        </is>
      </c>
    </row>
    <row r="14733">
      <c r="A14733" t="inlineStr">
        <is>
          <t>Priesterschaft</t>
        </is>
      </c>
      <c r="B14733" t="inlineStr"/>
      <c r="C14733" t="inlineStr"/>
      <c r="D14733" t="inlineStr">
        <is>
          <t>giới tăng lữ, tăng lữ - chức thầy tu, chức thầy tế</t>
        </is>
      </c>
    </row>
    <row r="14734">
      <c r="A14734" t="inlineStr">
        <is>
          <t>Priesterweihe</t>
        </is>
      </c>
      <c r="B14734" t="inlineStr"/>
      <c r="C14734" t="inlineStr"/>
      <c r="D14734" t="inlineStr">
        <is>
          <t>sự sắp xếp, sự xếp loại, sự ban lệnh, sự định đoạt, lễ thụ chức, lễ tôn phong</t>
        </is>
      </c>
    </row>
    <row r="14735">
      <c r="A14735" t="inlineStr">
        <is>
          <t>Primaballerina</t>
        </is>
      </c>
      <c r="B14735" t="inlineStr"/>
      <c r="C14735" t="inlineStr"/>
      <c r="D14735" t="inlineStr">
        <is>
          <t>nữ diễn viên chính</t>
        </is>
      </c>
    </row>
    <row r="14736">
      <c r="A14736" t="inlineStr">
        <is>
          <t>Primadonna</t>
        </is>
      </c>
      <c r="B14736" t="inlineStr"/>
      <c r="C14736" t="inlineStr"/>
      <c r="D14736" t="inlineStr">
        <is>
          <t>vai nữ chính, người hay tự ái, người hay giận dỗi</t>
        </is>
      </c>
    </row>
    <row r="14737">
      <c r="A14737" t="inlineStr">
        <is>
          <t>Primel</t>
        </is>
      </c>
      <c r="B14737" t="inlineStr"/>
      <c r="C14737" t="inlineStr"/>
      <c r="D14737" t="inlineStr">
        <is>
          <t>cây anh thảo hoa vàng - cây báo xuân, hoa báo xuân, màu hoa anh thảo</t>
        </is>
      </c>
    </row>
    <row r="14738">
      <c r="A14738" t="inlineStr">
        <is>
          <t>primitiv</t>
        </is>
      </c>
      <c r="B14738" t="inlineStr"/>
      <c r="C14738" t="inlineStr"/>
      <c r="D14738" t="inlineStr">
        <is>
          <t>cơ bản, cơ sở, bazơ - - nguyên thuỷ, ban sơ, thô sơ, cổ xưa, gốc - khiếm nhã, bất lịch sự, vô lễ, láo xược, thô lỗ, man rợ, không văn minh, mạnh mẽ, dữ dội, đột ngột, tráng kiện, khoẻ mạnh - đơn, đơn giản, giản dị, mộc mạc, xuềnh xoàng, bình dị, hồn nhiên, dễ hiểu, dễ làm, tuyệt đối là, chỉ là, không khác gì, đơn sơ, nghèo hèn, nhỏ mọn, không đáng kể, ngu dại, dốt nát, thiếu kinh nghiệm</t>
        </is>
      </c>
    </row>
    <row r="14739">
      <c r="A14739" t="inlineStr">
        <is>
          <t>Primzahl</t>
        </is>
      </c>
      <c r="B14739" t="inlineStr"/>
      <c r="C14739" t="inlineStr"/>
      <c r="D14739">
        <f> die Primzahl +</f>
        <v/>
      </c>
    </row>
    <row r="14740">
      <c r="A14740" t="inlineStr">
        <is>
          <t>Prinz</t>
        </is>
      </c>
      <c r="B14740" t="inlineStr"/>
      <c r="C14740" t="inlineStr"/>
      <c r="D14740" t="inlineStr">
        <is>
          <t>hoàng tử, hoàng thân, ông hoàng, tay cự phách, chúa trùm</t>
        </is>
      </c>
    </row>
    <row r="14741">
      <c r="A14741" t="inlineStr">
        <is>
          <t>Prinzessin</t>
        </is>
      </c>
      <c r="B14741" t="inlineStr"/>
      <c r="C14741" t="inlineStr"/>
      <c r="D14741" t="inlineStr">
        <is>
          <t>bà chúa, bà hoàng, công chúa, quận chúa princess of the blood), nữ vương</t>
        </is>
      </c>
    </row>
    <row r="14742">
      <c r="A14742" t="inlineStr">
        <is>
          <t>Prinzip</t>
        </is>
      </c>
      <c r="B14742" t="inlineStr"/>
      <c r="C14742" t="inlineStr"/>
      <c r="D14742" t="inlineStr">
        <is>
          <t>gốc, nguồn gốc, yếu tố cơ bản, nguyên lý, nguyên tắc, nguyên tắc đạo đức, phép tắc, phương châm xử thế, nguyên tắc cấu tạo, yếu tố cấu tạo đặc trưng = aus Prinzip +</t>
        </is>
      </c>
    </row>
    <row r="14743">
      <c r="A14743" t="inlineStr">
        <is>
          <t>Prinzipal</t>
        </is>
      </c>
      <c r="B14743" t="inlineStr"/>
      <c r="C14743" t="inlineStr"/>
      <c r="D14743" t="inlineStr">
        <is>
          <t>chủ - người đứng đầu, giám đốc, hiệu trưởng, chủ mướn, chủ thuê, người uỷ nhiệm, người đọ súng tay đôi, thủ phạm chính, tiền vốn, vốn chính, vốn nguyên thuỷ, xà cái, xà chính</t>
        </is>
      </c>
    </row>
    <row r="14744">
      <c r="A14744" t="inlineStr">
        <is>
          <t>prinzipiell</t>
        </is>
      </c>
      <c r="B14744" t="inlineStr"/>
      <c r="C14744" t="inlineStr"/>
      <c r="D14744" t="inlineStr">
        <is>
          <t>cơ bản, cơ sở, bazơ - chủ yếu, gốc</t>
        </is>
      </c>
    </row>
    <row r="14745">
      <c r="A14745" t="inlineStr">
        <is>
          <t>Priorin</t>
        </is>
      </c>
      <c r="B14745" t="inlineStr"/>
      <c r="C14745" t="inlineStr"/>
      <c r="D14745" t="inlineStr">
        <is>
          <t>bà trưởng tu viện</t>
        </is>
      </c>
    </row>
    <row r="14746">
      <c r="A14746" t="inlineStr">
        <is>
          <t>Prise</t>
        </is>
      </c>
      <c r="B14746" t="inlineStr"/>
      <c r="C14746" t="inlineStr"/>
      <c r="D14746" t="inlineStr">
        <is>
          <t>đánh giá cao, quý, tịch thu làm chiến lợi phẩm, nạy, bẩy lên</t>
        </is>
      </c>
    </row>
    <row r="14747">
      <c r="A14747" t="inlineStr">
        <is>
          <t>Prisma</t>
        </is>
      </c>
      <c r="B14747" t="inlineStr"/>
      <c r="C14747" t="inlineStr"/>
      <c r="D14747" t="inlineStr">
        <is>
          <t>lăng trụ, lăng kính, các màu sắc lăng kính</t>
        </is>
      </c>
    </row>
    <row r="14748">
      <c r="A14748" t="inlineStr">
        <is>
          <t>prismatisch</t>
        </is>
      </c>
      <c r="B14748" t="inlineStr"/>
      <c r="C14748" t="inlineStr"/>
      <c r="D14748" t="inlineStr">
        <is>
          <t>lăng trụ, giống lăng trụ, lăng kính, giống lăng kính, hợp bởi lăng kính, phân ra bởi lăng kính, sáng rực rỡ</t>
        </is>
      </c>
    </row>
    <row r="14749">
      <c r="A14749" t="inlineStr">
        <is>
          <t>Pritsche</t>
        </is>
      </c>
      <c r="B14749" t="inlineStr"/>
      <c r="C14749" t="inlineStr"/>
      <c r="D14749" t="inlineStr">
        <is>
          <t>giường phản - nền, bục, bệ, sân ga, chỗ đứng ở hai đầu toa, chỗ đứng, bục giảng, bục diễn thuyết, diễn đàn, thuật nói, thuật diễn thuyết, cương lĩnh chính trị</t>
        </is>
      </c>
    </row>
    <row r="14750">
      <c r="A14750" t="inlineStr">
        <is>
          <t>privat</t>
        </is>
      </c>
      <c r="B14750" t="inlineStr"/>
      <c r="C14750" t="inlineStr"/>
      <c r="D14750" t="inlineStr">
        <is>
          <t>thân mật, mật thiết, thân tính, quen thuộc, riêng tư, riêng biệt, ấm cúng, chung chăn chung gối, gian gâm, thông dâm, bản chất, ý nghĩ tình cảm sâu sắc nhất, sâu sắc - cá nhân, tư, riêng, nói đến cá nhân, ám chỉ cá nhân, chỉ trích cá nhân - mật, kín, xa vắng, khuất nẻo, hẻo lánh, thích ẩn dật, thích sống cách biệt - ở số ít, một mình, đặc biệt, kỳ dị, phi thường, lập di, duy nhất, độc nhất</t>
        </is>
      </c>
    </row>
    <row r="14751">
      <c r="A14751" t="inlineStr">
        <is>
          <t>Privathand</t>
        </is>
      </c>
      <c r="B14751" t="inlineStr"/>
      <c r="C14751" t="inlineStr"/>
      <c r="D14751" t="inlineStr">
        <is>
          <t>làm mất tính dân tộc, làm mất quốc tịch, tước quyền công dân, tư hữu hoá</t>
        </is>
      </c>
    </row>
    <row r="14752">
      <c r="A14752" t="inlineStr">
        <is>
          <t>Privatleben</t>
        </is>
      </c>
      <c r="B14752" t="inlineStr"/>
      <c r="C14752" t="inlineStr"/>
      <c r="D14752" t="inlineStr">
        <is>
          <t>sự riêng tư, sự xa lánh, sự cách biệt, sự bí mật, sự kín đáo = im Privatleben +</t>
        </is>
      </c>
    </row>
    <row r="14753">
      <c r="A14753" t="inlineStr">
        <is>
          <t>Privatlehrer</t>
        </is>
      </c>
      <c r="B14753" t="inlineStr"/>
      <c r="C14753" t="inlineStr"/>
      <c r="D14753" t="inlineStr">
        <is>
          <t>người giám hộ, gia sư, thầy giáo kèm riêng, trợ lý học tập</t>
        </is>
      </c>
    </row>
    <row r="14754">
      <c r="A14754" t="inlineStr">
        <is>
          <t>Privileg</t>
        </is>
      </c>
      <c r="B14754" t="inlineStr"/>
      <c r="C14754" t="inlineStr"/>
      <c r="D14754" t="inlineStr">
        <is>
          <t>tình trạng ở trước, tình trạng trước - lợi, lợi ích, buổi biểu diễn, trận đấu benifit night, benifit match), tiền trợ cấp, tiền tuất, phúc lợi, đặc quyền tài phán - hiến chương, đặc quyền, sự thuê tàu, hợp đồng thuê tàu, giấy nhượng đất - sự miễn, sự được miễm, sự miễm dịch - tự do, quyền tự do, sự tự tiện, sự mạn phép, số nhiều) thái độ sỗ sàng, thái độ coi thường, thái độ nhờn, thái độ tuỳ tiện, nữ thần tự do - - đặc ân</t>
        </is>
      </c>
    </row>
    <row r="14755">
      <c r="A14755" t="inlineStr">
        <is>
          <t>privilegieren</t>
        </is>
      </c>
      <c r="B14755" t="inlineStr"/>
      <c r="C14755" t="inlineStr"/>
      <c r="D14755" t="inlineStr">
        <is>
          <t>ban đặc quyền, thuê mướn, xe cộ - cho đặc quyền, ban đặc ân, miễn khỏi chịu</t>
        </is>
      </c>
    </row>
    <row r="14756">
      <c r="A14756" t="inlineStr">
        <is>
          <t>Privilegierte</t>
        </is>
      </c>
      <c r="B14756" t="inlineStr"/>
      <c r="C14756" t="inlineStr"/>
      <c r="D14756" t="inlineStr">
        <is>
          <t>người được ban, người được hưởng trợ cấp, người được hưởng quyền chuyển nhượng</t>
        </is>
      </c>
    </row>
    <row r="14757">
      <c r="A14757" t="inlineStr">
        <is>
          <t>pro</t>
        </is>
      </c>
      <c r="B14757" t="inlineStr"/>
      <c r="C14757" t="inlineStr"/>
      <c r="D14757" t="inlineStr">
        <is>
          <t>mỗi</t>
        </is>
      </c>
    </row>
    <row r="14758">
      <c r="A14758" t="inlineStr">
        <is>
          <t>Probe</t>
        </is>
      </c>
      <c r="B14758" t="inlineStr"/>
      <c r="C14758" t="inlineStr"/>
      <c r="D14758" t="inlineStr">
        <is>
          <t>sự tán thành, sự đồng ý, sự chấp thuận, sự phê chuẩn - sự thử, sự thí nghiệm, sự xét nghiệm, sự phân tích, kim loại để thử, kim loại để thí nghiệm - thí dụ, ví dụ, mẫu, gương mẫu, gương, cái để làm gương, tiền lệ, lệ trước, vật so sánh, cái tương đương - cuộc thí nghiệm - kiểu mẫu, mẫu hàng, mô hình, kiểu, mẫu vẽ, đường hướng dẫn hạ cánh, sơ đồ ném bom, sơ đồ bắn phá - sự thử thách, sự tập sự, thời gian thử thách, thời gian tập sự, sự tạm tha có theo dõi, thời gian tạm tha có theo dõi - cái thông, cái que thăm, máy dò, cái dò, cực dò, sự thăm dò, sự điều tra - chứng, chứng cớ, bằng chứng, sự chứng minh, sự thử súng, sự thử chất nổ, nơi thử súng, nơi thử chất nổ, ống thử, bản in thử, tiêu chuẩn, nồng độ của rượu cất, sự xét sử, tính không xuyên qua được - tính chịu đựng - sự kể lại, sự nhắc lại, sự diễn tập - - sự rung cây lấy quả, sự trải ra sàn, ổ rơm, chăn trải tạm để nằm, sự tống tiền, để thử - vật mẫu, mẫu để xét nghiệm, cuồm thứ người - sự toan làm - vỏ, mai, sự làm thử, sự sát hạch, bài kiểm tra, thuốc thử, vật để thử, đá thử vàng, cái để đánh gía - việc xét xử, sự xử án, điều thử thách, nỗi gian nan = die Probe + = zur Probe + = auf Probe + = nach Probe + = die Probe machen + = die Probe bestehen + = eine Probe nehmen von + = auf die Probe stellen +</t>
        </is>
      </c>
    </row>
    <row r="14759">
      <c r="A14759" t="inlineStr">
        <is>
          <t>Probeabzug</t>
        </is>
      </c>
      <c r="B14759" t="inlineStr"/>
      <c r="C14759" t="inlineStr"/>
      <c r="D14759" t="inlineStr">
        <is>
          <t>chứng, chứng cớ, bằng chứng, sự chứng minh, sự thử, sự thử thách, sự thử súng, sự thử chất nổ, nơi thử súng, nơi thử chất nổ, ống thử, bản in thử, tiêu chuẩn, nồng độ của rượu cất - sự xét sử, tính không xuyên qua được, tính chịu đựng = einen Probeabzug machen +</t>
        </is>
      </c>
    </row>
    <row r="14760">
      <c r="A14760" t="inlineStr">
        <is>
          <t>Probefahrt</t>
        </is>
      </c>
      <c r="B14760" t="inlineStr"/>
      <c r="C14760" t="inlineStr"/>
      <c r="D14760">
        <f> die Probefahrt + = die Probefahrt +</f>
        <v/>
      </c>
    </row>
    <row r="14761">
      <c r="A14761" t="inlineStr">
        <is>
          <t>Probekandidat</t>
        </is>
      </c>
      <c r="B14761" t="inlineStr"/>
      <c r="C14761" t="inlineStr"/>
      <c r="D14761" t="inlineStr">
        <is>
          <t>người đang tập sự, phạm nhân được tạm tha có theo dõi</t>
        </is>
      </c>
    </row>
    <row r="14762">
      <c r="A14762" t="inlineStr">
        <is>
          <t>proben</t>
        </is>
      </c>
      <c r="B14762" t="inlineStr"/>
      <c r="C14762" t="inlineStr"/>
      <c r="D14762" t="inlineStr">
        <is>
          <t>nhắc lại, kể lại, diễn tập</t>
        </is>
      </c>
    </row>
    <row r="14763">
      <c r="A14763" t="inlineStr">
        <is>
          <t>Probezeit</t>
        </is>
      </c>
      <c r="B14763" t="inlineStr"/>
      <c r="C14763" t="inlineStr"/>
      <c r="D14763" t="inlineStr">
        <is>
          <t>sự thử thách, sự tập sự, thời gian thử thách, thời gian tập sự, sự tạm tha có theo dõi, thời gian tạm tha có theo dõi = auf Probezeit +</t>
        </is>
      </c>
    </row>
    <row r="14764">
      <c r="A14764" t="inlineStr">
        <is>
          <t>probieren</t>
        </is>
      </c>
      <c r="B14764" t="inlineStr"/>
      <c r="C14764" t="inlineStr"/>
      <c r="D14764" t="inlineStr">
        <is>
          <t>lấy mẫu, đưa mẫu, thử - nếm, nếm mùi, thưởng thức, hưởng, ăn uống ít, ăn uống qua loa, nhấm nháp, có vị, biết mùi, trải qua - thử thách, kiểm tra, thử bằng thuốc thử, phân tích - thử xem, làm thử, dùng thử, cố gắng, gắng sức, gắng làm, xử, xét xử, làm mệt mỏi, thử làm, toan làm, chực làm, cố, cố làm</t>
        </is>
      </c>
    </row>
    <row r="14765">
      <c r="A14765" t="inlineStr">
        <is>
          <t>Probierer</t>
        </is>
      </c>
      <c r="B14765" t="inlineStr"/>
      <c r="C14765" t="inlineStr"/>
      <c r="D14765" t="inlineStr">
        <is>
          <t>người nếm, người nếm rượu, người nếm trà, cốc để nếm, người duyệt bản thảo</t>
        </is>
      </c>
    </row>
    <row r="14766">
      <c r="A14766" t="inlineStr">
        <is>
          <t>Probierstecher</t>
        </is>
      </c>
      <c r="B14766" t="inlineStr"/>
      <c r="C14766" t="inlineStr"/>
      <c r="D14766" t="inlineStr">
        <is>
          <t>người nếm, người nếm rượu, người nếm trà, cốc để nếm, người duyệt bản thảo</t>
        </is>
      </c>
    </row>
    <row r="14767">
      <c r="A14767" t="inlineStr">
        <is>
          <t>Probierstein</t>
        </is>
      </c>
      <c r="B14767" t="inlineStr"/>
      <c r="C14767" t="inlineStr"/>
      <c r="D14767" t="inlineStr">
        <is>
          <t>đá thử vàng, tiêu chuẩn</t>
        </is>
      </c>
    </row>
    <row r="14768">
      <c r="A14768" t="inlineStr">
        <is>
          <t>problematisch</t>
        </is>
      </c>
      <c r="B14768" t="inlineStr"/>
      <c r="C14768" t="inlineStr"/>
      <c r="D14768" t="inlineStr">
        <is>
          <t>còn phải bàn, không chắc, mơ hồ</t>
        </is>
      </c>
    </row>
    <row r="14769">
      <c r="A14769" t="inlineStr">
        <is>
          <t>Problemstellung</t>
        </is>
      </c>
      <c r="B14769" t="inlineStr"/>
      <c r="C14769" t="inlineStr"/>
      <c r="D14769" t="inlineStr">
        <is>
          <t>vấn đề, bài toán, điều khó hiểu, thế cờ, bàn luận đến một vấn đề, có vấn đề, có luận đề</t>
        </is>
      </c>
    </row>
    <row r="14770">
      <c r="A14770" t="inlineStr">
        <is>
          <t>Produkt</t>
        </is>
      </c>
      <c r="B14770" t="inlineStr"/>
      <c r="C14770" t="inlineStr"/>
      <c r="D14770" t="inlineStr">
        <is>
          <t>sự sản xuất, sản phẩm, khả năng sản xuất, sảm lượng, hiệu suất - sản lượng, sản vật, kết quả - vật phẩm, tích - sự đưa ra, sự trình bày, sự chế tạo, sự sinh, tác phẩm, sự bỏ vốn và phương tiện để dựng - con cái, con cháu, dòng dõi = der Werbespot für mehr als ein Produkt +</t>
        </is>
      </c>
    </row>
    <row r="14771">
      <c r="A14771" t="inlineStr">
        <is>
          <t>Produktionsleiter</t>
        </is>
      </c>
      <c r="B14771" t="inlineStr"/>
      <c r="C14771" t="inlineStr"/>
      <c r="D14771">
        <f> der Produktionsleiter +</f>
        <v/>
      </c>
    </row>
    <row r="14772">
      <c r="A14772" t="inlineStr">
        <is>
          <t>produktiv</t>
        </is>
      </c>
      <c r="B14772" t="inlineStr"/>
      <c r="C14772" t="inlineStr"/>
      <c r="D14772" t="inlineStr">
        <is>
          <t>sản xuất, sinh sản, sinh sôi, sản xuất nhiều, sinh sản nhiều, màu mỡ, phong phú = produktiv + = produktiv +</t>
        </is>
      </c>
    </row>
    <row r="14773">
      <c r="A14773" t="inlineStr">
        <is>
          <t>Produzieren</t>
        </is>
      </c>
      <c r="B14773" t="inlineStr"/>
      <c r="C14773" t="inlineStr"/>
      <c r="D14773" t="inlineStr">
        <is>
          <t>sản lượng, sản vật, sản phẩm, kết quả</t>
        </is>
      </c>
    </row>
    <row r="14774">
      <c r="A14774" t="inlineStr">
        <is>
          <t>produzieren</t>
        </is>
      </c>
      <c r="B14774" t="inlineStr"/>
      <c r="C14774" t="inlineStr"/>
      <c r="D14774" t="inlineStr">
        <is>
          <t>trình ra, đưa ra, giơ ra, sản xuất, chế tạo, viết ra, xuất bản, gây ra, đem lại, sinh đẻ, kéo dài = sich produzieren +</t>
        </is>
      </c>
    </row>
    <row r="14775">
      <c r="A14775" t="inlineStr">
        <is>
          <t>profan</t>
        </is>
      </c>
      <c r="B14775" t="inlineStr"/>
      <c r="C14775" t="inlineStr"/>
      <c r="D14775" t="inlineStr">
        <is>
          <t>chung, công, công cộng, thường, thông thường, bình thường, phổ biến, phổ thông, tầm thường, thô tục - báng bổ, ngoại đạo, trần tục</t>
        </is>
      </c>
    </row>
    <row r="14776">
      <c r="A14776" t="inlineStr">
        <is>
          <t>professionell</t>
        </is>
      </c>
      <c r="B14776" t="inlineStr"/>
      <c r="C14776" t="inlineStr"/>
      <c r="D14776" t="inlineStr">
        <is>
          <t>nghề, nghề nghiệp, chuyên nghiệp</t>
        </is>
      </c>
    </row>
    <row r="14777">
      <c r="A14777" t="inlineStr">
        <is>
          <t>Professor</t>
        </is>
      </c>
      <c r="B14777" t="inlineStr"/>
      <c r="C14777" t="inlineStr"/>
      <c r="D14777" t="inlineStr">
        <is>
          <t>giáo sư, giáo đồ, tín đồ = als Professor lehren + = der zerstreute Professor + = der ordentliche Professor + = der außerordentliche Professor + = der Außerordentliche Professor +</t>
        </is>
      </c>
    </row>
    <row r="14778">
      <c r="A14778" t="inlineStr">
        <is>
          <t>Professorenkollegium</t>
        </is>
      </c>
      <c r="B14778" t="inlineStr"/>
      <c r="C14778" t="inlineStr"/>
      <c r="D14778" t="inlineStr">
        <is>
          <t>các giáo sư, tập thể giáo sư professoriate), chức giáo sư đại học</t>
        </is>
      </c>
    </row>
    <row r="14779">
      <c r="A14779" t="inlineStr">
        <is>
          <t>Professorin</t>
        </is>
      </c>
      <c r="B14779" t="inlineStr"/>
      <c r="C14779" t="inlineStr"/>
      <c r="D14779" t="inlineStr">
        <is>
          <t>giáo sư, giáo đồ, tín đồ</t>
        </is>
      </c>
    </row>
    <row r="14780">
      <c r="A14780" t="inlineStr">
        <is>
          <t>Professur</t>
        </is>
      </c>
      <c r="B14780" t="inlineStr"/>
      <c r="C14780" t="inlineStr"/>
      <c r="D14780" t="inlineStr">
        <is>
          <t>chức giáo sư = die ordentliche Professur + = eine Professur innehaben +</t>
        </is>
      </c>
    </row>
    <row r="14781">
      <c r="A14781" t="inlineStr">
        <is>
          <t>Profi</t>
        </is>
      </c>
      <c r="B14781" t="inlineStr"/>
      <c r="C14781" t="inlineStr"/>
      <c r="D14781" t="inlineStr">
        <is>
          <t>người chuyên nghiệp, đấu thủ nhà nghề = der Profi +</t>
        </is>
      </c>
    </row>
    <row r="14782">
      <c r="A14782" t="inlineStr">
        <is>
          <t>Profil</t>
        </is>
      </c>
      <c r="B14782" t="inlineStr"/>
      <c r="C14782" t="inlineStr"/>
      <c r="D14782" t="inlineStr">
        <is>
          <t>tính nết, tính cách, cá tính, đặc tính, đặc điểm, nét đặc sắc, chí khí, nghị lực, nhân vật, người lập dị, tên tuổi, danh tiếng, tiếng, giấy chứng nhận, chữ, nét chữ - nét mặt nhìn nghiêng, mặt nghiêng, sơ lược tiểu sử - sự cắt, chỗ cắt, phần cắt ra, đoạn cắt ra, khu vực, tiết đoạn, mặt cắt, tiết diện, phân chi, tiểu đội, lát cắt, tầng lớp nhân dân - bước đi, cách đi, dáng đi, tiếng chân bước, sự đạp mái, mặt bậc cầu thang, tấm phủ bậc cầu thang, đế ủng, Talông, mặt đường ray, phôi, khoảng cách bàn đạp, khoảng cách trục = im Profil zeichnen + = mit Profil versehen +</t>
        </is>
      </c>
    </row>
    <row r="14783">
      <c r="A14783" t="inlineStr">
        <is>
          <t>profilieren</t>
        </is>
      </c>
      <c r="B14783" t="inlineStr"/>
      <c r="C14783" t="inlineStr"/>
      <c r="D14783" t="inlineStr">
        <is>
          <t>về mặt nghiêng, trình bày mặt nghiêng, chụp mặt nghiêng</t>
        </is>
      </c>
    </row>
    <row r="14784">
      <c r="A14784" t="inlineStr">
        <is>
          <t>profiliert</t>
        </is>
      </c>
      <c r="B14784" t="inlineStr"/>
      <c r="C14784" t="inlineStr"/>
      <c r="D14784" t="inlineStr">
        <is>
          <t>lồi lên, nhô lên, đáng chú ý, nổi bật, xuất chúng, lỗi lạc, nổi tiếng</t>
        </is>
      </c>
    </row>
    <row r="14785">
      <c r="A14785" t="inlineStr">
        <is>
          <t>Profilteil</t>
        </is>
      </c>
      <c r="B14785" t="inlineStr"/>
      <c r="C14785" t="inlineStr"/>
      <c r="D14785" t="inlineStr">
        <is>
          <t>hình, hình dạng, hình thù, sự thể hiện cụ thể, loại, kiểu, hình thức, sự sắp xếp, sự sắp đặt, bóng, bóng ma, khuôn, mẫu, thạch bỏ khuôn, thịt đông bỏ khuôn, các đôn</t>
        </is>
      </c>
    </row>
    <row r="14786">
      <c r="A14786" t="inlineStr">
        <is>
          <t>Profit</t>
        </is>
      </c>
      <c r="B14786" t="inlineStr"/>
      <c r="C14786" t="inlineStr"/>
      <c r="D14786" t="inlineStr">
        <is>
          <t>lợi, lợi ích, bổ ích, tiền lãi, lợi nhuận = ohne Profit +</t>
        </is>
      </c>
    </row>
    <row r="14787">
      <c r="A14787" t="inlineStr">
        <is>
          <t>profitieren</t>
        </is>
      </c>
      <c r="B14787" t="inlineStr"/>
      <c r="C14787" t="inlineStr"/>
      <c r="D14787" t="inlineStr">
        <is>
          <t>làm lợi, mang lợi, có lợi, kiếm lợi, lợi dụng, có ích = profitieren +</t>
        </is>
      </c>
    </row>
    <row r="14788">
      <c r="A14788" t="inlineStr">
        <is>
          <t>Prognose</t>
        </is>
      </c>
      <c r="B14788" t="inlineStr"/>
      <c r="C14788" t="inlineStr"/>
      <c r="D14788" t="inlineStr">
        <is>
          <t>sự dự đoán trước, sự dự báo trước, sự biết lo xa - sự nói trước, sự đoán trước, sự dự đoán, lời nói trước, lời đoán trước, lời dự đoán, lời tiên tri = die Prognose +</t>
        </is>
      </c>
    </row>
    <row r="14789">
      <c r="A14789" t="inlineStr">
        <is>
          <t>prognostisch</t>
        </is>
      </c>
      <c r="B14789" t="inlineStr"/>
      <c r="C14789" t="inlineStr"/>
      <c r="D14789" t="inlineStr">
        <is>
          <t>đoán trước, tiên lượng</t>
        </is>
      </c>
    </row>
    <row r="14790">
      <c r="A14790" t="inlineStr">
        <is>
          <t>Programmablaufplan</t>
        </is>
      </c>
      <c r="B14790" t="inlineStr"/>
      <c r="C14790" t="inlineStr"/>
      <c r="D14790">
        <f> der Programmablaufplan +</f>
        <v/>
      </c>
    </row>
    <row r="14791">
      <c r="A14791" t="inlineStr">
        <is>
          <t>Programmdirektor</t>
        </is>
      </c>
      <c r="B14791" t="inlineStr"/>
      <c r="C14791" t="inlineStr"/>
      <c r="D14791" t="inlineStr">
        <is>
          <t>người kiểm tra, người kiểm soát, quản gia, quản lý, trưởng ban quản trị comptroller), bộ điều chỉnh</t>
        </is>
      </c>
    </row>
    <row r="14792">
      <c r="A14792" t="inlineStr">
        <is>
          <t>Programme</t>
        </is>
      </c>
      <c r="B14792" t="inlineStr">
        <is>
          <t>verb</t>
        </is>
      </c>
      <c r="C14792" t="inlineStr"/>
      <c r="D14792" t="inlineStr">
        <is>
          <t>đề cương bài giảng, đề cương khoá học, kế hoạch học tập = die Sammlung diverser Programme + = das Minimumangebot der über Kabel verbreiteten Programme +</t>
        </is>
      </c>
    </row>
    <row r="14793">
      <c r="A14793" t="inlineStr">
        <is>
          <t>Programmheft</t>
        </is>
      </c>
      <c r="B14793" t="inlineStr"/>
      <c r="C14793" t="inlineStr"/>
      <c r="D14793" t="inlineStr">
        <is>
          <t>chương trình, cương lĩnh</t>
        </is>
      </c>
    </row>
    <row r="14794">
      <c r="A14794" t="inlineStr">
        <is>
          <t>programmierbar</t>
        </is>
      </c>
      <c r="B14794" t="inlineStr"/>
      <c r="C14794" t="inlineStr"/>
      <c r="D14794">
        <f> manuell programmierbar +</f>
        <v/>
      </c>
    </row>
    <row r="14795">
      <c r="A14795" t="inlineStr">
        <is>
          <t>programmieren</t>
        </is>
      </c>
      <c r="B14795" t="inlineStr"/>
      <c r="C14795" t="inlineStr"/>
      <c r="D14795" t="inlineStr">
        <is>
          <t>đặt chương trình, lập chương trình</t>
        </is>
      </c>
    </row>
    <row r="14796">
      <c r="A14796" t="inlineStr">
        <is>
          <t>Programmierer</t>
        </is>
      </c>
      <c r="B14796" t="inlineStr"/>
      <c r="C14796" t="inlineStr"/>
      <c r="D14796" t="inlineStr">
        <is>
          <t>người làm công tác mật mã</t>
        </is>
      </c>
    </row>
    <row r="14797">
      <c r="A14797" t="inlineStr">
        <is>
          <t>Programmierung</t>
        </is>
      </c>
      <c r="B14797" t="inlineStr"/>
      <c r="C14797" t="inlineStr"/>
      <c r="D14797">
        <f> die manuelle Programmierung +</f>
        <v/>
      </c>
    </row>
    <row r="14798">
      <c r="A14798" t="inlineStr">
        <is>
          <t>Programmzweig</t>
        </is>
      </c>
      <c r="B14798" t="inlineStr"/>
      <c r="C14798" t="inlineStr"/>
      <c r="D14798" t="inlineStr">
        <is>
          <t>chân, cẳng, ống, nhánh com-pa, cạnh bên, đoạn, chặng, giai đoạn, ván, kẻ lừa đảo</t>
        </is>
      </c>
    </row>
    <row r="14799">
      <c r="A14799" t="inlineStr">
        <is>
          <t>Progression</t>
        </is>
      </c>
      <c r="B14799" t="inlineStr"/>
      <c r="C14799" t="inlineStr"/>
      <c r="D14799" t="inlineStr">
        <is>
          <t>sự tiến tới, sự tiến bộ, sự tiến triển, sự phát triển, sự tiến hành, cấp số</t>
        </is>
      </c>
    </row>
    <row r="14800">
      <c r="A14800" t="inlineStr">
        <is>
          <t>Projekt</t>
        </is>
      </c>
      <c r="B14800" t="inlineStr"/>
      <c r="C14800" t="inlineStr"/>
      <c r="D14800" t="inlineStr">
        <is>
          <t>sự tích cực, sự hoạt động, sự nhanh nhẹn, sự linh lợi, hoạt động, phạm vi hoạt động, tính hoạt động, độ hoạt động, tính phóng xạ, độ phóng xạ - 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phương sách, phương kế, chước mưu, vật sáng chế ra, thiết bị, dụng cụ, máy móc, hình vẽ, hình trang trí, hình tương trưng, châm ngôn, đề từ - sơ đồ, bản đồ thành phố, bản đồ, mặt phẳng, dàn bài, dàn ý, cách tiến hành, cách làm - đề án, dự án, công trình, công cuộc lớn - sự sắp xếp theo hệ thống, sự phối hợp, âm mưu, lược đồ, giản đồ = ein Projekt fördern +</t>
        </is>
      </c>
    </row>
    <row r="14801">
      <c r="A14801" t="inlineStr">
        <is>
          <t>Projektemacher</t>
        </is>
      </c>
      <c r="B14801" t="inlineStr"/>
      <c r="C14801" t="inlineStr"/>
      <c r="D14801" t="inlineStr">
        <is>
          <t>người phác hoạ, người vẽ kiểu, người phác thảo cách trình bày, người trang trí, người thiết kế</t>
        </is>
      </c>
    </row>
    <row r="14802">
      <c r="A14802" t="inlineStr">
        <is>
          <t>projektieren</t>
        </is>
      </c>
      <c r="B14802" t="inlineStr"/>
      <c r="C14802" t="inlineStr"/>
      <c r="D14802" t="inlineStr">
        <is>
          <t>định, có ý định, có ý muốn, định dùng, dành, định nói, ý muốn nói, có mục đích - phóng, chiếu ra, chiếu, đặt kế hoạch, thảo kế hoạch, làm đề án, nhô ra, lồi ra, diễn đạt rõ ý, diễn xuất rõ ý</t>
        </is>
      </c>
    </row>
    <row r="14803">
      <c r="A14803" t="inlineStr">
        <is>
          <t>Projektil</t>
        </is>
      </c>
      <c r="B14803" t="inlineStr"/>
      <c r="C14803" t="inlineStr"/>
      <c r="D14803" t="inlineStr">
        <is>
          <t>vật phóng ra, đạn bắn ra</t>
        </is>
      </c>
    </row>
    <row r="14804">
      <c r="A14804" t="inlineStr">
        <is>
          <t>Projektion</t>
        </is>
      </c>
      <c r="B14804" t="inlineStr"/>
      <c r="C14804" t="inlineStr"/>
      <c r="D14804" t="inlineStr">
        <is>
          <t>sự phóng ra, sự bắn ra, phép chiếu, sự chiếu, hình chiếu, sự chiếu phim, sự nhô ra, sự lồi ra, chỗ nhô ra, chỗ lồi ra, sự đặt kế hoạch, sự đặt đề án, sự hiện hình, sự hình thành cụ thể</t>
        </is>
      </c>
    </row>
    <row r="14805">
      <c r="A14805" t="inlineStr">
        <is>
          <t>Projektiv-</t>
        </is>
      </c>
      <c r="B14805" t="inlineStr"/>
      <c r="C14805" t="inlineStr"/>
      <c r="D14805" t="inlineStr">
        <is>
          <t>chiếu, xạ ảnh</t>
        </is>
      </c>
    </row>
    <row r="14806">
      <c r="A14806" t="inlineStr">
        <is>
          <t>Projektor</t>
        </is>
      </c>
      <c r="B14806" t="inlineStr"/>
      <c r="C14806" t="inlineStr"/>
      <c r="D14806" t="inlineStr">
        <is>
          <t>người đặt kế hoạch, người đặt đề án, người đề xướng thành lập các tổ chức đầu cơ, máy chiếu, đèn pha, súng phóng</t>
        </is>
      </c>
    </row>
    <row r="14807">
      <c r="A14807" t="inlineStr">
        <is>
          <t>proklamieren</t>
        </is>
      </c>
      <c r="B14807" t="inlineStr"/>
      <c r="C14807" t="inlineStr"/>
      <c r="D14807" t="inlineStr">
        <is>
          <t>công bố, tuyên bố, để lộ ra, chỉ ra, tuyên bố cấm</t>
        </is>
      </c>
    </row>
    <row r="14808">
      <c r="A14808" t="inlineStr">
        <is>
          <t>Proklamierung</t>
        </is>
      </c>
      <c r="B14808" t="inlineStr"/>
      <c r="C14808" t="inlineStr"/>
      <c r="D14808" t="inlineStr">
        <is>
          <t>sự tuyên bố, lời tuyên bố, bản tuyên ngôn, sự công bố, sự khai, lời khai, tờ khai, sự xướng lên</t>
        </is>
      </c>
    </row>
    <row r="14809">
      <c r="A14809" t="inlineStr">
        <is>
          <t>Proktor</t>
        </is>
      </c>
      <c r="B14809" t="inlineStr"/>
      <c r="C14809" t="inlineStr"/>
      <c r="D14809" t="inlineStr">
        <is>
          <t>thi hành quyền giám thị đối với prog, proggins)</t>
        </is>
      </c>
    </row>
    <row r="14810">
      <c r="A14810" t="inlineStr">
        <is>
          <t>Proletariat</t>
        </is>
      </c>
      <c r="B14810" t="inlineStr"/>
      <c r="C14810" t="inlineStr"/>
      <c r="D14810" t="inlineStr">
        <is>
          <t>giai cấp vô sản</t>
        </is>
      </c>
    </row>
    <row r="14811">
      <c r="A14811" t="inlineStr">
        <is>
          <t>Proletarier</t>
        </is>
      </c>
      <c r="B14811" t="inlineStr"/>
      <c r="C14811" t="inlineStr"/>
      <c r="D14811" t="inlineStr">
        <is>
          <t>người vô sản</t>
        </is>
      </c>
    </row>
    <row r="14812">
      <c r="A14812" t="inlineStr">
        <is>
          <t>proletarisch</t>
        </is>
      </c>
      <c r="B14812" t="inlineStr"/>
      <c r="C14812" t="inlineStr"/>
      <c r="D14812" t="inlineStr">
        <is>
          <t>vô sản</t>
        </is>
      </c>
    </row>
    <row r="14813">
      <c r="A14813" t="inlineStr">
        <is>
          <t>Prolog</t>
        </is>
      </c>
      <c r="B14813" t="inlineStr"/>
      <c r="C14813" t="inlineStr"/>
      <c r="D14813" t="inlineStr">
        <is>
          <t>đoạn mở đầu ), việc làm mở đầu, sự kiện mở đầu = durch einen Prolog einleiten +</t>
        </is>
      </c>
    </row>
    <row r="14814">
      <c r="A14814" t="inlineStr">
        <is>
          <t>prolongieren</t>
        </is>
      </c>
      <c r="B14814" t="inlineStr"/>
      <c r="C14814" t="inlineStr"/>
      <c r="D14814" t="inlineStr">
        <is>
          <t>kéo dài, nối dài, gia hạn, phát âm kéo dài - hồi phục lại, làm hồi lại, thay mới, đổi mới, làm lại, nối lại, nói lại, nhắc lại, tiếp tục sau, lại trở thành mới lại</t>
        </is>
      </c>
    </row>
    <row r="14815">
      <c r="A14815" t="inlineStr">
        <is>
          <t>Promenade</t>
        </is>
      </c>
      <c r="B14815" t="inlineStr"/>
      <c r="C14815" t="inlineStr"/>
      <c r="D14815" t="inlineStr">
        <is>
          <t>khoảng đất giữa thành luỹ và thành phố, nơi dạo mát - cuộc đi dạo, cuộc đi chơi, nơi dạo chơi</t>
        </is>
      </c>
    </row>
    <row r="14816">
      <c r="A14816" t="inlineStr">
        <is>
          <t>Promenadendeck</t>
        </is>
      </c>
      <c r="B14816" t="inlineStr"/>
      <c r="C14816" t="inlineStr"/>
      <c r="D14816" t="inlineStr">
        <is>
          <t>boong dạo mát</t>
        </is>
      </c>
    </row>
    <row r="14817">
      <c r="A14817" t="inlineStr">
        <is>
          <t>Promenadenkonzert</t>
        </is>
      </c>
      <c r="B14817" t="inlineStr"/>
      <c r="C14817" t="inlineStr"/>
      <c r="D14817" t="inlineStr">
        <is>
          <t>buổi hoà nhạc dạo nghe</t>
        </is>
      </c>
    </row>
    <row r="14818">
      <c r="A14818" t="inlineStr">
        <is>
          <t>Promenadenweg</t>
        </is>
      </c>
      <c r="B14818" t="inlineStr"/>
      <c r="C14818" t="inlineStr"/>
      <c r="D14818" t="inlineStr">
        <is>
          <t>cuộc đi dạo, cuộc đi chơi, nơi dạo chơi</t>
        </is>
      </c>
    </row>
    <row r="14819">
      <c r="A14819" t="inlineStr">
        <is>
          <t>prominent</t>
        </is>
      </c>
      <c r="B14819" t="inlineStr"/>
      <c r="C14819" t="inlineStr"/>
      <c r="D14819" t="inlineStr">
        <is>
          <t>lồi lên, nhô lên, đáng chú ý, nổi bật, xuất chúng, lỗi lạc, nổi tiếng</t>
        </is>
      </c>
    </row>
    <row r="14820">
      <c r="A14820" t="inlineStr">
        <is>
          <t>promovieren</t>
        </is>
      </c>
      <c r="B14820" t="inlineStr"/>
      <c r="C14820" t="inlineStr"/>
      <c r="D14820" t="inlineStr">
        <is>
          <t>bắt đầu, mở đầu, khởi đầu, trúng tuyển, đỗ - chia độ, tăng dần dần, sắp xếp theo mức độ, cô đặc dần, cấp bằng tốt nghiệp đại học, được cấp bằng tốt nghiệp đại học, tốt nghiệp đại học, chuyển dần dần thành - tự bồi dưỡng để đạt tiêu chuẩn, tự bồi dưỡng để đủ tư cách = promovieren +</t>
        </is>
      </c>
    </row>
    <row r="14821">
      <c r="A14821" t="inlineStr">
        <is>
          <t>Promovierte</t>
        </is>
      </c>
      <c r="B14821" t="inlineStr"/>
      <c r="C14821" t="inlineStr"/>
      <c r="D14821" t="inlineStr">
        <is>
          <t>grad, cốc chia độ</t>
        </is>
      </c>
    </row>
    <row r="14822">
      <c r="A14822" t="inlineStr">
        <is>
          <t>Pronomen</t>
        </is>
      </c>
      <c r="B14822" t="inlineStr"/>
      <c r="C14822" t="inlineStr"/>
      <c r="D14822" t="inlineStr">
        <is>
          <t>đại từ</t>
        </is>
      </c>
    </row>
    <row r="14823">
      <c r="A14823" t="inlineStr">
        <is>
          <t>Propaganda</t>
        </is>
      </c>
      <c r="B14823" t="inlineStr"/>
      <c r="C14823" t="inlineStr"/>
      <c r="D14823" t="inlineStr">
        <is>
          <t>sự quảng cáo rùm beng, sự tăng giá, sự nổi tiếng, sự tăng thế - sự tuyên truyền, tài liệu tuyên truyền, tin tuyên truyền, thuyết được tuyên truyền..., cơ quan tuyên truyền, tổ chức tuyên truyền, giáo đoàn truyền giáo the Congregation of the Propaganda) - tính công khai, sự làm cho thiên hạ biết đến, sự quảng cáo, sự rao hàng = Propaganda treiben für + = für etwas Propaganda machen +</t>
        </is>
      </c>
    </row>
    <row r="14824">
      <c r="A14824" t="inlineStr">
        <is>
          <t>Propagandist</t>
        </is>
      </c>
      <c r="B14824" t="inlineStr"/>
      <c r="C14824" t="inlineStr"/>
      <c r="D14824" t="inlineStr">
        <is>
          <t>nhân viên tuyên truyền, người truyền giáo</t>
        </is>
      </c>
    </row>
    <row r="14825">
      <c r="A14825" t="inlineStr">
        <is>
          <t>propagandistisch</t>
        </is>
      </c>
      <c r="B14825" t="inlineStr"/>
      <c r="C14825" t="inlineStr"/>
      <c r="D14825">
        <f> propagandistisch herausstreichen +</f>
        <v/>
      </c>
    </row>
    <row r="14826">
      <c r="A14826" t="inlineStr">
        <is>
          <t>propagieren</t>
        </is>
      </c>
      <c r="B14826" t="inlineStr"/>
      <c r="C14826" t="inlineStr"/>
      <c r="D14826" t="inlineStr">
        <is>
          <t>tuyên truyền - truyền giống, nhân giống, truyền, truyền lại, truyền bá, lan truyền, sinh sản, sinh sôi nảy nở</t>
        </is>
      </c>
    </row>
    <row r="14827">
      <c r="A14827" t="inlineStr">
        <is>
          <t>propagierend</t>
        </is>
      </c>
      <c r="B14827" t="inlineStr"/>
      <c r="C14827" t="inlineStr"/>
      <c r="D14827" t="inlineStr">
        <is>
          <t>truyền, truyền bá</t>
        </is>
      </c>
    </row>
    <row r="14828">
      <c r="A14828" t="inlineStr">
        <is>
          <t>Propagierung</t>
        </is>
      </c>
      <c r="B14828" t="inlineStr"/>
      <c r="C14828" t="inlineStr"/>
      <c r="D14828" t="inlineStr">
        <is>
          <t>sự truyền giống, sự nhân giống, sự truyền, sự truyền lại, sự truyền bá, sự lan truyền</t>
        </is>
      </c>
    </row>
    <row r="14829">
      <c r="A14829" t="inlineStr">
        <is>
          <t>Propeller</t>
        </is>
      </c>
      <c r="B14829" t="inlineStr"/>
      <c r="C14829" t="inlineStr"/>
      <c r="D14829" t="inlineStr">
        <is>
          <t>của proposition, mệnh đề, của propeller, , của property, đồ dùng sân khấu, cái chống, nạng chống, người chống đỡ, người đứng mũi chịu sào, cột trụ, cẳng chân - cái đẩy đi, máy đẩy đi, chân vịt, cánh quạt</t>
        </is>
      </c>
    </row>
    <row r="14830">
      <c r="A14830" t="inlineStr">
        <is>
          <t>Prophet</t>
        </is>
      </c>
      <c r="B14830" t="inlineStr"/>
      <c r="C14830" t="inlineStr"/>
      <c r="D14830" t="inlineStr">
        <is>
          <t>người nói trước, người đoán trước, nhà tiên tri, máy đo ngầm, máy quan trắc - người chủ trương, người đề xướng, giáo đồ, người mách nước - cân Ân-độ, lít Ân-độ</t>
        </is>
      </c>
    </row>
    <row r="14831">
      <c r="A14831" t="inlineStr">
        <is>
          <t>prophetisch</t>
        </is>
      </c>
      <c r="B14831" t="inlineStr"/>
      <c r="C14831" t="inlineStr"/>
      <c r="D14831" t="inlineStr">
        <is>
          <t>tiên tri, đoán trước, nói trước, nhà tiên tri - sấm truyền, sự tiên tri thần bí</t>
        </is>
      </c>
    </row>
    <row r="14832">
      <c r="A14832" t="inlineStr">
        <is>
          <t>prophezeien</t>
        </is>
      </c>
      <c r="B14832" t="inlineStr"/>
      <c r="C14832" t="inlineStr"/>
      <c r="D14832" t="inlineStr">
        <is>
          <t>nói trước, đoán trước, dự đoán - báo trước, báo điềm, linh cảm thấy - tiên đoán, tiên tri</t>
        </is>
      </c>
    </row>
    <row r="14833">
      <c r="A14833" t="inlineStr">
        <is>
          <t>Prophezeiung</t>
        </is>
      </c>
      <c r="B14833" t="inlineStr"/>
      <c r="C14833" t="inlineStr"/>
      <c r="D14833" t="inlineStr">
        <is>
          <t>sự nói trước, sự đoán trước, sự dự đoán, lời nói trước, lời đoán trước, lời dự đoán, lời tiên tri - điềm, triệu, linh cảm, sự cảm thấy trước - tài đoán trước, tài tiên tri - = die Prophezeiung +</t>
        </is>
      </c>
    </row>
    <row r="14834">
      <c r="A14834" t="inlineStr">
        <is>
          <t>Proportion</t>
        </is>
      </c>
      <c r="B14834" t="inlineStr"/>
      <c r="C14834" t="inlineStr"/>
      <c r="D14834" t="inlineStr">
        <is>
          <t>sự cân xứng, sự cân đối, tỷ lệ, tỷ lệ thức, quy tắc tam xuất, phần, kích thước, tầm vóc = die stetige Proportion +</t>
        </is>
      </c>
    </row>
    <row r="14835">
      <c r="A14835" t="inlineStr">
        <is>
          <t>proportional</t>
        </is>
      </c>
      <c r="B14835" t="inlineStr"/>
      <c r="C14835" t="inlineStr"/>
      <c r="D14835" t="inlineStr">
        <is>
          <t>cân xứng, cân đối, tỷ lệ, số hạng của tỷ lệ thức - theo tỷ lệ = umgekehrt proportional +</t>
        </is>
      </c>
    </row>
    <row r="14836">
      <c r="A14836" t="inlineStr">
        <is>
          <t>Proportionen</t>
        </is>
      </c>
      <c r="B14836" t="inlineStr"/>
      <c r="C14836" t="inlineStr"/>
      <c r="D14836" t="inlineStr">
        <is>
          <t>do ở, bởi ở, là hậu quả của, là kết quả của, hợp lý, lôgíc</t>
        </is>
      </c>
    </row>
    <row r="14837">
      <c r="A14837" t="inlineStr">
        <is>
          <t>proportioniert</t>
        </is>
      </c>
      <c r="B14837" t="inlineStr"/>
      <c r="C14837" t="inlineStr"/>
      <c r="D14837" t="inlineStr">
        <is>
          <t>cân xứng, cân đối, theo tỷ lệ - = gut proportioniert +</t>
        </is>
      </c>
    </row>
    <row r="14838">
      <c r="A14838" t="inlineStr">
        <is>
          <t>Prosa</t>
        </is>
      </c>
      <c r="B14838" t="inlineStr"/>
      <c r="C14838" t="inlineStr"/>
      <c r="D14838" t="inlineStr">
        <is>
          <t>văn xuôi, bài nói chán ngắt, tính tầm thường, tính dung tục, bài tụng ca = in Prosa abfassen +</t>
        </is>
      </c>
    </row>
    <row r="14839">
      <c r="A14839" t="inlineStr">
        <is>
          <t>prosaisch</t>
        </is>
      </c>
      <c r="B14839" t="inlineStr"/>
      <c r="C14839" t="inlineStr"/>
      <c r="D14839" t="inlineStr">
        <is>
          <t>tầm thường, sáo, cũ rích - bằng chân, bộ, đi bộ, nôm na, tẻ ngắt, chán ngắt, không lý thú gì - như văn xuôi, có tính chất văn xuôi, không có chất thơ, thiếu cái đẹp của chất thơ, không thơ mộng, dung tục, buồn tẻ</t>
        </is>
      </c>
    </row>
    <row r="14840">
      <c r="A14840" t="inlineStr">
        <is>
          <t>Prosektor</t>
        </is>
      </c>
      <c r="B14840" t="inlineStr"/>
      <c r="C14840" t="inlineStr"/>
      <c r="D14840" t="inlineStr">
        <is>
          <t>người chứng minh, người thuyết minh, người trợ lý phòng thí nghiệm, người đi biểu tình, người thao diễn</t>
        </is>
      </c>
    </row>
    <row r="14841">
      <c r="A14841" t="inlineStr">
        <is>
          <t>Prospekt</t>
        </is>
      </c>
      <c r="B14841" t="inlineStr"/>
      <c r="C14841" t="inlineStr"/>
      <c r="D14841" t="inlineStr">
        <is>
          <t>người gấp, dụng cụ gập giấy, bìa cứng, kính gấp, tài liệu gập, tài liệu xếp - lá non, lá chét, tờ rách rời, tờ giấy in rời, tờ truyền đơn - Pamfơlê, cuốn sách nhỏ - giấy cáo bạch, giấy quảng cáo, giấy rao hàng = der Prospekt +</t>
        </is>
      </c>
    </row>
    <row r="14842">
      <c r="A14842" t="inlineStr">
        <is>
          <t>Prost!</t>
        </is>
      </c>
      <c r="B14842" t="inlineStr"/>
      <c r="C14842" t="inlineStr"/>
      <c r="D14842" t="inlineStr">
        <is>
          <t>chào anh!, chào cậu!, chào đồng chí!, chào bạn!, chúc sức khoẻ anh!, chúc sức khoẻ chị</t>
        </is>
      </c>
    </row>
    <row r="14843">
      <c r="A14843" t="inlineStr">
        <is>
          <t>Prostituierte</t>
        </is>
      </c>
      <c r="B14843" t="inlineStr"/>
      <c r="C14843" t="inlineStr"/>
      <c r="D14843">
        <f> Prostituierte sein +</f>
        <v/>
      </c>
    </row>
    <row r="14844">
      <c r="A14844" t="inlineStr">
        <is>
          <t>protegieren</t>
        </is>
      </c>
      <c r="B14844" t="inlineStr"/>
      <c r="C14844" t="inlineStr"/>
      <c r="D14844" t="inlineStr">
        <is>
          <t>bảo trợ, đỡ đầu, đối xử với thái độ kẻ cả, bề trên, hạ cố, chiếu cố, lui tới</t>
        </is>
      </c>
    </row>
    <row r="14845">
      <c r="A14845" t="inlineStr">
        <is>
          <t>Protektors</t>
        </is>
      </c>
      <c r="B14845" t="inlineStr"/>
      <c r="C14845" t="inlineStr"/>
      <c r="D14845" t="inlineStr">
        <is>
          <t>chế độ bảo hộ, nước bị bảo hộ, chức vị quan bảo quốc, thời gian nhiếp chính</t>
        </is>
      </c>
    </row>
    <row r="14846">
      <c r="A14846" t="inlineStr">
        <is>
          <t>protestieren</t>
        </is>
      </c>
      <c r="B14846" t="inlineStr"/>
      <c r="C14846" t="inlineStr"/>
      <c r="D14846" t="inlineStr">
        <is>
          <t>long trọng, xác nhận, cam đoan, quả quyết, phản kháng, kháng nghị, + against) phản kháng, phản đối = protestieren +</t>
        </is>
      </c>
    </row>
    <row r="14847">
      <c r="A14847" t="inlineStr">
        <is>
          <t>protestierend</t>
        </is>
      </c>
      <c r="B14847" t="inlineStr"/>
      <c r="C14847" t="inlineStr"/>
      <c r="D14847" t="inlineStr">
        <is>
          <t>phản kháng, phản đối, kháng nghị, Protestant đạo Tin lành - để quở trách, để khiển trách, để khuyên can, để can gián, để phản đối</t>
        </is>
      </c>
    </row>
    <row r="14848">
      <c r="A14848" t="inlineStr">
        <is>
          <t>Protestierende</t>
        </is>
      </c>
      <c r="B14848" t="inlineStr"/>
      <c r="C14848" t="inlineStr"/>
      <c r="D14848" t="inlineStr">
        <is>
          <t>người phản kháng, người phản đối, người kháng nghị, Protestant người theo đạo Tin lành - người khuyên can, người can gián</t>
        </is>
      </c>
    </row>
    <row r="14849">
      <c r="A14849" t="inlineStr">
        <is>
          <t>Prothese</t>
        </is>
      </c>
      <c r="B14849" t="inlineStr"/>
      <c r="C14849" t="inlineStr"/>
      <c r="D14849" t="inlineStr">
        <is>
          <t>bộ răng, hàm răng, hàm răng giả - sự thêm tiền tố, sự lắp bộ phận giả, sự thay ghép, bộ phận giả</t>
        </is>
      </c>
    </row>
    <row r="14850">
      <c r="A14850" t="inlineStr">
        <is>
          <t>prothetisch</t>
        </is>
      </c>
      <c r="B14850" t="inlineStr"/>
      <c r="C14850" t="inlineStr"/>
      <c r="D14850" t="inlineStr">
        <is>
          <t>sự lắp bộ phận giả</t>
        </is>
      </c>
    </row>
    <row r="14851">
      <c r="A14851" t="inlineStr">
        <is>
          <t>Protokoll</t>
        </is>
      </c>
      <c r="B14851" t="inlineStr"/>
      <c r="C14851" t="inlineStr"/>
      <c r="D14851" t="inlineStr">
        <is>
          <t>khúc gỗ mới đốn, khúc gỗ mới xẻ, máy đo tốc độ, log-book, người đần, người ngu, người ngớ ngẩn - nghi thức ngoại giao, lễ tân, vụ lễ tân, nghị định thư - hồ sơ, biên bản, sự ghi chép, văn thư, sổ sách, di tích, đài, bia, vật kỷ niệm, lý lịch, kỷ lục, đĩa hát, đĩa ghi âm, cao nhất - sổ, máy ghi công tơ, đồng hồ ghi, khoảng âm, sự sắp chữ, cân xứng với lề giấy, van, cửa điều tiết, cửa lò - bản báo cáo, bản tin, bản dự báo, phiếu thành tích học tập, tin đồn, tiếng tăm, danh tiếng, tiếng nổ = das Protokoll führen + = zu Protokoll geben + = zu Protokoll nehmen + = das Protokoll aufnehmen + = das batchverarbeitende Protokoll +</t>
        </is>
      </c>
    </row>
    <row r="14852">
      <c r="A14852" t="inlineStr">
        <is>
          <t>Protokollbuch</t>
        </is>
      </c>
      <c r="B14852" t="inlineStr"/>
      <c r="C14852" t="inlineStr"/>
      <c r="D14852" t="inlineStr">
        <is>
          <t>báo hằng ngày, tạp chí, nhật ký, biên bản, cổ trục, ngõng trục</t>
        </is>
      </c>
    </row>
    <row r="14853">
      <c r="A14853" t="inlineStr">
        <is>
          <t>protokollieren</t>
        </is>
      </c>
      <c r="B14853" t="inlineStr"/>
      <c r="C14853" t="inlineStr"/>
      <c r="D14853" t="inlineStr">
        <is>
          <t>tuyển, kết nạp vào, ghi tên cho vào, ghi vào - chặt thành từng khúc, ghi vào sổ nhật ký hàng hải, đi được, ghi vào sổ phạt, phạt - tính phút, thảo, viết, ghi chép, làm biên bản, ghi biên bản - - ghi, thu, chỉ, hót khẽ = etwas protokollieren +</t>
        </is>
      </c>
    </row>
    <row r="14854">
      <c r="A14854" t="inlineStr">
        <is>
          <t>Protoplasma</t>
        </is>
      </c>
      <c r="B14854" t="inlineStr"/>
      <c r="C14854" t="inlineStr"/>
      <c r="D14854" t="inlineStr">
        <is>
          <t>sinh chất - chất nguyên sinh</t>
        </is>
      </c>
    </row>
    <row r="14855">
      <c r="A14855" t="inlineStr">
        <is>
          <t>Prototyp</t>
        </is>
      </c>
      <c r="B14855" t="inlineStr"/>
      <c r="C14855" t="inlineStr"/>
      <c r="D14855" t="inlineStr">
        <is>
          <t>nguyên mẫu, nguyên hình - mô hình, maket - người đầu tiên, vật đầu tiên, mẫu đầu tiên</t>
        </is>
      </c>
    </row>
    <row r="14856">
      <c r="A14856" t="inlineStr">
        <is>
          <t>Protuberanz</t>
        </is>
      </c>
      <c r="B14856" t="inlineStr"/>
      <c r="C14856" t="inlineStr"/>
      <c r="D14856" t="inlineStr">
        <is>
          <t>chỗ lồi lên, chỗ nhô lên, u lồi</t>
        </is>
      </c>
    </row>
    <row r="14857">
      <c r="A14857" t="inlineStr">
        <is>
          <t>protzen</t>
        </is>
      </c>
      <c r="B14857" t="inlineStr"/>
      <c r="C14857" t="inlineStr"/>
      <c r="D14857" t="inlineStr">
        <is>
          <t>đi đứng nghênh ngang, vênh váo, nói khoác lác huênh hoang, doạ dẫm, nạt nộ - trưng diện, phô trương - phồng lên, sưng lên, to lên, căng ra, làm phình lên, làm phồng lên, làm sưng lên, làm nở ra, làm to ra = protzen + = protzen mit + = mit etwas protzen +</t>
        </is>
      </c>
    </row>
    <row r="14858">
      <c r="A14858" t="inlineStr">
        <is>
          <t>protzig</t>
        </is>
      </c>
      <c r="B14858" t="inlineStr"/>
      <c r="C14858" t="inlineStr"/>
      <c r="D14858" t="inlineStr">
        <is>
          <t>giống đồng thau, làm bằng đồng thau, lanh lảnh, vô liêm sỉ, trơ tráo, hỗn xược - loè loẹt, hoa hoè hoa sói, cầu kỳ, hoa mỹ - tự phụ, kiêu căng, khoe khoang - phô trương - trưng diện</t>
        </is>
      </c>
    </row>
    <row r="14859">
      <c r="A14859" t="inlineStr">
        <is>
          <t>Proviant</t>
        </is>
      </c>
      <c r="B14859" t="inlineStr"/>
      <c r="C14859" t="inlineStr"/>
      <c r="D14859" t="inlineStr">
        <is>
          <t>sự cung cấp, sự tiếp tế, nguồn dự trữ, kho cung cấp, đồ dự trữ, hàng cung cấp, quân nhu, tiền trợ cấp, khoản chi phí hành chính</t>
        </is>
      </c>
    </row>
    <row r="14860">
      <c r="A14860" t="inlineStr">
        <is>
          <t>Provinz</t>
        </is>
      </c>
      <c r="B14860" t="inlineStr"/>
      <c r="C14860" t="inlineStr"/>
      <c r="D14860" t="inlineStr">
        <is>
          <t>tỉnh, địa phận, giáo khu, lãnh thổ dưới quyền cai trị của một thống đốc La-mã, cả nước trừ thủ đô, phạm vi, lĩnh vực, ngành</t>
        </is>
      </c>
    </row>
    <row r="14861">
      <c r="A14861" t="inlineStr">
        <is>
          <t>Provinzialismus</t>
        </is>
      </c>
      <c r="B14861" t="inlineStr"/>
      <c r="C14861" t="inlineStr"/>
      <c r="D14861" t="inlineStr">
        <is>
          <t>tác phong tỉnh lẻ, từ ngữ riêng của một tỉnh, từ ngữ địa phương, chủ nghĩa địa phương tỉnh lẻ</t>
        </is>
      </c>
    </row>
    <row r="14862">
      <c r="A14862" t="inlineStr">
        <is>
          <t>provinziell</t>
        </is>
      </c>
      <c r="B14862" t="inlineStr"/>
      <c r="C14862" t="inlineStr"/>
      <c r="D14862" t="inlineStr">
        <is>
          <t>tỉnh, có tính chất tỉnh lẻ, có tác phong tỉnh lẻ, thịnh hành ở tỉnh lẻ</t>
        </is>
      </c>
    </row>
    <row r="14863">
      <c r="A14863" t="inlineStr">
        <is>
          <t>Provision</t>
        </is>
      </c>
      <c r="B14863" t="inlineStr"/>
      <c r="C14863" t="inlineStr"/>
      <c r="D14863" t="inlineStr">
        <is>
          <t>lệnh, mệnh lệnh, nhiệm vụ, phận sự, sự uỷ nhiệm, sự uỷ thác, công việc uỷ nhiệm, công việc uỷ thác, hội đồng uỷ ban, tiền hoa hồng, sự phạm, sự can phạm, bằng phong các cấp sĩ quan - sự trang bị vũ khí - sự phản ứng mãnh liệt, sự trả lại - tỷ lệ phần trăm, tỷ lệ, phần</t>
        </is>
      </c>
    </row>
    <row r="14864">
      <c r="A14864" t="inlineStr">
        <is>
          <t>provisorisch</t>
        </is>
      </c>
      <c r="B14864" t="inlineStr"/>
      <c r="C14864" t="inlineStr"/>
      <c r="D14864" t="inlineStr">
        <is>
          <t>tạm, tạm thời, lâm thời - đề ra điều kiện, với điều kiện, có điều kiện, dự phòng, trữ sẵn - nhất thời</t>
        </is>
      </c>
    </row>
    <row r="14865">
      <c r="A14865" t="inlineStr">
        <is>
          <t>Provokation</t>
        </is>
      </c>
      <c r="B14865" t="inlineStr"/>
      <c r="C14865" t="inlineStr"/>
      <c r="D14865" t="inlineStr">
        <is>
          <t>sự khích, sự xúi giục, sự khích động, điều xúi giục, điều khích động, sự khiêu khích, sự trêu chọc, sự chọc tức, điều khiêu khích, điều trêu chọc, điều chọc tức</t>
        </is>
      </c>
    </row>
    <row r="14866">
      <c r="A14866" t="inlineStr">
        <is>
          <t>provozieren</t>
        </is>
      </c>
      <c r="B14866" t="inlineStr"/>
      <c r="C14866" t="inlineStr"/>
      <c r="D14866" t="inlineStr">
        <is>
          <t>khích, xúi giục, kích động, khiêu khích, trêu chọc, chọc tức, kích thích, khêu gợi, gây</t>
        </is>
      </c>
    </row>
    <row r="14867">
      <c r="A14867" t="inlineStr">
        <is>
          <t>provozierend</t>
        </is>
      </c>
      <c r="B14867" t="inlineStr"/>
      <c r="C14867" t="inlineStr"/>
      <c r="D14867" t="inlineStr">
        <is>
          <t>khiêu khích, trêu chọc, chọc tức, làm bực mình, làm cáu tiết, làm khó chịu</t>
        </is>
      </c>
    </row>
    <row r="14868">
      <c r="A14868" t="inlineStr">
        <is>
          <t>Prozedur</t>
        </is>
      </c>
      <c r="B14868" t="inlineStr"/>
      <c r="C14868" t="inlineStr"/>
      <c r="D14868" t="inlineStr">
        <is>
          <t>thủ tục</t>
        </is>
      </c>
    </row>
    <row r="14869">
      <c r="A14869" t="inlineStr">
        <is>
          <t>Prozent</t>
        </is>
      </c>
      <c r="B14869" t="inlineStr"/>
      <c r="C14869" t="inlineStr"/>
      <c r="D14869" t="inlineStr">
        <is>
          <t>phần trăm = zehn Prozent + = fünf Prozent + = wieviel Prozent? + = abzüglich fünf Prozent +</t>
        </is>
      </c>
    </row>
    <row r="14870">
      <c r="A14870" t="inlineStr">
        <is>
          <t>Prozentsatz</t>
        </is>
      </c>
      <c r="B14870" t="inlineStr"/>
      <c r="C14870" t="inlineStr"/>
      <c r="D14870" t="inlineStr">
        <is>
          <t>tỷ lệ phần trăm, tỷ lệ, phần</t>
        </is>
      </c>
    </row>
    <row r="14871">
      <c r="A14871" t="inlineStr">
        <is>
          <t>prozessieren</t>
        </is>
      </c>
      <c r="B14871" t="inlineStr"/>
      <c r="C14871" t="inlineStr"/>
      <c r="D14871" t="inlineStr">
        <is>
          <t>kiện, tranh chấp - chế biến gia công, in ximili, diễu hành, đi thành đoàn, đi thành đám rước</t>
        </is>
      </c>
    </row>
    <row r="14872">
      <c r="A14872" t="inlineStr">
        <is>
          <t>Prozession</t>
        </is>
      </c>
      <c r="B14872" t="inlineStr"/>
      <c r="C14872" t="inlineStr"/>
      <c r="D14872" t="inlineStr">
        <is>
          <t>đám rước, cuộc diễu hành, đoàn diễu hành, cuộc chạy đua không hào hứng = in einer Prozession gehen + = in einer Prozession mitgehen +</t>
        </is>
      </c>
    </row>
    <row r="14873">
      <c r="A14873" t="inlineStr">
        <is>
          <t>Prozessor</t>
        </is>
      </c>
      <c r="B14873" t="inlineStr"/>
      <c r="C14873" t="inlineStr"/>
      <c r="D14873">
        <f> der Prozessor +</f>
        <v/>
      </c>
    </row>
    <row r="14874">
      <c r="A14874" t="inlineStr">
        <is>
          <t>Prunk</t>
        </is>
      </c>
      <c r="B14874" t="inlineStr"/>
      <c r="C14874" t="inlineStr"/>
      <c r="D14874" t="inlineStr">
        <is>
          <t>nghệ thuật làm huy hiệu, sự trang trí màu sắc rực rỡ - sự bày ra, sự phô bày, sự trưng bày, sự phô trương, sự khoe khoang, sự biểu lộ, sự để lộ ra, sự sắp chữ nổi bật - vẻ rực rỡ, vẻ lộng lẫy, vẻ đẹp đẽ, vẻ tráng lệ, vẻ huy hoàng, tính hoa mỹ, tính bóng bảy - đám rước lộng lẫy, hoạt cảnh lịch sử biểu diễn người trời, cảnh hào nhoáng bề ngoài, cảnh phô trương rỗng tuếch - đuôi seo, sự huênh hoang, điệu b - cuộc diễu hành, cuộc duyệt binh, nơi duyệt binh, thao trường parade ground), đường đi dạo mát, công viên - vẻ hoa lệ, sự phô trương long trọng, phù hoa - sự bày tỏ, cuộc triển lãm, cuộc biểu diễn, bề ngoài, hình thức, sự giả đò, sự giả bộ, cơ hội, dịp, nước đầu ối, việc, công việc kinh doanh, việc làm ăn, trận đánh, chiến dịch - sự chói lọi, sự rực rỡ, sự lộng lẫy, sự huy hoàng splendor) = der auffallende Prunk +</t>
        </is>
      </c>
    </row>
    <row r="14875">
      <c r="A14875" t="inlineStr">
        <is>
          <t>Prunken</t>
        </is>
      </c>
      <c r="B14875" t="inlineStr"/>
      <c r="C14875" t="inlineStr"/>
      <c r="D14875" t="inlineStr">
        <is>
          <t>sự khoe khoang, sự phô trương, sự chưng diện</t>
        </is>
      </c>
    </row>
    <row r="14876">
      <c r="A14876" t="inlineStr">
        <is>
          <t>prunken</t>
        </is>
      </c>
      <c r="B14876" t="inlineStr"/>
      <c r="C14876" t="inlineStr"/>
      <c r="D14876" t="inlineStr">
        <is>
          <t>khoe khoang, phô trương, chưng diện, bay phất phới - + out) trang sức, trang hoàng, tô điểm, vênh vang, chưng tr = prunken mit +</t>
        </is>
      </c>
    </row>
    <row r="14877">
      <c r="A14877" t="inlineStr">
        <is>
          <t>prunkend</t>
        </is>
      </c>
      <c r="B14877" t="inlineStr"/>
      <c r="C14877" t="inlineStr"/>
      <c r="D14877" t="inlineStr">
        <is>
          <t>loè loẹt, sặc sỡ, chói mắt</t>
        </is>
      </c>
    </row>
    <row r="14878">
      <c r="A14878" t="inlineStr">
        <is>
          <t>prunkhaft</t>
        </is>
      </c>
      <c r="B14878" t="inlineStr"/>
      <c r="C14878" t="inlineStr"/>
      <c r="D14878" t="inlineStr">
        <is>
          <t>loè loẹt, hoa hoè hoa sói, cầu kỳ, hoa mỹ - phô trương, khoe khoang, vây vo, làm cho người ta phải để ý - tự phụ, kiêu căng</t>
        </is>
      </c>
    </row>
    <row r="14879">
      <c r="A14879" t="inlineStr">
        <is>
          <t>prunkvoll</t>
        </is>
      </c>
      <c r="B14879" t="inlineStr"/>
      <c r="C14879" t="inlineStr"/>
      <c r="D14879" t="inlineStr">
        <is>
          <t>nam tước - vĩ đại, hùng vĩ, lớn lao, đại quy mô, long trọng, phô trương - hoa lệ, tráng lệ, phô trương long trọng, hoa mỹ, khoa trương, kêu mà rỗng, vênh vang, tự cao, tự đại - rực rỡ, lộng lẫy, huy hoàng, hay, đẹp, tốt, tuyệt - oai vệ, oai nghiêm, trang nghiêm, trịnh trọng - xa hoa, xa xỉ</t>
        </is>
      </c>
    </row>
    <row r="14880">
      <c r="A14880" t="inlineStr">
        <is>
          <t>Pseudonym</t>
        </is>
      </c>
      <c r="B14880" t="inlineStr"/>
      <c r="C14880" t="inlineStr"/>
      <c r="D14880" t="inlineStr">
        <is>
          <t>bút danh, tên hiệu</t>
        </is>
      </c>
    </row>
    <row r="14881">
      <c r="A14881" t="inlineStr">
        <is>
          <t>pst!</t>
        </is>
      </c>
      <c r="B14881" t="inlineStr"/>
      <c r="C14881" t="inlineStr"/>
      <c r="D14881" t="inlineStr">
        <is>
          <t>xuỵt</t>
        </is>
      </c>
    </row>
    <row r="14882">
      <c r="A14882" t="inlineStr">
        <is>
          <t>Psychiater</t>
        </is>
      </c>
      <c r="B14882" t="inlineStr"/>
      <c r="C14882" t="inlineStr"/>
      <c r="D14882" t="inlineStr">
        <is>
          <t>thầy thuốc bệnh tinh thần, thầy thuốc bệnh tâm thần</t>
        </is>
      </c>
    </row>
    <row r="14883">
      <c r="A14883" t="inlineStr">
        <is>
          <t>Psychiatrie</t>
        </is>
      </c>
      <c r="B14883" t="inlineStr"/>
      <c r="C14883" t="inlineStr"/>
      <c r="D14883" t="inlineStr">
        <is>
          <t>bệnh học tinh thần, bệnh học tâm thần</t>
        </is>
      </c>
    </row>
    <row r="14884">
      <c r="A14884" t="inlineStr">
        <is>
          <t>psychiatrisch</t>
        </is>
      </c>
      <c r="B14884" t="inlineStr"/>
      <c r="C14884" t="inlineStr"/>
      <c r="D14884" t="inlineStr">
        <is>
          <t>bệnh tinh thần, bệnh tâm thần</t>
        </is>
      </c>
    </row>
    <row r="14885">
      <c r="A14885" t="inlineStr">
        <is>
          <t>psychisch</t>
        </is>
      </c>
      <c r="B14885" t="inlineStr"/>
      <c r="C14885" t="inlineStr"/>
      <c r="D14885" t="inlineStr">
        <is>
          <t>tinh thần, tâm thần, linh hồn, tâm linh</t>
        </is>
      </c>
    </row>
    <row r="14886">
      <c r="A14886" t="inlineStr">
        <is>
          <t>Psychoanalyse</t>
        </is>
      </c>
      <c r="B14886" t="inlineStr"/>
      <c r="C14886" t="inlineStr"/>
      <c r="D14886" t="inlineStr">
        <is>
          <t>sự phân tích, phép phân tích, giải tích</t>
        </is>
      </c>
    </row>
    <row r="14887">
      <c r="A14887" t="inlineStr">
        <is>
          <t>Psychoanalytiker</t>
        </is>
      </c>
      <c r="B14887" t="inlineStr"/>
      <c r="C14887" t="inlineStr"/>
      <c r="D14887" t="inlineStr">
        <is>
          <t>người phân tích, nhà giải tích</t>
        </is>
      </c>
    </row>
    <row r="14888">
      <c r="A14888" t="inlineStr">
        <is>
          <t>psychoanalytisch</t>
        </is>
      </c>
      <c r="B14888" t="inlineStr"/>
      <c r="C14888" t="inlineStr"/>
      <c r="D14888" t="inlineStr">
        <is>
          <t>phân tích, giải tích</t>
        </is>
      </c>
    </row>
    <row r="14889">
      <c r="A14889" t="inlineStr">
        <is>
          <t>Psychologe</t>
        </is>
      </c>
      <c r="B14889" t="inlineStr"/>
      <c r="C14889" t="inlineStr"/>
      <c r="D14889" t="inlineStr">
        <is>
          <t>nhà tâm lý học</t>
        </is>
      </c>
    </row>
    <row r="14890">
      <c r="A14890" t="inlineStr">
        <is>
          <t>Psychologie</t>
        </is>
      </c>
      <c r="B14890" t="inlineStr"/>
      <c r="C14890" t="inlineStr"/>
      <c r="D14890" t="inlineStr">
        <is>
          <t>tâm lý học, tâm linh học - tâm lý, khái luận về tâm lý, hệ tâm lý</t>
        </is>
      </c>
    </row>
    <row r="14891">
      <c r="A14891" t="inlineStr">
        <is>
          <t>psychologisch</t>
        </is>
      </c>
      <c r="B14891" t="inlineStr"/>
      <c r="C14891" t="inlineStr"/>
      <c r="D14891" t="inlineStr">
        <is>
          <t>tâm lý</t>
        </is>
      </c>
    </row>
    <row r="14892">
      <c r="A14892" t="inlineStr">
        <is>
          <t>Psychose</t>
        </is>
      </c>
      <c r="B14892" t="inlineStr"/>
      <c r="C14892" t="inlineStr"/>
      <c r="D14892" t="inlineStr">
        <is>
          <t>chứng loạn tinh thần</t>
        </is>
      </c>
    </row>
    <row r="14893">
      <c r="A14893" t="inlineStr">
        <is>
          <t>Publikation</t>
        </is>
      </c>
      <c r="B14893" t="inlineStr"/>
      <c r="C14893" t="inlineStr"/>
      <c r="D14893" t="inlineStr">
        <is>
          <t>sự công bố, sự xuất bản, sách báo xuất bản</t>
        </is>
      </c>
    </row>
    <row r="14894">
      <c r="A14894" t="inlineStr">
        <is>
          <t>Publikum</t>
        </is>
      </c>
      <c r="B14894" t="inlineStr"/>
      <c r="C14894" t="inlineStr"/>
      <c r="D14894" t="inlineStr">
        <is>
          <t>những người nghe, thính giả, người xem, khán giả, bạn đọc, độc giả, sự nghe, sự hội kiến, sự yết kiến, sự tiếp kiến - nhà ở, căn nhà, toà nhà, nhà, chuồng, quán trọ, quán rượu, tiệm, viện, rạp hát, nhà hát, buổi biểu diễn, đoàn thể tôn giáo, trụ sở của đoàn thể tôn giáo, tu viện, hãng buôn, thị trường chứng khoán - nhà tế bần, nhà ký túc, toàn thể học sinh trong nhà ký túc, gia đình, dòng họ, triều đại, xổ số nội bộ, nuôi ở trong nhà - công chúng, quần chúng, nhân dân, dân chúng, giới, public_house</t>
        </is>
      </c>
    </row>
    <row r="14895">
      <c r="A14895" t="inlineStr">
        <is>
          <t>publizieren</t>
        </is>
      </c>
      <c r="B14895" t="inlineStr"/>
      <c r="C14895" t="inlineStr"/>
      <c r="D14895" t="inlineStr">
        <is>
          <t>công bố, ban bố, xuất bản</t>
        </is>
      </c>
    </row>
    <row r="14896">
      <c r="A14896" t="inlineStr">
        <is>
          <t>Publizist</t>
        </is>
      </c>
      <c r="B14896" t="inlineStr"/>
      <c r="C14896" t="inlineStr"/>
      <c r="D14896" t="inlineStr">
        <is>
          <t>nhà báo - nhà nghiên cứu về luật pháp quốc tế, chuyên gia về luật pháp quốc tế, người làm quảng cáo, người rao hàng</t>
        </is>
      </c>
    </row>
    <row r="14897">
      <c r="A14897" t="inlineStr">
        <is>
          <t>Publizistik</t>
        </is>
      </c>
      <c r="B14897" t="inlineStr"/>
      <c r="C14897" t="inlineStr"/>
      <c r="D14897" t="inlineStr">
        <is>
          <t>nghề làm báo, nghề viết báo = auf dem Gebiet der Publizistik arbeiten +</t>
        </is>
      </c>
    </row>
    <row r="14898">
      <c r="A14898" t="inlineStr">
        <is>
          <t>Puddeln</t>
        </is>
      </c>
      <c r="B14898" t="inlineStr"/>
      <c r="C14898" t="inlineStr"/>
      <c r="D14898" t="inlineStr">
        <is>
          <t>đám người lộn xộn, đám đông, lớp người thấp hèn, tiện dân, choòng cời lò, móc cời lò, gậy khuấy</t>
        </is>
      </c>
    </row>
    <row r="14899">
      <c r="A14899" t="inlineStr">
        <is>
          <t>Pudel</t>
        </is>
      </c>
      <c r="B14899" t="inlineStr"/>
      <c r="C14899" t="inlineStr"/>
      <c r="D14899" t="inlineStr">
        <is>
          <t>chó x</t>
        </is>
      </c>
    </row>
    <row r="14900">
      <c r="A14900" t="inlineStr">
        <is>
          <t>Puder</t>
        </is>
      </c>
      <c r="B14900" t="inlineStr"/>
      <c r="C14900" t="inlineStr"/>
      <c r="D14900" t="inlineStr">
        <is>
          <t>bột, bụi, thuốc bột, phấn, thuốc súng</t>
        </is>
      </c>
    </row>
    <row r="14901">
      <c r="A14901" t="inlineStr">
        <is>
          <t>pudern</t>
        </is>
      </c>
      <c r="B14901" t="inlineStr"/>
      <c r="C14901" t="inlineStr"/>
      <c r="D14901" t="inlineStr">
        <is>
          <t>rắc bột lên, rắc lên, thoa phấn, đánh phấn, trang trí bằng những điểm nhỏ, động tính từ quá khứ) nghiền thành bột, tán thành bột</t>
        </is>
      </c>
    </row>
    <row r="14902">
      <c r="A14902" t="inlineStr">
        <is>
          <t>Puderquaste</t>
        </is>
      </c>
      <c r="B14902" t="inlineStr"/>
      <c r="C14902" t="inlineStr"/>
      <c r="D14902"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14903">
      <c r="A14903" t="inlineStr">
        <is>
          <t>Pueblo</t>
        </is>
      </c>
      <c r="B14903" t="inlineStr"/>
      <c r="C14903" t="inlineStr"/>
      <c r="D14903" t="inlineStr">
        <is>
          <t>làng, người da đỏ, tỉnh, thị trấn</t>
        </is>
      </c>
    </row>
    <row r="14904">
      <c r="A14904" t="inlineStr">
        <is>
          <t>Puff</t>
        </is>
      </c>
      <c r="B14904" t="inlineStr"/>
      <c r="C14904" t="inlineStr"/>
      <c r="D14904" t="inlineStr">
        <is>
          <t>nhà chứa, nhà thổ - quán giải khát, tủ đựng bát đĩa, cái đấm, cái vả, cái tát, điều rũi, điều bất hạnh - sự đào, sự bới, sự xới, sự cuốc, sự thúc, cú thúc, sự chỉ trích cay độc, sự khai quật, sinh viên học gạo - sự xô đẩy, sự chen lấn, sự hích nhau - túi, cú chọc, cú đẩy, cái gông, vành mũ - 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der Puff +</t>
        </is>
      </c>
    </row>
    <row r="14905">
      <c r="A14905" t="inlineStr">
        <is>
          <t>Puffen</t>
        </is>
      </c>
      <c r="B14905" t="inlineStr"/>
      <c r="C14905" t="inlineStr"/>
      <c r="D14905" t="inlineStr">
        <is>
          <t>cổ tay áo, cổ tay áo giả, gấu vén lên, gấu lơ-vê, cái tát, cái bạt tai, cú đấm, cú thoi, quả thụi</t>
        </is>
      </c>
    </row>
    <row r="14906">
      <c r="A14906" t="inlineStr">
        <is>
          <t>puffen</t>
        </is>
      </c>
      <c r="B14906" t="inlineStr"/>
      <c r="C14906" t="inlineStr"/>
      <c r="D14906" t="inlineStr">
        <is>
          <t>thoi, đấm, vả, tát, đày đoạ, vùi dập, chống chọi, vật lộn - bạt tai, thụi - khom xuống, gập cong, uốn cong - thở phù phù, phụt phụt ra, phụt khói ra, phụt hơi ra, hút bập bập, hút từng hơi ngắn, phùng lên, phồng lên, vênh váo, dương dương tự đắc, thổi phù, thổi phụt ra, phụt ra, nói hổn hển - làm mệt đứt hơi, động tính từ quá khứ) làm phùng lên, làm phồng lên, làm vênh váo, làm dương dương tự đắc, làm bồng lên, quảng cáo láo, quảng cáo khuếch khoác - giùi lỗ, bấm, khoan, thúc bằng giấy đầu nhọn, chọc, thúc bằng gậy - đánh, đập mạnh</t>
        </is>
      </c>
    </row>
    <row r="14907">
      <c r="A14907" t="inlineStr">
        <is>
          <t>Puffer</t>
        </is>
      </c>
      <c r="B14907" t="inlineStr"/>
      <c r="C14907" t="inlineStr"/>
      <c r="D14907" t="inlineStr">
        <is>
          <t>vật đệm, tăng đệm, cái giảm xóc, old buffer ông bạn già, người cũ kỹ bất tài, người giúp việc cho viên quản lý neo buồm = die Puffer entleeren +</t>
        </is>
      </c>
    </row>
    <row r="14908">
      <c r="A14908" t="inlineStr">
        <is>
          <t>Pulk</t>
        </is>
      </c>
      <c r="B14908" t="inlineStr"/>
      <c r="C14908" t="inlineStr"/>
      <c r="D14908" t="inlineStr">
        <is>
          <t>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t>
        </is>
      </c>
    </row>
    <row r="14909">
      <c r="A14909" t="inlineStr">
        <is>
          <t>Pullover</t>
        </is>
      </c>
      <c r="B14909" t="inlineStr"/>
      <c r="C14909" t="inlineStr"/>
      <c r="D14909" t="inlineStr">
        <is>
          <t>người nhảy, thú nhảy, sâu bọ nhảy, dây néo cột buồm, choòng, áo ngoài mặc chui đầu, áo va rơi, áo may liền với quần - người ra nhiều mồ hôi, kẻ bắt công nhân làm đổ mồ hôi sôi nước mắt, kẻ bóc lột công nhân, áo vệ sinh, áo nịt, áo len dài tay</t>
        </is>
      </c>
    </row>
    <row r="14910">
      <c r="A14910" t="inlineStr">
        <is>
          <t>Puls</t>
        </is>
      </c>
      <c r="B14910" t="inlineStr"/>
      <c r="C14910" t="inlineStr"/>
      <c r="D14910" t="inlineStr">
        <is>
          <t>hột đỗ đậu, mạch, nhịp đập, nhịp đập của cuộc sống, cảm xúc rộn ràng, nhịp điệu, xung = der schwache Puls +</t>
        </is>
      </c>
    </row>
    <row r="14911">
      <c r="A14911" t="inlineStr">
        <is>
          <t>Pulsieren</t>
        </is>
      </c>
      <c r="B14911" t="inlineStr"/>
      <c r="C14911" t="inlineStr"/>
      <c r="D14911" t="inlineStr">
        <is>
          <t>sự đập, tiếng đạp, sự rung, sự rung động, sự rộn ràng - sự đập mạnh, sự đập nhanh, sự đập rộn lên, sự hồi hộp</t>
        </is>
      </c>
    </row>
    <row r="14912">
      <c r="A14912" t="inlineStr">
        <is>
          <t>pulsieren</t>
        </is>
      </c>
      <c r="B14912" t="inlineStr"/>
      <c r="C14912" t="inlineStr"/>
      <c r="D14912" t="inlineStr">
        <is>
          <t>đập, rung, rung động, rộn ràng, sàng để làm sạch đất) - - đập mạnh, đập nhanh, rộn lên, hồi hộp</t>
        </is>
      </c>
    </row>
    <row r="14913">
      <c r="A14913" t="inlineStr">
        <is>
          <t>pulsierend</t>
        </is>
      </c>
      <c r="B14913" t="inlineStr"/>
      <c r="C14913" t="inlineStr"/>
      <c r="D14913" t="inlineStr">
        <is>
          <t>đập</t>
        </is>
      </c>
    </row>
    <row r="14914">
      <c r="A14914" t="inlineStr">
        <is>
          <t>Pulsschlag</t>
        </is>
      </c>
      <c r="B14914" t="inlineStr"/>
      <c r="C14914" t="inlineStr"/>
      <c r="D14914" t="inlineStr">
        <is>
          <t>sự đập, tiếng đập, khu vực đi tuần, sự đi tuần, cái trội hơn hẳn, cái vượt hơn hẳn, nhịp, nhịp đánh, phách, khu vực săn đuổi, cuộc săn đuổi, tin đăng đầu tiên, người thất nghiệp - người sống lang thang đầu đường xó chợ - tiếng đạp, sự rung, sự rung động, sự rộn ràng - hột đỗ đậu, mạch, nhịp đập, nhịp đập của cuộc sống, cảm xúc rộn ràng, nhịp điệu, xung - sự nhịp nhàng - 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 - sự đập mạnh, sự đập nhanh, sự đập rộn lên, sự hồi hộp</t>
        </is>
      </c>
    </row>
    <row r="14915">
      <c r="A14915" t="inlineStr">
        <is>
          <t>Pult</t>
        </is>
      </c>
      <c r="B14915" t="inlineStr"/>
      <c r="C14915" t="inlineStr"/>
      <c r="D14915" t="inlineStr">
        <is>
          <t>rầm chìa - bàn học sinh, bàn viết, bàn làm việc, công việc văn phòng, công tác văn thư, nghiệp bút nghiên, giá để kinh, giá để bản nhạc, bục giảng kinh, nơi thu tiền, toà soạn, tổ</t>
        </is>
      </c>
    </row>
    <row r="14916">
      <c r="A14916" t="inlineStr">
        <is>
          <t>Pulverisieren</t>
        </is>
      </c>
      <c r="B14916" t="inlineStr"/>
      <c r="C14916" t="inlineStr"/>
      <c r="D14916" t="inlineStr">
        <is>
          <t>sự nghiền, sự tán nhỏ, bột nghiền</t>
        </is>
      </c>
    </row>
    <row r="14917">
      <c r="A14917" t="inlineStr">
        <is>
          <t>pulverisieren</t>
        </is>
      </c>
      <c r="B14917" t="inlineStr"/>
      <c r="C14917" t="inlineStr"/>
      <c r="D14917" t="inlineStr">
        <is>
          <t>rắc bột lên, rắc lên, thoa phấn, đánh phấn, trang trí bằng những điểm nhỏ, động tính từ quá khứ) nghiền thành bột, tán thành bột - giã nhỏ như cám, phun bụi nước, đạp vụn tan thành, phá huỷ hoàn toàn, bị đạp vụn tan tành, nát vụn như cám, thành bụi - nghiền, tán nhỏ</t>
        </is>
      </c>
    </row>
    <row r="14918">
      <c r="A14918" t="inlineStr">
        <is>
          <t>Pulverisierung</t>
        </is>
      </c>
      <c r="B14918" t="inlineStr"/>
      <c r="C14918" t="inlineStr"/>
      <c r="D14918" t="inlineStr">
        <is>
          <t>sự tán thành bột, sự phun thành bụi</t>
        </is>
      </c>
    </row>
    <row r="14919">
      <c r="A14919" t="inlineStr">
        <is>
          <t>Pulvermagazin</t>
        </is>
      </c>
      <c r="B14919" t="inlineStr"/>
      <c r="C14919" t="inlineStr"/>
      <c r="D14919" t="inlineStr">
        <is>
          <t>tạp chí, nhà kho, kho súng, kho đạn, kho thuốc nổ, ổ đạn, vỏ cuộn phim</t>
        </is>
      </c>
    </row>
    <row r="14920">
      <c r="A14920" t="inlineStr">
        <is>
          <t>Puma</t>
        </is>
      </c>
      <c r="B14920" t="inlineStr"/>
      <c r="C14920" t="inlineStr"/>
      <c r="D14920">
        <f> der Puma +</f>
        <v/>
      </c>
    </row>
    <row r="14921">
      <c r="A14921" t="inlineStr">
        <is>
          <t>Pump</t>
        </is>
      </c>
      <c r="B14921" t="inlineStr"/>
      <c r="C14921" t="inlineStr"/>
      <c r="D14921" t="inlineStr">
        <is>
          <t>tiếng tích tắc, chút, lát, khoảnh khắc, giây lát, dấu kiểm " v", con bét, con ve, con tíc, vải bọc, sự mua chịu, sự bán chịu = auf Pump + = auf Pump kaufen +</t>
        </is>
      </c>
    </row>
    <row r="14922">
      <c r="A14922" t="inlineStr">
        <is>
          <t>Pumpe</t>
        </is>
      </c>
      <c r="B14922" t="inlineStr"/>
      <c r="C14922" t="inlineStr"/>
      <c r="D14922" t="inlineStr">
        <is>
          <t>giày nhảy, cái bơm, máy bơm, sự bơm, cú bơm, mưu toan dò hỏi bí mật, mưu toan moi tin tức, người có tài dò hỏi bí mật, người có tài moi tin tức</t>
        </is>
      </c>
    </row>
    <row r="14923">
      <c r="A14923" t="inlineStr">
        <is>
          <t>pumpen</t>
        </is>
      </c>
      <c r="B14923" t="inlineStr"/>
      <c r="C14923" t="inlineStr"/>
      <c r="D14923" t="inlineStr">
        <is>
          <t>bơm, tuôn ra hàng tràng, dò hỏi, moi, moi tin tức ở, động tính từ quá khứ) làm hết hơi, làm thở đứt hơi, điều khiển máy bơm, lên lên xuống xuống mau</t>
        </is>
      </c>
    </row>
    <row r="14924">
      <c r="A14924" t="inlineStr">
        <is>
          <t>Pumpernickel</t>
        </is>
      </c>
      <c r="B14924" t="inlineStr"/>
      <c r="C14924" t="inlineStr"/>
      <c r="D14924" t="inlineStr">
        <is>
          <t>tay bơm</t>
        </is>
      </c>
    </row>
    <row r="14925">
      <c r="A14925" t="inlineStr">
        <is>
          <t>Punkt</t>
        </is>
      </c>
      <c r="B14925" t="inlineStr"/>
      <c r="C14925" t="inlineStr"/>
      <c r="D14925" t="inlineStr">
        <is>
          <t>của hồi môn, chấm nhỏ, điểm, dấu chấm, dấu chấm câu, chấm, đứa bé tí hon, vật nhỏ xíu - khoản, món, tiết mục, tin tức, món tin - đồng Mác, dấu, nhãn, nhãn hiệu, vết, lằn, bớt, đốm, lang, dấu chữ thập, đích, mục đích, mục tiêu &amp; ), chứng cớ, biểu hiện, danh vọng, danh tiếng, mức, tiêu chuẩn, trình độ, điểm số - chất, vật chất, đề, chủ đề, nội dung, vật, vật phẩm, việc, chuyện, điều, sự kiện, vấn đề, việc quan trọng, chuyện quan trọng, số ước lượng, khoảng độ, lý do, nguyên nhân, cớ, lẽ, cơ hội, mủ - kỷ, kỳ, thời kỳ, giai đoạn, thời gian, thời đại, thời nay, tiết, số nhiều) kỳ hành kinh, , chu kỳ, câu nhiều đoạn, chấm câu, lời nói văn hoa bóng bảy - mũi nhọn mũi kim, đầu ngòi bút, nhánh gạc, cánh, dụng cụ có mũi nhọn, kim khắc, kim trổ, mũi đất, đội mũi nhọn, mỏm nhọn, đăng ten ren bằng kim point lace), chân ngựa, diểm, mặt - địa điểm, chỗ, hướng, phương, lúc, nét nổi bật, điểm trọng tâm, điểm cốt yếu, điểm lý thú, sự sâu sắc, sự chua cay, sự cay độc, sự châm chọc, Poang, quăng dây buộc mép buồm, ghi, sự đứng sững vểnh mõm làm hiệu chỉ thú săn - sổ điểm, sổ bán thắng, vết rạch, đường vạch, dấu ghi nợ, bản dàn bè, hai mươi, hàng hai chục, nhiều, căn cứ, điều may, hành động chơi trội, lời nói áp đảo, những sự thực, những thực tế của hoàn cảnh - những thực tế của cuộc sống - vết nhơ, vết đen, chấm đen ở đầu bàn bi-a, cá đù chấm, bồ câu đốm, nơi, chốn, sự chấm trước, con ngựa được chấm, một chút, một ít, đèn sân khấu spotlight), địa vị, chỗ làm ăn, chức vụ - vị trí trong danh sách = der Punkt + = der tote Punkt + = der wunde Punkt + = der höchste Punkt + = der einzelne Punkt + = der schwache Punkt + = der strittige Punkt + = zum Punkt kommen + = der springende Punkt + = die Schriftgröße in Punkt + = auf dem toten Punkt sein + = der Punkt war noch nicht dran + = einen wunden Punkt berühren + = der zur Diskussion stehende Punkt + = in einem Punkt zusammentreffen + = er hat einen wunden Punkt berührt +</t>
        </is>
      </c>
    </row>
    <row r="14926">
      <c r="A14926" t="inlineStr">
        <is>
          <t>Punkte</t>
        </is>
      </c>
      <c r="B14926" t="inlineStr"/>
      <c r="C14926" t="inlineStr"/>
      <c r="D14926" t="inlineStr">
        <is>
          <t>ghi điểm thắng, đạt được, gạch, rạch, khắc, khía, ghi sổ nợ, đánh dấu nợ, ghi, lợi thế, ăn may, soạn cho dàn nhạc, phối dàn nhạc, chỉ trích kịch liệt, đả kích = die wesentlichen Punkte + = auf dem höchsten Punkte befindlich +</t>
        </is>
      </c>
    </row>
    <row r="14927">
      <c r="A14927" t="inlineStr">
        <is>
          <t>Punkten</t>
        </is>
      </c>
      <c r="B14927" t="inlineStr"/>
      <c r="C14927" t="inlineStr"/>
      <c r="D14927">
        <f> die gleiche Entfernung zwischen mehreren Punkten +</f>
        <v/>
      </c>
    </row>
    <row r="14928">
      <c r="A14928" t="inlineStr">
        <is>
          <t>punktieren</t>
        </is>
      </c>
      <c r="B14928" t="inlineStr"/>
      <c r="C14928" t="inlineStr"/>
      <c r="D14928" t="inlineStr">
        <is>
          <t>đam thủng, châm thủng, chích thủng, làm cho xì hơi, làm cho tịt ngòi, bị đâm thủng, bị chích</t>
        </is>
      </c>
    </row>
    <row r="14929">
      <c r="A14929" t="inlineStr">
        <is>
          <t>punktiert</t>
        </is>
      </c>
      <c r="B14929" t="inlineStr"/>
      <c r="C14929" t="inlineStr"/>
      <c r="D14929" t="inlineStr">
        <is>
          <t>lốm đốm, có đốm, khoang, vá, bị làm nhơ, bị ố bẩn</t>
        </is>
      </c>
    </row>
    <row r="14930">
      <c r="A14930" t="inlineStr">
        <is>
          <t>Punktion</t>
        </is>
      </c>
      <c r="B14930" t="inlineStr"/>
      <c r="C14930" t="inlineStr"/>
      <c r="D14930" t="inlineStr">
        <is>
          <t>sự đâm, sự châm, sự chích, lỗ đâm, lỗ châm, lỗ chích, lỗ thủng, sự đánh thủng</t>
        </is>
      </c>
    </row>
    <row r="14931">
      <c r="A14931" t="inlineStr">
        <is>
          <t>Punktmanier</t>
        </is>
      </c>
      <c r="B14931" t="inlineStr"/>
      <c r="C14931" t="inlineStr"/>
      <c r="D14931" t="inlineStr">
        <is>
          <t>khắc chấm vào, vẽ bằng chấm</t>
        </is>
      </c>
    </row>
    <row r="14932">
      <c r="A14932" t="inlineStr">
        <is>
          <t>Punktzahl</t>
        </is>
      </c>
      <c r="B14932" t="inlineStr"/>
      <c r="C14932" t="inlineStr"/>
      <c r="D14932" t="inlineStr">
        <is>
          <t>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t>
        </is>
      </c>
    </row>
    <row r="14933">
      <c r="A14933" t="inlineStr">
        <is>
          <t>Pupille</t>
        </is>
      </c>
      <c r="B14933" t="inlineStr"/>
      <c r="C14933" t="inlineStr"/>
      <c r="D14933" t="inlineStr">
        <is>
          <t>học trò, học sinh, trẻ em được giám hộ, con ngươi, đồng tử</t>
        </is>
      </c>
    </row>
    <row r="14934">
      <c r="A14934" t="inlineStr">
        <is>
          <t>Puppe</t>
        </is>
      </c>
      <c r="B14934" t="inlineStr"/>
      <c r="C14934" t="inlineStr"/>
      <c r="D14934" t="inlineStr">
        <is>
          <t>trẻ sơ sinh, người khờ dại, người ngây thơ, người không có kinh nghiệm, cô gái xinh xinh - con chim, gã, thằng cha, cô gái - - con búp bê &amp; ) - bé búp bê, gậy khuấy, giùi khoan sắt, búa tan đinh, bàn chải để đánh bóng - người nộm, người rơm, người bung xung, bù nhìn, người giả, hình nhân làm đích, vật giả, người ngốc nghếch, người đần độn, đầu vú cao su, động tác giả, chân phải hạ bài, số bài của chân phải hạ bài - con rối - kẻ bị giật dây, nguỵ - kiếm, người thay mặt, người cấp dưới, người phụ việc, người tập lái máy bay - đống lúa shock) = die Puppe +</t>
        </is>
      </c>
    </row>
    <row r="14935">
      <c r="A14935" t="inlineStr">
        <is>
          <t>Puppen</t>
        </is>
      </c>
      <c r="B14935" t="inlineStr"/>
      <c r="C14935" t="inlineStr"/>
      <c r="D14935" t="inlineStr">
        <is>
          <t>làm chướng tai gai mắt, làm căm phẫn, làm đau buồn, làm kinh tởm, cho điện giật, gây sốc, chạm mạnh, va mạnh, xếp thành đống</t>
        </is>
      </c>
    </row>
    <row r="14936">
      <c r="A14936" t="inlineStr">
        <is>
          <t>pur</t>
        </is>
      </c>
      <c r="B14936" t="inlineStr"/>
      <c r="C14936" t="inlineStr"/>
      <c r="D14936" t="inlineStr">
        <is>
          <t>thẳng, thẳng thắn, chân thật, ngay ngắn, đều, suốt, thẳng thừng, đúng, đúng đắn, chính xác, ngay lập tức</t>
        </is>
      </c>
    </row>
    <row r="14937">
      <c r="A14937" t="inlineStr">
        <is>
          <t>Purismus</t>
        </is>
      </c>
      <c r="B14937" t="inlineStr"/>
      <c r="C14937" t="inlineStr"/>
      <c r="D14937" t="inlineStr">
        <is>
          <t>chủ nghĩa thuần tuý</t>
        </is>
      </c>
    </row>
    <row r="14938">
      <c r="A14938" t="inlineStr">
        <is>
          <t>Puritaner</t>
        </is>
      </c>
      <c r="B14938" t="inlineStr"/>
      <c r="C14938" t="inlineStr"/>
      <c r="D14938" t="inlineStr">
        <is>
          <t>người theo Thanh giáo, người đạo đức chủ nghĩa</t>
        </is>
      </c>
    </row>
    <row r="14939">
      <c r="A14939" t="inlineStr">
        <is>
          <t>puritanisch</t>
        </is>
      </c>
      <c r="B14939" t="inlineStr"/>
      <c r="C14939" t="inlineStr"/>
      <c r="D14939" t="inlineStr">
        <is>
          <t>thanh giáo - đạo đức chủ nghĩa</t>
        </is>
      </c>
    </row>
    <row r="14940">
      <c r="A14940" t="inlineStr">
        <is>
          <t>Puritanismus</t>
        </is>
      </c>
      <c r="B14940" t="inlineStr"/>
      <c r="C14940" t="inlineStr"/>
      <c r="D14940" t="inlineStr">
        <is>
          <t>Thanh giáo, chủ nghĩa đạo đức</t>
        </is>
      </c>
    </row>
    <row r="14941">
      <c r="A14941" t="inlineStr">
        <is>
          <t>Purpur</t>
        </is>
      </c>
      <c r="B14941" t="inlineStr"/>
      <c r="C14941" t="inlineStr"/>
      <c r="D14941" t="inlineStr">
        <is>
          <t>hoa không tàn, giống rau dền, màu tía = der Purpur +</t>
        </is>
      </c>
    </row>
    <row r="14942">
      <c r="A14942" t="inlineStr">
        <is>
          <t>Purpurfarbe</t>
        </is>
      </c>
      <c r="B14942" t="inlineStr"/>
      <c r="C14942" t="inlineStr"/>
      <c r="D14942" t="inlineStr">
        <is>
          <t>màu tía, áo màu tía, ban xuất huyết</t>
        </is>
      </c>
    </row>
    <row r="14943">
      <c r="A14943" t="inlineStr">
        <is>
          <t>purpurfarbig</t>
        </is>
      </c>
      <c r="B14943" t="inlineStr"/>
      <c r="C14943" t="inlineStr"/>
      <c r="D14943" t="inlineStr">
        <is>
          <t>hơi tía, hơi đỏ tía, tia tía</t>
        </is>
      </c>
    </row>
    <row r="14944">
      <c r="A14944" t="inlineStr">
        <is>
          <t>Puste</t>
        </is>
      </c>
      <c r="B14944" t="inlineStr"/>
      <c r="C14944" t="inlineStr"/>
      <c r="D14944"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 = keine Puste mehr haben +</t>
        </is>
      </c>
    </row>
    <row r="14945">
      <c r="A14945" t="inlineStr">
        <is>
          <t>Pusteblume</t>
        </is>
      </c>
      <c r="B14945" t="inlineStr"/>
      <c r="C14945" t="inlineStr"/>
      <c r="D14945" t="inlineStr">
        <is>
          <t>cây bồ công anh Trung quốc = die Pusteblume +</t>
        </is>
      </c>
    </row>
    <row r="14946">
      <c r="A14946" t="inlineStr">
        <is>
          <t>Pustel</t>
        </is>
      </c>
      <c r="B14946" t="inlineStr"/>
      <c r="C14946" t="inlineStr"/>
      <c r="D14946" t="inlineStr">
        <is>
          <t>vết bỏng giộp, chỗ giộp da, chỗ phồng da, chỗ bị phồng lên, chỗ bị giộp lên, chỗ rỗ, thuốc làm giộp da, cao làm giộp da - mụn mủ, nốt mụn = die Pustel +</t>
        </is>
      </c>
    </row>
    <row r="14947">
      <c r="A14947" t="inlineStr">
        <is>
          <t>pustelig</t>
        </is>
      </c>
      <c r="B14947" t="inlineStr"/>
      <c r="C14947" t="inlineStr"/>
      <c r="D14947" t="inlineStr">
        <is>
          <t>nổi đầy mụn nhọt, có mụn nhọt</t>
        </is>
      </c>
    </row>
    <row r="14948">
      <c r="A14948" t="inlineStr">
        <is>
          <t>Puter</t>
        </is>
      </c>
      <c r="B14948" t="inlineStr"/>
      <c r="C14948" t="inlineStr"/>
      <c r="D14948" t="inlineStr">
        <is>
          <t>gà sống tây - gà tây</t>
        </is>
      </c>
    </row>
    <row r="14949">
      <c r="A14949" t="inlineStr">
        <is>
          <t>Putsch</t>
        </is>
      </c>
      <c r="B14949" t="inlineStr"/>
      <c r="C14949" t="inlineStr"/>
      <c r="D14949" t="inlineStr">
        <is>
          <t>cuộc nổi dậy</t>
        </is>
      </c>
    </row>
    <row r="14950">
      <c r="A14950" t="inlineStr">
        <is>
          <t>Putz</t>
        </is>
      </c>
      <c r="B14950" t="inlineStr"/>
      <c r="C14950" t="inlineStr"/>
      <c r="D14950" t="inlineStr">
        <is>
          <t>quần áo lộng lẫy, đồ trang trí loè loẹt, tính sang trọng, tính lịch sự, lò luyện tinh - sự vui vẻ, tính vui vẻ, vẻ hoan hỉ, số nhiều) trò vui, cuộc liên hoan đình đám, vẻ xán lạn, vẻ tươi vui - đồ trang hoàng loè loẹt, đồ trang sức loè loẹt, đình đám, hội hè - sự đặt, sự đẻ trứng, thời kỳ đẻ trứng - sự ngăn nắp, sự gọn gàng, trạng thái sẵn sàng, y phục, cách ăn mặc, sự xoay theo đúng hướng gió = der Putz + = der Putz + = der gefurchte Putz + = unter Putz montiert +</t>
        </is>
      </c>
    </row>
    <row r="14951">
      <c r="A14951" t="inlineStr">
        <is>
          <t>Putzen</t>
        </is>
      </c>
      <c r="B14951" t="inlineStr"/>
      <c r="C14951" t="inlineStr"/>
      <c r="D14951">
        <f> das Putzen +</f>
        <v/>
      </c>
    </row>
    <row r="14952">
      <c r="A14952" t="inlineStr">
        <is>
          <t>putzen</t>
        </is>
      </c>
      <c r="B14952" t="inlineStr"/>
      <c r="C14952" t="inlineStr"/>
      <c r="D14952" t="inlineStr">
        <is>
          <t>mặc quần áo, diện, trang điểm &amp; ), sắp hàng, dàn hàng, dàn trận, lập danh sách - 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chải, quét, vẽ lên, chạm qua, lướt qua, chạm nhẹ phải, lướt phải - lau chùi, rửa sạch, cạo sạch, đánh sạch, tẩy sạch, vét sạch, quét sạch - mặc, ăn mặc, băng bó, đắp thuốc, sửa lại hàng ngũ cho thẳng hàng, treo cờ xí, bày biện, sắm quần áo, đẽo gọt, mài giũa, mài nhẵn, hồ, thuộc, vấn, sửa tỉa, xén, sửa soạn, nêm đồ gia vị - nấu, xới, làm, bón phân, mặc lễ phục, xếp thẳng hàng - mài gỉ, đánh gỉ, đánh bóng, + up) làm mới lại, trau dồi lại, phục hồi - chải lông, động tính từ quá khứ) ăn mặc tề chỉnh chải chuốt, chuẩn bị - ngẩng đầu lên, vểnh lên, vểnh mặt lên to-up), vui tươi lên, phấn khởi lại, vênh lên, làm bảnh cho, làm đỏm dáng cho - cuốc, đào, khoét, xỉa, hái, mổ, nhặt, lóc thịt, gỡ thịt, nhổ, ăn nhỏ nhẻ, ăn một tí, ăn, mở, cạy, móc, ngoáy, xé tơi ra, xé đôi, bẻ đôi, bẻ rời ra, tước ra, búng, chọn, chon lựa kỹ càng, gây, kiếm, ăn tí một - móc túi, ăn cắp, chọn lựa kỹ lưỡng - trát vữa, trát thạch cao, phết đầy, dán đầy, bôi đầy, làm dính đầy, dán thuốc cao, đắp thuốc cao, dán lên, đắp lên, bồi thường, đến, xử lý bằng thạch cao - làm cho láng, làm cho lịch sự, làm cho thanh nhâ, làm cho tao nhã động tính từ quá khứ), bóng lên - rỉa - cọ xát, chà xát, xoa, xoa bóp, lau, lau bóng, xát mạnh lên giấy can để nổi bật, nghiền, tán, cọ, mòn rách, xơ ra, xước, chệch đi vì lăn vào chỗ gồ ghề - chùi cọ, xối nước sục sạch bùn, tẩy, gột, sục vội sục vàng, sục tìm, đi lướt qua - sắp xếp, thu dọn, sắp đặt cho ngăn nắp thứ tự, sửa, gạt, cời, cắt, hớt, tỉa, bào, đẽo ..., tô điểm, trang sức, trang điểm, cân bằng trọng tải, xoay theo hướng gió, mắng mỏ, sửa cho một trận - lựa chiều, nước đôi không đứng hẳn về phía bên nào, tìm cách chiếu lòng cả đôi bên - trát bằng bay - bò, chui vào, luồn vào, lẻn vào, tẩy giun sán cho, bắt sâu, trừ sâu, bò vào, lần vào, luồn qua &amp; ), ren, moi = putzen +</t>
        </is>
      </c>
    </row>
    <row r="14953">
      <c r="A14953" t="inlineStr">
        <is>
          <t>Putzfrau</t>
        </is>
      </c>
      <c r="B14953" t="inlineStr"/>
      <c r="C14953" t="inlineStr"/>
      <c r="D14953" t="inlineStr">
        <is>
          <t>giống cá hồi chấm hồng, trà - người đàn bà giúp việc gia đình</t>
        </is>
      </c>
    </row>
    <row r="14954">
      <c r="A14954" t="inlineStr">
        <is>
          <t>Putzstein</t>
        </is>
      </c>
      <c r="B14954" t="inlineStr"/>
      <c r="C14954" t="inlineStr"/>
      <c r="D14954" t="inlineStr">
        <is>
          <t>sự tắm, chậu tắm, bồn tắm, nhà tắm, nhà tắm có bể bơi</t>
        </is>
      </c>
    </row>
    <row r="14955">
      <c r="A14955" t="inlineStr">
        <is>
          <t>Puzzelspiel</t>
        </is>
      </c>
      <c r="B14955" t="inlineStr"/>
      <c r="C14955" t="inlineStr"/>
      <c r="D14955" t="inlineStr">
        <is>
          <t>sự bối rối, sự khó xử, vấn đề khó xử, vấn đề khó giải quyết, vấn đề nan giải, trò chơi đố, câu đố</t>
        </is>
      </c>
    </row>
    <row r="14956">
      <c r="A14956" t="inlineStr">
        <is>
          <t>Puzzle</t>
        </is>
      </c>
      <c r="B14956" t="inlineStr"/>
      <c r="C14956" t="inlineStr"/>
      <c r="D14956" t="inlineStr">
        <is>
          <t>cưa xoi</t>
        </is>
      </c>
    </row>
    <row r="14957">
      <c r="A14957" t="inlineStr">
        <is>
          <t>Puzzlespiel</t>
        </is>
      </c>
      <c r="B14957" t="inlineStr"/>
      <c r="C14957" t="inlineStr"/>
      <c r="D14957" t="inlineStr">
        <is>
          <t>cưa xoi</t>
        </is>
      </c>
    </row>
    <row r="14958">
      <c r="A14958" t="inlineStr">
        <is>
          <t>Pyramide</t>
        </is>
      </c>
      <c r="B14958" t="inlineStr"/>
      <c r="C14958" t="inlineStr"/>
      <c r="D14958" t="inlineStr">
        <is>
          <t>hình chóp, tháp chóp, kim tự tháp, đống hình chóp, bài thơ hình chóp, cây hình chóp</t>
        </is>
      </c>
    </row>
    <row r="14959">
      <c r="A14959" t="inlineStr">
        <is>
          <t>Pyrotechnik</t>
        </is>
      </c>
      <c r="B14959" t="inlineStr"/>
      <c r="C14959" t="inlineStr"/>
      <c r="D14959" t="inlineStr">
        <is>
          <t>thuật làm pháo hoa, sự bắn pháo hoa, sự sắc sảo, sự tỏ ra trội</t>
        </is>
      </c>
    </row>
    <row r="14960">
      <c r="A14960" t="inlineStr">
        <is>
          <t>Pyrotechniker</t>
        </is>
      </c>
      <c r="B14960" t="inlineStr"/>
      <c r="C14960" t="inlineStr"/>
      <c r="D14960" t="inlineStr">
        <is>
          <t>thợ làm pháo hoa</t>
        </is>
      </c>
    </row>
    <row r="14961">
      <c r="A14961" t="inlineStr">
        <is>
          <t>pyrotechnisch</t>
        </is>
      </c>
      <c r="B14961" t="inlineStr"/>
      <c r="C14961" t="inlineStr"/>
      <c r="D14961" t="inlineStr">
        <is>
          <t>pháo hoa, sắc sảo, hóm hỉnh</t>
        </is>
      </c>
    </row>
    <row r="14962">
      <c r="A14962" t="inlineStr">
        <is>
          <t>Quacksalberei</t>
        </is>
      </c>
      <c r="B14962" t="inlineStr"/>
      <c r="C14962" t="inlineStr"/>
      <c r="D14962" t="inlineStr">
        <is>
          <t>thủ đoạn của anh bất tài, ngón lang băm, thủ đoạn của anh bất tài nhưng làm bộ giỏi giang</t>
        </is>
      </c>
    </row>
    <row r="14963">
      <c r="A14963" t="inlineStr">
        <is>
          <t>Quader</t>
        </is>
      </c>
      <c r="B14963" t="inlineStr"/>
      <c r="C14963" t="inlineStr"/>
      <c r="D14963">
        <f> der Quader +</f>
        <v/>
      </c>
    </row>
    <row r="14964">
      <c r="A14964" t="inlineStr">
        <is>
          <t>Quadern</t>
        </is>
      </c>
      <c r="B14964" t="inlineStr"/>
      <c r="C14964" t="inlineStr"/>
      <c r="D14964" t="inlineStr">
        <is>
          <t>về sống ở nông thôn, về vui cảnh điền viên, tạm đuổi, trát vữa nhám</t>
        </is>
      </c>
    </row>
    <row r="14965">
      <c r="A14965" t="inlineStr">
        <is>
          <t>Quadrant</t>
        </is>
      </c>
      <c r="B14965" t="inlineStr"/>
      <c r="C14965" t="inlineStr"/>
      <c r="D14965" t="inlineStr">
        <is>
          <t>góc phần tư, cung phần tư</t>
        </is>
      </c>
    </row>
    <row r="14966">
      <c r="A14966" t="inlineStr">
        <is>
          <t>Quadrat</t>
        </is>
      </c>
      <c r="B14966" t="inlineStr"/>
      <c r="C14966" t="inlineStr"/>
      <c r="D14966" t="inlineStr">
        <is>
          <t>hình vuông, quảng trường, khu nhà khối giáp bốn phố, thước vuông góc, cái ê-ke, ô chữ vuông, bình phương, người nệ cổ = das Quadrat + = Quadrat- + = im Quadrat + = das magische Quadrat +</t>
        </is>
      </c>
    </row>
    <row r="14967">
      <c r="A14967" t="inlineStr">
        <is>
          <t>quadratisch</t>
        </is>
      </c>
      <c r="B14967" t="inlineStr"/>
      <c r="C14967" t="inlineStr"/>
      <c r="D14967" t="inlineStr">
        <is>
          <t>vuông, bậc hai, toàn phương - to ngang, đẫy, ních bụng, có thứ tự, ngăn nắp, kiên quyết, dứt khoát, không úp mở, thẳng thắn, thật thà, sòng phẳng, ngang hàng, bằng hàng, bình phương, cổ lỗ sĩ, lỗi thời, vuông vắn - thẳng góc với, trúng = quadratisch machen +</t>
        </is>
      </c>
    </row>
    <row r="14968">
      <c r="A14968" t="inlineStr">
        <is>
          <t>Quadratzahl</t>
        </is>
      </c>
      <c r="B14968" t="inlineStr"/>
      <c r="C14968" t="inlineStr"/>
      <c r="D14968" t="inlineStr">
        <is>
          <t>hình vuông, quảng trường, khu nhà khối giáp bốn phố, thước vuông góc, cái ê-ke, ô chữ vuông, bình phương, người nệ cổ</t>
        </is>
      </c>
    </row>
    <row r="14969">
      <c r="A14969" t="inlineStr">
        <is>
          <t>Quadrille</t>
        </is>
      </c>
      <c r="B14969" t="inlineStr"/>
      <c r="C14969" t="inlineStr"/>
      <c r="D14969" t="inlineStr">
        <is>
          <t>điệu cađri, điệu vũ bốn cặp, nhạc cho điệu cađri, lối chơi bài bốn người 18)</t>
        </is>
      </c>
    </row>
    <row r="14970">
      <c r="A14970" t="inlineStr">
        <is>
          <t>quaken</t>
        </is>
      </c>
      <c r="B14970" t="inlineStr"/>
      <c r="C14970" t="inlineStr"/>
      <c r="D14970" t="inlineStr">
        <is>
          <t>kêu cạc cạc, toang toác, nói quang quác, quảng cáo khoác lác = quaken +</t>
        </is>
      </c>
    </row>
    <row r="14971">
      <c r="A14971" t="inlineStr">
        <is>
          <t>Qual</t>
        </is>
      </c>
      <c r="B14971" t="inlineStr"/>
      <c r="C14971" t="inlineStr"/>
      <c r="D14971" t="inlineStr">
        <is>
          <t>sự đau đớn, sự khổ cực, sự thống khổ, sự quằn quại, sự đau đớn cực đô, sự lo âu khắc khoải, cơn hấp hối, sự vật lộn, sự vui thích đến cực độ - nỗi đau đớn, nỗi thống khổ, nỗi khổ não - nỗi đau buồn, nỗi đau khổ, cảnh khốn cùng, cảnh túng quẫn, cảnh gieo neo, tai hoạ, cảnh hiểm nghèo, cảnh hiểm nguy, tình trạng kiệt sức, tình trạng mệt lả, tình trạng mệt đứt hơi - sự tịch biên - sự làm cho đau đớn, sự hành hạ, sự dằn vặt, sự rầy khổ - mật, túi mật, chất đắng, vị đắng, nỗi cay đắng, mối hiềm oán, sự trơ tráo, sự láo xược, mụn cây, vú lá, vết sầy da, chỗ trượt da, chỗ trơ trụi, sự xúc phạm, sự chạm - sự gặm nhắm, sự ăn mòn, sự cào, sự giày vò, sự day dứt - sự thử thách, cách thử tội - sự đau khổ, sự đau đẻ, nỗi khó nhọc công sức, hình phạt - sự đau nhói, sự giằn vật - cái vấu, cái véo, cái kẹp, cái kẹt, nhúm, cảnh o ép, sự giằn vặt, sự dày vò, lúc gay go, lúc bức thiết, sự ăn cắp, sự bắt, sự tóm cổ - bệnh dịch, điều tệ hại, điều phiền phức, điều khó chịu, người gây tai hại, vật gây tai hại - nguồn đau khổ - sự tra tấn, sự tra khảo, cách tra tấn, nỗi giày vò</t>
        </is>
      </c>
    </row>
    <row r="14972">
      <c r="A14972" t="inlineStr">
        <is>
          <t>qualifizieren</t>
        </is>
      </c>
      <c r="B14972" t="inlineStr"/>
      <c r="C14972" t="inlineStr"/>
      <c r="D14972" t="inlineStr">
        <is>
          <t>cho là, gọi là, định tính chất, định phẩm chất, làm cho có đủ tư cách, làm cho có đủ khả năng, làm cho có đủ tiêu chuẩn, chuẩn bị đầy đủ điều kiện, hạn chế, dè dặt, làm nhẹ bớt - pha nước vào, pha vào rượu, hạn định, có đủ tư cách, có đủ khả năng, có đủ tiêu chuẩn, qua kỳ thi sát hạch, qua kỳ thi tuyển lựa, tuyên thệ = sich qualifizieren +</t>
        </is>
      </c>
    </row>
    <row r="14973">
      <c r="A14973" t="inlineStr">
        <is>
          <t>qualifiziert</t>
        </is>
      </c>
      <c r="B14973" t="inlineStr"/>
      <c r="C14973" t="inlineStr"/>
      <c r="D14973">
        <f> nicht qualifiziert +</f>
        <v/>
      </c>
    </row>
    <row r="14974">
      <c r="A14974" t="inlineStr">
        <is>
          <t>Qualifizierung</t>
        </is>
      </c>
      <c r="B14974" t="inlineStr"/>
      <c r="C14974" t="inlineStr"/>
      <c r="D14974" t="inlineStr">
        <is>
          <t>sự cho là, sự gọi là, sự định tính chất, sự định phẩm chất, tư cách khả năng, điều kiện, tiêu chuẩn, trình độ chuyên môn, giấy tờ chứng nhận khả năng, sự hạn chế - sự dè dặt = die fachliche Qualifizierung +</t>
        </is>
      </c>
    </row>
    <row r="14975">
      <c r="A14975" t="inlineStr">
        <is>
          <t>qualitativ</t>
        </is>
      </c>
      <c r="B14975" t="inlineStr"/>
      <c r="C14975" t="inlineStr"/>
      <c r="D14975" t="inlineStr">
        <is>
          <t>chất, phẩm chất, định tính</t>
        </is>
      </c>
    </row>
    <row r="14976">
      <c r="A14976" t="inlineStr">
        <is>
          <t>Qualle</t>
        </is>
      </c>
      <c r="B14976" t="inlineStr"/>
      <c r="C14976" t="inlineStr"/>
      <c r="D14976" t="inlineStr">
        <is>
          <t>mỡ cá voi, con sứa, nước mắt, sự khóc sưng cả mắt = die Qualle + = der Schirm der Qualle +</t>
        </is>
      </c>
    </row>
    <row r="14977">
      <c r="A14977" t="inlineStr">
        <is>
          <t>Qualm</t>
        </is>
      </c>
      <c r="B14977" t="inlineStr"/>
      <c r="C14977" t="inlineStr"/>
      <c r="D14977" t="inlineStr">
        <is>
          <t>khói, hơi khói, hơi bốc, cơn, cơn giận - hơi thuốc, điếu thuốc lá, điếu xì gà = der dicke Qualm + = der schwelende Qualm +</t>
        </is>
      </c>
    </row>
    <row r="14978">
      <c r="A14978" t="inlineStr">
        <is>
          <t>qualmig</t>
        </is>
      </c>
      <c r="B14978" t="inlineStr"/>
      <c r="C14978" t="inlineStr"/>
      <c r="D14978" t="inlineStr">
        <is>
          <t>toả khói, đầy khói, ám khói, đen vì khói, như khói</t>
        </is>
      </c>
    </row>
    <row r="14979">
      <c r="A14979" t="inlineStr">
        <is>
          <t>qualvoll</t>
        </is>
      </c>
      <c r="B14979" t="inlineStr"/>
      <c r="C14979" t="inlineStr"/>
      <c r="D14979" t="inlineStr">
        <is>
          <t>làm đau đớn, làm khổ sở, hành hạ - đau buồn, đau khổ, đau đớn, khốn cùng, túng quẫn, gieo neo, hiểm nghèo, hiểm nguy, distressing - làm đau khổ, đau lòng</t>
        </is>
      </c>
    </row>
    <row r="14980">
      <c r="A14980" t="inlineStr">
        <is>
          <t>Quantifizierung</t>
        </is>
      </c>
      <c r="B14980" t="inlineStr"/>
      <c r="C14980" t="inlineStr"/>
      <c r="D14980" t="inlineStr">
        <is>
          <t>sự lượng tử hoá</t>
        </is>
      </c>
    </row>
    <row r="14981">
      <c r="A14981" t="inlineStr">
        <is>
          <t>quantisieren</t>
        </is>
      </c>
      <c r="B14981" t="inlineStr">
        <is>
          <t>động từ</t>
        </is>
      </c>
      <c r="C14981" t="inlineStr"/>
      <c r="D14981" t="inlineStr">
        <is>
          <t>lượng tử hoá</t>
        </is>
      </c>
    </row>
    <row r="14982">
      <c r="A14982" t="inlineStr">
        <is>
          <t>quantitativ</t>
        </is>
      </c>
      <c r="B14982" t="inlineStr"/>
      <c r="C14982" t="inlineStr"/>
      <c r="D14982" t="inlineStr">
        <is>
          <t>xác định số lượng = quantitativ bestimmbar +</t>
        </is>
      </c>
    </row>
    <row r="14983">
      <c r="A14983" t="inlineStr">
        <is>
          <t>Quantum</t>
        </is>
      </c>
      <c r="B14983" t="inlineStr"/>
      <c r="C14983" t="inlineStr"/>
      <c r="D14983" t="inlineStr">
        <is>
          <t>mẻ, đợt, chuyển, khoá</t>
        </is>
      </c>
    </row>
    <row r="14984">
      <c r="A14984" t="inlineStr">
        <is>
          <t>Quark</t>
        </is>
      </c>
      <c r="B14984" t="inlineStr"/>
      <c r="C14984" t="inlineStr"/>
      <c r="D14984" t="inlineStr">
        <is>
          <t>điều nhảm nhí xằng bậy, chuyện vớ vẩn - sữa đông, cục đông - cuộc liên hoan, bữa tiệc, cuộc đi chơi vui, cuộc đi chơi cắm trại</t>
        </is>
      </c>
    </row>
    <row r="14985">
      <c r="A14985" t="inlineStr">
        <is>
          <t>Quarkspeise</t>
        </is>
      </c>
      <c r="B14985" t="inlineStr"/>
      <c r="C14985" t="inlineStr"/>
      <c r="D14985" t="inlineStr">
        <is>
          <t>sữa đông, cuộc liên hoan, bữa tiệc, cuộc đi chơi vui, cuộc đi chơi cắm trại</t>
        </is>
      </c>
    </row>
    <row r="14986">
      <c r="A14986" t="inlineStr">
        <is>
          <t>Quartett</t>
        </is>
      </c>
      <c r="B14986" t="inlineStr"/>
      <c r="C14986" t="inlineStr"/>
      <c r="D14986" t="inlineStr">
        <is>
          <t>nhóm bốn, bộ tư bản nhạc cho bộ tư - = das Quartett + = das Quartett +</t>
        </is>
      </c>
    </row>
    <row r="14987">
      <c r="A14987" t="inlineStr">
        <is>
          <t>Quartformat</t>
        </is>
      </c>
      <c r="B14987" t="inlineStr"/>
      <c r="C14987" t="inlineStr"/>
      <c r="D14987" t="inlineStr">
        <is>
          <t>khổ bốn, sách khổ bốn</t>
        </is>
      </c>
    </row>
    <row r="14988">
      <c r="A14988" t="inlineStr">
        <is>
          <t>Quarthieb</t>
        </is>
      </c>
      <c r="B14988" t="inlineStr"/>
      <c r="C14988" t="inlineStr"/>
      <c r="D14988" t="inlineStr">
        <is>
          <t>góc tư galông, lít Anh, chai lít Anh, bình một lít Anh, thế các, bộ bốn cây liên tiếp</t>
        </is>
      </c>
    </row>
    <row r="14989">
      <c r="A14989" t="inlineStr">
        <is>
          <t>Quartiermeister</t>
        </is>
      </c>
      <c r="B14989" t="inlineStr"/>
      <c r="C14989" t="inlineStr"/>
      <c r="D14989" t="inlineStr">
        <is>
          <t>Q.M.) sĩ quan hậu cần của tiểu đoàn, hạ sĩ quan phụ trách điện đài</t>
        </is>
      </c>
    </row>
    <row r="14990">
      <c r="A14990" t="inlineStr">
        <is>
          <t>Quarz</t>
        </is>
      </c>
      <c r="B14990" t="inlineStr"/>
      <c r="C14990" t="inlineStr"/>
      <c r="D14990" t="inlineStr">
        <is>
          <t>thạch anh = der Quarz +</t>
        </is>
      </c>
    </row>
    <row r="14991">
      <c r="A14991" t="inlineStr">
        <is>
          <t>Quarzglas</t>
        </is>
      </c>
      <c r="B14991" t="inlineStr"/>
      <c r="C14991" t="inlineStr"/>
      <c r="D14991" t="inlineStr">
        <is>
          <t>thạch anh</t>
        </is>
      </c>
    </row>
    <row r="14992">
      <c r="A14992" t="inlineStr">
        <is>
          <t>quasseln</t>
        </is>
      </c>
      <c r="B14992" t="inlineStr"/>
      <c r="C14992" t="inlineStr"/>
      <c r="D14992" t="inlineStr">
        <is>
          <t>run run, run lẫy bẫy, lẫy bẫy, lập cập, đi không vững, đứng không vững - nói lúng búng, nói liến thoắng không mạch lạc, nói huyên thiên - kêu cạc cạc, toang toác, nói quang quác, quảng cáo khoác lác - nói chuyện gẫu, nói chuyện liến thoắng - sủa ăng ẳng, nói chuyện phiếm, càu nhàu, cãi lại</t>
        </is>
      </c>
    </row>
    <row r="14993">
      <c r="A14993" t="inlineStr">
        <is>
          <t>Quaste</t>
        </is>
      </c>
      <c r="B14993" t="inlineStr"/>
      <c r="C14993" t="inlineStr"/>
      <c r="D14993" t="inlineStr">
        <is>
          <t>quả lắc, cục chì, đuôi, búi tóc, món tóc, kiểu cắt tóc ngắn quá vai, đuôi cộc, khúc điệp, búi giun tơ, sự nhấp nhô, sự nhảy nhót, động tác khẽ nhún đầu gối cúi chào, cái đập nhẹ - cái vỗ nhẹ, cái lắc nhẹ, đồng silinh, học sinh - bàn chải, sự chải, bút lông, đuôi chồn, bụi cây, cành cây bó thành bó, cuộc chạm trán chớp nhoáng, cái chổi - quả tua, núm tua, dải làm dấu, cờ - tufa, búi, chùm, chòm, chòm râu dưới môi dưới = mit einer Quaste versehen +</t>
        </is>
      </c>
    </row>
    <row r="14994">
      <c r="A14994" t="inlineStr">
        <is>
          <t>Quatsch</t>
        </is>
      </c>
      <c r="B14994" t="inlineStr"/>
      <c r="C14994" t="inlineStr"/>
      <c r="D14994" t="inlineStr">
        <is>
          <t>đáy tàu, nước bẩn ở đáy tàu, bụng, chuyện nhảm nhí, chuyện bậy bạ - giường ngủ, sự cuốn xéo, sự biến, sự chuồn thẳng, bunkum - điều vô nghĩa, chuyện vớ vẩn - lời nói vô lý, lời nói vô nghĩa, chuyện vô lý, lời nói càn, lời nói bậy, hành động ngu dại, hành động bậy bạ - cơm thịt, tuỷ, lõi cây, cục bột nhão, cục bùn nhão, bột giấy, quặng nghiền nhỏ nhào với nước, số nhiều), tạp chí giật gân - lời nói dối, nói láo, nói điêu - điều phi lý, chuyện ngớ ngẩn dại dột - câu chuyện mách qué, chuyện lăng nhăng = Quatsch! + = der Quatsch +</t>
        </is>
      </c>
    </row>
    <row r="14995">
      <c r="A14995" t="inlineStr">
        <is>
          <t>quatschen</t>
        </is>
      </c>
      <c r="B14995" t="inlineStr"/>
      <c r="C14995" t="inlineStr"/>
      <c r="D14995" t="inlineStr">
        <is>
          <t>nói ba hoa, tiết lộ bí mật - nói chuyện phiếm, tán gẫu - nói nhảm nhí, nói tào lao, làm những việc nhảm nhí, làm những việc tào lao - nói mách qué, nói lăng nhăng, viết lăng nhăng</t>
        </is>
      </c>
    </row>
    <row r="14996">
      <c r="A14996" t="inlineStr">
        <is>
          <t>Quatschkopf</t>
        </is>
      </c>
      <c r="B14996" t="inlineStr"/>
      <c r="C14996" t="inlineStr"/>
      <c r="D14996" t="inlineStr">
        <is>
          <t>người hay nói lăng nhăng, người hay viết lăng nhăng - người hay nói ba hoa rỗng tuếch</t>
        </is>
      </c>
    </row>
    <row r="14997">
      <c r="A14997" t="inlineStr">
        <is>
          <t>Quecksilber</t>
        </is>
      </c>
      <c r="B14997" t="inlineStr"/>
      <c r="C14997" t="inlineStr"/>
      <c r="D14997">
        <f> das Quecksilber + = mit Quecksilber legieren + = mit Quecksilber überziehen +</f>
        <v/>
      </c>
    </row>
    <row r="14998">
      <c r="A14998" t="inlineStr">
        <is>
          <t>Quellen</t>
        </is>
      </c>
      <c r="B14998" t="inlineStr"/>
      <c r="C14998" t="inlineStr"/>
      <c r="D14998">
        <f> aus verschiedenen Quellen zusammengestellt +</f>
        <v/>
      </c>
    </row>
    <row r="14999">
      <c r="A14999" t="inlineStr">
        <is>
          <t>quellen</t>
        </is>
      </c>
      <c r="B14999" t="inlineStr"/>
      <c r="C14999" t="inlineStr"/>
      <c r="D14999" t="inlineStr">
        <is>
          <t>+ up, down, out, over, through, away, back...) nhảy, bật mạnh, nổi lên, hiện ra, nảy ra, xuất hiện, xuất phát, xuất thân, nứt rạn, cong, nổ, làm cho nhảy lên, làm cho bay lên - nhảy qua, làm rạn, làm nứt, làm nẻ, làm nổ, làm bật lên, đề ra, đưa ra, bất ngờ tuyên bố, bất ngờ đưa ra, lắp nhíp, lắp lò xo giảm xóc, đảm bảo cho được tha tù - phun ra, vọt ra, tuôn ra = quellen + = quellen + = quellen +</t>
        </is>
      </c>
    </row>
    <row r="15000">
      <c r="A15000" t="inlineStr">
        <is>
          <t>Quellenangabe</t>
        </is>
      </c>
      <c r="B15000" t="inlineStr"/>
      <c r="C15000" t="inlineStr"/>
      <c r="D15000" t="inlineStr">
        <is>
          <t>sự chuyển đến để xem xét, sự giao cho giải quyết, thẩm quyền giải quyết, sự hỏi ý kiến, sự xem, sự tham khảo, sự ám chỉ, sự nói đến, sự nhắc đến, sự liên quan, sự quan hệ - sự dính dáng tới, sự giới thiệu, sự chứng nhận, người giới thiệu, người chứng nhận, dấu chỉ dẫn đoạn tham khảo</t>
        </is>
      </c>
    </row>
    <row r="15001">
      <c r="A15001" t="inlineStr">
        <is>
          <t>Quellwasser</t>
        </is>
      </c>
      <c r="B15001" t="inlineStr"/>
      <c r="C15001" t="inlineStr"/>
      <c r="D15001" t="inlineStr">
        <is>
          <t>nước nguồn</t>
        </is>
      </c>
    </row>
    <row r="15002">
      <c r="A15002" t="inlineStr">
        <is>
          <t>quengelig</t>
        </is>
      </c>
      <c r="B15002" t="inlineStr"/>
      <c r="C15002" t="inlineStr"/>
      <c r="D15002" t="inlineStr">
        <is>
          <t>hay dỗi, bẳn tính, cáu kỉnh - hay than phiền, hay càu nhàu</t>
        </is>
      </c>
    </row>
    <row r="15003">
      <c r="A15003" t="inlineStr">
        <is>
          <t>quengeln</t>
        </is>
      </c>
      <c r="B15003" t="inlineStr"/>
      <c r="C15003" t="inlineStr"/>
      <c r="D15003" t="inlineStr">
        <is>
          <t>gắt gỏng, càu nhàu, cằn nhằn - mè nheo, rầy la - rên rỉ, than van, khóc nhai nhi, nói giọng rên rỉ, nói giọng than van</t>
        </is>
      </c>
    </row>
    <row r="15004">
      <c r="A15004" t="inlineStr">
        <is>
          <t>quer</t>
        </is>
      </c>
      <c r="B15004" t="inlineStr"/>
      <c r="C15004" t="inlineStr"/>
      <c r="D15004" t="inlineStr">
        <is>
          <t>qua, ngang, ngang qua, bắt chéo, chéo nhau, chéo chữ thập, ở bên kia, ở phía bên kia - nghiêng, xiên, xiên qua, chéo qua - xiên xéo từ bên này sang bên kia, trái với, chống với, chống lại - vắt ngang, bực mình, cáu, gắt, đối, trái ngược, ngược lại, lai, lai giống, bất lương, man trá, kiếm được bằng những thủ đoạn bất lương - chéo, theo hình chữ thập - chếch, cạnh khoé, quanh co, không thẳng thắn, không đối xứng, không cân, gián tiếp - ngang transverse)</t>
        </is>
      </c>
    </row>
    <row r="15005">
      <c r="A15005" t="inlineStr">
        <is>
          <t>querab</t>
        </is>
      </c>
      <c r="B15005" t="inlineStr"/>
      <c r="C15005" t="inlineStr"/>
      <c r="D15005" t="inlineStr">
        <is>
          <t>đâm ngang sườn</t>
        </is>
      </c>
    </row>
    <row r="15006">
      <c r="A15006" t="inlineStr">
        <is>
          <t>Querbalken</t>
        </is>
      </c>
      <c r="B15006" t="inlineStr"/>
      <c r="C15006" t="inlineStr"/>
      <c r="D15006" t="inlineStr">
        <is>
          <t>tiền bảo lãnh, người bảo lãnh, vòng đỡ mui xe, quai ấm, giá đỡ đầu bò cái, gióng ngang ngăn ô chuồng ngựa, hàng rào vây quanh, tường bao quanh sân lâu đài, sân lâu đài - rầm - sổ cái, phiến đá phẳng, gióng ngang, cần câu - sự đi ngang qua, đường ngang, thanh ngang, xà ngang, đòn ngang, đường chữ chi, đường tắt, sự xoay cho đúng hướng, tường che chiến hào, sự chối, sự phản đối, sự chống lại, điều làm trở ngại - điều cản trở = mit Querbalken belegen +</t>
        </is>
      </c>
    </row>
    <row r="15007">
      <c r="A15007" t="inlineStr">
        <is>
          <t>Querformat</t>
        </is>
      </c>
      <c r="B15007" t="inlineStr"/>
      <c r="C15007" t="inlineStr"/>
      <c r="D15007">
        <f> das Querformat +</f>
        <v/>
      </c>
    </row>
    <row r="15008">
      <c r="A15008" t="inlineStr">
        <is>
          <t>Querholz</t>
        </is>
      </c>
      <c r="B15008" t="inlineStr"/>
      <c r="C15008" t="inlineStr"/>
      <c r="D15008"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5009">
      <c r="A15009" t="inlineStr">
        <is>
          <t>Querkopf</t>
        </is>
      </c>
      <c r="B15009" t="inlineStr"/>
      <c r="C15009" t="inlineStr"/>
      <c r="D15009" t="inlineStr">
        <is>
          <t>kẻ gây rối loạn kẻ phá rối</t>
        </is>
      </c>
    </row>
    <row r="15010">
      <c r="A15010" t="inlineStr">
        <is>
          <t>Querlinie</t>
        </is>
      </c>
      <c r="B15010" t="inlineStr"/>
      <c r="C15010" t="inlineStr"/>
      <c r="D15010" t="inlineStr">
        <is>
          <t>đường chéo, vải chéo go</t>
        </is>
      </c>
    </row>
    <row r="15011">
      <c r="A15011" t="inlineStr">
        <is>
          <t>Querpfeife</t>
        </is>
      </c>
      <c r="B15011" t="inlineStr"/>
      <c r="C15011" t="inlineStr"/>
      <c r="D15011" t="inlineStr">
        <is>
          <t>thổi sáo, thổi địch, thổi tiêu</t>
        </is>
      </c>
    </row>
    <row r="15012">
      <c r="A15012" t="inlineStr">
        <is>
          <t>Querruder</t>
        </is>
      </c>
      <c r="B15012" t="inlineStr"/>
      <c r="C15012" t="inlineStr"/>
      <c r="D15012" t="inlineStr">
        <is>
          <t>số nhiều) cánh nhỏ</t>
        </is>
      </c>
    </row>
    <row r="15013">
      <c r="A15013" t="inlineStr">
        <is>
          <t>Querschiff</t>
        </is>
      </c>
      <c r="B15013" t="inlineStr"/>
      <c r="C15013" t="inlineStr"/>
      <c r="D15013" t="inlineStr">
        <is>
          <t>cánh ngang</t>
        </is>
      </c>
    </row>
    <row r="15014">
      <c r="A15014" t="inlineStr">
        <is>
          <t>querschiff</t>
        </is>
      </c>
      <c r="B15014" t="inlineStr"/>
      <c r="C15014" t="inlineStr"/>
      <c r="D15014">
        <f> querschiff liegend +</f>
        <v/>
      </c>
    </row>
    <row r="15015">
      <c r="A15015" t="inlineStr">
        <is>
          <t>Querschnitt</t>
        </is>
      </c>
      <c r="B15015" t="inlineStr"/>
      <c r="C15015" t="inlineStr"/>
      <c r="D15015" t="inlineStr">
        <is>
          <t>sự cắt ngang, mặt cắt ngang, hình cắt ngang, bộ phận tiêu biểu - sự pha trộn, sự hỗn hợp, mớ hỗn hợp, mớ hỗn độn, nhóm người hỗn tạp, bản nhạc hỗn hợp, sách tạp lục - nét mặt nhìn nghiêng, mặt nghiêng, sơ lược tiểu sử - sự cắt, chỗ cắt, phần cắt ra, đoạn cắt ra, khu vực, tiết đoạn, mặt cắt, tiết diện, phân chi, tiểu đội, lát cắt, tầng lớp nhân dân - = der engste Querschnitt +</t>
        </is>
      </c>
    </row>
    <row r="15016">
      <c r="A15016" t="inlineStr">
        <is>
          <t>Querstrich</t>
        </is>
      </c>
      <c r="B15016" t="inlineStr"/>
      <c r="C15016" t="inlineStr"/>
      <c r="D15016">
        <f> der Querstrich +</f>
        <v/>
      </c>
    </row>
    <row r="15017">
      <c r="A15017" t="inlineStr">
        <is>
          <t>Quertreiber</t>
        </is>
      </c>
      <c r="B15017" t="inlineStr"/>
      <c r="C15017" t="inlineStr"/>
      <c r="D15017" t="inlineStr">
        <is>
          <t>kẻ gây rối loạn kẻ phá rối</t>
        </is>
      </c>
    </row>
    <row r="15018">
      <c r="A15018" t="inlineStr">
        <is>
          <t>Querulant</t>
        </is>
      </c>
      <c r="B15018" t="inlineStr"/>
      <c r="C15018" t="inlineStr"/>
      <c r="D15018" t="inlineStr">
        <is>
          <t>người hay càu nhàu, người hay cằn nhằn, người hay lẩm bẩm</t>
        </is>
      </c>
    </row>
    <row r="15019">
      <c r="A15019" t="inlineStr">
        <is>
          <t>Querverbindung</t>
        </is>
      </c>
      <c r="B15019" t="inlineStr"/>
      <c r="C15019" t="inlineStr"/>
      <c r="D15019" t="inlineStr">
        <is>
          <t>quan hệ nối liền với nhau</t>
        </is>
      </c>
    </row>
    <row r="15020">
      <c r="A15020" t="inlineStr">
        <is>
          <t>Querverweis</t>
        </is>
      </c>
      <c r="B15020" t="inlineStr"/>
      <c r="C15020" t="inlineStr"/>
      <c r="D15020" t="inlineStr">
        <is>
          <t>lời chỉ dẫn than khảo</t>
        </is>
      </c>
    </row>
    <row r="15021">
      <c r="A15021" t="inlineStr">
        <is>
          <t>Quetschen</t>
        </is>
      </c>
      <c r="B15021" t="inlineStr"/>
      <c r="C15021" t="inlineStr"/>
      <c r="D15021" t="inlineStr">
        <is>
          <t>sự ép, sự vắt, sự siết, sự véo, sự ôm chặt, đám đông, sự chen chúc, sự hạn chế, sự bắt buộc, sự in dấu tiền đồng, sự ăn bớt, sự ăn chặn, sự ăn hoa hồng lậu, sự ép đối phương bỏ những quân bài quan trọng squeeze play)</t>
        </is>
      </c>
    </row>
    <row r="15022">
      <c r="A15022" t="inlineStr">
        <is>
          <t>quetschen</t>
        </is>
      </c>
      <c r="B15022" t="inlineStr"/>
      <c r="C15022" t="inlineStr"/>
      <c r="D15022" t="inlineStr">
        <is>
          <t>làm thâm tím, làm cho thâm lại, làm méo mó, làm sứt sẹo, tán, giã, thâm tím lại, thâm lại - làm giập - dụ dỗ đi lính, dụ dỗ đi làm tàu, gấp nếp, ép thành nếp, uốn quăn, uốn làn sóng, rạch khía - ép chặt, kẹp chặt, + into) ấn vào, tọng vào, nhồi nhét, nhồi chặt, làm tắc nghẽn, làm mắc kẹt, kẹt chặt, hãm kẹt lại, chêm, chèn, phá, làm nhiễu, bị chêm chặt, mắc kẹt, bị ép chặt, bị xếp chật ních - bị nhồi chặt, ứng tác, ứng tấu - ngâm vào nước nóng, trộn để nấu, nghiền, bóp nát, làm cho mê mình, làm cho phải lòng mình - ép, nép, bóp, ấn, là, ghì chặt, siết chặt, ôm chặt, bóp chặt, thúc ép, thúc bách, dồn ép, thúc giục, giục giã, khẩn hoản, nài ép, nhấn mạnh, đè nặng, xúm xít, túm tụm, chen lấn, quây chặt lấy - hối hả, vội vã, tất bật, bắt, lấy, tước đoạt, trưng dụng - vắt, nén, chen, ẩn, nhét, tống tiền, bòn mót, bóp nặn, gây áp lực, nặn ra, ép ra, cố rặn ra, in dấu, + in, out, through...) chen lấn</t>
        </is>
      </c>
    </row>
    <row r="15023">
      <c r="A15023" t="inlineStr">
        <is>
          <t>Quetschung</t>
        </is>
      </c>
      <c r="B15023" t="inlineStr"/>
      <c r="C15023" t="inlineStr"/>
      <c r="D15023" t="inlineStr">
        <is>
          <t>vết thâm tím, vết thâm = die Quetschung +</t>
        </is>
      </c>
    </row>
    <row r="15024">
      <c r="A15024" t="inlineStr">
        <is>
          <t>quieken</t>
        </is>
      </c>
      <c r="B15024" t="inlineStr"/>
      <c r="C15024" t="inlineStr"/>
      <c r="D15024" t="inlineStr">
        <is>
          <t>rúc rích, kêu chít chít, cọt kẹt, cót két, mách lẻo, làm chỉ điểm, rít lên, làm kêu cọt kẹt - kêu ré lên, thét, la, phản đối, hớt, chỉ điểm</t>
        </is>
      </c>
    </row>
    <row r="15025">
      <c r="A15025" t="inlineStr">
        <is>
          <t>Quietschen</t>
        </is>
      </c>
      <c r="B15025" t="inlineStr"/>
      <c r="C15025" t="inlineStr"/>
      <c r="D15025" t="inlineStr">
        <is>
          <t>tiếng kêu thất thanh, tiếng thét, tiếng rít - tiếng rúc rích, tiếng chít chít, tiếng cọt kẹt, tiếng cót két</t>
        </is>
      </c>
    </row>
    <row r="15026">
      <c r="A15026" t="inlineStr">
        <is>
          <t>quietschen</t>
        </is>
      </c>
      <c r="B15026" t="inlineStr"/>
      <c r="C15026" t="inlineStr"/>
      <c r="D15026" t="inlineStr">
        <is>
          <t>phát ra tiếng động chói tai, kêu ken két làm gai người, gây cảm giác khó chịu, gây bực bội, cọ ken két, nghiến ken két, + with) va chạm, xung đột, bất đồng, mâu thuẫn, không hoà hợp - cãi nhau, rung, chấn động, làm rung động mạnh, làm chấn động mạnh, làm kêu chói tai, làm kêu ken két gai người, làm choáng, làm gai, làm chói, làm bực bội, làm khó chịu - kêu thét lên, rít lên - rúc rích, kêu chít chít, cọt kẹt, cót két, mách lẻo, làm chỉ điểm, làm kêu cọt kẹt = quietschen +</t>
        </is>
      </c>
    </row>
    <row r="15027">
      <c r="A15027" t="inlineStr">
        <is>
          <t>quietschend</t>
        </is>
      </c>
      <c r="B15027" t="inlineStr"/>
      <c r="C15027" t="inlineStr"/>
      <c r="D15027" t="inlineStr">
        <is>
          <t>chít chít, cọt kẹt, cót két</t>
        </is>
      </c>
    </row>
    <row r="15028">
      <c r="A15028" t="inlineStr">
        <is>
          <t>Quinte</t>
        </is>
      </c>
      <c r="B15028" t="inlineStr"/>
      <c r="C15028" t="inlineStr"/>
      <c r="D15028" t="inlineStr">
        <is>
          <t>một phần năm, người thứ năm, vật thứ năm, ngày mồng năm, nguyên vật liệu loại năm, một phần năm galông, quâng năm, âm năm - bộ năm cây liên tiếp</t>
        </is>
      </c>
    </row>
    <row r="15029">
      <c r="A15029" t="inlineStr">
        <is>
          <t>Quintessenz</t>
        </is>
      </c>
      <c r="B15029" t="inlineStr"/>
      <c r="C15029" t="inlineStr"/>
      <c r="D15029" t="inlineStr">
        <is>
          <t>thuốc luyện đan, thuốc tiên, cồn ngọt - tinh chất, tinh tuý, tinh hoa, nguyên tố thứ năm</t>
        </is>
      </c>
    </row>
    <row r="15030">
      <c r="A15030" t="inlineStr">
        <is>
          <t>Quirl</t>
        </is>
      </c>
      <c r="B15030" t="inlineStr"/>
      <c r="C15030" t="inlineStr"/>
      <c r="D15030">
        <f> der Quirl +</f>
        <v/>
      </c>
    </row>
    <row r="15031">
      <c r="A15031" t="inlineStr">
        <is>
          <t>quitt</t>
        </is>
      </c>
      <c r="B15031" t="inlineStr"/>
      <c r="C15031" t="inlineStr"/>
      <c r="D15031" t="inlineStr">
        <is>
          <t>bằng phẳng, ngang bằng, ngang, cùng, điềm đạm, bình thản, chẵn, đều, đều đều, đều đặn, đúng, công bằng, ngay cả, ngay, lại còn, còn, không hơn không kém = quitt + = er ist quitt mit uns +</t>
        </is>
      </c>
    </row>
    <row r="15032">
      <c r="A15032" t="inlineStr">
        <is>
          <t>Quitte</t>
        </is>
      </c>
      <c r="B15032" t="inlineStr"/>
      <c r="C15032" t="inlineStr"/>
      <c r="D15032" t="inlineStr">
        <is>
          <t>quả mộc qua, cây mộc qua</t>
        </is>
      </c>
    </row>
    <row r="15033">
      <c r="A15033" t="inlineStr">
        <is>
          <t>quittieren</t>
        </is>
      </c>
      <c r="B15033" t="inlineStr"/>
      <c r="C15033" t="inlineStr"/>
      <c r="D15033" t="inlineStr">
        <is>
          <t>nhận, thừa nhận, công nhận, báo cho biết đã nhận được, đền đáp, tỏ lòng biết ơn, cảm tạ - ký nhận số tiền đã trả, đóng dấu nhận thực "đã trả" = quittieren + = quittieren +</t>
        </is>
      </c>
    </row>
    <row r="15034">
      <c r="A15034" t="inlineStr">
        <is>
          <t>Quittung</t>
        </is>
      </c>
      <c r="B15034" t="inlineStr"/>
      <c r="C15034" t="inlineStr"/>
      <c r="D15034" t="inlineStr">
        <is>
          <t>sự nhận, sự công nhận, sự thừa nhận, vật đền đáp, vật tạ ơn, sự đền đáp, sự báo cho biết đã nhận được - cái kéo liềm, cái kích, mỏ, đầu mũi neo, mũi biển hẹp, tờ quảng cáo, yết thị, hoá đơn, luật dự thảo, dự luật, giấy bạc, hối phiếu bill of exchange), sự thưa kiện, đơn kiện - cuống - 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giấy chứng thu, biên lai, sự đền bù, sự báo đền, sự báo thù, sự trả thù, sự giải thoát cho, sự miễn xá cho - công thức, đơn thuốc, sự nhận được, số nhiều), sự thu, số thu, giấy biên nhận - sự giải thoát, sự thoát khỏi, sự phóng thích, sự phát hành, sự đưa ra bàn, giấy biên lai, sự nhượng lại, giấy nhượng lại, sự tách ra, sự nhả ra, sự giải phóng, cái ngắt điện - sự cắt, sự ném, sự mở, sự phục viên, sự bay ra, sự thoát ra = die Quittung + = gegen Quittung +</t>
        </is>
      </c>
    </row>
    <row r="15035">
      <c r="A15035" t="inlineStr">
        <is>
          <t>Quiz</t>
        </is>
      </c>
      <c r="B15035" t="inlineStr"/>
      <c r="C15035" t="inlineStr"/>
      <c r="D15035" t="inlineStr">
        <is>
          <t>kỳ thi kiểm tra nói, kỳ thi vấn đáp, câu hỏi kiểm tra nói, câu hỏi thi vấn đáp, cuộc thi, người hay trêu ghẹo chế nhạo, người hay nhìn tọc mạch, người lố bịch, người kỳ quặc - cái dùng để chế giễu</t>
        </is>
      </c>
    </row>
    <row r="15036">
      <c r="A15036" t="inlineStr">
        <is>
          <t>Quote</t>
        </is>
      </c>
      <c r="B15036" t="inlineStr"/>
      <c r="C15036" t="inlineStr"/>
      <c r="D15036" t="inlineStr">
        <is>
          <t>số bị chia, cái bị chia, tiền lãi cổ phần - phần, chỉ tiêu</t>
        </is>
      </c>
    </row>
    <row r="15037">
      <c r="A15037" t="inlineStr">
        <is>
          <t>Quotient</t>
        </is>
      </c>
      <c r="B15037" t="inlineStr"/>
      <c r="C15037" t="inlineStr"/>
      <c r="D15037" t="inlineStr">
        <is>
          <t>tỷ số, tỷ lệ, số truyền = der Quotient +</t>
        </is>
      </c>
    </row>
    <row r="15038">
      <c r="A15038" t="inlineStr">
        <is>
          <t>Rabatt</t>
        </is>
      </c>
      <c r="B15038" t="inlineStr"/>
      <c r="C15038" t="inlineStr"/>
      <c r="D15038" t="inlineStr">
        <is>
          <t>sự dịu đi, sự yếu đi, sự nhụt đi, sự giảm bớt, sự đỡ, sự ngớt, sự hạ, sự bớt, sự chấm dứt, sự thanh toán, sự huỷ bỏ, sự thủ tiêu - sự cho phép, sự thừa nhận, sự công nhận, sự thú nhận, tiền trợ cấp, tiền cấp phát, tiền bỏ túi, tiền tiêu vặt, phần tiền, khẩu phần, phần ăn, sự kể đến, sự tính đến, sự chiếu cố đến - sự dung thứ, sự trừ, hạn định cho phép - sự giảm, tiền bớt, tiền trừ, tiền chiết khấu, sự trừ hao = der Rabatt + = der Rabatt +</t>
        </is>
      </c>
    </row>
    <row r="15039">
      <c r="A15039" t="inlineStr">
        <is>
          <t>Rabbiner</t>
        </is>
      </c>
      <c r="B15039" t="inlineStr"/>
      <c r="C15039" t="inlineStr"/>
      <c r="D15039" t="inlineStr">
        <is>
          <t>giáo sĩ Do thái</t>
        </is>
      </c>
    </row>
    <row r="15040">
      <c r="A15040" t="inlineStr">
        <is>
          <t>Rabe</t>
        </is>
      </c>
      <c r="B15040" t="inlineStr"/>
      <c r="C15040" t="inlineStr"/>
      <c r="D15040" t="inlineStr">
        <is>
          <t>con quạ</t>
        </is>
      </c>
    </row>
    <row r="15041">
      <c r="A15041" t="inlineStr">
        <is>
          <t>rabenschwarz</t>
        </is>
      </c>
      <c r="B15041" t="inlineStr"/>
      <c r="C15041" t="inlineStr"/>
      <c r="D15041" t="inlineStr">
        <is>
          <t>đen như qụa, đen nhánh</t>
        </is>
      </c>
    </row>
    <row r="15042">
      <c r="A15042" t="inlineStr">
        <is>
          <t>rabiat</t>
        </is>
      </c>
      <c r="B15042" t="inlineStr"/>
      <c r="C15042" t="inlineStr"/>
      <c r="D15042" t="inlineStr">
        <is>
          <t>đầy thú tính, cục súc, hung ác, tàn bạo - giận dữ, diên tiết, mãnh liệt, mạnh mẽ, hung dữ - ráp, nhám, xù xì, gồ ghề, bờm xờm, lởm chởm, dữ dội, mạnh, bảo tố, động, xấu, thô, chưa gọt giũa, chưa trau chuốt, thô lỗ, sống sượng, lỗ mãng, thô bạo, cộc cằn, gian khổ, gay go, nhọc nhằn, nặng nề - nháp, phác, phỏng, gần đúng, ầm ĩ, hỗn độn, chói tai, dữ</t>
        </is>
      </c>
    </row>
    <row r="15043">
      <c r="A15043" t="inlineStr">
        <is>
          <t>Rache</t>
        </is>
      </c>
      <c r="B15043" t="inlineStr"/>
      <c r="C15043" t="inlineStr"/>
      <c r="D15043" t="inlineStr">
        <is>
          <t>sự trả thù, hành động trả thù, ý muốn trả thù, mối thù hằn, trận đấu gỡ - sự trà thù, sự báo thù = Rache nehmen + = Rache schnauben + = auf Rache sinnen +</t>
        </is>
      </c>
    </row>
    <row r="15044">
      <c r="A15044" t="inlineStr">
        <is>
          <t>Rachen</t>
        </is>
      </c>
      <c r="B15044" t="inlineStr"/>
      <c r="C15044" t="inlineStr"/>
      <c r="D15044" t="inlineStr">
        <is>
          <t>hàm, quai hàm, mồm, miệng, lối vào hẹp, cái kẹp, má, sự lắm mồm, sự nhiều lời, sự ba hoa, sự răn dạy, sự chỉnh, sự "lên lớp" - dạ dày, dạ múi khế, diều, họng - mõm, miệng ăn, cửa, sự nhăn mặt, sự nhăn nhó = der Rachen +</t>
        </is>
      </c>
    </row>
    <row r="15045">
      <c r="A15045" t="inlineStr">
        <is>
          <t>Rachgier</t>
        </is>
      </c>
      <c r="B15045" t="inlineStr"/>
      <c r="C15045" t="inlineStr"/>
      <c r="D15045" t="inlineStr">
        <is>
          <t>sự trả thù, hành động trả thù, ý muốn trả thù, mối thù hằn, trận đấu gỡ</t>
        </is>
      </c>
    </row>
    <row r="15046">
      <c r="A15046" t="inlineStr">
        <is>
          <t>rachgierig</t>
        </is>
      </c>
      <c r="B15046" t="inlineStr"/>
      <c r="C15046" t="inlineStr"/>
      <c r="D15046" t="inlineStr">
        <is>
          <t>hay báo thù, hay thù hằn, mang mối thù hằn, hiềm thù</t>
        </is>
      </c>
    </row>
    <row r="15047">
      <c r="A15047" t="inlineStr">
        <is>
          <t>Rachitis</t>
        </is>
      </c>
      <c r="B15047" t="inlineStr"/>
      <c r="C15047" t="inlineStr"/>
      <c r="D15047" t="inlineStr">
        <is>
          <t>bệnh còi xương</t>
        </is>
      </c>
    </row>
    <row r="15048">
      <c r="A15048" t="inlineStr">
        <is>
          <t>Rachsucht</t>
        </is>
      </c>
      <c r="B15048" t="inlineStr"/>
      <c r="C15048" t="inlineStr"/>
      <c r="D15048" t="inlineStr">
        <is>
          <t>óc trả thù, tính hay thù hằn - tính chất hay báo thù, tính chất trả thù</t>
        </is>
      </c>
    </row>
    <row r="15049">
      <c r="A15049" t="inlineStr">
        <is>
          <t>Racker</t>
        </is>
      </c>
      <c r="B15049" t="inlineStr"/>
      <c r="C15049" t="inlineStr"/>
      <c r="D15049" t="inlineStr">
        <is>
          <t>kẻ, thằng ranh con, nhãi ranh - người quái ác, người ác hiểm, sâu mọt, vật hại, con cáo</t>
        </is>
      </c>
    </row>
    <row r="15050">
      <c r="A15050" t="inlineStr">
        <is>
          <t>Rackets</t>
        </is>
      </c>
      <c r="B15050" t="inlineStr"/>
      <c r="C15050" t="inlineStr"/>
      <c r="D15050" t="inlineStr">
        <is>
          <t>quả bí, cây bí, sự nén, sự ép, cái dễ nén, cái dễ ép, vật bị nén, vật bị ép, thức uống chế bằng nước quả ép, khối mềm nhão, đám đông, tiếng rơi nhẹ, bóng quần</t>
        </is>
      </c>
    </row>
    <row r="15051">
      <c r="A15051" t="inlineStr">
        <is>
          <t>Rad</t>
        </is>
      </c>
      <c r="B15051" t="inlineStr"/>
      <c r="C15051" t="inlineStr"/>
      <c r="D15051" t="inlineStr">
        <is>
          <t>của bicycle xe đạp - bánh &amp; ), hệ thống bánh xe, xe hình, bàn quay, bánh lái, tay lái, sự quay tròn, sự xoay, sự quay, sự thăng trầm, bộ máy, xe đạp = das Rad + = das kleine Rad + = ein Rad schlagen + = ein Rad schlagen + = das Rad sitzt nicht richtig +</t>
        </is>
      </c>
    </row>
    <row r="15052">
      <c r="A15052" t="inlineStr">
        <is>
          <t>Radar</t>
        </is>
      </c>
      <c r="B15052" t="inlineStr"/>
      <c r="C15052" t="inlineStr"/>
      <c r="D15052">
        <f> die Flugnavigation mit Fernsehen und Radar +</f>
        <v/>
      </c>
    </row>
    <row r="15053">
      <c r="A15053" t="inlineStr">
        <is>
          <t>Radau</t>
        </is>
      </c>
      <c r="B15053" t="inlineStr"/>
      <c r="C15053" t="inlineStr"/>
      <c r="D15053" t="inlineStr">
        <is>
          <t>cuộc câi lộn ầm ĩ, cuộc ẩu đã ầm ĩ - giẻ, giẻ rách, quần áo rách tả tơi, giẻ cũ để làm giấy, mảnh vải, mảnh buồm, mảnh, mảnh vụn, mảnh tả tơi, một tí, mảy may, báo lá cải, báo giẻ rách, cờ rách, khăn tay giẻ rách, bức màn giẻ rách... - đá lợp nhà, cát kết thô, sự la lối om sòm, sự phá rối, trò đùa nghịch - hàng, dây, dãy nhà phố, hàng ghế, hàng cây, luống, cuộc đi chơi thuyền, sự chèo thuyền, sự om sòm, sự huyên náo, cuộc câi lộn, cuộc đánh lộn, sự khiển trách, sự quở trách, sự mắng mỏ = Radau machen +</t>
        </is>
      </c>
    </row>
    <row r="15054">
      <c r="A15054" t="inlineStr">
        <is>
          <t>Radaubruder</t>
        </is>
      </c>
      <c r="B15054" t="inlineStr"/>
      <c r="C15054" t="inlineStr"/>
      <c r="D15054" t="inlineStr">
        <is>
          <t>người bóc vỏ, người lột da, dụng cụ bóc vỏ, dụng cụ lột da, cảnh sát, cớm</t>
        </is>
      </c>
    </row>
    <row r="15055">
      <c r="A15055" t="inlineStr">
        <is>
          <t>Raddampfer</t>
        </is>
      </c>
      <c r="B15055" t="inlineStr"/>
      <c r="C15055" t="inlineStr"/>
      <c r="D15055" t="inlineStr">
        <is>
          <t>tàu guồng</t>
        </is>
      </c>
    </row>
    <row r="15056">
      <c r="A15056" t="inlineStr">
        <is>
          <t>Radfahren</t>
        </is>
      </c>
      <c r="B15056" t="inlineStr"/>
      <c r="C15056" t="inlineStr"/>
      <c r="D15056" t="inlineStr">
        <is>
          <t>sự đi xe đạp</t>
        </is>
      </c>
    </row>
    <row r="15057">
      <c r="A15057" t="inlineStr">
        <is>
          <t>radfahren</t>
        </is>
      </c>
      <c r="B15057" t="inlineStr"/>
      <c r="C15057" t="inlineStr"/>
      <c r="D15057" t="inlineStr">
        <is>
          <t>bợ đỡ, xu nịnh, liếm gót - đi xe đạp - - quay vòng tròn theo chu kỳ = radfahren +</t>
        </is>
      </c>
    </row>
    <row r="15058">
      <c r="A15058" t="inlineStr">
        <is>
          <t>Radfahrer</t>
        </is>
      </c>
      <c r="B15058" t="inlineStr"/>
      <c r="C15058" t="inlineStr"/>
      <c r="D15058" t="inlineStr">
        <is>
          <t>người đi xe đạp - - = Er ist ein Radfahrer. +</t>
        </is>
      </c>
    </row>
    <row r="15059">
      <c r="A15059" t="inlineStr">
        <is>
          <t>radial</t>
        </is>
      </c>
      <c r="B15059" t="inlineStr"/>
      <c r="C15059" t="inlineStr"/>
      <c r="D15059" t="inlineStr">
        <is>
          <t>tia, xuyên tâm, toả tròn, xương quay</t>
        </is>
      </c>
    </row>
    <row r="15060">
      <c r="A15060" t="inlineStr">
        <is>
          <t>Radialarterie</t>
        </is>
      </c>
      <c r="B15060" t="inlineStr"/>
      <c r="C15060" t="inlineStr"/>
      <c r="D15060" t="inlineStr">
        <is>
          <t>động mạch quay, dây thần kinh quay</t>
        </is>
      </c>
    </row>
    <row r="15061">
      <c r="A15061" t="inlineStr">
        <is>
          <t>Radien</t>
        </is>
      </c>
      <c r="B15061" t="inlineStr"/>
      <c r="C15061" t="inlineStr"/>
      <c r="D15061" t="inlineStr">
        <is>
          <t>Rađi</t>
        </is>
      </c>
    </row>
    <row r="15062">
      <c r="A15062" t="inlineStr">
        <is>
          <t>radieren</t>
        </is>
      </c>
      <c r="B15062" t="inlineStr"/>
      <c r="C15062" t="inlineStr"/>
      <c r="D15062" t="inlineStr">
        <is>
          <t>xoá, xoá bỏ - khắc axit</t>
        </is>
      </c>
    </row>
    <row r="15063">
      <c r="A15063" t="inlineStr">
        <is>
          <t>Radierer</t>
        </is>
      </c>
      <c r="B15063" t="inlineStr"/>
      <c r="C15063" t="inlineStr"/>
      <c r="D15063" t="inlineStr">
        <is>
          <t>thợ khắc axit</t>
        </is>
      </c>
    </row>
    <row r="15064">
      <c r="A15064" t="inlineStr">
        <is>
          <t>Radiergummi</t>
        </is>
      </c>
      <c r="B15064" t="inlineStr"/>
      <c r="C15064" t="inlineStr"/>
      <c r="D15064" t="inlineStr">
        <is>
          <t>cao su india-rubber), cái tẩy, ủng cao su, người xoa bóp, khăn lau, giẻ lau, cái để chà xát, bằng cao su</t>
        </is>
      </c>
    </row>
    <row r="15065">
      <c r="A15065" t="inlineStr">
        <is>
          <t>Radiernadel</t>
        </is>
      </c>
      <c r="B15065" t="inlineStr"/>
      <c r="C15065" t="inlineStr"/>
      <c r="D15065" t="inlineStr">
        <is>
          <t>cột đồng hồ mặt trời, vòi nhuỵ, văn phong, phong cách, cách, lối, loại, kiểu, dáng, thời trang, mốt, danh hiệu, tước hiệu, lịch, điều đặc sắc, điểm xuất sắc, bút trâm, bút mực, bút chì, kim</t>
        </is>
      </c>
    </row>
    <row r="15066">
      <c r="A15066" t="inlineStr">
        <is>
          <t>Radierung</t>
        </is>
      </c>
      <c r="B15066" t="inlineStr"/>
      <c r="C15066" t="inlineStr"/>
      <c r="D15066" t="inlineStr">
        <is>
          <t>sự khắc axit, thuật khắc axit, bản khắc axit - chữ in, sự in ra, dấu in, vết, dấu, ảnh in, ảnh chụp in ra, vải hoa in</t>
        </is>
      </c>
    </row>
    <row r="15067">
      <c r="A15067" t="inlineStr">
        <is>
          <t>Radieschen</t>
        </is>
      </c>
      <c r="B15067" t="inlineStr"/>
      <c r="C15067" t="inlineStr"/>
      <c r="D15067" t="inlineStr">
        <is>
          <t>củ cải = sich die Radieschen von unten angucken +</t>
        </is>
      </c>
    </row>
    <row r="15068">
      <c r="A15068" t="inlineStr">
        <is>
          <t>Radikal</t>
        </is>
      </c>
      <c r="B15068" t="inlineStr"/>
      <c r="C15068" t="inlineStr"/>
      <c r="D15068" t="inlineStr">
        <is>
          <t>nguồn gốc căn bản, nguyên lý cơ bản, căn thức, dấu căn radical sign), gốc, người cấp tiến, đảng viên đảng Cấp tiến, thán từ = das einwertige Radikal + = das zweiwertige Radikal +</t>
        </is>
      </c>
    </row>
    <row r="15069">
      <c r="A15069" t="inlineStr">
        <is>
          <t>radikal</t>
        </is>
      </c>
      <c r="B15069" t="inlineStr"/>
      <c r="C15069" t="inlineStr"/>
      <c r="D15069" t="inlineStr">
        <is>
          <t>dốc hết sức, dốc toàn lực, toàn, hoàn toàn - ở tít đằng đầu, ở đằng cùng, xa nhất, ở tột cùng, vô cùng, tột bực, cùng cực, cực độ, khác nghiệt, quá khích, cực đoan, cuối cùng - gốc, căn bản, cấp tiến - tận gốc, hoàn toàn triệt để - quét đi, cuốn đi, chảy xiết, bao quát, chung chung - cực</t>
        </is>
      </c>
    </row>
    <row r="15070">
      <c r="A15070" t="inlineStr">
        <is>
          <t>Radikale</t>
        </is>
      </c>
      <c r="B15070" t="inlineStr"/>
      <c r="C15070" t="inlineStr"/>
      <c r="D15070" t="inlineStr">
        <is>
          <t>người cực đoan, người quá khích - = der Radikale +</t>
        </is>
      </c>
    </row>
    <row r="15071">
      <c r="A15071" t="inlineStr">
        <is>
          <t>Radio</t>
        </is>
      </c>
      <c r="B15071" t="inlineStr"/>
      <c r="C15071" t="inlineStr"/>
      <c r="D15071" t="inlineStr">
        <is>
          <t>sự phát thanh, tin tức được phát thanh, buổi phát thanh - rađiô, máy thu thanh, máy rađiô = im Radio + = Radio hören + = im Radio hören + = stell das Radio ab! + = im Radio durchgeben + = Ich habe es heute morgen im Radio gehört. +</t>
        </is>
      </c>
    </row>
    <row r="15072">
      <c r="A15072" t="inlineStr">
        <is>
          <t>radioaktiv</t>
        </is>
      </c>
      <c r="B15072" t="inlineStr"/>
      <c r="C15072" t="inlineStr"/>
      <c r="D15072" t="inlineStr">
        <is>
          <t>nóng, nóng bức, cay nồng, cay bỏng, nồng nặc, còn ngửi thấy rõ, nóng nảy, sôi nổi, hăng hái, gay gắt, kịch liệt, nóng hổi, sốt dẻo, mới phát hành giấy bạc, giật gân, được mọi người hy vọng - thắng hơn cả, dễ nhận ra và khó sử dụng, thế hiệu cao, phóng xạ, dâm đãng, dê, vừa mới kiếm được một cách bất chính, vừa mới ăn cắp được, bị công an truy nã, không an toàn cho kẻ trốn tránh - giận dữ</t>
        </is>
      </c>
    </row>
    <row r="15073">
      <c r="A15073" t="inlineStr">
        <is>
          <t>Radioapparat</t>
        </is>
      </c>
      <c r="B15073" t="inlineStr"/>
      <c r="C15073" t="inlineStr"/>
      <c r="D15073" t="inlineStr">
        <is>
          <t>máy thu thanh, rađiô, đài</t>
        </is>
      </c>
    </row>
    <row r="15074">
      <c r="A15074" t="inlineStr">
        <is>
          <t>Radioastronomie</t>
        </is>
      </c>
      <c r="B15074" t="inlineStr"/>
      <c r="C15074" t="inlineStr"/>
      <c r="D15074" t="inlineStr">
        <is>
          <t>thiên văn rađiô</t>
        </is>
      </c>
    </row>
    <row r="15075">
      <c r="A15075" t="inlineStr">
        <is>
          <t>Radiobiologie</t>
        </is>
      </c>
      <c r="B15075" t="inlineStr"/>
      <c r="C15075" t="inlineStr"/>
      <c r="D15075" t="inlineStr">
        <is>
          <t>sinh vật học phóng xạ</t>
        </is>
      </c>
    </row>
    <row r="15076">
      <c r="A15076" t="inlineStr">
        <is>
          <t>Radiochemie</t>
        </is>
      </c>
      <c r="B15076" t="inlineStr"/>
      <c r="C15076" t="inlineStr"/>
      <c r="D15076" t="inlineStr">
        <is>
          <t>hoá học phóng xạ</t>
        </is>
      </c>
    </row>
    <row r="15077">
      <c r="A15077" t="inlineStr">
        <is>
          <t>Radiologie</t>
        </is>
      </c>
      <c r="B15077" t="inlineStr"/>
      <c r="C15077" t="inlineStr"/>
      <c r="D15077" t="inlineStr">
        <is>
          <t>khoa tia X</t>
        </is>
      </c>
    </row>
    <row r="15078">
      <c r="A15078" t="inlineStr">
        <is>
          <t>Radiosonde</t>
        </is>
      </c>
      <c r="B15078" t="inlineStr"/>
      <c r="C15078" t="inlineStr"/>
      <c r="D15078" t="inlineStr">
        <is>
          <t>máy thăm dò, rađiô</t>
        </is>
      </c>
    </row>
    <row r="15079">
      <c r="A15079" t="inlineStr">
        <is>
          <t>Radium</t>
        </is>
      </c>
      <c r="B15079" t="inlineStr"/>
      <c r="C15079" t="inlineStr"/>
      <c r="D15079">
        <f> mit Radium behandeln +</f>
        <v/>
      </c>
    </row>
    <row r="15080">
      <c r="A15080" t="inlineStr">
        <is>
          <t>Radius</t>
        </is>
      </c>
      <c r="B15080" t="inlineStr"/>
      <c r="C15080" t="inlineStr"/>
      <c r="D15080" t="inlineStr">
        <is>
          <t>bán kính, vật hình tia, nan hoa, phạm vi, vòng, xương quay, vành ngoài, nhánh toả ra, tầm với</t>
        </is>
      </c>
    </row>
    <row r="15081">
      <c r="A15081" t="inlineStr">
        <is>
          <t>Radkasten</t>
        </is>
      </c>
      <c r="B15081" t="inlineStr"/>
      <c r="C15081" t="inlineStr"/>
      <c r="D15081" t="inlineStr">
        <is>
          <t>cái giầm, cánh, cuộc bơi xuồng, sự chèo xuồng, flipper, chèo bằng giầm</t>
        </is>
      </c>
    </row>
    <row r="15082">
      <c r="A15082" t="inlineStr">
        <is>
          <t>Radkranz</t>
        </is>
      </c>
      <c r="B15082" t="inlineStr"/>
      <c r="C15082" t="inlineStr"/>
      <c r="D15082" t="inlineStr">
        <is>
          <t>cái mép bích, mép, cạnh, mép bánh xe, vành bánh xe, gờ nổi</t>
        </is>
      </c>
    </row>
    <row r="15083">
      <c r="A15083" t="inlineStr">
        <is>
          <t>Radnabe</t>
        </is>
      </c>
      <c r="B15083" t="inlineStr"/>
      <c r="C15083" t="inlineStr"/>
      <c r="D15083" t="inlineStr">
        <is>
          <t>trục bánh xe, gian giữa của giáo đường</t>
        </is>
      </c>
    </row>
    <row r="15084">
      <c r="A15084" t="inlineStr">
        <is>
          <t>Radschlagen</t>
        </is>
      </c>
      <c r="B15084" t="inlineStr"/>
      <c r="C15084" t="inlineStr"/>
      <c r="D15084" t="inlineStr">
        <is>
          <t>xe bò, xe ngựa</t>
        </is>
      </c>
    </row>
    <row r="15085">
      <c r="A15085" t="inlineStr">
        <is>
          <t>Radsport</t>
        </is>
      </c>
      <c r="B15085" t="inlineStr"/>
      <c r="C15085" t="inlineStr"/>
      <c r="D15085" t="inlineStr">
        <is>
          <t>sự đi xe đạp</t>
        </is>
      </c>
    </row>
    <row r="15086">
      <c r="A15086" t="inlineStr">
        <is>
          <t>Radsportler</t>
        </is>
      </c>
      <c r="B15086" t="inlineStr"/>
      <c r="C15086" t="inlineStr"/>
      <c r="D15086" t="inlineStr">
        <is>
          <t>người đi xe đạp</t>
        </is>
      </c>
    </row>
    <row r="15087">
      <c r="A15087" t="inlineStr">
        <is>
          <t>raffen</t>
        </is>
      </c>
      <c r="B15087" t="inlineStr"/>
      <c r="C15087" t="inlineStr"/>
      <c r="D15087" t="inlineStr">
        <is>
          <t>chộp, túm, vồ lấy, tóm, bắt, tước đoạt</t>
        </is>
      </c>
    </row>
    <row r="15088">
      <c r="A15088" t="inlineStr">
        <is>
          <t>Raffgier</t>
        </is>
      </c>
      <c r="B15088" t="inlineStr"/>
      <c r="C15088" t="inlineStr"/>
      <c r="D15088" t="inlineStr">
        <is>
          <t>thói tham ăn, thói háu ăn, thói tham lam, sự thèm khát, sự thiết tha - tính tham lạm, sự tham tàn, tính tham ăn, tính phàm ăn</t>
        </is>
      </c>
    </row>
    <row r="15089">
      <c r="A15089" t="inlineStr">
        <is>
          <t>Raffiabast</t>
        </is>
      </c>
      <c r="B15089" t="inlineStr"/>
      <c r="C15089" t="inlineStr"/>
      <c r="D15089" t="inlineStr">
        <is>
          <t>sợi cọ sợi, cây cọ sợi</t>
        </is>
      </c>
    </row>
    <row r="15090">
      <c r="A15090" t="inlineStr">
        <is>
          <t>Raffinerie</t>
        </is>
      </c>
      <c r="B15090" t="inlineStr"/>
      <c r="C15090" t="inlineStr"/>
      <c r="D15090" t="inlineStr">
        <is>
          <t>nhà máy luyện tinh, nhà máy lọc, nhà máy tinh chế</t>
        </is>
      </c>
    </row>
    <row r="15091">
      <c r="A15091" t="inlineStr">
        <is>
          <t>Raffinesse</t>
        </is>
      </c>
      <c r="B15091" t="inlineStr"/>
      <c r="C15091" t="inlineStr"/>
      <c r="D15091" t="inlineStr">
        <is>
          <t>sự xảo quyệt, sự xảo trá, sự gian giảo, sự láu cá, sự ranh vặt, sự khôn vặt, sự khéo léo, sự khéo tay - sự lọc, sự tinh chế, sự luyện tinh, sự tinh tế, sự tế nhị, sự tao nhã, sự lịch sự, sự sành sỏi, cái hay, cái đẹp, cái tinh tuý, cái tao nhã, thủ đoạn tinh vi, phương pháp tinh vi - lập luận tế nhị, sự phân biệt tinh vi</t>
        </is>
      </c>
    </row>
    <row r="15092">
      <c r="A15092" t="inlineStr">
        <is>
          <t>raffinieren</t>
        </is>
      </c>
      <c r="B15092" t="inlineStr"/>
      <c r="C15092" t="inlineStr"/>
      <c r="D15092" t="inlineStr">
        <is>
          <t>lọc, lọc trong, luyện tinh, tinh chế, làm cho tinh tế hơn, làm cho lịch sự hơn, làm cho tao nhã hơn, làm cho sành sõi hơn, trở nên tinh tế hơn, trở nên lịch sự hơn, trở nên tao nhã hơn - trở nên sành sõi hơn, tinh tế, tế nhị, làm tăng thêm phần tinh tế, làm tăng thêm phần tế nhị - thử, thử xem, làm thử, dùng thử, thử thách, cố gắng, gắng sức, gắng làm, xử, xét xử, làm mệt mỏi, thử làm, toan làm, chực làm, cố, cố làm = raffinieren +</t>
        </is>
      </c>
    </row>
    <row r="15093">
      <c r="A15093" t="inlineStr">
        <is>
          <t>raffiniert</t>
        </is>
      </c>
      <c r="B15093" t="inlineStr"/>
      <c r="C15093" t="inlineStr"/>
      <c r="D15093" t="inlineStr">
        <is>
          <t>kín đáo, không cởi mở, khó gần, khôn ngoan, láu, không dễ bị lừa, không nhất quyết, có ý thoái thác - - đúng mốt, diện sộp - nguyên chất, đã lọc, đã tinh chế, lịch sự, tao nhã, tế nhị, có học thức - khôn, sắc, sắc sảo, đau đớn, nhức nhối, buốt, thấu xương - bóng, mượt, trơn, tài tình, khéo léo, nhanh nhẹn, tài lừa, khéo nói dối, viết hay nhưng không sâu, hay thú vị, tốt, hấp dẫn, dễ thương, thẳng, đúng, hoàn toàn, trơn tru - phảng phất, huyền ảo, khó thấy, tinh vi, tinh tế, khôn khéo, lanh lợi, tin nhanh, xảo quyệt, quỷ quyệt, mỏng - lắm thủ đoạn, mưu mẹo, xỏ lá, láu cá, mánh lới, phức tạp, rắc rối</t>
        </is>
      </c>
    </row>
    <row r="15094">
      <c r="A15094" t="inlineStr">
        <is>
          <t>Rage</t>
        </is>
      </c>
      <c r="B15094" t="inlineStr"/>
      <c r="C15094" t="inlineStr"/>
      <c r="D15094" t="inlineStr">
        <is>
          <t>sự giận dữ, sự phẫn nộ</t>
        </is>
      </c>
    </row>
    <row r="15095">
      <c r="A15095" t="inlineStr">
        <is>
          <t>Ragout</t>
        </is>
      </c>
      <c r="B15095" t="inlineStr"/>
      <c r="C15095" t="inlineStr"/>
      <c r="D15095" t="inlineStr">
        <is>
          <t>món ăn hổ lốn, mớ hỗn độn, mớ linh tinh, khúc hổ lốn - món ragu</t>
        </is>
      </c>
    </row>
    <row r="15096">
      <c r="A15096" t="inlineStr">
        <is>
          <t>Ragtime</t>
        </is>
      </c>
      <c r="B15096" t="inlineStr"/>
      <c r="C15096" t="inlineStr"/>
      <c r="D15096" t="inlineStr">
        <is>
          <t>nhạc ractim, không nghiêm túc, khôi hài, làm trò đùa</t>
        </is>
      </c>
    </row>
    <row r="15097">
      <c r="A15097" t="inlineStr">
        <is>
          <t>Rahe</t>
        </is>
      </c>
      <c r="B15097" t="inlineStr"/>
      <c r="C15097" t="inlineStr"/>
      <c r="D15097" t="inlineStr">
        <is>
          <t>Iat, thước Anh, trục căng buồm, sân, bãi rào, xưởng, kho</t>
        </is>
      </c>
    </row>
    <row r="15098">
      <c r="A15098" t="inlineStr">
        <is>
          <t>Rahm</t>
        </is>
      </c>
      <c r="B15098" t="inlineStr"/>
      <c r="C15098" t="inlineStr"/>
      <c r="D15098" t="inlineStr">
        <is>
          <t>kem, tinh hoa, tinh tuý, phần tốt nhất, phần hay nhất, màu kem - sữa đông, cuộc liên hoan, bữa tiệc, cuộc đi chơi vui, cuộc đi chơi cắm trại = Rahm bilden +</t>
        </is>
      </c>
    </row>
    <row r="15099">
      <c r="A15099" t="inlineStr">
        <is>
          <t>Rahmen</t>
        </is>
      </c>
      <c r="B15099" t="inlineStr"/>
      <c r="C15099" t="inlineStr"/>
      <c r="D15099" t="inlineStr">
        <is>
          <t>hộp, thùng, tráp, bao, chỗ ngồi, lô, phòng nhỏ, ô, chòi, điếm, ghế, tủ sắt, két sắt, ông, quà, lều nhỏ, chỗ trú chân, hộp ống lót, cái tát, cái bạt, cây hoàng dương - khung, sườn, lực lượng nòng cốt, căn hộ - vỏ bọc - khung gầm - cấu trúc, cơ cấu, hệ thống, thứ tự, trạng thái, thân hình, tầm vóc, ảnh, lồng kính, khung rửa quặng - khung ảnh, khung tranh, cốt truyện, lớp đá lát thành giếng, sườn đê, cơ cấu tổ chức, khuôn khổ - núi đặt trước danh từ riêng Mt), mép bức tranh, bìa dán tranh, gọng, giá, ngựa cưỡi - phạm vi, tầm xa, dịp, nơi phát huy, chiều dài dây neo, tầm tên lửa, mục tiêu, mục đích, ý định - bộ xương, bộ khung, bộ gọng, nhân, lõi, nòng cốt, dàn bài, người gầy da bọc xương - má phanh, sống trượt, sự quay trượt, sự trượt bánh, nạng đuôi - đường viền, diềm, lằn roi weal) = ohne Rahmen + = in großem Rahmen + = auf Rahmen nähen + = aus dem Rahmen fallend +</t>
        </is>
      </c>
    </row>
    <row r="15100">
      <c r="A15100" t="inlineStr">
        <is>
          <t>rahmen</t>
        </is>
      </c>
      <c r="B15100" t="inlineStr"/>
      <c r="C15100" t="inlineStr"/>
      <c r="D15100" t="inlineStr">
        <is>
          <t>dàn xếp, bố trí, bố cục, dựng lên, điều chỉnh, làm cho hợp, lắp, chắp, hư cấu, tưởng tượng, nghĩ ra, trình bày, phát âm, đặt vào khung, lên khung, dựng khung, đầy triển vọng to frame well) - leo, trèo lên, cưỡi, nâng lên, cất lên, đỡ lên, kéo lên, cho cưỡi lên, đóng khung, lắp táp, cắm vào, đặt, sắp đặt, dán vào, đóng vào, mang, được trang bị, cho nhảy vật nuôi, lên, trèo, bốc lên - tăng lên</t>
        </is>
      </c>
    </row>
    <row r="15101">
      <c r="A15101" t="inlineStr">
        <is>
          <t>Rakete</t>
        </is>
      </c>
      <c r="B15101" t="inlineStr"/>
      <c r="C15101" t="inlineStr"/>
      <c r="D15101" t="inlineStr">
        <is>
          <t>cô gái lẳng lơ, pháo hoa, pháo, fish-gip - vật phóng ra, tên lửa - cải lông, pháo sáng, pháo thăng thiên, rôcket, lời quở trách, phản lực = die ferngelenkte Rakete +</t>
        </is>
      </c>
    </row>
    <row r="15102">
      <c r="A15102" t="inlineStr">
        <is>
          <t>Raketen</t>
        </is>
      </c>
      <c r="B15102" t="inlineStr"/>
      <c r="C15102" t="inlineStr"/>
      <c r="D15102" t="inlineStr">
        <is>
          <t>bắn tên lửa, bắn rôcket, bay vụt lên, lao lên như tên bắn, lên vùn vụt</t>
        </is>
      </c>
    </row>
    <row r="15103">
      <c r="A15103" t="inlineStr">
        <is>
          <t>Raketenstart</t>
        </is>
      </c>
      <c r="B15103" t="inlineStr"/>
      <c r="C15103" t="inlineStr"/>
      <c r="D15103" t="inlineStr">
        <is>
          <t>sự phóng</t>
        </is>
      </c>
    </row>
    <row r="15104">
      <c r="A15104" t="inlineStr">
        <is>
          <t>Raketenwerfer</t>
        </is>
      </c>
      <c r="B15104" t="inlineStr"/>
      <c r="C15104" t="inlineStr"/>
      <c r="D15104" t="inlineStr">
        <is>
          <t>người phóng, máy phóng</t>
        </is>
      </c>
    </row>
    <row r="15105">
      <c r="A15105" t="inlineStr">
        <is>
          <t>Rallye</t>
        </is>
      </c>
      <c r="B15105" t="inlineStr"/>
      <c r="C15105" t="inlineStr"/>
      <c r="D15105" t="inlineStr">
        <is>
          <t>sự tập hợp lại, sự lấy lại sức, đường bóng qua lại nhanh, đại hội, mít tinh lớn</t>
        </is>
      </c>
    </row>
    <row r="15106">
      <c r="A15106" t="inlineStr">
        <is>
          <t>Ramme</t>
        </is>
      </c>
      <c r="B15106" t="inlineStr"/>
      <c r="C15106" t="inlineStr"/>
      <c r="D15106" t="inlineStr">
        <is>
          <t>người đánh, người đập, que, gậy, đòn, chày, người xua dã thú, đòn đập lúa, máy đập - người lái, người đánh xe, người dắt, cái bạt, dụng cụ để đóng, máy đóng, bánh xe phát động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cừu đực, mũi nhọn, tàu chiến có mũi nhọn, đấm nện, búa đóng cọc, búa đập, búa thuỷ động, sức nện của búa đóng cọc, pittông, máy đẩy cốc, chòm sao Bạch dương = die Ramme +</t>
        </is>
      </c>
    </row>
    <row r="15107">
      <c r="A15107" t="inlineStr">
        <is>
          <t>rammen</t>
        </is>
      </c>
      <c r="B15107" t="inlineStr"/>
      <c r="C15107" t="inlineStr"/>
      <c r="D15107" t="inlineStr">
        <is>
          <t>kêu, kêu như vạc, đâm vào, đâm sầm vào, xóc nảy lên, nảy xuống, va, đụng, ẩy, vứt xuống, vọt lên, bật mạnh lên, đánh đòn lưng tôm, đụng phải đuôi, , bắn phá, cho ra rìa, tống cổ ra - nện, đóng cọc, nạp đầy đạn, nhét vào, nhồi vào, ấn chặt vào, đâm thủng bằng mũi nhọn = rammen +</t>
        </is>
      </c>
    </row>
    <row r="15108">
      <c r="A15108" t="inlineStr">
        <is>
          <t>Rampe</t>
        </is>
      </c>
      <c r="B15108" t="inlineStr"/>
      <c r="C15108" t="inlineStr"/>
      <c r="D15108" t="inlineStr">
        <is>
          <t>cái tạp dề, tấm da phủ chân, thềm sân khấu, thềm đế máy bay, tường ngăn nước xói, tấm chắn, tấm che - sự trèo lên, sự đi lên, sự lên, sự đi ngược lên, con đường đi lên, đường dốc, bậc cầu thang đi lên - mặt nghiêng incline-plane) - nền, bục, bệ, sân ga, chỗ đứng ở hai đầu toa, chỗ đứng, bục giảng, bục diễn thuyết, diễn đàn, thuật nói, thuật diễn thuyết, cương lĩnh chính trị - dốc, bờ dốc, đoạn đường thoai thoải, thang lên máy bay, bệ tên lửa, sự lừa đảo, sự tăng giá cao quá cao = mit einer Rampe versehen +</t>
        </is>
      </c>
    </row>
    <row r="15109">
      <c r="A15109" t="inlineStr">
        <is>
          <t>Rampenlicht</t>
        </is>
      </c>
      <c r="B15109" t="inlineStr"/>
      <c r="C15109" t="inlineStr"/>
      <c r="D15109" t="inlineStr">
        <is>
          <t>đèn sân khấu, ánh sáng đèn, ánh đèn quảng cáo = das Rampenlicht + = im Rampenlicht stehen +</t>
        </is>
      </c>
    </row>
    <row r="15110">
      <c r="A15110" t="inlineStr">
        <is>
          <t>Ranch</t>
        </is>
      </c>
      <c r="B15110" t="inlineStr"/>
      <c r="C15110" t="inlineStr"/>
      <c r="D15110" t="inlineStr">
        <is>
          <t>trại nuôi súc vật</t>
        </is>
      </c>
    </row>
    <row r="15111">
      <c r="A15111" t="inlineStr">
        <is>
          <t>Rand</t>
        </is>
      </c>
      <c r="B15111" t="inlineStr"/>
      <c r="C15111" t="inlineStr"/>
      <c r="D15111" t="inlineStr">
        <is>
          <t>tấm ván, bảng, giấy bồi, bìa cứng, cơm tháng, cơm trọ, tiền cơm tháng, bàn ăn, bàn, ban, uỷ ban, bộ, boong tàu, mạn thuyền, sân khấu, đường chạy vát - người ăn cơm tháng, học sinh nội trú, khách đi tàu - bờ, mép, vỉa, lề, biên giới, đường viền, vùng biên giới giữa Anh và Ê-cốt, biên giới của văn minh, luống chạy quanh vườn - miệng, vành - số nhiều) biên giới, ranh giới - lưỡi, cạnh sắc, tính sắc, gờ, cạnh, rìa, đỉnh, sống, knife-edge, tình trạng nguy khốn, lúc gay go, lúc lao đao - tua, tóc cắt ngang trán, ven rìa, vân - tiếng e hèm, tiếng đằng hắng, tiếng hắng giọng - môi, miệng vết thương, miệng vết lở, cánh môi hình môi, cách đặt môi, sự hỗn xược, sự láo xược - số dư, số dự trữ, giới hạn - chu vi, ngoại vi, ngoại biên - cạp, gọng, mặt nước, quầng, cái vòng, vật hình tròn - mặt, bên, bề, triền núi, bìa rừng, sườn, lườn, phía, phần bên cạnh, phần phụ, khía cạnh, phe, phái - vạt áo, váy, xiêm, khụng đàn bà, con gái, thị mẹt, cái hĩm, số nhiều) bờ - ven, bờ cỏ, thanh, cần, thân cột, rìa mái đầu hồi, gậy quyền = der Rand + = der Rand + = ohne Rand + = der rauhe Rand + = der oberer Rand + = der genähte Rand + = mit Rand versehen + = voll bis zum Rand + = am Rand befindlich + = bis zum Rand füllen +</t>
        </is>
      </c>
    </row>
    <row r="15112">
      <c r="A15112" t="inlineStr">
        <is>
          <t>Randbemerkungen</t>
        </is>
      </c>
      <c r="B15112" t="inlineStr"/>
      <c r="C15112" t="inlineStr"/>
      <c r="D15112" t="inlineStr">
        <is>
          <t>những lời ghi chú ở lề</t>
        </is>
      </c>
    </row>
    <row r="15113">
      <c r="A15113" t="inlineStr">
        <is>
          <t>Randgebiet</t>
        </is>
      </c>
      <c r="B15113" t="inlineStr"/>
      <c r="C15113" t="inlineStr"/>
      <c r="D15113" t="inlineStr">
        <is>
          <t>vùng biên giới, ranh giới, cái chưa rõ ràng, cái còn có thể bàn cãi được - vùng ngoài, ngoại ô, vùng ngoại ô, phạm vi ngoài</t>
        </is>
      </c>
    </row>
    <row r="15114">
      <c r="A15114" t="inlineStr">
        <is>
          <t>Randstreifen</t>
        </is>
      </c>
      <c r="B15114" t="inlineStr"/>
      <c r="C15114" t="inlineStr"/>
      <c r="D15114" t="inlineStr">
        <is>
          <t>vai, vai núi, vai chai, vai áo..., miếng thịt vai, tư thế bồng súng - bờ, ven, bờ cỏ, thanh, cần, thân cột, rìa mái đầu hồi, gậy quyền</t>
        </is>
      </c>
    </row>
    <row r="15115">
      <c r="A15115" t="inlineStr">
        <is>
          <t>Randzone</t>
        </is>
      </c>
      <c r="B15115" t="inlineStr"/>
      <c r="C15115" t="inlineStr"/>
      <c r="D15115" t="inlineStr">
        <is>
          <t>tua, tóc cắt ngang trán, ven rìa, mép, vân</t>
        </is>
      </c>
    </row>
    <row r="15116">
      <c r="A15116" t="inlineStr">
        <is>
          <t>Rang</t>
        </is>
      </c>
      <c r="B15116" t="inlineStr"/>
      <c r="C15116" t="inlineStr"/>
      <c r="D15116" t="inlineStr">
        <is>
          <t>tính nết, tính cách, cá tính, đặc tính, đặc điểm, nét đặc sắc, chí khí, nghị lực, nhân vật, người lập dị, tên tuổi, danh tiếng, tiếng, giấy chứng nhận, chữ, nét chữ - mức độ, trình độ, địa vị, cấp bậc, độ, bậc, cấp - sự nâng lên, sự đưa lên, sự giương lên, sự ngẩng lên, sự ngước lên, sự nâng cao, góc nâng, độ cao, mặt, mặt chiếu, tính cao cả, tính cao thượng, tính cao nhã - Grát, mức, hạng, loại, tầng lớp, điểm, điểm số, lớp, dốc, độ dốc &amp; ), giống súc vật cải tạo - thứ, ngôi, hàng, giai cấp, thứ tự, trật tự, nội quy, thủ tục - nơi, chỗ, địa điểm, địa phương, nhà, nơi ở, vị trí, chỗ ngồi, chỗ đứng, chỗ thích đáng, chỗ thích hợp, chỗ làm, nhiệm vụ, cương vị, thứ bậc, đoạn sách, đoạn bài nói, quảng trường, chỗ rộng có tên riêng ở trước) - đoạn phố - chất, phẩm chất, phẩm chất ưu tú, tính chất hảo hạng, nét đặc biệt, năng lực, tài năng, đức tính, tính tốt, khuộc quiềm 6 lưu, tầng lớp trên, âm sắc, màu âm - dãy, hàng ngũ, đội ngũ, địa vị xã hội, địa vị cao sang - tỷ lệ, tốc độ, giá, suất, thuế địa phương, sự đánh giá, sự ước lượng, sự sắp hạng, sự tiêu thụ - - trạm, đồn, đài, ty, nhà ga, đồn binh, điểm gốc, khoảng cách tiêu chuẩn, chỗ nuôi cừu, chức, sự ăn kiêng, hoàn cảnh, môi trường, sự đứng lại, tình trạng đứng lại - thân phận, thân thế, quân hệ pháp lý, tình trạng = der Rang + = der Rang + = ohne Rang + = der hohe Rang + = der erste Rang + = der zweite Rang + = Leute von Rang + = niedriger im Rang stehend + = jemandem den Rang ablaufen + = ein Schriftsteller von Rang + = eine Leistung von hohem Rang + = einen gewissen Rang einnehmen +</t>
        </is>
      </c>
    </row>
    <row r="15117">
      <c r="A15117" t="inlineStr">
        <is>
          <t>Rangabzeichen</t>
        </is>
      </c>
      <c r="B15117" t="inlineStr"/>
      <c r="C15117" t="inlineStr"/>
      <c r="D15117" t="inlineStr">
        <is>
          <t>huy hiệu, phù hiệu, quân hàm, lon, biểu hiện, vật tượng trưng, dấu hiệu</t>
        </is>
      </c>
    </row>
    <row r="15118">
      <c r="A15118" t="inlineStr">
        <is>
          <t>Rangfolge</t>
        </is>
      </c>
      <c r="B15118" t="inlineStr"/>
      <c r="C15118" t="inlineStr"/>
      <c r="D15118" t="inlineStr">
        <is>
          <t>sự, sự phối hợp</t>
        </is>
      </c>
    </row>
    <row r="15119">
      <c r="A15119" t="inlineStr">
        <is>
          <t>rangieren</t>
        </is>
      </c>
      <c r="B15119" t="inlineStr"/>
      <c r="C15119" t="inlineStr"/>
      <c r="D15119" t="inlineStr">
        <is>
          <t>đánh gia, ước lượng, ước tính, định giá, coi, xem như, đánh thuế, định giá để đánh thuế, xếp loại, sắp hạng, được coi như, được xem như, được xếp loại, mắng mỏ, xỉ vả, mắng nhiếc tàn tệ - ret - chuyển hướng, cho sang đường xép, hoãn không cho thảo luận, xếp lại, mắc sun = rangieren + = rangieren +</t>
        </is>
      </c>
    </row>
    <row r="15120">
      <c r="A15120" t="inlineStr">
        <is>
          <t>Ranke</t>
        </is>
      </c>
      <c r="B15120" t="inlineStr"/>
      <c r="C15120" t="inlineStr"/>
      <c r="D15120" t="inlineStr">
        <is>
          <t>vỉa đất sét, bire, dấu nối - tua cuốn, lông gai, mây ti - tua, vật xoán hình tua</t>
        </is>
      </c>
    </row>
    <row r="15121">
      <c r="A15121" t="inlineStr">
        <is>
          <t>Ranken</t>
        </is>
      </c>
      <c r="B15121" t="inlineStr"/>
      <c r="C15121" t="inlineStr"/>
      <c r="D15121" t="inlineStr">
        <is>
          <t>tua cuốn, lông gai, mây ti</t>
        </is>
      </c>
    </row>
    <row r="15122">
      <c r="A15122" t="inlineStr">
        <is>
          <t>ranken</t>
        </is>
      </c>
      <c r="B15122" t="inlineStr"/>
      <c r="C15122" t="inlineStr"/>
      <c r="D15122" t="inlineStr">
        <is>
          <t>bò, trườn, đi rón rén, lén, lẻn &amp; ), leo, có cảm giác râm ran như kiến bò, rùng mình sởn gai ốc, luồn cúi, luồn lọt - xoắn, bện, kết lại, ôm, quấn quanh, xoắn lại với nhau, bện lại với nhau, kết lại với nhau, cuộn lại, uốn khúc, lượn khúc, quanh co = sich ranken +</t>
        </is>
      </c>
    </row>
    <row r="15123">
      <c r="A15123" t="inlineStr">
        <is>
          <t>Ranzen</t>
        </is>
      </c>
      <c r="B15123" t="inlineStr"/>
      <c r="C15123" t="inlineStr"/>
      <c r="D15123" t="inlineStr">
        <is>
          <t>bao, túi, bị, xắc, mẻ săn, bọng, bọc, vú, chỗ húp lên, của cải, tiền bạc, quần, chỗ phùng ra, chỗ lụng thụng - cặp da</t>
        </is>
      </c>
    </row>
    <row r="15124">
      <c r="A15124" t="inlineStr">
        <is>
          <t>ranzig</t>
        </is>
      </c>
      <c r="B15124" t="inlineStr"/>
      <c r="C15124" t="inlineStr"/>
      <c r="D15124" t="inlineStr">
        <is>
          <t>hôi hám, bẩn tưởi, nhếch nhác - - trở mùi, ôi - rậm rạp, sum sê, nhiều cỏ dại, có thể sinh nhiều cỏ dại, ôi khét, thô bỉ, tục tĩu, ghê tởm, hết sức, vô cùng, quá chừng, trắng trợn, rõ rành rành, không lầm vào đâu được = ranzig + = ranzig +</t>
        </is>
      </c>
    </row>
    <row r="15125">
      <c r="A15125" t="inlineStr">
        <is>
          <t>Ranzigkeit</t>
        </is>
      </c>
      <c r="B15125" t="inlineStr"/>
      <c r="C15125" t="inlineStr"/>
      <c r="D15125" t="inlineStr">
        <is>
          <t>sự trở mùi, sự ôi</t>
        </is>
      </c>
    </row>
    <row r="15126">
      <c r="A15126" t="inlineStr">
        <is>
          <t>Rapier</t>
        </is>
      </c>
      <c r="B15126" t="inlineStr"/>
      <c r="C15126" t="inlineStr"/>
      <c r="D15126" t="inlineStr">
        <is>
          <t>thanh kiếm, thanh trường kiếm</t>
        </is>
      </c>
    </row>
    <row r="15127">
      <c r="A15127" t="inlineStr">
        <is>
          <t>Raps</t>
        </is>
      </c>
      <c r="B15127" t="inlineStr"/>
      <c r="C15127" t="inlineStr"/>
      <c r="D15127" t="inlineStr">
        <is>
          <t>cây cải dầu - bã nho dùng làn giấm, thùng gây giấm nho, sự cướp đoạt, sự cưỡng đoạt, sự chiếm đoạt, sự hâm hiếp, sự cưỡng dâm</t>
        </is>
      </c>
    </row>
    <row r="15128">
      <c r="A15128" t="inlineStr">
        <is>
          <t>rar</t>
        </is>
      </c>
      <c r="B15128" t="inlineStr"/>
      <c r="C15128" t="inlineStr"/>
      <c r="D15128" t="inlineStr">
        <is>
          <t>hiếm, hiếm có, ít có, loãng, rất quý, rất tốt, rất ngon, rất vui..., tái, xào còn hơi sống, rán còn lòng đào - khan hiếm, thiếu, khó tìm</t>
        </is>
      </c>
    </row>
    <row r="15129">
      <c r="A15129" t="inlineStr">
        <is>
          <t>rasant</t>
        </is>
      </c>
      <c r="B15129" t="inlineStr"/>
      <c r="C15129" t="inlineStr"/>
      <c r="D15129" t="inlineStr">
        <is>
          <t>chắc chắn, thân, thân thiết, keo sơn, bền, không phai, nhanh, mau, trác táng, ăn chơi, phóng đãng, bền vững, chặt chẽ, sát, ngay cạnh</t>
        </is>
      </c>
    </row>
    <row r="15130">
      <c r="A15130" t="inlineStr">
        <is>
          <t>rasch</t>
        </is>
      </c>
      <c r="B15130" t="inlineStr"/>
      <c r="C15130" t="inlineStr"/>
      <c r="D15130" t="inlineStr">
        <is>
          <t>nhanh, mau, tinh, sắc, thính, tính linh lợi, hoạt bát, nhanh trí, sáng trí, nhạy cảm, dễ, sống - nhanh chóng - mau lẹ, đứng - ngay lập tức - = er lernt rasch +</t>
        </is>
      </c>
    </row>
    <row r="15131">
      <c r="A15131" t="inlineStr">
        <is>
          <t>Rascheln</t>
        </is>
      </c>
      <c r="B15131" t="inlineStr"/>
      <c r="C15131" t="inlineStr"/>
      <c r="D15131" t="inlineStr">
        <is>
          <t>tiếng kêu xào xạc, tiếng sột soạt - tiếng rì rào, tiếng xào xạc, tiếng vi vu = zum Rascheln bringen +</t>
        </is>
      </c>
    </row>
    <row r="15132">
      <c r="A15132" t="inlineStr">
        <is>
          <t>rascheln</t>
        </is>
      </c>
      <c r="B15132" t="inlineStr"/>
      <c r="C15132" t="inlineStr"/>
      <c r="D15132" t="inlineStr">
        <is>
          <t>kêu xào xạc, kêu sột soạt, vội vã, hối hả, làm xào xạc, ăn trộm - rì rào, thổi xào xạc, thổi vi vu - ào ào, vun vút, sột soạt, đi vun vút, làm cho kêu rào rào, làm cho kêu vun vút, làm cho kêu sột soạt, vụt quất, cắt soàn soạt - nói thầm, xì xào, xào xạc, xì xào bàn tán, bí mật phao lên</t>
        </is>
      </c>
    </row>
    <row r="15133">
      <c r="A15133" t="inlineStr">
        <is>
          <t>Rasen</t>
        </is>
      </c>
      <c r="B15133" t="inlineStr">
        <is>
          <t>verb</t>
        </is>
      </c>
      <c r="C15133" t="inlineStr"/>
      <c r="D15133" t="inlineStr">
        <is>
          <t>cỏ, bâi cỏ, đồng cỏ, bãi cỏ, thảm cỏ, cây thân cỏ, mặt đất, măng tây, mùa xuân - - vải batit, bãi c - bụng ., đám cỏ, lớp đất mặt - cụm cỏ, lớp đất có cỏ xanh - Ai-len than bùn, cuộc đua ngựa, nghề đua ngựa = mit Rasen belegen + = auf Rasen bleichen + = mit Rasen bedecken + = Rasen betreten verboten! + = quer über den Rasen laufen +</t>
        </is>
      </c>
    </row>
    <row r="15134">
      <c r="A15134" t="inlineStr">
        <is>
          <t>rasen</t>
        </is>
      </c>
      <c r="B15134" t="inlineStr"/>
      <c r="C15134" t="inlineStr"/>
      <c r="D15134" t="inlineStr">
        <is>
          <t>chạy nhanh, lao nhanh, chạy lung tung - đập vỡ, làm tan nát, làm tan vỡ, làm tiêu tan, làm lúng túng, làm bối rối, làm thất vọng, làm chán nản, ném mạnh, văng mạnh, va mạnh, lao tới, xông tới, nhảy bổ tới, đụng mạnh - chạy đua với, chạy thi với, phóng thật nhanh, cho phi, cho đua với, cho chạy hết tốc độ, lôi chạy, lôi đi nhanh, vội vã cho thông qua, đua, quạt nhanh, chạy quá nhanh, ham mê đua ngựa - nổi cơn thịnh nộ, nổi xung, giận điên lên, nổi cơn dữ dội, hoành hành, diễn ra ác liệt - nói sảng, mê sảng, nói say sưa, nói như điên như dại, nổi giận, nổi điên, nổi sóng dữ dội, thổi mạnh dữ dội, rít lên - xông lên, lao vào, đổ xô tới, vội vã đi gấp, chảy mạnh, chảy dồn, xuất hiện đột ngột, xô, đẩy, đánh chiếm ào ạt, chém, lấy giá cắt cổ, gửi đi gấp, đưa đi gấp, đưa thông qua vội vã - tăng lên đột ngột - thiêu, đốt, làm cháy sém, đốt sạch phá, phá sạch, tiêu thổ, làm đau lòng, xỉ vả làm đau lòng, đay nghiến làm đau lòng, nói mỉa làm đau lòng, bị cháy sém, mở hết tốc lực - vụt qua, vọt tới, chạy qua, đâm ra, trồi ra, ném, phóng, quăng, liệng, đổ, bắn, săn bắn, sút, đá, đau nhói, đau nhức nhối, là là mặt đất crickê), chụp ảnh, quay phim, bào, óng ánh - lời mệnh lệnh nói đi! - làm cho đi mau, tăng tốc độ, xúc tiến, đẩy mạnh, điều chỉnh tốc độ, làm cho đi theo một tốc độ nhất định, bắn mạnh, giúp thành công, đi nhanh, đi quá tốc độ quy định - thành công, phát đạt - làm cho có đường sọc, làm cho có vệt, thành sọc, thành vệt, thành vỉa, đi nhanh như chớp - lướt nhanh, vút nhanh, đi một cách đường bệ, trải ra, chạy, lướt, vuốt, quét, vét, chèo bằng chèo dài - xé, làm rách, làm toạc ra, cắt sâu, làm đứt sâu, kéo mạnh, giật, rách - xông, lao, chạy vụt, quất, đập mạnh vào, đánh bằng roi, khâu vắt, rút, cởi phắt, đánh, quấn chặt, đánh bại, thắng = rasen +</t>
        </is>
      </c>
    </row>
    <row r="15135">
      <c r="A15135" t="inlineStr">
        <is>
          <t>rasend</t>
        </is>
      </c>
      <c r="B15135" t="inlineStr"/>
      <c r="C15135" t="inlineStr"/>
      <c r="D15135" t="inlineStr">
        <is>
          <t>mê sảng, hôn mê, sảng, lung tung, vô nghĩa, cuồng, cuồng nhiệt, điên cuồng - điên rồ - giận dữ, diên tiết, mãnh liệt, mạnh mẽ, hung dữ - gàn, kỳ quặc - giận điên lên, dữ dội, mảnh liệt - = rasend + = rasend +</t>
        </is>
      </c>
    </row>
    <row r="15136">
      <c r="A15136" t="inlineStr">
        <is>
          <t>Rasenplatz</t>
        </is>
      </c>
      <c r="B15136" t="inlineStr"/>
      <c r="C15136" t="inlineStr"/>
      <c r="D15136" t="inlineStr">
        <is>
          <t>màu xanh lá cây, màu xanh lục, quần áo màu lục, phẩm lục, cây cỏ, bãi cỏ xanh, thảm cỏ xanh, rau, tuổi xanh, tuổi thanh xuân, sức sống, sức cường tráng, vẻ cả tin, vẻ ngây thơ non nớt - vải batit, bãi c = der Rasenplatz +</t>
        </is>
      </c>
    </row>
    <row r="15137">
      <c r="A15137" t="inlineStr">
        <is>
          <t>Rasensprenger</t>
        </is>
      </c>
      <c r="B15137" t="inlineStr"/>
      <c r="C15137" t="inlineStr"/>
      <c r="D15137" t="inlineStr">
        <is>
          <t>bình tưới nước</t>
        </is>
      </c>
    </row>
    <row r="15138">
      <c r="A15138" t="inlineStr">
        <is>
          <t>Raserei</t>
        </is>
      </c>
      <c r="B15138" t="inlineStr"/>
      <c r="C15138" t="inlineStr"/>
      <c r="D15138" t="inlineStr">
        <is>
          <t>sự liều lĩnh tuyệt vọng, sự tuyệt vọng - sự điên cuồng, sự mê loạn - sự giận dữ, sự thịnh nộ, sự điên tiết, sự ham mê, sự cuồng nhiệt, sự ác liệt, sự mãnh liệt, sư tử Hà đông, người đàn bà nanh ác, sự cắn rứt, sự day dứt, nữ thần tóc rắn, thần báo thù - cơn thịnh nộ, cơn giận dữ, cơn dữ dội, sự cuồng bạo, tính ham mê, sự say mê, sự mê cuồng, mốt thịnh hành, mốt phổ biến, cái hợp thị hiếu, người được thiên hạ ưa chuộng một thời - thi hứng, cảm xúc mãnh liệt - tiếng gầm, tiếng rít, sự mê thích, sự đắm đuối</t>
        </is>
      </c>
    </row>
    <row r="15139">
      <c r="A15139" t="inlineStr">
        <is>
          <t>Rasierapparat</t>
        </is>
      </c>
      <c r="B15139" t="inlineStr"/>
      <c r="C15139" t="inlineStr"/>
      <c r="D15139" t="inlineStr">
        <is>
          <t>dao cạo - dao bào - người cạo, thợ cạo, người khó mặc cả, người khó chơi, con trai, trẻ mới lớn lên</t>
        </is>
      </c>
    </row>
    <row r="15140">
      <c r="A15140" t="inlineStr">
        <is>
          <t>Rasieren</t>
        </is>
      </c>
      <c r="B15140" t="inlineStr"/>
      <c r="C15140" t="inlineStr"/>
      <c r="D15140" t="inlineStr">
        <is>
          <t>sự cạo râu, sự cạo mặt, dao bào, sự đi sát gần, sự suýt bị, sự đánh lừa, sựa lừa bịp - sự cạo, sự bào, vỏ bào</t>
        </is>
      </c>
    </row>
    <row r="15141">
      <c r="A15141" t="inlineStr">
        <is>
          <t>rasieren</t>
        </is>
      </c>
      <c r="B15141" t="inlineStr"/>
      <c r="C15141" t="inlineStr"/>
      <c r="D15141" t="inlineStr">
        <is>
          <t>cạo, bào sơ qua, cắt sát, đi lướt sát, hút, suýt, cạo râu, cạo mặt, khó mặc cả, khó chơi = sich rasieren + = sich rasieren lassen +</t>
        </is>
      </c>
    </row>
    <row r="15142">
      <c r="A15142" t="inlineStr">
        <is>
          <t>Rasierer</t>
        </is>
      </c>
      <c r="B15142" t="inlineStr"/>
      <c r="C15142" t="inlineStr"/>
      <c r="D15142" t="inlineStr">
        <is>
          <t>người cạo, thợ cạo, dao cạo, dao bào, người khó mặc cả, người khó chơi, con trai, trẻ mới lớn lên</t>
        </is>
      </c>
    </row>
    <row r="15143">
      <c r="A15143" t="inlineStr">
        <is>
          <t>Rasiermesser</t>
        </is>
      </c>
      <c r="B15143" t="inlineStr"/>
      <c r="C15143" t="inlineStr"/>
      <c r="D15143" t="inlineStr">
        <is>
          <t>dao cạo</t>
        </is>
      </c>
    </row>
    <row r="15144">
      <c r="A15144" t="inlineStr">
        <is>
          <t>Rasierpinsel</t>
        </is>
      </c>
      <c r="B15144" t="inlineStr"/>
      <c r="C15144" t="inlineStr"/>
      <c r="D15144" t="inlineStr">
        <is>
          <t>người bán hàng rong, con lửng, bút vẽ, chổi cạo râu, ruồi giả làm mồi câu</t>
        </is>
      </c>
    </row>
    <row r="15145">
      <c r="A15145" t="inlineStr">
        <is>
          <t>raspeln</t>
        </is>
      </c>
      <c r="B15145" t="inlineStr"/>
      <c r="C15145" t="inlineStr"/>
      <c r="D15145" t="inlineStr">
        <is>
          <t>đặt vỉ lò, đặt ghi lò, mài, xát, nạo, nghiến kèn kẹt, kêu cọt kẹt, kêu kèn kẹt, làm khó chịu, làm gai người - giũa, cạo, làm sướt, làm khé, làm phật lòng, gây cảm giác khó chịu, làm bực tức, kêu ken két, kêu cò ke - cắt thành miếng nhỏ, xé thành mảnh nhỏ - cắt ra từng miếng mỏng, lạng, đánh xoáy sang tay thuận</t>
        </is>
      </c>
    </row>
    <row r="15146">
      <c r="A15146" t="inlineStr">
        <is>
          <t>Rasse</t>
        </is>
      </c>
      <c r="B15146" t="inlineStr"/>
      <c r="C15146" t="inlineStr"/>
      <c r="D15146" t="inlineStr">
        <is>
          <t>nòi, giống, dòng dõi - chủng tộc, nòi người, loài, dòng, giòng giống, loại, giới, hạng, rễ, rễ gừng, củ gừng, cuộc đua, cuộc chạy đua, cuộc đua ngựa, dòng nước lũ, dòng nước chảy xiết, sông đào dẫn nước, con kênh - cuộc đời, đời người, sự vận hành, vòng ổ trục, vòng ổ bi - sự căng, sự căng thẳng, trạng thái căng, trạng thái căng thẳng, sức căng, giọng, điệu nói, số nhiều) giai điệu, nhạc điệu, đoạn nhạc, khúc nhạc, số nhiều) hứng, khuynh hướng, chiều hướng = die Rasse + = von schlechter Rasse +</t>
        </is>
      </c>
    </row>
    <row r="15147">
      <c r="A15147" t="inlineStr">
        <is>
          <t>Rassel</t>
        </is>
      </c>
      <c r="B15147" t="inlineStr"/>
      <c r="C15147" t="inlineStr"/>
      <c r="D15147" t="inlineStr">
        <is>
          <t>cái trống lắc, cái lúc lắc, vòng sừng, cây có hạt nổ tách, tiếng nổ lốp bốp, tiếng lách cách, tiếng lạch cạch, tiếng lộp bộp, tiếng rầm rầm, tiếng huyên náo, tiếng nấc hấp hối dealth rattle) - chuyện huyên thiên, chuyện ba hoa, người lắm lời, người hay nói huyên thiên = die Rassel +</t>
        </is>
      </c>
    </row>
    <row r="15148">
      <c r="A15148" t="inlineStr">
        <is>
          <t>Rasseln</t>
        </is>
      </c>
      <c r="B15148" t="inlineStr"/>
      <c r="C15148" t="inlineStr"/>
      <c r="D15148" t="inlineStr">
        <is>
          <t>tiếng lách cách, tiếng lập cập, tiếng lọc cọc, sự hay nói, sự nhiều lời, sự bép xép, tiếng tặc lưỡi, cái nắp van</t>
        </is>
      </c>
    </row>
    <row r="15149">
      <c r="A15149" t="inlineStr">
        <is>
          <t>rasseln</t>
        </is>
      </c>
      <c r="B15149" t="inlineStr"/>
      <c r="C15149" t="inlineStr"/>
      <c r="D15149" t="inlineStr">
        <is>
          <t>kêu lách cách, kêu lập cập, kêu lọc cọc, lắm lời, nhiều lời, lắm mồm, lắm miệng, nói oang oang, tặc lưỡi - làm kêu lách cách - va vào nhau chan chát, đập vào nhau chan chát, đụng, va mạnh, đụng nhau, va chạm, đụng chạm, mâu thuẫn, không điều hợp với nhau, rung cùng một lúc, đánh cùng một lúc, xông vào nhau đánh - làm kêu vang, làm va vào nhau kêu lóc cóc, làm va vào nhau kêu lách cách, làm va vào nhau kêu loảng xoảng, làm ồn ào, làm huyên náo, chạm vào nhau kêu vang, chạm vào nhau kêu lóc cóc - chạm vào nhau kêu lách cách, chạm vào nhau kêu loảng xoảng, nói chuyện huyên thiên - kêu chói tai, nói om sòm chói tai, làm kêu chói tai, tranh cãi ầm ĩ, cãi nhau om sòm - phát ra tiếng động chói tai, kêu ken két làm gai người, gây cảm giác khó chịu, gây bực bội, cọ ken két, nghiến ken két, + with) va chạm, xung đột, bất đồng, không hoà hợp - cãi nhau, rung, chấn động, làm rung động mạnh, làm chấn động mạnh, làm kêu ken két gai người, làm choáng, làm gai, làm chói, làm bực bội, làm khó chịu - rung leng keng, xóc xủng xoảng - kêu lạch cạch, rơi lộp bộp, chạy râm rầm, nói huyên thiên, nói liến láu, làm kêu lạch cạch, rung lách cách, khua lạch cạch..., đọc liến láu, đọc thẳng một mạch, vội thông qua - làm hồi hộp, làm bối rối, làm lo sợ, làm lo lắng, làm ngơ ngác... = rasseln lassen +</t>
        </is>
      </c>
    </row>
    <row r="15150">
      <c r="A15150" t="inlineStr">
        <is>
          <t>Rassentrennung</t>
        </is>
      </c>
      <c r="B15150" t="inlineStr"/>
      <c r="C15150" t="inlineStr"/>
      <c r="D15150" t="inlineStr">
        <is>
          <t>sự tách biệt chủng tộc Nam phi = die Aufhebung der Rassentrennung +</t>
        </is>
      </c>
    </row>
    <row r="15151">
      <c r="A15151" t="inlineStr">
        <is>
          <t>rassig</t>
        </is>
      </c>
      <c r="B15151" t="inlineStr"/>
      <c r="C15151" t="inlineStr"/>
      <c r="D15151" t="inlineStr">
        <is>
          <t>ngụt cháy, bốc cháy, bố lửa, nảy lửa, mang lửa, như lửa, như bốc lửa, nóng như lửa, dễ cháy, dễ bắt lửa, dễ nổ, cay nồng, nóng nảy, dễ cáu, dễ nổi giận, hung hăng, hăng, sôi nổi, nồng nhiệt - viêm tấy - đặc biệt, đắc sắc, sinh động, sâu sắc, hấp dẫn, hăng hái, sốt sắng, đầy nhiệt tình, giống tốt - có bỏ gia vị, hóm hỉnh, dí dỏm, tục, bảnh bao, hào nhoáng - thuần chủng, dũng cảm, đầy dũng khí</t>
        </is>
      </c>
    </row>
    <row r="15152">
      <c r="A15152" t="inlineStr">
        <is>
          <t>rassisch</t>
        </is>
      </c>
      <c r="B15152" t="inlineStr"/>
      <c r="C15152" t="inlineStr"/>
      <c r="D15152" t="inlineStr">
        <is>
          <t>dòng giống, chủng tộc</t>
        </is>
      </c>
    </row>
    <row r="15153">
      <c r="A15153" t="inlineStr">
        <is>
          <t>Rassismus</t>
        </is>
      </c>
      <c r="B15153" t="inlineStr"/>
      <c r="C15153" t="inlineStr"/>
      <c r="D15153" t="inlineStr">
        <is>
          <t>chủ nghĩa, sự mâu thuẫn chủng tộc - chủ nghĩa phân biệt chủng tộc</t>
        </is>
      </c>
    </row>
    <row r="15154">
      <c r="A15154" t="inlineStr">
        <is>
          <t>Rassist</t>
        </is>
      </c>
      <c r="B15154" t="inlineStr"/>
      <c r="C15154" t="inlineStr"/>
      <c r="D15154" t="inlineStr">
        <is>
          <t>người phân biệt chủng tộc</t>
        </is>
      </c>
    </row>
    <row r="15155">
      <c r="A15155" t="inlineStr">
        <is>
          <t>Rast</t>
        </is>
      </c>
      <c r="B15155" t="inlineStr"/>
      <c r="C15155" t="inlineStr"/>
      <c r="D15155"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 = Rast machen +</t>
        </is>
      </c>
    </row>
    <row r="15156">
      <c r="A15156" t="inlineStr">
        <is>
          <t>rasten</t>
        </is>
      </c>
      <c r="B15156" t="inlineStr"/>
      <c r="C15156" t="inlineStr"/>
      <c r="D15156" t="inlineStr">
        <is>
          <t>nghỉ, nghỉ ngơi, ngủ, yên nghỉ, chết, ngừng lại, dựa trên, tựa trên, đặt trên, chống vào &amp; ), ỷ vào, dựa vào, tin vào, ngưng lại, đọng lại, nhìn đăm đăm vào, mải nhìn, cho nghỉ ngơi, đặt lên - chống, dựa trên cơ sở, đặt trên cơ sở, căn cứ vào, còn, vẫn còn, vẫn cứ, cứ, tuỳ thuộc vào, tuỳ ở</t>
        </is>
      </c>
    </row>
    <row r="15157">
      <c r="A15157" t="inlineStr">
        <is>
          <t>Raster</t>
        </is>
      </c>
      <c r="B15157" t="inlineStr"/>
      <c r="C15157" t="inlineStr"/>
      <c r="D15157" t="inlineStr">
        <is>
          <t>hệ thống đường dây, đường kẻ ô, vỉ, chấn song sắt, lưới điều khiển - bình phong, màn che, màn, tấm chắn, bảng, thông báo, màn ảnh, màn bạc, cái sàng</t>
        </is>
      </c>
    </row>
    <row r="15158">
      <c r="A15158" t="inlineStr">
        <is>
          <t>rastern</t>
        </is>
      </c>
      <c r="B15158" t="inlineStr"/>
      <c r="C15158" t="inlineStr"/>
      <c r="D15158" t="inlineStr">
        <is>
          <t>run lập cập, rùng mình, lung lay, lay động, rung rinh - đọc thử xem có đúng âm luật và nhịp điệu, ngâm, bình, đúng nhịp điệu, nhìn chăm chú, xem xét từng điểm một, nhìn lướt, đọc lướt, phân hình để truyền đi, quét</t>
        </is>
      </c>
    </row>
    <row r="15159">
      <c r="A15159" t="inlineStr">
        <is>
          <t>Rasterung</t>
        </is>
      </c>
      <c r="B15159" t="inlineStr"/>
      <c r="C15159" t="inlineStr"/>
      <c r="D15159" t="inlineStr">
        <is>
          <t>lưới sắt, con cách, tiếng chói tai, tiếng rít kèn kẹt, cảm giác khó chịu, cảm giác gai người</t>
        </is>
      </c>
    </row>
    <row r="15160">
      <c r="A15160" t="inlineStr">
        <is>
          <t>rastlos</t>
        </is>
      </c>
      <c r="B15160" t="inlineStr"/>
      <c r="C15160" t="inlineStr"/>
      <c r="D15160" t="inlineStr">
        <is>
          <t>không nghỉ, không ngừng, không yên, luôn luôn động đậy, hiếu động, không nghỉ được, không ngủ được, thao thức, bồn chồn, áy náy - không mệt mỏi, không chán, bền bỉ</t>
        </is>
      </c>
    </row>
    <row r="15161">
      <c r="A15161" t="inlineStr">
        <is>
          <t>Rastlosigkeit</t>
        </is>
      </c>
      <c r="B15161" t="inlineStr"/>
      <c r="C15161" t="inlineStr"/>
      <c r="D15161" t="inlineStr">
        <is>
          <t>cơn gió mạnh, cơn mưa dông bất chợt, trận mưa tuyết bất chợt, sự nhộn nhịp, sự náo động, sự xôn xao, sự bối rối, cơn giãy chết của cá voi, sự lên giá xuống giá bất chợt - sự không nghỉ, sự luôn luôn động đậy, sự hiếu động, sự không ngủ được, sự thao thức, sự bồn chồn, sự áy náy</t>
        </is>
      </c>
    </row>
    <row r="15162">
      <c r="A15162" t="inlineStr">
        <is>
          <t>Rastplatz</t>
        </is>
      </c>
      <c r="B15162" t="inlineStr"/>
      <c r="C15162" t="inlineStr"/>
      <c r="D15162" t="inlineStr">
        <is>
          <t>góc đổ xe</t>
        </is>
      </c>
    </row>
    <row r="15163">
      <c r="A15163" t="inlineStr">
        <is>
          <t>Rasur</t>
        </is>
      </c>
      <c r="B15163" t="inlineStr"/>
      <c r="C15163" t="inlineStr"/>
      <c r="D15163" t="inlineStr">
        <is>
          <t>sự cạo râu, sự cạo mặt, dao bào, sự đi sát gần, sự suýt bị, sự đánh lừa, sựa lừa bịp</t>
        </is>
      </c>
    </row>
    <row r="15164">
      <c r="A15164" t="inlineStr">
        <is>
          <t>Rate</t>
        </is>
      </c>
      <c r="B15164" t="inlineStr"/>
      <c r="C15164" t="inlineStr"/>
      <c r="D15164" t="inlineStr">
        <is>
          <t>số bị chia, cái bị chia, tiền lãi cổ phần - phần trả mỗi lần, phần cung cấp mỗi lần, phần đăng mỗi lần - bài thơ ngắn, bài vè ngắn, bài hát, bài ca, bài thơ, tiếng chim, hót, vị trí, phương hướng, đường nét, công việc - tỷ lệ, tốc độ, giá, suất, mức, thuế địa phương, hạng, loại, sự đánh giá, sự ước lượng, sự sắp hạng, sự tiêu thụ = zu Rate ziehen + = den Arzt zu Rate ziehen + = einen Arzt zu Rate ziehen + = er zieht das Wörterbuch zu Rate +</t>
        </is>
      </c>
    </row>
    <row r="15165">
      <c r="A15165" t="inlineStr">
        <is>
          <t>Raten</t>
        </is>
      </c>
      <c r="B15165" t="inlineStr"/>
      <c r="C15165" t="inlineStr"/>
      <c r="D15165">
        <f> etwas auf Raten kaufen + = er hat es auf Raten gekauft +</f>
        <v/>
      </c>
    </row>
    <row r="15166">
      <c r="A15166" t="inlineStr">
        <is>
          <t>raten</t>
        </is>
      </c>
      <c r="B15166" t="inlineStr"/>
      <c r="C15166" t="inlineStr"/>
      <c r="D15166" t="inlineStr">
        <is>
          <t>khuyên, khuyên bảo, răn bảo, báo cho biết, hỏi ý kiến - hô hào, cổ vũ, thúc đẩy, chủ trương, ủng hộ - đoán, phỏng đoán, ước chừng, nghĩ, chắc rằng</t>
        </is>
      </c>
    </row>
    <row r="15167">
      <c r="A15167" t="inlineStr">
        <is>
          <t>Ratenkauf</t>
        </is>
      </c>
      <c r="B15167" t="inlineStr"/>
      <c r="C15167" t="inlineStr"/>
      <c r="D15167" t="inlineStr">
        <is>
          <t>sự dối trá, sự man trá, lời nói dối</t>
        </is>
      </c>
    </row>
    <row r="15168">
      <c r="A15168" t="inlineStr">
        <is>
          <t>Ratenzahlung</t>
        </is>
      </c>
      <c r="B15168" t="inlineStr"/>
      <c r="C15168" t="inlineStr"/>
      <c r="D15168" t="inlineStr">
        <is>
          <t>phần trả mỗi lần, phần cung cấp mỗi lần, phần đăng mỗi lần</t>
        </is>
      </c>
    </row>
    <row r="15169">
      <c r="A15169" t="inlineStr">
        <is>
          <t>Ratgeber</t>
        </is>
      </c>
      <c r="B15169" t="inlineStr"/>
      <c r="C15169" t="inlineStr"/>
      <c r="D15169" t="inlineStr">
        <is>
          <t>người khuyên bảo, người chỉ bảo, cố vấn - - người định giá để đánh thuế, viên hội thẩm - luật sư - người thầy thông thái, người cố vấn dày kinh nghiệm, giáo dục viên, mento</t>
        </is>
      </c>
    </row>
    <row r="15170">
      <c r="A15170" t="inlineStr">
        <is>
          <t>Rathaus</t>
        </is>
      </c>
      <c r="B15170" t="inlineStr"/>
      <c r="C15170" t="inlineStr"/>
      <c r="D15170" t="inlineStr">
        <is>
          <t>toà thị chính</t>
        </is>
      </c>
    </row>
    <row r="15171">
      <c r="A15171" t="inlineStr">
        <is>
          <t>Ration</t>
        </is>
      </c>
      <c r="B15171" t="inlineStr"/>
      <c r="C15171" t="inlineStr"/>
      <c r="D15171" t="inlineStr">
        <is>
          <t>chế độ ăn uống, chế độ ăn kiêng, suất ăn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khẩu phần, lương thực, thực phẩm = die eiserne Ration +</t>
        </is>
      </c>
    </row>
    <row r="15172">
      <c r="A15172" t="inlineStr">
        <is>
          <t>rational</t>
        </is>
      </c>
      <c r="B15172" t="inlineStr"/>
      <c r="C15172" t="inlineStr"/>
      <c r="D15172" t="inlineStr">
        <is>
          <t>có lý trí, dựa trên lý trí, có lý, phải lẽ, vừa phải, có chừng mực, hữu tỷ</t>
        </is>
      </c>
    </row>
    <row r="15173">
      <c r="A15173" t="inlineStr">
        <is>
          <t>rationalisieren</t>
        </is>
      </c>
      <c r="B15173" t="inlineStr"/>
      <c r="C15173" t="inlineStr"/>
      <c r="D15173" t="inlineStr">
        <is>
          <t>hợp lý hoá, giải thích duy lý làm cho phù hợp với lẽ phải, hữu tỷ hoá, theo chủ nghĩa duy lý, hành động suy nghĩ theo chủ nghĩa duy lý - sắp xếp hợp lý hoá, tổ chức hợp lý hoá</t>
        </is>
      </c>
    </row>
    <row r="15174">
      <c r="A15174" t="inlineStr">
        <is>
          <t>Rationalisierung</t>
        </is>
      </c>
      <c r="B15174" t="inlineStr"/>
      <c r="C15174" t="inlineStr"/>
      <c r="D15174" t="inlineStr">
        <is>
          <t>sự hợp lý hoá, sự giải thích duy lý, sự hữu tỷ hoá</t>
        </is>
      </c>
    </row>
    <row r="15175">
      <c r="A15175" t="inlineStr">
        <is>
          <t>Rationalismus</t>
        </is>
      </c>
      <c r="B15175" t="inlineStr"/>
      <c r="C15175" t="inlineStr"/>
      <c r="D15175" t="inlineStr">
        <is>
          <t>sự say mê công việc trí óc, sự quá nặng về trí óc, thuyết duy lý trí - chủ nghĩa duy lý</t>
        </is>
      </c>
    </row>
    <row r="15176">
      <c r="A15176" t="inlineStr">
        <is>
          <t>Rationalist</t>
        </is>
      </c>
      <c r="B15176" t="inlineStr"/>
      <c r="C15176" t="inlineStr"/>
      <c r="D15176" t="inlineStr">
        <is>
          <t>người hay dùng từ mới - người theo chủ nghĩa duy lý</t>
        </is>
      </c>
    </row>
    <row r="15177">
      <c r="A15177" t="inlineStr">
        <is>
          <t>rationalistisch</t>
        </is>
      </c>
      <c r="B15177" t="inlineStr"/>
      <c r="C15177" t="inlineStr"/>
      <c r="D15177" t="inlineStr">
        <is>
          <t>chủ nghĩa duy lý, duy lý chủ nghĩa</t>
        </is>
      </c>
    </row>
    <row r="15178">
      <c r="A15178" t="inlineStr">
        <is>
          <t>rationell</t>
        </is>
      </c>
      <c r="B15178" t="inlineStr"/>
      <c r="C15178" t="inlineStr"/>
      <c r="D15178" t="inlineStr">
        <is>
          <t>có lý trí, dựa trên lý trí, có lý, phải lẽ, vừa phải, có chừng mực, hữu tỷ</t>
        </is>
      </c>
    </row>
    <row r="15179">
      <c r="A15179" t="inlineStr">
        <is>
          <t>Rationen</t>
        </is>
      </c>
      <c r="B15179" t="inlineStr"/>
      <c r="C15179" t="inlineStr"/>
      <c r="D15179" t="inlineStr">
        <is>
          <t>hạn chế, hạn chế lương thực ), chia khẩu phần</t>
        </is>
      </c>
    </row>
    <row r="15180">
      <c r="A15180" t="inlineStr">
        <is>
          <t>rationieren</t>
        </is>
      </c>
      <c r="B15180" t="inlineStr"/>
      <c r="C15180" t="inlineStr"/>
      <c r="D15180" t="inlineStr">
        <is>
          <t>cho phép để cho, thừa nhận, công nhận, chấp nhận, cho, cấp cho, trợ cấp, cấp phát, trừ bớt, thêm, kể đến, tính đến, chiếu cố đến, chú ý đến, cho phép, chịu được, dung thứ được - hạn chế, hạn chế lương thực ), chia khẩu phần</t>
        </is>
      </c>
    </row>
    <row r="15181">
      <c r="A15181" t="inlineStr">
        <is>
          <t>Rationierung</t>
        </is>
      </c>
      <c r="B15181" t="inlineStr"/>
      <c r="C15181" t="inlineStr"/>
      <c r="D15181">
        <f> die Rationierung aufheben für + = die Aufhebung der Rationierung +</f>
        <v/>
      </c>
    </row>
    <row r="15182">
      <c r="A15182" t="inlineStr">
        <is>
          <t>ratlos</t>
        </is>
      </c>
      <c r="B15182" t="inlineStr"/>
      <c r="C15182" t="inlineStr"/>
      <c r="D15182" t="inlineStr">
        <is>
          <t>không tự lo liệu được, không tự lực được, không được sự giúp đỡ, không nơi nương tựa, bơ vơ - lười, nhác, bất lực, hèn kém, vụng về, khờ dại, không biết xoay xở, vô hiệu quả = ratlos sein + = er war ganz ratlos +</t>
        </is>
      </c>
    </row>
    <row r="15183">
      <c r="A15183" t="inlineStr">
        <is>
          <t>Ratlosigkeit</t>
        </is>
      </c>
      <c r="B15183" t="inlineStr"/>
      <c r="C15183" t="inlineStr"/>
      <c r="D15183" t="inlineStr">
        <is>
          <t>tình trạng không tự lo liệu được, tình trạng không tự lực được, tình trạng không được sự giúp đỡ, tình trạng không nơi nương tựa, tình trạng bơ vơ</t>
        </is>
      </c>
    </row>
    <row r="15184">
      <c r="A15184" t="inlineStr">
        <is>
          <t>ratsam</t>
        </is>
      </c>
      <c r="B15184" t="inlineStr"/>
      <c r="C15184" t="inlineStr"/>
      <c r="D15184" t="inlineStr">
        <is>
          <t>nên, thích hợp, đáng theo, khôn, khôn ngoan - có lợi, thiết thực = nicht ratsam +</t>
        </is>
      </c>
    </row>
    <row r="15185">
      <c r="A15185" t="inlineStr">
        <is>
          <t>Ratschlag</t>
        </is>
      </c>
      <c r="B15185" t="inlineStr"/>
      <c r="C15185" t="inlineStr"/>
      <c r="D15185" t="inlineStr">
        <is>
          <t>lời khuyên, lời chỉ bảo, số nhiều) tin tức - sự hỏi ý kiến, sự bàn bạc, ý định, dự định, luật sư, nhóm luật sư</t>
        </is>
      </c>
    </row>
    <row r="15186">
      <c r="A15186" t="inlineStr">
        <is>
          <t>Ratsherr</t>
        </is>
      </c>
      <c r="B15186" t="inlineStr"/>
      <c r="C15186" t="inlineStr"/>
      <c r="D15186" t="inlineStr">
        <is>
          <t>uỷ viên hội đồng thành phố, uỷ viên hội đồng khu ở Anh - hội viên hội đồng</t>
        </is>
      </c>
    </row>
    <row r="15187">
      <c r="A15187" t="inlineStr">
        <is>
          <t>Ratsmitglied</t>
        </is>
      </c>
      <c r="B15187" t="inlineStr"/>
      <c r="C15187" t="inlineStr"/>
      <c r="D15187" t="inlineStr">
        <is>
          <t>hội viên hội đồng</t>
        </is>
      </c>
    </row>
    <row r="15188">
      <c r="A15188" t="inlineStr">
        <is>
          <t>Ratte</t>
        </is>
      </c>
      <c r="B15188" t="inlineStr"/>
      <c r="C15188" t="inlineStr"/>
      <c r="D15188" t="inlineStr">
        <is>
          <t>con chuột, kẻ phản bội, kẻ phản đảng, kẻ bỏ đảng trong lúc khó khăn, công nhân không chịu tham gia đình công, người chiếm chỗ làm của công nhân đình công, người chịu nhận tiền lương ít hơn của công đoàn yêu sách</t>
        </is>
      </c>
    </row>
    <row r="15189">
      <c r="A15189" t="inlineStr">
        <is>
          <t>Ratten</t>
        </is>
      </c>
      <c r="B15189" t="inlineStr"/>
      <c r="C15189" t="inlineStr"/>
      <c r="D15189" t="inlineStr">
        <is>
          <t>bắt chuột, giết chuột, bỏ đảng, bỏ hàng ngũ trong lúc khó khăn, phản bội, bỏ rơi, không tham gia đình công, drat</t>
        </is>
      </c>
    </row>
    <row r="15190">
      <c r="A15190" t="inlineStr">
        <is>
          <t>rattern</t>
        </is>
      </c>
      <c r="B15190" t="inlineStr"/>
      <c r="C15190" t="inlineStr"/>
      <c r="D15190" t="inlineStr">
        <is>
          <t>hót líu lo, hót ríu rít, róc rách, nói huyên thiên, nói luôn mồm, lập cập, kêu lạch cạch - làm kêu vang, làm va vào nhau kêu lóc cóc, làm va vào nhau kêu lách cách, làm va vào nhau kêu loảng xoảng, làm ồn ào, làm huyên náo, chạm vào nhau kêu vang, chạm vào nhau kêu lóc cóc - chạm vào nhau kêu lách cách, chạm vào nhau kêu loảng xoảng, nói chuyện huyên thiên - kêu lách cách, rơi lộp bộp, chạy râm rầm, nói liến láu, làm kêu lách cách, làm kêu lạch cạch, rung lách cách, khua lạch cạch..., đọc liến láu, đọc thẳng một mạch, vội thông qua - làm hồi hộp, làm bối rối, làm lo sợ, làm lo lắng, làm ngơ ngác</t>
        </is>
      </c>
    </row>
    <row r="15191">
      <c r="A15191" t="inlineStr">
        <is>
          <t>Raub</t>
        </is>
      </c>
      <c r="B15191" t="inlineStr"/>
      <c r="C15191" t="inlineStr"/>
      <c r="D15191" t="inlineStr">
        <is>
          <t>của cướp được, phần thưởng, vật giành được - trung uý, cướp của được, bỗng lộc phi pháp, sự cướp bóc, tiền, xin - sự tước đoạt, sự cưỡng đoạt, của cướp bóc, của ăn cắp, lời, của kiếm chác được - mồi, nạn nhân - sự cướp đoạt - sự ăn cướp, vụ ăn cướp, sự ăn trộm, vụ ăn trộm, sự bán giá cắt cổ = auf Raub ausgehen +</t>
        </is>
      </c>
    </row>
    <row r="15192">
      <c r="A15192" t="inlineStr">
        <is>
          <t>rauben</t>
        </is>
      </c>
      <c r="B15192" t="inlineStr"/>
      <c r="C15192" t="inlineStr"/>
      <c r="D15192" t="inlineStr">
        <is>
          <t>bắt cóc - học gạo - cướp bóc, cướp phá - tước đoạt, cưỡng đoạt, ăn cắp, tham ô - cắn xé, ăn ngấu nghiến, ăn phàm, cướp, giật, tìm kiếm, thèm khát, thèm thuồng - cướp đoạt, cướp giật, cuỗm đi, cướp mang đi, cướp đi mất, hãm hiếp, cưỡng hiếp, làm say mê, làm mê mẩn, làm mê thích - lấy trộm = rauben +</t>
        </is>
      </c>
    </row>
    <row r="15193">
      <c r="A15193" t="inlineStr">
        <is>
          <t>Raubgier</t>
        </is>
      </c>
      <c r="B15193" t="inlineStr"/>
      <c r="C15193" t="inlineStr"/>
      <c r="D15193" t="inlineStr">
        <is>
          <t>tính tham lạm, sự tham tàn, tính tham ăn, tính phàm ăn - - cơn đói cào ruột</t>
        </is>
      </c>
    </row>
    <row r="15194">
      <c r="A15194" t="inlineStr">
        <is>
          <t>raubgierig</t>
        </is>
      </c>
      <c r="B15194" t="inlineStr"/>
      <c r="C15194" t="inlineStr"/>
      <c r="D15194" t="inlineStr">
        <is>
          <t>tham lạm, tham tàn, tham ăn, phàm ăn - ngấu nghiến, dữ dội, ghê gớm, đói cào cả ruột, đói lắm, tham lam</t>
        </is>
      </c>
    </row>
    <row r="15195">
      <c r="A15195" t="inlineStr">
        <is>
          <t>Raubtier</t>
        </is>
      </c>
      <c r="B15195" t="inlineStr"/>
      <c r="C15195" t="inlineStr"/>
      <c r="D15195" t="inlineStr">
        <is>
          <t>loài ăn thịt, cây ăn sâu bọ - thú ăn mồi sống, thú ăn thịt</t>
        </is>
      </c>
    </row>
    <row r="15196">
      <c r="A15196" t="inlineStr">
        <is>
          <t>Raubzug</t>
        </is>
      </c>
      <c r="B15196" t="inlineStr"/>
      <c r="C15196" t="inlineStr"/>
      <c r="D15196" t="inlineStr">
        <is>
          <t>cuộc tấn công bất ngờ, cuộc đột kích, cuộc lùng sục bất ngờ, cuộc vây bắt bất ngờ, cuộc bố ráp, cuộc cướp bóc</t>
        </is>
      </c>
    </row>
    <row r="15197">
      <c r="A15197" t="inlineStr">
        <is>
          <t>Rauch</t>
        </is>
      </c>
      <c r="B15197" t="inlineStr"/>
      <c r="C15197" t="inlineStr"/>
      <c r="D15197" t="inlineStr">
        <is>
          <t>khói, hơi khói, hơi bốc, cơn, cơn giận - mùi mốc, mùi nồng nặc, mùi thối, không khí hôi thối, tiền - hơi thuốc, điếu thuốc lá, điếu xì gà = Rauch ausstoßen + = der erstickende Rauch + = durch beißenden Rauch vertreiben +</t>
        </is>
      </c>
    </row>
    <row r="15198">
      <c r="A15198" t="inlineStr">
        <is>
          <t>Rauchen</t>
        </is>
      </c>
      <c r="B15198" t="inlineStr">
        <is>
          <t>verb</t>
        </is>
      </c>
      <c r="C15198" t="inlineStr"/>
      <c r="D15198" t="inlineStr">
        <is>
          <t>khói, hơi thuốc, điếu thuốc lá, điếu xì gà = Rauchen verboten! + = Stört Sie das Rauchen? +</t>
        </is>
      </c>
    </row>
    <row r="15199">
      <c r="A15199" t="inlineStr">
        <is>
          <t>rauchen</t>
        </is>
      </c>
      <c r="B15199" t="inlineStr"/>
      <c r="C15199" t="inlineStr"/>
      <c r="D15199" t="inlineStr">
        <is>
          <t>phun khói, phun lửa, cáu kỉnh, nổi đoá, bốc lên, xông hương, xông trầm, hơ khói, xông khói, hun khói - toả khói, bốc khói, bốc hơi lên, sặc mùi, nồng nặc, có mùi hôi thối - lên khói, bốc hơi, hút thuốc, làm ám khói, làm đen, làm có mùi khói, hun, nhận thấy, cảm thấy, ngờ ngợ, khám phá, phát hiện, chế giễu - phát ra từng luồng nhẹ, thổi nhẹ, to ra một mùi nhẹ = rauchen + = rauchen sie? + = es wird gebeten, nicht zu rauchen +</t>
        </is>
      </c>
    </row>
    <row r="15200">
      <c r="A15200" t="inlineStr">
        <is>
          <t>Raucher</t>
        </is>
      </c>
      <c r="B15200" t="inlineStr"/>
      <c r="C15200" t="inlineStr"/>
      <c r="D15200" t="inlineStr">
        <is>
          <t>người hút thuốc, người nghiện thuốc, smoking-car, smoking-concert</t>
        </is>
      </c>
    </row>
    <row r="15201">
      <c r="A15201" t="inlineStr">
        <is>
          <t>rauchig</t>
        </is>
      </c>
      <c r="B15201" t="inlineStr"/>
      <c r="C15201" t="inlineStr"/>
      <c r="D15201" t="inlineStr">
        <is>
          <t>đầy bồ hóng, đen như bồ hóng, tối tăm - có khói, bốc khói, nhiều khói - bốc hơi, ám khói, sặc mùi nồng nặc, sặc mùi thối - toả khói, đầy khói, đen vì khói, như khói</t>
        </is>
      </c>
    </row>
    <row r="15202">
      <c r="A15202" t="inlineStr">
        <is>
          <t>Rauchnebel</t>
        </is>
      </c>
      <c r="B15202" t="inlineStr"/>
      <c r="C15202" t="inlineStr"/>
      <c r="D15202" t="inlineStr">
        <is>
          <t>khói lẫn sương</t>
        </is>
      </c>
    </row>
    <row r="15203">
      <c r="A15203" t="inlineStr">
        <is>
          <t>Rauchschacht</t>
        </is>
      </c>
      <c r="B15203" t="inlineStr"/>
      <c r="C15203" t="inlineStr"/>
      <c r="D15203" t="inlineStr">
        <is>
          <t>mặt lò sưởi</t>
        </is>
      </c>
    </row>
    <row r="15204">
      <c r="A15204" t="inlineStr">
        <is>
          <t>Rauchwaren</t>
        </is>
      </c>
      <c r="B15204" t="inlineStr"/>
      <c r="C15204" t="inlineStr"/>
      <c r="D15204" t="inlineStr">
        <is>
          <t>các loại da còn lông, các loại da còn sống</t>
        </is>
      </c>
    </row>
    <row r="15205">
      <c r="A15205" t="inlineStr">
        <is>
          <t>Raufbold</t>
        </is>
      </c>
      <c r="B15205" t="inlineStr"/>
      <c r="C15205" t="inlineStr"/>
      <c r="D15205" t="inlineStr">
        <is>
          <t>người hay làm om sòm, thằng du côn</t>
        </is>
      </c>
    </row>
    <row r="15206">
      <c r="A15206" t="inlineStr">
        <is>
          <t>raufen</t>
        </is>
      </c>
      <c r="B15206" t="inlineStr"/>
      <c r="C15206" t="inlineStr"/>
      <c r="D15206" t="inlineStr">
        <is>
          <t>trôi đi theo gió, cuốn theo chiều gió, đổ đầy cỏ vào máng, đổ cỏ vào máng, xếp lên giá, cho chuyển vị bằng thanh răng, đóng trăn, tra tấn, hành hạ, làm khổ, làm rung chuyển - nặn, bóp, cho thuê với giá cắt cổ, làm hết cả màu mỡ, chạy nước kiệu, chắt ra = raufen + = raufen + = sich raufen +</t>
        </is>
      </c>
    </row>
    <row r="15207">
      <c r="A15207" t="inlineStr">
        <is>
          <t>rauflustig</t>
        </is>
      </c>
      <c r="B15207" t="inlineStr"/>
      <c r="C15207" t="inlineStr"/>
      <c r="D15207" t="inlineStr">
        <is>
          <t>vụn, rời, thích ẩu đả, thích đánh nhau</t>
        </is>
      </c>
    </row>
    <row r="15208">
      <c r="A15208" t="inlineStr">
        <is>
          <t>rauh</t>
        </is>
      </c>
      <c r="B15208" t="inlineStr"/>
      <c r="C15208" t="inlineStr"/>
      <c r="D15208" t="inlineStr">
        <is>
          <t>trống trải, lạnh lẽo, hoang vắng, ảm đạm, dãi gió - hung dữ, dữ dội, náo nhiệt, huyên náo, ầm ỹ - như bàn chải lởm chởm, có nhiều bụi cây, rậm rạp - kém, tồi tàn, to cánh, to sợi, không mịn, thô, thô lỗ, lỗ mãng, thô tục, tục tĩu - ráp, xù xì, chói, khó nghe, nghe khó chịu, khàn khàn, chát, thô bỉ, thô bạo, cục cằn, gay gắt, khe khắt, ác nghiệt, khắc nghiệt, cay nghiệt, nhẫn tâm, tàn nhẫn - khản - vỏ, giống như vỏ, khô như vỏ, khô như trấu, có vỏ, khàn, khản tiếng, nói khàn khàn, to khoẻ, vạm vỡ - hà khắc - rách tã, rách tả tơi, rách rưới, bù xù, bờm xờm, dựng ngược cả lên, gồ ghề, lởm chởm, tả tơi, rời rạc, không đều - - sống, chưa tinh chế, còn nguyên chất, non nớt, chưa có kinh nghiệm, mới vào nghề, trầy da chảy máu, đau buốt, không viền, ấm và lạnh, rét căm căm, không gọt giũa, sống sượng, không công bằng - , bất lương, bất chính - nhám, mạnh, bảo tố, động, xấu, chưa gọt giũa, chưa trau chuốt, cộc cằn, gian khổ, gay go, nhọc nhằn, nặng nề, nháp, phác, phỏng, gần đúng, ầm ĩ, hỗn độn, chói tai, dữ - không bằng phẳng, mạnh mẽ, đại thể, đại khái, phỏng chừng - khiếm nhã, bất lịch sự, vô lễ, láo xược, thô sơ, man rợ, không văn minh, đột ngột, tráng kiện, khoẻ mạnh - thô kệch, nghiêm khắc, hay gắt, hay quàu quạu, vất vả, khó nhọc, gian truân, khổ hạnh, trúc trắc, chối tai - rậm lông, có nhiều bụi rậm mọc ngổn ngang, có cành tua tủa, đầu tóc râu ria bờm xờm, có lông tơ dài - đau, đau đớn, tức giận, tức tối, buồn phiền, làm đau đớn, làm buồn phiền, mãnh liệt, ác liệt, nghiêm trọng - ở cổ = rauh + = rauh + = rauh +</t>
        </is>
      </c>
    </row>
    <row r="15209">
      <c r="A15209" t="inlineStr">
        <is>
          <t>Rauheit</t>
        </is>
      </c>
      <c r="B15209" t="inlineStr"/>
      <c r="C15209" t="inlineStr"/>
      <c r="D15209" t="inlineStr">
        <is>
          <t>sự bất ngờ, sự đột ngột, sự vội vã, tính cộc lốc, tính lấc cấc, sự thô lỗ, thế dốc đứng, sự hiểm trở, sự gian nan, sự trúc trắc, sự rời rạc - vị chát, vị chua chát, tính chua chát, tính gay gắt - tính cộc cằn, sự khó chịu, sự khắc nghiệt, tính khe khắc, tính khắc nghiệt, tính nghiêm khắc, sự gồ ghề, sự xù xì, chỗ lồi lên gồ ghề, mấu gồ ghề - sự thô, tính thô lỗ, tính lỗ mãng, tính thô tục, tính tục tĩu - tính thô ráp, tính xù xì, sự chói, tính khàn khàn, tính thô bỉ, tính thô bạo, tính cục cằn, tính khe khắt, tính ác nghiệt, tính cay nghiệt, tính nhẫn tâm, tính tàn nhẫn - trạng thái còn sống, tính chất còn xanh, sự non nớt, sự thiếu kinh nghiệm, sự trầy da, cái lạnh ẩm ướt - sự ráp, sự lởm chởm, sự dữ dội, sự mạnh mẽ, sự động, sự thô bỉ, sự sống sượng, sự lỗ mãng, sự cộc cằn, sự thô bạo, sự tàn tệ, sự hỗn độn, sự làm chói tai - sự khiếm nhã, sự bất lịch sự, sự vô lễ, sự láo xược, trạng thái man rợ, trạng thái dã man = die Rauheit +</t>
        </is>
      </c>
    </row>
    <row r="15210">
      <c r="A15210" t="inlineStr">
        <is>
          <t>Rauhfutter</t>
        </is>
      </c>
      <c r="B15210" t="inlineStr"/>
      <c r="C15210" t="inlineStr"/>
      <c r="D15210" t="inlineStr">
        <is>
          <t>thức ăn thô, chất xơ</t>
        </is>
      </c>
    </row>
    <row r="15211">
      <c r="A15211" t="inlineStr">
        <is>
          <t>Rauhheit</t>
        </is>
      </c>
      <c r="B15211" t="inlineStr"/>
      <c r="C15211" t="inlineStr"/>
      <c r="D15211" t="inlineStr">
        <is>
          <t>tính khắc nghiệt, tính hà khắc - miền đất gồ ghề, đinh chìa, trạng thái nguyên, trạng thái thô, trạng thái chưa gọt giũa, thằng du côn, quâng đời gian truân, cảnh gian truân, hoàn cảnh khó khăn, cái chung - cái đại thể, cái đại khái, sân bâi gồ ghề</t>
        </is>
      </c>
    </row>
    <row r="15212">
      <c r="A15212" t="inlineStr">
        <is>
          <t>Rauhreif</t>
        </is>
      </c>
      <c r="B15212" t="inlineStr"/>
      <c r="C15212" t="inlineStr"/>
      <c r="D15212" t="inlineStr">
        <is>
          <t>sương muối</t>
        </is>
      </c>
    </row>
    <row r="15213">
      <c r="A15213" t="inlineStr">
        <is>
          <t>Raum</t>
        </is>
      </c>
      <c r="B15213" t="inlineStr"/>
      <c r="C15213" t="inlineStr"/>
      <c r="D15213" t="inlineStr">
        <is>
          <t>chỗ để chân, chỗ đứng, địa vị chắc chắn, vị trí chắc chắn, cơ sở chắc chắn, cơ sở quan hệ, vị trí trong quan hệ, sự được kết nạp, chân tường, chân cột, bệ, sự thay bàn chân cho bít tất - sự khâu bàn chân cho bít tất, vải để khâu bàn chân cho bít tất, sự cộng, tổng số - giỏ khí cầu, vỏ động cơ máy bay - nơi, chỗ, địa điểm, địa phương, nhà, nơi ở, vị trí, địa vị, chỗ ngồi, chỗ thích đáng, chỗ thích hợp, chỗ làm, nhiệm vụ, cương vị, cấp bậc, thứ bậc, hạng, đoạn sách, đoạn bài nói, quảng trường - chỗ rộng có tên riêng ở trước), đoạn phố, thứ tự - dãy, hàng, phạm vị, lĩnh vực, trình độ, loại, tầm, tầm đạn, tầm bay xa, tầm truyền đạt, sân tập bắn, lò bếp, bâi cỏ rộng, vùng - buồng, phòng, cả phòng, căn nhà ở, cơ hội, khả năng, duyên cớ, lý do - phạm vi, tầm xa, dịp, nơi phát huy, chiều dài dây neo, tầm tên lửa, mục tiêu, mục đích, ý định - không gian, không trung, khoảng không, khoảng, khoảng cách, khoảng cách chữ, phiến cách chữ = der weite Raum + = der freie Raum + = der leere Raum + = der kleine Raum + = Raum haben für + = der luftleere Raum + = der unendliche Raum + = mit freiem Raum darunter + = der für etwas erforderliche Raum +</t>
        </is>
      </c>
    </row>
    <row r="15214">
      <c r="A15214" t="inlineStr">
        <is>
          <t>Raumanzug</t>
        </is>
      </c>
      <c r="B15214" t="inlineStr"/>
      <c r="C15214" t="inlineStr"/>
      <c r="D15214" t="inlineStr">
        <is>
          <t>bộ quần áo vũ trụ</t>
        </is>
      </c>
    </row>
    <row r="15215">
      <c r="A15215" t="inlineStr">
        <is>
          <t>Raumes</t>
        </is>
      </c>
      <c r="B15215" t="inlineStr"/>
      <c r="C15215" t="inlineStr"/>
      <c r="D15215" t="inlineStr">
        <is>
          <t>hình học không gian</t>
        </is>
      </c>
    </row>
    <row r="15216">
      <c r="A15216" t="inlineStr">
        <is>
          <t>Raumfahrer</t>
        </is>
      </c>
      <c r="B15216" t="inlineStr"/>
      <c r="C15216" t="inlineStr"/>
      <c r="D15216" t="inlineStr">
        <is>
          <t>nhà du hành vũ trụ</t>
        </is>
      </c>
    </row>
    <row r="15217">
      <c r="A15217" t="inlineStr">
        <is>
          <t>Raumfahrt</t>
        </is>
      </c>
      <c r="B15217" t="inlineStr"/>
      <c r="C15217" t="inlineStr"/>
      <c r="D15217" t="inlineStr">
        <is>
          <t>ngành du hành vũ trụ, thuật du hành vũ trụ = Raumfahrt- +</t>
        </is>
      </c>
    </row>
    <row r="15218">
      <c r="A15218" t="inlineStr">
        <is>
          <t>Rauminhalt</t>
        </is>
      </c>
      <c r="B15218" t="inlineStr"/>
      <c r="C15218" t="inlineStr"/>
      <c r="D15218" t="inlineStr">
        <is>
          <t>lên tam thừa, đo thể tích, lát bằng gạch hình khối, thái thành hình khối, thái hạt lựu</t>
        </is>
      </c>
    </row>
    <row r="15219">
      <c r="A15219" t="inlineStr">
        <is>
          <t>Raumpflegerin</t>
        </is>
      </c>
      <c r="B15219" t="inlineStr"/>
      <c r="C15219" t="inlineStr"/>
      <c r="D15219" t="inlineStr">
        <is>
          <t>người đàn bà giúp việc gia đình - người lau chùi, người quét tước, người rửa ráy, thoạ đánh giày, thợ tẩy quần áo, thợ nạo vét, máy quét, máy hút bụi, máy tẩy</t>
        </is>
      </c>
    </row>
    <row r="15220">
      <c r="A15220" t="inlineStr">
        <is>
          <t>Raupe</t>
        </is>
      </c>
      <c r="B15220" t="inlineStr"/>
      <c r="C15220" t="inlineStr"/>
      <c r="D15220" t="inlineStr">
        <is>
          <t>ấu trùng, con giòi, thức ăn, đồ nhậu, bữa chén đẫy, văn sĩ, viết thuê, người ăn mặc lôi thôi lếch thếch, người bẩn thỉu dơ dáy, người lang thang kiếm ăn lần hồi, người phải làm việc lần hồi - người phải làm việc vất vả cực nhọc, quả bóng ném sát đất, học sinh học gạo - ý nghĩ ngông cuồng, ý nghĩ kỳ quái = die Raupe +</t>
        </is>
      </c>
    </row>
    <row r="15221">
      <c r="A15221" t="inlineStr">
        <is>
          <t>Rauschen</t>
        </is>
      </c>
      <c r="B15221" t="inlineStr"/>
      <c r="C15221" t="inlineStr"/>
      <c r="D15221" t="inlineStr">
        <is>
          <t>bong bóng, bọt, tăm, điều hão huyền, ảo tưởng, sự sôi sùng sục, sự sủi tăm - tiếng rì rầm, tiếng rì rào, tiếng xì xào, tiếng róc rách, tiếng thì thầm, tiếng nói thầm, tiếng lẩm bẩm, lời than phiền, lời kêu ca - tiếng, tiếng ồn ào, tiếng om sòm, tiếng huyên náo - vũng lầy, vũng nước, tiếng vỗ bì bõm, tiếng đập bì bộp, tiếng rơi tõm, cái nhảy tõm, cái rơi tõm, vết vấy</t>
        </is>
      </c>
    </row>
    <row r="15222">
      <c r="A15222" t="inlineStr">
        <is>
          <t>rauschen</t>
        </is>
      </c>
      <c r="B15222" t="inlineStr"/>
      <c r="C15222" t="inlineStr"/>
      <c r="D15222" t="inlineStr">
        <is>
          <t>nổi bong bóng, nổi bọt, sôi sùng sục, nổi tăm, đánh lừa, lừa bịp - rì rầm, rì rào, xì xào, róc rách, thì thầm, nói thầm, lẩm bẩm, than phiền, kêu ca - gầm, rống lên, nổ đùng đùng, nổ ầm ầm, vang lên ầm ầm, la thét om sòm, thở khò khè, hét, la hét, gầm lên - kêu xào xạc, kêu sột soạt, vội vã, hối hả, làm xào xạc, ăn trộm = rauschen + = rauschen +</t>
        </is>
      </c>
    </row>
    <row r="15223">
      <c r="A15223" t="inlineStr">
        <is>
          <t>rauschend</t>
        </is>
      </c>
      <c r="B15223" t="inlineStr"/>
      <c r="C15223" t="inlineStr"/>
      <c r="D15223" t="inlineStr">
        <is>
          <t>đầy những vũng lầy, lầy lội, nghe bì bõm</t>
        </is>
      </c>
    </row>
    <row r="15224">
      <c r="A15224" t="inlineStr">
        <is>
          <t>Rauschgift</t>
        </is>
      </c>
      <c r="B15224" t="inlineStr"/>
      <c r="C15224" t="inlineStr"/>
      <c r="D15224" t="inlineStr">
        <is>
          <t>chất đặc quánh, sơn lắc, thuốc làm tê mê, chất ma tuý, rượu mạnh, người nghiện, người nghiện ma tuý, thuốc kích thích, chất hút thu, tin mách nước ngựa đua, tin riêng, người trì độn - người đần độn, người lơ mơ thẫn thờ - thuốc, dược phẩm, thuốc ngủ, thuốc tê mê, ma tuý, hàng ế thừa drug in the market) = Rauschgift nehmen +</t>
        </is>
      </c>
    </row>
    <row r="15225">
      <c r="A15225" t="inlineStr">
        <is>
          <t>Rauschgold</t>
        </is>
      </c>
      <c r="B15225" t="inlineStr"/>
      <c r="C15225" t="inlineStr"/>
      <c r="D15225" t="inlineStr">
        <is>
          <t>kim tuyến, vật hào nhoáng rẻ tiền, đồ mã, vẻ hào nhoáng</t>
        </is>
      </c>
    </row>
    <row r="15226">
      <c r="A15226" t="inlineStr">
        <is>
          <t>Raute</t>
        </is>
      </c>
      <c r="B15226" t="inlineStr"/>
      <c r="C15226" t="inlineStr"/>
      <c r="D15226" t="inlineStr">
        <is>
          <t>hình thoi, viên thuốc hình thoi - tinh thể hình thoi - = die Raute +</t>
        </is>
      </c>
    </row>
    <row r="15227">
      <c r="A15227" t="inlineStr">
        <is>
          <t>Rauten</t>
        </is>
      </c>
      <c r="B15227" t="inlineStr"/>
      <c r="C15227" t="inlineStr"/>
      <c r="D15227" t="inlineStr">
        <is>
          <t>hình thoi</t>
        </is>
      </c>
    </row>
    <row r="15228">
      <c r="A15228" t="inlineStr">
        <is>
          <t>Rautenzeichen</t>
        </is>
      </c>
      <c r="B15228" t="inlineStr"/>
      <c r="C15228" t="inlineStr"/>
      <c r="D15228" t="inlineStr">
        <is>
          <t>món thịt băm, bình mới rượu cũ, mớ lộn xộn, mớ linh tinh = das Rautenzeichen +</t>
        </is>
      </c>
    </row>
    <row r="15229">
      <c r="A15229" t="inlineStr">
        <is>
          <t>Razzia</t>
        </is>
      </c>
      <c r="B15229" t="inlineStr"/>
      <c r="C15229" t="inlineStr"/>
      <c r="D15229" t="inlineStr">
        <is>
          <t>sự cướp bóc, cuộc đi cướp người làm nô lệ, cuộc vây bắt, cuộc bố ráp - sự chạy vòng quanh để dồn súc vật, sự thâu tóm, cuộc hội họp, cuộc họp mặt - cuộc đột kích, sự nhào xuống, sự sà xuống, sự cướp đi = die Razzia +</t>
        </is>
      </c>
    </row>
    <row r="15230">
      <c r="A15230" t="inlineStr">
        <is>
          <t>reagieren</t>
        </is>
      </c>
      <c r="B15230" t="inlineStr"/>
      <c r="C15230" t="inlineStr"/>
      <c r="D15230" t="inlineStr">
        <is>
          <t>trả lời, đáp lại, thưa, biện bác, chịu trách nhiệm, đảm bảo, bảo lãnh, xứng với, đúng với, đáp ứng, thành công có kết quả = reagieren + = nicht reagieren +</t>
        </is>
      </c>
    </row>
    <row r="15231">
      <c r="A15231" t="inlineStr">
        <is>
          <t>reagierend</t>
        </is>
      </c>
      <c r="B15231" t="inlineStr"/>
      <c r="C15231" t="inlineStr"/>
      <c r="D15231" t="inlineStr">
        <is>
          <t>tác động trở lại, ảnh hưởng trở lại, phản ứng lại, phản ứng, phản động</t>
        </is>
      </c>
    </row>
    <row r="15232">
      <c r="A15232" t="inlineStr">
        <is>
          <t>Reaktanz</t>
        </is>
      </c>
      <c r="B15232" t="inlineStr"/>
      <c r="C15232" t="inlineStr"/>
      <c r="D15232" t="inlineStr">
        <is>
          <t>điện kháng</t>
        </is>
      </c>
    </row>
    <row r="15233">
      <c r="A15233" t="inlineStr">
        <is>
          <t>Reaktion</t>
        </is>
      </c>
      <c r="B15233" t="inlineStr"/>
      <c r="C15233" t="inlineStr"/>
      <c r="D15233" t="inlineStr">
        <is>
          <t>sự thay đổi đột ngột, sự gây chuyển bệnh, sự lùa bệnh, sự rút ra, sự bị rút ra = die Reaktion + = als Reaktion gegen + = die chemische Reaktion +</t>
        </is>
      </c>
    </row>
    <row r="15234">
      <c r="A15234" t="inlineStr">
        <is>
          <t>reaktivieren</t>
        </is>
      </c>
      <c r="B15234" t="inlineStr"/>
      <c r="C15234" t="inlineStr"/>
      <c r="D15234" t="inlineStr">
        <is>
          <t>phục hồi sự hoạt động, hoạt bát lại, phục hoạt</t>
        </is>
      </c>
    </row>
    <row r="15235">
      <c r="A15235" t="inlineStr">
        <is>
          <t>Reaktor</t>
        </is>
      </c>
      <c r="B15235" t="inlineStr"/>
      <c r="C15235" t="inlineStr"/>
      <c r="D15235" t="inlineStr">
        <is>
          <t>lò phản ứng</t>
        </is>
      </c>
    </row>
    <row r="15236">
      <c r="A15236" t="inlineStr">
        <is>
          <t>realisierbar</t>
        </is>
      </c>
      <c r="B15236" t="inlineStr"/>
      <c r="C15236" t="inlineStr"/>
      <c r="D15236" t="inlineStr">
        <is>
          <t>có thể thực hiện được, có thể hiểu được, có thể nhận thức được = sofort realisierbar +</t>
        </is>
      </c>
    </row>
    <row r="15237">
      <c r="A15237" t="inlineStr">
        <is>
          <t>realisieren</t>
        </is>
      </c>
      <c r="B15237" t="inlineStr"/>
      <c r="C15237" t="inlineStr"/>
      <c r="D15237" t="inlineStr">
        <is>
          <t>lĩnh, thu, đổi lấy tiền mặt - thi hành, thực hiện đầy đủ, cung cấp dụng cụ, bổ sung - vật chất hoá, cụ thể hoá, thành sự thật, thực hiện, hiện ra, duy vật hoá - thực hành, thấy rõ, hiểu rõ, nhận thức rõ, tả đúng như thật, hình dung đúng như thật, bán được, thu được</t>
        </is>
      </c>
    </row>
    <row r="15238">
      <c r="A15238" t="inlineStr">
        <is>
          <t>Realisierung</t>
        </is>
      </c>
      <c r="B15238" t="inlineStr"/>
      <c r="C15238" t="inlineStr"/>
      <c r="D15238" t="inlineStr">
        <is>
          <t>sự thi hành, sự thực hiện đây đủ, sự bổ sung - sự thực hiện, sự thực hành, sự thấy rõ, sự hiểu rõ, sự nhận thức rõ, sự bán</t>
        </is>
      </c>
    </row>
    <row r="15239">
      <c r="A15239" t="inlineStr">
        <is>
          <t>Realismus</t>
        </is>
      </c>
      <c r="B15239" t="inlineStr"/>
      <c r="C15239" t="inlineStr"/>
      <c r="D15239" t="inlineStr">
        <is>
          <t>chủ nghĩa hiện thực, thuyết duy thực</t>
        </is>
      </c>
    </row>
    <row r="15240">
      <c r="A15240" t="inlineStr">
        <is>
          <t>Realist</t>
        </is>
      </c>
      <c r="B15240" t="inlineStr"/>
      <c r="C15240" t="inlineStr"/>
      <c r="D15240" t="inlineStr">
        <is>
          <t>người theo thuyết duy thực, người có óc thực tế</t>
        </is>
      </c>
    </row>
    <row r="15241">
      <c r="A15241" t="inlineStr">
        <is>
          <t>realistisch</t>
        </is>
      </c>
      <c r="B15241" t="inlineStr"/>
      <c r="C15241" t="inlineStr"/>
      <c r="D15241" t="inlineStr">
        <is>
          <t>hiện thực, theo thuyết duy thực, có óc thực tế</t>
        </is>
      </c>
    </row>
    <row r="15242">
      <c r="A15242" t="inlineStr">
        <is>
          <t>Rebe</t>
        </is>
      </c>
      <c r="B15242" t="inlineStr"/>
      <c r="C15242" t="inlineStr"/>
      <c r="D15242" t="inlineStr">
        <is>
          <t>cây nho, cây leo, cây bò</t>
        </is>
      </c>
    </row>
    <row r="15243">
      <c r="A15243" t="inlineStr">
        <is>
          <t>Rebell</t>
        </is>
      </c>
      <c r="B15243" t="inlineStr"/>
      <c r="C15243" t="inlineStr"/>
      <c r="D15243" t="inlineStr">
        <is>
          <t>người nổi dậy, người khởi nghĩa, người nổi loạn, đảng viên chống đối - người phiến loạn, người chống đối, người dân các bang miền nam, nổi loạn, phiến loạn, chống đối</t>
        </is>
      </c>
    </row>
    <row r="15244">
      <c r="A15244" t="inlineStr">
        <is>
          <t>rebellieren</t>
        </is>
      </c>
      <c r="B15244" t="inlineStr"/>
      <c r="C15244" t="inlineStr"/>
      <c r="D15244" t="inlineStr">
        <is>
          <t>dấy loạn, nổi loạn, chống đối - nổi dậy chống lại, khởi nghĩa, làm loạn, ghê tởm, làm ghê tởm, làm chán ghét</t>
        </is>
      </c>
    </row>
    <row r="15245">
      <c r="A15245" t="inlineStr">
        <is>
          <t>Rebellion</t>
        </is>
      </c>
      <c r="B15245" t="inlineStr"/>
      <c r="C15245" t="inlineStr"/>
      <c r="D15245" t="inlineStr">
        <is>
          <t>cuộc nổi loạn, cuộc phiến loạn, sự chống lại</t>
        </is>
      </c>
    </row>
    <row r="15246">
      <c r="A15246" t="inlineStr">
        <is>
          <t>rebellisch</t>
        </is>
      </c>
      <c r="B15246" t="inlineStr"/>
      <c r="C15246" t="inlineStr"/>
      <c r="D15246" t="inlineStr">
        <is>
          <t>nổi dậy chống đối, nổi loạn, làm binh biến, làm loạn - - phiến loạn, chống đối, hay chống đối, bất trị, khó trị</t>
        </is>
      </c>
    </row>
    <row r="15247">
      <c r="A15247" t="inlineStr">
        <is>
          <t>Rebhuhn</t>
        </is>
      </c>
      <c r="B15247" t="inlineStr"/>
      <c r="C15247" t="inlineStr"/>
      <c r="D15247" t="inlineStr">
        <is>
          <t>con chim, gã, thằng cha, cô gái = das Rebhuhn +</t>
        </is>
      </c>
    </row>
    <row r="15248">
      <c r="A15248" t="inlineStr">
        <is>
          <t>Rebstock</t>
        </is>
      </c>
      <c r="B15248" t="inlineStr"/>
      <c r="C15248" t="inlineStr"/>
      <c r="D15248" t="inlineStr">
        <is>
          <t>cây nho, cây leo, cây bò</t>
        </is>
      </c>
    </row>
    <row r="15249">
      <c r="A15249" t="inlineStr">
        <is>
          <t>Rechen</t>
        </is>
      </c>
      <c r="B15249" t="inlineStr"/>
      <c r="C15249" t="inlineStr"/>
      <c r="D15249" t="inlineStr">
        <is>
          <t>kẻ chơi bời phóng đãng, kẻ trác táng, cái cào, cái cào than, que cời than, cái cào tiền, cái gạt tiền, sự nghiêng về phía sau, độ nghiêng về phía sau</t>
        </is>
      </c>
    </row>
    <row r="15250">
      <c r="A15250" t="inlineStr">
        <is>
          <t>Rechenart</t>
        </is>
      </c>
      <c r="B15250" t="inlineStr"/>
      <c r="C15250" t="inlineStr"/>
      <c r="D15250" t="inlineStr">
        <is>
          <t>phép tính, sỏi</t>
        </is>
      </c>
    </row>
    <row r="15251">
      <c r="A15251" t="inlineStr">
        <is>
          <t>Rechenaufgabe</t>
        </is>
      </c>
      <c r="B15251" t="inlineStr"/>
      <c r="C15251" t="inlineStr"/>
      <c r="D15251" t="inlineStr">
        <is>
          <t>tổng số, tổng, số tiền, nội dung tổng quát, bài toán số học</t>
        </is>
      </c>
    </row>
    <row r="15252">
      <c r="A15252" t="inlineStr">
        <is>
          <t>Rechenautomat</t>
        </is>
      </c>
      <c r="B15252" t="inlineStr"/>
      <c r="C15252" t="inlineStr"/>
      <c r="D15252" t="inlineStr">
        <is>
          <t>máy điện toán</t>
        </is>
      </c>
    </row>
    <row r="15253">
      <c r="A15253" t="inlineStr">
        <is>
          <t>Rechenbrett</t>
        </is>
      </c>
      <c r="B15253" t="inlineStr"/>
      <c r="C15253" t="inlineStr"/>
      <c r="D15253" t="inlineStr">
        <is>
          <t>bàn tính, đầu cột, đỉnh cột</t>
        </is>
      </c>
    </row>
    <row r="15254">
      <c r="A15254" t="inlineStr">
        <is>
          <t>Rechenexempel</t>
        </is>
      </c>
      <c r="B15254" t="inlineStr"/>
      <c r="C15254" t="inlineStr"/>
      <c r="D15254" t="inlineStr">
        <is>
          <t>vấn đề, bài toán, điều khó hiểu, thế cờ, bàn luận đến một vấn đề, có vấn đề, có luận đề</t>
        </is>
      </c>
    </row>
    <row r="15255">
      <c r="A15255" t="inlineStr">
        <is>
          <t>Rechenfehler</t>
        </is>
      </c>
      <c r="B15255" t="inlineStr"/>
      <c r="C15255" t="inlineStr"/>
      <c r="D15255" t="inlineStr">
        <is>
          <t>sự tính sai, sự tính nhầm - sự đếm sai</t>
        </is>
      </c>
    </row>
    <row r="15256">
      <c r="A15256" t="inlineStr">
        <is>
          <t>Rechenmaschine</t>
        </is>
      </c>
      <c r="B15256" t="inlineStr"/>
      <c r="C15256" t="inlineStr"/>
      <c r="D15256" t="inlineStr">
        <is>
          <t>bàn tính, đầu cột, đỉnh cột - người tính, máy tính</t>
        </is>
      </c>
    </row>
    <row r="15257">
      <c r="A15257" t="inlineStr">
        <is>
          <t>Rechenregel</t>
        </is>
      </c>
      <c r="B15257" t="inlineStr"/>
      <c r="C15257" t="inlineStr"/>
      <c r="D15257" t="inlineStr">
        <is>
          <t>thuật toán</t>
        </is>
      </c>
    </row>
    <row r="15258">
      <c r="A15258" t="inlineStr">
        <is>
          <t>Rechenschaft</t>
        </is>
      </c>
      <c r="B15258" t="inlineStr"/>
      <c r="C15258" t="inlineStr"/>
      <c r="D15258" t="inlineStr">
        <is>
          <t>coi, coi như, coi là, cho là, giải thích, bắn được, hạ được = zur Rechenschaft ziehen + = Rechenschaft ablegen über +</t>
        </is>
      </c>
    </row>
    <row r="15259">
      <c r="A15259" t="inlineStr">
        <is>
          <t>Rechenschaftsbericht</t>
        </is>
      </c>
      <c r="B15259" t="inlineStr"/>
      <c r="C15259" t="inlineStr"/>
      <c r="D15259"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bản báo cáo, biên bản, bản tin, bản dự báo, phiếu thành tích học tập, tin đồn, tiếng tăm, danh tiếng, tiếng nổ</t>
        </is>
      </c>
    </row>
    <row r="15260">
      <c r="A15260" t="inlineStr">
        <is>
          <t>Rechentabelle</t>
        </is>
      </c>
      <c r="B15260" t="inlineStr"/>
      <c r="C15260" t="inlineStr"/>
      <c r="D15260" t="inlineStr">
        <is>
          <t>bảng tính sẵn</t>
        </is>
      </c>
    </row>
    <row r="15261">
      <c r="A15261" t="inlineStr">
        <is>
          <t>Recherche</t>
        </is>
      </c>
      <c r="B15261" t="inlineStr"/>
      <c r="C15261" t="inlineStr"/>
      <c r="D15261" t="inlineStr">
        <is>
          <t>sự nghiên cứu</t>
        </is>
      </c>
    </row>
    <row r="15262">
      <c r="A15262" t="inlineStr">
        <is>
          <t>Rechnen</t>
        </is>
      </c>
      <c r="B15262" t="inlineStr"/>
      <c r="C15262" t="inlineStr"/>
      <c r="D15262" t="inlineStr">
        <is>
          <t>số học, sự tính, sách số học - - bá tước earl), sự đếm, tổng số, điểm trong lời buộc tội, sự hoãn họp count-out)</t>
        </is>
      </c>
    </row>
    <row r="15263">
      <c r="A15263" t="inlineStr">
        <is>
          <t>rechnen</t>
        </is>
      </c>
      <c r="B15263" t="inlineStr"/>
      <c r="C15263" t="inlineStr"/>
      <c r="D15263" t="inlineStr">
        <is>
          <t>tính, tính toán, tính trước, suy tính, dự tính, sắp xếp, sắp đặt, làm cho thích hợp, trông nom vào, tin vào, cậy vào, dựa vào, cho rằng, tin rằng, tưởng rằng - tính thành số, viết thành mật mã - ước tính - đề ngày tháng, ghi niên hiệu, xác định ngày tháng, xác định thời đại, hẹn hò, hẹn gặp, có từ, bắt đầu từ, kể từ, đã lỗi thời, đã cũ, trở nên lỗi thời, hẹn hò với bạn - đếm, kể vào, liệt vào, tính vào, đánh số, ghi số, lên tới, gồm có, có số dân là, thọ - cộng, phát biểu ý kiến về tính nết, cộng lại = rechnen + = rechnen + = rechnen + = rechnen + = rechnen mit + = mit etwas rechnen + = gut rechnen können +</t>
        </is>
      </c>
    </row>
    <row r="15264">
      <c r="A15264" t="inlineStr">
        <is>
          <t>Rechner</t>
        </is>
      </c>
      <c r="B15264" t="inlineStr"/>
      <c r="C15264" t="inlineStr"/>
      <c r="D15264" t="inlineStr">
        <is>
          <t>người tính, máy tính - máy điện toán - ready-reckoner = ein guter Rechner sein +</t>
        </is>
      </c>
    </row>
    <row r="15265">
      <c r="A15265" t="inlineStr">
        <is>
          <t>rechnerisch</t>
        </is>
      </c>
      <c r="B15265" t="inlineStr"/>
      <c r="C15265" t="inlineStr"/>
      <c r="D15265" t="inlineStr">
        <is>
          <t>số học, cộng</t>
        </is>
      </c>
    </row>
    <row r="15266">
      <c r="A15266" t="inlineStr">
        <is>
          <t>Rechnungswesen</t>
        </is>
      </c>
      <c r="B15266" t="inlineStr"/>
      <c r="C15266" t="inlineStr"/>
      <c r="D15266" t="inlineStr">
        <is>
          <t>nghề kế toán - sự thanh toán, sự tính toán, sự giải thích = das betriebliche Rechnungswesen +</t>
        </is>
      </c>
    </row>
    <row r="15267">
      <c r="A15267" t="inlineStr">
        <is>
          <t>Recht</t>
        </is>
      </c>
      <c r="B15267" t="inlineStr"/>
      <c r="C15267" t="inlineStr"/>
      <c r="D15267" t="inlineStr">
        <is>
          <t>sự đòi, sự yêu sách, sự thỉnh cầu, quyền đòi, quyền yêu sách, vật yêu sách, điều yêu sách, quyền khai thác mỏ, luận điệu, lời xác nhận - quyền được hưởng, cái được hưởng, món nợ, tiền nợ, cái phải trả, thuế, hội phí, đoàn phí - sự quan tâm, sự chú ý, điều quan tâm, điều chú ý, sự thích thú, điều thích thú, tầm quan trọng, quyền lợi, lợi ích, ích kỷ, lợi tức, tiền lãi, tập thể cùng chung một quyền lợi - sự công bằng, công lý, tư pháp, sự xét xử của toà án, quyền tài phán - phép, phép tắc, luật, quy luật, định luật, điều lệ, pháp luật, luật học, nghề luật sư - lý do, lẽ, lý trí, lý tính, lẽ phải, lý, sự vừa phải - điều tốt, điều phải, điều đứng đắn, điều thiện, quyền, thứ tự, số nhiều) thực trạng, bên phải, phía tay phải, phe hữu, phái hữu, cú đánh tay phải, phát súng bắn phía tay phải = das Recht + = mit Recht + = das Recht beugen + = das Recht nehmen + = Recht sprechen + = Recht zusprechen + = das kanonische Recht + = mit Fug und Recht + = mein volles Recht + = das Bürgerliche Recht + = das angestammte Recht + = für Recht erkennen + = das geschriebene Recht + = er hat kein Recht zu + = er kam zu seinem Recht + = die Einführung in das Recht + = jemandem Recht verschaffen + = jemandem ein Recht absprechen + = Gnade vor Recht ergehen lassen + = jemandem Recht widerfahren lassen +</t>
        </is>
      </c>
    </row>
    <row r="15268">
      <c r="A15268" t="inlineStr">
        <is>
          <t>Rechteck</t>
        </is>
      </c>
      <c r="B15268" t="inlineStr"/>
      <c r="C15268" t="inlineStr"/>
      <c r="D15268" t="inlineStr">
        <is>
          <t>hình thuôn, vật hình thuôn, hình chữ nhật, vật hình chữ nhật</t>
        </is>
      </c>
    </row>
    <row r="15269">
      <c r="A15269" t="inlineStr">
        <is>
          <t>rechteckig</t>
        </is>
      </c>
      <c r="B15269" t="inlineStr"/>
      <c r="C15269" t="inlineStr"/>
      <c r="D15269" t="inlineStr">
        <is>
          <t>có hình thuôn, có hình chữ nhật - hình chữ nhật, vuông góc</t>
        </is>
      </c>
    </row>
    <row r="15270">
      <c r="A15270" t="inlineStr">
        <is>
          <t>Rechten</t>
        </is>
      </c>
      <c r="B15270" t="inlineStr"/>
      <c r="C15270" t="inlineStr"/>
      <c r="D15270">
        <f> der Rechten nahestehend +</f>
        <v/>
      </c>
    </row>
    <row r="15271">
      <c r="A15271" t="inlineStr">
        <is>
          <t>rechtfertigen</t>
        </is>
      </c>
      <c r="B15271" t="inlineStr"/>
      <c r="C15271" t="inlineStr"/>
      <c r="D15271" t="inlineStr">
        <is>
          <t>giải tội, bào chữa, tuyên bố vô tội - tha lỗi, thứ lỗi, tha thứ, miễn thứ, lượng thứ, bỏ quá đi cho, cố làm giảm lỗi của, cố làm giảm trách nhiệm của, giải tội cho, là cớ để bào chữa cho, miễn cho, tha cho - giảng, giảng giải, giải nghĩa, giải thích, thanh minh - biện hộ, chứng minh là đúng, sắp chữ cho đúng hàng đúng chỗ - hợp pháp hoá, chính thống hoá, biện minh - - thánh hoá, đưa vào đạo thánh, làm hợp đạo thánh, biện bạch, làm cho có vẻ vô tội - chứng minh - biện hộ cho, đảm bảo, chứng thực, cho quyền = zu rechtfertigen + = sich rechtfertigen +</t>
        </is>
      </c>
    </row>
    <row r="15272">
      <c r="A15272" t="inlineStr">
        <is>
          <t>rechtfertigend</t>
        </is>
      </c>
      <c r="B15272" t="inlineStr"/>
      <c r="C15272" t="inlineStr"/>
      <c r="D15272" t="inlineStr">
        <is>
          <t>để giải tội, để bào chữa - để chứng minh - để trừng trị = zu rechtfertigend + = nicht zu rechtfertigend +</t>
        </is>
      </c>
    </row>
    <row r="15273">
      <c r="A15273" t="inlineStr">
        <is>
          <t>Rechtfertigung</t>
        </is>
      </c>
      <c r="B15273" t="inlineStr"/>
      <c r="C15273" t="inlineStr"/>
      <c r="D15273" t="inlineStr">
        <is>
          <t>lời biện bạch, lời biện giải, sự xin lỗi, sự tạ lỗi, cái tồi, vật tồi - sự làm sáng sủa, sự làm quang đãng, sự lọc trong, sự dọn dẹp, sự dọn sạch, sự phát quang, sự phá hoang, sự vét sạch, sự lấy đi, sự mang đi, sự vượt qua, sự tránh né, sự rời bến - sự thanh toán các khoản thuế, sự làm tiêu tan, sự thanh toán, sự trả hết, khoảng rừng thưa, khoảng rừng trống, khu đất phá hoang, sự chuyển - bá tước earl), sự đếm, sự tính, tổng số, điểm trong lời buộc tội, sự hoãn họp count-out) - cái để bảo vệ, vật để chống đỡ, vật để chặn lại, sự che chở, sự bảo vệ, sự phòng thủ, sự chống giữ, công sự bảo vệ, công sự phòng ngự, thành luỹ, lời cãi, lời biện hộ, sự bào chữa - sự biện hộ - defence - sự giải tội, sự tuyên bố vô tội, bằng chứng vô tội, điều giải tội - lời xin lỗi, lý do để xin lỗi, lời bào chữa, lý do để bào chữa, sự miễn cho, sự tha cho - sự chứng minh là đúng, lý lẽ bào chữa, sự sắp chữ cho đúng hàng đúng chỗ - sự chứng minh, sự chứng minh tính chất chính đáng = zu seiner Rechtfertigung +</t>
        </is>
      </c>
    </row>
    <row r="15274">
      <c r="A15274" t="inlineStr">
        <is>
          <t>Rechthaberei</t>
        </is>
      </c>
      <c r="B15274" t="inlineStr"/>
      <c r="C15274" t="inlineStr"/>
      <c r="D15274" t="inlineStr">
        <is>
          <t>tính khó tính, tính hay gắt gỏng, tính hay gây gỗ, tính thích cãi nhau - chủ nghĩa giáo điều, thái độ võ đoán, lối võ đoán</t>
        </is>
      </c>
    </row>
    <row r="15275">
      <c r="A15275" t="inlineStr">
        <is>
          <t>rechthaberisch</t>
        </is>
      </c>
      <c r="B15275" t="inlineStr"/>
      <c r="C15275" t="inlineStr"/>
      <c r="D15275" t="inlineStr">
        <is>
          <t>có bướu lồi ra - khó tính, hay gắt gỏng, hay gây gỗ, thích cãi nhau - - khăng khăng giữ ý kiến mình, cứng đầu, cứng cổ, ngoan cố - xác thực, rõ ràng, quả quyết, khẳng định, chắc chắn, tích cực, tuyệt đối, hoàn toàn, hết sức, , dương, chứng, ở cấp nguyên, đặt ra, do người đặt ra</t>
        </is>
      </c>
    </row>
    <row r="15276">
      <c r="A15276" t="inlineStr">
        <is>
          <t>rechtlich</t>
        </is>
      </c>
      <c r="B15276" t="inlineStr"/>
      <c r="C15276" t="inlineStr"/>
      <c r="D15276" t="inlineStr">
        <is>
          <t>pháp lý - hợp pháp, đúng luật, chính thống - theo pháp luật, do pháp luật định, pháp luật = rechtlich zulässig +</t>
        </is>
      </c>
    </row>
    <row r="15277">
      <c r="A15277" t="inlineStr">
        <is>
          <t>Rechts</t>
        </is>
      </c>
      <c r="B15277" t="inlineStr"/>
      <c r="C15277" t="inlineStr"/>
      <c r="D15277">
        <f> die Anstalt des öffentlichen Rechts + = die Körperschaft des öffentlichen Rechts +</f>
        <v/>
      </c>
    </row>
    <row r="15278">
      <c r="A15278" t="inlineStr">
        <is>
          <t>rechts</t>
        </is>
      </c>
      <c r="B15278" t="inlineStr"/>
      <c r="C15278" t="inlineStr"/>
      <c r="D15278" t="inlineStr">
        <is>
          <t>thẳng, vuông, tốt, đúng, phải, có lý, phái hữu, thích hợp, cần phải có, ở trong trạng thái tốt, ngay, chính, đúng như ý muốn, đáng, xứng đáng, rất, hoàn toàn = ganz rechts + = nach rechts + = rechts außen +</t>
        </is>
      </c>
    </row>
    <row r="15279">
      <c r="A15279" t="inlineStr">
        <is>
          <t>Rechtsanwalt</t>
        </is>
      </c>
      <c r="B15279" t="inlineStr"/>
      <c r="C15279" t="inlineStr"/>
      <c r="D15279" t="inlineStr">
        <is>
          <t>người biện hộ, người bào chữa, người bênh vực, luật sư, thầy cãi, người chủ trương, người tán thành, người ủng hộ - người được uỷ quyền đại diện trước toà - - người khuyên bảo, cố vấn - luật gia - cố vấn pháp luật, người đi vận động, người nài xin = als Rechtsanwalt tätig sein + = ein angehender Rechtsanwalt +</t>
        </is>
      </c>
    </row>
    <row r="15280">
      <c r="A15280" t="inlineStr">
        <is>
          <t>Rechtsbeistand</t>
        </is>
      </c>
      <c r="B15280" t="inlineStr"/>
      <c r="C15280" t="inlineStr"/>
      <c r="D15280" t="inlineStr">
        <is>
          <t>người biện hộ, người bào chữa, người bênh vực, luật sư, thầy cãi, người chủ trương, người tán thành, người ủng hộ</t>
        </is>
      </c>
    </row>
    <row r="15281">
      <c r="A15281" t="inlineStr">
        <is>
          <t>Rechtsberater</t>
        </is>
      </c>
      <c r="B15281" t="inlineStr"/>
      <c r="C15281" t="inlineStr"/>
      <c r="D15281" t="inlineStr">
        <is>
          <t>luật sư, luật gia</t>
        </is>
      </c>
    </row>
    <row r="15282">
      <c r="A15282" t="inlineStr">
        <is>
          <t>Rechtsbereiches</t>
        </is>
      </c>
      <c r="B15282" t="inlineStr"/>
      <c r="C15282" t="inlineStr"/>
      <c r="D15282" t="inlineStr">
        <is>
          <t>không đưa ra toà, không làm ở trước, ngoài pháp lý</t>
        </is>
      </c>
    </row>
    <row r="15283">
      <c r="A15283" t="inlineStr">
        <is>
          <t>rechtschaffen</t>
        </is>
      </c>
      <c r="B15283" t="inlineStr"/>
      <c r="C15283" t="inlineStr"/>
      <c r="D15283" t="inlineStr">
        <is>
          <t>gan dạ, can đảm, dũng cảm, đẹp lộng lẫy, sang trọng, hào hoa phong nhã - lương thiện, trung thực, chân thật, kiếm được một cách lương thiện, chính đáng, thật, không giả mạo, tốt, xứng đáng, trong trắng, trinh tiết - công bằng, đích đáng, thích đáng, chính nghĩa, hợp lẽ phải, đúng, đúng đắn, có căn cứ, chính, vừa đúng, vừa đủ, vừa kịp, vừa mới, chỉ, hoàn toàn, thật đúng là, một chút, một tí, thử xem - ngay thẳng, đạo đức, đúng lý - thẳng, thẳng thắn, ngay ngắn, đều, suốt, thẳng thừng, chính xác, ngay lập tức - đứng thẳng, đứng, thẳng đứng, thẳng góc, vuông góc, chính trực, liêm khiết = rechtschaffen sein +</t>
        </is>
      </c>
    </row>
    <row r="15284">
      <c r="A15284" t="inlineStr">
        <is>
          <t>Rechtschaffenheit</t>
        </is>
      </c>
      <c r="B15284" t="inlineStr"/>
      <c r="C15284" t="inlineStr"/>
      <c r="D15284" t="inlineStr">
        <is>
          <t>tính lương thiện, tính trung thực, tính chân thật, cây cải âm, cây luna - tính chính trực, tính liêm chính, tính toàn bộ, tính toàn vẹn, tính nguyên, tình trạng không bị sứt mẻ, tình trạng toàn vẹn, tình trạng nguyên vẹn - tính thẳng thắn, tính liêm khiết - thái độ đúng đắn, tính ngay thẳng - tính ngay thẳng đạo đức, sự công bằng, sự chính đáng - tính chất thẳng đứng</t>
        </is>
      </c>
    </row>
    <row r="15285">
      <c r="A15285" t="inlineStr">
        <is>
          <t>Rechtschreibung</t>
        </is>
      </c>
      <c r="B15285" t="inlineStr"/>
      <c r="C15285" t="inlineStr"/>
      <c r="D15285" t="inlineStr">
        <is>
          <t>phép chính tả, phép chiếu trực giao - sự viết vần, sự đánh vần, sự viết theo chính tả, chính tả</t>
        </is>
      </c>
    </row>
    <row r="15286">
      <c r="A15286" t="inlineStr">
        <is>
          <t>rechtsdrehend</t>
        </is>
      </c>
      <c r="B15286" t="inlineStr"/>
      <c r="C15286" t="inlineStr"/>
      <c r="D15286" t="inlineStr">
        <is>
          <t>quay phải, hữu tuyến</t>
        </is>
      </c>
    </row>
    <row r="15287">
      <c r="A15287" t="inlineStr">
        <is>
          <t>Rechtseinwand</t>
        </is>
      </c>
      <c r="B15287" t="inlineStr"/>
      <c r="C15287" t="inlineStr"/>
      <c r="D15287" t="inlineStr">
        <is>
          <t>sự bác bỏ</t>
        </is>
      </c>
    </row>
    <row r="15288">
      <c r="A15288" t="inlineStr">
        <is>
          <t>Rechtsfall</t>
        </is>
      </c>
      <c r="B15288" t="inlineStr"/>
      <c r="C15288" t="inlineStr"/>
      <c r="D15288" t="inlineStr">
        <is>
          <t>nguyên nhân, nguyên do, căn nguyên, lẽ, cớ, lý do, động cơ, việc kiện, việc tố tụng, mục tiêu, mục đích, sự nghiệp, đại nghĩa, chính nghĩa = der Rechtsfall +</t>
        </is>
      </c>
    </row>
    <row r="15289">
      <c r="A15289" t="inlineStr">
        <is>
          <t>Rechtsfalles</t>
        </is>
      </c>
      <c r="B15289" t="inlineStr"/>
      <c r="C15289" t="inlineStr"/>
      <c r="D15289" t="inlineStr">
        <is>
          <t>bản tóm tắt, bản toát yếu, bản tóm tắt hồ sơ của luật sư bào chữa, ) việc kiện, việc tố tụng, lời chỉ dẫn cho phi công, chiếu thư</t>
        </is>
      </c>
    </row>
    <row r="15290">
      <c r="A15290" t="inlineStr">
        <is>
          <t>Rechtsgelehrte</t>
        </is>
      </c>
      <c r="B15290" t="inlineStr"/>
      <c r="C15290" t="inlineStr"/>
      <c r="D15290" t="inlineStr">
        <is>
          <t>nhà luật học, luật gia, nhà viết luật, sinh viên luật - luật sư</t>
        </is>
      </c>
    </row>
    <row r="15291">
      <c r="A15291" t="inlineStr">
        <is>
          <t>rechtsgerichtet</t>
        </is>
      </c>
      <c r="B15291" t="inlineStr"/>
      <c r="C15291" t="inlineStr"/>
      <c r="D15291" t="inlineStr">
        <is>
          <t>cánh hữu, phe hữu, phe phản động</t>
        </is>
      </c>
    </row>
    <row r="15292">
      <c r="A15292" t="inlineStr">
        <is>
          <t>rechtsherum</t>
        </is>
      </c>
      <c r="B15292" t="inlineStr"/>
      <c r="C15292" t="inlineStr"/>
      <c r="D15292" t="inlineStr">
        <is>
          <t>theo chiều kim đồng hồ</t>
        </is>
      </c>
    </row>
    <row r="15293">
      <c r="A15293" t="inlineStr">
        <is>
          <t>rechtskundig</t>
        </is>
      </c>
      <c r="B15293" t="inlineStr"/>
      <c r="C15293" t="inlineStr"/>
      <c r="D15293" t="inlineStr">
        <is>
          <t>giỏi về luật pháp</t>
        </is>
      </c>
    </row>
    <row r="15294">
      <c r="A15294" t="inlineStr">
        <is>
          <t>Rechtsnachfolger</t>
        </is>
      </c>
      <c r="B15294" t="inlineStr"/>
      <c r="C15294" t="inlineStr"/>
      <c r="D15294" t="inlineStr">
        <is>
          <t>người được quyền thừa hưởng = der Rechtsnachfolger +</t>
        </is>
      </c>
    </row>
    <row r="15295">
      <c r="A15295" t="inlineStr">
        <is>
          <t>Rechtspartei</t>
        </is>
      </c>
      <c r="B15295" t="inlineStr"/>
      <c r="C15295" t="inlineStr"/>
      <c r="D15295">
        <f> das Mitglied einer Rechtspartei +</f>
        <v/>
      </c>
    </row>
    <row r="15296">
      <c r="A15296" t="inlineStr">
        <is>
          <t>Rechtspflege</t>
        </is>
      </c>
      <c r="B15296" t="inlineStr"/>
      <c r="C15296" t="inlineStr"/>
      <c r="D15296" t="inlineStr">
        <is>
          <t>các quan toà, bộ máy tư pháp - sự công bằng, công lý, tư pháp, sự xét xử của toà án, quyền tài phán</t>
        </is>
      </c>
    </row>
    <row r="15297">
      <c r="A15297" t="inlineStr">
        <is>
          <t>Rechtsprechung</t>
        </is>
      </c>
      <c r="B15297" t="inlineStr"/>
      <c r="C15297" t="inlineStr"/>
      <c r="D15297" t="inlineStr">
        <is>
          <t>sự xét xử, sự tuyên án, quyết định của quan toà - các quan toà, bộ máy tư pháp - quyền lực pháp lý, quyền xử xét, quyền tài phán, quyền hạn, phạm vi quyền hạn, khu vực nằm trong phạm vi quyền hạn</t>
        </is>
      </c>
    </row>
    <row r="15298">
      <c r="A15298" t="inlineStr">
        <is>
          <t>rechtsseitig</t>
        </is>
      </c>
      <c r="B15298" t="inlineStr"/>
      <c r="C15298" t="inlineStr"/>
      <c r="D15298" t="inlineStr">
        <is>
          <t>phải, bên phải</t>
        </is>
      </c>
    </row>
    <row r="15299">
      <c r="A15299" t="inlineStr">
        <is>
          <t>Rechtsspruch</t>
        </is>
      </c>
      <c r="B15299" t="inlineStr"/>
      <c r="C15299" t="inlineStr"/>
      <c r="D15299" t="inlineStr">
        <is>
          <t>câu, sự tuyên án, án, lời phán quyết, ý kiến, châm ngôn</t>
        </is>
      </c>
    </row>
    <row r="15300">
      <c r="A15300" t="inlineStr">
        <is>
          <t>Rechtsstreit</t>
        </is>
      </c>
      <c r="B15300" t="inlineStr"/>
      <c r="C15300" t="inlineStr"/>
      <c r="D15300" t="inlineStr">
        <is>
          <t>việc kiện cáo, việc tố tụng - sự kiện tụng, sự tranh chấp</t>
        </is>
      </c>
    </row>
    <row r="15301">
      <c r="A15301" t="inlineStr">
        <is>
          <t>rechtsverdrehend</t>
        </is>
      </c>
      <c r="B15301" t="inlineStr"/>
      <c r="C15301" t="inlineStr"/>
      <c r="D15301" t="inlineStr">
        <is>
          <t>hạng xoàng, cãi những vụ lặt vặt, hay cãi cọ lặt vặt, lặt vặt, vụn vặt</t>
        </is>
      </c>
    </row>
    <row r="15302">
      <c r="A15302" t="inlineStr">
        <is>
          <t>Rechtsverdrehung</t>
        </is>
      </c>
      <c r="B15302" t="inlineStr"/>
      <c r="C15302" t="inlineStr"/>
      <c r="D15302" t="inlineStr">
        <is>
          <t>sự kiện nhau, sự cãi nhau, sự tranh nhau, sự gây gỗ, mánh khoé kiện tụng, mánh khoé của thầy kiện, sự nguỵ biện</t>
        </is>
      </c>
    </row>
    <row r="15303">
      <c r="A15303" t="inlineStr">
        <is>
          <t>Rechtsverletzer</t>
        </is>
      </c>
      <c r="B15303" t="inlineStr"/>
      <c r="C15303" t="inlineStr"/>
      <c r="D15303" t="inlineStr">
        <is>
          <t>kẻ xâm phạm, kẻ xâm lấn, người xúc phạm, kẻ vi phạm, người phạm pháp, kẻ phạm tội, người lạm dụng</t>
        </is>
      </c>
    </row>
    <row r="15304">
      <c r="A15304" t="inlineStr">
        <is>
          <t>Rechtsverletzung</t>
        </is>
      </c>
      <c r="B15304" t="inlineStr"/>
      <c r="C15304" t="inlineStr"/>
      <c r="D15304" t="inlineStr">
        <is>
          <t>sự vi phạm, sự xâm phạm</t>
        </is>
      </c>
    </row>
    <row r="15305">
      <c r="A15305" t="inlineStr">
        <is>
          <t>rechtswidrig</t>
        </is>
      </c>
      <c r="B15305" t="inlineStr"/>
      <c r="C15305" t="inlineStr"/>
      <c r="D15305" t="inlineStr">
        <is>
          <t>không hợp pháp, trái luật</t>
        </is>
      </c>
    </row>
    <row r="15306">
      <c r="A15306" t="inlineStr">
        <is>
          <t>Rechtswissenschaft</t>
        </is>
      </c>
      <c r="B15306" t="inlineStr"/>
      <c r="C15306" t="inlineStr"/>
      <c r="D15306" t="inlineStr">
        <is>
          <t>khoa luật pháp, luật học, sự giỏi về luật pháp - phép, phép tắc, luật, quy luật, định luật, điều lệ, pháp luật, nghề luật sư = Rechtswissenschaft studieren +</t>
        </is>
      </c>
    </row>
    <row r="15307">
      <c r="A15307" t="inlineStr">
        <is>
          <t>Rechtswissenschaftler</t>
        </is>
      </c>
      <c r="B15307" t="inlineStr"/>
      <c r="C15307" t="inlineStr"/>
      <c r="D15307" t="inlineStr">
        <is>
          <t>nhà luật học, luật gia, nhà viết luật, sinh viên luật</t>
        </is>
      </c>
    </row>
    <row r="15308">
      <c r="A15308" t="inlineStr">
        <is>
          <t>rechtwinklig</t>
        </is>
      </c>
      <c r="B15308" t="inlineStr"/>
      <c r="C15308" t="inlineStr"/>
      <c r="D15308" t="inlineStr">
        <is>
          <t>trực giao - hình chữ nhật, vuông góc - vuông, to ngang, đẫy, ních bụng, có thứ tự, ngăn nắp, kiên quyết, dứt khoát, không úp mở, thẳng thắn, thật thà, sòng phẳng, ngang hàng, bằng hàng, bình phương, cổ lỗ sĩ, lỗi thời, vuông vắn - thẳng góc với, trúng = rechtwinklig +</t>
        </is>
      </c>
    </row>
    <row r="15309">
      <c r="A15309" t="inlineStr">
        <is>
          <t>rechtzeitig</t>
        </is>
      </c>
      <c r="B15309" t="inlineStr"/>
      <c r="C15309" t="inlineStr"/>
      <c r="D15309" t="inlineStr">
        <is>
          <t>đúng dắn, thích đáng, chính đáng, đủ, đúng giờ, đúng lúc - hợp, thích hợp, phải lúc - điểm, như một điểm, punctilious - hợp thời = rechtzeitig erreichen + = er kam rechtzeitig an +</t>
        </is>
      </c>
    </row>
    <row r="15310">
      <c r="A15310" t="inlineStr">
        <is>
          <t>Rechtzeitigkeit</t>
        </is>
      </c>
      <c r="B15310" t="inlineStr"/>
      <c r="C15310" t="inlineStr"/>
      <c r="D15310" t="inlineStr">
        <is>
          <t>tính chất hợp, tính chất thích hợp, tính chất đúng lúc, tính chất phải lúc - tính chất hợp thời</t>
        </is>
      </c>
    </row>
    <row r="15311">
      <c r="A15311" t="inlineStr">
        <is>
          <t>Reck</t>
        </is>
      </c>
      <c r="B15311" t="inlineStr"/>
      <c r="C15311" t="inlineStr"/>
      <c r="D15311" t="inlineStr">
        <is>
          <t>xà ngang</t>
        </is>
      </c>
    </row>
    <row r="15312">
      <c r="A15312" t="inlineStr">
        <is>
          <t>recken</t>
        </is>
      </c>
      <c r="B15312" t="inlineStr"/>
      <c r="C15312" t="inlineStr"/>
      <c r="D15312" t="inlineStr">
        <is>
          <t>làm dài ra, kéo dài ra, có hình thon dài - rèn, giả mạo, bịa, làm nghề rèn, phạm tội giả mạo, tiến lên - trôi đi theo gió, cuốn theo chiều gió, đổ đầy cỏ vào máng, đổ cỏ vào máng, xếp lên giá, cho chuyển vị bằng thanh răng, đóng trăn, tra tấn, hành hạ, làm khổ, làm rung chuyển - nặn, bóp, cho thuê với giá cắt cổ, làm hết cả màu mỡ, chạy nước kiệu, chắt ra - kéo ra, căng ra, giăng ra, duỗi ra, nong ra, lợi dụng, lạm dụng, nói phóng đại, nói ngoa, treo cổ, trải ra, chạy dài ra, giãn ra, rộng ra, co giãn, + out) nằm sóng soài, bị treo cổ = recken + = recken + = sich recken +</t>
        </is>
      </c>
    </row>
    <row r="15313">
      <c r="A15313" t="inlineStr">
        <is>
          <t>Redakteur</t>
        </is>
      </c>
      <c r="B15313" t="inlineStr"/>
      <c r="C15313" t="inlineStr"/>
      <c r="D15313" t="inlineStr">
        <is>
          <t>người thu thập và xuất bản, chủ bút, người phụ trách một mục riêng - phó chủ bút, thư ký toà soạn, phó tổng biên tập, thư ký ban biên tập</t>
        </is>
      </c>
    </row>
    <row r="15314">
      <c r="A15314" t="inlineStr">
        <is>
          <t>Redaktion</t>
        </is>
      </c>
      <c r="B15314" t="inlineStr"/>
      <c r="C15314" t="inlineStr"/>
      <c r="D15314" t="inlineStr">
        <is>
          <t>công tác thu thập và xuất bản, nhiệm vụ chủ bút, chức chủ bút</t>
        </is>
      </c>
    </row>
    <row r="15315">
      <c r="A15315" t="inlineStr">
        <is>
          <t>redaktionell</t>
        </is>
      </c>
      <c r="B15315" t="inlineStr"/>
      <c r="C15315" t="inlineStr"/>
      <c r="D15315" t="inlineStr">
        <is>
          <t>công tác thu thập và xuất bản, chủ bút</t>
        </is>
      </c>
    </row>
    <row r="15316">
      <c r="A15316" t="inlineStr">
        <is>
          <t>Redaktions-</t>
        </is>
      </c>
      <c r="B15316" t="inlineStr"/>
      <c r="C15316" t="inlineStr"/>
      <c r="D15316" t="inlineStr">
        <is>
          <t>công tác thu thập và xuất bản, chủ bút</t>
        </is>
      </c>
    </row>
    <row r="15317">
      <c r="A15317" t="inlineStr">
        <is>
          <t>redegewandt</t>
        </is>
      </c>
      <c r="B15317" t="inlineStr"/>
      <c r="C15317" t="inlineStr"/>
      <c r="D15317" t="inlineStr">
        <is>
          <t>hùng biện, hùng hồn - giáo sư tu từ học, hoa mỹ, cường điệu, khoa trương, tu từ học, thuật hùng biện - liến thoắng, lém, lưu loát, quấn</t>
        </is>
      </c>
    </row>
    <row r="15318">
      <c r="A15318" t="inlineStr">
        <is>
          <t>Redegewandtheit</t>
        </is>
      </c>
      <c r="B15318" t="inlineStr"/>
      <c r="C15318" t="inlineStr"/>
      <c r="D15318" t="inlineStr">
        <is>
          <t>phép biện chứng</t>
        </is>
      </c>
    </row>
    <row r="15319">
      <c r="A15319" t="inlineStr">
        <is>
          <t>Redekunst</t>
        </is>
      </c>
      <c r="B15319" t="inlineStr"/>
      <c r="C15319" t="inlineStr"/>
      <c r="D15319" t="inlineStr">
        <is>
          <t>nhà thờ nhỏ, nhà thờ riêng, nghệ thuật diễn thuyết, tài hùng biện, văn hùng hồn - tu từ học, thuật hùng biện, sách tu từ học, sách dạy thuật hùng biện</t>
        </is>
      </c>
    </row>
    <row r="15320">
      <c r="A15320" t="inlineStr">
        <is>
          <t>Reden</t>
        </is>
      </c>
      <c r="B15320" t="inlineStr"/>
      <c r="C15320" t="inlineStr"/>
      <c r="D15320" t="inlineStr">
        <is>
          <t>khả năng nói, năng lực nói, lời nói, lời, cách nói, bài nói, bài diễn văn, ngôn ngữ, tin đồn, lời đồn - cuộc chuyện trò, cuộc mạn đàm, bài nói chuyện, lời xì xào bàn tán, cuộc đàm phán, cuộc thương lượng = die gemeinen Reden + = Reden schwingen + = die schlechten Reden + = zotige Reden führend + = salbungsvolle Reden halten +</t>
        </is>
      </c>
    </row>
    <row r="15321">
      <c r="A15321" t="inlineStr">
        <is>
          <t>reden</t>
        </is>
      </c>
      <c r="B15321" t="inlineStr"/>
      <c r="C15321" t="inlineStr"/>
      <c r="D15321" t="inlineStr">
        <is>
          <t>that is to say tức là, nói một cách khác, hay là, ít nhất thì - nói, nói với, nói chuyện, nói lên, phát biểu, diễn thuyết, đọc diễn văn, sủa, nổ, kêu, giống như thật, trông giống như thật, nói rõ, chứng tỏ, gọi, nói chuyện với = reden + = reden + = darf ich reden? + = er läßt mit sich reden + = von etwas nicht mehr reden +</t>
        </is>
      </c>
    </row>
    <row r="15322">
      <c r="A15322" t="inlineStr">
        <is>
          <t>Redensart</t>
        </is>
      </c>
      <c r="B15322" t="inlineStr"/>
      <c r="C15322" t="inlineStr"/>
      <c r="D15322" t="inlineStr">
        <is>
          <t>sự vắt, sự ép, sự bóp, sự biểu lộ, sự diễn cảm, sự biểu hiện, sự diễn đạt, nét, vẻ, giọng, thành ngữ, từ ngữ, biểu thức, sự ấn - đặc ngữ, cách biểu diễn, cách diễn đạt - cách phát biểu - nhóm từ, cách nói, những lời nói suông, tiết nhạc - tục ngữ, cách ngôn, cái cưa, bộ phận hình răng cưa - châm ngôn = die abgedroschene Redensart +</t>
        </is>
      </c>
    </row>
    <row r="15323">
      <c r="A15323" t="inlineStr">
        <is>
          <t>Redeweise</t>
        </is>
      </c>
      <c r="B15323" t="inlineStr"/>
      <c r="C15323" t="inlineStr"/>
      <c r="D15323" t="inlineStr">
        <is>
          <t>lối viết văn cầu kỳ, lối viết văn kiểu cách, văn cầu kỳ, văn kiểu cách</t>
        </is>
      </c>
    </row>
    <row r="15324">
      <c r="A15324" t="inlineStr">
        <is>
          <t>Redewendung</t>
        </is>
      </c>
      <c r="B15324" t="inlineStr"/>
      <c r="C15324" t="inlineStr"/>
      <c r="D15324" t="inlineStr">
        <is>
          <t>sự sắp xếp vào một chỗ, sự sắp đặt theo thứ tự - thành ngữ, đặc ngữ, cách biểu diễn, cách diễn đạt - cách phát biểu - nhóm từ, cách nói, những lời nói suông, tiết nhạc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t>
        </is>
      </c>
    </row>
    <row r="15325">
      <c r="A15325" t="inlineStr">
        <is>
          <t>Redigieren</t>
        </is>
      </c>
      <c r="B15325" t="inlineStr"/>
      <c r="C15325" t="inlineStr"/>
      <c r="D15325" t="inlineStr">
        <is>
          <t>sự xem lại, sự xét lại, sự duyệt lại, sự sửa lại</t>
        </is>
      </c>
    </row>
    <row r="15326">
      <c r="A15326" t="inlineStr">
        <is>
          <t>redigieren</t>
        </is>
      </c>
      <c r="B15326" t="inlineStr"/>
      <c r="C15326" t="inlineStr"/>
      <c r="D15326" t="inlineStr">
        <is>
          <t>soạn, viết, biên tập = redigieren +</t>
        </is>
      </c>
    </row>
    <row r="15327">
      <c r="A15327" t="inlineStr">
        <is>
          <t>redigiert</t>
        </is>
      </c>
      <c r="B15327" t="inlineStr"/>
      <c r="C15327" t="inlineStr"/>
      <c r="D15327" t="inlineStr">
        <is>
          <t>không được thu thập và diễn giải, không được biên soạn, không được biên tập, không được chọn lọc, không bị cắt xén, không thêm bớt</t>
        </is>
      </c>
    </row>
    <row r="15328">
      <c r="A15328" t="inlineStr">
        <is>
          <t>redlich</t>
        </is>
      </c>
      <c r="B15328" t="inlineStr"/>
      <c r="C15328" t="inlineStr"/>
      <c r="D15328" t="inlineStr">
        <is>
          <t>lương thiện, trung thực, chân thật, kiếm được một cách lương thiện, chính đáng, thật, không giả mạo, tốt, xứng đáng, trong trắng, trinh tiết - trung thành, trung nghĩa, trung kiên - ngay thẳng, đạo đức, công bằng, đúng lý - thành thật, thật thà, ngay thật, chân thành, thành khẩn</t>
        </is>
      </c>
    </row>
    <row r="15329">
      <c r="A15329" t="inlineStr">
        <is>
          <t>Redlichkeit</t>
        </is>
      </c>
      <c r="B15329" t="inlineStr"/>
      <c r="C15329" t="inlineStr"/>
      <c r="D15329" t="inlineStr">
        <is>
          <t>tính lương thiện, tính trung thực, tính chân thật, cây cải âm, cây luna - tính chính trực, tính liêm chính, tính toàn bộ, tính toàn vẹn, tính nguyên, tình trạng không bị sứt mẻ, tình trạng toàn vẹn, tình trạng nguyên vẹn - tính thẳng thắn, tính liêm khiết - tính thành thật, tính thật thà, tính ngay thật, tính chân thành, tính thành khẩn - tính chất đáng tin cậy</t>
        </is>
      </c>
    </row>
    <row r="15330">
      <c r="A15330" t="inlineStr">
        <is>
          <t>Redner</t>
        </is>
      </c>
      <c r="B15330" t="inlineStr"/>
      <c r="C15330" t="inlineStr"/>
      <c r="D15330" t="inlineStr">
        <is>
          <t>người tranh luận giỏi, người tham gia thảo luận - người diễn thuyết, nhà hùng biện - người nói, người thuyết minh, loud_speaker, Speaker chủ tịch hạ nghị viện - người nói hay, người nói chuyện có duyên, người hay nói, người nói nhiều, người lắm đều, người ba hoa, người hay nói phét = der gute Redner + = der wortreiche Redner + = der faszinierende Redner + = der ist ein geborener Redner +</t>
        </is>
      </c>
    </row>
    <row r="15331">
      <c r="A15331" t="inlineStr">
        <is>
          <t>rednerisch</t>
        </is>
      </c>
      <c r="B15331" t="inlineStr"/>
      <c r="C15331" t="inlineStr"/>
      <c r="D15331" t="inlineStr">
        <is>
          <t>có tính chất ngâm, có tính chất bình, hùng hồn, hùng biện, kêu - cách nói, cách đọc, cách ngâm thơ, thuật nói, thuật đọc, thuật ngâm thơ - sự diễn thuyết, tài hùng biện, thích diễn thuyết, thích dùng văn hùng hồn</t>
        </is>
      </c>
    </row>
    <row r="15332">
      <c r="A15332" t="inlineStr">
        <is>
          <t>Rednerpult</t>
        </is>
      </c>
      <c r="B15332" t="inlineStr"/>
      <c r="C15332" t="inlineStr"/>
      <c r="D15332" t="inlineStr">
        <is>
          <t>bục giảng kinh</t>
        </is>
      </c>
    </row>
    <row r="15333">
      <c r="A15333" t="inlineStr">
        <is>
          <t>Redseligkeit</t>
        </is>
      </c>
      <c r="B15333" t="inlineStr"/>
      <c r="C15333" t="inlineStr"/>
      <c r="D15333" t="inlineStr">
        <is>
          <t>tính hay nói, tính lắm đều, tính ba hoa, tính bép xép</t>
        </is>
      </c>
    </row>
    <row r="15334">
      <c r="A15334" t="inlineStr">
        <is>
          <t>Reduktion</t>
        </is>
      </c>
      <c r="B15334" t="inlineStr"/>
      <c r="C15334" t="inlineStr"/>
      <c r="D15334" t="inlineStr">
        <is>
          <t>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 = die Reduktion +</t>
        </is>
      </c>
    </row>
    <row r="15335">
      <c r="A15335" t="inlineStr">
        <is>
          <t>redundant</t>
        </is>
      </c>
      <c r="B15335" t="inlineStr"/>
      <c r="C15335" t="inlineStr"/>
      <c r="D15335" t="inlineStr">
        <is>
          <t>thừa, dư, rườm rà</t>
        </is>
      </c>
    </row>
    <row r="15336">
      <c r="A15336" t="inlineStr">
        <is>
          <t>Redundanz</t>
        </is>
      </c>
      <c r="B15336" t="inlineStr"/>
      <c r="C15336" t="inlineStr"/>
      <c r="D15336" t="inlineStr">
        <is>
          <t>sự thừa, sự thừa dư, sự rườm rà</t>
        </is>
      </c>
    </row>
    <row r="15337">
      <c r="A15337" t="inlineStr">
        <is>
          <t>reduzierbar</t>
        </is>
      </c>
      <c r="B15337" t="inlineStr"/>
      <c r="C15337" t="inlineStr"/>
      <c r="D15337" t="inlineStr">
        <is>
          <t>có thể giảm bớt, khử được, quy được, rút gọn được = nicht reduzierbar +</t>
        </is>
      </c>
    </row>
    <row r="15338">
      <c r="A15338" t="inlineStr">
        <is>
          <t>reduzieren</t>
        </is>
      </c>
      <c r="B15338" t="inlineStr"/>
      <c r="C15338" t="inlineStr"/>
      <c r="D15338"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tháo hơi, xả hơi, làm xì hơi, làm xẹp, giải lạm phát, giảm giá, hạ giá - giảm bớt, làm nhỏ đi, làm gầy đi, làm yếu đi, làm nghèo đi, làm cho sa sút, làm cho, khiến phải, bắt phải, đổi, biến đổi, giáng cấp, hạ tầng công tác, chinh phục được, bắt phải đầu hàng - chữa, bó, nắn, khử, rút gọn, quy về, cán dát, ép, nén, tự làm cho nhẹ cân đi = sich reduzieren +</t>
        </is>
      </c>
    </row>
    <row r="15339">
      <c r="A15339" t="inlineStr">
        <is>
          <t>Reede</t>
        </is>
      </c>
      <c r="B15339" t="inlineStr"/>
      <c r="C15339" t="inlineStr"/>
      <c r="D15339" t="inlineStr">
        <is>
          <t>con đường, đường sắt, đường phố, cách, phương pháp, số nhiều) vũng tàu - vũng tàu = auf der Reede liegen + = das Schiff auf der Reede +</t>
        </is>
      </c>
    </row>
    <row r="15340">
      <c r="A15340" t="inlineStr">
        <is>
          <t>Reeder</t>
        </is>
      </c>
      <c r="B15340" t="inlineStr"/>
      <c r="C15340" t="inlineStr"/>
      <c r="D15340" t="inlineStr">
        <is>
          <t>chủ tàu</t>
        </is>
      </c>
    </row>
    <row r="15341">
      <c r="A15341" t="inlineStr">
        <is>
          <t>reell</t>
        </is>
      </c>
      <c r="B15341" t="inlineStr"/>
      <c r="C15341" t="inlineStr"/>
      <c r="D15341" t="inlineStr">
        <is>
          <t>phải, đúng, hợp lý, không thiên vị, công bằng, ngay thẳng, thẳng thắn, không gian lận, khá, khá tốt, đầy hứa hẹn, thuận lợi, thông đồng bén giọt, đẹp, nhiều, thừa thãi, khá lớn, có vẻ đúng - có vẻ xuôi tai, khéo, vàng hoe, trắng, trong sạch, trúng, tốt, lịch sự, lễ phép, vào bản sạch = reell +</t>
        </is>
      </c>
    </row>
    <row r="15342">
      <c r="A15342" t="inlineStr">
        <is>
          <t>Refektorium</t>
        </is>
      </c>
      <c r="B15342" t="inlineStr"/>
      <c r="C15342" t="inlineStr"/>
      <c r="D15342" t="inlineStr">
        <is>
          <t>phòng ăn, nhà ăn</t>
        </is>
      </c>
    </row>
    <row r="15343">
      <c r="A15343" t="inlineStr">
        <is>
          <t>Referat</t>
        </is>
      </c>
      <c r="B15343" t="inlineStr"/>
      <c r="C15343" t="inlineStr"/>
      <c r="D15343" t="inlineStr">
        <is>
          <t>bài diễn thuyết, bài lên lớp, bài thuyết trình, bài nói chuyện, lời la mắng, lời quở trách - giấy, giấy tờ, giấy má, báo, bạc giấy paper money), hối phiếu, gói giấy, túi giấy, giấy vào cửa không mất tiền, vé mời, đề bài thi, bài luận văn - bản báo cáo, biên bản, bản tin, bản dự báo, phiếu thành tích học tập, tin đồn, tiếng tăm, danh tiếng, tiếng nổ = das Referat + = ein Referat halten +</t>
        </is>
      </c>
    </row>
    <row r="15344">
      <c r="A15344" t="inlineStr">
        <is>
          <t>Referent</t>
        </is>
      </c>
      <c r="B15344" t="inlineStr"/>
      <c r="C15344" t="inlineStr"/>
      <c r="D15344" t="inlineStr">
        <is>
          <t>người hỏi ý kiến, thầy thuốc chỉ đạo chuyên môn, thầy thuốc tư vấn, nhà chuyên môn, chuyên viên, cố vấn, người cho ý kiến, người được hỏi ý kiến - người báo cáo, phóng viên nhà báo - người nói, người diễn thuyết, người thuyết minh, loud_speaker, Speaker chủ tịch hạ nghị viện = der Referent +</t>
        </is>
      </c>
    </row>
    <row r="15345">
      <c r="A15345" t="inlineStr">
        <is>
          <t>Referenz</t>
        </is>
      </c>
      <c r="B15345" t="inlineStr"/>
      <c r="C15345" t="inlineStr"/>
      <c r="D15345" t="inlineStr">
        <is>
          <t>sự chuyển đến để xem xét, sự giao cho giải quyết, thẩm quyền giải quyết, sự hỏi ý kiến, sự xem, sự tham khảo, sự ám chỉ, sự nói đến, sự nhắc đến, sự liên quan, sự quan hệ - sự dính dáng tới, sự giới thiệu, sự chứng nhận, người giới thiệu, người chứng nhận, dấu chỉ dẫn đoạn tham khảo = die bibliographische Referenz +</t>
        </is>
      </c>
    </row>
    <row r="15346">
      <c r="A15346" t="inlineStr">
        <is>
          <t>Reflektor</t>
        </is>
      </c>
      <c r="B15346" t="inlineStr"/>
      <c r="C15346" t="inlineStr"/>
      <c r="D15346" t="inlineStr">
        <is>
          <t>gương phản xạ, đèn phản chiếu, lò lửa quặt</t>
        </is>
      </c>
    </row>
    <row r="15347">
      <c r="A15347" t="inlineStr">
        <is>
          <t>Reform</t>
        </is>
      </c>
      <c r="B15347" t="inlineStr"/>
      <c r="C15347" t="inlineStr"/>
      <c r="D15347" t="inlineStr">
        <is>
          <t>sự cải cách, sự cải lương, sự cải thiện, sự cải tạo, sự cải tổ, sự sửa đổi - = Reform- +</t>
        </is>
      </c>
    </row>
    <row r="15348">
      <c r="A15348" t="inlineStr">
        <is>
          <t>Reformator</t>
        </is>
      </c>
      <c r="B15348" t="inlineStr"/>
      <c r="C15348" t="inlineStr"/>
      <c r="D15348" t="inlineStr">
        <is>
          <t>nhà cải cách, nhà cải lương, người lânh đạo phái cải cách tôn giáo 16)</t>
        </is>
      </c>
    </row>
    <row r="15349">
      <c r="A15349" t="inlineStr">
        <is>
          <t>reformieren</t>
        </is>
      </c>
      <c r="B15349" t="inlineStr"/>
      <c r="C15349" t="inlineStr"/>
      <c r="D15349" t="inlineStr">
        <is>
          <t>cải cách, cải lương, cải thiện, cải tạo, cải tổ, sửa đổi, triệt bỏ, chữa, sửa mình</t>
        </is>
      </c>
    </row>
    <row r="15350">
      <c r="A15350" t="inlineStr">
        <is>
          <t>Reformierung</t>
        </is>
      </c>
      <c r="B15350" t="inlineStr"/>
      <c r="C15350" t="inlineStr"/>
      <c r="D15350" t="inlineStr">
        <is>
          <t>sự cải cách, sự cải lương, sự cải thiện, sự cải tạo, sự cải tổ, sự sửa đổi</t>
        </is>
      </c>
    </row>
    <row r="15351">
      <c r="A15351" t="inlineStr">
        <is>
          <t>Refrain</t>
        </is>
      </c>
      <c r="B15351" t="inlineStr"/>
      <c r="C15351" t="inlineStr"/>
      <c r="D15351" t="inlineStr">
        <is>
          <t>gánh nặng &amp; ), sức chở, trọng tải, món chi tiêu bắt buộc, đoạn điệp, ý chính, chủ đề</t>
        </is>
      </c>
    </row>
    <row r="15352">
      <c r="A15352" t="inlineStr">
        <is>
          <t>Regal</t>
        </is>
      </c>
      <c r="B15352" t="inlineStr"/>
      <c r="C15352" t="inlineStr"/>
      <c r="D15352" t="inlineStr">
        <is>
          <t>tủ sách - giá sách, ngăn sách, cái xích đông, đá ngầm, bãi cạn, thềm lục địa = das Regal +</t>
        </is>
      </c>
    </row>
    <row r="15353">
      <c r="A15353" t="inlineStr">
        <is>
          <t>rege</t>
        </is>
      </c>
      <c r="B15353" t="inlineStr"/>
      <c r="C15353" t="inlineStr"/>
      <c r="D15353" t="inlineStr">
        <is>
          <t>tích cực, hoạt động, nhanh nhẹn, linh lợi, thiết thực, thực sự, có hiệu lực, công hiệu, chủ động, tại ngũ, phóng xạ, hoá hoạt động - nhanh nhẩu, lẹ làng, lanh lợi - sống, còn sống, đang sống, vẫn còn, còn tồn tại, còn có hiệu lực, còn giá trị, nhan nhản, nhung nhúc, lúc nhúc, nhanh nhảu, sinh động, hiểu rõ, nhận thức được, giác ngộ - đầy sức sống, đầy sinh khí, nhộn nhịp, náo nhiệt, sôi nổi, được cổ vũ, phấn khởi lên - trở dậy, xôn xao, xao động - nhanh, phát đạt, nổi bọt lóng lánh, sủi bọt, trong lành, mát mẻ, lồng lộng - bận rộn, bận, có lắm việc, đông đúc, đang bận, đang có người dùng, lăng xăng, hay dính vào việc của người khác, hay gây sự bất hoà - sắc, bén, nhọn, rét buốt, buốt thấu xương, chói, trong và cao, buốt, nhói, dữ dội, thấm thía, sắc sảo, tinh, thính, chua cay, đay nghiến, gay gắt, mãnh liệt, thiết tha, kịch liệt, hăng hái, nhiệt tình - ham mê, say mê, ham thích, tuyệt diệu, cừ khôi, xuất sắc - giống như thật, vui vẻ, hoạt bát hăng hái, năng nổ, khó khăn, nguy hiểm, thất điên bát đảo, tươi</t>
        </is>
      </c>
    </row>
    <row r="15354">
      <c r="A15354" t="inlineStr">
        <is>
          <t>Regel</t>
        </is>
      </c>
      <c r="B15354" t="inlineStr"/>
      <c r="C15354" t="inlineStr"/>
      <c r="D15354" t="inlineStr">
        <is>
          <t>tiêu chuẩn, luật lệ, quy tắc, phép tắc, nghị định của giáo hội, kinh sách được công nhận, giáo sĩ, danh sách các tác phẩm được công nhận là đúng của một tác giả, canông - cái móc chuông, chữ cỡ 48, canyon - phép, luật, quy luật, định luật, điều lệ, pháp luật, luật học, nghề luật sư - quy tắc tiêu chuẩn, chỉ tiêu - châm ngôn, lời dạy, lời giáo huấn, mệnh lệnh, lệnh, trát, lệnh tổ chức bầu cử, lệnh thu tiền, lệnh trả tiền, giới luật - sự điều chỉnh, sự sửa lại cho đúng, sự sắp đặt, sự quy định, sự chỉnh lý, sự chỉnh đốn, điều quy định, theo quy tắc, theo quy định, đúng phép, hợp lệ, thông thường, thường lệ - nguyên tắc, thói quen, lệ thường, quyền lực, sự thống trị, thước chia độ, quyết định của toà án, lệnh của toà án, thước ngăn dòng, filê, cái gạch đầu dòng - cờ hiệu, cờ, cánh cờ, chuẩn, mẫu, trình độ, mức, chất lượng trung bình, lớp học, hạng, thứ, bản vị, chân, cột, cây mọc đứng, Xtanđa = die Regel + = in der Regel + = die stehende Regel + = ein Regel bilden + = eine Regel verletzen + = die Abweichung von der Regel + = die Ausnahme bestätigt die Regel +</t>
        </is>
      </c>
    </row>
    <row r="15355">
      <c r="A15355" t="inlineStr">
        <is>
          <t>Regelabweichung</t>
        </is>
      </c>
      <c r="B15355" t="inlineStr"/>
      <c r="C15355" t="inlineStr"/>
      <c r="D15355">
        <f> die bleibende Regelabweichung +</f>
        <v/>
      </c>
    </row>
    <row r="15356">
      <c r="A15356" t="inlineStr">
        <is>
          <t>regeln</t>
        </is>
      </c>
      <c r="B15356" t="inlineStr"/>
      <c r="C15356" t="inlineStr"/>
      <c r="D15356" t="inlineStr">
        <is>
          <t>sửa lại cho đúng, điều chỉnh, lắp, chỉnh lý, làm cho thích hợp, hoà giải, dàn xếp - điều khiển, chỉ huy, làm chủ, kiềm chế, cầm lại, kìm lại, nén lại, dằn lại, kiểm tra, kiểm soát, thử lại, qui định - gửi, viết để gửi cho, viết cho, nói với, nói để nhắn, hướng nhắm, chỉ đường, hướng dẫn, chỉ đạo, chi phối, cai quản, ra lệnh, chỉ thị, bảo - làm theo đúng quy tắc, làm theo đúng thể thức - sắp đặt, quy định, chỉnh đốn, điều hoà - cai trị, trị vì, thống trị, chế ngự, dạng bị động) chỉ dẫn, khuyên bảo, quyết định, kẻ bằng thước, cầm quyền, thể hiện - giải quyết, ổn định tư tưởng, ngồi đậu, để, bố trí, làm ăn, sinh sống, ổn định cuộc sống, an cư lạc nghiệp, định cư, lắng xuống, đi vào nền nếp, chiếm làm thuộc địa, để lắng - làm lắng xuống, làm chìm xuống, lún xuống, chìm xuống, kết thúc, thanh toán, trả dứt nợ, nguội dần, dịu dần, để lại cho, chuyển cho, định vị, khu trú = regeln +</t>
        </is>
      </c>
    </row>
    <row r="15357">
      <c r="A15357" t="inlineStr">
        <is>
          <t>regelrecht</t>
        </is>
      </c>
      <c r="B15357" t="inlineStr"/>
      <c r="C15357" t="inlineStr"/>
      <c r="D15357" t="inlineStr">
        <is>
          <t>thường, thông thường, bình thường, tiêu chuẩn, ) chuẩn tác, trực giao</t>
        </is>
      </c>
    </row>
    <row r="15358">
      <c r="A15358" t="inlineStr">
        <is>
          <t>Regelung</t>
        </is>
      </c>
      <c r="B15358" t="inlineStr"/>
      <c r="C15358" t="inlineStr"/>
      <c r="D15358" t="inlineStr">
        <is>
          <t>sự sửa lại cho đúng, sự điều chỉnh, sự chỉnh lý, sự hoà giải, sự dàn xếp - quyền hành, quyền lực, quyền chỉ huy, sự điều khiển, sự lái, sự cầm lái, sự kiềm chế, sự nén lại, sự kiểm tra, sự kiểm soát, sự thử lại, tiêu chuẩn so sánh, trạm kiểm tra, đoạn đường đặc biệt - bộ điều chỉnh, hồn - sự sắp đặt, sự quy định, sự chỉnh đốn, điều quy định, quy tắc, điều lệ, theo quy tắc, theo quy định, đúng phép, hợp lệ, thông thường, thường lệ - sự giải quyết, sự thanh toán, sự đến ở, sự định cư, sự an cư lạc nghiệp, khu định cư, khu đất mới có người đến ở lập nghiệp, sự chiếm làm thuộc địa, thuộc địa, sự chuyển gia tài - sự làm lắng xuống, sự lắng xuống, sự lún xuống, nhóm người chủ trương cải cách xã hội ba cùng với công nhân = die gesetzliche Regelung +</t>
        </is>
      </c>
    </row>
    <row r="15359">
      <c r="A15359" t="inlineStr">
        <is>
          <t>regelwidrig</t>
        </is>
      </c>
      <c r="B15359" t="inlineStr"/>
      <c r="C15359" t="inlineStr"/>
      <c r="D15359" t="inlineStr">
        <is>
          <t>không bình thường, khác thường, dị thường - điểm gần mặt trời nhất, điểm gần trái đất nhất - bất thường, không có quy tắc - hôi hám, hôi thối, bẩn thỉu, cáu bẩn, ươn, xấu, đáng ghét, tồi, thô tục, tục tĩu, thô lỗ, gớm, tởm, kinh tởm, nhiễm độc, nhiều rêu, nhiều hà, tắc nghẽn, rối, trái luật, gian lận, ngược, nhiều lỗi, gian trá - không đều, không theo quy luật, không đúng quy cách, không chính quy, không đúng lễ giáo, không theo quy tắc = regelwidrig angreifen +</t>
        </is>
      </c>
    </row>
    <row r="15360">
      <c r="A15360" t="inlineStr">
        <is>
          <t>Regelwidrigkeit</t>
        </is>
      </c>
      <c r="B15360" t="inlineStr"/>
      <c r="C15360" t="inlineStr"/>
      <c r="D15360" t="inlineStr">
        <is>
          <t>tính không đều, cái không đều, tính không theo quy luật, tính không đúng quy cách, tính không chính quy, tính không đúng lễ giáo, điều trái quy luật, điều không chính quy - điều trái lễ giáo, tính không theo quy tắc = die Regelwidrigkeit +</t>
        </is>
      </c>
    </row>
    <row r="15361">
      <c r="A15361" t="inlineStr">
        <is>
          <t>Regen</t>
        </is>
      </c>
      <c r="B15361" t="inlineStr"/>
      <c r="C15361" t="inlineStr"/>
      <c r="D15361" t="inlineStr">
        <is>
          <t>mưa, mùa mưa, vùng mưa ở Đại tây dương - trận mưa rào, lượng mưa - tình trạng ẩm ướt, trời mưa, ngụm nước nhấp giọng, cốc rượu, người phn đối sự cấm rượu = im Regen + = der anhaltende Regen + = in den Regen kommen + = durch Regen verursacht + = es sieht nach Regen aus +</t>
        </is>
      </c>
    </row>
    <row r="15362">
      <c r="A15362" t="inlineStr">
        <is>
          <t>regen</t>
        </is>
      </c>
      <c r="B15362" t="inlineStr"/>
      <c r="C15362" t="inlineStr"/>
      <c r="D15362" t="inlineStr">
        <is>
          <t>chuyển, di chuyển, chuyển dịch, xê dịch, đổi chỗ, dời chỗ, lắc, lay, khuấy, quấy, làm chuyển động, nhấc, làm nhuận, kích thích, kích động, gây ra, làm cho, xúi giục, gợi, làm cảm động, làm xúc động - làm mũi lòng, gợi mối thương cảm, đề nghị, chuyển động, cử động, động đậy, cựa quậy, lay động, đi, hành động, hoạt động - làm tăng nhanh, đẩy mạnh, làm sống lại, làm tươi lại, làm hoạt động, làm nhộn lên, làm sôi nổi lên, gợi lên, nhen lên, khêu, tăng tốc độ nhanh hơn, sống lại, tươi lại, nhộn lên - sôi nổi lên, bắt đầu cảm thấy thai đạp trong bụng - làm lay động, cời, + up) kích thích, khích động, khêu gợi, xúi gục, có thể khuấy được, nhúc nhích</t>
        </is>
      </c>
    </row>
    <row r="15363">
      <c r="A15363" t="inlineStr">
        <is>
          <t>Regenbogen</t>
        </is>
      </c>
      <c r="B15363" t="inlineStr"/>
      <c r="C15363" t="inlineStr"/>
      <c r="D15363" t="inlineStr">
        <is>
          <t>mống mắt, tròng đen, cây irit, đá ngũ sắc, cầu vòng - cầu vồng</t>
        </is>
      </c>
    </row>
    <row r="15364">
      <c r="A15364" t="inlineStr">
        <is>
          <t>Regenbogenfarben</t>
        </is>
      </c>
      <c r="B15364" t="inlineStr"/>
      <c r="C15364" t="inlineStr"/>
      <c r="D15364" t="inlineStr">
        <is>
          <t>sự phát ngũ sắc, sự óng ánh nhiều màu</t>
        </is>
      </c>
    </row>
    <row r="15365">
      <c r="A15365" t="inlineStr">
        <is>
          <t>Regenbogenhaut</t>
        </is>
      </c>
      <c r="B15365" t="inlineStr"/>
      <c r="C15365" t="inlineStr"/>
      <c r="D15365" t="inlineStr">
        <is>
          <t>mống mắt, tròng đen, cây irit, đá ngũ sắc, cầu vòng</t>
        </is>
      </c>
    </row>
    <row r="15366">
      <c r="A15366" t="inlineStr">
        <is>
          <t>regendicht</t>
        </is>
      </c>
      <c r="B15366" t="inlineStr"/>
      <c r="C15366" t="inlineStr"/>
      <c r="D15366" t="inlineStr">
        <is>
          <t>không thấm nước mưa</t>
        </is>
      </c>
    </row>
    <row r="15367">
      <c r="A15367" t="inlineStr">
        <is>
          <t>regenerativ</t>
        </is>
      </c>
      <c r="B15367" t="inlineStr"/>
      <c r="C15367" t="inlineStr"/>
      <c r="D15367" t="inlineStr">
        <is>
          <t>làm tái sinh</t>
        </is>
      </c>
    </row>
    <row r="15368">
      <c r="A15368" t="inlineStr">
        <is>
          <t>Regenerator</t>
        </is>
      </c>
      <c r="B15368" t="inlineStr"/>
      <c r="C15368" t="inlineStr"/>
      <c r="D15368" t="inlineStr">
        <is>
          <t>máy tái sinh</t>
        </is>
      </c>
    </row>
    <row r="15369">
      <c r="A15369" t="inlineStr">
        <is>
          <t>regenerieren</t>
        </is>
      </c>
      <c r="B15369" t="inlineStr"/>
      <c r="C15369" t="inlineStr"/>
      <c r="D15369" t="inlineStr">
        <is>
          <t>cải tạo, giác ngộ, khai hoang, vỡ hoang, làm khô, thuần hoá, khai hoá, làm cho văn minh, đòi lại, phản đối, khiếu nại - 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tái sinh, phục hưng, tự cải tạo = sich regenerieren +</t>
        </is>
      </c>
    </row>
    <row r="15370">
      <c r="A15370" t="inlineStr">
        <is>
          <t>regenerierend</t>
        </is>
      </c>
      <c r="B15370" t="inlineStr"/>
      <c r="C15370" t="inlineStr"/>
      <c r="D15370" t="inlineStr">
        <is>
          <t>làm tái sinh</t>
        </is>
      </c>
    </row>
    <row r="15371">
      <c r="A15371" t="inlineStr">
        <is>
          <t>Regenerierung</t>
        </is>
      </c>
      <c r="B15371" t="inlineStr"/>
      <c r="C15371" t="inlineStr"/>
      <c r="D15371" t="inlineStr">
        <is>
          <t>sự tái sinh, sự cải tạo, sự đổi mới, sự tự cải tạo</t>
        </is>
      </c>
    </row>
    <row r="15372">
      <c r="A15372" t="inlineStr">
        <is>
          <t>Regenkleidung</t>
        </is>
      </c>
      <c r="B15372" t="inlineStr"/>
      <c r="C15372" t="inlineStr"/>
      <c r="D15372" t="inlineStr">
        <is>
          <t>áo mưa</t>
        </is>
      </c>
    </row>
    <row r="15373">
      <c r="A15373" t="inlineStr">
        <is>
          <t>Regenmantel</t>
        </is>
      </c>
      <c r="B15373" t="inlineStr"/>
      <c r="C15373" t="inlineStr"/>
      <c r="D15373" t="inlineStr">
        <is>
          <t>áo mưa makintôt, vải cao su - áo mưa - - vải không thấm nước = der glatte Regenmantel +</t>
        </is>
      </c>
    </row>
    <row r="15374">
      <c r="A15374" t="inlineStr">
        <is>
          <t>Regenmesser</t>
        </is>
      </c>
      <c r="B15374" t="inlineStr"/>
      <c r="C15374" t="inlineStr"/>
      <c r="D15374" t="inlineStr">
        <is>
          <t>cái đo mưa</t>
        </is>
      </c>
    </row>
    <row r="15375">
      <c r="A15375" t="inlineStr">
        <is>
          <t>Regenschauer</t>
        </is>
      </c>
      <c r="B15375" t="inlineStr"/>
      <c r="C15375" t="inlineStr"/>
      <c r="D15375"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cơn gió mạnh, cơn mưa dông bất chợt, trận mưa tuyết bất chợt, sự nhộn nhịp, sự náo động, sự xôn xao, sự bối rối, cơn giãy chết của cá voi, sự lên giá xuống giá bất chợt - đoàn, đội, bầy, nhóm, bọn, cái rơi phịch xuống, cái ngã ùm xuống, cái lao tùm xuống - trận mưa rào, lượng mưa - sự chạy thẳng, sự bay thẳng, máy bay - người chỉ, người cho xem, người dẫn, người trưng bày, trận mưa đá, trận mưa, sự dồn dập, sự tới tấp, mưa</t>
        </is>
      </c>
    </row>
    <row r="15376">
      <c r="A15376" t="inlineStr">
        <is>
          <t>Regenschirm</t>
        </is>
      </c>
      <c r="B15376" t="inlineStr"/>
      <c r="C15376" t="inlineStr"/>
      <c r="D15376" t="inlineStr">
        <is>
          <t>ô, dù, brolly hop sự nhảy dù - vải bông kẻ, cái ô - hồ bột, chất đặc sệt, cháo bột mì, cháo ngô, chuyện lãng mạn, cuộc đi xe bằng chó - lọng, cai ô bảo vệ, sự bảo vệ, màn yểm hộ, lưới đạn che</t>
        </is>
      </c>
    </row>
    <row r="15377">
      <c r="A15377" t="inlineStr">
        <is>
          <t>Regentropfen</t>
        </is>
      </c>
      <c r="B15377" t="inlineStr"/>
      <c r="C15377" t="inlineStr"/>
      <c r="D15377" t="inlineStr">
        <is>
          <t>giọt mưa</t>
        </is>
      </c>
    </row>
    <row r="15378">
      <c r="A15378" t="inlineStr">
        <is>
          <t>Regentschaft</t>
        </is>
      </c>
      <c r="B15378" t="inlineStr"/>
      <c r="C15378" t="inlineStr"/>
      <c r="D15378" t="inlineStr">
        <is>
          <t>chức nhiếp chính, thời kỳ nhiếp chính, chế độ nhiếp chính - triều đại, triều, uy quyền, thế lực, ảnh hưởng, sự chế ngự, sự ngự trị</t>
        </is>
      </c>
    </row>
    <row r="15379">
      <c r="A15379" t="inlineStr">
        <is>
          <t>Regenumhang</t>
        </is>
      </c>
      <c r="B15379" t="inlineStr"/>
      <c r="C15379" t="inlineStr"/>
      <c r="D15379" t="inlineStr">
        <is>
          <t>áo choàng ponsô</t>
        </is>
      </c>
    </row>
    <row r="15380">
      <c r="A15380" t="inlineStr">
        <is>
          <t>Regenwolke</t>
        </is>
      </c>
      <c r="B15380" t="inlineStr"/>
      <c r="C15380" t="inlineStr"/>
      <c r="D15380" t="inlineStr">
        <is>
          <t>mây mưa, mây dông, quầng, vầng hào quang</t>
        </is>
      </c>
    </row>
    <row r="15381">
      <c r="A15381" t="inlineStr">
        <is>
          <t>Regenzeit</t>
        </is>
      </c>
      <c r="B15381" t="inlineStr"/>
      <c r="C15381" t="inlineStr"/>
      <c r="D15381">
        <f> die tropische Regenzeit +</f>
        <v/>
      </c>
    </row>
    <row r="15382">
      <c r="A15382" t="inlineStr">
        <is>
          <t>Regie</t>
        </is>
      </c>
      <c r="B15382" t="inlineStr"/>
      <c r="C15382" t="inlineStr"/>
      <c r="D15382" t="inlineStr">
        <is>
          <t>gửi, viết để gửi cho, viết cho, nói với, nói để nhắn, hướng nhắm, chỉ đường, hướng dẫn, chỉ đạo, chi phối, điều khiển, chỉ huy, cai quản, ra lệnh, chỉ thị, bảo</t>
        </is>
      </c>
    </row>
    <row r="15383">
      <c r="A15383" t="inlineStr">
        <is>
          <t>regierbar</t>
        </is>
      </c>
      <c r="B15383" t="inlineStr"/>
      <c r="C15383" t="inlineStr"/>
      <c r="D15383" t="inlineStr">
        <is>
          <t>có thể cai trị, có thể thống trị, có thể cai quản, có thể quản lý, có thể kiềm chế, có thể chi phối</t>
        </is>
      </c>
    </row>
    <row r="15384">
      <c r="A15384" t="inlineStr">
        <is>
          <t>regieren</t>
        </is>
      </c>
      <c r="B15384" t="inlineStr"/>
      <c r="C15384" t="inlineStr"/>
      <c r="D15384" t="inlineStr">
        <is>
          <t>cai trị, thống trị, cầm quyền, quản trị, quản lý, lânh đạo, cai quản, chỉ huy, khống chế, kiềm chế, đè nén, chi phối, ảnh hưởng, kỹ điều chỉnh - trị vì, điều khiển, chế ngự, dạng bị động) chỉ dẫn, hướng dẫn, khuyên bảo, quyết định, ra lệnh, kẻ bằng thước, thể hiện = regieren + = schlecht regieren +</t>
        </is>
      </c>
    </row>
    <row r="15385">
      <c r="A15385" t="inlineStr">
        <is>
          <t>regierend</t>
        </is>
      </c>
      <c r="B15385" t="inlineStr"/>
      <c r="C15385" t="inlineStr"/>
      <c r="D15385" t="inlineStr">
        <is>
          <t>cai trị, thống trị, cai quản, quản trị, chủ đạo, chủ yếu, bao trùm, điều chỉnh - nhiếp chính - đang trị vì, đang thịnh hành, đang được ưa chuộng = sich selbst regierend +</t>
        </is>
      </c>
    </row>
    <row r="15386">
      <c r="A15386" t="inlineStr">
        <is>
          <t>Regierung</t>
        </is>
      </c>
      <c r="B15386" t="inlineStr"/>
      <c r="C15386" t="inlineStr"/>
      <c r="D15386" t="inlineStr">
        <is>
          <t>sự trông nom, sự quản lý, sự cai quản, sự cai trị, chính phủ, chính quyền, sự thi hành, việc áp dụng, sự cho uống, sự làm lễ, sự cho ai, sự phân phối, sự phân phát, sự quản lý tài sản - sự thống trị, nội các, chính thể, bang, tỉnh, sự kiềm chế, sự chi phối - phép tắc, quy tắc, nguyên tắc, quy luật, điều lệ, luật lệ, thói quen, lệ thường, quyền lực, thước chia độ, quyết định của toà án, lệnh của toà án, thước ngăn dòng, filê, cái gạch đầu dòng = unter der Regierung + = die russische Regierung + = die Britische Regierung + = unter der Regierung + = die Regierung übernehmen + = mit eigener Regierung +</t>
        </is>
      </c>
    </row>
    <row r="15387">
      <c r="A15387" t="inlineStr">
        <is>
          <t>Regierungs-</t>
        </is>
      </c>
      <c r="B15387" t="inlineStr"/>
      <c r="C15387" t="inlineStr"/>
      <c r="D15387" t="inlineStr">
        <is>
          <t>bộ trưởng, quốc vụ khanh, phái ủng hộ chính phủ, mục sư, sự thi hành luật pháp, phụ vào, bổ trợ, góp phần vào - đang trị vì, đang thịnh hành, đang được ưa chuộng</t>
        </is>
      </c>
    </row>
    <row r="15388">
      <c r="A15388" t="inlineStr">
        <is>
          <t>Regierungsgewalt</t>
        </is>
      </c>
      <c r="B15388" t="inlineStr"/>
      <c r="C15388" t="inlineStr"/>
      <c r="D15388" t="inlineStr">
        <is>
          <t>quyền, quyền thế, quyền lực, quyền thống trị, quyền chi phối, lãnh địa, lãnh thổ tự trị, nước tự trị, thuộc địa, quyền chiếm hữu - sự cai trị, sự thống trị, chính phủ, nội các, chính quyền, chính thể, bang, tỉnh, sự cai quản, sự kiềm chế, sự chi phối = die Regierungsgewalt +</t>
        </is>
      </c>
    </row>
    <row r="15389">
      <c r="A15389" t="inlineStr">
        <is>
          <t>Regierungspartei</t>
        </is>
      </c>
      <c r="B15389" t="inlineStr"/>
      <c r="C15389" t="inlineStr"/>
      <c r="D15389">
        <f> der Geschäftsführer der Regierungspartei +</f>
        <v/>
      </c>
    </row>
    <row r="15390">
      <c r="A15390" t="inlineStr">
        <is>
          <t>Regierungsvertreter</t>
        </is>
      </c>
      <c r="B15390" t="inlineStr"/>
      <c r="C15390" t="inlineStr"/>
      <c r="D15390" t="inlineStr">
        <is>
          <t>người trú ngụ, cư dân, thống sứ, công sứ, chim không di trú</t>
        </is>
      </c>
    </row>
    <row r="15391">
      <c r="A15391" t="inlineStr">
        <is>
          <t>Regime</t>
        </is>
      </c>
      <c r="B15391" t="inlineStr"/>
      <c r="C15391" t="inlineStr"/>
      <c r="D15391" t="inlineStr">
        <is>
          <t>chế độ, chính thể</t>
        </is>
      </c>
    </row>
    <row r="15392">
      <c r="A15392" t="inlineStr">
        <is>
          <t>Regiment</t>
        </is>
      </c>
      <c r="B15392" t="inlineStr"/>
      <c r="C15392" t="inlineStr"/>
      <c r="D15392" t="inlineStr">
        <is>
          <t>trung đoàn, đoàn, lũ, bầy = das Regiment + = das Regiment führen + = das schottische Regiment +</t>
        </is>
      </c>
    </row>
    <row r="15393">
      <c r="A15393" t="inlineStr">
        <is>
          <t>Regimentern</t>
        </is>
      </c>
      <c r="B15393" t="inlineStr"/>
      <c r="C15393" t="inlineStr"/>
      <c r="D15393" t="inlineStr">
        <is>
          <t>tổ chức thành trung đoàn, tổ chức thành từng đoàn</t>
        </is>
      </c>
    </row>
    <row r="15394">
      <c r="A15394" t="inlineStr">
        <is>
          <t>Region</t>
        </is>
      </c>
      <c r="B15394" t="inlineStr"/>
      <c r="C15394" t="inlineStr"/>
      <c r="D15394" t="inlineStr">
        <is>
          <t>vùng, miền, tầng lớp, lĩnh vực, khoảng - hình cầu, khối cầu, quả cầu, mặt cầu, bầu trời, vũ trụ, thiên thể, khu vực, phạm vi, vị trí xã hội, môi trường</t>
        </is>
      </c>
    </row>
    <row r="15395">
      <c r="A15395" t="inlineStr">
        <is>
          <t>regional</t>
        </is>
      </c>
      <c r="B15395" t="inlineStr"/>
      <c r="C15395" t="inlineStr"/>
      <c r="D15395" t="inlineStr">
        <is>
          <t>vùng, miền</t>
        </is>
      </c>
    </row>
    <row r="15396">
      <c r="A15396" t="inlineStr">
        <is>
          <t>Regisseur</t>
        </is>
      </c>
      <c r="B15396" t="inlineStr"/>
      <c r="C15396" t="inlineStr"/>
      <c r="D15396" t="inlineStr">
        <is>
          <t>giám đốc, người điều khiển, người chỉ huy, quan đốc chính, cha đạo, người đạo diễn, đường chuẩn, máy ngắm - người quản lý, quản đốc, người trông nom, người nội trợ - đạo diễn, người phụ trách hậu đài = der Regisseur +</t>
        </is>
      </c>
    </row>
    <row r="15397">
      <c r="A15397" t="inlineStr">
        <is>
          <t>Register</t>
        </is>
      </c>
      <c r="B15397" t="inlineStr"/>
      <c r="C15397" t="inlineStr"/>
      <c r="D15397" t="inlineStr">
        <is>
          <t>tập hồ sơ, tập sổ sách - ngón tay trỏ index finger), chỉ số, sự biểu thị, kim, bảng mục lục, bản liệt kê, bản liệt kê các loại sách bị giáo hội cấm, số mũ, dấu chỉ, nguyên tắc chỉ đạo - sổ, sổ sách, máy ghi công tơ, đồng hồ ghi, khoảng âm, sự sắp chữ, cân xứng với lề giấy, van, cửa điều tiết, cửa lò - cái bàn, bàn ăn, thức ăn bày bàn, mâm cỗ, cỗ bàn, những người ngồi quanh bàn, những người ngồi ăn, bàn máy, bảng, bản, bản kê, biểu, mặt, lòng bàn tay, cao nguyên = das Register + = die Register +</t>
        </is>
      </c>
    </row>
    <row r="15398">
      <c r="A15398" t="inlineStr">
        <is>
          <t>Registrierapparat</t>
        </is>
      </c>
      <c r="B15398" t="inlineStr"/>
      <c r="C15398" t="inlineStr"/>
      <c r="D15398" t="inlineStr">
        <is>
          <t>máy ghi âm, máy ghi, dụng cụ ghi, bộ phận ghi, người giữ sổ sách, người ghi lại, quan toà</t>
        </is>
      </c>
    </row>
    <row r="15399">
      <c r="A15399" t="inlineStr">
        <is>
          <t>Registriereinrichtung</t>
        </is>
      </c>
      <c r="B15399" t="inlineStr"/>
      <c r="C15399" t="inlineStr"/>
      <c r="D15399" t="inlineStr">
        <is>
          <t>người mách lẻo, người hớt lẻo, cái làm lộ chân tướng, cái làm lộ tẩy, đồng hồ kiểm tra, thiết bị báo hiệu</t>
        </is>
      </c>
    </row>
    <row r="15400">
      <c r="A15400" t="inlineStr">
        <is>
          <t>registrieren</t>
        </is>
      </c>
      <c r="B15400" t="inlineStr"/>
      <c r="C15400" t="inlineStr"/>
      <c r="D15400" t="inlineStr">
        <is>
          <t>ghi vào lịch, ghi vào danh sách, sắp xếp theo trình tự thời gian - giũa, gọt giũa, sắp xếp, sắp đặt, đệ trình đưa ra, đưa, cho đi thành hàng, đi thành hàng - bảng mục lục cho, ghi vào bản mục lục động tính từ quá khứ), cấm lưu hành, chỉ rõ, là dấu hiệu của - viềm, diềm bằng vải, nhét mép vải, thích, muốn, nghe - ghi nhớ, chú ý, lưu ý, nhận thấy, ghi, ghi chép, chú giải, chú thích - thu, chỉ, hót khẽ - ghi vào sổ, vào sổ, ghi trong tâm trí, gửi bảo đảm, lột tả, biểu lộ, cân xứng, làm cho cân xứng</t>
        </is>
      </c>
    </row>
    <row r="15401">
      <c r="A15401" t="inlineStr">
        <is>
          <t>registriert</t>
        </is>
      </c>
      <c r="B15401" t="inlineStr"/>
      <c r="C15401" t="inlineStr"/>
      <c r="D15401" t="inlineStr">
        <is>
          <t>đã đăng ký, bảo đảm</t>
        </is>
      </c>
    </row>
    <row r="15402">
      <c r="A15402" t="inlineStr">
        <is>
          <t>Registrierung</t>
        </is>
      </c>
      <c r="B15402" t="inlineStr"/>
      <c r="C15402" t="inlineStr"/>
      <c r="D15402" t="inlineStr">
        <is>
          <t>sổ, sổ sách, máy ghi công tơ, đồng hồ ghi, khoảng âm, sự sắp chữ, cân xứng với lề giấy, van, cửa điều tiết, cửa lò - sự đăng ký, sự vào sổ, sự gửi bảo đảm - nơi đăng ký, co quan đăng ký, sổ đăng ký</t>
        </is>
      </c>
    </row>
    <row r="15403">
      <c r="A15403" t="inlineStr">
        <is>
          <t>reglementieren</t>
        </is>
      </c>
      <c r="B15403" t="inlineStr"/>
      <c r="C15403" t="inlineStr"/>
      <c r="D15403" t="inlineStr">
        <is>
          <t>tổ chức thành trung đoàn, tổ chức thành từng đoàn</t>
        </is>
      </c>
    </row>
    <row r="15404">
      <c r="A15404" t="inlineStr">
        <is>
          <t>Regler</t>
        </is>
      </c>
      <c r="B15404" t="inlineStr"/>
      <c r="C15404" t="inlineStr"/>
      <c r="D15404" t="inlineStr">
        <is>
          <t>người kiểm tra, người kiểm soát, quản gia, quản lý, trưởng ban quản trị comptroller), bộ điều chỉnh - kẻ thống trị, thống sử, thủ hiến, thống đốc, uỷ viên hội đồng quản trị, thủ lĩnh, chủ, cha, bố, máy điều chỉnh máy điều tốc - ấm, bình, lọ, chậu, hũ, vại, ca, nồi, bô, chậu hoa, bình bạc, bình vàng, giải, cái chụp ống khói chimney pot), mũ chóp cao, giỏ bắt tôm hùm lobster pot), giấy khổ 39 x 31, 3 cm, số tiền lớn - số tiền lớn đánh cá, ngựa đua hy vọng thắng - người điều chỉnh, máy điều chỉnh - máy ổn định, bộ ổn định, chất ổn định, bộ phận thăng bằng = der Regler +</t>
        </is>
      </c>
    </row>
    <row r="15405">
      <c r="A15405" t="inlineStr">
        <is>
          <t>regnen</t>
        </is>
      </c>
      <c r="B15405" t="inlineStr"/>
      <c r="C15405" t="inlineStr"/>
      <c r="D15405" t="inlineStr">
        <is>
          <t>mưa, trút xuống như mưa &amp; ) - đổ, trút, bắn xuống như mưa, rơi xuống, + upon) gửi tới tấp, đến dồn dập = fein regnen + = heftig regnen + = ich glaube, es wird regnen +</t>
        </is>
      </c>
    </row>
    <row r="15406">
      <c r="A15406" t="inlineStr">
        <is>
          <t>regnerisch</t>
        </is>
      </c>
      <c r="B15406" t="inlineStr"/>
      <c r="C15406" t="inlineStr"/>
      <c r="D15406" t="inlineStr">
        <is>
          <t>bẩn thỉu, dơ bẩn, dơ dáy, cáu ghét, cáu bẩn, đầy bùn bẩn, có mưa gió sụt sùi, nhớp nháp bẩn thỉu, xấu, không sáng, tục tĩu, thô bỉ, đê tiện, hèn hạ, đáng khinh, nhơ nhốc, xấu xa, phi nghĩa - có mưa phùn, có mưa bụi - mưa, do mưa - có mưa, nhiều mưa - có nhiều mưa, hay mưa - mưa rào, như mưa rào - mềm, dẻo, dễ uốn, dễ cắt, nhẵn, mịn, mượt, dịu, ôn hoà, không loè loẹt, nhẹ, nhẹ nhàng, nhân nhượng, có tính chất hoà hoãn, yếu đuối, uỷ mị, nhẽo, ẻo lả, yên, êm đềm, có cảm tình, dễ thương cảm, có từ tâm - tình yêu, chuyện trai gái, ẩm ướt, ướt át, không có muối khoáng, mềm hoá, dễ dàng, khờ khạo, ngờ nghệch, mềm mỏng, yếu ớt, chờ một tí!, im! câm! - ẩm, ướt, thấm nước, đẫm nước, đầm đìa, chưa khô, còn ướt, say bí tỉ, sướt mướt, không cấm bán rượu, không chủ trưng cấm rượu = regnerisch +</t>
        </is>
      </c>
    </row>
    <row r="15407">
      <c r="A15407" t="inlineStr">
        <is>
          <t>Regulator</t>
        </is>
      </c>
      <c r="B15407" t="inlineStr"/>
      <c r="C15407" t="inlineStr"/>
      <c r="D15407" t="inlineStr">
        <is>
          <t>người điều chỉnh, máy điều chỉnh = der Regulator +</t>
        </is>
      </c>
    </row>
    <row r="15408">
      <c r="A15408" t="inlineStr">
        <is>
          <t>regulierbar</t>
        </is>
      </c>
      <c r="B15408" t="inlineStr"/>
      <c r="C15408" t="inlineStr"/>
      <c r="D15408" t="inlineStr">
        <is>
          <t>có thể điều chỉnh được, có thể làm cho thích hợp, có thể hoà giải được, có thể giàn xếp được - có thể kiểm tra, có thể kiểm soát, có thể làm chủ, dễ vận dụng, dễ điều khiển, có thể chế ngự, có thể kiềm chế</t>
        </is>
      </c>
    </row>
    <row r="15409">
      <c r="A15409" t="inlineStr">
        <is>
          <t>regulieren</t>
        </is>
      </c>
      <c r="B15409" t="inlineStr"/>
      <c r="C15409" t="inlineStr"/>
      <c r="D15409" t="inlineStr">
        <is>
          <t>sửa lại cho đúng, điều chỉnh, lắp, chỉnh lý, làm cho thích hợp, hoà giải, dàn xếp - làm bớt, làm dịu, attemper to làm cho hợp với, thay đổi nhiệt độ của, tôi - điều khiển, chỉ huy, làm chủ, kiềm chế, cầm lại, kìm lại, nén lại, dằn lại, kiểm tra, kiểm soát, thử lại, qui định - hoạt động, có tác dụng, lợi dụng, mổ, hành quân, đầu cơ, làm cho hoạt động, cho chạy, thao tác, đưa đến, mang đến, dẫn đến, thi hành, thực hiện, tiến hành, đưa vào sản xuất, khai thác - đánh gia, ước lượng, ước tính, định giá, coi, xem như, đánh thuế, định giá để đánh thuế, xếp loại, sắp hạng, được coi như, được xem như, được xếp loại, mắng mỏ, xỉ vả, mắng nhiếc tàn tệ - ret - sắp đặt, quy định, chỉnh đốn, điều hoà - làm cho vuông, đẽo cho vuông, làm cho hợp, thanh toán, trả, trả tiền, hối lộ, bình phương, làm ngang nhau, đặt thẳng góc với vỏ tàu, hợp, phù hợp, thủ thế, xông tới trong thế thủ - cương quyết đương đầu, thanh toán nợ nần</t>
        </is>
      </c>
    </row>
    <row r="15410">
      <c r="A15410" t="inlineStr">
        <is>
          <t>Regulierung</t>
        </is>
      </c>
      <c r="B15410" t="inlineStr"/>
      <c r="C15410" t="inlineStr"/>
      <c r="D15410" t="inlineStr">
        <is>
          <t>sự sửa lại cho đúng, sự điều chỉnh, sự chỉnh lý, sự hoà giải, sự dàn xếp - sự trông nom, sự quản lý, sự cai quản, sự cai trị, chính phủ, chính quyền, sự thi hành, việc áp dụng, sự cho uống, sự làm lễ, sự cho ai, sự phân phối, sự phân phát, sự quản lý tài sản - sự sắp đặt, sự quy định, sự chỉnh đốn, điều quy định, quy tắc, điều lệ, theo quy tắc, theo quy định, đúng phép, hợp lệ, thông thường, thường lệ = die Regulierung +</t>
        </is>
      </c>
    </row>
    <row r="15411">
      <c r="A15411" t="inlineStr">
        <is>
          <t>Reguliervorrichtung</t>
        </is>
      </c>
      <c r="B15411" t="inlineStr"/>
      <c r="C15411" t="inlineStr"/>
      <c r="D15411" t="inlineStr">
        <is>
          <t>người điều chỉnh, máy điều chỉnh</t>
        </is>
      </c>
    </row>
    <row r="15412">
      <c r="A15412" t="inlineStr">
        <is>
          <t>regungslos</t>
        </is>
      </c>
      <c r="B15412" t="inlineStr"/>
      <c r="C15412" t="inlineStr"/>
      <c r="D15412"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 - bất động, không chuyển động, im lìm</t>
        </is>
      </c>
    </row>
    <row r="15413">
      <c r="A15413" t="inlineStr">
        <is>
          <t>Reh</t>
        </is>
      </c>
      <c r="B15413" t="inlineStr"/>
      <c r="C15413" t="inlineStr"/>
      <c r="D15413" t="inlineStr">
        <is>
          <t>hươu, nai, những vật nhỏ bé lắt nhắt - bọc trứng cá hard roe), tinh cá đực soft roe), con hoẵng roe-deer)</t>
        </is>
      </c>
    </row>
    <row r="15414">
      <c r="A15414" t="inlineStr">
        <is>
          <t>Rehabilitation</t>
        </is>
      </c>
      <c r="B15414" t="inlineStr"/>
      <c r="C15414" t="inlineStr"/>
      <c r="D15414" t="inlineStr">
        <is>
          <t>sự phục hồi, sự cải tạo giáo dục lại, sự xây dựng lại, sự khôi phục lại, sự tập luyện lại, sự sắp xếp lại bậc - sự chứng minh, sự bào chữa, sự chứng minh tính chất chính đáng</t>
        </is>
      </c>
    </row>
    <row r="15415">
      <c r="A15415" t="inlineStr">
        <is>
          <t>rehabilitieren</t>
        </is>
      </c>
      <c r="B15415" t="inlineStr"/>
      <c r="C15415" t="inlineStr"/>
      <c r="D15415" t="inlineStr">
        <is>
          <t>phục hồi, cải tạo giáo dục lại, xây dựng lại, khôi phục lại, tập luyện lại, sắp xếp lại bậc - lấy lại, tìm lại được, tìm và mang về, khôi phục lại được, phục hồi được, xây dựng lại được, bù đắp được, sửa chữa được, cứu thoát khỏi, nhớ lại được, tìm và nhặt đem về - quét vôi trắng, thanh minh, minh oan, được toà án xử và được kinh doanh lại</t>
        </is>
      </c>
    </row>
    <row r="15416">
      <c r="A15416" t="inlineStr">
        <is>
          <t>Rehabilitierung</t>
        </is>
      </c>
      <c r="B15416" t="inlineStr"/>
      <c r="C15416" t="inlineStr"/>
      <c r="D15416" t="inlineStr">
        <is>
          <t>sự phục hồi, sự cải tạo giáo dục lại, sự xây dựng lại, sự khôi phục lại, sự tập luyện lại, sự sắp xếp lại bậc</t>
        </is>
      </c>
    </row>
    <row r="15417">
      <c r="A15417" t="inlineStr">
        <is>
          <t>Rehbock</t>
        </is>
      </c>
      <c r="B15417" t="inlineStr"/>
      <c r="C15417" t="inlineStr"/>
      <c r="D15417" t="inlineStr">
        <is>
          <t>hươu đực, hoẵng đực, nai đực, thỏ đực, người diện sang, công tử bột, ghuộm đỏ, đồng đô la, cái lờ, chuyện ba hoa khoác lác, cái giá đỡ, cái chống, vật nhắc đến lượt chia bài, nước giặt quần áo - nước nấu quần áo - con hoẵng đực</t>
        </is>
      </c>
    </row>
    <row r="15418">
      <c r="A15418" t="inlineStr">
        <is>
          <t>Reibahle</t>
        </is>
      </c>
      <c r="B15418" t="inlineStr"/>
      <c r="C15418" t="inlineStr"/>
      <c r="D15418" t="inlineStr">
        <is>
          <t>cái xiên, chỏm nhọn nhà thờ, mũi doa, dao doa, dao chuốt, dao khoét lỗ - dao khoét, mũi dao, cái đục để xảm thuyền tàu</t>
        </is>
      </c>
    </row>
    <row r="15419">
      <c r="A15419" t="inlineStr">
        <is>
          <t>Reibeisen</t>
        </is>
      </c>
      <c r="B15419" t="inlineStr"/>
      <c r="C15419" t="inlineStr"/>
      <c r="D15419" t="inlineStr">
        <is>
          <t>bàn xát, bàn mài, cái nạo, cái giũa</t>
        </is>
      </c>
    </row>
    <row r="15420">
      <c r="A15420" t="inlineStr">
        <is>
          <t>Reibelaut</t>
        </is>
      </c>
      <c r="B15420" t="inlineStr"/>
      <c r="C15420" t="inlineStr"/>
      <c r="D15420" t="inlineStr">
        <is>
          <t>phụ âm xát - phụ âm xát hẹp</t>
        </is>
      </c>
    </row>
    <row r="15421">
      <c r="A15421" t="inlineStr">
        <is>
          <t>Reiben</t>
        </is>
      </c>
      <c r="B15421" t="inlineStr"/>
      <c r="C15421" t="inlineStr"/>
      <c r="D15421" t="inlineStr">
        <is>
          <t>sự cọ xát, sự chà xát, sự lau, sự chải, chỗ đất gồ ghề, sự khó khăn, sự cản trở, đá mài rub stone) = durch Reiben verletzen +</t>
        </is>
      </c>
    </row>
    <row r="15422">
      <c r="A15422" t="inlineStr">
        <is>
          <t>reiben</t>
        </is>
      </c>
      <c r="B15422" t="inlineStr"/>
      <c r="C15422" t="inlineStr"/>
      <c r="D15422" t="inlineStr">
        <is>
          <t>chà xát, xoa, làm trầy, làm phồng, cọ cho xơ ra, làm tức mình, làm bực dọc, chọc tức, trêu tức, chà xát cọ, trầy, phồng lên, xơ ra, bực mình, cáu tiết, phát cáu, nổi giận - bị cọ sờn, bị cọ xơ - đặt vỉ lò, đặt ghi lò, mài, xát, nạo, nghiến kèn kẹt, kêu cọt kẹt, kêu kèn kẹt, làm khó chịu, làm gai người - xay, tán, nghiền, giũa, đàn áp, áp bức, đè nén, quay cối xay cà phê, bắt làm việc cật lực, nhồi nhét = reiben + = sich reiben +</t>
        </is>
      </c>
    </row>
    <row r="15423">
      <c r="A15423" t="inlineStr">
        <is>
          <t>Reibung</t>
        </is>
      </c>
      <c r="B15423" t="inlineStr"/>
      <c r="C15423" t="inlineStr"/>
      <c r="D15423" t="inlineStr">
        <is>
          <t>sự cọ mòn, sự làm cho mệt mỏi, sự làm kiệt sức, sự tiêu hao, sự sám hối, sự thống khổ vì tội lỗi - sự mài xát, sự ma xát, sự xoa bóp, sự chà xát, sự va chạm, sự xích mích - sự xay, sự tán, sự nghiền, sự mài, tiếng nghiến ken két, công việc cực nhọc đều đều, cuộc đi bộ để tập luyện, lớp học rút, lớp luyện thi, cuộc đua ngựa nhảy rào, học sinh học gạo</t>
        </is>
      </c>
    </row>
    <row r="15424">
      <c r="A15424" t="inlineStr">
        <is>
          <t>reibungslos</t>
        </is>
      </c>
      <c r="B15424" t="inlineStr"/>
      <c r="C15424" t="inlineStr"/>
      <c r="D15424" t="inlineStr">
        <is>
          <t>không có ma xát - bóng, mượt, trơn, tài tình, khéo léo, nhanh nhẹn, tài lừa, khéo nói dối, viết hay nhưng không sâu, hay thú vị, tốt, hấp dẫn, dễ thương, thẳng, đúng, hoàn toàn, trơn tru - nhẫn, bằng phẳng, lặng, trôi chảy, êm thấm, êm, dịu, nhịp nhàng uyển chuyển, hoà nhã, lễ độ, ngọt xớt, hết sức thú vị, khoái, rất dễ chịu - thuận buồm xuôi gió, thông đồng bén giọt = reibungslos verlaufen +</t>
        </is>
      </c>
    </row>
    <row r="15425">
      <c r="A15425" t="inlineStr">
        <is>
          <t>Reich</t>
        </is>
      </c>
      <c r="B15425" t="inlineStr"/>
      <c r="C15425" t="inlineStr"/>
      <c r="D15425" t="inlineStr">
        <is>
          <t>đất đai tài sản, dinh cơ, ruộng nương nhà cửa, lãnh địa, lãnh thổ, phạm vi, lĩnh vực - đế quốc, chế chế, Empire kiểu đế chế Na-po-lê-ông I, sự khống chế hoàn toàn, sự kiểm soát hoàn toàn - vương quốc, giới - đất, đất liền, đất trồng, đất đai, vùng, xứ, địa phương, điền sản - địa hạt = das römische Reich + = das Weströmische Reich + = die deutsche Geheimpolizei im dritten Reich +</t>
        </is>
      </c>
    </row>
    <row r="15426">
      <c r="A15426" t="inlineStr">
        <is>
          <t>reich</t>
        </is>
      </c>
      <c r="B15426" t="inlineStr"/>
      <c r="C15426" t="inlineStr"/>
      <c r="D15426" t="inlineStr">
        <is>
          <t>sum sê &amp; ), um tùm, chứa chan, dồi dào, đầy dẫy, hoa mỹ, cởi mở, hồ hởi - tốt, màu mỡ, có khả năng sinh sản - ngọt ngào, thơm ngát, ngon lành, ngọt quá, lợ, gợi khoái cảm, khêu gợi - giàu có, phong phú - sung túc - rộng, rộng lớn, mở rộng, mở to, uyên bác, rộng r i, phóng khoáng, không có thành kiến, xa, cách xa, xo trá, rộng khắp, trệch xa = reich + = reich + = reich + = er soll reich sein + = sie soll reich sein +</t>
        </is>
      </c>
    </row>
    <row r="15427">
      <c r="A15427" t="inlineStr">
        <is>
          <t>Reichen</t>
        </is>
      </c>
      <c r="B15427" t="inlineStr"/>
      <c r="C15427" t="inlineStr"/>
      <c r="D15427">
        <f> das Reichen +</f>
        <v/>
      </c>
    </row>
    <row r="15428">
      <c r="A15428" t="inlineStr">
        <is>
          <t>reichen</t>
        </is>
      </c>
      <c r="B15428" t="inlineStr"/>
      <c r="C15428" t="inlineStr"/>
      <c r="D15428" t="inlineStr">
        <is>
          <t>đi, đi đến, đi tới, thành, thành ra, hoá thành, trôi qua, trôi đi, chết,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đưa, trao tay, chuyển giao, truyền cho, đưa tay đỡ, cuộn lại - tồn tại, kéo dài, giữ lâu bền, để lâu, đủ cho dùng - đi lên, đi qua, đi ngang qua, trải qua, chuyển qua, truyền, trao, chuyển sang, biến thành, trở thành, đổi thành, qua đi, biến đi, mất đi, được thông qua, được chấp nhận, thi đỗ, được làm - được nói đến, bị bỏ qua, bị lờ đi, qua đi không ai hay biết, bỏ qua, lờ đi, bỏ lượt, bỏ bài, được tuyên án, xét xử, tuyên án, lưu hành, tiêu được, đâm, tấn công, đi ngoài, đi tiêu, qua, vượt qua - quá, vượt quá, hơn hẳn, thông qua, được đem qua thông qua, qua được, đạt tiêu chuẩn qua, duyệt, đưa qua, truyền tay, chuyền, cho lưu hành, đem tiêu, phát biểu, nói ra, đưa ra, tuyên, hứa - sắp hàng, sắp xếp có thứ tự, xếp loại, đứng về phía, đi khắp, đi dọc theo, bắn để tính tầm xa, cùng một dãy với, nằm dọc theo, lên xuông giữa hai mức, được thấy trong một vùng - được xếp vào loại, bắn xa được - chìa ra, với tay, với lấy, đến, tới, có thể thấu tới, có thể ảnh hưởng đến, trải ra tới, chạy dài tới = reichen + = reichen + = weiter reichen +</t>
        </is>
      </c>
    </row>
    <row r="15429">
      <c r="A15429" t="inlineStr">
        <is>
          <t>reichhaltig</t>
        </is>
      </c>
      <c r="B15429" t="inlineStr"/>
      <c r="C15429" t="inlineStr"/>
      <c r="D15429" t="inlineStr">
        <is>
          <t>rộng, rộng rãi, bao quát - giàu, giàu có, tốt, dồi dào, phong phú, sum sê, đẹp đẽ, tráng lệ, lộng lẫy, đắt tiền, quý giá, bổ, ngậy, béo, đậm đà, ngon, nồng, thắm, ấm áp, trầm, thơm ngát, đượm, rất hay, rất vui, rất buồn cười, không chê được - thật, có thật, có thực chất, thực tế, quan trọng, trọng yếu, có giá trị thực sự, lớn lao, chắc chắn, chắc nịch, vạm vỡ, có tài sản, trường vốn, vững về mặt tài chính, có chất = reichhaltig +</t>
        </is>
      </c>
    </row>
    <row r="15430">
      <c r="A15430" t="inlineStr">
        <is>
          <t>reichlich</t>
        </is>
      </c>
      <c r="B15430" t="inlineStr"/>
      <c r="C15430" t="inlineStr"/>
      <c r="D15430" t="inlineStr">
        <is>
          <t>phong phú, nhiều, chan chứa, thừa thãi, dư dật - rộng, lụng thụng - rộng rãi, hào phóng, phong phú dồi dào - - dồi dào, hậu hỉ - đủ, đủ dùng, khá - bằng phẳng, ngang bằng, tràn đầy, chứa chan, đầy dẫy, nhiều tiền lắm của, tràn ngập, hồng hào, đỏ ửng, đứng thẳng - đầy, đầy đủ, tràn trề, chật, đông, chật ních, hết chỗ ngồi, no, no nê, hết sức, ở mức độ cao nhất, tròn, đầy đặn, nở nang, giữa, hoàn toàn, trọn vẹn, lùng nhùng, phồng, xếp nhiều nếp, thịnh soạn - chính thức, thuần, ruột, đậm, thẫm, chói, sang sảng, rất, đúng, trúng, quá - rộng lượng, khoan hồng, màu mỡ, thắm tươi, dậm - tốt, hay, tuyệt, tử tế, thương người, có đức hạnh, ngoan, tươi, tốt lành, trong lành, lành, có lợi, cừ, giỏi, đảm đang, được việc, vui vẻ, dễ chịu, thoải mái - lớn, to, huênh hoang, khoác lác - ở mức độ lớn, trên quy mô lớn - giàu có - thừa mứa, quá phong phú - sung túc - - rất lắm - quý, quý giá, quý báu, cầu kỳ, kiểu cách, đài các, đẹp tuyệt, kỳ diệu, vĩ đại, khiếp, ghê gớm, ra trò, lắm, đại..., vô cùng, khác thường... - có nhiều, vô khối, quá hào phóng, phóng tay, hoang phí - giàu, sum sê, đẹp đẽ, tráng lệ, lộng lẫy, đắt tiền, bổ, ngậy, béo, đậm đà, ngon, nồng, thắm, ấm áp, trầm, thơm ngát, đượm, rất hay, rất vui, rất buồn cười, không chê được - huy hoàng - lan tràn, lưu hành, thịnh hành, hoành hành = reichlich + = reichlich spät + = reichlich bemessen + = reichlich fließend +</t>
        </is>
      </c>
    </row>
    <row r="15431">
      <c r="A15431" t="inlineStr">
        <is>
          <t>reicht</t>
        </is>
      </c>
      <c r="B15431" t="inlineStr"/>
      <c r="C15431" t="inlineStr"/>
      <c r="D15431">
        <f> das reicht aus + = das reicht für heute +</f>
        <v/>
      </c>
    </row>
    <row r="15432">
      <c r="A15432" t="inlineStr">
        <is>
          <t>Reichtum</t>
        </is>
      </c>
      <c r="B15432" t="inlineStr"/>
      <c r="C15432" t="inlineStr"/>
      <c r="D15432" t="inlineStr">
        <is>
          <t>sự tụ họp đông, sự giàu có, sự sung túc, sự phong phú, sự dồi dào - độ rộng, độ lớn, độ biên, sự đầy đủ, sự dư dật, tầm hoạt động, tầm rộng lớn - sừng dê kết hoa quả, kho hàng lớn - sự tốt, sự màu mỡ, có khả năng sinh sản - vàng, tiền vàng, số tiền lớn, màu vàng, cái quý giá - - vải lông, nhung dài lông, quần lễ phục của người hầu - của cải, tiền của, tài sản, vật quý báu - sự giàu sang, tính chất có nhiều, sự thịnh vượng, hạnh phúc - tính chất giàu có, tính chất phong phú = der Reichtum +</t>
        </is>
      </c>
    </row>
    <row r="15433">
      <c r="A15433" t="inlineStr">
        <is>
          <t>Reichweite</t>
        </is>
      </c>
      <c r="B15433" t="inlineStr"/>
      <c r="C15433" t="inlineStr"/>
      <c r="D15433" t="inlineStr">
        <is>
          <t>vùng được gộp vào, số lượng được gôm ào, sự theo dõi để điện tin tức về - dãy, hàng, phạm vị, lĩnh vực, trình độ, loại, tầm, tầm đạn, tầm bay xa, tầm truyền đạt, sân tập bắn, lò bếp, bâi cỏ rộng, vùng - sự chìa ra, sự trải ra, sự với, tầm với, tầm duỗi tay, tầm hiểu biết, khả năng, phạm vi hoạt động, khoảng rộng, dài rộng, khúc sông, đường chạy vát - phạm vi, tầm xa, dịp, nơi phát huy, chiều dài dây neo, tầm tên lửa, mục tiêu, mục đích, ý định - sự quét, sự đảo, sự khoát, sự lướt, đoạn cong, đường cong, sự xuất kích, mái chèo dài, cần múc nước, dải, người cạo ống khói, sweepstake, số nhiều) rác rưởi quét đi = in Reichweite + = außer Reichweite +</t>
        </is>
      </c>
    </row>
    <row r="15434">
      <c r="A15434" t="inlineStr">
        <is>
          <t>Reif</t>
        </is>
      </c>
      <c r="B15434" t="inlineStr"/>
      <c r="C15434" t="inlineStr"/>
      <c r="D15434" t="inlineStr">
        <is>
          <t>hoa, sự ra hoa, tuổi thanh xuân, thời kỳ rực rỡ, thời kỳ tươi đẹp nhất, phấn, sắc hồng hào khoẻ mạnh, vẻ tươi, thỏi đúc - sự đông giá, sương giá, sự lạnh nhạt, sự thất bại - sương muối - 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mit Reif bedecken +</t>
        </is>
      </c>
    </row>
    <row r="15435">
      <c r="A15435" t="inlineStr">
        <is>
          <t>reif</t>
        </is>
      </c>
      <c r="B15435" t="inlineStr"/>
      <c r="C15435" t="inlineStr"/>
      <c r="D15435" t="inlineStr">
        <is>
          <t>trưởng thành - đầy, đầy đủ, nhiều, tràn trề, tràn ngập, chan chứa, chật, đông, chật ních, hết chỗ ngồi, no, no nê, hết sức, ở mức độ cao nhất, tròn, đầy đặn, nở nang, giữa, hoàn toàn, trọn vẹn, lùng nhùng, phồng - xếp nhiều nếp, thịnh soạn, chính thức, thuần, ruột, đậm, thẫm, chói, sang sảng, rất, đúng, trúng, quá - xám, hoa râm, xanh xao, nhợt nhạt, xanh mét, u ám, ảm đạm, buồn bã, rầu rĩ, có kinh, già giặn, đầy kinh nghiệm - - chín, thành thực, cẩn thận, chín chắn, kỹ càng, đến kỳ hạn phải thanh toán, mân kỳ - ngọt dịu, ngọt lịm, dịu, êm, ngọt giong, xốp, dễ cày, dịu dàng, êm dịu, khôn ngoan, ngà ngà say, chếnh choáng, vui vẻ, vui tính, tốt, xuất sắc - chín muồi, đỏ mọng, đã ngấu, ăn được rồi, uống được rồi</t>
        </is>
      </c>
    </row>
    <row r="15436">
      <c r="A15436" t="inlineStr">
        <is>
          <t>Reife</t>
        </is>
      </c>
      <c r="B15436" t="inlineStr"/>
      <c r="C15436" t="inlineStr"/>
      <c r="D15436" t="inlineStr">
        <is>
          <t>tuổi, tuổi già, tuổi tác, thời đại, thời kỳ, tuổi trưởng thành, số nhiều) lâu lắm, hàng thế kỷ, thế hệ - tính chín, tính thành thực, tính trưởng thành, tính cẩn thận, tính chín chắn, tính kỹ càng, kỳ hạn phải thanh toán - tính chất chín, tính ngọt dịu, tính dịu, tính êm, tính ngọt giong, tính xốp, tính dễ cày, tính êm ái, tính dịu dàng, tính khôn ngoan, tính già giặn, tình trạng chếnh choáng - tính vui vẻ - sự chín, sự chín muồi, sự chín chắn = die mittlere Reife + = zur Reife bringen +</t>
        </is>
      </c>
    </row>
    <row r="15437">
      <c r="A15437" t="inlineStr">
        <is>
          <t>Reifen</t>
        </is>
      </c>
      <c r="B15437" t="inlineStr"/>
      <c r="C15437" t="inlineStr"/>
      <c r="D15437" t="inlineStr">
        <is>
          <t>tiền bảo lãnh, người bảo lãnh, vòng đỡ mui xe, quai ấm, giá đỡ đầu bò cái, gióng ngang ngăn ô chuồng ngựa, hàng rào vây quanh, tường bao quanh sân lâu đài, sân lâu đài - dải, băng, đai, nẹp, dải đóng gáy sách, dải cổ áo, dải băng, đoàn, toán, lũ, bọn, bầy, dàn nhạc, ban nhạc - vòng - cái vòng, cái vành, cái đai, vòng váy, vòng cung, vòng dán giấy, nhẫn, tiếng kêu "húp, húp, tiếng ho - bản cạp vành, lốp xe - tiếng kêu, tiếng la lớn, tiếng reo, tiếng hò reo, tiếng ho khúc khắc = Reifen legen um + = mit Reifen versehen + = den Reifen schlagen + = der runderneuerte Reifen +</t>
        </is>
      </c>
    </row>
    <row r="15438">
      <c r="A15438" t="inlineStr">
        <is>
          <t>reifen</t>
        </is>
      </c>
      <c r="B15438" t="inlineStr"/>
      <c r="C15438" t="inlineStr"/>
      <c r="D15438" t="inlineStr">
        <is>
          <t>làm cho chín, làm cho chín chắn, làm cho hoàn thiện, chín trở nên chín chắn, trưởng thành, hoàn thiện, mân hạn, mân kỳ, đến kỳ hạn phải thanh toán - làm cho chín mọng, làm cho ngọt dịu, làm cho ngọt lịm, làm dịu, làm cho êm, làm cho ngọt giọng, làm cho xốp, làm cho khôn ngoan, làm cho già giặn, làm ngà ngà say, làm chếnh choáng - làm cho vui vẻ, làm cho vui tính, chín, trở thành ngọt dịu, trở thành ngọt lịm, trở thành dịu, trở thành êm, trở thành ngọt giọng, trở thành xốp, dịu đi, trở nên khôn ngoan, trở nên chín chắn - trở nên già giặn, ngà ngà say, chếnh choáng, trở nên vui vẻ, trở nên vui tính - chín muồi, trở nên chính chắn, làm cho chín muồi - luyện tập cho quen, làm dày dạn, làm cho thích hợp để sử dụng, cho gia vị, thêm mắm thêm muối, làm dịu bớt, làm nhẹ bớt, làm đỡ gay gắt</t>
        </is>
      </c>
    </row>
    <row r="15439">
      <c r="A15439" t="inlineStr">
        <is>
          <t>reifend</t>
        </is>
      </c>
      <c r="B15439" t="inlineStr"/>
      <c r="C15439" t="inlineStr"/>
      <c r="D15439" t="inlineStr">
        <is>
          <t>về phía sau, giật lùi, chậm tiến, lạc hậu, muộn, chậm trễ, ngần ngại, lùi, ngược</t>
        </is>
      </c>
    </row>
    <row r="15440">
      <c r="A15440" t="inlineStr">
        <is>
          <t>Reifenpanne</t>
        </is>
      </c>
      <c r="B15440" t="inlineStr"/>
      <c r="C15440" t="inlineStr"/>
      <c r="D15440" t="inlineStr">
        <is>
          <t>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 - sự đâm, sự châm, sự chích, lỗ đâm, lỗ châm, lỗ chích, lỗ thủng, sự đánh thủng = wir hatten eine Reifenpanne +</t>
        </is>
      </c>
    </row>
    <row r="15441">
      <c r="A15441" t="inlineStr">
        <is>
          <t>reiflich</t>
        </is>
      </c>
      <c r="B15441" t="inlineStr"/>
      <c r="C15441" t="inlineStr"/>
      <c r="D15441" t="inlineStr">
        <is>
          <t>cẩn thận, thận trọng, biết giữ gìn, biết lưu ý, kỹ lưỡng, chu đáo - chín, thành thực, trưởng thành, chín chắn, kỹ càng, đến kỳ hạn phải thanh toán, mân kỳ</t>
        </is>
      </c>
    </row>
    <row r="15442">
      <c r="A15442" t="inlineStr">
        <is>
          <t>Reifung</t>
        </is>
      </c>
      <c r="B15442" t="inlineStr"/>
      <c r="C15442" t="inlineStr"/>
      <c r="D15442" t="inlineStr">
        <is>
          <t>sự chín, sự mưng mủ, sự làm mưng mủ, sự thành thực, sự trưởng thành</t>
        </is>
      </c>
    </row>
    <row r="15443">
      <c r="A15443" t="inlineStr">
        <is>
          <t>Reihen</t>
        </is>
      </c>
      <c r="B15443" t="inlineStr"/>
      <c r="C15443" t="inlineStr"/>
      <c r="D15443">
        <f> in Reihen aufstellen + = in Reihen marschieren + = in Reihen vorbeimarschieren +</f>
        <v/>
      </c>
    </row>
    <row r="15444">
      <c r="A15444" t="inlineStr">
        <is>
          <t>reihen</t>
        </is>
      </c>
      <c r="B15444" t="inlineStr"/>
      <c r="C15444" t="inlineStr"/>
      <c r="D15444" t="inlineStr">
        <is>
          <t>tập hợp, tụ họp lại, hái, lượm, thu thập, lấy, lấy lại, chun, nhăn, hiểu, nắm được, kết luận, suy ra, tập hợp lại, kéo đến, to ra, phóng đại, tăng lên, mưng mủ - buộc bằng dây, treo bằng dây, lên, căng, động tính từ quá khứ) làm căng thẳng, lên dây cót, tước xơ, xâu thành chuỗi, chơi khăm, chơi xỏ, to string someone along đánh lừa ai - kéo dài ra thành dây, chảy thành dây, đánh mở đầu = sich reihen + = sich reihen +</t>
        </is>
      </c>
    </row>
    <row r="15445">
      <c r="A15445" t="inlineStr">
        <is>
          <t>Reihenfolge</t>
        </is>
      </c>
      <c r="B15445" t="inlineStr"/>
      <c r="C15445" t="inlineStr"/>
      <c r="D15445" t="inlineStr">
        <is>
          <t>sự phát triển từng bước, sự thay đổi từ từ, sự sắp đặt theo mức độ tăng dần, bậc, cấp, mức độ, giai đoạn, phép vẽ màu nhạt dần - thứ, ngôi, hàng, loại, giai cấp, thứ tự, trật tự, nội quy, thủ tục - đám rước, cuộc diễu hành, đoàn diễu hành, cuộc chạy đua không hào hứng - sự nối tiếp, sự liên tiếp, sự liên tục, cảnh, phỏng chuỗi, khúc xêcăng, sự phối hợp, bài ca xêcăng, chuỗi quân bài cùng hoa, dãy - loạt, chuỗi, đợt, thống, hệ, nhóm cùng gốc, cấp số, nhóm - sự kế tiếp, sự nối ngôi, sự kế vị, quyền kế vị, sự thừa kế, sự ăn thừa tự, tràng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 = die richtige Reihenfolge + = die absteigende Reihenfolge + = in richtiger Reihenfolge + = in umgekehrter Reihenfolge + = in alphabetischer Reihenfolge +</t>
        </is>
      </c>
    </row>
    <row r="15446">
      <c r="A15446" t="inlineStr">
        <is>
          <t>Reiher</t>
        </is>
      </c>
      <c r="B15446" t="inlineStr"/>
      <c r="C15446" t="inlineStr"/>
      <c r="D15446" t="inlineStr">
        <is>
          <t>cò bạch, mào lông - con diệc</t>
        </is>
      </c>
    </row>
    <row r="15447">
      <c r="A15447" t="inlineStr">
        <is>
          <t>Reiherfedern</t>
        </is>
      </c>
      <c r="B15447" t="inlineStr"/>
      <c r="C15447" t="inlineStr"/>
      <c r="D15447" t="inlineStr">
        <is>
          <t>chim ưng biển ossifrage), lông cắm mũ</t>
        </is>
      </c>
    </row>
    <row r="15448">
      <c r="A15448" t="inlineStr">
        <is>
          <t>Reim</t>
        </is>
      </c>
      <c r="B15448" t="inlineStr"/>
      <c r="C15448" t="inlineStr"/>
      <c r="D15448" t="inlineStr">
        <is>
          <t>văn, số nhiều) bài thơ, những câu thơ có vần - sương muối</t>
        </is>
      </c>
    </row>
    <row r="15449">
      <c r="A15449" t="inlineStr">
        <is>
          <t>reimlos</t>
        </is>
      </c>
      <c r="B15449" t="inlineStr"/>
      <c r="C15449" t="inlineStr"/>
      <c r="D15449" t="inlineStr">
        <is>
          <t>không được đặt thành th, không được làm cho ăn vần = reimlos +</t>
        </is>
      </c>
    </row>
    <row r="15450">
      <c r="A15450" t="inlineStr">
        <is>
          <t>rein</t>
        </is>
      </c>
      <c r="B15450" t="inlineStr"/>
      <c r="C15450" t="inlineStr"/>
      <c r="D15450" t="inlineStr">
        <is>
          <t>để trống, để trắng, trống rỗng, ngây ra, không có thần, không nạp chì, giả, bối rối, lúng túng, hoàn toàn tuyệt đối, không vần - thẳng, thẳng thừng, dứt khoát - trong sạch, trong trắng, minh bạch, giản dị, mộc mạc, không cầu kỳ, tao nhã, lịch sự - sạch, sạch sẽ, trong sạch không tội lỗi, không lỗi, dễ đọc, không có mấu, không nham nhở, cân đối, đẹp, nhanh, khéo gọn, không bị ô uế, không bệnh tật, có thể ăn thịt được, hoàn toàn - hẳn - phải, đúng, hợp lý, không thiên vị, công bằng, ngay thẳng, thẳng thắn, không gian lận, khá, khá tốt, đầy hứa hẹn, thuận lợi, thông đồng bén giọt, nhiều, thừa thãi, khá lớn, có vẻ đúng, có vẻ xuôi tai - khéo, vàng hoe, trắng, trúng, tốt, lễ phép, vào bản sạch - nguyên chất, nhỏ, mịn, thanh mảnh, sắc, khả quan, hay, giải, lớn, đường bệ, xinh, bảnh, trong sáng, sặc sỡ, rực rỡ, loè loẹt, cầu kỳ, có ý kiến khen ngợi, có ý ca ngợi, tế nhị, tinh vi, chính xác - cao thượng, cao quý, hoàn toàn sung sức - lương thiện, trung thực, chân thật, kiếm được một cách lương thiện, chính đáng, thật, không giả mạo, xứng đáng, trinh tiết - tinh khiết, không vết, không chê vào đâu được, không có khuyết điểm nào, không có sai lầm gì, không có đốm, không có vết - vô tội, không có tội, còn trong trắng, còn trinh, ngây thơ, không có hại, không hại - trong, trong trẻo, trong suốt, sáng sủa, rõ ràng - chỉ là - sạch gọn, ngăn nắp, rành mạch, ngắn gọn, tinh xảo, giản dị và trang nhã, không pha - thực - không lai, thuần chủng, thanh khiết, thuần khiết, trinh bạch, thuần tuý, có một nguyên âm đứng trước, tận cùng bằng một nguyên âm, không có phụ âm khác kèm theo sau - - đúng là, tuyệt đối, dốc đứng, thẳng đứng, mỏng dính, trông thấy da - không có lốm đốm, sạch bong - không pha trộn - không có vết nhơ - - - không bị loãng ra, không bị pha loãng - chưa hỏng, chưa ôi, còn tưi, không bị nh bẩn - - thực sự, chính, ngay, chỉ, rất, lắm, hơn hết</t>
        </is>
      </c>
    </row>
    <row r="15451">
      <c r="A15451" t="inlineStr">
        <is>
          <t>Reindarstellung</t>
        </is>
      </c>
      <c r="B15451" t="inlineStr"/>
      <c r="C15451" t="inlineStr"/>
      <c r="D15451" t="inlineStr">
        <is>
          <t>sự cô lập, sự cách ly, sự cách, sự tách ra</t>
        </is>
      </c>
    </row>
    <row r="15452">
      <c r="A15452" t="inlineStr">
        <is>
          <t>Reinfall</t>
        </is>
      </c>
      <c r="B15452" t="inlineStr"/>
      <c r="C15452" t="inlineStr"/>
      <c r="D15452" t="inlineStr">
        <is>
          <t>tượng nửa người, ngực, đường vòng ngực, bust - sự rơi tõm, tiếng rơi tõm, sự thất bại, chỗ ngủ - cái ngã, người thô lỗ = was für ein Reinfall! +</t>
        </is>
      </c>
    </row>
    <row r="15453">
      <c r="A15453" t="inlineStr">
        <is>
          <t>Reinheit</t>
        </is>
      </c>
      <c r="B15453" t="inlineStr"/>
      <c r="C15453" t="inlineStr"/>
      <c r="D15453" t="inlineStr">
        <is>
          <t>sự trong trắng, lòng trinh bạch, sự trinh tiết, chữ trinh, sự giản dị, sự mộc mạc - sự sạch sẽ, sự trong sạch - sự tinh khiết - tính chính trực, tính liêm chính, tính toàn bộ, tính toàn vẹn, tính nguyên, tình trạng không bị sứt mẻ, tình trạng toàn vẹn, tình trạng nguyên vẹn - sự trong, sự thanh khiết, sự thuần khiết - sự sạch, sự nguyên chất, sự trong sáng - sự trinh bạch, sự trinh khiết, tính chất còn nguyên, tính chất chưa đụng đến</t>
        </is>
      </c>
    </row>
    <row r="15454">
      <c r="A15454" t="inlineStr">
        <is>
          <t>Reinigen</t>
        </is>
      </c>
      <c r="B15454" t="inlineStr"/>
      <c r="C15454" t="inlineStr"/>
      <c r="D15454" t="inlineStr">
        <is>
          <t>sự quét tước, sự dọn dẹp</t>
        </is>
      </c>
    </row>
    <row r="15455">
      <c r="A15455" t="inlineStr">
        <is>
          <t>reinigen</t>
        </is>
      </c>
      <c r="B15455" t="inlineStr"/>
      <c r="C15455" t="inlineStr"/>
      <c r="D15455" t="inlineStr">
        <is>
          <t>tẩy trắng, chuội - 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sàng, rây, điều tra, xem xét, đóng cửa bằng then, cài chốt, ngốn, nuốt chửng, ăn vội, chạy trốn, chạy lao đi, lồng lên, ly khai, không ủng hộ đường lối của đảng - lọc, gạn, làm cho sáng sủa dễ hiểu, trong ra, sạch ra, trở thành sáng sủa dễ hiểu - lau chùi, rửa sạch, cạo sạch, đánh sạch, tẩy sạch, vét sạch, quét sạch - làm cho sạch sẽ, làm cho tinh khiết, tẩy, rửa, nạo, vét, chữa khỏi - làm trong sạch, lọc trong, làm đăng quang, làm sáng sủa, làm sáng tỏ, tự bào chữa, thanh minh, minh oan, dọn, dọn sạch, dọn dẹp, phát quang, phá hoang, khai khẩn, cạo, lấy đi, mang đi -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cút, tẩu, tan đi, tiêu tan, tan biến, biến mất - làm trong &amp; ), thải ra, sửa chữa, chừa, giũ sạch, ỉa ra - lọc cho trong, làm thanh, làm mịn, làm nhỏ bớt, làm thon, trở nên thanh hơn, trở nên nhỏ hơn, trở nên mịn hơn, thon ra, bắt phạt ai, phạt vạ ai, trả tiền chồng nhà - mở, bắt đầu, khai mạc, thổ lộ, nhìn thấy, trông thấy, mở cửa, mở ra, trông ra, huồm poảy khyếm bắt đầu nói, nở, trông thấy rõ - đánh bằng bột đất sét trắng - luyện tinh, tinh chế, làm cho tinh tế hơn, làm cho lịch sự hơn, làm cho tao nhã hơn, làm cho sành sõi hơn, trở nên tinh tế hơn, trở nên lịch sự hơn, trở nên tao nhã hơn - trở nên sành sõi hơn, tinh tế, tế nhị, làm tăng thêm phần tinh tế, làm tăng thêm phần tế nhị - quét, quét dọn, tháo hết khí đốt, cho xả, lọc sạch chất bẩn, tìm, bới - lau, chùi cọ, xối nước sục sạch bùn, gột, sục vội sục vàng, sục tìm, đi lướt qua - thử, thử xem, làm thử, dùng thử, thử thách, cố gắng, gắng sức, gắng làm, xử, xét xử, làm mệt mỏi, thử làm, toan làm, chực làm, cố, cố làm - chùi = reinigen + = reinigen + = reinigen + = chemisch reinigen +</t>
        </is>
      </c>
    </row>
    <row r="15456">
      <c r="A15456" t="inlineStr">
        <is>
          <t>reinigend</t>
        </is>
      </c>
      <c r="B15456" t="inlineStr"/>
      <c r="C15456" t="inlineStr"/>
      <c r="D15456" t="inlineStr">
        <is>
          <t>tẩy nhẹ, để tẩy nhẹ - để làm sạch, để tẩy - làm sạch, làm trong, làm trong sạch - tẩy uế</t>
        </is>
      </c>
    </row>
    <row r="15457">
      <c r="A15457" t="inlineStr">
        <is>
          <t>Reiniger</t>
        </is>
      </c>
      <c r="B15457" t="inlineStr"/>
      <c r="C15457" t="inlineStr"/>
      <c r="D15457" t="inlineStr">
        <is>
          <t>người lau chùi, người quét tước, người rửa ráy, thoạ đánh giày, thợ tẩy quần áo, thợ nạo vét, máy quét, máy hút bụi, máy tẩy - người làm sạch, người lọc trong, người tinh chế, máy làm sạch, máy lọc trong, máy tinh chế - người vớt bọt biển, chậu vớt bọt biển, người lau chùi bằng bọt biển, người ăn bám, người ăn chực, người bòn rút</t>
        </is>
      </c>
    </row>
    <row r="15458">
      <c r="A15458" t="inlineStr">
        <is>
          <t>Reinigung</t>
        </is>
      </c>
      <c r="B15458" t="inlineStr"/>
      <c r="C15458" t="inlineStr"/>
      <c r="D15458" t="inlineStr">
        <is>
          <t>sự sàng lọc, sự cắt bỏ - sự làm sạch, sự làm cho trong sạch, sự lọc trong, sự tẩy, sự rửa tội - sự thanh lọc, sự thanh trừng, thuốc tẩy, thuốc xổ, sự xổ - sự lọc, sự tinh chế, sự luyện tinh, sự tinh tế, sự tế nhị, sự tao nhã, sự lịch sự, sự sành sỏi, cái hay, cái đẹp, cái tinh tuý, cái tao nhã, thủ đoạn tinh vi, phương pháp tinh vi - lập luận tế nhị, sự phân biệt tinh vi = die Reinigung + = die Reinigung + = die Reinigung + = die chemische Reinigung + = etwas in die Reinigung geben +</t>
        </is>
      </c>
    </row>
    <row r="15459">
      <c r="A15459" t="inlineStr">
        <is>
          <t>Reinigungsmittel</t>
        </is>
      </c>
      <c r="B15459" t="inlineStr"/>
      <c r="C15459" t="inlineStr"/>
      <c r="D15459" t="inlineStr">
        <is>
          <t>thuốc làm sạch - người lau chùi, người quét tước, người rửa ráy, thoạ đánh giày, thợ tẩy quần áo, thợ nạo vét, máy quét, máy hút bụi, máy tẩy - thuốc tẩy - người làm sạch, người lọc trong, người tinh chế, máy làm sạch, máy lọc trong, máy tinh chế</t>
        </is>
      </c>
    </row>
    <row r="15460">
      <c r="A15460" t="inlineStr">
        <is>
          <t>Reinkarnation</t>
        </is>
      </c>
      <c r="B15460" t="inlineStr"/>
      <c r="C15460" t="inlineStr"/>
      <c r="D15460" t="inlineStr">
        <is>
          <t>sự đầu thai, sự hiện thân</t>
        </is>
      </c>
    </row>
    <row r="15461">
      <c r="A15461" t="inlineStr">
        <is>
          <t>Reinkultur</t>
        </is>
      </c>
      <c r="B15461" t="inlineStr"/>
      <c r="C15461" t="inlineStr"/>
      <c r="D15461">
        <f> in Reinkultur +</f>
        <v/>
      </c>
    </row>
    <row r="15462">
      <c r="A15462" t="inlineStr">
        <is>
          <t>reinlegen</t>
        </is>
      </c>
      <c r="B15462" t="inlineStr"/>
      <c r="C15462" t="inlineStr"/>
      <c r="D15462" t="inlineStr">
        <is>
          <t>sắp vào đĩa, làm lõm xuống thành lòng đĩa, đánh bại được, dùng mẹo lừa được, áp dụng chính sách đường lối của đối phương để đánh bại, chạy chân trước khoằm vào</t>
        </is>
      </c>
    </row>
    <row r="15463">
      <c r="A15463" t="inlineStr">
        <is>
          <t>reinlich</t>
        </is>
      </c>
      <c r="B15463" t="inlineStr"/>
      <c r="C15463" t="inlineStr"/>
      <c r="D15463" t="inlineStr">
        <is>
          <t>sạch, sạch sẽ, trong sạch không tội lỗi, không lỗi, dễ đọc, thẳng, không có mấu, không nham nhở, cân đối, đẹp, nhanh, khéo gọn, không bị ô uế, không bệnh tật, có thể ăn thịt được, hoàn toàn - hẳn - ưa sạch, ưa sạch sẽ, có tính sạch sẽ - sạch gọn, ngăn nắp, rõ ràng, rành mạch, ngắn gọn, khéo, tinh xảo, giản dị và trang nhã, nguyên chất, không pha</t>
        </is>
      </c>
    </row>
    <row r="15464">
      <c r="A15464" t="inlineStr">
        <is>
          <t>Reinlichkeit</t>
        </is>
      </c>
      <c r="B15464" t="inlineStr"/>
      <c r="C15464" t="inlineStr"/>
      <c r="D15464" t="inlineStr">
        <is>
          <t>sự sạch sẽ, sự trong sạch - sự sạch gọn, sự gọn gàng, sự ngăn nắp, sự rõ ràng rành mạch, sự ngắn gọn, sự khéo léo, sự tinh xảo, sự giản dị trang nhã</t>
        </is>
      </c>
    </row>
    <row r="15465">
      <c r="A15465" t="inlineStr">
        <is>
          <t>reinrassig</t>
        </is>
      </c>
      <c r="B15465" t="inlineStr"/>
      <c r="C15465" t="inlineStr"/>
      <c r="D15465" t="inlineStr">
        <is>
          <t>nòi, thuộc nòi tốt - không lai, thuần chủng - dũng cảm, hăng hái, đầy dũng khí = reinrassig +</t>
        </is>
      </c>
    </row>
    <row r="15466">
      <c r="A15466" t="inlineStr">
        <is>
          <t>Reinschrift</t>
        </is>
      </c>
      <c r="B15466" t="inlineStr"/>
      <c r="C15466" t="inlineStr"/>
      <c r="D15466" t="inlineStr">
        <is>
          <t>bản chép sạch</t>
        </is>
      </c>
    </row>
    <row r="15467">
      <c r="A15467" t="inlineStr">
        <is>
          <t>Reis</t>
        </is>
      </c>
      <c r="B15467" t="inlineStr"/>
      <c r="C15467" t="inlineStr"/>
      <c r="D15467" t="inlineStr">
        <is>
          <t>lúa, gạo, cơm, cây lúa = das Reis + = der ungeschälte Reis +</t>
        </is>
      </c>
    </row>
    <row r="15468">
      <c r="A15468" t="inlineStr">
        <is>
          <t>Reise</t>
        </is>
      </c>
      <c r="B15468" t="inlineStr"/>
      <c r="C15468" t="inlineStr"/>
      <c r="D15468" t="inlineStr">
        <is>
          <t>cuộc hành trình, chặng đường đi, quâng đường đi - sự đi qua, sự trôi qua, lối đi, hành lang, quyền đi qua, sự chuyển qua, chuyến đi, đoạn, sự thông qua, quan hệ giữa hai người, sự chuyện trò trao đổi giữa hai người, chuyện trò tri kỷ giữa hai người - nét lướt, sự đi ỉa - cuộc du lịch - cuộc đi, cuộc đi du lịch, cuộc đi chơi, cuộc đi dạo, cuộc kinh lý - sự đi du lịch, cuộc du hành, sự chạy đi chạy lại, đường chạy - cuộc dạo chơi, cuộc du ngoạn, sự vượt biển, bước nhẹ, bước trật, bước hụt, sự vấp, sự hụt chân, sai lầm, sai sót, lỗi, sự nói lỡ lời, sự ngáng, sự ngoéo chân, cái ngáng, cái ngoéo chân - mẻ cá câu được, sự nhả, thiết bị nhả = Reise- + = auf Reise + = Gute Reise! + = gute Reise! + = die kurze Reise + = eine Reise machen + = eine Reise antreten + = sich auf die Reise machen + = während seiner ganzen Reise +</t>
        </is>
      </c>
    </row>
    <row r="15469">
      <c r="A15469" t="inlineStr">
        <is>
          <t>Reisebericht</t>
        </is>
      </c>
      <c r="B15469" t="inlineStr"/>
      <c r="C15469" t="inlineStr"/>
      <c r="D15469" t="inlineStr">
        <is>
          <t>hành trình, con đường đi, nhật ký đi đường, sách hướng dẫn du lịch - buổi nói chuyện có chiếu phim về các cuộc du hành thám hiểm travelogue)</t>
        </is>
      </c>
    </row>
    <row r="15470">
      <c r="A15470" t="inlineStr">
        <is>
          <t>Reisebus</t>
        </is>
      </c>
      <c r="B15470" t="inlineStr"/>
      <c r="C15470" t="inlineStr"/>
      <c r="D15470" t="inlineStr">
        <is>
          <t>xe ngựa bốn bánh bốn ngựa), toa hành khách, xe buýt chạy đường dài, người kèm học, thầy dạy tư, huấn luyện viên</t>
        </is>
      </c>
    </row>
    <row r="15471">
      <c r="A15471" t="inlineStr">
        <is>
          <t>Reiseleiter</t>
        </is>
      </c>
      <c r="B15471" t="inlineStr"/>
      <c r="C15471" t="inlineStr"/>
      <c r="D15471" t="inlineStr">
        <is>
          <t>người đưa thư, người đưa tin tức, người thông tin</t>
        </is>
      </c>
    </row>
    <row r="15472">
      <c r="A15472" t="inlineStr">
        <is>
          <t>Reisen</t>
        </is>
      </c>
      <c r="B15472" t="inlineStr"/>
      <c r="C15472" t="inlineStr"/>
      <c r="D15472" t="inlineStr">
        <is>
          <t>sự di động, sự vận động - sự đi du lịch, cuộc du hành, sự chạy đi chạy lại, đường chạy - sự du lịch, cuộc du lịch, sự dời chỗ, sự di chuyển, sự quay phim trên giá trượt - sự đi lang thang, sự lạc hướng, sự chệch hướng, sự nghĩ lan man, sự lơ đễnh, cuộc du lịch dài ngày, lời nói mê = auf Reisen + = die Reisen + = es geht nichts übers Reisen +</t>
        </is>
      </c>
    </row>
    <row r="15473">
      <c r="A15473" t="inlineStr">
        <is>
          <t>reisen</t>
        </is>
      </c>
      <c r="B15473" t="inlineStr"/>
      <c r="C15473" t="inlineStr"/>
      <c r="D15473" t="inlineStr">
        <is>
          <t>đi đường, đi du lịch, xảy ra, ở vào tình trạng, làm ăn, được khao, được thết, ăn uống, bồi dưỡng - đi, đi đến, đi tới, thành, thành ra, hoá thành, trôi qua, trôi đi, chết, tiêu tan, chấm dứt, mất hết, yếu đi, bắt đầu, chạy, điểm đánh, nổ, sống trong tình trạng..., làm theo, hành động theo - hành động phù hợp với, xét theo, đổ, sụp, gãy, vỡ nợ, phá sản, diễn ra, tiếp diễn, tiến hành, diễn biến, kết quả, đang lưu hành, đặt để, kê, để vừa vào, vừa với, có chỗ, đủ chỗ, hợp với, xứng với, thích hợp với - nói năng, cư xử, làm đến mức là, trả, tiêu vào, bán, thuộc về, được biết, được thừa nhận, truyền đi, nói, truyền miệng, hợp nhịp điệu, phổ theo, đánh, ra, đặt - làm một cuộc hành trình - - du hành, đi mời hàng, đi chào hàng, di động, chuyển động, đưa nhìn, nhìn khắp, lan truyền đi, suy nghĩ lan man, du lịch, đưa đi xa - đi du lịch xa bằng đường biển = reisen + = reisen + = reisen nach + = reisen durch +</t>
        </is>
      </c>
    </row>
    <row r="15474">
      <c r="A15474" t="inlineStr">
        <is>
          <t>reisend</t>
        </is>
      </c>
      <c r="B15474" t="inlineStr"/>
      <c r="C15474" t="inlineStr"/>
      <c r="D15474" t="inlineStr">
        <is>
          <t>đi hết nơi này đến nơi khác, lưu động - sự đi đường, sự du lịch, sự du hành, nay đây mai đó, đi rong</t>
        </is>
      </c>
    </row>
    <row r="15475">
      <c r="A15475" t="inlineStr">
        <is>
          <t>Reisende</t>
        </is>
      </c>
      <c r="B15475" t="inlineStr"/>
      <c r="C15475" t="inlineStr"/>
      <c r="D15475" t="inlineStr">
        <is>
          <t>hành khách, thành viên không có khả năng làm được trò trống gì, thành viên kém không đóng góp đóng góp được gì, để chở hành khách - nhà du lịch, khách du lịch - người đi du lịch, người du hành, người đi chào hàng commercial traveller), cầu lăn - người đi bộ đi du lịch = der erfahrene Reisende +</t>
        </is>
      </c>
    </row>
    <row r="15476">
      <c r="A15476" t="inlineStr">
        <is>
          <t>Reiseroute</t>
        </is>
      </c>
      <c r="B15476" t="inlineStr"/>
      <c r="C15476" t="inlineStr"/>
      <c r="D15476" t="inlineStr">
        <is>
          <t>tuyến đường, đường đi, raut) lệnh hành quân</t>
        </is>
      </c>
    </row>
    <row r="15477">
      <c r="A15477" t="inlineStr">
        <is>
          <t>Reisetasche</t>
        </is>
      </c>
      <c r="B15477" t="inlineStr"/>
      <c r="C15477" t="inlineStr"/>
      <c r="D15477" t="inlineStr">
        <is>
          <t>túi du lịch - túi đựng đồ lặt vặt đi đường, hộp đựng dụng cụ, hộp đựng đồ nghề - va li nhỏ, túi đựng quần áo, ba lô</t>
        </is>
      </c>
    </row>
    <row r="15478">
      <c r="A15478" t="inlineStr">
        <is>
          <t>Reiseverkehr</t>
        </is>
      </c>
      <c r="B15478" t="inlineStr"/>
      <c r="C15478" t="inlineStr"/>
      <c r="D15478" t="inlineStr">
        <is>
          <t>sự du lịch, thú du lịch = der grenzüberschreitende Reiseverkehr +</t>
        </is>
      </c>
    </row>
    <row r="15479">
      <c r="A15479" t="inlineStr">
        <is>
          <t>Reiseziel</t>
        </is>
      </c>
      <c r="B15479" t="inlineStr"/>
      <c r="C15479" t="inlineStr"/>
      <c r="D15479" t="inlineStr">
        <is>
          <t>nơi gửi tới, nơi đưa tới, nơi đi tới, sự dự định, mục đích dự định</t>
        </is>
      </c>
    </row>
    <row r="15480">
      <c r="A15480" t="inlineStr">
        <is>
          <t>Reisgericht</t>
        </is>
      </c>
      <c r="B15480" t="inlineStr"/>
      <c r="C15480" t="inlineStr"/>
      <c r="D15480" t="inlineStr">
        <is>
          <t>cơm gà, cơm thịt, cơm rang</t>
        </is>
      </c>
    </row>
    <row r="15481">
      <c r="A15481" t="inlineStr">
        <is>
          <t>Reitbahn</t>
        </is>
      </c>
      <c r="B15481" t="inlineStr"/>
      <c r="C15481" t="inlineStr"/>
      <c r="D15481" t="inlineStr">
        <is>
          <t>trường đua ngựa, trường đua xe ngựa, nhà hát ca múa nhạc</t>
        </is>
      </c>
    </row>
    <row r="15482">
      <c r="A15482" t="inlineStr">
        <is>
          <t>Reiten</t>
        </is>
      </c>
      <c r="B15482" t="inlineStr"/>
      <c r="C15482" t="inlineStr"/>
      <c r="D15482" t="inlineStr">
        <is>
          <t>môn cưỡi ngựa, sự đi xe, sự đi xe đạp, sự cưỡi lên, sự thả neo, con đường để đi ngựa, con đường xuyên qua rừng, con đường ven rừng, khu vực hành chính, khu vực bầu cử = der Boden ist gut zum Reiten geeignet +</t>
        </is>
      </c>
    </row>
    <row r="15483">
      <c r="A15483" t="inlineStr">
        <is>
          <t>reiten</t>
        </is>
      </c>
      <c r="B15483" t="inlineStr"/>
      <c r="C15483" t="inlineStr"/>
      <c r="D15483" t="inlineStr">
        <is>
          <t>ngồi giạng chân trên, đứng giạng hai chân trên, cưỡi, bắc qua, bắc ngang = reiten + = reiten um + = lahm reiten + = scharf reiten +</t>
        </is>
      </c>
    </row>
    <row r="15484">
      <c r="A15484" t="inlineStr">
        <is>
          <t>Reitens</t>
        </is>
      </c>
      <c r="B15484" t="inlineStr"/>
      <c r="C15484" t="inlineStr"/>
      <c r="D15484" t="inlineStr">
        <is>
          <t>sự cưỡi ngựa</t>
        </is>
      </c>
    </row>
    <row r="15485">
      <c r="A15485" t="inlineStr">
        <is>
          <t>Reiter</t>
        </is>
      </c>
      <c r="B15485" t="inlineStr"/>
      <c r="C15485" t="inlineStr"/>
      <c r="D15485" t="inlineStr">
        <is>
          <t>kỵ sĩ, người khéo chiều phụ nữ, người nịnh đầm - người cưỡi ngựa, người làm xiếc trên ngựa - người cưỡi ngựa ngồi - người cưỡi ngựa giỏi, người biểu diễn môn cưỡi ngựa, người dô kề, người đi xe, người đi xe đạp, nẹp, phần phụ lục, điều khoản thêm vào, bài toán ứng dụng, bộ phận hố, bộ phận bắc ngang - con mã - người trượt tuyết = der Reiter +</t>
        </is>
      </c>
    </row>
    <row r="15486">
      <c r="A15486" t="inlineStr">
        <is>
          <t>Reiterei</t>
        </is>
      </c>
      <c r="B15486" t="inlineStr"/>
      <c r="C15486" t="inlineStr"/>
      <c r="D15486" t="inlineStr">
        <is>
          <t>kỵ binh, cavalier - ngựa, ngựa gỗ vaulting horse), giá, quỷ đầu ngựa đuôi cá, cá ngựa, con moóc, dây thừng, dây chão, khối đá nằm ngang, horse-power, bài dịch để quay cóp = die leichte Reiterei +</t>
        </is>
      </c>
    </row>
    <row r="15487">
      <c r="A15487" t="inlineStr">
        <is>
          <t>Reiterin</t>
        </is>
      </c>
      <c r="B15487" t="inlineStr"/>
      <c r="C15487" t="inlineStr"/>
      <c r="D15487" t="inlineStr">
        <is>
          <t>người đàn bà cưỡi ngựa</t>
        </is>
      </c>
    </row>
    <row r="15488">
      <c r="A15488" t="inlineStr">
        <is>
          <t>Reitgerte</t>
        </is>
      </c>
      <c r="B15488" t="inlineStr"/>
      <c r="C15488" t="inlineStr"/>
      <c r="D15488" t="inlineStr">
        <is>
          <t>vụ, mùa, thu hoạch của một vụ, cây trồng, cụm, nhom, loạt, tập, diều, tay cầm, sự cắt tóc ngắn, bộ da thuộc, đoạn cắt bỏ đầu, khúc cắt bỏ đầu, thịt bả vai - roi, roi da, người đánh xe ngựa, người phụ trách chó whipper-in), nghị viên phụ trách tổ chức, giấy báo của nghị viên phụ, cánh quạt máy xay gió, cáp kéo</t>
        </is>
      </c>
    </row>
    <row r="15489">
      <c r="A15489" t="inlineStr">
        <is>
          <t>Reithose</t>
        </is>
      </c>
      <c r="B15489" t="inlineStr"/>
      <c r="C15489" t="inlineStr"/>
      <c r="D15489" t="inlineStr">
        <is>
          <t>quần ống túm, quần</t>
        </is>
      </c>
    </row>
    <row r="15490">
      <c r="A15490" t="inlineStr">
        <is>
          <t>Reithosen</t>
        </is>
      </c>
      <c r="B15490" t="inlineStr"/>
      <c r="C15490" t="inlineStr"/>
      <c r="D15490" t="inlineStr">
        <is>
          <t>quần đi ngựa</t>
        </is>
      </c>
    </row>
    <row r="15491">
      <c r="A15491" t="inlineStr">
        <is>
          <t>Reitkunst</t>
        </is>
      </c>
      <c r="B15491" t="inlineStr"/>
      <c r="C15491" t="inlineStr"/>
      <c r="D15491" t="inlineStr">
        <is>
          <t>thuật cưỡi ngựa, tài cưỡi ngựa</t>
        </is>
      </c>
    </row>
    <row r="15492">
      <c r="A15492" t="inlineStr">
        <is>
          <t>Reitpferd</t>
        </is>
      </c>
      <c r="B15492" t="inlineStr"/>
      <c r="C15492" t="inlineStr"/>
      <c r="D15492" t="inlineStr">
        <is>
          <t>núi đặt trước danh từ riêng Mt), mép bức tranh, bìa dán tranh, khung, gọng, giá, ngựa cưỡi = das kleine Reitpferd +</t>
        </is>
      </c>
    </row>
    <row r="15493">
      <c r="A15493" t="inlineStr">
        <is>
          <t>Reitsport</t>
        </is>
      </c>
      <c r="B15493" t="inlineStr"/>
      <c r="C15493" t="inlineStr"/>
      <c r="D15493" t="inlineStr">
        <is>
          <t>môn cưỡi ngựa, sự đi xe, sự đi xe đạp, sự cưỡi lên, sự thả neo, con đường để đi ngựa, con đường xuyên qua rừng, con đường ven rừng, khu vực hành chính, khu vực bầu cử</t>
        </is>
      </c>
    </row>
    <row r="15494">
      <c r="A15494" t="inlineStr">
        <is>
          <t>reizbar</t>
        </is>
      </c>
      <c r="B15494" t="inlineStr"/>
      <c r="C15494" t="inlineStr"/>
      <c r="D15494" t="inlineStr">
        <is>
          <t>mật, có nhiều mật, mắc bệnh nhiều mật, hay gắt, bẳn tính, dễ cáu - tròng trành không vững, xộc xệch, ốm yếu, kỳ quặc, gàn dở, lập dị, đồng bóng, hay thay đổi, quanh co, khúc khuỷu, cáu kỉnh, quàu quạu - bực bội - gắt gỏng, cục cằn - dễ cháy, dễ bị khích động - nóng tính, dễ nổi giận - dễ bị kích thích, dễ cảm ứng - thần kinh, nóng nảy, bực dọc, hay hoảng sợ, hay lo lắng, hay bồn chồn, có dũng khí, có khí lực, mạnh mẽ, hùng mạnh, cô đọng, khúc chiết - - hay hờn mát, hay dằn dỗi - rasping, dễ bực tức - có cảm giác, cảm giác, dễ cảm, dễ cảm động, dễ cảm xúc, nhạy cảm, nhạy - hay cáu, nóng - có đường sọc, có vệt, có vỉa - hay hờn giận, hay giận dỗi, hay cáu kỉnh, dễ bị động lòng, dễ bị phật ý - hay bực mình, dễ bực mình, hay sốt ruột - giống sáp, có màu sáp, vàng nhợt nhạt, thoái hoá sáp = reizbar + = leicht reizbar +</t>
        </is>
      </c>
    </row>
    <row r="15495">
      <c r="A15495" t="inlineStr">
        <is>
          <t>Reizbarkeit</t>
        </is>
      </c>
      <c r="B15495" t="inlineStr"/>
      <c r="C15495" t="inlineStr"/>
      <c r="D15495" t="inlineStr">
        <is>
          <t>tính cứng đầu cứng cổ, tính bướng bỉnh, sự cau có, tính hay phát khùng - tính hay bực bội, tính hay cáu kỉnh - tính nóng, tính dễ cáu, tính dễ nổi giận - tính cáu kỉnh, tính dễ bị kích thích, tính cảm ứng - tính cau có, tính hay bực tức, tính hay dằn dỗi - tính dễ cảm xúc, tính nhạy cảm, tính nhạy, độ nhạy - tính hay hờn giận, tính hay giận dỗi, tính hay gắt, tính dễ bị động lòng, tính dễ bị phật ý - tính dễ động lòng - tính gắt gỏng, tính chua chát, tính hay châm chọc, tính hiểm ác</t>
        </is>
      </c>
    </row>
    <row r="15496">
      <c r="A15496" t="inlineStr">
        <is>
          <t>Reize</t>
        </is>
      </c>
      <c r="B15496" t="inlineStr"/>
      <c r="C15496" t="inlineStr"/>
      <c r="D15496">
        <f> die Überempfindlichkeit gegen Reize +</f>
        <v/>
      </c>
    </row>
    <row r="15497">
      <c r="A15497" t="inlineStr">
        <is>
          <t>reizen</t>
        </is>
      </c>
      <c r="B15497" t="inlineStr"/>
      <c r="C15497" t="inlineStr"/>
      <c r="D15497" t="inlineStr">
        <is>
          <t>làm trầm trọng thêm, làm nặng thêm, làm nguy ngập thêm, làm xấu thêm, làm bực mình, làm phát cáu, làm cho tức, chọc tức - gây phản tác dụng, trung hoà, gây nên đối kháng, gây mối thù địch, làm cho phản đối, làm cho phản kháng, chống lại, phản kháng, phản đối - hút, thu hút, hấp dẫn, lôi cuốn - đương đầu với, chống cư - dụ dỗ, cám dỗ, lôi kéo, nhử vào bẫy - làm tăng, làm trầm trọng, làm bực tức, làm cáu tiết, làm tức giận - làm trầm trọng hơn, làm giận điên lên, khích - tìm về, đem về, làm chảy máu, làm trào ra, bán được, làm xúc động, làm vui thích, mua vui, quyến rũ, làm mê hoặc, làm say mê, thở ra, lấy, đấm thụi, thoi - xúi bẩy, xúi giục, chườm nóng - kích thích, làm tấy lên, làm rát, bác bỏ, làm cho mất giá trị - - chạm tự ái của, làm giận dỗi, khêu gợi - kích động, khiêu khích, trêu chọc, gây - khua, khuấy động, đánh thức, làm thức tỉnh, khích động, khuấy, làm nổi giận, kéo mạnh, ra sức kéo, + up) thức tỉnh, tỉnh dây, thức tỉnh, muối - quấy, làm lay động, làm chuyển động, cời, + up) kích thích, xúi gục, gây ra, có thể khuấy được, động đậy, nhúc nhích, cựa quậy - chòng ghẹo, trêu tức, chòng, quấy rầy, tháo, rút sợi, gỡ rối, chải - xúi, nhử, làm thèm, gợi thèm - cù, làm cho buồn cười = reizen + = reizen + = reizen zu +</t>
        </is>
      </c>
    </row>
    <row r="15498">
      <c r="A15498" t="inlineStr">
        <is>
          <t>reizend</t>
        </is>
      </c>
      <c r="B15498" t="inlineStr"/>
      <c r="C15498" t="inlineStr"/>
      <c r="D15498" t="inlineStr">
        <is>
          <t>đáng kính yêu, đáng quý mến, đáng yêu, đáng tôn sùng, đáng sùng bái, đáng tôn thờ - tử tế, tốt bụng, nhã nhặn, hoà nhã, dễ thương - làm say mê, làm mê mẩn, làm say đắm, quyến rũ, mê hồn - đẹp, duyên dáng, yêu kiều, có sức quyến rũ - xảo quyệt, xảo trá, gian giảo, láu cá, ranh vặt, khôn vặt, xinh xắn, khéo léo, khéo tay - lanh lợi, sắc sảo, tinh khôn - - thích thú, thú vị - làm mê hoặc - giết chết, làm chết, làm kiệt sức, làm bã người, làm phục lăn, làm thích mê đi, làm choáng người, làm cười vỡ bụng - đẹp đẽ, xinh, có duyên, vui thú - dễ chịu, tốt, hấp dẫn, xinh đẹp, ngoan, chu đáo, tỉ mỉ, câu nệ, khó tính, khảnh, cầu kỳ, sành sỏi, tế nhị, tinh vi, kỹ, hay ho, chính xác - vui vẻ, làm thích ý, vừa ý, đẹp hay, vui, êm đềm, dịu dàng, hay vui đùa, hay pha trò, hay khôi hài - xinh xinh, hay hay, đẹp mắt, hay, cừ, tốt..., hay gớm, hay ho gớm, lớn, kha khá, dũng cảm, gan dạ, cường tráng, mạnh mẽ, khá - ngọt, thơm, êm ái, du dương, tươi, dễ dãi - có những ý nghĩ kỳ dị, phô trương, hoa hoè hoa sói - lôi cuốn, tưi tỉnh, rạng rỡ</t>
        </is>
      </c>
    </row>
    <row r="15499">
      <c r="A15499" t="inlineStr">
        <is>
          <t>reizlos</t>
        </is>
      </c>
      <c r="B15499" t="inlineStr"/>
      <c r="C15499" t="inlineStr"/>
      <c r="D15499" t="inlineStr">
        <is>
          <t>không đẹp, vô duyên - - ít hấp dẫn, không lôi cuốn, không quyến rũ, không có duyên, khó thương, khó ưa - không nhã nhặn, không đoan trang - không hấp dẫn, không ngon - không đáng yêu = reizlos sein +</t>
        </is>
      </c>
    </row>
    <row r="15500">
      <c r="A15500" t="inlineStr">
        <is>
          <t>Reizlosigkeit</t>
        </is>
      </c>
      <c r="B15500" t="inlineStr"/>
      <c r="C15500" t="inlineStr"/>
      <c r="D15500" t="inlineStr">
        <is>
          <t>sự khô cằn, sự khô khan, sự vô vị - tính khó thương, tính không đáng yêu, vẻ vô duyên</t>
        </is>
      </c>
    </row>
    <row r="15501">
      <c r="A15501" t="inlineStr">
        <is>
          <t>Reizmittel</t>
        </is>
      </c>
      <c r="B15501" t="inlineStr"/>
      <c r="C15501" t="inlineStr"/>
      <c r="D15501" t="inlineStr">
        <is>
          <t>người kích thích, người kích động, bộ kích thích - điều làm cái, chất kích thích - tác nhân kích thích = das Reizmittel + = das Reizmittel + = die Reizmittel +</t>
        </is>
      </c>
    </row>
    <row r="15502">
      <c r="A15502" t="inlineStr">
        <is>
          <t>Reizung</t>
        </is>
      </c>
      <c r="B15502" t="inlineStr"/>
      <c r="C15502" t="inlineStr"/>
      <c r="D15502" t="inlineStr">
        <is>
          <t>sự kích thích - sự kích động, tình trạng bị kích thích, tình trạng bị kích động, sự nhộn nhịp, sự náo động, sự sôi nổi - sự xúi bẩy, sự xúi giục, sự khích, sự chườm nóng - sự làm phát cáu, sự chọc tức, tình trạng bị làm phát cáu, tình trạng bị chọc tức, sự làm tấy lên, sự làm rát - sự khích động, điều xúi giục, điều khích động, sự khiêu khích, sự trêu chọc, điều khiêu khích, điều trêu chọc, điều chọc tức - sự khuyến khích</t>
        </is>
      </c>
    </row>
    <row r="15503">
      <c r="A15503" t="inlineStr">
        <is>
          <t>reizvoll</t>
        </is>
      </c>
      <c r="B15503" t="inlineStr"/>
      <c r="C15503" t="inlineStr"/>
      <c r="D15503" t="inlineStr">
        <is>
          <t>van lơn, cầu khẩn, cảm động, thương tâm, làm mủi lòng, lôi cuốn, quyến rũ - hút, thu hút, hấp dẫn, có duyên - đẹp, duyên dáng, yêu kiều, có sức quyến rũ, làm say mê, làm mê mẩn - có sức cám dỗ, làm say đắm - xúi giục, cám dỗ, khêu gợi, gây thèm = reizvoll sein +</t>
        </is>
      </c>
    </row>
    <row r="15504">
      <c r="A15504" t="inlineStr">
        <is>
          <t>Rekapitulation</t>
        </is>
      </c>
      <c r="B15504" t="inlineStr"/>
      <c r="C15504" t="inlineStr"/>
      <c r="D15504" t="inlineStr">
        <is>
          <t>sự tóm lại, sự tóm tắt lại, bản tóm tắt lại</t>
        </is>
      </c>
    </row>
    <row r="15505">
      <c r="A15505" t="inlineStr">
        <is>
          <t>rekapitulieren</t>
        </is>
      </c>
      <c r="B15505" t="inlineStr"/>
      <c r="C15505" t="inlineStr"/>
      <c r="D15505" t="inlineStr">
        <is>
          <t>tóm lại, tóm tắt lại</t>
        </is>
      </c>
    </row>
    <row r="15506">
      <c r="A15506" t="inlineStr">
        <is>
          <t>Rekeln</t>
        </is>
      </c>
      <c r="B15506" t="inlineStr"/>
      <c r="C15506" t="inlineStr"/>
      <c r="D15506" t="inlineStr">
        <is>
          <t>sự nằm dài ra, sự nằm ườn ra, tư thế uể oải, sự vươn vai</t>
        </is>
      </c>
    </row>
    <row r="15507">
      <c r="A15507" t="inlineStr">
        <is>
          <t>rekeln</t>
        </is>
      </c>
      <c r="B15507" t="inlineStr"/>
      <c r="C15507" t="inlineStr"/>
      <c r="D15507" t="inlineStr">
        <is>
          <t>thè lưỡi, ngả, chống, tựa một cách uể oải vào, thè ra, ngả đầu, gác tay chân một cách uể oải, ngồi uể oải, đứng uể oải, tựa uể oải = sich rekeln +</t>
        </is>
      </c>
    </row>
    <row r="15508">
      <c r="A15508" t="inlineStr">
        <is>
          <t>Reklamation</t>
        </is>
      </c>
      <c r="B15508" t="inlineStr"/>
      <c r="C15508" t="inlineStr"/>
      <c r="D15508" t="inlineStr">
        <is>
          <t>lời than phiền, lời phàn nàn, lời oán trách, lời than thở, điều đáng phàn nàn, điều đáng than phiền, bệnh, sự đau, sự kêu nài, đơn kiện</t>
        </is>
      </c>
    </row>
    <row r="15509">
      <c r="A15509" t="inlineStr">
        <is>
          <t>Reklame</t>
        </is>
      </c>
      <c r="B15509" t="inlineStr"/>
      <c r="C15509" t="inlineStr"/>
      <c r="D15509" t="inlineStr">
        <is>
          <t>sự quảng cáo, bài quảng cáo, tờ quảng cáo, tờ yết thị, tờ thông báo - sự quảng cáo rùm beng, sự tăng giá, sự nổi tiếng, sự tăng thế - mẹo để được khen, lời nói láo cốt để được khen, lời nói khéo - người chào hàng, buổi phát thanh quảng cáo hàng - sự thăng chức, sự thăng cấp, sự đề bạt, sự cho lên lớp, sự đẩy mạnh, sự xúc tiến, sự khuyến khích, sự đề xướng, sự sáng lập, sự tích cực ủng hộ để thông qua, sự vận động để thông qua - sự tuyên truyền, tài liệu tuyên truyền, tin tuyên truyền, thuyết được tuyên truyền..., cơ quan tuyên truyền, tổ chức tuyên truyền, giáo đoàn truyền giáo the Congregation of the Propaganda) - tính công khai, sự làm cho thiên hạ biết đến, sự rao hàng - dấu, đốm, vết, vết nhơ, vết đen, chấm đen ở đầu bàn bi-a, cá đù chấm, bồ câu đốm, nơi, chốn, sự chấm trước, con ngựa được chấm, một chút, một ít, đèn sân khấu spotlight), địa vị, chỗ làm ăn - chức vụ, vị trí trong danh sách = Reklame machen + = Reklame machen für + = die marktschreierische Reklame +</t>
        </is>
      </c>
    </row>
    <row r="15510">
      <c r="A15510" t="inlineStr">
        <is>
          <t>Reklameplakat</t>
        </is>
      </c>
      <c r="B15510" t="inlineStr"/>
      <c r="C15510" t="inlineStr"/>
      <c r="D15510" t="inlineStr">
        <is>
          <t>áp phích, quảng cáo, người dán áp phích, người dán quảng cáo bill-poster)</t>
        </is>
      </c>
    </row>
    <row r="15511">
      <c r="A15511" t="inlineStr">
        <is>
          <t>reklamieren</t>
        </is>
      </c>
      <c r="B15511" t="inlineStr"/>
      <c r="C15511" t="inlineStr"/>
      <c r="D15511" t="inlineStr">
        <is>
          <t>long trọng, xác nhận, cam đoan, quả quyết, phản kháng, kháng nghị, + against) phản kháng, phản đối - cải tạo, giác ngộ, khai hoang, vỡ hoang, làm khô, thuần hoá, khai hoá, làm cho văn minh, đòi lại, khiếu nại</t>
        </is>
      </c>
    </row>
    <row r="15512">
      <c r="A15512" t="inlineStr">
        <is>
          <t>rekognoszieren</t>
        </is>
      </c>
      <c r="B15512" t="inlineStr"/>
      <c r="C15512" t="inlineStr"/>
      <c r="D15512" t="inlineStr">
        <is>
          <t>trinh sát, do thám, thăm dò</t>
        </is>
      </c>
    </row>
    <row r="15513">
      <c r="A15513" t="inlineStr">
        <is>
          <t>Rekognoszierung</t>
        </is>
      </c>
      <c r="B15513" t="inlineStr"/>
      <c r="C15513" t="inlineStr"/>
      <c r="D15513" t="inlineStr">
        <is>
          <t>sự trinh sát, sự do thám, đội trinh sát, sự thăm dò</t>
        </is>
      </c>
    </row>
    <row r="15514">
      <c r="A15514" t="inlineStr">
        <is>
          <t>rekonstruieren</t>
        </is>
      </c>
      <c r="B15514" t="inlineStr"/>
      <c r="C15514" t="inlineStr"/>
      <c r="D15514" t="inlineStr">
        <is>
          <t>xây dựng lại, kiến thiết lại, đóng lại, dựng lại, diễn lại - hoàn lại, trả lại, sửa chữa lại, phục hồi lại, xây dựng lại như cũ, phục, đặt lại chỗ cũ, khôi phục lại, hồi phục, lập lại, tạo lại</t>
        </is>
      </c>
    </row>
    <row r="15515">
      <c r="A15515" t="inlineStr">
        <is>
          <t>Rekonvaleszent</t>
        </is>
      </c>
      <c r="B15515" t="inlineStr"/>
      <c r="C15515" t="inlineStr"/>
      <c r="D15515" t="inlineStr">
        <is>
          <t>người dưỡng bệnh</t>
        </is>
      </c>
    </row>
    <row r="15516">
      <c r="A15516" t="inlineStr">
        <is>
          <t>Rekonvaleszenz</t>
        </is>
      </c>
      <c r="B15516" t="inlineStr"/>
      <c r="C15516" t="inlineStr"/>
      <c r="D15516" t="inlineStr">
        <is>
          <t>sự lại sức, sự hồi phục, thời kỳ dưỡng bệnh</t>
        </is>
      </c>
    </row>
    <row r="15517">
      <c r="A15517" t="inlineStr">
        <is>
          <t>Rekord</t>
        </is>
      </c>
      <c r="B15517" t="inlineStr"/>
      <c r="C15517" t="inlineStr"/>
      <c r="D15517" t="inlineStr">
        <is>
          <t>độ cao, điểm cao, quân bài cao nhất, nơi cao, trời cao - hồ sơ, biên bản, sự ghi chép, văn thư, sổ sách, di tích, đài, bia, vật kỷ niệm, lý lịch, kỷ lục, đĩa hát, đĩa ghi âm, cao nhất = Rekord- + = den Rekord brechen + = einen Rekord brechen + = einen Rekord aufstellen +</t>
        </is>
      </c>
    </row>
    <row r="15518">
      <c r="A15518" t="inlineStr">
        <is>
          <t>Rekrut</t>
        </is>
      </c>
      <c r="B15518" t="inlineStr"/>
      <c r="C15518" t="inlineStr"/>
      <c r="D15518" t="inlineStr">
        <is>
          <t>lính quân dịch - người được tuyển vào quân đội - lính mới, tân binh - võ sĩ trẻ đang tập dượt để lên đài, người đang được huấn luyện, thực tập sinh = der Rekrut +</t>
        </is>
      </c>
    </row>
    <row r="15519">
      <c r="A15519" t="inlineStr">
        <is>
          <t>Rekruten</t>
        </is>
      </c>
      <c r="B15519" t="inlineStr"/>
      <c r="C15519" t="inlineStr"/>
      <c r="D15519" t="inlineStr">
        <is>
          <t>điểm lấy nước vào, sự lấy vào, vật lấy vào, lượng lấy vào, đương hầm thông hơi, chỗ eo, đất khai hoang</t>
        </is>
      </c>
    </row>
    <row r="15520">
      <c r="A15520" t="inlineStr">
        <is>
          <t>rekrutieren</t>
        </is>
      </c>
      <c r="B15520" t="inlineStr"/>
      <c r="C15520" t="inlineStr"/>
      <c r="D15520" t="inlineStr">
        <is>
          <t>mộ, tuyển mộ, tìm thêm, tuyển thêm, lấy thêm, bổ sung chỗ trống, phục hồi, lấy sức khoẻ lại</t>
        </is>
      </c>
    </row>
    <row r="15521">
      <c r="A15521" t="inlineStr">
        <is>
          <t>Rekrutierung</t>
        </is>
      </c>
      <c r="B15521" t="inlineStr"/>
      <c r="C15521" t="inlineStr"/>
      <c r="D15521" t="inlineStr">
        <is>
          <t>sự tuyển mộ, sự lấy thêm, sự tuyển thêm, sự bổ sung, sự lấp chỗ trống, sự phục hồi sức khoẻ</t>
        </is>
      </c>
    </row>
    <row r="15522">
      <c r="A15522" t="inlineStr">
        <is>
          <t>rektal</t>
        </is>
      </c>
      <c r="B15522" t="inlineStr"/>
      <c r="C15522" t="inlineStr"/>
      <c r="D15522" t="inlineStr">
        <is>
          <t>ruột thẳng</t>
        </is>
      </c>
    </row>
    <row r="15523">
      <c r="A15523" t="inlineStr">
        <is>
          <t>Rektion</t>
        </is>
      </c>
      <c r="B15523" t="inlineStr"/>
      <c r="C15523" t="inlineStr"/>
      <c r="D15523" t="inlineStr">
        <is>
          <t>sự cai trị, sự thống trị, chính phủ, nội các, chính quyền, chính thể, bang, tỉnh, sự cai quản, sự kiềm chế, sự chi phối - chế độ ăn uống, chế độ dinh dưỡng, chế độ điều trị, quan hệ chi phối, chế độ</t>
        </is>
      </c>
    </row>
    <row r="15524">
      <c r="A15524" t="inlineStr">
        <is>
          <t>Rektor</t>
        </is>
      </c>
      <c r="B15524" t="inlineStr"/>
      <c r="C15524" t="inlineStr"/>
      <c r="D15524" t="inlineStr">
        <is>
          <t>chủ tịch, tổng thống, hiệu trưởng, thống sứ, thống đốc - mục sư - phó chưởng án, phó hiệu trưởng đại học</t>
        </is>
      </c>
    </row>
    <row r="15525">
      <c r="A15525" t="inlineStr">
        <is>
          <t>Rektorat</t>
        </is>
      </c>
      <c r="B15525" t="inlineStr"/>
      <c r="C15525" t="inlineStr"/>
      <c r="D15525" t="inlineStr">
        <is>
          <t>chức chủ tịch, chức tổng thống, nhiệm kỳ chủ tịch, nhiệm kỳ tổng thống, quận, bang - chức hiệu trưởng - - nhà của hiệu trưởng, nhà của mục sư, của cải thu nhập của mục sư</t>
        </is>
      </c>
    </row>
    <row r="15526">
      <c r="A15526" t="inlineStr">
        <is>
          <t>Relais</t>
        </is>
      </c>
      <c r="B15526" t="inlineStr"/>
      <c r="C15526" t="inlineStr"/>
      <c r="D15526" t="inlineStr">
        <is>
          <t>kíp ngựa, ca, kíp, số lượng đồ vật để thay thế, cuộc chạy đua tiếp sức, Rơle, chương trình tiếp âm, tiếp âm</t>
        </is>
      </c>
    </row>
    <row r="15527">
      <c r="A15527" t="inlineStr">
        <is>
          <t>Relaisstation</t>
        </is>
      </c>
      <c r="B15527" t="inlineStr"/>
      <c r="C15527" t="inlineStr"/>
      <c r="D15527" t="inlineStr">
        <is>
          <t>đài tiếp âm</t>
        </is>
      </c>
    </row>
    <row r="15528">
      <c r="A15528" t="inlineStr">
        <is>
          <t>Relation</t>
        </is>
      </c>
      <c r="B15528" t="inlineStr"/>
      <c r="C15528" t="inlineStr"/>
      <c r="D15528" t="inlineStr">
        <is>
          <t>sự kể lại, sự thuật lại, chuyện kể lại, sự liên lạc, mối quan hệ, mối tương quan, mối liên hệ, sự giao thiệp, người bà con, họ hàng, thân thuộc, sự đưa đơn lên chưởng lý</t>
        </is>
      </c>
    </row>
    <row r="15529">
      <c r="A15529" t="inlineStr">
        <is>
          <t>relativ</t>
        </is>
      </c>
      <c r="B15529" t="inlineStr"/>
      <c r="C15529" t="inlineStr"/>
      <c r="D15529" t="inlineStr">
        <is>
          <t>có kiên quan, cân xứng với, cân đối vơi, tuỳ theo, quan hệ, tương đối - có liên quan, có quan hệ với = wir kamen relativ spät +</t>
        </is>
      </c>
    </row>
    <row r="15530">
      <c r="A15530" t="inlineStr">
        <is>
          <t>Relativpronomen</t>
        </is>
      </c>
      <c r="B15530" t="inlineStr"/>
      <c r="C15530" t="inlineStr"/>
      <c r="D15530" t="inlineStr">
        <is>
          <t>bà con thân thuộc, người có họ, đại từ quan hệ relative pronoun)</t>
        </is>
      </c>
    </row>
    <row r="15531">
      <c r="A15531" t="inlineStr">
        <is>
          <t>relegieren</t>
        </is>
      </c>
      <c r="B15531" t="inlineStr"/>
      <c r="C15531" t="inlineStr"/>
      <c r="D15531" t="inlineStr">
        <is>
          <t>loại bỏ, bỏ xó, bỏ riêng ra, giao cho, chuyển đến để tìm hiểu thêm, đổi đi xa, đày ải, hạ tầng - về sống ở nông thôn, về vui cảnh điền viên, tạm đuổi, trát vữa nhám = zeitweilig relegieren +</t>
        </is>
      </c>
    </row>
    <row r="15532">
      <c r="A15532" t="inlineStr">
        <is>
          <t>Relief</t>
        </is>
      </c>
      <c r="B15532" t="inlineStr"/>
      <c r="C15532" t="inlineStr"/>
      <c r="D15532" t="inlineStr">
        <is>
          <t>sự giảm nhẹ, sự bớt đi, sự làm khuây, sự cứu tế, sự trợ cấp, sự cứu viện, sự giải vây, sự thay phiên, sự đổi gác, sự đền bù, sự bồi thường, sự sửa lại, sự uốn nắn, cái làm cho vui lên - cái làm cho đỡ đều đều tẻ nhạt, cái làm cho đỡ căng thẳng, relievo, sự nổi bật lên, địa hình</t>
        </is>
      </c>
    </row>
    <row r="15533">
      <c r="A15533" t="inlineStr">
        <is>
          <t>Reliefarbeit</t>
        </is>
      </c>
      <c r="B15533" t="inlineStr"/>
      <c r="C15533" t="inlineStr"/>
      <c r="D15533" t="inlineStr">
        <is>
          <t>sự chạm nổi, sự rập nổ, sự làm nổi - sự đắp nổi, đồ đắp nổi relief)</t>
        </is>
      </c>
    </row>
    <row r="15534">
      <c r="A15534" t="inlineStr">
        <is>
          <t>Reliefkarte</t>
        </is>
      </c>
      <c r="B15534" t="inlineStr"/>
      <c r="C15534" t="inlineStr"/>
      <c r="D15534" t="inlineStr">
        <is>
          <t>bản đồ địa hình nổi</t>
        </is>
      </c>
    </row>
    <row r="15535">
      <c r="A15535" t="inlineStr">
        <is>
          <t>Religion</t>
        </is>
      </c>
      <c r="B15535" t="inlineStr"/>
      <c r="C15535" t="inlineStr"/>
      <c r="D15535" t="inlineStr">
        <is>
          <t>lòng tin, đức tin, sự tin tưởng, tin tưởng - tôn giáo, đạo, sự tín ngưỡng, sự tu hành, sự sùng bái, việc có nghĩa vụ phải làm = die jüdische Religion +</t>
        </is>
      </c>
    </row>
    <row r="15536">
      <c r="A15536" t="inlineStr">
        <is>
          <t>Religions-</t>
        </is>
      </c>
      <c r="B15536" t="inlineStr"/>
      <c r="C15536" t="inlineStr"/>
      <c r="D15536" t="inlineStr">
        <is>
          <t>tôn giáo, tín ngưỡng, sự tu hành, sùng đạo, mộ đạo, ngoan đạo, chu đáo, cẩn thận, tận tâm cao</t>
        </is>
      </c>
    </row>
    <row r="15537">
      <c r="A15537" t="inlineStr">
        <is>
          <t>Relikt</t>
        </is>
      </c>
      <c r="B15537" t="inlineStr"/>
      <c r="C15537" t="inlineStr"/>
      <c r="D15537" t="inlineStr">
        <is>
          <t>thành tích, di tích, di vật, di hài</t>
        </is>
      </c>
    </row>
    <row r="15538">
      <c r="A15538" t="inlineStr">
        <is>
          <t>Reling</t>
        </is>
      </c>
      <c r="B15538" t="inlineStr"/>
      <c r="C15538" t="inlineStr"/>
      <c r="D15538" t="inlineStr">
        <is>
          <t>hàng rào chắn song, tay vịn thang gác, bao lơn, sự chửi rủa, sự mắng nhiếc, sự xỉ vả, lời chửi rủa, lời xỉ vả = die Reling +</t>
        </is>
      </c>
    </row>
    <row r="15539">
      <c r="A15539" t="inlineStr">
        <is>
          <t>Reliquie</t>
        </is>
      </c>
      <c r="B15539" t="inlineStr"/>
      <c r="C15539" t="inlineStr"/>
      <c r="D15539" t="inlineStr">
        <is>
          <t>thành tích, di tích, di vật, di hài</t>
        </is>
      </c>
    </row>
    <row r="15540">
      <c r="A15540" t="inlineStr">
        <is>
          <t>remanent</t>
        </is>
      </c>
      <c r="B15540" t="inlineStr"/>
      <c r="C15540" t="inlineStr"/>
      <c r="D15540" t="inlineStr">
        <is>
          <t>còn dư, còn lại</t>
        </is>
      </c>
    </row>
    <row r="15541">
      <c r="A15541" t="inlineStr">
        <is>
          <t>Reminiszenz</t>
        </is>
      </c>
      <c r="B15541" t="inlineStr"/>
      <c r="C15541" t="inlineStr"/>
      <c r="D15541" t="inlineStr">
        <is>
          <t>sự nhớ lại, sự hồi tưởng, nét phảng phất làm nhớ lại, kỷ niệm, tập ký sự, hồi ký, nét phảng phất</t>
        </is>
      </c>
    </row>
    <row r="15542">
      <c r="A15542" t="inlineStr">
        <is>
          <t>Remisse</t>
        </is>
      </c>
      <c r="B15542" t="inlineStr"/>
      <c r="C15542" t="inlineStr"/>
      <c r="D15542" t="inlineStr">
        <is>
          <t>người nhận tiền gửi đến, người nhận hàng gửi đến</t>
        </is>
      </c>
    </row>
    <row r="15543">
      <c r="A15543" t="inlineStr">
        <is>
          <t>Ren</t>
        </is>
      </c>
      <c r="B15543" t="inlineStr"/>
      <c r="C15543" t="inlineStr"/>
      <c r="D15543" t="inlineStr">
        <is>
          <t>tuần lộc</t>
        </is>
      </c>
    </row>
    <row r="15544">
      <c r="A15544" t="inlineStr">
        <is>
          <t>Rendezvous</t>
        </is>
      </c>
      <c r="B15544" t="inlineStr"/>
      <c r="C15544" t="inlineStr"/>
      <c r="D15544" t="inlineStr">
        <is>
          <t>quả chà là, cây chà là, ngày tháng, niên hiệu, niên kỷ, kỳ, kỳ hạn, thời kỳ, thời đại, tuổi tác, đời người, sự hẹn hò, sự hẹn gặp - chỗ hẹn, nơi hẹn gặp, nơi quy định gặp nhau theo kế hoạch, cuộc gặp gỡ hẹn hò</t>
        </is>
      </c>
    </row>
    <row r="15545">
      <c r="A15545" t="inlineStr">
        <is>
          <t>Rennbahn</t>
        </is>
      </c>
      <c r="B15545" t="inlineStr"/>
      <c r="C15545" t="inlineStr"/>
      <c r="D15545"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trường đua ngựa</t>
        </is>
      </c>
    </row>
    <row r="15546">
      <c r="A15546" t="inlineStr">
        <is>
          <t>Rennboot</t>
        </is>
      </c>
      <c r="B15546" t="inlineStr"/>
      <c r="C15546" t="inlineStr"/>
      <c r="D15546" t="inlineStr">
        <is>
          <t>vận động viên đua, ngựa đua, xe đua, thuyền đua, đường ray vòng để xoay bệ đại bác, rắn lải đen = das leichte Rennboot +</t>
        </is>
      </c>
    </row>
    <row r="15547">
      <c r="A15547" t="inlineStr">
        <is>
          <t>Rennen</t>
        </is>
      </c>
      <c r="B15547" t="inlineStr"/>
      <c r="C15547" t="inlineStr"/>
      <c r="D15547"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hơi nóng, sức nóng, sự nóng, nhiệt, sự nóng bức, sự nóng nực, trạng thái bừng bừng, trạng thái viêm tấy, vị cay, sự nóng chảy, sự giận dữ, sự nổi nóng, sự nồng nhiệt, sự hăng hái - sự động đực, sự cố gắng một mạch, sự làm một mạch, cuộc đấu, cuộc đua, sự nung, sự tăng cường thi hành luật pháp, sự tăng cường điều tra, sự thúc ép, sự cưỡng ép - nòi, chủng tộc, nòi người, loài, giống, giòng giống, loại, giới, hạng, rễ, rễ gừng, củ gừng, cuộc chạy đua, cuộc đua ngựa, dòng nước lũ, dòng nước chảy xiết, sông đào dẫn nước, con kênh, cuộc đời - đời người, sự vận hành, vòng ổ trục, vòng ổ bi - sự chạy, cuộc hành trình ngắn, cuộc đi tham quan ngắn, cuộc đi dạo, cuộc đi chơi, chuyến đi, quâng đường đi, sự hoạt động, thời gian vận hành, sự giảm nhanh, sự tụt nhanh, sự hạ nhanh - sự sụp đổ nhanh, thời gian liên tục, hồi, cơn, tầng lớp đại đa số, loại bình thường, hạng bình thường, thứ, đàn, bầy, sân nuôi, cánh đồng cỏ, bâi rào kín, dấu vết quâng đường thường lui tới - máng dẫn nước, ngòi, lạch, nước, dòng suối,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sự vậm hành, sự chảy, sự buôn lậu, sự phá vòng vây, sự quản lý, sự trông nom, sự điều khiển = beim Rennen + = das tote Rennen + = das Rennen machen + = ein Rennen reiten + = gut im Rennen liegen + = vor dem Rennen wiegen + = ein Rennen veranstalten + = ein immer schnelleres Rennen +</t>
        </is>
      </c>
    </row>
    <row r="15548">
      <c r="A15548" t="inlineStr">
        <is>
          <t>rennen</t>
        </is>
      </c>
      <c r="B15548" t="inlineStr"/>
      <c r="C15548" t="inlineStr"/>
      <c r="D15548" t="inlineStr">
        <is>
          <t>barge in xâm nhập, đột nhập, barge into xô phải, va phải, chở bằng thuyền - săn đuổi, cho chạy, chạy, chảy - đập vỡ, làm tan nát, làm tan vỡ, làm tiêu tan, làm lúng túng, làm bối rối, làm thất vọng, làm chán nản, ném mạnh, văng mạnh, va mạnh, lao tới, xông tới, nhảy bổ tới, đụng mạnh - chạy vụt, lao nhanh, chửi mắng, nói nặng, hất, ném, vứt, quăng, liệng, lao, tống, hất ngã, đá hậu, vung, đưa nhìn lơ đãng, toà án, phát ra, đẩy tung - - thúc làm gấp, giục mau lên, đẩy nhanh, vội, vội vàng, vội vã, hấp tấp, đi gấp, đến gấp - chạy đua với, chạy thi với, phóng thật nhanh, cho phi, cho đua với, cho chạy hết tốc độ, lôi chạy, lôi đi nhanh, vội vã cho thông qua, đua, chạy nhanh, quạt nhanh, chạy quá nhanh - ham mê đua ngựa - chạy vội, chạy trốn, tẩu thoát, chạy đua, vận hành, hoạt động, trôi đi, lướt đi, trượt đi, chạy lướt, lăn mau..., xoay quanh, bỏ khắp, mọc lan ra, chạy dài, chạy quanh, được viết - được thảo, được kể, có nội dung, tiếp tục tồn tại, tiếp diễn trong một quãng thời gian liên tục, kéo dài, có giá trị, có hiệu lực, ám ảnh, vương vấn, lưu luyến, truyền mãi, còn mãi mãi - lan nhanh, truyền đi, hướng về, nghĩ về, chạy trên tuyến đường, nhoè, thôi, phai, bạc, đầm đìa, lênh láng, dầm dề, rỉ rò, lên tới, đạt tới, trở nên, trở thành, có xu thế, có chiều hướng, tuột, ngược nước để đẻ - ứng cử, chạy thi, cho chạy đua, vượt qua, chọc thủng, phá vỡ, cầu, phó mặc, theo, đi theo, đuổi theo, rượt theo, cho chảy, đổ vào khuôn, chỉ huy, điều khiển, quản lý, trông nom, xô vào, lao vào, đụng vào - đâm vào, chọc vào, luồn, đưa lướt đi, đổ tràn trề, đổ chứa chan, đổ lai láng, chảy đầm đìa, chảy ròng ròng, cho ra đồng cỏ, buôn lậu, khâu lược, gạch, vẽ, đặt, để cho chất đống, đem, đề cử, giới thiệu - ủng hộ - xông lên, đổ xô tới, vội vã đi gấp, chảy mạnh, chảy dồn, xuất hiện đột ngột, xô, đẩy, đánh chiếm ào ạt, chém, lấy giá cắt cổ, gửi đi gấp, đưa đi gấp, đưa thông qua vội vã, tăng lên đột ngột = rennen + = rennen + = eifrig hin und her rennen +</t>
        </is>
      </c>
    </row>
    <row r="15549">
      <c r="A15549" t="inlineStr">
        <is>
          <t>Rennhund</t>
        </is>
      </c>
      <c r="B15549" t="inlineStr"/>
      <c r="C15549" t="inlineStr"/>
      <c r="D15549" t="inlineStr">
        <is>
          <t>chó đua, xe tăng nhẹ</t>
        </is>
      </c>
    </row>
    <row r="15550">
      <c r="A15550" t="inlineStr">
        <is>
          <t>Rennpferd</t>
        </is>
      </c>
      <c r="B15550" t="inlineStr"/>
      <c r="C15550" t="inlineStr"/>
      <c r="D15550" t="inlineStr">
        <is>
          <t>vật bay, con vật có cánh, xe đi nhanh như bay, con vật bay nhanh, người lái máy bay, cái nhảy vút lên, người nhiều tham vọng, bánh đà - ngựa đua - vận động viên đua, xe đua, thuyền đua, đường ray vòng để xoay bệ đại bác, rắn lải đen - 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t>
        </is>
      </c>
    </row>
    <row r="15551">
      <c r="A15551" t="inlineStr">
        <is>
          <t>Rennrad</t>
        </is>
      </c>
      <c r="B15551" t="inlineStr"/>
      <c r="C15551" t="inlineStr"/>
      <c r="D15551" t="inlineStr">
        <is>
          <t>vận động viên đua, ngựa đua, xe đua, thuyền đua, đường ray vòng để xoay bệ đại bác, rắn lải đen</t>
        </is>
      </c>
    </row>
    <row r="15552">
      <c r="A15552" t="inlineStr">
        <is>
          <t>Rennsport</t>
        </is>
      </c>
      <c r="B15552" t="inlineStr"/>
      <c r="C15552" t="inlineStr"/>
      <c r="D15552">
        <f> sich dem Rennsport widmen +</f>
        <v/>
      </c>
    </row>
    <row r="15553">
      <c r="A15553" t="inlineStr">
        <is>
          <t>Rennstrecke</t>
        </is>
      </c>
      <c r="B15553" t="inlineStr"/>
      <c r="C15553" t="inlineStr"/>
      <c r="D15553">
        <f> die gerade Rennstrecke +</f>
        <v/>
      </c>
    </row>
    <row r="15554">
      <c r="A15554" t="inlineStr">
        <is>
          <t>Rennwetten</t>
        </is>
      </c>
      <c r="B15554" t="inlineStr"/>
      <c r="C15554" t="inlineStr"/>
      <c r="D15554" t="inlineStr">
        <is>
          <t>người mách nước = Tips für Rennwetten geben +</t>
        </is>
      </c>
    </row>
    <row r="15555">
      <c r="A15555" t="inlineStr">
        <is>
          <t>renommiert</t>
        </is>
      </c>
      <c r="B15555" t="inlineStr"/>
      <c r="C15555" t="inlineStr"/>
      <c r="D15555" t="inlineStr">
        <is>
          <t>có tiếng, nổi tiếng, trứ danh</t>
        </is>
      </c>
    </row>
    <row r="15556">
      <c r="A15556" t="inlineStr">
        <is>
          <t>renovieren</t>
        </is>
      </c>
      <c r="B15556" t="inlineStr"/>
      <c r="C15556" t="inlineStr"/>
      <c r="D15556" t="inlineStr">
        <is>
          <t>làm mới lại, đổi mới, cải tiến, sửa chữa lại, hồi phục lại, làm hồi sức lại</t>
        </is>
      </c>
    </row>
    <row r="15557">
      <c r="A15557" t="inlineStr">
        <is>
          <t>Renovierung</t>
        </is>
      </c>
      <c r="B15557" t="inlineStr"/>
      <c r="C15557" t="inlineStr"/>
      <c r="D15557" t="inlineStr">
        <is>
          <t>sự làm mới lại, sự đổi mới, sự cải tiến, sự sửa chữa lại, sự hồi phục, sự làm hồi sức = wegen Renovierung geschlossen +</t>
        </is>
      </c>
    </row>
    <row r="15558">
      <c r="A15558" t="inlineStr">
        <is>
          <t>rentabel</t>
        </is>
      </c>
      <c r="B15558" t="inlineStr"/>
      <c r="C15558" t="inlineStr"/>
      <c r="D15558" t="inlineStr">
        <is>
          <t>có thể trả, phải trả, có lợi - có ích, sinh lãi, mang lợi</t>
        </is>
      </c>
    </row>
    <row r="15559">
      <c r="A15559" t="inlineStr">
        <is>
          <t>Rente</t>
        </is>
      </c>
      <c r="B15559" t="inlineStr"/>
      <c r="C15559" t="inlineStr"/>
      <c r="D15559"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tiền góp hằng năm, tiền trả hằng năm, tiền trợ cấp hàng năm - lương hưu, nhà trọ cơm tháng = in Rente gehen + = der Empfänger einer Rente +</t>
        </is>
      </c>
    </row>
    <row r="15560">
      <c r="A15560" t="inlineStr">
        <is>
          <t>Rentenversicherung</t>
        </is>
      </c>
      <c r="B15560" t="inlineStr"/>
      <c r="C15560" t="inlineStr"/>
      <c r="D15560">
        <f> die gesetzliche Rentenversicherung +</f>
        <v/>
      </c>
    </row>
    <row r="15561">
      <c r="A15561" t="inlineStr">
        <is>
          <t>Rentier</t>
        </is>
      </c>
      <c r="B15561" t="inlineStr"/>
      <c r="C15561" t="inlineStr"/>
      <c r="D15561" t="inlineStr">
        <is>
          <t>tuần lộc</t>
        </is>
      </c>
    </row>
    <row r="15562">
      <c r="A15562" t="inlineStr">
        <is>
          <t>Rentner</t>
        </is>
      </c>
      <c r="B15562" t="inlineStr"/>
      <c r="C15562" t="inlineStr"/>
      <c r="D15562" t="inlineStr">
        <is>
          <t>người có trợ cấp hàng năm - người được hưởng lương hưu, người được hưởng trợ cấp</t>
        </is>
      </c>
    </row>
    <row r="15563">
      <c r="A15563" t="inlineStr">
        <is>
          <t>Reorganisation</t>
        </is>
      </c>
      <c r="B15563" t="inlineStr"/>
      <c r="C15563" t="inlineStr"/>
      <c r="D15563" t="inlineStr">
        <is>
          <t>sự điều chỉnh lại, sự sửa lại cho đúng, sự thích nghi lại - sự sắp xếp lại, sự bố trí lại, sự sắp đặt lại - sự tổ chức lại, sự cải tổ lại</t>
        </is>
      </c>
    </row>
    <row r="15564">
      <c r="A15564" t="inlineStr">
        <is>
          <t>reorganisieren</t>
        </is>
      </c>
      <c r="B15564" t="inlineStr"/>
      <c r="C15564" t="inlineStr"/>
      <c r="D15564" t="inlineStr">
        <is>
          <t>+ up) kích lên, săn bằng đuốc, săn bằng đèn, câu bằng đuốc, câu bằng đèn - sắp xếp lại, bố trí lại, sắp đặt lại - tổ chức lại, cải tổ lại</t>
        </is>
      </c>
    </row>
    <row r="15565">
      <c r="A15565" t="inlineStr">
        <is>
          <t>Reparatur</t>
        </is>
      </c>
      <c r="B15565" t="inlineStr"/>
      <c r="C15565" t="inlineStr"/>
      <c r="D15565" t="inlineStr">
        <is>
          <t>miếng vá, miếng băng dính, miếng thuốc cao, miếng bông che mắt đau, nốt ruồi giả, mảnh đất, màng, vết, đốm lớn, mảnh thừa, mảnh vụn - sự sửa chữa, sự tu sửa, sự hồi phục, tình trạng sử dụng được, tình trạng còn tốt, sự năng lui tới, sự vãng lai = in Reparatur + = in Reparatur sein +</t>
        </is>
      </c>
    </row>
    <row r="15566">
      <c r="A15566" t="inlineStr">
        <is>
          <t>Reparaturwerkstatt</t>
        </is>
      </c>
      <c r="B15566" t="inlineStr"/>
      <c r="C15566" t="inlineStr"/>
      <c r="D15566" t="inlineStr">
        <is>
          <t>nơi bảo quản sửa chữa ô tô, nơi rửa ô tô, nơi bán đồ phụ tùng</t>
        </is>
      </c>
    </row>
    <row r="15567">
      <c r="A15567" t="inlineStr">
        <is>
          <t>reparieren</t>
        </is>
      </c>
      <c r="B15567" t="inlineStr"/>
      <c r="C15567" t="inlineStr"/>
      <c r="D15567" t="inlineStr">
        <is>
          <t>vá, chữa, sửa chữa, sửa sang, tu bổ, tu sửa, sửa, sửa đổi, sửa lại, chỉnh đốn, cải thiện, làm cho tốt hơn, làm cho khá hơn, sửa tính nết, sửa mình, tu tính, phục hồi - tháo ra để xem xét cho kỹ, xem xét lại toàn bộ, kiểm tra, đại tu, chạy kịp, đuổi kịp, vượt - dùng để vá, làm miếng vá, ráp, nối, hiện ra từng mảng lốm đốm, loang lổ - chuộc, đền bù, hồi phục sức khoẻ, dùng đến, đi đến, năng lui tới = etwas notdürftig reparieren +</t>
        </is>
      </c>
    </row>
    <row r="15568">
      <c r="A15568" t="inlineStr">
        <is>
          <t>Repertoire</t>
        </is>
      </c>
      <c r="B15568" t="inlineStr"/>
      <c r="C15568" t="inlineStr"/>
      <c r="D15568" t="inlineStr">
        <is>
          <t>vốn tiết mục biểu diễn repertory) - kho, repertoire = das Theater mit stehender Truppe und wechselndem Repertoire +</t>
        </is>
      </c>
    </row>
    <row r="15569">
      <c r="A15569" t="inlineStr">
        <is>
          <t>Reportage</t>
        </is>
      </c>
      <c r="B15569" t="inlineStr"/>
      <c r="C15569" t="inlineStr"/>
      <c r="D15569" t="inlineStr">
        <is>
          <t>bài bình luận, lời chú thích, lời dẫn giải, bài tường thuật - bài phóng s</t>
        </is>
      </c>
    </row>
    <row r="15570">
      <c r="A15570" t="inlineStr">
        <is>
          <t>Reporter</t>
        </is>
      </c>
      <c r="B15570" t="inlineStr"/>
      <c r="C15570" t="inlineStr"/>
      <c r="D15570" t="inlineStr">
        <is>
          <t>nhà bình luận, người viết chú thích, người viết dẫn giải, người tường thuật, người thuyết minh - người báo cáo, phóng viên nhà báo</t>
        </is>
      </c>
    </row>
    <row r="15571">
      <c r="A15571" t="inlineStr">
        <is>
          <t>Repressalie</t>
        </is>
      </c>
      <c r="B15571" t="inlineStr"/>
      <c r="C15571" t="inlineStr"/>
      <c r="D15571" t="inlineStr">
        <is>
          <t>sự trả thù, sự trả đũa</t>
        </is>
      </c>
    </row>
    <row r="15572">
      <c r="A15572" t="inlineStr">
        <is>
          <t>repressiv</t>
        </is>
      </c>
      <c r="B15572" t="inlineStr"/>
      <c r="C15572" t="inlineStr"/>
      <c r="D15572" t="inlineStr">
        <is>
          <t>đàn áp, áp chế, ức chế</t>
        </is>
      </c>
    </row>
    <row r="15573">
      <c r="A15573" t="inlineStr">
        <is>
          <t>Reproduktion</t>
        </is>
      </c>
      <c r="B15573" t="inlineStr"/>
      <c r="C15573" t="inlineStr"/>
      <c r="D15573" t="inlineStr">
        <is>
          <t>bản sao, mẫu, kiểu, mô hình, cái dưỡng, tấm dưỡng - sự tái sản xuất, sự sinh sôi nẩy nở, sự sinh sản, sự sao chép, sự sao lại, sự mô phỏng, bản sao chép, bản mô phỏng, sự phát lại, sự lặp lại</t>
        </is>
      </c>
    </row>
    <row r="15574">
      <c r="A15574" t="inlineStr">
        <is>
          <t>reproduzierbar</t>
        </is>
      </c>
      <c r="B15574" t="inlineStr"/>
      <c r="C15574" t="inlineStr"/>
      <c r="D15574">
        <f> nicht reproduzierbar +</f>
        <v/>
      </c>
    </row>
    <row r="15575">
      <c r="A15575" t="inlineStr">
        <is>
          <t>reproduzieren</t>
        </is>
      </c>
      <c r="B15575" t="inlineStr"/>
      <c r="C15575" t="inlineStr"/>
      <c r="D15575" t="inlineStr">
        <is>
          <t>tái sản xuất, làm sinh sôi nẩy nở, tái sinh, mọc lại, sao chép, sao lại, mô phỏng</t>
        </is>
      </c>
    </row>
    <row r="15576">
      <c r="A15576" t="inlineStr">
        <is>
          <t>Reptil</t>
        </is>
      </c>
      <c r="B15576" t="inlineStr"/>
      <c r="C15576" t="inlineStr"/>
      <c r="D15576" t="inlineStr">
        <is>
          <t>loài bò sát, người hèn hạ, người đê tiện, người luồn cúi, kẻ bợ đỡ, kẻ liếm gót</t>
        </is>
      </c>
    </row>
    <row r="15577">
      <c r="A15577" t="inlineStr">
        <is>
          <t>Republik</t>
        </is>
      </c>
      <c r="B15577" t="inlineStr"/>
      <c r="C15577" t="inlineStr"/>
      <c r="D15577" t="inlineStr">
        <is>
          <t>toàn thể nhân dân, khối cộng đồng, nước cộng hoà, Commonwealth liên bang Uc, Commonwealth chính phủ cộng hoà Anh, đoàn kịch góp, commonweal - nền cộng hoà, giới = Irische Republik + = Slowakische Republik + = Tschechische Republik + = Dominikanische Republik + = die Zentralafrikanische Republik + = Jemenetische Arabische Republik + = Deutsche Demokratische Republik +</t>
        </is>
      </c>
    </row>
    <row r="15578">
      <c r="A15578" t="inlineStr">
        <is>
          <t>republikanisch</t>
        </is>
      </c>
      <c r="B15578" t="inlineStr"/>
      <c r="C15578" t="inlineStr"/>
      <c r="D15578" t="inlineStr">
        <is>
          <t>cộng hoà, đảng cộng hoà</t>
        </is>
      </c>
    </row>
    <row r="15579">
      <c r="A15579" t="inlineStr">
        <is>
          <t>requirieren</t>
        </is>
      </c>
      <c r="B15579" t="inlineStr"/>
      <c r="C15579" t="inlineStr"/>
      <c r="D15579" t="inlineStr">
        <is>
          <t>trưng dụng cho quân đội - đóng, in, đóng dấu vào, in dấu vào, ghi sâu vào, khắc sâu vào, in sâu vào, gây ấn tượng, làm cảm động, làm cảm kích, cưỡng bách tòng quân, bắt đi lính, trưng thu, sung công - đưa vào, dùng - trưng dụng</t>
        </is>
      </c>
    </row>
    <row r="15580">
      <c r="A15580" t="inlineStr">
        <is>
          <t>Requirierung</t>
        </is>
      </c>
      <c r="B15580" t="inlineStr"/>
      <c r="C15580" t="inlineStr"/>
      <c r="D15580" t="inlineStr">
        <is>
          <t>sự yêu cầu, tiêu chuẩn đòi hỏi, lệnh, lệnh trưng dụng, lệnh trưng thu</t>
        </is>
      </c>
    </row>
    <row r="15581">
      <c r="A15581" t="inlineStr">
        <is>
          <t>Requisiten</t>
        </is>
      </c>
      <c r="B15581" t="inlineStr"/>
      <c r="C15581" t="inlineStr"/>
      <c r="D15581" t="inlineStr">
        <is>
          <t>đồ dùng sân khấu</t>
        </is>
      </c>
    </row>
    <row r="15582">
      <c r="A15582" t="inlineStr">
        <is>
          <t>Resektion</t>
        </is>
      </c>
      <c r="B15582" t="inlineStr"/>
      <c r="C15582" t="inlineStr"/>
      <c r="D15582" t="inlineStr">
        <is>
          <t>sự cắt b</t>
        </is>
      </c>
    </row>
    <row r="15583">
      <c r="A15583" t="inlineStr">
        <is>
          <t>Reservat</t>
        </is>
      </c>
      <c r="B15583" t="inlineStr"/>
      <c r="C15583" t="inlineStr"/>
      <c r="D15583" t="inlineStr">
        <is>
          <t>sự hạn chế, điều kiện hạn chế, vùng đất dành riêng, sự dành trước, sự giữ trước, sự bảo lưu</t>
        </is>
      </c>
    </row>
    <row r="15584">
      <c r="A15584" t="inlineStr">
        <is>
          <t>Reserve</t>
        </is>
      </c>
      <c r="B15584" t="inlineStr"/>
      <c r="C15584" t="inlineStr"/>
      <c r="D15584" t="inlineStr">
        <is>
          <t>đê, gờ, ụ, bờ, đống, bãi ngầm, sự nghiêng cánh, sự nghiêng sang một bên, bờ miệng giếng, bờ miệng hầm, nhà ngân hàng, vốn nhà cái, chỗ ngồi, dãy mái chèo, bàn phím, bàn thợ - khoảng cách, tầm xa, khoảng, quãng đường, quãng đường chạy đua, nơi xa, đằng xa, phía xa, thái độ cách biệt, thái độ xa cách, sự cách biệt, sự xa cách, cảnh xa - kho tích trữ, kho dự trữ, chỗ cất giấu, của dành dụm, kho tài liệu thu thập được, nơi chôn giấu vật quí - sự dự trữ, vật dự trữ, số nhiều) quân dự bị, lực lượng dự trữ, đấu thủ dự bị, sự hạn chế, giới hạn, sự dè dặt, tính dè dặt, sự kín đáo, sự giữ gìn, thái độ lạnh nhạt, sự lânh đạm - khu đất dành riêng - kho dữ trữ - sự ủng hộ, người ủng hộ, người nhờ cậy, nơi nương tựa, cột trụ, nguồn sinh sống, vật chống, cột chống = Reserve- + = einen Trumpf in Reserve haben +</t>
        </is>
      </c>
    </row>
    <row r="15585">
      <c r="A15585" t="inlineStr">
        <is>
          <t>Reservefond</t>
        </is>
      </c>
      <c r="B15585" t="inlineStr"/>
      <c r="C15585" t="inlineStr"/>
      <c r="D15585"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15586">
      <c r="A15586" t="inlineStr">
        <is>
          <t>Reservespieler</t>
        </is>
      </c>
      <c r="B15586" t="inlineStr"/>
      <c r="C15586" t="inlineStr"/>
      <c r="D15586" t="inlineStr">
        <is>
          <t>sự dự trữ, vật dự trữ, số nhiều) quân dự bị, lực lượng dự trữ, đấu thủ dự bị, sự hạn chế, giới hạn, sự dè dặt, tính dè dặt, sự kín đáo, sự giữ gìn, thái độ lạnh nhạt, sự lânh đạm - khu đất dành riêng</t>
        </is>
      </c>
    </row>
    <row r="15587">
      <c r="A15587" t="inlineStr">
        <is>
          <t>reservieren</t>
        </is>
      </c>
      <c r="B15587" t="inlineStr"/>
      <c r="C15587" t="inlineStr"/>
      <c r="D15587" t="inlineStr">
        <is>
          <t>chỉ định, dùng, cấp cho, phân phối, phân phát, chia phần, định rõ vị trí - cống hiến, hiến dâng, dành cho, đề tặng, khánh thành, khai mạc - để dành, dự trữ, dành trước, giữ trước, dành riêng, bảo lưu</t>
        </is>
      </c>
    </row>
    <row r="15588">
      <c r="A15588" t="inlineStr">
        <is>
          <t>reserviert</t>
        </is>
      </c>
      <c r="B15588" t="inlineStr"/>
      <c r="C15588" t="inlineStr"/>
      <c r="D15588" t="inlineStr">
        <is>
          <t>ở xa, tách xa, xa rời, tách rời, lánh xa, cách biệt, ở ngoài khơi lộng gió - khinh khỉnh - dành, dành riêng, dành trước, kín đáo, dè dặt, giữ gìn, dự bị, dự trữ - trầm lặng, ít nói, dè dặt kín đáo trong lời nói - xa cách, khó gần, không cởi mở stand-off)</t>
        </is>
      </c>
    </row>
    <row r="15589">
      <c r="A15589" t="inlineStr">
        <is>
          <t>Reservierung</t>
        </is>
      </c>
      <c r="B15589" t="inlineStr"/>
      <c r="C15589" t="inlineStr"/>
      <c r="D15589" t="inlineStr">
        <is>
          <t>sự hạn chế, điều kiện hạn chế, vùng đất dành riêng, sự dành trước, sự giữ trước, sự bảo lưu</t>
        </is>
      </c>
    </row>
    <row r="15590">
      <c r="A15590" t="inlineStr">
        <is>
          <t>Reservist</t>
        </is>
      </c>
      <c r="B15590" t="inlineStr"/>
      <c r="C15590" t="inlineStr"/>
      <c r="D15590" t="inlineStr">
        <is>
          <t>lính dự bị, đấu thủ dự bị - người kỳ cựu, cựu binh</t>
        </is>
      </c>
    </row>
    <row r="15591">
      <c r="A15591" t="inlineStr">
        <is>
          <t>Reservoir</t>
        </is>
      </c>
      <c r="B15591" t="inlineStr"/>
      <c r="C15591" t="inlineStr"/>
      <c r="D15591" t="inlineStr">
        <is>
          <t>thùng, két, bể, xe tăng</t>
        </is>
      </c>
    </row>
    <row r="15592">
      <c r="A15592" t="inlineStr">
        <is>
          <t>resident</t>
        </is>
      </c>
      <c r="B15592" t="inlineStr"/>
      <c r="C15592" t="inlineStr"/>
      <c r="D15592" t="inlineStr">
        <is>
          <t>cư trú, ở chính thức, thường trú, không di trú, ở ngay tại chỗ, nội trú, thuộc về, ở vào</t>
        </is>
      </c>
    </row>
    <row r="15593">
      <c r="A15593" t="inlineStr">
        <is>
          <t>Residenz</t>
        </is>
      </c>
      <c r="B15593" t="inlineStr"/>
      <c r="C15593" t="inlineStr"/>
      <c r="D15593" t="inlineStr">
        <is>
          <t>sự ở, sự cư trú, sự trú ngụ, chỗ ở, nơi cư trú, nhà ở, dinh thự - phủ thống sứ, toà công sứ</t>
        </is>
      </c>
    </row>
    <row r="15594">
      <c r="A15594" t="inlineStr">
        <is>
          <t>Resignation</t>
        </is>
      </c>
      <c r="B15594" t="inlineStr"/>
      <c r="C15594" t="inlineStr"/>
      <c r="D15594" t="inlineStr">
        <is>
          <t>sự từ chức, đơn xin từ chức, sự từ bỏ, sự trao, sự nhường, sự cam chịu, sự nhẫn nhục</t>
        </is>
      </c>
    </row>
    <row r="15595">
      <c r="A15595" t="inlineStr">
        <is>
          <t>resigniert</t>
        </is>
      </c>
      <c r="B15595" t="inlineStr"/>
      <c r="C15595" t="inlineStr"/>
      <c r="D15595" t="inlineStr">
        <is>
          <t>cam chịu, nhẫn nhục</t>
        </is>
      </c>
    </row>
    <row r="15596">
      <c r="A15596" t="inlineStr">
        <is>
          <t>Resonanz</t>
        </is>
      </c>
      <c r="B15596" t="inlineStr"/>
      <c r="C15596" t="inlineStr"/>
      <c r="D15596" t="inlineStr">
        <is>
          <t>tiếng âm vang, sự dội tiếng, cộng hưởng = die Resonanz +</t>
        </is>
      </c>
    </row>
    <row r="15597">
      <c r="A15597" t="inlineStr">
        <is>
          <t>Resonator</t>
        </is>
      </c>
      <c r="B15597" t="inlineStr"/>
      <c r="C15597" t="inlineStr"/>
      <c r="D15597" t="inlineStr">
        <is>
          <t>cái cộng hưởng</t>
        </is>
      </c>
    </row>
    <row r="15598">
      <c r="A15598" t="inlineStr">
        <is>
          <t>resorbieren</t>
        </is>
      </c>
      <c r="B15598" t="inlineStr"/>
      <c r="C15598" t="inlineStr"/>
      <c r="D15598" t="inlineStr">
        <is>
          <t>hút lại</t>
        </is>
      </c>
    </row>
    <row r="15599">
      <c r="A15599" t="inlineStr">
        <is>
          <t>Resorption</t>
        </is>
      </c>
      <c r="B15599" t="inlineStr"/>
      <c r="C15599" t="inlineStr"/>
      <c r="D15599" t="inlineStr">
        <is>
          <t>sự hút lại</t>
        </is>
      </c>
    </row>
    <row r="15600">
      <c r="A15600" t="inlineStr">
        <is>
          <t>respektieren</t>
        </is>
      </c>
      <c r="B15600" t="inlineStr"/>
      <c r="C15600" t="inlineStr"/>
      <c r="D15600" t="inlineStr">
        <is>
          <t>tôn kính, kính trọng, ban vinh dự cho, nhận trả đúng hẹn, thực hiện đúng hẹn - tôn trọng, lưu tâm, chú ý</t>
        </is>
      </c>
    </row>
    <row r="15601">
      <c r="A15601" t="inlineStr">
        <is>
          <t>respektlos</t>
        </is>
      </c>
      <c r="B15601" t="inlineStr"/>
      <c r="C15601" t="inlineStr"/>
      <c r="D15601" t="inlineStr">
        <is>
          <t>thiếu tôn kính, bất kính - tục tĩu, thô tục - bất hiếu, không đúng với đạo làm con</t>
        </is>
      </c>
    </row>
    <row r="15602">
      <c r="A15602" t="inlineStr">
        <is>
          <t>Respektlosigkeit</t>
        </is>
      </c>
      <c r="B15602" t="inlineStr"/>
      <c r="C15602" t="inlineStr"/>
      <c r="D15602" t="inlineStr">
        <is>
          <t>sự không tín ngưỡng, sự không kính Chúa, sự nghịch đạo, sự bất kính, sự bất hiếu, hành động bất kính, hành động bất hiếu, lời nói bất kính - sự thiếu tôn kính, hành động thiếu tôn kính, sự không được tôn kính</t>
        </is>
      </c>
    </row>
    <row r="15603">
      <c r="A15603" t="inlineStr">
        <is>
          <t>Respektperson</t>
        </is>
      </c>
      <c r="B15603" t="inlineStr"/>
      <c r="C15603" t="inlineStr"/>
      <c r="D15603" t="inlineStr">
        <is>
          <t>Đông, người quý tộc Tây-ban-nha, người Tây-ban-nha, người ưu tú, người lỗi lạc, cán bộ giảng dạy, uỷ viên lãnh đạo, hiệu trưởng</t>
        </is>
      </c>
    </row>
    <row r="15604">
      <c r="A15604" t="inlineStr">
        <is>
          <t>Ressource</t>
        </is>
      </c>
      <c r="B15604" t="inlineStr"/>
      <c r="C15604" t="inlineStr"/>
      <c r="D15604" t="inlineStr">
        <is>
          <t>phương sách, phương kế, thủ đoạn, cách xoay xở, chỗ trông mong vào, tài nguyên, tiềm lực kinh tế và quân sự, sự giải trí, sự tiêu khiển, tài xoay sở, tài tháo vát, tài vặt</t>
        </is>
      </c>
    </row>
    <row r="15605">
      <c r="A15605" t="inlineStr">
        <is>
          <t>Rest</t>
        </is>
      </c>
      <c r="B15605" t="inlineStr"/>
      <c r="C15605" t="inlineStr"/>
      <c r="D15605" t="inlineStr">
        <is>
          <t>sự khác nhau, tình trạng khác nhau, tính khác nhau, sự chênh lệch, sự bất đồng, mối bất hoà, mối phân tranh, sự cãi nhau, sự chênh lệch về giá cả, dấu phân biệt đặc trưng - hiệu, sai phân - thành tích, di tích, di vật, di hài - đồ thừa, cái còn lại, tàn tích, di cảo - phần còn lại, chỗ còn lại, dư, số dư, quyền thừa kế, những loại sách ế - vật còn thừa, dấu vết còn lại, tàn dư, mảnh vải lẻ - phần tài sản còn lại sau khi đã thanh toán xong mọi khoản, thặng dư, bã - sự nghỉ ngơi, lúc nghỉ ngơi, giấc ngủ, sự yên tâm, sự yên lòng, sự thanh thản, sự thư thái, sự yên nghỉ, sự ngừng lại, nơi trú tạm, chỗ nghỉ ngơi, cái giá đỡ, cái chống, cái tựa, lặng - dấu lặng, vật còn lại, những người khác, những cái khác, quỹ dự trữ, sổ quyết toán - mông đít, phao câu, nuốm - mảnh nhỏ, mảnh rời, đầu thừa đuôi thẹo, mấu thừa, đoạn cắt, ảnh cắt, kim loại vụn, phế liệu, tóp mỡ, bã cá, cuộc ẩu đả, cuộc đánh nhau - số thừa, số thặng dư - vết tích, dấu vết, + not) một chút, một tí, bộ phận vết tích = der letzte Rest + = der schäbige Rest + = die Division ohne Rest + = ohne Rest aufgehend + = jemandem den Rest geben + = das hat ihm den Rest gegeben +</t>
        </is>
      </c>
    </row>
    <row r="15606">
      <c r="A15606" t="inlineStr">
        <is>
          <t>Restaurant</t>
        </is>
      </c>
      <c r="B15606" t="inlineStr"/>
      <c r="C15606" t="inlineStr"/>
      <c r="D15606" t="inlineStr">
        <is>
          <t>quán giải khát, tủ đựng bát đĩa, cái đấm, cái vả, cái tát, điều rũi, điều bất hạnh - quán ăn, tiệm ăn</t>
        </is>
      </c>
    </row>
    <row r="15607">
      <c r="A15607" t="inlineStr">
        <is>
          <t>Restaurierung</t>
        </is>
      </c>
      <c r="B15607" t="inlineStr"/>
      <c r="C15607" t="inlineStr"/>
      <c r="D15607" t="inlineStr">
        <is>
          <t>sự hoàn lại, sự trả lại, sự sửa chữa, sự tu bổ lại, sự xây dựng lại như cũ, sự phục hồi, sự khôi phục, sự hồi phục, sự lập lại, thời kỳ khôi phục chế độ quân chủ, hình tạo lại = die architektonische Restaurierung +</t>
        </is>
      </c>
    </row>
    <row r="15608">
      <c r="A15608" t="inlineStr">
        <is>
          <t>Restbetrag</t>
        </is>
      </c>
      <c r="B15608" t="inlineStr"/>
      <c r="C15608" t="inlineStr"/>
      <c r="D15608" t="inlineStr">
        <is>
          <t>phần còn lại, chỗ còn lại, dư, số dư, quyền thừa kế, những loại sách ế - phần tài sản còn lại sau khi đã thanh toán xong mọi khoản, thặng dư, bã</t>
        </is>
      </c>
    </row>
    <row r="15609">
      <c r="A15609" t="inlineStr">
        <is>
          <t>Reste</t>
        </is>
      </c>
      <c r="B15609" t="inlineStr"/>
      <c r="C15609" t="inlineStr"/>
      <c r="D15609" t="inlineStr">
        <is>
          <t>những cái còn lại, những cái còn thừa = allerlei Reste +</t>
        </is>
      </c>
    </row>
    <row r="15610">
      <c r="A15610" t="inlineStr">
        <is>
          <t>restlich</t>
        </is>
      </c>
      <c r="B15610" t="inlineStr"/>
      <c r="C15610" t="inlineStr"/>
      <c r="D15610" t="inlineStr">
        <is>
          <t>còn dư, còn lại, thặng dư, dư - - vết tích, dấu vết</t>
        </is>
      </c>
    </row>
    <row r="15611">
      <c r="A15611" t="inlineStr">
        <is>
          <t>Resultat</t>
        </is>
      </c>
      <c r="B15611" t="inlineStr"/>
      <c r="C15611" t="inlineStr"/>
      <c r="D15611" t="inlineStr">
        <is>
          <t>hậu quả, kết quả, hệ quả, tầm quan trọng, tính trọng đại - sự phát ra, sự phát hành, sự đưa ra, số báo, số lượng cho ra, vấn đề, vấn đề chín muồi, sản phẩm, số lượng phát một lần, lần in, dòng dõi, con cái, sự đi ra, sự chảy ra, sự bốc ra - sự thoát ra, lòi ra, lối thoát, cửa sông, cái chảy ra, cái thoát ra, sự chảy máu, sự chảy mủ, vết rạch cho chảy mủ, lợi tức, thu hoạch - kết luận lôgic - đáp số - the upshot kết qu, kết qu cuối cùng, kết luận</t>
        </is>
      </c>
    </row>
    <row r="15612">
      <c r="A15612" t="inlineStr">
        <is>
          <t>resultieren</t>
        </is>
      </c>
      <c r="B15612" t="inlineStr"/>
      <c r="C15612" t="inlineStr"/>
      <c r="D15612" t="inlineStr">
        <is>
          <t>do bởi, do mà ra, dẫn đến, đưa đến, kết quả là</t>
        </is>
      </c>
    </row>
    <row r="15613">
      <c r="A15613" t="inlineStr">
        <is>
          <t>resultierend</t>
        </is>
      </c>
      <c r="B15613" t="inlineStr"/>
      <c r="C15613" t="inlineStr"/>
      <c r="D15613" t="inlineStr">
        <is>
          <t>kết quả, tổng hợp, lực tổng hợp, hợp lực</t>
        </is>
      </c>
    </row>
    <row r="15614">
      <c r="A15614" t="inlineStr">
        <is>
          <t>Retorte</t>
        </is>
      </c>
      <c r="B15614" t="inlineStr"/>
      <c r="C15614" t="inlineStr"/>
      <c r="D15614" t="inlineStr">
        <is>
          <t>sự trả miếng, sự trả đũa, sự vặn lại, sự đập lại, sự bắt bẻ lại, sự câi lại, sự đối đáp lại, lời vặn lại, lời đập lại, lời câi lại, lời đối đáp lại, bình cổ cong - sự yên lặng, sự yên tĩnh, sự tĩnh mịch, bức ảnh chụp, bức tranh tĩnh vật, máy cất, máy cất rượu = aus der Retorte +</t>
        </is>
      </c>
    </row>
    <row r="15615">
      <c r="A15615" t="inlineStr">
        <is>
          <t>retour</t>
        </is>
      </c>
      <c r="B15615" t="inlineStr"/>
      <c r="C15615" t="inlineStr"/>
      <c r="D15615" t="inlineStr">
        <is>
          <t>sau, hậu, còn chịu lại, còn nợ lại, để quá hạn, cũ, đã qua, ngược, lộn lại, trở lại, lùi lại, về phía sau, trước, trả lại, ngược lại, cách, xa</t>
        </is>
      </c>
    </row>
    <row r="15616">
      <c r="A15616" t="inlineStr">
        <is>
          <t>retten</t>
        </is>
      </c>
      <c r="B15616" t="inlineStr"/>
      <c r="C15616" t="inlineStr"/>
      <c r="D15616" t="inlineStr">
        <is>
          <t>giữ, giữ gìn, bảo quản, bảo tồn, duy trì, giữ để lâu, giữ cho khỏi phân huỷ, dành riêng - 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mua lại, chuộc lại, trả hết, chuộc lỗi, thực hiện, giữ trọn, cứu nguy, cứu thoát, cứu khỏi vòng tội lỗi - cứu khỏi đắm, cứu khỏi hoả hoạn - xoa thuốc mỡ, bôi đen, đánh dấu, làm dịu, xoa dịu, an ủi, hoà giải, giữ gìn bảo vệ, giải quyết, làm tan, cứu khỏi bị cháy, phỉnh = retten + = retten + = retten + = retten + = sich retten + = retten, was zu retten ist +</t>
        </is>
      </c>
    </row>
    <row r="15617">
      <c r="A15617" t="inlineStr">
        <is>
          <t>Retter</t>
        </is>
      </c>
      <c r="B15617" t="inlineStr"/>
      <c r="C15617" t="inlineStr"/>
      <c r="D15617" t="inlineStr">
        <is>
          <t>người cứu nguy, người giải phóng, người giải thoát, người giao hàng, người kể lại, người thuật lại, người nói - người giữ, người bảo quản - người chuộc, người bỏ tiền ra chuộc, Chúa Cứu thế, Chúa Giê-xu - người cứu, người cứu thoát - cái để tiết kiệm, mẹo để tiết kiệm - vị cứu tinh, Đức chúa Giê-xu</t>
        </is>
      </c>
    </row>
    <row r="15618">
      <c r="A15618" t="inlineStr">
        <is>
          <t>Rettich</t>
        </is>
      </c>
      <c r="B15618" t="inlineStr"/>
      <c r="C15618" t="inlineStr"/>
      <c r="D15618" t="inlineStr">
        <is>
          <t>củ cải</t>
        </is>
      </c>
    </row>
    <row r="15619">
      <c r="A15619" t="inlineStr">
        <is>
          <t>Rettung</t>
        </is>
      </c>
      <c r="B15619" t="inlineStr"/>
      <c r="C15619" t="inlineStr"/>
      <c r="D15619" t="inlineStr">
        <is>
          <t>sự giải phóng, sự phóng thích - sự lấy lại được, sự tìm lại được, sự đòi lại được, sự bình phục, sự khỏi bệnh, sự khôi phục lại, sự phục hồi lại, miếng thủ thế lại, sự lấy lại thăng bằng - sự giải thoát, sự cứu, sự cứu nguy, sự phong thích không hợp pháp tù nhân, sự cưỡng đoạt lại - tiền trả cứu tàu, sự cứu tàu, sự cứu chạy, tài sản cứu được, đồ đạc cứu được, sự tận dụng giấy lộn, giấy lộn được tận dụng - sự bảo vệ, sự cứu tế, sự cứu giúp, sự cứu vớt linh hồn = die Rettung + = die Rettung + = die letzte Rettung +</t>
        </is>
      </c>
    </row>
    <row r="15620">
      <c r="A15620" t="inlineStr">
        <is>
          <t>Rettungsboje</t>
        </is>
      </c>
      <c r="B15620" t="inlineStr"/>
      <c r="C15620" t="inlineStr"/>
      <c r="D15620" t="inlineStr">
        <is>
          <t>phao cứu đắm</t>
        </is>
      </c>
    </row>
    <row r="15621">
      <c r="A15621" t="inlineStr">
        <is>
          <t>Rettungsboot</t>
        </is>
      </c>
      <c r="B15621" t="inlineStr"/>
      <c r="C15621" t="inlineStr"/>
      <c r="D15621" t="inlineStr">
        <is>
          <t>tàu cứu đắm, xuồng cứu đắm</t>
        </is>
      </c>
    </row>
    <row r="15622">
      <c r="A15622" t="inlineStr">
        <is>
          <t>Rettungsring</t>
        </is>
      </c>
      <c r="B15622" t="inlineStr"/>
      <c r="C15622" t="inlineStr"/>
      <c r="D15622" t="inlineStr">
        <is>
          <t>đai cứu đắm</t>
        </is>
      </c>
    </row>
    <row r="15623">
      <c r="A15623" t="inlineStr">
        <is>
          <t>Retuschieren</t>
        </is>
      </c>
      <c r="B15623" t="inlineStr"/>
      <c r="C15623" t="inlineStr"/>
      <c r="D15623" t="inlineStr">
        <is>
          <t>sự sửa sang, sự sửa lại, nét sửa sang, nét sửa lại</t>
        </is>
      </c>
    </row>
    <row r="15624">
      <c r="A15624" t="inlineStr">
        <is>
          <t>retuschieren</t>
        </is>
      </c>
      <c r="B15624" t="inlineStr"/>
      <c r="C15624" t="inlineStr"/>
      <c r="D15624" t="inlineStr">
        <is>
          <t>sửa sang, sửa lại = retuschieren +</t>
        </is>
      </c>
    </row>
    <row r="15625">
      <c r="A15625" t="inlineStr">
        <is>
          <t>Reue</t>
        </is>
      </c>
      <c r="B15625" t="inlineStr"/>
      <c r="C15625" t="inlineStr"/>
      <c r="D15625" t="inlineStr">
        <is>
          <t>sự ăn năn, sự hối hận, sự hối lỗi - sự sám hối - lòng thương hại, lòng thương xót - sự ân hận - nỗi đau đớn, sự buồn rầu, sự buồn phiền, sự kêu than, sự than van = die Reue + = voll Reue + = ohne Reue + = Reue empfinden + = Reue empfinden +</t>
        </is>
      </c>
    </row>
    <row r="15626">
      <c r="A15626" t="inlineStr">
        <is>
          <t>reuelos</t>
        </is>
      </c>
      <c r="B15626" t="inlineStr"/>
      <c r="C15626" t="inlineStr"/>
      <c r="D15626" t="inlineStr">
        <is>
          <t>không hối cãi, không ăn năn hối hận chứng nào tật ấy - không ân hận, không ăn năn, không hối hận</t>
        </is>
      </c>
    </row>
    <row r="15627">
      <c r="A15627" t="inlineStr">
        <is>
          <t>reuevoll</t>
        </is>
      </c>
      <c r="B15627" t="inlineStr"/>
      <c r="C15627" t="inlineStr"/>
      <c r="D15627" t="inlineStr">
        <is>
          <t>làm cho hối hận, làm cho ăn năn, ăn năn, hối hận - hối lỗi, tỏ rõ sự hối lỗi - thương tiếc, hối tiếc, ân hận</t>
        </is>
      </c>
    </row>
    <row r="15628">
      <c r="A15628" t="inlineStr">
        <is>
          <t>reuig</t>
        </is>
      </c>
      <c r="B15628" t="inlineStr"/>
      <c r="C15628" t="inlineStr"/>
      <c r="D15628" t="inlineStr">
        <is>
          <t>ăn năn, hối lỗi, sám hối - hối hận - ân hận - buồn bã, buồn rầu, rầu rĩ, phiền muộn, đáng thương, thảm thương, tội nghiệp</t>
        </is>
      </c>
    </row>
    <row r="15629">
      <c r="A15629" t="inlineStr">
        <is>
          <t>Reuse</t>
        </is>
      </c>
      <c r="B15629" t="inlineStr"/>
      <c r="C15629" t="inlineStr"/>
      <c r="D15629" t="inlineStr">
        <is>
          <t>đập nước, đăng cá</t>
        </is>
      </c>
    </row>
    <row r="15630">
      <c r="A15630" t="inlineStr">
        <is>
          <t>revidieren</t>
        </is>
      </c>
      <c r="B15630" t="inlineStr"/>
      <c r="C15630" t="inlineStr"/>
      <c r="D15630" t="inlineStr">
        <is>
          <t>tháo ra để xem xét cho kỹ, xem xét lại toàn bộ, kiểm tra, đại tu, chạy kịp, đuổi kịp, vượt - đọc lại, xem lại, duyệt lại, xét lại, sửa, sửa đổi - khám bệnh, chữa bệnh, hiệu đính = revidieren + = revidieren +</t>
        </is>
      </c>
    </row>
    <row r="15631">
      <c r="A15631" t="inlineStr">
        <is>
          <t>revidiert</t>
        </is>
      </c>
      <c r="B15631" t="inlineStr"/>
      <c r="C15631" t="inlineStr"/>
      <c r="D15631" t="inlineStr">
        <is>
          <t>chưa được xem lại, chưa được duyệt lại, không bị sửa đổi</t>
        </is>
      </c>
    </row>
    <row r="15632">
      <c r="A15632" t="inlineStr">
        <is>
          <t>Revision</t>
        </is>
      </c>
      <c r="B15632" t="inlineStr"/>
      <c r="C15632" t="inlineStr"/>
      <c r="D15632" t="inlineStr">
        <is>
          <t>sự kêu gọi, lời kêu gọi, lời thỉnh cầu, sự cầu khẩn, sự chống án, quyền chống án - sự kiểm tra, sự thanh toán các khoản giữa tá điền và địa chủ - sự xem xét kỹ, sự thanh tra, sự duyệt - sự xem lại, sự xét lại, cuộc duyệt binh, cuộc thao diễn, sự xem xét lại, sự duyệt binh lại, sự hồi tưởng, sự phê bình, bài phê bình, tạp chí - - bản in thử lần thứ hai - sự duyệt lại, sự sửa lại</t>
        </is>
      </c>
    </row>
    <row r="15633">
      <c r="A15633" t="inlineStr">
        <is>
          <t>Revolution</t>
        </is>
      </c>
      <c r="B15633" t="inlineStr"/>
      <c r="C15633" t="inlineStr"/>
      <c r="D15633" t="inlineStr">
        <is>
          <t>vòng, tua, sự xoay vòng, cuộc cách mạng</t>
        </is>
      </c>
    </row>
    <row r="15634">
      <c r="A15634" t="inlineStr">
        <is>
          <t>Revolver</t>
        </is>
      </c>
      <c r="B15634" t="inlineStr"/>
      <c r="C15634" t="inlineStr"/>
      <c r="D15634" t="inlineStr">
        <is>
          <t>máy tự động, thiết bị tự động, súng tự động, súng lục tự động - súng lục ổ quay, tang quay - người bắn súng, người đi săn, quả bóng là là trên mặt đất, người sút, súng, súng lục</t>
        </is>
      </c>
    </row>
    <row r="15635">
      <c r="A15635" t="inlineStr">
        <is>
          <t>Revue</t>
        </is>
      </c>
      <c r="B15635" t="inlineStr"/>
      <c r="C15635" t="inlineStr"/>
      <c r="D15635" t="inlineStr">
        <is>
          <t>kịch thời sự - sự bày tỏ, sự trưng bày, cuộc triển lãm, sự phô trương, sự khoe khoang, cuộc biểu diễn, bề ngoài, hình thức, sự giả đò, sự giả bộ, cơ hội, dịp, nước đầu ối, việc, công việc kinh doanh - việc làm ăn, trận đánh, chiến dịch = etwas Revue passieren lassen +</t>
        </is>
      </c>
    </row>
    <row r="15636">
      <c r="A15636" t="inlineStr">
        <is>
          <t>Rezension</t>
        </is>
      </c>
      <c r="B15636" t="inlineStr"/>
      <c r="C15636" t="inlineStr"/>
      <c r="D15636" t="inlineStr">
        <is>
          <t>sự xem lại, sự xét lại, cuộc duyệt binh, cuộc thao diễn, sự xem xét lại, sự duyệt binh lại, sự hồi tưởng, sự phê bình, bài phê bình, tạp chí</t>
        </is>
      </c>
    </row>
    <row r="15637">
      <c r="A15637" t="inlineStr">
        <is>
          <t>Rezept</t>
        </is>
      </c>
      <c r="B15637" t="inlineStr"/>
      <c r="C15637" t="inlineStr"/>
      <c r="D15637" t="inlineStr">
        <is>
          <t>thể thức, cách thức, công thức - sự ra lệnh, sự truyền lệnh, sự sai khiến, mệnh lệnh, sắc lệnh, sự cho đơn, đơn thuốc, thời hiệu, phong tục tập quán lâu đời được viện ra - sự nhận được, số nhiều), sự thu, số thu, giấy biên nhận, biên lai - thuốc pha chế theo đơn, thuốc bốc theo đơn, phương pháp, cách làm - thuốc, phương thuốc, cách điều trị, cách chữa cháy, phương pháp cứu chữa, biện pháp sửa chữa, sự đền bù, sự bồi thường, sai suất = nach Rezept herstellen +</t>
        </is>
      </c>
    </row>
    <row r="15638">
      <c r="A15638" t="inlineStr">
        <is>
          <t>Rezeption</t>
        </is>
      </c>
      <c r="B15638" t="inlineStr"/>
      <c r="C15638" t="inlineStr"/>
      <c r="D15638" t="inlineStr">
        <is>
          <t>sự nhận làm con nuôi, sự nhận làm bố mẹ nuôi, sự theo, sự làm theo, sự chọn, sự chấp nhận và thực hiện - sự nhận, sự thu nhận, sự lĩnh, sự tiếp nhận, sự kết nạp, sự đón tiếp, tiệc chiêu đãi, sự thu, phép thu, sự tiếp thu</t>
        </is>
      </c>
    </row>
    <row r="15639">
      <c r="A15639" t="inlineStr">
        <is>
          <t>Rezession</t>
        </is>
      </c>
      <c r="B15639" t="inlineStr"/>
      <c r="C15639" t="inlineStr"/>
      <c r="D15639" t="inlineStr">
        <is>
          <t>sự lùi lại, sự thụt lại, sự lùi vào, sự thụt vào, chỗ thụt vào, chỗ lõm vào, sự rút đi, tình trạng buôn bán ế ẩm, tình trạng sản xuất giảm sút, cuộc khủng hoảng kinh tế ngắn kỳ</t>
        </is>
      </c>
    </row>
    <row r="15640">
      <c r="A15640" t="inlineStr">
        <is>
          <t>reziprok</t>
        </is>
      </c>
      <c r="B15640" t="inlineStr"/>
      <c r="C15640" t="inlineStr"/>
      <c r="D15640" t="inlineStr">
        <is>
          <t>lẫn nhau, qua lại, có đi có lại, cả đôi bên, đảo, thuận nghịch</t>
        </is>
      </c>
    </row>
    <row r="15641">
      <c r="A15641" t="inlineStr">
        <is>
          <t>Rhabarber</t>
        </is>
      </c>
      <c r="B15641" t="inlineStr"/>
      <c r="C15641" t="inlineStr"/>
      <c r="D15641" t="inlineStr">
        <is>
          <t>cây đại hoàng</t>
        </is>
      </c>
    </row>
    <row r="15642">
      <c r="A15642" t="inlineStr">
        <is>
          <t>Rhapsodie</t>
        </is>
      </c>
      <c r="B15642" t="inlineStr"/>
      <c r="C15642" t="inlineStr"/>
      <c r="D15642" t="inlineStr">
        <is>
          <t>bài vè lịch sử Hy lạp), Raxpôđi, sự ngâm thơ khoa trương cường điệu, bài ngâm khoa trương cường điệu, niềm hân hoan lớn, niềm vui cực độ, sự hào hứng phấn khởi vô bờ</t>
        </is>
      </c>
    </row>
    <row r="15643">
      <c r="A15643" t="inlineStr">
        <is>
          <t>rhapsodisch</t>
        </is>
      </c>
      <c r="B15643" t="inlineStr"/>
      <c r="C15643" t="inlineStr"/>
      <c r="D15643" t="inlineStr">
        <is>
          <t>khoa trương, kêu = rhapsodisch vortragen +</t>
        </is>
      </c>
    </row>
    <row r="15644">
      <c r="A15644" t="inlineStr">
        <is>
          <t>Rhetorik</t>
        </is>
      </c>
      <c r="B15644" t="inlineStr"/>
      <c r="C15644" t="inlineStr"/>
      <c r="D15644" t="inlineStr">
        <is>
          <t>cách nói, cách đọc, cách ngâm thơ, thuật nói, thuật đọc, thuật ngâm thơ - tu từ học, thuật hùng biện, sách tu từ học, sách dạy thuật hùng biện</t>
        </is>
      </c>
    </row>
    <row r="15645">
      <c r="A15645" t="inlineStr">
        <is>
          <t>rhetorisch</t>
        </is>
      </c>
      <c r="B15645" t="inlineStr"/>
      <c r="C15645" t="inlineStr"/>
      <c r="D15645" t="inlineStr">
        <is>
          <t>có tính chất ngâm, có tính chất bình, hùng hồn, hùng biện, kêu - giáo sư tu từ học, hoa mỹ, cường điệu, khoa trương, tu từ học, thuật hùng biện</t>
        </is>
      </c>
    </row>
    <row r="15646">
      <c r="A15646" t="inlineStr">
        <is>
          <t>Rheuma</t>
        </is>
      </c>
      <c r="B15646" t="inlineStr"/>
      <c r="C15646" t="inlineStr"/>
      <c r="D15646" t="inlineStr">
        <is>
          <t>bệnh thấp khớp</t>
        </is>
      </c>
    </row>
    <row r="15647">
      <c r="A15647" t="inlineStr">
        <is>
          <t>rheumatisch</t>
        </is>
      </c>
      <c r="B15647" t="inlineStr"/>
      <c r="C15647" t="inlineStr"/>
      <c r="D15647" t="inlineStr">
        <is>
          <t>bệnh thấp khớp, mắc bệnh thấp khớp - dạng thấp khớp</t>
        </is>
      </c>
    </row>
    <row r="15648">
      <c r="A15648" t="inlineStr">
        <is>
          <t>Rheumatismus</t>
        </is>
      </c>
      <c r="B15648" t="inlineStr"/>
      <c r="C15648" t="inlineStr"/>
      <c r="D15648" t="inlineStr">
        <is>
          <t>bệnh thấp khớp = sie leidet ständig an Rheumatismus +</t>
        </is>
      </c>
    </row>
    <row r="15649">
      <c r="A15649" t="inlineStr">
        <is>
          <t>Rhinozeros</t>
        </is>
      </c>
      <c r="B15649" t="inlineStr"/>
      <c r="C15649" t="inlineStr"/>
      <c r="D15649" t="inlineStr">
        <is>
          <t>tiền, của rhinoceros - con tê giác rhino)</t>
        </is>
      </c>
    </row>
    <row r="15650">
      <c r="A15650" t="inlineStr">
        <is>
          <t>Rhododendron</t>
        </is>
      </c>
      <c r="B15650" t="inlineStr"/>
      <c r="C15650" t="inlineStr"/>
      <c r="D15650" t="inlineStr">
        <is>
          <t>giống cây đỗ quyên</t>
        </is>
      </c>
    </row>
    <row r="15651">
      <c r="A15651" t="inlineStr">
        <is>
          <t>rhombisch</t>
        </is>
      </c>
      <c r="B15651" t="inlineStr"/>
      <c r="C15651" t="inlineStr"/>
      <c r="D15651" t="inlineStr">
        <is>
          <t>có hình thoi, giống hình thoi</t>
        </is>
      </c>
    </row>
    <row r="15652">
      <c r="A15652" t="inlineStr">
        <is>
          <t>rhythmisch</t>
        </is>
      </c>
      <c r="B15652" t="inlineStr"/>
      <c r="C15652" t="inlineStr"/>
      <c r="D15652" t="inlineStr">
        <is>
          <t>có nhịp điệu - nhịp nhàng</t>
        </is>
      </c>
    </row>
    <row r="15653">
      <c r="A15653" t="inlineStr">
        <is>
          <t>Rhythmus</t>
        </is>
      </c>
      <c r="B15653" t="inlineStr"/>
      <c r="C15653" t="inlineStr"/>
      <c r="D15653" t="inlineStr">
        <is>
          <t>nhịp, phách, điệu, giọng đọc lên xuống nhịp nhàng uyển chuyển, ngữ điệu, nhịp bước chân đi, kết - sự chuyển động, sự vận động, sự cử động, sự hoạt động, động tác, cử động, hoạt động, hành động, sự di chuyển, phong trào, cuộc vận động, bộ phận hoạt động, tình cảm, mối cảm kích - mối xúc động, phần, sự tiến triển, sự biến động, sự đi ngoài, sự ra ỉa - nhịp điệu, sự nhịp nhàng - sự đua đưa, sự lúc lắc, độ đu đưa, độ lắc, cái đu, chầu đu, sự nhún nhảy, quá trình hoạt động, sự tự do hành động, swing music, cú đấm bạt, cú xuynh, sự lên xuống đều đều = ohne Rhythmus + = den Rhythmus verschieben +</t>
        </is>
      </c>
    </row>
    <row r="15654">
      <c r="A15654" t="inlineStr">
        <is>
          <t>Richtblock</t>
        </is>
      </c>
      <c r="B15654" t="inlineStr"/>
      <c r="C15654" t="inlineStr"/>
      <c r="D1565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t>
        </is>
      </c>
    </row>
    <row r="15655">
      <c r="A15655" t="inlineStr">
        <is>
          <t>Richten</t>
        </is>
      </c>
      <c r="B15655" t="inlineStr"/>
      <c r="C15655" t="inlineStr"/>
      <c r="D15655" t="inlineStr">
        <is>
          <t>sự điều khiển, sự chỉ huy, sự cai quản, số nhiều) lời chỉ bảo, lời hướng dẫn, chỉ thị, huấn thị, phương hướng, chiều, phía, ngả, mặt, phương diện, directorate</t>
        </is>
      </c>
    </row>
    <row r="15656">
      <c r="A15656" t="inlineStr">
        <is>
          <t>richten</t>
        </is>
      </c>
      <c r="B15656" t="inlineStr"/>
      <c r="C15656" t="inlineStr"/>
      <c r="D15656" t="inlineStr">
        <is>
          <t>sửa lại cho đúng, điều chỉnh, lắp, chỉnh lý, làm cho thích hợp, hoà giải, dàn xếp - sắp cho thẳng hàng, sắp hàng, đứng thành hàng - chiếu rọi, rạng rỡ, tươi cười, xác định của vị trí máy bay qua hệ thống rađa, rađiô phát đi - 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xét xử, phân xử, xét, xét đoán, phán đoán, đánh giá, xét thấy, cho rằng, thấy rằng, phê bình, chỉ trích, làm quan toà, làm người phân xử, làm trọng tài - lấy lại cho ngay, lấy lại cho thẳng, sửa sai, chỉnh đốn lại, uốn nắn lại, bênh vực, lại đứng thẳng lên được, không ngả nghiêng tròng trành = richten + = richten + = richten + = richten + = richten + = richten auf + = fest richten + = sich richten + = sich richten + = etwas richten + = gerade richten + = nach innen richten + = sich danach richten +</t>
        </is>
      </c>
    </row>
    <row r="15657">
      <c r="A15657" t="inlineStr">
        <is>
          <t>Richter</t>
        </is>
      </c>
      <c r="B15657" t="inlineStr"/>
      <c r="C15657" t="inlineStr"/>
      <c r="D15657" t="inlineStr">
        <is>
          <t>ghế dài, bàn, ghế ngồi của quan toà, toà án, ghế ngồi ở nghị viện Anh, cuộc trưng bày, cuộc triển lãm - quan toà, thẩm phán, người phân xử, trọng tài, người am hiểu, người sành sỏi - các quan toà, bộ máy tư pháp - - sự công bằng, công lý, tư pháp, sự xét xử của toà án, quyền tài phán = ein milder Richter + = der ehrenamtliche Richter + = der orientalische Richter + = die Rundreise der Richter + = die Rundreise der Richter + = einen Richter ablehnen + = nüchtern wie ein Richter + = zum Richter ernannt werden +</t>
        </is>
      </c>
    </row>
    <row r="15658">
      <c r="A15658" t="inlineStr">
        <is>
          <t>Richteramt</t>
        </is>
      </c>
      <c r="B15658" t="inlineStr"/>
      <c r="C15658" t="inlineStr"/>
      <c r="D15658" t="inlineStr">
        <is>
          <t>chồn ecmin, da lông chồn ecmin, chức quan toà, sự trong trắng - chức vị quan toà</t>
        </is>
      </c>
    </row>
    <row r="15659">
      <c r="A15659" t="inlineStr">
        <is>
          <t>richtig</t>
        </is>
      </c>
      <c r="B15659" t="inlineStr"/>
      <c r="C15659" t="inlineStr"/>
      <c r="D15659" t="inlineStr">
        <is>
          <t>đúng đắn, chính xác, xác đáng - đúng - được hợp, phải, phải lối - đúng dắn, thích đáng, chính đáng, đủ, đúng giờ, đúng lúc - - công bằng, không thiên vị, ngay thẳng, thẳng thắn, không gian lận, khá, kha khá, hoàn toàn thật sự, rõ ràng, rõ rệt - thật, chính cống, xác thực, thành thật, chân thật - xứng đáng, đích đáng, chính nghĩa, hợp lẽ phải, có căn cứ, chính, vừa đúng, vừa đủ, vừa kịp, vừa mới, chỉ, hoàn toàn, thật đúng là, một chút, một tí, thử xem - hợp pháp, chính thống, có lý, hợp lôgic - thích hợp, đặt sau danh từ) thật sự, đích thực, đích thị, đích thân, bản thân, riêng, riêng biệt, thực sự, ra trò, đúng mực, hợp thức, hợp lệ, chỉnh, đích, đẹp trai, có màu tự nhiên - hoàn toàn đích đáng, hết sức, đúng mức - thẳng, vuông, tốt, phái hữu, cần phải có, ở trong trạng thái tốt, ngay, đúng như ý muốn, đáng, rất - - hợp, phù hợp - thực, chân chính, thành khẩn, chân thành, trung thành, đúng chỗ - không giảm nhẹ, không dịu bớt, đặc, đại, thậm, chí - giỏi, hay, phong lưu, sung túc, hợp lý, phi, nhiều, kỹ, rõ, sâu sắc, tốt lành, hợp thời, nên, cần, khoẻ, mạnh khoẻ, mạnh giỏi, may, may mắn, quái, lạ quá, đấy, thế đấy, thế nào, sao, thôi, thôi được, thôi nào - nào nào, thôi thế là, được, ừ, vậy, vậy thì = richtig sein + = nicht richtig + = gerade richtig + = richtig singen + = ganz richtig sein + = es für richtig halten + = nicht ganz richtig sein + = es war richtig zu kommen + = es erwies sich als richtig +</t>
        </is>
      </c>
    </row>
    <row r="15660">
      <c r="A15660" t="inlineStr">
        <is>
          <t>Richtige</t>
        </is>
      </c>
      <c r="B15660" t="inlineStr"/>
      <c r="C15660" t="inlineStr"/>
      <c r="D15660">
        <f> gerade das Richtige! + = nicht ganz das Richtige + = genau das Richtige treffen +</f>
        <v/>
      </c>
    </row>
    <row r="15661">
      <c r="A15661" t="inlineStr">
        <is>
          <t>richtigstellen</t>
        </is>
      </c>
      <c r="B15661" t="inlineStr"/>
      <c r="C15661" t="inlineStr"/>
      <c r="D15661" t="inlineStr">
        <is>
          <t>sửa, sửa chữa, sửa chữa đúng, hiệu chỉnh, khiển trách, trách mắng, trừng phạt, trừng trị, làm mất tác hại - sửa cho thẳng, chỉnh lưu, cất lại, tinh cất, tách sóng, cầu trường</t>
        </is>
      </c>
    </row>
    <row r="15662">
      <c r="A15662" t="inlineStr">
        <is>
          <t>Richtigstellung</t>
        </is>
      </c>
      <c r="B15662" t="inlineStr"/>
      <c r="C15662" t="inlineStr"/>
      <c r="D15662" t="inlineStr">
        <is>
          <t>sự sửa, sự sửa chữa, sự hiệu chỉnh, sự trừng phạt, sự trừng trị, sự trừng giới, cái đúng, chỗ sửa - sự chữa lại, sự sửa cho thẳng, sự chỉnh lưu, sự cất lại, sự tinh cất, sự tách sóng, phép cầu trường được</t>
        </is>
      </c>
    </row>
    <row r="15663">
      <c r="A15663" t="inlineStr">
        <is>
          <t>Richtlinie</t>
        </is>
      </c>
      <c r="B15663" t="inlineStr"/>
      <c r="C15663" t="inlineStr"/>
      <c r="D15663" t="inlineStr">
        <is>
          <t>chỉ thị, lời hướng dẫn - châm ngôn, lời dạy, lời giáo huấn, mệnh lệnh, lệnh, trát, lệnh tổ chức bầu cử, lệnh thu tiền, lệnh trả tiền, giới luật - phép tắc, quy tắc, nguyên tắc, quy luật, điều lệ, luật lệ, thói quen, lệ thường, quyền lực, sự thống trị, thước chia độ, quyết định của toà án, lệnh của toà án, thước ngăn dòng, filê - cái gạch đầu dòng - cờ hiệu, cờ, cánh cờ, tiêu chuẩn, chuẩn, mẫu, trình độ, mức, chất lượng trung bình, lớp học, hạng, thứ, bản vị, chân, cột, cây mọc đứng, Xtanđa = die Richtlinie +</t>
        </is>
      </c>
    </row>
    <row r="15664">
      <c r="A15664" t="inlineStr">
        <is>
          <t>Richtschnur</t>
        </is>
      </c>
      <c r="B15664" t="inlineStr"/>
      <c r="C15664" t="inlineStr"/>
      <c r="D15664" t="inlineStr">
        <is>
          <t>chỉ thị, lời hướng dẫn - châm ngôn, lời dạy, lời giáo huấn, mệnh lệnh, lệnh, trát, lệnh tổ chức bầu cử, lệnh thu tiền, lệnh trả tiền, giới luật - phép tắc, quy tắc, nguyên tắc, quy luật, điều lệ, luật lệ, thói quen, lệ thường, quyền lực, sự thống trị, thước chia độ, quyết định của toà án, lệnh của toà án, thước ngăn dòng, filê - cái gạch đầu dòng</t>
        </is>
      </c>
    </row>
    <row r="15665">
      <c r="A15665" t="inlineStr">
        <is>
          <t>Richtung</t>
        </is>
      </c>
      <c r="B15665" t="inlineStr"/>
      <c r="C15665" t="inlineStr"/>
      <c r="D15665"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sự điều khiển, sự chỉ huy, sự cai quản, số nhiều) lời chỉ bảo, lời hướng dẫn, chỉ thị, huấn thị, phương hướng, chiều, phía, ngả, mặt, phương diện, directorate - 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khuynh hướng, xu thế tự nhiên, sự tiến triển, mục đích, ý định, ý nghĩa, nội dung, sự tập trung vật nuôi để kiểm lại, sự kéo theo - 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bên, sắp bài, ván bài, chân đánh bài, tiếng vỗ tay hoan hô - sự chuyển động, sự vận động, sự cử động, sự hoạt động, động tác, cử động, hoạt động, hành động, sự di chuyển, phong trào, cuộc vận động, bộ phận hoạt động, tình cảm, mối cảm kích - mối xúc động, phần, sự biến động, sự đi ngoài, sự ra ỉa - sự định hướng - xu hướng - phương hướng chung, tinh thần chung, nội dung chính, kỳ hạn, bản sao, giọng nam cao, bè têno, kèn têno - - sự quay, vòng quay, vòng cuộn, vòng xoắn, sự đổi hướng, sự rẽ, chỗ ngoặt, chỗ rẽ, sự diễn biến, sự thay đổi, thiên hướng, năng khiếu, tâm tính, tính khí, lần, lượt, phiên, thời gian hoạt động ngắn - chầu, dự kiến, hành vi, cách đối đãi, tiết mục, sự thấy kinh, chữ sắp ngược, sự xúc động, cú, vố - đường, lối đi, đoạn đường, quãng đường, khoảng cách, phương, cách, phương pháp, phương kế, biện pháp, cá tính, lề thói, việc, phạm vi, thẩm quyền, vùng ở gần, tình trạng, tình thế, tình hình - giả định, giả thuyết, mức độ, chừng mực, loại, sự tiến bộ, sự thịnh vượng, quy mô, ngành kinh doanh, phạm vi hoạt động, sự chạy, tốc độ, đằng = die Richtung + = die Richtung + = die Richtung + = die neue Richtung + = in Richtung auf + = die Richtung ändern + = die gerade Richtung + = die schiefe Richtung + = in einer Richtung + = die südliche Richtung + = die westliche Richtung + = die senkrechte Richtung + = eine Richtung nehmen + = eine Richtung nehmen + = in jeglicher Richtung + = eine Richtung annehmen + = in der falschen Richtung + = in der richtigen Richtung + = die entgegengesetzte Richtung + = eine schiefe Richtung geben + = eine andere Richtung nehmen + = plötzlich die Richtung ändern + = eine bestimmte Richtung geben + = in entgegengesetzter Richtung + = in umgekehrter Richtung steuern + = in der entgegengesetzten Richtung +</t>
        </is>
      </c>
    </row>
    <row r="15666">
      <c r="A15666" t="inlineStr">
        <is>
          <t>Richtungen</t>
        </is>
      </c>
      <c r="B15666" t="inlineStr"/>
      <c r="C15666" t="inlineStr"/>
      <c r="D15666">
        <f> gleichzeitig in beide Richtungen + = die Symmetrie in entgegengesetzten Richtungen +</f>
        <v/>
      </c>
    </row>
    <row r="15667">
      <c r="A15667" t="inlineStr">
        <is>
          <t>Richtungs-</t>
        </is>
      </c>
      <c r="B15667" t="inlineStr"/>
      <c r="C15667" t="inlineStr"/>
      <c r="D15667" t="inlineStr">
        <is>
          <t>điều khiển, chỉ huy, cai quản, định hướng</t>
        </is>
      </c>
    </row>
    <row r="15668">
      <c r="A15668" t="inlineStr">
        <is>
          <t>richtungsweisend</t>
        </is>
      </c>
      <c r="B15668" t="inlineStr"/>
      <c r="C15668" t="inlineStr"/>
      <c r="D15668" t="inlineStr">
        <is>
          <t>chỉ huy, chi phối, chỉ dẫn, hướng dẫn</t>
        </is>
      </c>
    </row>
    <row r="15669">
      <c r="A15669" t="inlineStr">
        <is>
          <t>riechend</t>
        </is>
      </c>
      <c r="B15669" t="inlineStr"/>
      <c r="C15669" t="inlineStr"/>
      <c r="D15669" t="inlineStr">
        <is>
          <t>nặng mùi, thối, ôi = stark riechend +</t>
        </is>
      </c>
    </row>
    <row r="15670">
      <c r="A15670" t="inlineStr">
        <is>
          <t>Ried</t>
        </is>
      </c>
      <c r="B15670" t="inlineStr"/>
      <c r="C15670" t="inlineStr"/>
      <c r="D15670" t="inlineStr">
        <is>
          <t>sậy, tranh, mũi tên, ống sáo bằng sậy, thơ đồng quê, lưỡi gà, nhạc khí có lưỡi gà, khổ khuôn, go - đầm lầy</t>
        </is>
      </c>
    </row>
    <row r="15671">
      <c r="A15671" t="inlineStr">
        <is>
          <t>Riefe</t>
        </is>
      </c>
      <c r="B15671" t="inlineStr"/>
      <c r="C15671" t="inlineStr"/>
      <c r="D15671" t="inlineStr">
        <is>
          <t>đường xoi, đường rânh, đường rạch khía, nếp sông đều đều, thói quen, thói cũ, đường mòn - vằn, sọc, đường khía = die spiralförmige Riefe +</t>
        </is>
      </c>
    </row>
    <row r="15672">
      <c r="A15672" t="inlineStr">
        <is>
          <t>Riefen</t>
        </is>
      </c>
      <c r="B15672" t="inlineStr"/>
      <c r="C15672" t="inlineStr"/>
      <c r="D15672" t="inlineStr">
        <is>
          <t>vằn, sọc, đường khía</t>
        </is>
      </c>
    </row>
    <row r="15673">
      <c r="A15673" t="inlineStr">
        <is>
          <t>Riegel</t>
        </is>
      </c>
      <c r="B15673" t="inlineStr"/>
      <c r="C15673" t="inlineStr"/>
      <c r="D15673"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cái sàng, máy sàng, cái rây, mũi tên, cái then, cái chốt cửa, bó, súc, chớp, tiếng sét, bu-lông, sự chạy trốn, sự chạy lao đi - sự buộc, sự trói chặt, sự đóng chặt, sự cài chặt, sự thắt chặt nút, cái khoá, cái hầm, cái móc, cái chốt fastener) - chốt cửa, then cửa, khoá rập ngoài - tay vịn, bao lơn, lan can, thành, lá chắn, hàng rào, hàng rào chấn song, đường ray, đường xe lửa, xà ngang, cái giá xoay, gà nước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 = der Riegel + = den Riegel vorschieben + = hinter Schloß und Riegel + = etwas einen Riegel vorschieben +</t>
        </is>
      </c>
    </row>
    <row r="15674">
      <c r="A15674" t="inlineStr">
        <is>
          <t>Riemen</t>
        </is>
      </c>
      <c r="B15674" t="inlineStr"/>
      <c r="C15674" t="inlineStr"/>
      <c r="D15674" t="inlineStr">
        <is>
          <t>dây lưng, thắt lưng, dây đai, dây curoa, vành đai - vật nối, trụ chống, thanh giằng, đôi, dây đeo quần, dây brơten, dây căng trống, cái khoan quay tay, cái vặn ốc quay tay brace and bit), dấu ngoặc ôm, dây lèo - mái chèo, người chèo thuyền, tay chèo, cánh, cánh tay, vây - rượu mạnh pha đường và nước nóng, ná bắn đá, súng cao su, dây đeo, dây quàng, băng đeo - dây, đai da, dây liếc dao cạo, bản giằng, cánh bản lề, trận đòn bằng dây da = die Riemen pieken + = mit Riemen versehen + = die Riemen flach drehen + = mit einem Riemen befestigen + = jemanden mit einem Riemen schlagen +</t>
        </is>
      </c>
    </row>
    <row r="15675">
      <c r="A15675" t="inlineStr">
        <is>
          <t>Ries</t>
        </is>
      </c>
      <c r="B15675" t="inlineStr"/>
      <c r="C15675" t="inlineStr"/>
      <c r="D15675" t="inlineStr">
        <is>
          <t>ram giấy, số nhiều) rất nhiều giấy, hàng tập</t>
        </is>
      </c>
    </row>
    <row r="15676">
      <c r="A15676" t="inlineStr">
        <is>
          <t>Riese</t>
        </is>
      </c>
      <c r="B15676" t="inlineStr"/>
      <c r="C15676" t="inlineStr"/>
      <c r="D15676" t="inlineStr">
        <is>
          <t>tượng khổng lồ, người khổng lồ, vật khổng lồ - cây khổng lồ, thú vật khổng lồ, người phi thường</t>
        </is>
      </c>
    </row>
    <row r="15677">
      <c r="A15677" t="inlineStr">
        <is>
          <t>Rieseln</t>
        </is>
      </c>
      <c r="B15677" t="inlineStr"/>
      <c r="C15677" t="inlineStr"/>
      <c r="D15677" t="inlineStr">
        <is>
          <t>tia nhỏ, dòng nhỏ</t>
        </is>
      </c>
    </row>
    <row r="15678">
      <c r="A15678" t="inlineStr">
        <is>
          <t>rieseln</t>
        </is>
      </c>
      <c r="B15678" t="inlineStr"/>
      <c r="C15678" t="inlineStr"/>
      <c r="D15678" t="inlineStr">
        <is>
          <t>chảy nhỏ giọt, được cất, để chảy nhỏ giọt, cất - nhỏ dãi, chảy nước miếng, rê bóng, từ từ lăn xuống lỗ, đẩy nhẹ từ từ lăn xuống lỗ - mưa phùn, mưa bụi - chảy thành dòng suối, chảy như một dòng suối nhỏ - làm cho chảy nhỏ giọt, làm cho chảy thành dòng nhỏ, chảy thành dòng nhỏ, dần dần lộ ra</t>
        </is>
      </c>
    </row>
    <row r="15679">
      <c r="A15679" t="inlineStr">
        <is>
          <t>Riesen-</t>
        </is>
      </c>
      <c r="B15679" t="inlineStr"/>
      <c r="C15679" t="inlineStr"/>
      <c r="D15679" t="inlineStr">
        <is>
          <t>to lớn, khổng lồ</t>
        </is>
      </c>
    </row>
    <row r="15680">
      <c r="A15680" t="inlineStr">
        <is>
          <t>Riesenhaftigkeit</t>
        </is>
      </c>
      <c r="B15680" t="inlineStr"/>
      <c r="C15680" t="inlineStr"/>
      <c r="D15680" t="inlineStr">
        <is>
          <t>sự to lớn, sự khổng lồ</t>
        </is>
      </c>
    </row>
    <row r="15681">
      <c r="A15681" t="inlineStr">
        <is>
          <t>Riesenschnecke</t>
        </is>
      </c>
      <c r="B15681" t="inlineStr"/>
      <c r="C15681" t="inlineStr"/>
      <c r="D15681" t="inlineStr">
        <is>
          <t>ốc xà cừ, tủ bằng ốc xà cừ, vòm trần, concha</t>
        </is>
      </c>
    </row>
    <row r="15682">
      <c r="A15682" t="inlineStr">
        <is>
          <t>riesig</t>
        </is>
      </c>
      <c r="B15682" t="inlineStr"/>
      <c r="C15682" t="inlineStr"/>
      <c r="D15682" t="inlineStr">
        <is>
          <t>đáng kinh sợ, uy nghi, oai nghiêm, dễ sợ, khủng khiếp, lạ lùng, phi thường, hết sức, vô cùng, thật là, đáng tôn kính - khổng lồ, to lớn - to lớn phi thường - - - đồ sộ - vui vẻ, vui tươi, vui nhộn, chếnh choáng say, ngà ngà say, thú vị, dễ chịu, thú vị gớm, dễ chịu gớm, hay ho gớm, rất, lắm, quá - - mạnh mẽ, mãnh liệt, dữ dội, cực kỳ - - kỳ quái, quái dị, gớm guốc, tàn ác, ghê gớm, hoàn toàn vô lý, hoàn toàn sai - hết mức, quá chừng - vang như sấm, to, mạnh, nạt nộ - kinh khủng, kỳ lạ - rộng lớn, mênh mông, bao la, to lớn &amp; ) - lớn vô cùng, cừ, cừ khôi - to lớn khác thường = er freut sich riesig +</t>
        </is>
      </c>
    </row>
    <row r="15683">
      <c r="A15683" t="inlineStr">
        <is>
          <t>Riff</t>
        </is>
      </c>
      <c r="B15683" t="inlineStr"/>
      <c r="C15683" t="inlineStr"/>
      <c r="D15683" t="inlineStr">
        <is>
          <t>gờ, rìa, đá ngầm, mạch quặng - vỉa quặng vàng, mép buồm - chóp, chỏm, ngọn, đỉnh, nóc, sống, dây, lằn gợn, luống, tiền - giá sách, ngăn sách, cái xích đông, bãi cạn, thềm lục địa</t>
        </is>
      </c>
    </row>
    <row r="15684">
      <c r="A15684" t="inlineStr">
        <is>
          <t>Riffeln</t>
        </is>
      </c>
      <c r="B15684" t="inlineStr"/>
      <c r="C15684" t="inlineStr"/>
      <c r="D15684" t="inlineStr">
        <is>
          <t>sự xẻ rãnh nòng súng, hệ thống đường rãnh xẻ trong nòng súng</t>
        </is>
      </c>
    </row>
    <row r="15685">
      <c r="A15685" t="inlineStr">
        <is>
          <t>riffeln</t>
        </is>
      </c>
      <c r="B15685" t="inlineStr"/>
      <c r="C15685" t="inlineStr"/>
      <c r="D15685" t="inlineStr">
        <is>
          <t>xoi rãnh, khía cạnh - - cướp, lấy, vơ vét, lục lọi và cuỗm hết, xẻ rânh xoắn ở nòng, bắn vào, bắn = riffeln +</t>
        </is>
      </c>
    </row>
    <row r="15686">
      <c r="A15686" t="inlineStr">
        <is>
          <t>Riffelung</t>
        </is>
      </c>
      <c r="B15686" t="inlineStr"/>
      <c r="C15686" t="inlineStr"/>
      <c r="D15686" t="inlineStr">
        <is>
          <t>sự gấp nếp, sự nhăn lại - dầu mấu, chỗ u lên, chỗ lồi lên, núm xoay, khía, cục nổi tròn - mang đâi - sự có vằn, sự có sọc, sự kẻ sọc</t>
        </is>
      </c>
    </row>
    <row r="15687">
      <c r="A15687" t="inlineStr">
        <is>
          <t>Rikscha</t>
        </is>
      </c>
      <c r="B15687" t="inlineStr"/>
      <c r="C15687" t="inlineStr"/>
      <c r="D15687" t="inlineStr">
        <is>
          <t>xe xích lô</t>
        </is>
      </c>
    </row>
    <row r="15688">
      <c r="A15688" t="inlineStr">
        <is>
          <t>Rille</t>
        </is>
      </c>
      <c r="B15688" t="inlineStr"/>
      <c r="C15688" t="inlineStr"/>
      <c r="D15688" t="inlineStr">
        <is>
          <t>mũi khoan, máy khoan, ốc khoan, sự tập luyện, kỷ luật chặt chẽ, sự rèn luyện thường xuyên, luống, máy gieo và lấp hạt, khỉ mặt xanh, vải thô - luống cày, nếp nhăn, đường rẽ nước, vết xe, đường xoi, đường rạch - đường rânh, đường rạch khía, nếp sông đều đều, thói quen, thói cũ, đường mòn - 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t>
        </is>
      </c>
    </row>
    <row r="15689">
      <c r="A15689" t="inlineStr">
        <is>
          <t>rillen</t>
        </is>
      </c>
      <c r="B15689" t="inlineStr"/>
      <c r="C15689" t="inlineStr"/>
      <c r="D15689" t="inlineStr">
        <is>
          <t>cày, làm nhãn, rạch thành đường xoi - xoi rãnh, khía cạnh</t>
        </is>
      </c>
    </row>
    <row r="15690">
      <c r="A15690" t="inlineStr">
        <is>
          <t>Rinde</t>
        </is>
      </c>
      <c r="B15690" t="inlineStr"/>
      <c r="C15690" t="inlineStr"/>
      <c r="D15690" t="inlineStr">
        <is>
          <t>áo choàng ngoài, áo bành tô, áo choàng, váy, bộ lông, lớp, lượt, màng, túi - vỏ, vỏ não - tháp vuông, xẻng, cá đù, cá hồi con - vỏ bóc ra, vỏ gọt ra - vỏ cây, vỏ quả, cùi phó mát, màng lá mỡ, bề ngoài, bề mặt - bao, mai, vỏ tàu, tường nhà, quan tài trong, thuyền đua, đạn trái phá, đạn súng cối, đạn, đốc kiếm, shell-jacket, nét đại cương, vỏ bề ngoài, đàn lia = die Rinde + = die Rinde +</t>
        </is>
      </c>
    </row>
    <row r="15691">
      <c r="A15691" t="inlineStr">
        <is>
          <t>Rinden</t>
        </is>
      </c>
      <c r="B15691" t="inlineStr"/>
      <c r="C15691" t="inlineStr"/>
      <c r="D15691" t="inlineStr">
        <is>
          <t>vỏ, vỏ não</t>
        </is>
      </c>
    </row>
    <row r="15692">
      <c r="A15692" t="inlineStr">
        <is>
          <t>Rinder</t>
        </is>
      </c>
      <c r="B15692" t="inlineStr"/>
      <c r="C15692" t="inlineStr"/>
      <c r="D15692" t="inlineStr">
        <is>
          <t>thịt bò, số nhiều bò thịt, sức mạnh, thể lực, bắp thịt, lời phàn nàn, lời than vãn - thú nuôi, gia súc, ngựa, những kẻ đáng khinh, những kẻ thô lỗ, vũ phu - bò, trâu bò</t>
        </is>
      </c>
    </row>
    <row r="15693">
      <c r="A15693" t="inlineStr">
        <is>
          <t>Rindfleisch</t>
        </is>
      </c>
      <c r="B15693" t="inlineStr"/>
      <c r="C15693" t="inlineStr"/>
      <c r="D15693" t="inlineStr">
        <is>
          <t>thịt bò, số nhiều bò thịt, sức mạnh, thể lực, bắp thịt, lời phàn nàn, lời than vãn = das eingesalzene Rindfleisch +</t>
        </is>
      </c>
    </row>
    <row r="15694">
      <c r="A15694" t="inlineStr">
        <is>
          <t>Rindslende</t>
        </is>
      </c>
      <c r="B15694" t="inlineStr"/>
      <c r="C15694" t="inlineStr"/>
      <c r="D15694" t="inlineStr">
        <is>
          <t>miếng cá để nướng, miếng thịt để nướng</t>
        </is>
      </c>
    </row>
    <row r="15695">
      <c r="A15695" t="inlineStr">
        <is>
          <t>Rindvieh</t>
        </is>
      </c>
      <c r="B15695" t="inlineStr"/>
      <c r="C15695" t="inlineStr"/>
      <c r="D15695" t="inlineStr">
        <is>
          <t>thú nuôi, gia súc, ngựa, những kẻ đáng khinh, những kẻ thô lỗ, vũ phu - thằng ngốc - bò, trâu bò</t>
        </is>
      </c>
    </row>
    <row r="15696">
      <c r="A15696" t="inlineStr">
        <is>
          <t>Ring</t>
        </is>
      </c>
      <c r="B15696" t="inlineStr"/>
      <c r="C15696" t="inlineStr"/>
      <c r="D15696" t="inlineStr">
        <is>
          <t>dải, băng, đai, nẹp, dải đóng gáy sách, dải cổ áo, dải băng, đoàn, toán, lũ, bọn, bầy, dàn nhạc, ban nhạc - đường tròn, hình tròn, sự tuần hoàn, nhóm, giới, sự chạy quanh, quỹ đạo, phạm vi, hàng ghế sắp tròn - vòng nhỏ, vòng khuyên, nhẫn, xuyến - cuộn, vòng, mớ tóc quăn, ống xoắn ruột gà, sự thăng trầm, sóng gió - cổ áo, vòng cổ, vòng đai, vòng đệm, vòng lông cổ, chả cuộn - côngbin, xanhđica, máy liên hợp, máy gặt đập combine harvester) - cái vòng, cái vành, cái đai, vòng váy, vòng cung, vòng dán giấy, tiếng kêu "húp, húp, tiếng ho - cái nhẫn, vòng tròn, vũ đài, môn quyền anh, nơi biểu diễn, vòng người vây quanh, vòng cây bao quanh, quầng, ổ, nghiệp đoàn, cacten, nhóm chính trị, phe phái, bọn đánh cá ngựa chuyên nghiệp - vòng gỗ hằng năm, bộ chuông, chùm chuông, tiếng chuông, sự rung chuông, tiếng chuông điện thoại, sự gọi dây nói, tiếng rung, tiếng rung ngân, tiếng leng keng, vẻ - vật hình tròn, khoanh, sự quay, chu kỳ, lĩnh vực, sự đi vòng, sự đi tua, cuộc kinh lý, cuộc đi dạo, cuộc tuần tra, tuần chầu, hiệp, vòng thi đấu, hội, tràng, loạt, thanh thang round of a ladder) - phát, viên đạn, canông, quanh, xung quanh, vòng quanh - Xanhđica, công đoàn, tổ chức cung cấp bài báo, nhóm uỷ viên ban đặc trách, nhóm người thuê cung chỗ săn, nhóm người thuê chung chỗ câu = der Ring + = am Ring + = der kleine Ring + = mit Ring versehen + = mit einem Ring umgeben +</t>
        </is>
      </c>
    </row>
    <row r="15697">
      <c r="A15697" t="inlineStr">
        <is>
          <t>Ringbeschlag</t>
        </is>
      </c>
      <c r="B15697" t="inlineStr"/>
      <c r="C15697" t="inlineStr"/>
      <c r="D15697" t="inlineStr">
        <is>
          <t>sắt bịt đầu, sắt bịt đầu ống, vòng sắt đệm, vòng sắt nối</t>
        </is>
      </c>
    </row>
    <row r="15698">
      <c r="A15698" t="inlineStr">
        <is>
          <t>Ringe</t>
        </is>
      </c>
      <c r="B15698" t="inlineStr"/>
      <c r="C15698" t="inlineStr"/>
      <c r="D15698" t="inlineStr">
        <is>
          <t>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t>
        </is>
      </c>
    </row>
    <row r="15699">
      <c r="A15699" t="inlineStr">
        <is>
          <t>Ringelblume</t>
        </is>
      </c>
      <c r="B15699" t="inlineStr"/>
      <c r="C15699" t="inlineStr"/>
      <c r="D15699" t="inlineStr">
        <is>
          <t>cúc vạn thọ</t>
        </is>
      </c>
    </row>
    <row r="15700">
      <c r="A15700" t="inlineStr">
        <is>
          <t>Ringelflechte</t>
        </is>
      </c>
      <c r="B15700" t="inlineStr"/>
      <c r="C15700" t="inlineStr"/>
      <c r="D15700" t="inlineStr">
        <is>
          <t>bệnh ecpet mảng tròn</t>
        </is>
      </c>
    </row>
    <row r="15701">
      <c r="A15701" t="inlineStr">
        <is>
          <t>Ringelgans</t>
        </is>
      </c>
      <c r="B15701" t="inlineStr"/>
      <c r="C15701" t="inlineStr"/>
      <c r="D15701" t="inlineStr">
        <is>
          <t>barnacle_goose, động vật chân tơ, người bám dai như đỉa, cái kẹp mũi ngựa, kính, mục kỉnh</t>
        </is>
      </c>
    </row>
    <row r="15702">
      <c r="A15702" t="inlineStr">
        <is>
          <t>Ringen</t>
        </is>
      </c>
      <c r="B15702" t="inlineStr"/>
      <c r="C15702" t="inlineStr"/>
      <c r="D15702" t="inlineStr">
        <is>
          <t>trận đánh, cuộc chiến đấu, chiến thuật - sự đấu tranh, cuộc đấu tranh - cuộc đấu vật, sự vật lộn, cuộc đấu tranh gay go - sự đấu vật, sự vật lộn với, sự chiến đấu chống lại = das Ringen + = mit Ringen versehen +</t>
        </is>
      </c>
    </row>
    <row r="15703">
      <c r="A15703" t="inlineStr">
        <is>
          <t>ringen</t>
        </is>
      </c>
      <c r="B15703" t="inlineStr"/>
      <c r="C15703" t="inlineStr"/>
      <c r="D15703" t="inlineStr">
        <is>
          <t>móc bằng móc sắt, túm lấy, níu lấy, vật, vật lộn = ringen + = ringen + = ringen + = ringen + = schwer zu ringen haben +</t>
        </is>
      </c>
    </row>
    <row r="15704">
      <c r="A15704" t="inlineStr">
        <is>
          <t>Ringkampf</t>
        </is>
      </c>
      <c r="B15704" t="inlineStr"/>
      <c r="C15704" t="inlineStr"/>
      <c r="D15704" t="inlineStr">
        <is>
          <t>cuộc đấu vật, sự vật lộn, cuộc đấu tranh gay go - sự đấu vật, sự vật lộn với, sự chiến đấu chống lại = der Trick beim Ringkampf +</t>
        </is>
      </c>
    </row>
    <row r="15705">
      <c r="A15705" t="inlineStr">
        <is>
          <t>ringsherum</t>
        </is>
      </c>
      <c r="B15705" t="inlineStr"/>
      <c r="C15705" t="inlineStr"/>
      <c r="D15705" t="inlineStr">
        <is>
          <t>xung quanh, vòng quanh, đó đây, chỗ này, chỗ nọ, khắp nơi, quanh quẩn, loanh quanh, ở gần, khắp, khoảng chừng, gần - tròn, chẵn, khứ hồi, theo vòng tròn, thẳng thắn, chân thật, nói không úp mở, sang sảng, vang, lưu loát, trôi chảy, nhanh, mạnh, khá lớn, đáng kể, quanh, trở lại, quay trở lại, khắp cả</t>
        </is>
      </c>
    </row>
    <row r="15706">
      <c r="A15706" t="inlineStr">
        <is>
          <t>Rinne</t>
        </is>
      </c>
      <c r="B15706" t="inlineStr"/>
      <c r="C15706" t="inlineStr"/>
      <c r="D15706" t="inlineStr">
        <is>
          <t>eo biển, lòng sông, lòng suối, kênh mương, lạch, ống dẫn, đường, nguồn, kênh, đường xoi, máng, rãnh - sự theo đuổi, sự đuổi theo, sự săn đuổi, the chase sự săn bắn, khu vực săn bắn chace), thú bị săn đuổi, tàu bị đuổi bắt, khuôn, phần đầu đại bác - cầu trượt, đường trượt, dốc lao, đường lao, thác, máng đổ rác, dù - cái sáo, người thổi sáo, tay sáo, đường rãnh máng, nếp máng - luống cày, nếp nhăn, đường rẽ nước, vết xe, đường rạch - đường rânh, đường rạch khía, nếp sông đều đều, thói quen, thói cũ, đường mòn - máng nước, ống máng, máng xối, rânh nước, nơi bùn lầy nước đọng, cặn bã - chỗ rống, chỗ trũng, chỗ lõm sâu hoắm, thung lũng lòng chảo - 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t>
        </is>
      </c>
    </row>
    <row r="15707">
      <c r="A15707" t="inlineStr">
        <is>
          <t>rinnen</t>
        </is>
      </c>
      <c r="B15707" t="inlineStr"/>
      <c r="C15707" t="inlineStr"/>
      <c r="D15707" t="inlineStr">
        <is>
          <t>chảy nhỏ giọt, được cất, để chảy nhỏ giọt, cất - chảy, rủ xuống, xoà xuống, lên, phun ra, toé ra, tuôn ra, đổ, thấy kinh nhiều, xuất phát, bắt nguồn, rót tràn đầy, ùa tới, tràn tới, đến tới tấp, trôi chảy, bay dập dờn, tràn trề - bắc máng nước, đào rãnh, chảy thành rãnh - rỉ ra, đưa ra, phát ra, tiết lộ, lộ ra, biến dần mất, tiêu tan dần - chảy thành dòng suối, chảy như một dòng suối nhỏ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 - làm cho chảy nhỏ giọt, làm cho chảy thành dòng nhỏ, chảy thành dòng nhỏ, dần dần lộ ra</t>
        </is>
      </c>
    </row>
    <row r="15708">
      <c r="A15708" t="inlineStr">
        <is>
          <t>Rinnsal</t>
        </is>
      </c>
      <c r="B15708" t="inlineStr"/>
      <c r="C15708" t="inlineStr"/>
      <c r="D15708" t="inlineStr">
        <is>
          <t>dòng suối nhỏ - lạch ngòi - thùng nhỏ đựng rượu - tia nhỏ, dòng nhỏ</t>
        </is>
      </c>
    </row>
    <row r="15709">
      <c r="A15709" t="inlineStr">
        <is>
          <t>Rippe</t>
        </is>
      </c>
      <c r="B15709" t="inlineStr"/>
      <c r="C15709" t="inlineStr"/>
      <c r="D15709" t="inlineStr">
        <is>
          <t>cành cây, nhánh, ngả ..., chi, chi nhánh, ngành - người Phần lan Finn), vây cá, bộ thăng bằng, sườn, cạnh bên, rìa, bàn tay, tờ năm đô la - xương sườn, gân, sọc, vết gợn lăn tăn, đường rạch, vật đỡ, thanh chống, gọng, vợ, đàn bà, lá gỗ mỏng = die Rippe + = die Rippe + = die Rippe +</t>
        </is>
      </c>
    </row>
    <row r="15710">
      <c r="A15710" t="inlineStr">
        <is>
          <t>Rippen</t>
        </is>
      </c>
      <c r="B15710" t="inlineStr"/>
      <c r="C15710" t="inlineStr"/>
      <c r="D15710">
        <f> ohne Rippen + = ohne Rippen + = unter den Rippen + = mit Rippen versehen +</f>
        <v/>
      </c>
    </row>
    <row r="15711">
      <c r="A15711" t="inlineStr">
        <is>
          <t>rippen</t>
        </is>
      </c>
      <c r="B15711" t="inlineStr"/>
      <c r="C15711" t="inlineStr"/>
      <c r="D15711" t="inlineStr">
        <is>
          <t>thêm đường kẻ vào, cây thành luống, chống đỡ, trêu chòng, chòng ghẹo, chế giễu</t>
        </is>
      </c>
    </row>
    <row r="15712">
      <c r="A15712" t="inlineStr">
        <is>
          <t>Risiko</t>
        </is>
      </c>
      <c r="B15712" t="inlineStr"/>
      <c r="C15712" t="inlineStr"/>
      <c r="D15712" t="inlineStr">
        <is>
          <t>sự may rủi, mối nguy, trò chơi súc sắc cổ, vật vướng, vật chướng ngại, bến xe ngựa - sự nguy hiểm, hiểm hoạ, cơn nguy, sự liều - sự mạo hiểm, sự rủi ro - việc mạo hiểm, việc liều lĩnh, sự đầu cơ = auf sein Risiko + = das erhöhtes Risiko + = ein Risiko eingehen +</t>
        </is>
      </c>
    </row>
    <row r="15713">
      <c r="A15713" t="inlineStr">
        <is>
          <t>risikoreich</t>
        </is>
      </c>
      <c r="B15713" t="inlineStr"/>
      <c r="C15713" t="inlineStr"/>
      <c r="D15713" t="inlineStr">
        <is>
          <t>may rủi, bấp bênh, gặp may, vận đỏ</t>
        </is>
      </c>
    </row>
    <row r="15714">
      <c r="A15714" t="inlineStr">
        <is>
          <t>riskant</t>
        </is>
      </c>
      <c r="B15714" t="inlineStr"/>
      <c r="C15714" t="inlineStr"/>
      <c r="D15714" t="inlineStr">
        <is>
          <t>nguy hiểm, hiểm nghèo, nguy ngập, nguy cấp, nham hiểm, lợi hại, dữ tợn - tinh ranh, láu cá, lắm mưu, khéo lẩn tránh, khéo thoái thác - liều, mạo hiểm, may rủi - đấy rủi ro, đầy mạo hiểm, risqué - khó thành, không chắc chắn - phiêu lưu, liều lĩnh</t>
        </is>
      </c>
    </row>
    <row r="15715">
      <c r="A15715" t="inlineStr">
        <is>
          <t>riskieren</t>
        </is>
      </c>
      <c r="B15715" t="inlineStr"/>
      <c r="C15715" t="inlineStr"/>
      <c r="D15715" t="inlineStr">
        <is>
          <t>phiêu lưu, mạo hiểm, liều, dám đi, dám đến, dám tiến hành - dám, dám đương đầu với, thách - phó thác cho may rủi, đánh bạo - đẩy vào chỗ nguy hiểm, làm nguy hiểm - có cơ phải chịu sự rủi ro, có cơ phải chịu sự nguy hiểm của - đóng cọc, đỡ bằng cọc, khoanh cọc, buộc vào cọc, + on) đặt cược, góp vốn, dấn vốn - = etwas riskieren + = nichts riskieren +</t>
        </is>
      </c>
    </row>
    <row r="15716">
      <c r="A15716" t="inlineStr">
        <is>
          <t>Rist</t>
        </is>
      </c>
      <c r="B15716" t="inlineStr"/>
      <c r="C15716" t="inlineStr"/>
      <c r="D15716" t="inlineStr">
        <is>
          <t>mu bàn chân, phần mu, da mặt, vật hình mu bàn chân</t>
        </is>
      </c>
    </row>
    <row r="15717">
      <c r="A15717" t="inlineStr">
        <is>
          <t>Ritt</t>
        </is>
      </c>
      <c r="B15717" t="inlineStr"/>
      <c r="C15717" t="inlineStr"/>
      <c r="D15717" t="inlineStr">
        <is>
          <t>thuật cưỡi ngựa, tài cưỡi ngựa - núi đặt trước danh từ riêng Mt), mép bức tranh, bìa dán tranh, khung, gọng, giá, ngựa cưỡi - sự đi chơi, cuộc đi chơi, đường xe ngựa đi qua rừng, lớp kỵ binh mới tuyển = der kurze Ritt +</t>
        </is>
      </c>
    </row>
    <row r="15718">
      <c r="A15718" t="inlineStr">
        <is>
          <t>Ritter</t>
        </is>
      </c>
      <c r="B15718" t="inlineStr"/>
      <c r="C15718" t="inlineStr"/>
      <c r="D15718" t="inlineStr">
        <is>
          <t>hiệp sĩ, người được phong tước hầu, đại biểu hạt knight of the shire), kỵ sĩ, quân cờ "ddầu ngựa" = zum Ritter schlagen + = jemanden zum Ritter schlagen +</t>
        </is>
      </c>
    </row>
    <row r="15719">
      <c r="A15719" t="inlineStr">
        <is>
          <t>ritterlich</t>
        </is>
      </c>
      <c r="B15719" t="inlineStr"/>
      <c r="C15719" t="inlineStr"/>
      <c r="D15719" t="inlineStr">
        <is>
          <t>có vẻ hiệp sĩ, có phong cách hiệp sĩ, nghĩa hiệp, hào hiệp - dũng cảm, uy nghi, lộng lẫy, tráng lệ, cao lớn đẹp dẽ, ăn mặc đẹp, chải chuốt, bảnh bao, chiều chuộng phụ nữ, nịnh đầm, chuyện yêu đương - có tinh thần hiệp sĩ, thượng võ - xứng đáng với một nhà thể thao, hợp với nhà thể thao, đúng là một người có tinh thần thượng võ, đúng là một người thẳng thắn, đúng là một người trung thực - đúng là một người có dũng khí = ritterlich +</t>
        </is>
      </c>
    </row>
    <row r="15720">
      <c r="A15720" t="inlineStr">
        <is>
          <t>Ritterlichkeit</t>
        </is>
      </c>
      <c r="B15720" t="inlineStr"/>
      <c r="C15720" t="inlineStr"/>
      <c r="D15720" t="inlineStr">
        <is>
          <t>phong cách hiệp sĩ, tinh thần thượng võ, những hiệp sĩ, những người hào hoa phong nhã, tác phong lịch sự đối với phụ nữ - sự can đảm, sự gan dạ, lòng dũng cảm, hành động dũng cảm, sự chiều chuộng phụ nữ, cử chỉ lịch sự với phụ nữ, lời nói lịch sự với phụ nữ, chuyện tán tỉnh yêu đương - chuyện dâm ô - tầng lớp hiệp sĩ, tinh thần hiệp sĩ, tước hầu - tính nghĩa hiệp, tính hào hiệp</t>
        </is>
      </c>
    </row>
    <row r="15721">
      <c r="A15721" t="inlineStr">
        <is>
          <t>Rittersporn</t>
        </is>
      </c>
      <c r="B15721" t="inlineStr"/>
      <c r="C15721" t="inlineStr"/>
      <c r="D15721" t="inlineStr">
        <is>
          <t>cây la lết, cây phi yến</t>
        </is>
      </c>
    </row>
    <row r="15722">
      <c r="A15722" t="inlineStr">
        <is>
          <t>Ritterstern</t>
        </is>
      </c>
      <c r="B15722" t="inlineStr"/>
      <c r="C15722" t="inlineStr"/>
      <c r="D15722" t="inlineStr">
        <is>
          <t>hoa loa kèn đỏ</t>
        </is>
      </c>
    </row>
    <row r="15723">
      <c r="A15723" t="inlineStr">
        <is>
          <t>Rittertum</t>
        </is>
      </c>
      <c r="B15723" t="inlineStr"/>
      <c r="C15723" t="inlineStr"/>
      <c r="D15723" t="inlineStr">
        <is>
          <t>phong cách hiệp sĩ, tinh thần thượng võ, những hiệp sĩ, những người hào hoa phong nhã, tác phong lịch sự đối với phụ nữ</t>
        </is>
      </c>
    </row>
    <row r="15724">
      <c r="A15724" t="inlineStr">
        <is>
          <t>rittlings</t>
        </is>
      </c>
      <c r="B15724" t="inlineStr"/>
      <c r="C15724" t="inlineStr"/>
      <c r="D15724" t="inlineStr">
        <is>
          <t>đang cưỡi lên, đang ngồi bỏ chân sang hai bên - cưỡi lên, ngồi như cưỡi ngựa, đứng dạng chân = rittlings sitzen auf +</t>
        </is>
      </c>
    </row>
    <row r="15725">
      <c r="A15725" t="inlineStr">
        <is>
          <t>Ritual</t>
        </is>
      </c>
      <c r="B15725" t="inlineStr"/>
      <c r="C15725" t="inlineStr"/>
      <c r="D15725" t="inlineStr">
        <is>
          <t>sách dạy lễ nghi, trình tự hành lễ</t>
        </is>
      </c>
    </row>
    <row r="15726">
      <c r="A15726" t="inlineStr">
        <is>
          <t>Ritualismus</t>
        </is>
      </c>
      <c r="B15726" t="inlineStr"/>
      <c r="C15726" t="inlineStr"/>
      <c r="D15726" t="inlineStr">
        <is>
          <t>chủ nghĩa nghi thức, thói nệ nghi thức</t>
        </is>
      </c>
    </row>
    <row r="15727">
      <c r="A15727" t="inlineStr">
        <is>
          <t>Ritualist</t>
        </is>
      </c>
      <c r="B15727" t="inlineStr"/>
      <c r="C15727" t="inlineStr"/>
      <c r="D15727" t="inlineStr">
        <is>
          <t>người nghi thức chủ nghĩa, người nệ nghi thức</t>
        </is>
      </c>
    </row>
    <row r="15728">
      <c r="A15728" t="inlineStr">
        <is>
          <t>rituell</t>
        </is>
      </c>
      <c r="B15728" t="inlineStr"/>
      <c r="C15728" t="inlineStr"/>
      <c r="D15728" t="inlineStr">
        <is>
          <t>lể nghi, có vẻ lễ nghi, theo lễ nghi</t>
        </is>
      </c>
    </row>
    <row r="15729">
      <c r="A15729" t="inlineStr">
        <is>
          <t>Ritus</t>
        </is>
      </c>
      <c r="B15729" t="inlineStr"/>
      <c r="C15729" t="inlineStr"/>
      <c r="D15729" t="inlineStr">
        <is>
          <t>sự tuân theo, sự tuân thủ, sự làm lễ, lễ kỷ niệm, sự cung kính, sự kính trọng, sự tôn kính observancy) - sắc lệnh, quy định, lễ nghi, bố cục - lễ, nghi thức = der religiöse Ritus +</t>
        </is>
      </c>
    </row>
    <row r="15730">
      <c r="A15730" t="inlineStr">
        <is>
          <t>Ritz</t>
        </is>
      </c>
      <c r="B15730" t="inlineStr"/>
      <c r="C15730" t="inlineStr"/>
      <c r="D15730" t="inlineStr">
        <is>
          <t>tiếng sột soạt, sự sầy da, vết xây sát, vết xước, vết thương nhẹ, vạch xuất phát, sự gãi, sự cào, bệnh nẻ, bộ tóc giả che một phần đầu scratch-wig), scratch race, old Scratch quỷ sứ</t>
        </is>
      </c>
    </row>
    <row r="15731">
      <c r="A15731" t="inlineStr">
        <is>
          <t>Ritze</t>
        </is>
      </c>
      <c r="B15731" t="inlineStr"/>
      <c r="C15731" t="inlineStr"/>
      <c r="D15731" t="inlineStr">
        <is>
          <t>khe, kẽ hở, kẽ nứt, chỗ mở hé, tiếng loảng xoảng, tiếng xủng xẻng, tiền, tiền đồng - đường nứt, kẽ - - vết nứt, vết nẻ - - scaur, sẹo, vết sẹo, mối hận sâu sắc, nỗi đau khổ, vết nhơ - đường đi của hươu nai, vết đi của hươu nai, khấc, khía, đường ren, cửa sàn, cửa mái = in Ritze liegend +</t>
        </is>
      </c>
    </row>
    <row r="15732">
      <c r="A15732" t="inlineStr">
        <is>
          <t>Ritzel</t>
        </is>
      </c>
      <c r="B15732" t="inlineStr"/>
      <c r="C15732" t="inlineStr"/>
      <c r="D15732" t="inlineStr">
        <is>
          <t>bánh răng nhỏ, pinbông, đầu cánh, chót cánh, cánh, lông cánh</t>
        </is>
      </c>
    </row>
    <row r="15733">
      <c r="A15733" t="inlineStr">
        <is>
          <t>ritzen</t>
        </is>
      </c>
      <c r="B15733" t="inlineStr"/>
      <c r="C15733" t="inlineStr"/>
      <c r="D15733" t="inlineStr">
        <is>
          <t>rạch, khắc chạm - có sẹo, để lại vết sẹo, thành sẹo, khỏi - cào, làm xước da, thảo luận qua loa, bàn sơ qua, nạo kèn kẹt, quẹt, + out) gạch xoá đi, viết nguệch ngoạc, gãi, bới, tìm, dành dụm, tằn tiện, xoá tên, xoá sổ, rút tên khỏi danh sách - rút lui = ritzen +</t>
        </is>
      </c>
    </row>
    <row r="15734">
      <c r="A15734" t="inlineStr">
        <is>
          <t>Rivale</t>
        </is>
      </c>
      <c r="B15734" t="inlineStr"/>
      <c r="C15734" t="inlineStr"/>
      <c r="D15734" t="inlineStr">
        <is>
          <t>đối thủ, địch thủ, người kình địch, người cạnh tranh = der Rivale +</t>
        </is>
      </c>
    </row>
    <row r="15735">
      <c r="A15735" t="inlineStr">
        <is>
          <t>rivalisieren</t>
        </is>
      </c>
      <c r="B15735" t="inlineStr"/>
      <c r="C15735" t="inlineStr"/>
      <c r="D15735" t="inlineStr">
        <is>
          <t>đua tranh, ganh đua, cạnh tranh - so bì với, sánh với</t>
        </is>
      </c>
    </row>
    <row r="15736">
      <c r="A15736" t="inlineStr">
        <is>
          <t>Robbe</t>
        </is>
      </c>
      <c r="B15736" t="inlineStr"/>
      <c r="C15736" t="inlineStr"/>
      <c r="D15736">
        <f> die Robbe +</f>
        <v/>
      </c>
    </row>
    <row r="15737">
      <c r="A15737" t="inlineStr">
        <is>
          <t>robben</t>
        </is>
      </c>
      <c r="B15737" t="inlineStr"/>
      <c r="C15737" t="inlineStr"/>
      <c r="D15737" t="inlineStr">
        <is>
          <t>bò, trườn, lê bước, lê chân, bò lê, bò nhung nhúc, bò lúc nhúc, luồn cúi, quỵ luỵ, sởn gai ốc, không giữ lời, nuốt lời, tháo lui</t>
        </is>
      </c>
    </row>
    <row r="15738">
      <c r="A15738" t="inlineStr">
        <is>
          <t>Robe</t>
        </is>
      </c>
      <c r="B15738" t="inlineStr"/>
      <c r="C15738" t="inlineStr"/>
      <c r="D15738" t="inlineStr">
        <is>
          <t>áo choàng, áo ngoài, áo dài, áo choàng mặc trong nhà</t>
        </is>
      </c>
    </row>
    <row r="15739">
      <c r="A15739" t="inlineStr">
        <is>
          <t>Roboter</t>
        </is>
      </c>
      <c r="B15739" t="inlineStr"/>
      <c r="C15739" t="inlineStr"/>
      <c r="D15739" t="inlineStr">
        <is>
          <t>người máy, tin hiệu chỉ đường tự động, bom bay, tự động</t>
        </is>
      </c>
    </row>
    <row r="15740">
      <c r="A15740" t="inlineStr">
        <is>
          <t>robust</t>
        </is>
      </c>
      <c r="B15740" t="inlineStr"/>
      <c r="C15740" t="inlineStr"/>
      <c r="D15740" t="inlineStr">
        <is>
          <t>khoẻ mạnh, tráng kiện, cường tráng, làm mạnh khoẻ, đòi hỏi sức mạnh, ngay thẳng, thiết thực - chắc, bền, dũng cảm, can đảm, kiên cường, chắc mập, mập mạp, báo mập - cứng cáp, mãnh liệt, mạnh mẽ, kiên quyết - dai, dai sức, dẻo dai, cứng rắn, cứng cỏi, bất khuất, khăng khăng, cố chấp, ương ngạnh, ngoan cố, khó, hắc búa, gay go = robust +</t>
        </is>
      </c>
    </row>
    <row r="15741">
      <c r="A15741" t="inlineStr">
        <is>
          <t>Rochen</t>
        </is>
      </c>
      <c r="B15741" t="inlineStr"/>
      <c r="C15741" t="inlineStr"/>
      <c r="D15741" t="inlineStr">
        <is>
          <t>cá đuối, tia &amp; ), tia hy vọng, bán kính, hoa phía ngoài của cụm hoa đầu, cánh sao, tai cây - cá đuổi, người già ốm, người bị khinh rẻ, lưỡi trượt</t>
        </is>
      </c>
    </row>
    <row r="15742">
      <c r="A15742" t="inlineStr">
        <is>
          <t>Rock</t>
        </is>
      </c>
      <c r="B15742" t="inlineStr"/>
      <c r="C15742" t="inlineStr"/>
      <c r="D15742" t="inlineStr">
        <is>
          <t>áo choàng ngoài, áo bành tô, áo choàng, váy, bộ lông, lớp, lượt, màng, túi - đá, số nhiều), tiền, kẹo cứng, kẹo hạnh nhân cứng, rock-pigeon, guồng quay chỉ, sự đu đưa - vạt áo, xiêm, khụng đàn bà, con gái, thị mẹt, cái hĩm, số nhiều) bờ, mép, rìa = der weite Rock + = der langschößige Rock +</t>
        </is>
      </c>
    </row>
    <row r="15743">
      <c r="A15743" t="inlineStr">
        <is>
          <t>Rockaufschlag</t>
        </is>
      </c>
      <c r="B15743" t="inlineStr"/>
      <c r="C15743" t="inlineStr"/>
      <c r="D15743" t="inlineStr">
        <is>
          <t>ve áo</t>
        </is>
      </c>
    </row>
    <row r="15744">
      <c r="A15744" t="inlineStr">
        <is>
          <t>Rodelbahn</t>
        </is>
      </c>
      <c r="B15744" t="inlineStr"/>
      <c r="C15744" t="inlineStr"/>
      <c r="D15744" t="inlineStr">
        <is>
          <t>cầu trượt, đường trượt, dốc lao, đường lao, thác, máng đổ rác, dù - bờ biển, sự lao xuống, sự lao dốc</t>
        </is>
      </c>
    </row>
    <row r="15745">
      <c r="A15745" t="inlineStr">
        <is>
          <t>rodeln</t>
        </is>
      </c>
      <c r="B15745" t="inlineStr"/>
      <c r="C15745" t="inlineStr"/>
      <c r="D15745" t="inlineStr">
        <is>
          <t>đi men bờ biển, trượt xuống, lao xuống, thả cho xuống dốc, tắt máy lao dốc - sled - đi xe trượt băng, tụt xuống</t>
        </is>
      </c>
    </row>
    <row r="15746">
      <c r="A15746" t="inlineStr">
        <is>
          <t>roden</t>
        </is>
      </c>
      <c r="B15746" t="inlineStr"/>
      <c r="C15746" t="inlineStr"/>
      <c r="D15746" t="inlineStr">
        <is>
          <t>giơ lên, nhấc lên, nâng lên, giương cao, đỡ lên, dựng lên, kéo dậy, đào, bới, ăn trộm, ăn cắp, nhổ, chấm dứt, bâi bỏ, nhấc lên được, nâng lên được, tan đi, cuốn đi, cưỡi sóng, gồ lên - làm bén rễ, làm bắt rễ, làm ăn sâu vào, làm cắm chặt vào, nhổ bật rễ, trừ tận gốc, làm tiệt nọc, bén rễ, ăn sâu vào &amp; ), rootle, tích cực ủng hộ, reo hò cổ vũ - trừ tiệt = roden + = roden +</t>
        </is>
      </c>
    </row>
    <row r="15747">
      <c r="A15747" t="inlineStr">
        <is>
          <t>Rodeo</t>
        </is>
      </c>
      <c r="B15747" t="inlineStr"/>
      <c r="C15747" t="inlineStr"/>
      <c r="D15747" t="inlineStr">
        <is>
          <t>cuộc tập trung vật nuôi để đóng dấu, nơi tập trung vật nuôi để đóng dấu, cuộc đua tài của những người chăn bò, cuộc biểu diễn mô tô</t>
        </is>
      </c>
    </row>
    <row r="15748">
      <c r="A15748" t="inlineStr">
        <is>
          <t>Rodung</t>
        </is>
      </c>
      <c r="B15748" t="inlineStr"/>
      <c r="C15748" t="inlineStr"/>
      <c r="D15748" t="inlineStr">
        <is>
          <t>sự làm sáng sủa, sự làm quang đãng, sự lọc trong, sự dọn dẹp, sự dọn sạch, sự phát quang, sự phá hoang, sự vét sạch, sự lấy đi, sự mang đi, sự vượt qua, sự tránh né, sự rời bến - sự thanh toán các khoản thuế, sự làm tiêu tan, sự thanh toán, sự trả hết, khoảng rừng thưa, khoảng rừng trống, khu đất phá hoang, sự chuyển</t>
        </is>
      </c>
    </row>
    <row r="15749">
      <c r="A15749" t="inlineStr">
        <is>
          <t>Roggen</t>
        </is>
      </c>
      <c r="B15749" t="inlineStr"/>
      <c r="C15749" t="inlineStr"/>
      <c r="D15749" t="inlineStr">
        <is>
          <t>lúa mạch đen, rượu uytky mạch đen rye whisky)</t>
        </is>
      </c>
    </row>
    <row r="15750">
      <c r="A15750" t="inlineStr">
        <is>
          <t>roh</t>
        </is>
      </c>
      <c r="B15750" t="inlineStr"/>
      <c r="C15750" t="inlineStr"/>
      <c r="D15750" t="inlineStr">
        <is>
          <t>dã man, man rợ, thô lỗ, không có văn hoá - - hung ác, tàn bạo, không phải là Hy lạp, không phải là La tinh, không phải là người Hy lạp, ở ngoài đế quốc La mã, không phải là người theo đạo Cơ đốc, ngoại quốc - đê tiện, tục tĩu - đầy thú tính, cục súc - súc vật, vũ phu, xác thịt, nhục dục - có tính chất thú vật, ngu đần, đần độn - kém, tồi tàn, to cánh, to sợi, không mịn, thô, lỗ mãng, thô tục - nguyên, sống, chưa luyện, chưa chín, còn xanh, không tiêu, thô thiển, chưa gọt giũa, mới phác qua, tục tằn, thô bỉ, thô bạo, chưa phát triển, còn đang ủ, không biến cách - to béo, phì nộm, béo phị, thô và béo ngậy, nặng, kho ngửi, bẩn tưởi, gớm guốc, trắng trợn, hiển nhiên, sờ sờ, không tinh, không thính, không sành, rậm rạp, um tùm, toàn bộ, tổng - dân chúng, quần chúng, thường dân, đám đông hỗn tạp, hỗn loạn, huyên náo, om sòm - chưa tinh chế, còn nguyên chất, non nớt, chưa có kinh nghiệm, mới vào nghề, trầy da chảy máu, đau buốt, không viền, ấm và lạnh, rét căm căm, không gọt giũa, sống sượng, không công bằng - , bất lương, bất chính - ráp, nhám, xù xì, gồ ghề, bờm xờm, lởm chởm, dữ dội, mạnh, hung dữ, bảo tố, động, xấu, chưa trau chuốt, cộc cằn, gian khổ, gay go, nhọc nhằn, nặng nề, nháp, phác, phỏng, gần đúng, ầm ĩ, hỗn độn, chói tai - dữ - hay làm om sòm, hay làm rối trật tự - khiếm nhã, bất lịch sự, vô lễ, láo xược, thô sơ, không văn minh, mạnh mẽ, đột ngột, tráng kiện, khoẻ mạnh - hoang vu, hoang dại, tàn ác, tức giận, cáu kỉnh - tàn nhẫn, hùng hổ, hung hăng - chưa nung, chưa nướng - không bị bẻ gãy, không sứt mẻ, nguyên vẹn, không cày, chưa cày, không được tập cho thuần, không bị phá, không bị phá vỡ, không bị chọc thủng, không bị va chạm, không bị gián đoạn - không giảm sút, không nao núng, không suy sụp - không cháy, không nung - chưa nấu chín, còn sống, không bị giả mạo, không bị sửa chữa = roh +</t>
        </is>
      </c>
    </row>
    <row r="15751">
      <c r="A15751" t="inlineStr">
        <is>
          <t>Rohbau</t>
        </is>
      </c>
      <c r="B15751" t="inlineStr"/>
      <c r="C15751" t="inlineStr"/>
      <c r="D15751" t="inlineStr">
        <is>
          <t>làm trơ xương ra, làm trơ bộ khung, làm trơ bộ gọng ra, nêu ra những nét chính, nêu cái sườn, giảm bớt, tinh giảm</t>
        </is>
      </c>
    </row>
    <row r="15752">
      <c r="A15752" t="inlineStr">
        <is>
          <t>Roheit</t>
        </is>
      </c>
      <c r="B15752" t="inlineStr"/>
      <c r="C15752" t="inlineStr"/>
      <c r="D15752" t="inlineStr">
        <is>
          <t>tính chất dã man, hành động dã man, sự thô tục, sự thô bỉ - sự dã man, sự man rợ, tính hung ác, sự tàn bạo - tính tàn bạo, hành động hung ác - tính thô bạo, tính trắng trợn, tính hiển nhiên, tính thô tục, tính tục tĩu, tính thô bỉ, tính thô thiển - trạng thái còn sống, tính chất còn xanh, sự non nớt, sự thiếu kinh nghiệm, sự trầy da, cái lạnh ẩm ướt - sự ráp, sự xù xì, sự gồ ghề, sự lởm chởm, sự dữ dội, sự mạnh mẽ, sự động, sự thô lỗ, sự sống sượng, sự lỗ mãng, sự cộc cằn, sự thô bạo, sự tàn tệ, sự hỗn độn, sự làm chói tai - sự khiếm nhã, sự bất lịch sự, sự vô lễ, sự láo xược, trạng thái man rợ, trạng thái dã man, sự đột ngột - tình trạng dã man, tình trạng man rợ, tình trạng không văn minh, tính tàn ác, tính độc ác - tính tàn nhẫn, tính hùng hỗ, tính hung hăng</t>
        </is>
      </c>
    </row>
    <row r="15753">
      <c r="A15753" t="inlineStr">
        <is>
          <t>Rohfilmmaterial</t>
        </is>
      </c>
      <c r="B15753" t="inlineStr"/>
      <c r="C15753" t="inlineStr"/>
      <c r="D15753" t="inlineStr">
        <is>
          <t>kho dữ trữ, kho, hàng trong kho, vốn, cổ phân, thân chính, gốc ghép, để, báng, cán, chuôi, nguyên vật liệu, dòng dõi, thành phần xuất thân, đàn vật nuôi, thể quần tập, tập đoàn, giàn tàu - cái cùm</t>
        </is>
      </c>
    </row>
    <row r="15754">
      <c r="A15754" t="inlineStr">
        <is>
          <t>Rohling</t>
        </is>
      </c>
      <c r="B15754" t="inlineStr"/>
      <c r="C15754" t="inlineStr"/>
      <c r="D15754" t="inlineStr">
        <is>
          <t>súc vật, thú vật, cục súc, kẻ vũ phu, thú tính - người hay làm om sòm, thằng du côn = der Rohling +</t>
        </is>
      </c>
    </row>
    <row r="15755">
      <c r="A15755" t="inlineStr">
        <is>
          <t>Rohr</t>
        </is>
      </c>
      <c r="B15755" t="inlineStr"/>
      <c r="C15755" t="inlineStr"/>
      <c r="D15755" t="inlineStr">
        <is>
          <t>thùng tròn, thùng rượu, thùng, nòng, ruột, ống, khoang màng nhĩ, cái trống, tang - máng nước, ống cách điện - ống dẫn, ống sáo, ống tiêu, kèn túi, ống quần, điếu, tẩu tobacco pipe), tẩu thuốc, mạch ống, còi của thuyền trưởng, tiếng còi của thuyền trưởng, tiếng hát, tiếng chim hót, đường bẫy chim rừng - săm inner tube), tàu điện ngầm, rađiô ống điện tử, ống tràng = das Rohr + = mit Rohr bedecken + = mit Rohr beziehen +</t>
        </is>
      </c>
    </row>
    <row r="15756">
      <c r="A15756" t="inlineStr">
        <is>
          <t>Rohrleitung</t>
        </is>
      </c>
      <c r="B15756" t="inlineStr"/>
      <c r="C15756" t="inlineStr"/>
      <c r="D15756" t="inlineStr">
        <is>
          <t>máng nước, ống cách điện - ống, ống dẫn - ống dẫn dầu, nguồn hàng vận chuyển liên tục, đường lấy tin riêng - sự thổi sáo, sự thổi tiêu, sự thổi kèn túi, tiếng sáo, tiếng tiêu, tiếng kèn túi, tiếng gió vi vu, tiếng chim hót, sự viền, dải viền cuộn thừng, đường cuộn thừng, hệ thống ống dẫn</t>
        </is>
      </c>
    </row>
    <row r="15757">
      <c r="A15757" t="inlineStr">
        <is>
          <t>Rohrstutzen</t>
        </is>
      </c>
      <c r="B15757" t="inlineStr"/>
      <c r="C15757" t="inlineStr"/>
      <c r="D15757" t="inlineStr">
        <is>
          <t>núm vú, đầu vú cao su, núm, mô đất, miếng nối, ống nói = der Rohrstutzen +</t>
        </is>
      </c>
    </row>
    <row r="15758">
      <c r="A15758" t="inlineStr">
        <is>
          <t>Rohstoff</t>
        </is>
      </c>
      <c r="B15758" t="inlineStr"/>
      <c r="C15758" t="inlineStr"/>
      <c r="D15758" t="inlineStr">
        <is>
          <t>cái chưa được gọt giũa, cái còn để nguyên chất, chỗ trầy da chảy máu, vết thương đau buốt - đinh kẹp, má kẹp, dây thép rập sách, ống bọc lưỡi gà, sản phẩm chủ yếu, nguyên vật liệu, vật liệu chưa chế biến, yếu tố chủ yếu, sợi, phẩm chất sợi - kho dữ trữ, kho, hàng trong kho, vốn, cổ phân, thân chính, gốc ghép, để, báng, cán, chuôi, dòng dõi, thành phần xuất thân, đàn vật nuôi, thể quần tập, tập đoàn, giàn tàu, cái cùm</t>
        </is>
      </c>
    </row>
    <row r="15759">
      <c r="A15759" t="inlineStr">
        <is>
          <t>Rollbahn</t>
        </is>
      </c>
      <c r="B15759" t="inlineStr"/>
      <c r="C15759" t="inlineStr"/>
      <c r="D15759" t="inlineStr">
        <is>
          <t>lối dẫn vật nuôi đi uống nước, đường lăn gỗ, đường băng, cầu tàu = die Rollbahn + = mit einer Rollbahn versehen +</t>
        </is>
      </c>
    </row>
    <row r="15760">
      <c r="A15760" t="inlineStr">
        <is>
          <t>Rollen</t>
        </is>
      </c>
      <c r="B15760" t="inlineStr"/>
      <c r="C15760" t="inlineStr"/>
      <c r="D15760" t="inlineStr">
        <is>
          <t>sự lăn, sự cán, sự tròng trành, sự lắc lư nghiêng ngả, tiếng vang rền = das Rollen + = das Rollen + = ins Rollen kommen + = den Stein ins Rollen bringen + = der Schauspieler für die kleinsten Rollen +</t>
        </is>
      </c>
    </row>
    <row r="15761">
      <c r="A15761" t="inlineStr">
        <is>
          <t>rollen</t>
        </is>
      </c>
      <c r="B15761" t="inlineStr"/>
      <c r="C15761" t="inlineStr"/>
      <c r="D15761" t="inlineStr">
        <is>
          <t>chơi ném bóng gỗ, lăn - tóm, tóm cổ, bắt, chiếm, lây, xoáy, cuôn lại mà nướng, đóng đai, chặn - giặt là, có thể giặt là được - tròng trành, lắc lư, đi lảo đảo - chuyển, di chuyển, chuyển dịch, xê dịch, đổi chỗ, dời chỗ, lắc, lay, khuấy, quấy, làm chuyển động, nhấc, làm nhuận, kích thích, kích động, gây ra, làm cho, xúi giục, gợi, làm cảm động, làm xúc động - làm mũi lòng, gợi mối thương cảm, đề nghị, chuyển động, cử động, động đậy, cựa quậy, lay động, đi, hành động, hoạt động - vần, cuốn, quấn, cuộn, đọc rung lên, đọc sang sảng, hát ngân vang, cán, làm cho cuồn cuộn, quay quanh, lăn mình, + on, by) trôi đi, trôi qua, chạy, đi xe, chảy cuồn cuộn, chảy, đi lắc lư - rền, đổ hồi, cán được, lộn vòng - cuộn tròn, trang trí bằng những hình cuộn - láy rền, đọc rung tiếng, nói rung tiếng - hát tiếp nhau, câu nhấp - làm cho lăn, đẩy - đắm mình trong bùn, nhúng trong, tắm trong, nổi sóng - đẩy cho lăn, dắt, làm quay tròn, xoay, chở trên một xe lăn, xử tội xe hình, đánh nhừ tử, cho quay, quay, lượn vòng, đi xe đạp = rollen + = rollen + = rollen + = rollen +</t>
        </is>
      </c>
    </row>
    <row r="15762">
      <c r="A15762" t="inlineStr">
        <is>
          <t>Rollenbesetzung</t>
        </is>
      </c>
      <c r="B15762" t="inlineStr"/>
      <c r="C15762" t="inlineStr"/>
      <c r="D15762" t="inlineStr">
        <is>
          <t>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t>
        </is>
      </c>
    </row>
    <row r="15763">
      <c r="A15763" t="inlineStr">
        <is>
          <t>rollend</t>
        </is>
      </c>
      <c r="B15763" t="inlineStr"/>
      <c r="C15763" t="inlineStr"/>
      <c r="D15763" t="inlineStr">
        <is>
          <t>lăn, dâng lên cuồn cuộn, trôi qua</t>
        </is>
      </c>
    </row>
    <row r="15764">
      <c r="A15764" t="inlineStr">
        <is>
          <t>Rollenkette</t>
        </is>
      </c>
      <c r="B15764" t="inlineStr"/>
      <c r="C15764" t="inlineStr"/>
      <c r="D15764">
        <f> die Rollenkette +</f>
        <v/>
      </c>
    </row>
    <row r="15765">
      <c r="A15765" t="inlineStr">
        <is>
          <t>Roller</t>
        </is>
      </c>
      <c r="B15765" t="inlineStr"/>
      <c r="C15765" t="inlineStr"/>
      <c r="D15765" t="inlineStr">
        <is>
          <t>trục lăn, con lăn, xe lăn đường, ống lăn mực, trục cán, máy cán, ống cuộn, cuộn băng roller bandage), đợt sóng cuồn cuộn, chim sả rừng - xe hẩy, xe xcutơ motor scooter)</t>
        </is>
      </c>
    </row>
    <row r="15766">
      <c r="A15766" t="inlineStr">
        <is>
          <t>Rollgeld</t>
        </is>
      </c>
      <c r="B15766" t="inlineStr"/>
      <c r="C15766" t="inlineStr"/>
      <c r="D15766" t="inlineStr">
        <is>
          <t>sự chuyên chở bằng xe bò, sự chuyên chở bằng xe ngựa, cước chuyên chở bằng xe bò, cước chuyên chở bằng xe ngựa</t>
        </is>
      </c>
    </row>
    <row r="15767">
      <c r="A15767" t="inlineStr">
        <is>
          <t>Rollkurve</t>
        </is>
      </c>
      <c r="B15767" t="inlineStr"/>
      <c r="C15767" t="inlineStr"/>
      <c r="D15767" t="inlineStr">
        <is>
          <t>Rulet, cái kẹp uốn tóc, máy rập mép</t>
        </is>
      </c>
    </row>
    <row r="15768">
      <c r="A15768" t="inlineStr">
        <is>
          <t>Rollschuhbahn</t>
        </is>
      </c>
      <c r="B15768" t="inlineStr"/>
      <c r="C15768" t="inlineStr"/>
      <c r="D15768" t="inlineStr">
        <is>
          <t>trượt băng</t>
        </is>
      </c>
    </row>
    <row r="15769">
      <c r="A15769" t="inlineStr">
        <is>
          <t>Rolltreppe</t>
        </is>
      </c>
      <c r="B15769" t="inlineStr"/>
      <c r="C15769" t="inlineStr"/>
      <c r="D15769" t="inlineStr">
        <is>
          <t>cầu thang tự động, khoản điều chỉnh escalator clause)</t>
        </is>
      </c>
    </row>
    <row r="15770">
      <c r="A15770" t="inlineStr">
        <is>
          <t>Roman</t>
        </is>
      </c>
      <c r="B15770" t="inlineStr"/>
      <c r="C15770" t="inlineStr"/>
      <c r="D15770" t="inlineStr">
        <is>
          <t>tiểu thuyết, truyện = dieses Thema durchzieht den Roman +</t>
        </is>
      </c>
    </row>
    <row r="15771">
      <c r="A15771" t="inlineStr">
        <is>
          <t>Romane</t>
        </is>
      </c>
      <c r="B15771" t="inlineStr"/>
      <c r="C15771" t="inlineStr"/>
      <c r="D15771">
        <f> die utopischen Romane +</f>
        <v/>
      </c>
    </row>
    <row r="15772">
      <c r="A15772" t="inlineStr">
        <is>
          <t>Romanform</t>
        </is>
      </c>
      <c r="B15772" t="inlineStr"/>
      <c r="C15772" t="inlineStr"/>
      <c r="D15772" t="inlineStr">
        <is>
          <t>viết thành tiểu thuyết, tiểu thuyết hoá</t>
        </is>
      </c>
    </row>
    <row r="15773">
      <c r="A15773" t="inlineStr">
        <is>
          <t>Romanschriftsteller</t>
        </is>
      </c>
      <c r="B15773" t="inlineStr"/>
      <c r="C15773" t="inlineStr"/>
      <c r="D15773" t="inlineStr">
        <is>
          <t>người viết tiểu thuyết</t>
        </is>
      </c>
    </row>
    <row r="15774">
      <c r="A15774" t="inlineStr">
        <is>
          <t>Romantik</t>
        </is>
      </c>
      <c r="B15774" t="inlineStr"/>
      <c r="C15774" t="inlineStr"/>
      <c r="D15774" t="inlineStr">
        <is>
          <t>những ngôn ngữ rôman, truyện anh hùng hiệp sĩ, tiểu thuyết mơ mông xa thực tế, câu chuyện tình lãng mạng, mối tình lãng mạng, sự mơ mộng, tính lãng mạng, sự thêu dệt - sự bịa đặt, sự nói ngoa, sự cường điệu, Rôman - sự lãng mạn, chủ nghĩa lãng mạn</t>
        </is>
      </c>
    </row>
    <row r="15775">
      <c r="A15775" t="inlineStr">
        <is>
          <t>Romantiker</t>
        </is>
      </c>
      <c r="B15775" t="inlineStr"/>
      <c r="C15775" t="inlineStr"/>
      <c r="D15775" t="inlineStr">
        <is>
          <t>người lãng mạn, nhà thơ lãng mạng, nhà văn lãng mạng, những ý nghĩ lãng mạn viển vông, những lời nói viển vông - người theo chủ nghĩa lãng mạn</t>
        </is>
      </c>
    </row>
    <row r="15776">
      <c r="A15776" t="inlineStr">
        <is>
          <t>romantisch</t>
        </is>
      </c>
      <c r="B15776" t="inlineStr"/>
      <c r="C15776" t="inlineStr"/>
      <c r="D15776" t="inlineStr">
        <is>
          <t>Rôman - tiểu thuyết, như tiểu thuyết, mơ mộng, xa thực tế, lãng mạng, viển vông, hão huyền, không thực tế, ảo tưởng = romantisch machen +</t>
        </is>
      </c>
    </row>
    <row r="15777">
      <c r="A15777" t="inlineStr">
        <is>
          <t>Romantische</t>
        </is>
      </c>
      <c r="B15777" t="inlineStr"/>
      <c r="C15777" t="inlineStr"/>
      <c r="D15777" t="inlineStr">
        <is>
          <t>những ngôn ngữ rôman, truyện anh hùng hiệp sĩ, tiểu thuyết mơ mông xa thực tế, câu chuyện tình lãng mạng, mối tình lãng mạng, sự mơ mộng, tính lãng mạng, sự thêu dệt - sự bịa đặt, sự nói ngoa, sự cường điệu, Rôman</t>
        </is>
      </c>
    </row>
    <row r="15778">
      <c r="A15778" t="inlineStr">
        <is>
          <t>Romanze</t>
        </is>
      </c>
      <c r="B15778" t="inlineStr"/>
      <c r="C15778" t="inlineStr"/>
      <c r="D15778" t="inlineStr">
        <is>
          <t>những ngôn ngữ rôman, truyện anh hùng hiệp sĩ, tiểu thuyết mơ mông xa thực tế, câu chuyện tình lãng mạng, mối tình lãng mạng, sự mơ mộng, tính lãng mạng, sự thêu dệt - sự bịa đặt, sự nói ngoa, sự cường điệu, Rôman</t>
        </is>
      </c>
    </row>
    <row r="15779">
      <c r="A15779" t="inlineStr">
        <is>
          <t>Rondo</t>
        </is>
      </c>
      <c r="B15779" t="inlineStr"/>
      <c r="C15779" t="inlineStr"/>
      <c r="D15779" t="inlineStr">
        <is>
          <t>Rôngđô</t>
        </is>
      </c>
    </row>
    <row r="15780">
      <c r="A15780" t="inlineStr">
        <is>
          <t>Rosa</t>
        </is>
      </c>
      <c r="B15780" t="inlineStr"/>
      <c r="C15780" t="inlineStr"/>
      <c r="D15780" t="inlineStr">
        <is>
          <t>cây cẩm chướng, hoa cẩm chướng - màu hồng, tình trạng tốt nhất, tình trạng hoàn hảo, loại tốt nhất, loại hoàn hảo, áo choàng đỏ của người săn cáo, vải để may áo choàng đỏ của người săn cáo, người săn cáo - thuốc màu vàng nhạt, ghe buồm, cà hồi lưng gù, cá đục dài</t>
        </is>
      </c>
    </row>
    <row r="15781">
      <c r="A15781" t="inlineStr">
        <is>
          <t>rosa</t>
        </is>
      </c>
      <c r="B15781" t="inlineStr"/>
      <c r="C15781" t="inlineStr"/>
      <c r="D15781" t="inlineStr">
        <is>
          <t>hồng, hơi đỏ, khuynh tả, thân cộng</t>
        </is>
      </c>
    </row>
    <row r="15782">
      <c r="A15782" t="inlineStr">
        <is>
          <t>Rosafarbe</t>
        </is>
      </c>
      <c r="B15782" t="inlineStr"/>
      <c r="C15782" t="inlineStr"/>
      <c r="D15782" t="inlineStr">
        <is>
          <t>hoa hồng, cây hoa hồng, cô gái đẹp nhất, hoa khôi, bông hồng năm cánh, màu hồng, nước da hồng hào, nơ hoa hồng, hương sen, rose-diamond, rose_window, chân sừng, bệnh viêm quầng</t>
        </is>
      </c>
    </row>
    <row r="15783">
      <c r="A15783" t="inlineStr">
        <is>
          <t>Rosenbusch</t>
        </is>
      </c>
      <c r="B15783" t="inlineStr"/>
      <c r="C15783" t="inlineStr"/>
      <c r="D15783" t="inlineStr">
        <is>
          <t>hoa hồng, cây hoa hồng, cô gái đẹp nhất, hoa khôi, bông hồng năm cánh, màu hồng, nước da hồng hào, nơ hoa hồng, hương sen, rose-diamond, rose_window, chân sừng, bệnh viêm quầng</t>
        </is>
      </c>
    </row>
    <row r="15784">
      <c r="A15784" t="inlineStr">
        <is>
          <t>Rosenholz</t>
        </is>
      </c>
      <c r="B15784" t="inlineStr"/>
      <c r="C15784" t="inlineStr"/>
      <c r="D15784" t="inlineStr">
        <is>
          <t>gỗ hồng mộc</t>
        </is>
      </c>
    </row>
    <row r="15785">
      <c r="A15785" t="inlineStr">
        <is>
          <t>Rosenknospe</t>
        </is>
      </c>
      <c r="B15785" t="inlineStr"/>
      <c r="C15785" t="inlineStr"/>
      <c r="D15785" t="inlineStr">
        <is>
          <t>nụ hoa hồng, người con gái đẹp, cô gái mời bước vào cuộc đời phù hoa, như nụ hoa hồng, tươi như nụ hoa hồng</t>
        </is>
      </c>
    </row>
    <row r="15786">
      <c r="A15786" t="inlineStr">
        <is>
          <t>Rosenkranz</t>
        </is>
      </c>
      <c r="B15786" t="inlineStr"/>
      <c r="C15786" t="inlineStr"/>
      <c r="D15786" t="inlineStr">
        <is>
          <t>hạt hột, giọt, hạt, bọt, đầu ruồi, đường gân nổi hình chuỗi hạt - vòng hoa đội đầu, chuỗi hạt, tràng hạt, chuỗi trứng cóc - bài kinh tụng Chúa - bài kinh rôze, sách kinh rôze, chuỗi tràng hạt, vườn hoa hồng</t>
        </is>
      </c>
    </row>
    <row r="15787">
      <c r="A15787" t="inlineStr">
        <is>
          <t>Rosenpigment</t>
        </is>
      </c>
      <c r="B15787" t="inlineStr"/>
      <c r="C15787" t="inlineStr"/>
      <c r="D15787" t="inlineStr">
        <is>
          <t>hoa hồng, cây hoa hồng, cô gái đẹp nhất, hoa khôi, bông hồng năm cánh, màu hồng, nước da hồng hào, nơ hoa hồng, hương sen, rose-diamond, rose_window, chân sừng, bệnh viêm quầng</t>
        </is>
      </c>
    </row>
    <row r="15788">
      <c r="A15788" t="inlineStr">
        <is>
          <t>rosenrot</t>
        </is>
      </c>
      <c r="B15788" t="inlineStr"/>
      <c r="C15788" t="inlineStr"/>
      <c r="D15788" t="inlineStr">
        <is>
          <t>dệt hoa, thêu hoa, làm bằng thép hoa Đa-mát, đỏ tươi - hồng, màu hồng, yêu đời, lạc quan, vui tươi - hồng hào, tươi vui, thơm như hoa hồng, phủ đầy hoa hồng</t>
        </is>
      </c>
    </row>
    <row r="15789">
      <c r="A15789" t="inlineStr">
        <is>
          <t>Rosette</t>
        </is>
      </c>
      <c r="B15789" t="inlineStr"/>
      <c r="C15789" t="inlineStr"/>
      <c r="D15789" t="inlineStr">
        <is>
          <t>thiện ý, sự quý mến, sự đồng ý, sự thuận ý, sự chiếu cố, sự thiên vị, ân huệ, đặc ân, sự giúp đỡ, sự che chở, sự ủng hộ, vật ban cho, quà nhỏ, vật kỷ niệm, huy hiệu, thư, sự thứ lỗi, sự cho phép - vẻ mặt - hoa hồng, cây hoa hồng, cô gái đẹp nhất, hoa khôi, bông hồng năm cánh, màu hồng, nước da hồng hào, nơ hoa hồng, hương sen, rose-diamond, rose_window, chân sừng, bệnh viêm quầng - hình hoa hồng, cửa sổ hình hoa hồng, viên kim cương hình hoa hồng, hình hoa thị = die Rosette +</t>
        </is>
      </c>
    </row>
    <row r="15790">
      <c r="A15790" t="inlineStr">
        <is>
          <t>rosig</t>
        </is>
      </c>
      <c r="B15790" t="inlineStr"/>
      <c r="C15790" t="inlineStr"/>
      <c r="D15790" t="inlineStr">
        <is>
          <t>bình minh, rạng đông, ửng hồng, ánh hồng, cực quang - hồng, màu hồng, yêu đời, lạc quan, vui tươi - hồng hào, tươi vui, thơm như hoa hồng, phủ đầy hoa hồng - đỏ ửng, khoẻ mạnh, hơi đỏ, đỏ hoe, hung hung đỏ, đáng nguyền rủa</t>
        </is>
      </c>
    </row>
    <row r="15791">
      <c r="A15791" t="inlineStr">
        <is>
          <t>Rosine</t>
        </is>
      </c>
      <c r="B15791" t="inlineStr"/>
      <c r="C15791" t="inlineStr"/>
      <c r="D15791" t="inlineStr">
        <is>
          <t>quả mận, cây mận plum tree), nho khô, vật chọn lọc, vật tốt nhất, món bở, mười vạn bảng Anh - màu nho khô = die kernlose Rosine +</t>
        </is>
      </c>
    </row>
    <row r="15792">
      <c r="A15792" t="inlineStr">
        <is>
          <t>Rosmarin</t>
        </is>
      </c>
      <c r="B15792" t="inlineStr"/>
      <c r="C15792" t="inlineStr"/>
      <c r="D15792" t="inlineStr">
        <is>
          <t>cây hương thảo</t>
        </is>
      </c>
    </row>
    <row r="15793">
      <c r="A15793" t="inlineStr">
        <is>
          <t>Rost</t>
        </is>
      </c>
      <c r="B15793" t="inlineStr"/>
      <c r="C15793" t="inlineStr"/>
      <c r="D15793" t="inlineStr">
        <is>
          <t>hệ thống đường dây, đường kẻ ô, vỉ, chấn song sắt, lưới điều khiển - grille, món thịt nướng, chả, hiệu chả cá, quán chả nướng, phòng ăn thịt nướng grill room) - người quay thịt, lò quay thịt, chảo rang cà phê, máy rang cà phê, thức ăn quay nướng được, lò nung - gỉ, sự cùn trí nhớ, sự kém trí nhớ, bệnh gỉ sắt - sự biến màu, vết bẩn, vết nhơ, vết đen, thuốc màu, phẩm, chất nhuộm màu = der Rost + = der Rost + = Rost ansetzen + = auf dem Rost braten +</t>
        </is>
      </c>
    </row>
    <row r="15794">
      <c r="A15794" t="inlineStr">
        <is>
          <t>Rostbraten</t>
        </is>
      </c>
      <c r="B15794" t="inlineStr"/>
      <c r="C15794" t="inlineStr"/>
      <c r="D15794" t="inlineStr">
        <is>
          <t>grille, vỉ, món thịt nướng, chả, hiệu chả cá, quán chả nướng, phòng ăn thịt nướng grill room)</t>
        </is>
      </c>
    </row>
    <row r="15795">
      <c r="A15795" t="inlineStr">
        <is>
          <t>rosten</t>
        </is>
      </c>
      <c r="B15795" t="inlineStr"/>
      <c r="C15795" t="inlineStr"/>
      <c r="D15795" t="inlineStr">
        <is>
          <t>gặm mòn &amp; ), mòn dần, ruỗng ra - làm gỉ, oxy hoá, gỉ, bị oxy hoá</t>
        </is>
      </c>
    </row>
    <row r="15796">
      <c r="A15796" t="inlineStr">
        <is>
          <t>rostfrei</t>
        </is>
      </c>
      <c r="B15796" t="inlineStr"/>
      <c r="C15796" t="inlineStr"/>
      <c r="D15796" t="inlineStr">
        <is>
          <t>không bị gỉ - không gỉ = rostfrei +</t>
        </is>
      </c>
    </row>
    <row r="15797">
      <c r="A15797" t="inlineStr">
        <is>
          <t>rostig</t>
        </is>
      </c>
      <c r="B15797" t="inlineStr"/>
      <c r="C15797" t="inlineStr"/>
      <c r="D15797" t="inlineStr">
        <is>
          <t>gỉ, han, bạc thành màu gỉ sắt, lỗi thời, lạc hậu, cổ, cùn, khàn, giận dữ, cau có, bực tức, ôi</t>
        </is>
      </c>
    </row>
    <row r="15798">
      <c r="A15798" t="inlineStr">
        <is>
          <t>Rot</t>
        </is>
      </c>
      <c r="B15798" t="inlineStr"/>
      <c r="C15798" t="inlineStr"/>
      <c r="D15798" t="inlineStr">
        <is>
          <t>màu đỏ, những người da đỏ, hòn bi a đỏ, ô đỏ, quần áo màu đỏ, the Reds) những người cách mạng, những người cộng sản, vàng, bên nợ, mắc nợ - phấn hồng, sáp môi, bột sắt oxyt, nhà cách mạng</t>
        </is>
      </c>
    </row>
    <row r="15799">
      <c r="A15799" t="inlineStr">
        <is>
          <t>rot</t>
        </is>
      </c>
      <c r="B15799" t="inlineStr"/>
      <c r="C15799" t="inlineStr"/>
      <c r="D15799" t="inlineStr">
        <is>
          <t>đỏ, hung hung đỏ, đỏ hoe, đẫm máu, ác liệt, cách mạng, cộng sản, cực tả - - đỏ ửng, hồng hào, khoẻ mạnh, hơi đỏ, đáng nguyền rủa = rot +</t>
        </is>
      </c>
    </row>
    <row r="15800">
      <c r="A15800" t="inlineStr">
        <is>
          <t>Rotation</t>
        </is>
      </c>
      <c r="B15800" t="inlineStr"/>
      <c r="C15800" t="inlineStr"/>
      <c r="D15800" t="inlineStr">
        <is>
          <t>sự quay, sự xoay vòng, sự luân phiên</t>
        </is>
      </c>
    </row>
    <row r="15801">
      <c r="A15801" t="inlineStr">
        <is>
          <t>Rotationsmaschine</t>
        </is>
      </c>
      <c r="B15801" t="inlineStr"/>
      <c r="C15801" t="inlineStr"/>
      <c r="D15801" t="inlineStr">
        <is>
          <t>máy quay, máy in quay, chỗ đường vòng roundabout, traffic-circle)</t>
        </is>
      </c>
    </row>
    <row r="15802">
      <c r="A15802" t="inlineStr">
        <is>
          <t>Rotationstiefdruck</t>
        </is>
      </c>
      <c r="B15802" t="inlineStr"/>
      <c r="C15802" t="inlineStr"/>
      <c r="D15802" t="inlineStr">
        <is>
          <t>cách in bằng máy in quay, bức tranh in bằng máy in quay</t>
        </is>
      </c>
    </row>
    <row r="15803">
      <c r="A15803" t="inlineStr">
        <is>
          <t>Rotfuchs</t>
        </is>
      </c>
      <c r="B15803" t="inlineStr"/>
      <c r="C15803" t="inlineStr"/>
      <c r="D15803" t="inlineStr">
        <is>
          <t>con cáo, bộ da lông cáo, người xảo quyệt, người láu cá, người ranh ma, chòm sao con Cáo, sinh viên năm thứ nhất</t>
        </is>
      </c>
    </row>
    <row r="15804">
      <c r="A15804" t="inlineStr">
        <is>
          <t>rothaarig</t>
        </is>
      </c>
      <c r="B15804" t="inlineStr"/>
      <c r="C15804" t="inlineStr"/>
      <c r="D15804" t="inlineStr">
        <is>
          <t>đỏ hoe, có tóc đỏ hoe - có vị gừng, hay nổi nóng, dễ bực tức, hoe - đỏ, hung hung đỏ, đẫm máu, ác liệt, cách mạng, cộng sản, cực tả</t>
        </is>
      </c>
    </row>
    <row r="15805">
      <c r="A15805" t="inlineStr">
        <is>
          <t>Rotholz</t>
        </is>
      </c>
      <c r="B15805" t="inlineStr"/>
      <c r="C15805" t="inlineStr"/>
      <c r="D15805">
        <f> das Rotholz +</f>
        <v/>
      </c>
    </row>
    <row r="15806">
      <c r="A15806" t="inlineStr">
        <is>
          <t>rotieren</t>
        </is>
      </c>
      <c r="B15806" t="inlineStr"/>
      <c r="C15806" t="inlineStr"/>
      <c r="D15806" t="inlineStr">
        <is>
          <t>suy đi xét lại, nghĩ đi nghĩ lại, làm cho quay tròn, quay tròn, xoay quanh - quay, luân phiên nhau - quay nhanh, xoay nhanh, làm quăn, xoắn, vân vê</t>
        </is>
      </c>
    </row>
    <row r="15807">
      <c r="A15807" t="inlineStr">
        <is>
          <t>rotierend</t>
        </is>
      </c>
      <c r="B15807" t="inlineStr"/>
      <c r="C15807" t="inlineStr"/>
      <c r="D15807" t="inlineStr">
        <is>
          <t>quay vòng, xoay - quay - rotational</t>
        </is>
      </c>
    </row>
    <row r="15808">
      <c r="A15808" t="inlineStr">
        <is>
          <t>Rotkehlchen</t>
        </is>
      </c>
      <c r="B15808" t="inlineStr"/>
      <c r="C15808" t="inlineStr"/>
      <c r="D15808" t="inlineStr">
        <is>
          <t>chim cổ đỏ - chim cổ đỏ robin redbreast)</t>
        </is>
      </c>
    </row>
    <row r="15809">
      <c r="A15809" t="inlineStr">
        <is>
          <t>Rotte</t>
        </is>
      </c>
      <c r="B15809" t="inlineStr"/>
      <c r="C15809" t="inlineStr"/>
      <c r="D15809" t="inlineStr">
        <is>
          <t>dải, băng, đai, nẹp, dải đóng gáy sách, dải cổ áo, dải băng, đoàn, toán, lũ, bọn, bầy, dàn nhạc, ban nhạc - tốp, kíp, bộ - bầy người, bộ lạc du cư, muồm lũ, đám - bó, gói, ba lô, đàn, loạt, lô, cỗ, kiện, khối lượng hàng đóng gói trong một vụ, phương pháp đóng gói hàng, hàng tiền đạo, đám băng nổi pack ice), khăn ướt để đắp, mền ướt để cuốn - sự đắp khăn ướt, sự cuốn mền ướt, lượt đắp - đám đông người ồn ào hỗn độn, sự tụ tập nhiều người để phá rối trật tự trị an, sự rối loạn, sự phá rối, sự thất bại thảm hại, sự tháo chạy tán loạn, buổi dạ hội lớn = die Rotte +</t>
        </is>
      </c>
    </row>
    <row r="15810">
      <c r="A15810" t="inlineStr">
        <is>
          <t>Rotwein</t>
        </is>
      </c>
      <c r="B15810" t="inlineStr"/>
      <c r="C15810" t="inlineStr"/>
      <c r="D15810" t="inlineStr">
        <is>
          <t>rượu vang đỏ, máu, màu rượu vang đỏ</t>
        </is>
      </c>
    </row>
    <row r="15811">
      <c r="A15811" t="inlineStr">
        <is>
          <t>Rotz</t>
        </is>
      </c>
      <c r="B15811" t="inlineStr"/>
      <c r="C15811" t="inlineStr"/>
      <c r="D15811" t="inlineStr">
        <is>
          <t>vuôi, mũi thò lò, thằng chó đểu, thằng đáng khinh = der Rotz +</t>
        </is>
      </c>
    </row>
    <row r="15812">
      <c r="A15812" t="inlineStr">
        <is>
          <t>Rouge</t>
        </is>
      </c>
      <c r="B15812" t="inlineStr"/>
      <c r="C15812" t="inlineStr"/>
      <c r="D15812" t="inlineStr">
        <is>
          <t>phấn hồng, sáp môi, bột sắt oxyt, nhà cách mạng</t>
        </is>
      </c>
    </row>
    <row r="15813">
      <c r="A15813" t="inlineStr">
        <is>
          <t>Roulade</t>
        </is>
      </c>
      <c r="B15813" t="inlineStr"/>
      <c r="C15813" t="inlineStr"/>
      <c r="D15813" t="inlineStr">
        <is>
          <t>cổ áo, vòng cổ, vòng đai, vòng đệm, vòng lông cổ, chả cuộn - giò = die Roulade +</t>
        </is>
      </c>
    </row>
    <row r="15814">
      <c r="A15814" t="inlineStr">
        <is>
          <t>Roulette</t>
        </is>
      </c>
      <c r="B15814" t="inlineStr"/>
      <c r="C15814" t="inlineStr"/>
      <c r="D15814" t="inlineStr">
        <is>
          <t>Rulet, cái kẹp uốn tóc, máy rập mép</t>
        </is>
      </c>
    </row>
    <row r="15815">
      <c r="A15815" t="inlineStr">
        <is>
          <t>Route</t>
        </is>
      </c>
      <c r="B15815" t="inlineStr"/>
      <c r="C15815" t="inlineStr"/>
      <c r="D15815" t="inlineStr">
        <is>
          <t>tuyến đường, đường đi, raut) lệnh hành quân - dấu, vết, số nhiều) dấu chân, vết chân, đường, đường hẻm, đường ray, bánh xích</t>
        </is>
      </c>
    </row>
    <row r="15816">
      <c r="A15816" t="inlineStr">
        <is>
          <t>Routine</t>
        </is>
      </c>
      <c r="B15816" t="inlineStr"/>
      <c r="C15816" t="inlineStr"/>
      <c r="D15816" t="inlineStr">
        <is>
          <t>đường xoi, đường rânh, đường rạch khía, nếp sông đều đều, thói quen, thói cũ, đường mòn - lề thói hằng ngày, công việc thường làm hằng ngày, thủ tục, lệ thường, tiết mục nhảy múa, tiết mục khôi hài = in Routine übergehen +</t>
        </is>
      </c>
    </row>
    <row r="15817">
      <c r="A15817" t="inlineStr">
        <is>
          <t>routiniert</t>
        </is>
      </c>
      <c r="B15817" t="inlineStr"/>
      <c r="C15817" t="inlineStr"/>
      <c r="D15817" t="inlineStr">
        <is>
          <t>bóng, mượt, trơn, tài tình, khéo léo, nhanh nhẹn, tài lừa, khéo nói dối, viết hay nhưng không sâu, hay thú vị, tốt, hấp dẫn, dễ thương, thẳng, đúng, hoàn toàn, trơn tru</t>
        </is>
      </c>
    </row>
    <row r="15818">
      <c r="A15818" t="inlineStr">
        <is>
          <t>Rowdy</t>
        </is>
      </c>
      <c r="B15818" t="inlineStr"/>
      <c r="C15818" t="inlineStr"/>
      <c r="D15818" t="inlineStr">
        <is>
          <t>du côn, lưu manh, bọn du côn, bọn lưu manh - người hay làm om sòm, thằng du côn = der jugendliche Rowdy +</t>
        </is>
      </c>
    </row>
    <row r="15819">
      <c r="A15819" t="inlineStr">
        <is>
          <t>Royalismus</t>
        </is>
      </c>
      <c r="B15819" t="inlineStr"/>
      <c r="C15819" t="inlineStr"/>
      <c r="D15819" t="inlineStr">
        <is>
          <t>chủ nghĩa bảo hoàng</t>
        </is>
      </c>
    </row>
    <row r="15820">
      <c r="A15820" t="inlineStr">
        <is>
          <t>Royalist</t>
        </is>
      </c>
      <c r="B15820" t="inlineStr"/>
      <c r="C15820" t="inlineStr"/>
      <c r="D15820" t="inlineStr">
        <is>
          <t>người theo chủ nghĩa bảo hoàng, nhà chính trị hết sức bảo thủ, người cực đoan, bảo hoàng</t>
        </is>
      </c>
    </row>
    <row r="15821">
      <c r="A15821" t="inlineStr">
        <is>
          <t>Rubel</t>
        </is>
      </c>
      <c r="B15821" t="inlineStr"/>
      <c r="C15821" t="inlineStr"/>
      <c r="D15821" t="inlineStr">
        <is>
          <t>đồng rúp</t>
        </is>
      </c>
    </row>
    <row r="15822">
      <c r="A15822" t="inlineStr">
        <is>
          <t>Rubin</t>
        </is>
      </c>
      <c r="B15822" t="inlineStr"/>
      <c r="C15822" t="inlineStr"/>
      <c r="D15822" t="inlineStr">
        <is>
          <t>Rubi, ngọc đỏ, màu ngọc đỏ, mụn đỏ, rượu vang đỏ, cỡ 51 quoành, cỡ 31 quoành</t>
        </is>
      </c>
    </row>
    <row r="15823">
      <c r="A15823" t="inlineStr">
        <is>
          <t>rubinrot</t>
        </is>
      </c>
      <c r="B15823" t="inlineStr"/>
      <c r="C15823" t="inlineStr"/>
      <c r="D15823" t="inlineStr">
        <is>
          <t>đỏ màu, ngọc đỏ = rubinrot färben +</t>
        </is>
      </c>
    </row>
    <row r="15824">
      <c r="A15824" t="inlineStr">
        <is>
          <t>Rubrik</t>
        </is>
      </c>
      <c r="B15824" t="inlineStr"/>
      <c r="C15824" t="inlineStr"/>
      <c r="D15824" t="inlineStr">
        <is>
          <t>đầu đề, đoạn thuyết minh, lời chú thích, sự bắt bớ, sự giam giữ, bản chỉ dẫn kèm theo hồ sơ - hạng, loại, phạm trù - đề mục, đoạn = die Rubrik + = die Rubrik + = unter die Rubrik gehören +</t>
        </is>
      </c>
    </row>
    <row r="15825">
      <c r="A15825" t="inlineStr">
        <is>
          <t>ruchlos</t>
        </is>
      </c>
      <c r="B15825" t="inlineStr"/>
      <c r="C15825" t="inlineStr"/>
      <c r="D15825" t="inlineStr">
        <is>
          <t>cực kỳ tàn ác, ghê tởm - ô nhục, bỉ ổi, bị tước quyền công dân - bị Chúa đày xuống địa ngục, đầy tội lỗi, vô lại, phóng đãng truỵ lạc - xấu, hư, tệ, đồi bại, tội lỗi, ác, độc ác, nguy hại, tinh quái, dữ, độc</t>
        </is>
      </c>
    </row>
    <row r="15826">
      <c r="A15826" t="inlineStr">
        <is>
          <t>Ruchlosigkeit</t>
        </is>
      </c>
      <c r="B15826" t="inlineStr"/>
      <c r="C15826" t="inlineStr"/>
      <c r="D15826" t="inlineStr">
        <is>
          <t>iniquitousness, điều trái với đạo lý, điều tội lỗi, điều hết sức bất công - tính hung ác, tính ác hiểm, sự bất chính</t>
        </is>
      </c>
    </row>
    <row r="15827">
      <c r="A15827" t="inlineStr">
        <is>
          <t>Ruck</t>
        </is>
      </c>
      <c r="B15827" t="inlineStr"/>
      <c r="C15827" t="inlineStr"/>
      <c r="D15827" t="inlineStr">
        <is>
          <t>quả lắc, cục chì, đuôi, búi tóc, món tóc, kiểu cắt tóc ngắn quá vai, đuôi cộc, khúc điệp, búi giun tơ, sự nhấp nhô, sự nhảy nhót, động tác khẽ nhún đầu gối cúi chào, cái đập nhẹ - cái vỗ nhẹ, cái lắc nhẹ, đồng silinh, học sinh - tiếng vạc kêu, sự va mạnh, sự đụng mạnh, cú va mạnh, cú đụng mạnh, chỗ sưng bướu, chỗ sưng u lên, cái bướu, tài năng, năng lực, khiếu, sự đụng vào đuôi chiếc ca nô chạy trước - lỗ hổng không khí, sự nảy bật - Flíp, cái búng, cái vụt nhẹ, cú đánh nhẹ mà đau, chuyến bay ngắn - sự giật, cái giật, người ve vãn, người tán tỉnh, người thích được ve vãn, người thích được tán tỉnh - sự đi hối hả, sự khoa tay múa chân, đường viền ren - cái giật mạnh bất ngờ, cái đẩy mạnh bất ngờ, cái kéo mạnh bất ngờ, nút thòng lọng, nút dây, sự ngưng tạm thời, sự bế tắc tạm thời, sự vướng mắc, sự khó khăn, sự cản trở, bước đi cà nhắc - bước đi tập tễnh, cuốc đi xe boóng, cuốc đi nhờ xe, thời gian đăng ký tòng quân - cái giật mạnh thình lình, cái xốc mạnh thình lình, cú đẩy mạnh thình lình, cú xoắn mạnh thình lình, cú thúc mạnh thình lình, cú ném mạnh thình lình, sự co giật, phản xạ - sự giật tạ, người ngớ ngẩn, người xuẩn ngốc - cái lắc bật ra, cái xóc nảy lên, cú đấm choáng váng, sự ngạc nhiên làm choáng váng, sự thất vọng choáng váng, cú điếng người - sự kéo, cái kéo, sự nhổ, sự bức, sự hái, sự gảy, sự búng, bộ lòng, sự gan dạ, sự can trường, sự đánh trượt, sự đánh hỏng, sự thi hỏng, sự thi trượt - sự lôi, sức đẩy, sự hút, nút kéo, nút giật, sự chèo thuyền, sự gắng chèo, cú bơi chèo, hớp, hơi, sự gắng sức, sự cố gắng liên tục, sự ghìm, cú tay bóng sang trái, thế hơn, thế lợi, thân thế - thế lực, bản in thử đầu tiên - lúc bắt đầu, buổi đầu, dị bắt đầu, cơ hội bắt đầu, sự khởi hành, sự ra đi, sự lên đường, chỗ khởi hành, chỗ xuất phát, giờ xuất phát, lệnh bắt đầu, lệnh xuất phát, sự giật mình - sự giật nảy người, sự chấp - cỏ băng, sự kéo mạnh, sự giật mạnh, sự co rúm, sự co quắp, chứng co giật, cái kẹp mũi ngựa = der heftige Ruck + = mit einem Ruck + = der plötzliche Ruck + = sich einen Ruck geben +</t>
        </is>
      </c>
    </row>
    <row r="15828">
      <c r="A15828" t="inlineStr">
        <is>
          <t>ruckartig</t>
        </is>
      </c>
      <c r="B15828" t="inlineStr"/>
      <c r="C15828" t="inlineStr"/>
      <c r="D15828" t="inlineStr">
        <is>
          <t>từng cơn, từng đợt, hay thay đổi, thất thường, chập chờn - giật giật, trục trặc, xóc nảy lên, dằn mạnh từng tiếng, cắn cẩu nhát gừng, ngớ ngẩn, xuẩn ngốc</t>
        </is>
      </c>
    </row>
    <row r="15829">
      <c r="A15829" t="inlineStr">
        <is>
          <t>Rucksack</t>
        </is>
      </c>
      <c r="B15829" t="inlineStr"/>
      <c r="C15829" t="inlineStr"/>
      <c r="D15829" t="inlineStr">
        <is>
          <t>ba lô - cái ba lô</t>
        </is>
      </c>
    </row>
    <row r="15830">
      <c r="A15830" t="inlineStr">
        <is>
          <t>ruckweise</t>
        </is>
      </c>
      <c r="B15830" t="inlineStr"/>
      <c r="C15830" t="inlineStr"/>
      <c r="D15830">
        <f> ruckweise gehen + = ruckweise bewegen +</f>
        <v/>
      </c>
    </row>
    <row r="15831">
      <c r="A15831" t="inlineStr">
        <is>
          <t>Rudel</t>
        </is>
      </c>
      <c r="B15831" t="inlineStr"/>
      <c r="C15831" t="inlineStr"/>
      <c r="D15831" t="inlineStr">
        <is>
          <t>nhóm, đoàn, bầy, đàn - bọn, bè lũ, trong từ ghép người chăn - bó, gói, ba lô,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đảng, tiệc, buổi liên hoan, những người cùng đi, toán, đội, bên, người tham gia, người tham dự</t>
        </is>
      </c>
    </row>
    <row r="15832">
      <c r="A15832" t="inlineStr">
        <is>
          <t>Ruder</t>
        </is>
      </c>
      <c r="B15832" t="inlineStr"/>
      <c r="C15832" t="inlineStr"/>
      <c r="D15832" t="inlineStr">
        <is>
          <t>đám mây tụ trên đỉnh núi helm cloud), helmet, tay bánh lái, bánh lái, khoang bánh lái, sự chỉ huy, sự điều khiển, sự lânh đạo, chính phủ - mái chèo, người chèo thuyền, tay chèo, cánh, cánh tay, vây - nguyên tắc chỉ đạo, đũa khuấy = am Ruder + = das kurze Ruder +</t>
        </is>
      </c>
    </row>
    <row r="15833">
      <c r="A15833" t="inlineStr">
        <is>
          <t>Ruderboot</t>
        </is>
      </c>
      <c r="B15833" t="inlineStr"/>
      <c r="C15833" t="inlineStr"/>
      <c r="D15833" t="inlineStr">
        <is>
          <t>thuyến galê, bếp, khay, lao dịch, những công việc khổ sai - người chèo đôi, người chèo lái, thuyền có chèo đôi = das leichte Ruderboot +</t>
        </is>
      </c>
    </row>
    <row r="15834">
      <c r="A15834" t="inlineStr">
        <is>
          <t>Ruderdolle</t>
        </is>
      </c>
      <c r="B15834" t="inlineStr"/>
      <c r="C15834" t="inlineStr"/>
      <c r="D15834" t="inlineStr">
        <is>
          <t>cọc chèo</t>
        </is>
      </c>
    </row>
    <row r="15835">
      <c r="A15835" t="inlineStr">
        <is>
          <t>Ruderer</t>
        </is>
      </c>
      <c r="B15835" t="inlineStr"/>
      <c r="C15835" t="inlineStr"/>
      <c r="D15835" t="inlineStr">
        <is>
          <t>người chèo thuyền, người giữ thuyền, người cho thuê thuyền - mái chèo, tay chèo, cánh, cánh tay, vây - người bơi thuyền - - người chèo đôi, người chèo lái, thuyền có chèo đôi</t>
        </is>
      </c>
    </row>
    <row r="15836">
      <c r="A15836" t="inlineStr">
        <is>
          <t>Rudern</t>
        </is>
      </c>
      <c r="B15836" t="inlineStr"/>
      <c r="C15836" t="inlineStr"/>
      <c r="D15836" t="inlineStr">
        <is>
          <t>sự đi chơi bằng thuyền, cuộc đi chơi bằng thuyền - sự lôi, sự kéo, sự giật, cái kéo, cái giật, sức đẩy, sự hút, nút kéo, nút giật, sự chèo thuyền, sự gắng chèo, cú bơi chèo, hớp, hơi, sự gắng sức, sự cố gắng liên tục, sự ghìm, cú tay bóng sang trái - thế hơn, thế lợi, thân thế, thế lực, bản in thử đầu tiên - hàng, dây, dãy nhà phố, hàng ghế, hàng cây, luống, cuộc đi chơi thuyền, sự om sòm, sự huyên náo, cuộc câi lộn, cuộc đánh lộn, sự khiển trách, sự quở trách, sự mắng mỏ - = mit Rudern + = beim Rudern überholen + = die Ruhepause beim Rudern + = jemanden beim Rudern überholen +</t>
        </is>
      </c>
    </row>
    <row r="15837">
      <c r="A15837" t="inlineStr">
        <is>
          <t>rudern</t>
        </is>
      </c>
      <c r="B15837" t="inlineStr"/>
      <c r="C15837" t="inlineStr"/>
      <c r="D15837" t="inlineStr">
        <is>
          <t>đi chơi bằng thuyền, đi tàu, đi thuyền, chở bằng tàu, chở bằng thuyền - chèo thuyền, chèo - chèo thuyền bằng giầm, chèo nhẹ nhàng, lội nước, vầy, vọc, nghịch bằng ngón tay, đi chập chững - lôi, kéo, giật, + up) nhổ, ngắt, hái, xé toạc ra, căng đến rách ra, lôi kéo, tranh thủ, thu hút, được chèo bằng, cố gắng làm, gắng sức làm, ghìm, cố ý kìm sức lại, tạt sang trái, moi ruột - làm, thi hành, bắt, mở một cuộc bố ráp ở, in, + at) lôi, cố kéo, uống một hơi, hút một hơi, tạt bóng sang trái, có ảnh hưởng đối với, có tác dụng đối với - chèo thuyền chở, chèo đua với, được trang bị mái chèo, ở vị trí trong một đội bơi thuyền, khiển trách, quở trách, mắng mỏ, làm om sòm, câi nhau om sòm, đánh lộn - chèo thuyền bằng chèo đôi, lái thuyền bằng chèo lái, lái thuyền - tắm trong chậu, cho vào chậu, đựng vào chậu, trồng vào chậu, tắm chậu, tập lái xuồng, tập chèo xuồng = scharf rudern +</t>
        </is>
      </c>
    </row>
    <row r="15838">
      <c r="A15838" t="inlineStr">
        <is>
          <t>Rudersitz</t>
        </is>
      </c>
      <c r="B15838" t="inlineStr"/>
      <c r="C15838" t="inlineStr"/>
      <c r="D15838" t="inlineStr">
        <is>
          <t>đê, gờ, ụ, bờ, đống, bãi ngầm, sự nghiêng cánh, sự nghiêng sang một bên, bờ miệng giếng, bờ miệng hầm, nhà ngân hàng, vốn nhà cái, chỗ ngồi, dãy mái chèo, bàn phím, bàn thợ</t>
        </is>
      </c>
    </row>
    <row r="15839">
      <c r="A15839" t="inlineStr">
        <is>
          <t>Rudiment</t>
        </is>
      </c>
      <c r="B15839" t="inlineStr"/>
      <c r="C15839" t="inlineStr"/>
      <c r="D15839" t="inlineStr">
        <is>
          <t>phần còn lại, chỗ còn lại, dư, số dư, quyền thừa kế, những loại sách ế - những nguyên tắc sơ đẳng, những nguyên tắc cơ sở, những khái niệm bước đầu, những kiến thức cơ sở, cơ quan thô sơ = das Rudiment +</t>
        </is>
      </c>
    </row>
    <row r="15840">
      <c r="A15840" t="inlineStr">
        <is>
          <t>Ruf</t>
        </is>
      </c>
      <c r="B15840" t="inlineStr"/>
      <c r="C15840" t="inlineStr"/>
      <c r="D15840" t="inlineStr">
        <is>
          <t>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xu hướng, khuynh hướng, nghề nghiệp, tập thể những người cùng nghề, sự gọi, sự đến thăm - 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tiếng tăm, danh tiếng, danh thơm, tên tuổi, tiếng đồn - danh dự, danh giá, thanh danh, vinh dự, niềm vinh dự, người làm rạng danh, lòng tôn kính, sự kính trọng, danh tiết, đức hạnh, tiết trinh, địa vị cao, quyền cao chức trọng, chức tước cao - danh vọng, huân chương, huy chương, nghi thức trọng thể, lễ nghi trọng thể, sự khoản đãi trọng thể, bằng danh dự, ngài, tướng công, các hạ - tên, danh, danh nghĩa, tiếng, danh nhân, dòng họ - lời ghi, lời ghi chép, lời ghi chú, lời chú giải, sự lưu ý, sự chú ý, bức thư ngắn, công hàm, phiếu, giấy, dấu, dấu hiệu, vết, nốt, phím, điệu, vẻ, giọng, mùi - hồ sơ, biên bản, sự ghi chép, văn thư, sổ sách, di tích, đài, bia, vật kỷ niệm, lý lịch, kỷ lục, đĩa hát, đĩa ghi âm, cao nhất - - tiếng tốt - lời đồn - sự la hét, sự hò hét, chầu khao - sự đứng, thế đứng, sự đỗ, địa vị, sự lâu dài - thiên hướng, nghề = der Ruf + = der SOS Ruf + = der üble Ruf + = der gute Ruf + = ein guter Ruf + = von gutem Ruf + = der schlechte Ruf + = von schlechtem Ruf + = keinen guten Ruf haben + = in schlechtem Ruf stehen + = in schlechten Ruf kommen + = in schlechten Ruf bringen +</t>
        </is>
      </c>
    </row>
    <row r="15841">
      <c r="A15841" t="inlineStr">
        <is>
          <t>Rufen</t>
        </is>
      </c>
      <c r="B15841" t="inlineStr"/>
      <c r="C15841" t="inlineStr"/>
      <c r="D15841" t="inlineStr">
        <is>
          <t>xu hướng, khuynh hướng, nghề nghiệp, tập thể những người cùng nghề, sự gọi, sự đến thăm</t>
        </is>
      </c>
    </row>
    <row r="15842">
      <c r="A15842" t="inlineStr">
        <is>
          <t>rufen</t>
        </is>
      </c>
      <c r="B15842" t="inlineStr"/>
      <c r="C15842" t="inlineStr"/>
      <c r="D15842"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kêu, la hét, huýt sáo, huýt còi, rúc lên, la hét phản đối, huýt sáo chế giễu - hò hét, reo hò, quát tháo, thét, khao, thết - la, reo, hò reo, ho khúc khắc - kêu la, thét lác = rufen + = pfui rufen + = laut rufen + = heißa rufen + = vorab rufen +</t>
        </is>
      </c>
    </row>
    <row r="15843">
      <c r="A15843" t="inlineStr">
        <is>
          <t>Rufzeichen</t>
        </is>
      </c>
      <c r="B15843" t="inlineStr"/>
      <c r="C15843" t="inlineStr"/>
      <c r="D15843" t="inlineStr">
        <is>
          <t>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t>
        </is>
      </c>
    </row>
    <row r="15844">
      <c r="A15844" t="inlineStr">
        <is>
          <t>Ruhegehalt</t>
        </is>
      </c>
      <c r="B15844" t="inlineStr"/>
      <c r="C15844" t="inlineStr"/>
      <c r="D15844" t="inlineStr">
        <is>
          <t>lương hưu, tiền trợ cấp, nhà trọ cơm tháng</t>
        </is>
      </c>
    </row>
    <row r="15845">
      <c r="A15845" t="inlineStr">
        <is>
          <t>ruhelos</t>
        </is>
      </c>
      <c r="B15845" t="inlineStr"/>
      <c r="C15845" t="inlineStr"/>
      <c r="D15845" t="inlineStr">
        <is>
          <t>không nghỉ, không ngừng, không yên, luôn luôn động đậy, hiếu động, không nghỉ được, không ngủ được, thao thức, bồn chồn, áy náy - không nghỉ tay, không mệt mỏi - cảnh giác, tỉnh táo</t>
        </is>
      </c>
    </row>
    <row r="15846">
      <c r="A15846" t="inlineStr">
        <is>
          <t>ruhen</t>
        </is>
      </c>
      <c r="B15846" t="inlineStr"/>
      <c r="C15846" t="inlineStr"/>
      <c r="D15846" t="inlineStr">
        <is>
          <t>nói dối, lừa dối, nằm, nằm nghỉ, được coi là hợp lệ, được coi là hợp pháp, được pháp luật chấp nhận - ở tại, trú ngụ, cư trú, thuộc về - nghỉ, nghỉ ngơi, ngủ, yên nghỉ, chết, ngừng lại, dựa trên, tựa trên, đặt trên, chống vào &amp; ), ỷ vào, dựa vào, tin vào, ngưng lại, đọng lại, nhìn đăm đăm vào, mải nhìn, cho nghỉ ngơi, đặt lên - chống, dựa trên cơ sở, đặt trên cơ sở, căn cứ vào, còn, vẫn còn, vẫn cứ, cứ, tuỳ thuộc vào, tuỳ ở - ngủ giấc ngàn thu, ngủ trọ, ngủ đỗ, ăn nằm, nằm yên, có đủ chỗ ngủ cho = ruhen + = ruhen +</t>
        </is>
      </c>
    </row>
    <row r="15847">
      <c r="A15847" t="inlineStr">
        <is>
          <t>ruhend</t>
        </is>
      </c>
      <c r="B15847" t="inlineStr"/>
      <c r="C15847" t="inlineStr"/>
      <c r="D15847" t="inlineStr">
        <is>
          <t>nằm ngủ, nằm im lìm, không hoạt động, ngủ đông, ngủ, tiềm tàng, ngấm ngầm, âm ỉ, chết, không áp dụng, không thi hành, nằm kê đầu lên hai chân - không chạy, không làm việc, không sản xuất, không có hiệu quả - im lìm, yên lặng - nằm, tựa ngả người</t>
        </is>
      </c>
    </row>
    <row r="15848">
      <c r="A15848" t="inlineStr">
        <is>
          <t>Ruheplatz</t>
        </is>
      </c>
      <c r="B15848" t="inlineStr"/>
      <c r="C15848" t="inlineStr"/>
      <c r="D15848"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15849">
      <c r="A15849" t="inlineStr">
        <is>
          <t>Ruheposten</t>
        </is>
      </c>
      <c r="B15849" t="inlineStr"/>
      <c r="C15849" t="inlineStr"/>
      <c r="D15849" t="inlineStr">
        <is>
          <t>chức ngồi không ăn lương, chức ngồi không hưởng danh vọng</t>
        </is>
      </c>
    </row>
    <row r="15850">
      <c r="A15850" t="inlineStr">
        <is>
          <t>Ruhepunkt</t>
        </is>
      </c>
      <c r="B15850" t="inlineStr"/>
      <c r="C15850" t="inlineStr"/>
      <c r="D15850"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15851">
      <c r="A15851" t="inlineStr">
        <is>
          <t>Ruhestand</t>
        </is>
      </c>
      <c r="B15851" t="inlineStr"/>
      <c r="C15851" t="inlineStr"/>
      <c r="D15851" t="inlineStr">
        <is>
          <t>rời bỏ, đi ra, rút về, lui về, đi ngủ to retire to bed), thôi việc, về hưu, rút lui, thể bỏ cuộc, cho về hưu, cho rút lui, không cho lưu hành = in den Ruhestand versetzen +</t>
        </is>
      </c>
    </row>
    <row r="15852">
      <c r="A15852" t="inlineStr">
        <is>
          <t>Ruhetag</t>
        </is>
      </c>
      <c r="B15852" t="inlineStr"/>
      <c r="C15852" t="inlineStr"/>
      <c r="D15852" t="inlineStr">
        <is>
          <t>ngày lễ, ngày nghỉ, kỳ nghỉ - ngày xaba sabbath day), ngày chủ nhật sabbath day), thời kỳ nghỉ, cuộc hội họp của các phù thuỷ ma quỷ witches sabbath)</t>
        </is>
      </c>
    </row>
    <row r="15853">
      <c r="A15853" t="inlineStr">
        <is>
          <t>Ruhezustand</t>
        </is>
      </c>
      <c r="B15853" t="inlineStr"/>
      <c r="C15853" t="inlineStr"/>
      <c r="D15853" t="inlineStr">
        <is>
          <t>tình trạng ngủ &amp; ) = im Ruhezustand +</t>
        </is>
      </c>
    </row>
    <row r="15854">
      <c r="A15854" t="inlineStr">
        <is>
          <t>ruhigstellen</t>
        </is>
      </c>
      <c r="B15854" t="inlineStr"/>
      <c r="C15854" t="inlineStr"/>
      <c r="D15854" t="inlineStr">
        <is>
          <t>giữ cố định, làm bất động, làm không di chuyển được, làm không nhúc nhích được, thu hồi không cho lưu hành</t>
        </is>
      </c>
    </row>
    <row r="15855">
      <c r="A15855" t="inlineStr">
        <is>
          <t>Ruhm</t>
        </is>
      </c>
      <c r="B15855" t="inlineStr"/>
      <c r="C15855" t="inlineStr"/>
      <c r="D15855" t="inlineStr">
        <is>
          <t>ngựa hồng, vịnh, gian, ô, phần nhà xây lồi ra ngoài, nhịp, chỗ tránh nhau, cây nguyệt quế, vòng nguyệt quế, tiếng chó sủa - lời nói khoác, sự khoe khoang, niềm tự kiêu, niềm kiêu hãnh, khoe khoang, khoác lác, tự kiêu, lấy làm kiêu hãnh - mô đất, sự nổi tiếng, địa vị cao trọng, đức giáo chủ - tiếng tăm, danh tiếng, danh thơm, tên tuổi, tiếng đồn - thanh danh, sự vinh quang, sự vẻ vang, vinh dự, vẻ huy hoàng, vẻ rực rỡ, vẻ lộng lẫy, hạnh phúc ở thiên đường, cảnh tiên, vầng hào quang, thời kỳ hưng thịnh, thời kỳ vinh hiển - lustrum, ánh sáng rực rỡ, vẻ rực rỡ huy hoàng, vẻ đẹp lộng lẫy, nước bóng, nước láng, đèn trần nhiều ngọn, sự quang vinh, sự lừng lẫy - = der üble Ruhm + = der ewige Ruhm + = Ruhm ernten + = der Weg zum Ruhm +</t>
        </is>
      </c>
    </row>
    <row r="15856">
      <c r="A15856" t="inlineStr">
        <is>
          <t>Ruhmeshalle</t>
        </is>
      </c>
      <c r="B15856" t="inlineStr"/>
      <c r="C15856" t="inlineStr"/>
      <c r="D15856" t="inlineStr">
        <is>
          <t>đền thờ bách thần, các vị thần, lăng danh nhân, đền thờ các danh nhân</t>
        </is>
      </c>
    </row>
    <row r="15857">
      <c r="A15857" t="inlineStr">
        <is>
          <t>Ruhr</t>
        </is>
      </c>
      <c r="B15857" t="inlineStr"/>
      <c r="C15857" t="inlineStr"/>
      <c r="D15857" t="inlineStr">
        <is>
          <t>bệnh lỵ</t>
        </is>
      </c>
    </row>
    <row r="15858">
      <c r="A15858" t="inlineStr">
        <is>
          <t>Ruin</t>
        </is>
      </c>
      <c r="B15858" t="inlineStr"/>
      <c r="C15858" t="inlineStr"/>
      <c r="D15858" t="inlineStr">
        <is>
          <t>nguyên nhân suy sụp, sự suy sụp, tai ương, bả, thuốc độc - sự vỡ nợ, sự phá sản, sự mất hoàn toàn - sự diệt vong, cái chết vĩnh viễn, kiếp trầm luân, kiếp đoạ đày - sự đổ nát, sự suy đồi, sự tiêu tan, sự thất bại, nguyên nhân phá sản, nguyên nhân đổ nát, số nhiều) tàn tích, cảnh đổ nát, cảnh điêu tàn - sự tháo, sự cởi, sự mở, sự xoá, sự huỷ, sự phá hoại, sự làm đồi truỵ, sự làm hư hỏng, sự làm hại đến thanh danh, cái phá hoại, cái làm đồi truỵ, cái làm hư hỏng = das ist unser Ruin + = vor dem Ruin stehen +</t>
        </is>
      </c>
    </row>
    <row r="15859">
      <c r="A15859" t="inlineStr">
        <is>
          <t>Ruine</t>
        </is>
      </c>
      <c r="B15859" t="inlineStr"/>
      <c r="C15859" t="inlineStr"/>
      <c r="D15859" t="inlineStr">
        <is>
          <t>sự đổ nát, sự suy đồi, sự tiêu tan, sự phá sản, sự thất bại, nguyên nhân phá sản, nguyên nhân đổ nát, số nhiều) tàn tích, cảnh đổ nát, cảnh điêu tàn</t>
        </is>
      </c>
    </row>
    <row r="15860">
      <c r="A15860" t="inlineStr">
        <is>
          <t>ruinieren</t>
        </is>
      </c>
      <c r="B15860" t="inlineStr"/>
      <c r="C15860" t="inlineStr"/>
      <c r="D15860" t="inlineStr">
        <is>
          <t>chê trách, chỉ trích, kết tội, chê, la ó, làm hại, làn nguy hại, làm thất bại, đày địa ngục, bắt chịu hình phạt đời đời, đoạ đày, nguyền rủa, chửi rủa - mạng, chửi rủa durn) - làm hư nát, làm đổ nát, làm long tay gãy ngõng, làm xác xơ, phung phí - làm hỏng, tàn phá, làm suy nhược, làm xấu đi, làm phá sản, dụ dỗ, cám dỗ, làm mất thanh danh, làm hư hỏng, ngã rập mặt xuống đất, đổ sập xuống, sụp đổ</t>
        </is>
      </c>
    </row>
    <row r="15861">
      <c r="A15861" t="inlineStr">
        <is>
          <t>ruinierend</t>
        </is>
      </c>
      <c r="B15861" t="inlineStr"/>
      <c r="C15861" t="inlineStr"/>
      <c r="D15861" t="inlineStr">
        <is>
          <t>đổ nát, tàn hại, gây tai hại, làm thất bại, làm phá sản</t>
        </is>
      </c>
    </row>
    <row r="15862">
      <c r="A15862" t="inlineStr">
        <is>
          <t>ruiniert</t>
        </is>
      </c>
      <c r="B15862" t="inlineStr"/>
      <c r="C15862" t="inlineStr"/>
      <c r="D15862" t="inlineStr">
        <is>
          <t>khánh kiệt, túng quẫn, bần cùng = ruiniert sein + = er ist ruiniert +</t>
        </is>
      </c>
    </row>
    <row r="15863">
      <c r="A15863" t="inlineStr">
        <is>
          <t>Rumba</t>
        </is>
      </c>
      <c r="B15863" t="inlineStr"/>
      <c r="C15863" t="inlineStr"/>
      <c r="D15863" t="inlineStr">
        <is>
          <t>điệu nhảy rumba = Rumba tanzen +</t>
        </is>
      </c>
    </row>
    <row r="15864">
      <c r="A15864" t="inlineStr">
        <is>
          <t>Rummel</t>
        </is>
      </c>
      <c r="B15864" t="inlineStr"/>
      <c r="C15864" t="inlineStr"/>
      <c r="D15864" t="inlineStr">
        <is>
          <t>sự ồn ào huyên náo, sự náo loạn, tiếng thét xung phong hỗn loạn</t>
        </is>
      </c>
    </row>
    <row r="15865">
      <c r="A15865" t="inlineStr">
        <is>
          <t>Rumpelkammer</t>
        </is>
      </c>
      <c r="B15865" t="inlineStr"/>
      <c r="C15865" t="inlineStr"/>
      <c r="D15865" t="inlineStr">
        <is>
          <t>chốn u minh, minh phủ, nhà tù, ngục, sự tù tội, sự quên lãng, sự bỏ quên</t>
        </is>
      </c>
    </row>
    <row r="15866">
      <c r="A15866" t="inlineStr">
        <is>
          <t>Rumpeln</t>
        </is>
      </c>
      <c r="B15866" t="inlineStr"/>
      <c r="C15866" t="inlineStr"/>
      <c r="D15866" t="inlineStr">
        <is>
          <t>tiếng ầm ầm, tiếng sôi bụng ùng ục, chỗ đằng sau xe ngựa, ghế phụ ở hòm đằng sau rumble seat), cuộc ẩu đả ở đường phố</t>
        </is>
      </c>
    </row>
    <row r="15867">
      <c r="A15867" t="inlineStr">
        <is>
          <t>rumpeln</t>
        </is>
      </c>
      <c r="B15867" t="inlineStr"/>
      <c r="C15867" t="inlineStr"/>
      <c r="D15867" t="inlineStr">
        <is>
          <t>kêu lách cách, kêu lạch cạch, rơi lộp bộp, chạy râm rầm, nói huyên thiên, nói liến láu, làm kêu lách cách, làm kêu lạch cạch, rung lách cách, khua lạch cạch..., đọc liến láu - đọc thẳng một mạch, vội thông qua, làm hồi hộp, làm bối rối, làm lo sợ, làm lo lắng, làm ngơ ngác... - động ầm ầm, đùng đùng, chạy ầm ầm, sôi ùng ục, quát tháo ầm ầm to rumble out, to rumble forth), nhìn thấu, hiểu hết, nắm hết, phát hiện ra, khám phá ra</t>
        </is>
      </c>
    </row>
    <row r="15868">
      <c r="A15868" t="inlineStr">
        <is>
          <t>Rumpf</t>
        </is>
      </c>
      <c r="B15868" t="inlineStr"/>
      <c r="C15868" t="inlineStr"/>
      <c r="D15868" t="inlineStr">
        <is>
          <t>thân thể, thể xác, xác chết, thi thể, thân, nhóm, đoàn, đội, ban, hội đồng, khối, số lượng lớn, nhiều, con người, người, vật thể - xác súc vật, uồm thây, xác, thân súc vật đã chặt đầu moi ruột, puốm thân xác, khung, sườn, đạn phóng lửa - vỏ đỗ, vỏ trái cây, vỏ, bao, thân tàu thuỷ, thân máy bay - giỏ khí cầu, vỏ động cơ máy bay - hòm, rương, va li, trunk-line, vòi, thùng rửa quặng, trunk hose = der Rumpf + = der Rumpf +</t>
        </is>
      </c>
    </row>
    <row r="15869">
      <c r="A15869" t="inlineStr">
        <is>
          <t>rund</t>
        </is>
      </c>
      <c r="B15869" t="inlineStr"/>
      <c r="C15869" t="inlineStr"/>
      <c r="D15869" t="inlineStr">
        <is>
          <t>xung quanh, quanh quẩn, đây đó, rải rác, đằng sau, khoảng chừng, gần, vòng, về, quanh quất, quanh quẩn đây đó, vào khoảng, bận, đang làm, ở, trong người, theo với - tròn, vòng quanh - toàn cầu, toàn thể, toàn bộ - oang oang, kêu rỗng, phốp pháp, mập mạp, tròn trĩnh - chẵn, khứ hồi, theo vòng tròn, thẳng thắn, chân thật, nói không úp mở, sang sảng, vang, lưu loát, trôi chảy, nhanh, mạnh, khá lớn, đáng kể, quanh, loanh quanh, trở lại, quay trở lại, khắp cả = rund + = rund um + = dick und rund +</t>
        </is>
      </c>
    </row>
    <row r="15870">
      <c r="A15870" t="inlineStr">
        <is>
          <t>Rundbau</t>
        </is>
      </c>
      <c r="B15870" t="inlineStr"/>
      <c r="C15870" t="inlineStr"/>
      <c r="D15870" t="inlineStr">
        <is>
          <t>nhà lầu hình tròn, gian phòng lớn hình tròn</t>
        </is>
      </c>
    </row>
    <row r="15871">
      <c r="A15871" t="inlineStr">
        <is>
          <t>Rundblick</t>
        </is>
      </c>
      <c r="B15871" t="inlineStr"/>
      <c r="C15871" t="inlineStr"/>
      <c r="D15871" t="inlineStr">
        <is>
          <t>sự nhìn, sự thấy, tầm nhìn, tầm mắt, cái nhìn thấy, cảnh, quang cảnh, dịp được xem, cơ hội được thấy, quan điểm, nhận xét, ý kiến, cách nhìn, dự kiến, ý định, sự khám xét tại chỗ, sự thẩm tra tại chỗ = der Rundblick +</t>
        </is>
      </c>
    </row>
    <row r="15872">
      <c r="A15872" t="inlineStr">
        <is>
          <t>Runden</t>
        </is>
      </c>
      <c r="B15872" t="inlineStr"/>
      <c r="C15872" t="inlineStr"/>
      <c r="D15872">
        <f> gerade über die Runden kommen + = ich bin gut über die Runden gekommen +</f>
        <v/>
      </c>
    </row>
    <row r="15873">
      <c r="A15873" t="inlineStr">
        <is>
          <t>runden</t>
        </is>
      </c>
      <c r="B15873" t="inlineStr"/>
      <c r="C15873" t="inlineStr"/>
      <c r="D15873" t="inlineStr">
        <is>
          <t>gắn với, làm cho gắn với, xấp xỉ với, gần đúng với, làm cho xấp xỉ với, làm cho gần đúng với = sich runden +</t>
        </is>
      </c>
    </row>
    <row r="15874">
      <c r="A15874" t="inlineStr">
        <is>
          <t>Rundfahrt</t>
        </is>
      </c>
      <c r="B15874" t="inlineStr"/>
      <c r="C15874" t="inlineStr"/>
      <c r="D15874" t="inlineStr">
        <is>
          <t>vật hình tròn, khoanh, vòng tròn, vòng, sự quay, sự tuần hoàn, chu kỳ, phạm vi, lĩnh vực, sự đi vòng, sự đi tua, cuộc kinh lý, cuộc đi dạo, cuộc tuần tra, tuần chầu, hiệp, vòng thi đấu - hội, tràng, loạt, thanh thang round of a ladder), phát, viên đạn, canông, quanh, xung quanh, vòng quanh</t>
        </is>
      </c>
    </row>
    <row r="15875">
      <c r="A15875" t="inlineStr">
        <is>
          <t>Rundfunk</t>
        </is>
      </c>
      <c r="B15875" t="inlineStr">
        <is>
          <t>verb</t>
        </is>
      </c>
      <c r="C15875" t="inlineStr"/>
      <c r="D15875" t="inlineStr">
        <is>
          <t>sự phát thanh, tin tức được phát thanh, buổi phát thanh - - rađiô, máy thu thanh, máy rađiô - = im Rundfunk + = durch Rundfunk + = durch den Rundfunk + = im Rundfunk sprechen + = durch Rundfunk verbreiten +</t>
        </is>
      </c>
    </row>
    <row r="15876">
      <c r="A15876" t="inlineStr">
        <is>
          <t>rundfunken</t>
        </is>
      </c>
      <c r="B15876" t="inlineStr"/>
      <c r="C15876" t="inlineStr"/>
      <c r="D15876" t="inlineStr">
        <is>
          <t>truyền đi bằng rađiô, thông tin bằng rađiô, phát thanh bằng rađiô, đánh điện bằng rađiô</t>
        </is>
      </c>
    </row>
    <row r="15877">
      <c r="A15877" t="inlineStr">
        <is>
          <t>Rundfunksender</t>
        </is>
      </c>
      <c r="B15877" t="inlineStr"/>
      <c r="C15877" t="inlineStr"/>
      <c r="D15877" t="inlineStr">
        <is>
          <t>người gửi, máy điện báo - trạm, điểm, đồn, đài, ty, nhà ga, đồn binh, điểm gốc, khoảng cách tiêu chuẩn, chỗ nuôi cừu, địa vị, chức, sự ăn kiêng, hoàn cảnh, môi trường, sự đứng lại, tình trạng đứng lại</t>
        </is>
      </c>
    </row>
    <row r="15878">
      <c r="A15878" t="inlineStr">
        <is>
          <t>Rundfunksprecher</t>
        </is>
      </c>
      <c r="B15878" t="inlineStr"/>
      <c r="C15878" t="inlineStr"/>
      <c r="D15878" t="inlineStr">
        <is>
          <t>người nói chuyện trên đài phát thanh, người hát trên đài phát thanh</t>
        </is>
      </c>
    </row>
    <row r="15879">
      <c r="A15879" t="inlineStr">
        <is>
          <t>Rundgang</t>
        </is>
      </c>
      <c r="B15879" t="inlineStr"/>
      <c r="C15879" t="inlineStr"/>
      <c r="D15879" t="inlineStr">
        <is>
          <t>cuộc đi, cuộc đi du lịch, cuộc đi chơi, cuộc đi dạo, cuộc kinh lý</t>
        </is>
      </c>
    </row>
    <row r="15880">
      <c r="A15880" t="inlineStr">
        <is>
          <t>Rundgesang</t>
        </is>
      </c>
      <c r="B15880" t="inlineStr"/>
      <c r="C15880" t="inlineStr"/>
      <c r="D15880" t="inlineStr">
        <is>
          <t>vật hình tròn, khoanh, vòng tròn, vòng, sự quay, sự tuần hoàn, chu kỳ, phạm vi, lĩnh vực, sự đi vòng, sự đi tua, cuộc kinh lý, cuộc đi dạo, cuộc tuần tra, tuần chầu, hiệp, vòng thi đấu - hội, tràng, loạt, thanh thang round of a ladder), phát, viên đạn, canông, quanh, xung quanh, vòng quanh - quỷ khổng lồ, quỷ lùn, khúc hát tiếp nhau, mồi thìa trolling-spoon), ống dây cần câu nhấp = im Rundgesang singen +</t>
        </is>
      </c>
    </row>
    <row r="15881">
      <c r="A15881" t="inlineStr">
        <is>
          <t>Rundheit</t>
        </is>
      </c>
      <c r="B15881" t="inlineStr"/>
      <c r="C15881" t="inlineStr"/>
      <c r="D15881" t="inlineStr">
        <is>
          <t>sự tròn, trạng thái tròn</t>
        </is>
      </c>
    </row>
    <row r="15882">
      <c r="A15882" t="inlineStr">
        <is>
          <t>rundheraus</t>
        </is>
      </c>
      <c r="B15882" t="inlineStr"/>
      <c r="C15882" t="inlineStr"/>
      <c r="D15882" t="inlineStr">
        <is>
          <t>lỗ mãng, không giữ ý tứ, tính thẳng thừng, toạc móng heo - rõ ràng, giản dị, đơn giản, mộc mạc, chất phác, thẳng thắn, không quanh co, không úp mở = jemandem rundheraus erklären +</t>
        </is>
      </c>
    </row>
    <row r="15883">
      <c r="A15883" t="inlineStr">
        <is>
          <t>rundherum</t>
        </is>
      </c>
      <c r="B15883" t="inlineStr"/>
      <c r="C15883" t="inlineStr"/>
      <c r="D15883" t="inlineStr">
        <is>
          <t>tròn, chẵn, khứ hồi, theo vòng tròn, vòng quanh, thẳng thắn, chân thật, nói không úp mở, sang sảng, vang, lưu loát, trôi chảy, nhanh, mạnh, khá lớn, đáng kể, quanh, loanh quanh, xung quanh - trở lại, quay trở lại, khắp cả</t>
        </is>
      </c>
    </row>
    <row r="15884">
      <c r="A15884" t="inlineStr">
        <is>
          <t>rundlich</t>
        </is>
      </c>
      <c r="B15884" t="inlineStr"/>
      <c r="C15884" t="inlineStr"/>
      <c r="D15884" t="inlineStr">
        <is>
          <t>mũm mĩm, mập mạp, phinh phính - đầy mảnh vụn - béo lùn - tròn trĩnh, phúng phính, mẫm, thẳng, thẳng thừng, toạc móng heo, không quanh co, không úp mở, phịch xuống, ùm xuống - - oang oang, kêu rỗng, phốp pháp, tròn - chẵn, khứ hồi, theo vòng tròn, vòng quanh, thẳng thắn, chân thật, nói không úp mở, sang sảng, vang, lưu loát, trôi chảy, nhanh, mạnh, khá lớn, đáng kể, quanh, loanh quanh, xung quanh, trở lại - quay trở lại, khắp cả - hơi tròn, tròn tròn - người béo lùn, chim bồ câu non, chim bồ câu chưa ra ràng, gối, nệm, sofa, huỵch một cái = rundlich werden +</t>
        </is>
      </c>
    </row>
    <row r="15885">
      <c r="A15885" t="inlineStr">
        <is>
          <t>Rundreise</t>
        </is>
      </c>
      <c r="B15885" t="inlineStr"/>
      <c r="C15885" t="inlineStr"/>
      <c r="D15885" t="inlineStr">
        <is>
          <t>cuộc đi, cuộc đi du lịch, cuộc đi chơi, cuộc đi dạo, cuộc kinh lý</t>
        </is>
      </c>
    </row>
    <row r="15886">
      <c r="A15886" t="inlineStr">
        <is>
          <t>Rundschild</t>
        </is>
      </c>
      <c r="B15886" t="inlineStr"/>
      <c r="C15886" t="inlineStr"/>
      <c r="D15886" t="inlineStr">
        <is>
          <t>cái mộc, cái khiên, sự che chở, người che chở</t>
        </is>
      </c>
    </row>
    <row r="15887">
      <c r="A15887" t="inlineStr">
        <is>
          <t>Rundschreiben</t>
        </is>
      </c>
      <c r="B15887" t="inlineStr"/>
      <c r="C15887" t="inlineStr"/>
      <c r="D15887" t="inlineStr">
        <is>
          <t>thông tri, thông tư, giấy báo = das Rundschreiben +</t>
        </is>
      </c>
    </row>
    <row r="15888">
      <c r="A15888" t="inlineStr">
        <is>
          <t>Rundung</t>
        </is>
      </c>
      <c r="B15888" t="inlineStr"/>
      <c r="C15888" t="inlineStr"/>
      <c r="D15888" t="inlineStr">
        <is>
          <t>bụng, dạ dày, bầu, chỗ khum lên, chỗ phồng ra</t>
        </is>
      </c>
    </row>
    <row r="15889">
      <c r="A15889" t="inlineStr">
        <is>
          <t>rundweg</t>
        </is>
      </c>
      <c r="B15889" t="inlineStr"/>
      <c r="C15889" t="inlineStr"/>
      <c r="D15889"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t>
        </is>
      </c>
    </row>
    <row r="15890">
      <c r="A15890" t="inlineStr">
        <is>
          <t>Rune</t>
        </is>
      </c>
      <c r="B15890" t="inlineStr"/>
      <c r="C15890" t="inlineStr"/>
      <c r="D15890" t="inlineStr">
        <is>
          <t>chữ run 2), dấu bí hiểm, dấu thần bí</t>
        </is>
      </c>
    </row>
    <row r="15891">
      <c r="A15891" t="inlineStr">
        <is>
          <t>Runzel</t>
        </is>
      </c>
      <c r="B15891" t="inlineStr"/>
      <c r="C15891" t="inlineStr"/>
      <c r="D15891" t="inlineStr">
        <is>
          <t>sò, vỏ sò cockle shell), xuồng nhỏ cockle boat, cockle shell), lò sưởi, nếp xoắn, nếp cuộn, vết nhăn - nếp nhăn, nếp nhàu, khúc cong, khúc quanh co, khúc uốn quanh - luống cày, đường rẽ nước, vết xe, đường xoi, đường rạch - - tốp đấu thủ bị rớt lại phía sau, nếp gấp, vết nhăn ruckle) - đường may nổi, vết sẹo, đường phân giới, sự khâu nổi vết thương, đường khâu nổi vết thương, lớp, vỉa than - ngón, lời mách nước, hàng mới, mốt mới, gợn sóng, nếp</t>
        </is>
      </c>
    </row>
    <row r="15892">
      <c r="A15892" t="inlineStr">
        <is>
          <t>Runzeln</t>
        </is>
      </c>
      <c r="B15892" t="inlineStr"/>
      <c r="C15892" t="inlineStr"/>
      <c r="D15892" t="inlineStr">
        <is>
          <t>sự gấp nếp, sự nhăn lại</t>
        </is>
      </c>
    </row>
    <row r="15893">
      <c r="A15893" t="inlineStr">
        <is>
          <t>runzeln</t>
        </is>
      </c>
      <c r="B15893" t="inlineStr"/>
      <c r="C15893" t="inlineStr"/>
      <c r="D15893" t="inlineStr">
        <is>
          <t>gấp nếp, làm nhăn, nhăn lại - nhăn, cau, làm nhàu, cau lại, nhàu = runzeln + = sich runzeln +</t>
        </is>
      </c>
    </row>
    <row r="15894">
      <c r="A15894" t="inlineStr">
        <is>
          <t>runzlig</t>
        </is>
      </c>
      <c r="B15894" t="inlineStr"/>
      <c r="C15894" t="inlineStr"/>
      <c r="D15894" t="inlineStr">
        <is>
          <t>da lông thú, như da lông thú, bằng da lông thú, có lót da lông thú, có tưa, có cáu - gồ ghề, lởm chởm, xù xì, thô lỗ, thô kệch, không đều, nghiêm khắc, hay gắt, hay quàu quạu, vất vả, khó nhọc, gian khổ, gian truân, khổ hạnh, trúc trắc, chối tai, khoẻ mạnh, vạm vỡ - khô xác, nhăn nheo - - nhăn, gợn sóng lăn tăn, nhàu - gợn sóng, gấp nếp = runzlig werden +</t>
        </is>
      </c>
    </row>
    <row r="15895">
      <c r="A15895" t="inlineStr">
        <is>
          <t>Rupie</t>
        </is>
      </c>
      <c r="B15895" t="inlineStr"/>
      <c r="C15895" t="inlineStr"/>
      <c r="D15895" t="inlineStr">
        <is>
          <t>đồng rupi</t>
        </is>
      </c>
    </row>
    <row r="15896">
      <c r="A15896" t="inlineStr">
        <is>
          <t>Rute</t>
        </is>
      </c>
      <c r="B15896" t="inlineStr"/>
      <c r="C15896" t="inlineStr"/>
      <c r="D15896" t="inlineStr">
        <is>
          <t>bàn chải, sự chải, bút lông, đuôi chồn, bụi cây, cành cây bó thành bó, cuộc chạm trán chớp nhoáng, cái chổi - ferula - dây buộc ở đầu roi, cái roi, cái đánh, cái quất, sự đánh, sự quất bằng roi, lông mi eye lash), sự mắng nhiếc, sự xỉ vả, sự chỉ trích, sự đả kích - guộc uyền nhoác dùng làm roi) - cái que, cái gậy, cái cần, bó roi, sự trừng phạt sự dùng đến voi vọt, gậy quyền, cần câu fishing rod), người câu cá rod man), sào, vi khuẩn que, cấu tạo hình que, súng lục, thanh - cần, thanh kéo, tay đòn - cành cây mềm, gậy mềm, mớ tóc độn, lọc tóc độn, cái ghi, cái ngắt, cái ngắt điện, cái chuyển mạch, cái đổi - đuôi, đoạn cuối, đoạn chót, đoàn tuỳ tùng, bím tóc bỏ xoã sau lưng, đít, đằng sau, mặt sấp, tail-coat - cành con, que dò mạch nước, dây nhánh nhỏ, nhánh động mạch = die Rute + = die Rute + = die englische Rute + = mit der Rute züchtigen +</t>
        </is>
      </c>
    </row>
    <row r="15897">
      <c r="A15897" t="inlineStr">
        <is>
          <t>Rutsch</t>
        </is>
      </c>
      <c r="B15897" t="inlineStr"/>
      <c r="C15897" t="inlineStr"/>
      <c r="D15897" t="inlineStr">
        <is>
          <t>sự trượt, đường trượt trên tuyết, mặt nghiêng, ván trượt, khe trượt, bộ phận trượt, bản kính mang vật, bản kính dương, luyến ngắt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der Rutsch +</t>
        </is>
      </c>
    </row>
    <row r="15898">
      <c r="A15898" t="inlineStr">
        <is>
          <t>Rutschbahn</t>
        </is>
      </c>
      <c r="B15898" t="inlineStr"/>
      <c r="C15898" t="inlineStr"/>
      <c r="D15898" t="inlineStr">
        <is>
          <t>sự trượt, đường trượt trên tuyết, mặt nghiêng, ván trượt, khe trượt, bộ phận trượt, bản kính mang vật, bản kính dương, luyến ngắt</t>
        </is>
      </c>
    </row>
    <row r="15899">
      <c r="A15899" t="inlineStr">
        <is>
          <t>Rutsche</t>
        </is>
      </c>
      <c r="B15899" t="inlineStr"/>
      <c r="C15899" t="inlineStr"/>
      <c r="D15899" t="inlineStr">
        <is>
          <t>cầu trượt, đường trượt, dốc lao, đường lao, thác, máng đổ rác, dù - cành non, chồi cây, cái măng, thác nước, cầu nghiêng, mặt nghiêng, cuộc tập bắn, cuộc săn bắn, đất để săn bắn, cú đá, cú sút, cơ đau nhói - sự trượt, đường trượt trên tuyết, ván trượt, khe trượt, bộ phận trượt, bản kính mang vật, bản kính dương, luyến ngắt</t>
        </is>
      </c>
    </row>
    <row r="15900">
      <c r="A15900" t="inlineStr">
        <is>
          <t>Rutschen</t>
        </is>
      </c>
      <c r="B15900" t="inlineStr"/>
      <c r="C15900" t="inlineStr"/>
      <c r="D15900" t="inlineStr">
        <is>
          <t>má phanh, sống trượt, sự quay trượt, sự trượt bánh, nạng đuôi - sự trượt, đường trượt trên tuyết, mặt nghiêng, ván trượt, khe trượt, bộ phận trượt, bản kính mang vật, bản kính dương, luyến ngắt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15901">
      <c r="A15901" t="inlineStr">
        <is>
          <t>rutschen</t>
        </is>
      </c>
      <c r="B15901" t="inlineStr"/>
      <c r="C15901" t="inlineStr"/>
      <c r="D15901" t="inlineStr">
        <is>
          <t>giật mình, kéo mạnh, giật lên, kéo mạnh lên, buộc vào, buộc móc vào, buộc thòng lọng, buộc vòng vào, cố lồng vào, chạy giật lên, bị buộc vào, bị buộc móc vào, bị buộc thòng lọng - đi cà nhắc, đi tập tễnh, ăn ý với nhau, ăn cánh với nhau, lấy vợ, cưới vợ - chèn, chặn, trượt, làm cho trượt - chuyển động nhẹ nhàng, lướt qua, đi lướt, đi qua, trôi qua, rơi vào, sa ngã, luyến, bỏ, thả, đẩy nhẹ, đẩy trượt - đẻ non, đút nhanh, đút gọn, đút lén, giúi nhanh, nhét nhanh, nhét gọn, thoát, tuột ra khỏi, tuột, chạy qua, lẻn, lủi, lẩn, lỏn, lỡ lầm, mắc lỗi</t>
        </is>
      </c>
    </row>
    <row r="15902">
      <c r="A15902" t="inlineStr">
        <is>
          <t>rutschig</t>
        </is>
      </c>
      <c r="B15902" t="inlineStr"/>
      <c r="C15902" t="inlineStr"/>
      <c r="D15902" t="inlineStr">
        <is>
          <t>trơ, dễ tuột, khó nắm, khó giữ, khó xử, tế nhị, không thể tin cậy được, quay quắt, láu cá</t>
        </is>
      </c>
    </row>
    <row r="15903">
      <c r="A15903" t="inlineStr">
        <is>
          <t>Rutschpartie</t>
        </is>
      </c>
      <c r="B15903" t="inlineStr"/>
      <c r="C15903" t="inlineStr"/>
      <c r="D15903" t="inlineStr">
        <is>
          <t>sự trượt xuống dốc băng, bước lướt</t>
        </is>
      </c>
    </row>
    <row r="15904">
      <c r="A15904" t="inlineStr">
        <is>
          <t>Saal</t>
        </is>
      </c>
      <c r="B15904" t="inlineStr"/>
      <c r="C15904" t="inlineStr"/>
      <c r="D15904" t="inlineStr">
        <is>
          <t>phòng lớn, đại sảnh, lâu đài, phòng họp lớn, hội trường, toà, trụ sở lớn, phòng ăn lớn, bữa ăn ở phòng ăn lớn, nhà ở, phòng lên lớp, phòng đợi, hành lang ở cửa vào = mitten im Saal + = der Saal war brechend voll +</t>
        </is>
      </c>
    </row>
    <row r="15905">
      <c r="A15905" t="inlineStr">
        <is>
          <t>Saaldiener</t>
        </is>
      </c>
      <c r="B15905" t="inlineStr"/>
      <c r="C15905" t="inlineStr"/>
      <c r="D15905" t="inlineStr">
        <is>
          <t>người chỉ chỗ ngồi, chưởng toà, trợ giáo</t>
        </is>
      </c>
    </row>
    <row r="15906">
      <c r="A15906" t="inlineStr">
        <is>
          <t>Saat</t>
        </is>
      </c>
      <c r="B15906" t="inlineStr"/>
      <c r="C15906" t="inlineStr"/>
      <c r="D15906" t="inlineStr">
        <is>
          <t>hạt, hạt giống, tinh dịch, con cháu, hậu thế, mầm mống, nguyên nhân, đấu thủ hạt giống</t>
        </is>
      </c>
    </row>
    <row r="15907">
      <c r="A15907" t="inlineStr">
        <is>
          <t>Sabbat</t>
        </is>
      </c>
      <c r="B15907" t="inlineStr"/>
      <c r="C15907" t="inlineStr"/>
      <c r="D15907" t="inlineStr">
        <is>
          <t>ngày xaba sabbath day), ngày chủ nhật sabbath day), thời kỳ nghỉ, cuộc hội họp của các phù thuỷ ma quỷ witches sabbath) = den Sabbat heiligen +</t>
        </is>
      </c>
    </row>
    <row r="15908">
      <c r="A15908" t="inlineStr">
        <is>
          <t>sabbern</t>
        </is>
      </c>
      <c r="B15908" t="inlineStr"/>
      <c r="C15908" t="inlineStr"/>
      <c r="D15908" t="inlineStr">
        <is>
          <t>chảy nhỏ giọt, nhỏ dãi, chảy nước miếng, rê bóng, từ từ lăn xuống lỗ, để chảy nhỏ giọt, đẩy nhẹ từ từ lăn xuống lỗ - chảy nước dãi, để chảy nước dãi vào - thích nói chuyện uỷ mị sướt mướt, làm dính nước dãi, làm ẩu, làm vụng về</t>
        </is>
      </c>
    </row>
    <row r="15909">
      <c r="A15909" t="inlineStr">
        <is>
          <t>sabbernd</t>
        </is>
      </c>
      <c r="B15909" t="inlineStr"/>
      <c r="C15909" t="inlineStr"/>
      <c r="D15909" t="inlineStr">
        <is>
          <t>hay chảy nước dãi, uỷ mị sướt mướt</t>
        </is>
      </c>
    </row>
    <row r="15910">
      <c r="A15910" t="inlineStr">
        <is>
          <t>Sabotage</t>
        </is>
      </c>
      <c r="B15910" t="inlineStr"/>
      <c r="C15910" t="inlineStr"/>
      <c r="D15910" t="inlineStr">
        <is>
          <t>người phạm tội cố ý đốt nhà, người gây bạo động, người kích động phong trào chống đối, người gây bất hoà, bom cháy - sự phá ngầm, sự phá hoại</t>
        </is>
      </c>
    </row>
    <row r="15911">
      <c r="A15911" t="inlineStr">
        <is>
          <t>sabotieren</t>
        </is>
      </c>
      <c r="B15911" t="inlineStr"/>
      <c r="C15911" t="inlineStr"/>
      <c r="D15911" t="inlineStr">
        <is>
          <t>phá hoại dụng cụ máy móc để đấu tranh, phá hoại dụng cụ máy móc để ngăn - phá ngầm, phá hoại, làm hỏng, phá huỷ</t>
        </is>
      </c>
    </row>
    <row r="15912">
      <c r="A15912" t="inlineStr">
        <is>
          <t>Sachbearbeiter</t>
        </is>
      </c>
      <c r="B15912" t="inlineStr"/>
      <c r="C15912" t="inlineStr"/>
      <c r="D15912">
        <f> der kaufmännische Sachbearbeiter +</f>
        <v/>
      </c>
    </row>
    <row r="15913">
      <c r="A15913" t="inlineStr">
        <is>
          <t>sachdienlich</t>
        </is>
      </c>
      <c r="B15913" t="inlineStr"/>
      <c r="C15913" t="inlineStr"/>
      <c r="D15913" t="inlineStr">
        <is>
          <t>thích hợp, thích đáng, đúng chỗ, đi thẳng vào - thích đang, xác đáng</t>
        </is>
      </c>
    </row>
    <row r="15914">
      <c r="A15914" t="inlineStr">
        <is>
          <t>Sacheinlage</t>
        </is>
      </c>
      <c r="B15914" t="inlineStr"/>
      <c r="C15914" t="inlineStr"/>
      <c r="D15914">
        <f> die Werthaltigkeit der Sacheinlage +</f>
        <v/>
      </c>
    </row>
    <row r="15915">
      <c r="A15915" t="inlineStr">
        <is>
          <t>Sachen</t>
        </is>
      </c>
      <c r="B15915" t="inlineStr"/>
      <c r="C15915" t="inlineStr"/>
      <c r="D15915">
        <f> in Sachen + = Sachen umherwerfen +</f>
        <v/>
      </c>
    </row>
    <row r="15916">
      <c r="A15916" t="inlineStr">
        <is>
          <t>Sachkenntnis</t>
        </is>
      </c>
      <c r="B15916" t="inlineStr"/>
      <c r="C15916" t="inlineStr"/>
      <c r="D15916" t="inlineStr">
        <is>
          <t>kinh nghiệm, điều đã kinh qua - sự khéo léo, sự khéo tay, sự tinh xảo, kỹ năng, kỹ xảo</t>
        </is>
      </c>
    </row>
    <row r="15917">
      <c r="A15917" t="inlineStr">
        <is>
          <t>sachkundig</t>
        </is>
      </c>
      <c r="B15917" t="inlineStr"/>
      <c r="C15917" t="inlineStr"/>
      <c r="D15917" t="inlineStr">
        <is>
          <t>chuyên môn, thành thạo, thông thạo, lão luyện, của nhà chuyên môn, về mặt chuyên môn - biết nhiều</t>
        </is>
      </c>
    </row>
    <row r="15918">
      <c r="A15918" t="inlineStr">
        <is>
          <t>sachlich</t>
        </is>
      </c>
      <c r="B15918" t="inlineStr"/>
      <c r="C15918" t="inlineStr"/>
      <c r="D15918" t="inlineStr">
        <is>
          <t>chữ, bằng chữ, theo nghĩa của chữ, theo nghĩa đen, tầm thường, phàm tục, thật, đúng như vậy - khách quan, mục tiêu, cách mục tiêu - thực dụng, hay dính vào chuyện người, hay chõ mõm, giáo điều, võ đoán, căn cứ vào sự thực - không thành kiến, không thiên vị - - không tô màu, không màu sắc, không thêu dệt tô vễ thêm</t>
        </is>
      </c>
    </row>
    <row r="15919">
      <c r="A15919" t="inlineStr">
        <is>
          <t>Sachlichkeit</t>
        </is>
      </c>
      <c r="B15919" t="inlineStr"/>
      <c r="C15919" t="inlineStr"/>
      <c r="D15919"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tính thực tế, tính thực tiễn, tính thiết thực practicalness), vấn đề thực tế</t>
        </is>
      </c>
    </row>
    <row r="15920">
      <c r="A15920" t="inlineStr">
        <is>
          <t>Sachverhalt</t>
        </is>
      </c>
      <c r="B15920" t="inlineStr"/>
      <c r="C15920" t="inlineStr"/>
      <c r="D15920" t="inlineStr">
        <is>
          <t>hoàn cảnh, trường hợp, tình huống, sự kiện, sự việc, chi tiết, nghi thức, nghi lễ = den Sachverhalt darlegen + = einen Sachverhalt verkehren +</t>
        </is>
      </c>
    </row>
    <row r="15921">
      <c r="A15921" t="inlineStr">
        <is>
          <t>Sachverstand</t>
        </is>
      </c>
      <c r="B15921" t="inlineStr"/>
      <c r="C15921" t="inlineStr"/>
      <c r="D15921" t="inlineStr">
        <is>
          <t>nhà chuyên môn, chuyên gia, chuyên viên, viên giám định</t>
        </is>
      </c>
    </row>
    <row r="15922">
      <c r="A15922" t="inlineStr">
        <is>
          <t>Sachverwalter</t>
        </is>
      </c>
      <c r="B15922" t="inlineStr"/>
      <c r="C15922" t="inlineStr"/>
      <c r="D15922" t="inlineStr">
        <is>
          <t>kiểm sát trưởng, biện lý, người thay quyền, người thay mặt, người đại diện</t>
        </is>
      </c>
    </row>
    <row r="15923">
      <c r="A15923" t="inlineStr">
        <is>
          <t>Sachwalter</t>
        </is>
      </c>
      <c r="B15923" t="inlineStr"/>
      <c r="C15923" t="inlineStr"/>
      <c r="D15923" t="inlineStr">
        <is>
          <t>sự hỏi ý kiến, sự bàn bạc, lời khuyên, lời chỉ bảo, ý định, dự định, luật sư, nhóm luật sư</t>
        </is>
      </c>
    </row>
    <row r="15924">
      <c r="A15924" t="inlineStr">
        <is>
          <t>Sack</t>
        </is>
      </c>
      <c r="B15924" t="inlineStr"/>
      <c r="C15924" t="inlineStr"/>
      <c r="D15924" t="inlineStr">
        <is>
          <t>bao, túi, bị, xắc, mẻ săn, bọng, bọc, vú, chỗ húp lên, của cải, tiền bạc, quần, chỗ phùng ra, chỗ lụng thụng - 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tiền, túi tiền, túi hứng bi, túi quặng, túi khí độc, lỗ hổng không khí air pocket), ổ chiến đấu, ngõ cụt, thế bị chèn, thế bị càn - sack - bao tải, áo sắc, cái giường, sự cướp phá, sự cướp giật, rượu vang trắng = der Sack + = ein Sack voll + = aus dem Sack lassen + = die Katze im Sack kaufen + = die Katze aus dem Sack lassen +</t>
        </is>
      </c>
    </row>
    <row r="15925">
      <c r="A15925" t="inlineStr">
        <is>
          <t>sackartig</t>
        </is>
      </c>
      <c r="B15925" t="inlineStr"/>
      <c r="C15925" t="inlineStr"/>
      <c r="D15925" t="inlineStr">
        <is>
          <t>rộng lùng thùng, phồng ra - túi nhỏ</t>
        </is>
      </c>
    </row>
    <row r="15926">
      <c r="A15926" t="inlineStr">
        <is>
          <t>Sacken</t>
        </is>
      </c>
      <c r="B15926" t="inlineStr"/>
      <c r="C15926" t="inlineStr"/>
      <c r="D15926" t="inlineStr">
        <is>
          <t>sự lún xuống, sự võng xuống, sự cong xuống, sự chùng, sự sụt giá, sự hạ giá, sự trôi giạt về phía dưới gió = zum Sacken bringen +</t>
        </is>
      </c>
    </row>
    <row r="15927">
      <c r="A15927" t="inlineStr">
        <is>
          <t>Sackes</t>
        </is>
      </c>
      <c r="B15927" t="inlineStr"/>
      <c r="C15927" t="inlineStr"/>
      <c r="D15927" t="inlineStr">
        <is>
          <t>ngân sách, ngân quỹ, túi, bao, đống, kho, cô khối</t>
        </is>
      </c>
    </row>
    <row r="15928">
      <c r="A15928" t="inlineStr">
        <is>
          <t>Sackgasse</t>
        </is>
      </c>
      <c r="B15928" t="inlineStr"/>
      <c r="C15928" t="inlineStr"/>
      <c r="D15928" t="inlineStr">
        <is>
          <t>ngõ cụt - phố cụt, bước đường cùng, đường không lối thoát, túi cùng - đường cùng, nước bí, tình trạng bế tắc không lối thoát - sự đình hẳn lại, sự đình trệ hoàn toàn, sự bế tắc - thế bế tắc, thế không lối thoát - thế bí</t>
        </is>
      </c>
    </row>
    <row r="15929">
      <c r="A15929" t="inlineStr">
        <is>
          <t>Sackleinwand</t>
        </is>
      </c>
      <c r="B15929" t="inlineStr"/>
      <c r="C15929" t="inlineStr"/>
      <c r="D15929" t="inlineStr">
        <is>
          <t>vải bao tải, quần áo tang, quần áo mặc khi sám hối</t>
        </is>
      </c>
    </row>
    <row r="15930">
      <c r="A15930" t="inlineStr">
        <is>
          <t>Sadismus</t>
        </is>
      </c>
      <c r="B15930" t="inlineStr"/>
      <c r="C15930" t="inlineStr"/>
      <c r="D15930" t="inlineStr">
        <is>
          <t>tính ác dâm, tính thích thú những trò tàn ác</t>
        </is>
      </c>
    </row>
    <row r="15931">
      <c r="A15931" t="inlineStr">
        <is>
          <t>Sadist</t>
        </is>
      </c>
      <c r="B15931" t="inlineStr"/>
      <c r="C15931" t="inlineStr"/>
      <c r="D15931" t="inlineStr">
        <is>
          <t>người ác dâm, người thích thú những trò tàn ác</t>
        </is>
      </c>
    </row>
    <row r="15932">
      <c r="A15932" t="inlineStr">
        <is>
          <t>sadistisch</t>
        </is>
      </c>
      <c r="B15932" t="inlineStr"/>
      <c r="C15932" t="inlineStr"/>
      <c r="D15932" t="inlineStr">
        <is>
          <t>ác dâm, thích thú những trò tàn ác</t>
        </is>
      </c>
    </row>
    <row r="15933">
      <c r="A15933" t="inlineStr">
        <is>
          <t>Safari</t>
        </is>
      </c>
      <c r="B15933" t="inlineStr"/>
      <c r="C15933" t="inlineStr"/>
      <c r="D15933" t="inlineStr">
        <is>
          <t>cuộc đi săn, đoàn người đi săn, đoàn người</t>
        </is>
      </c>
    </row>
    <row r="15934">
      <c r="A15934" t="inlineStr">
        <is>
          <t>Safe</t>
        </is>
      </c>
      <c r="B15934" t="inlineStr"/>
      <c r="C15934" t="inlineStr"/>
      <c r="D15934" t="inlineStr">
        <is>
          <t>chạn, tủ sắt, két bạc</t>
        </is>
      </c>
    </row>
    <row r="15935">
      <c r="A15935" t="inlineStr">
        <is>
          <t>Safran</t>
        </is>
      </c>
      <c r="B15935" t="inlineStr"/>
      <c r="C15935" t="inlineStr"/>
      <c r="D15935" t="inlineStr">
        <is>
          <t>giống nghệ tây, củ nghệ tây, hoa nghệ tây, màu vàng nghệ = der Safran +</t>
        </is>
      </c>
    </row>
    <row r="15936">
      <c r="A15936" t="inlineStr">
        <is>
          <t>Saft</t>
        </is>
      </c>
      <c r="B15936" t="inlineStr"/>
      <c r="C15936" t="inlineStr"/>
      <c r="D15936" t="inlineStr">
        <is>
          <t>nước ép, dịch, phần tinh hoa, phần tinh tuý, xăng, dầu, điện - tính có nhiều nước = der Saft + = Saft! + = den Saft auspressen + = Ist noch Saft übrig? +</t>
        </is>
      </c>
    </row>
    <row r="15937">
      <c r="A15937" t="inlineStr">
        <is>
          <t>Saftabzapfen</t>
        </is>
      </c>
      <c r="B15937" t="inlineStr"/>
      <c r="C15937" t="inlineStr"/>
      <c r="D15937" t="inlineStr">
        <is>
          <t>sự chảy máu, sự trích máu, sự rỉ nhựa</t>
        </is>
      </c>
    </row>
    <row r="15938">
      <c r="A15938" t="inlineStr">
        <is>
          <t>saftig</t>
        </is>
      </c>
      <c r="B15938" t="inlineStr"/>
      <c r="C15938" t="inlineStr"/>
      <c r="D15938" t="inlineStr">
        <is>
          <t>có nhiều nước, ẩm ướt, hay, lý thú, rôm rả, nhiều màu sắc, đậm màu tươi - ngọt ngào, thơm ngát, ngon lành, ngọt quá, lợ, gợi khoái cảm, khêu gợi - tươi tốt, sum sê, căng nhựa - chín, ngọt dịu, ngọt lịm, dịu, êm, ngọt giong, xốp, dễ cày, dịu dàng, êm dịu, chín chắn, khôn ngoan, già giặn, ngà ngà say, chếnh choáng, vui vẻ, vui tính, tốt, xuất sắc - đầy nhựa, đầy nhựa sống, đầy sức sống, ngốc nghếch, ngớ ngẩn, khù khờ - ngon, bổ, ý tứ dồi dào, tính chất mọng nước</t>
        </is>
      </c>
    </row>
    <row r="15939">
      <c r="A15939" t="inlineStr">
        <is>
          <t>Saftigkeit</t>
        </is>
      </c>
      <c r="B15939" t="inlineStr"/>
      <c r="C15939" t="inlineStr"/>
      <c r="D15939" t="inlineStr">
        <is>
          <t>tính có nhiều nước - tính chất ngọt ngào, sự thơm ngát, sự ngon lành, vị ngọt quá, vị lợ, tính khêu gợi - sự đầy nhựa, sự đầy nhựa sống, sự đầy sức sống</t>
        </is>
      </c>
    </row>
    <row r="15940">
      <c r="A15940" t="inlineStr">
        <is>
          <t>saftlos</t>
        </is>
      </c>
      <c r="B15940" t="inlineStr"/>
      <c r="C15940" t="inlineStr"/>
      <c r="D15940" t="inlineStr">
        <is>
          <t>không có nước - không có nhựa, không có nhựa sống, không có sinh lực = saftlos +</t>
        </is>
      </c>
    </row>
    <row r="15941">
      <c r="A15941" t="inlineStr">
        <is>
          <t>Saga</t>
        </is>
      </c>
      <c r="B15941" t="inlineStr"/>
      <c r="C15941" t="inlineStr"/>
      <c r="D15941" t="inlineStr">
        <is>
          <t>Xaga, truyện chiến công, saga_novel</t>
        </is>
      </c>
    </row>
    <row r="15942">
      <c r="A15942" t="inlineStr">
        <is>
          <t>Sage</t>
        </is>
      </c>
      <c r="B15942" t="inlineStr"/>
      <c r="C15942" t="inlineStr"/>
      <c r="D15942" t="inlineStr">
        <is>
          <t>truyện cổ tích, truyền thuyết, chữ khắc, lời ghi chú, câu chú giải - thần thoại, chuyện hoang đường, vật hoang đường, chuyện tưởng tượng, vật tưởng tượng - Xaga, truyện chiến công, saga_novel</t>
        </is>
      </c>
    </row>
    <row r="15943">
      <c r="A15943" t="inlineStr">
        <is>
          <t>sagenhaft</t>
        </is>
      </c>
      <c r="B15943" t="inlineStr"/>
      <c r="C15943" t="inlineStr"/>
      <c r="D15943" t="inlineStr">
        <is>
          <t>thần thoại, hoang đường, tưởng tượng - cừ, ác, chiến</t>
        </is>
      </c>
    </row>
    <row r="15944">
      <c r="A15944" t="inlineStr">
        <is>
          <t>Sago</t>
        </is>
      </c>
      <c r="B15944" t="inlineStr"/>
      <c r="C15944" t="inlineStr"/>
      <c r="D15944" t="inlineStr">
        <is>
          <t>bột cọ</t>
        </is>
      </c>
    </row>
    <row r="15945">
      <c r="A15945" t="inlineStr">
        <is>
          <t>sagt</t>
        </is>
      </c>
      <c r="B15945" t="inlineStr"/>
      <c r="C15945" t="inlineStr"/>
      <c r="D15945">
        <f> man sagt +</f>
        <v/>
      </c>
    </row>
    <row r="15946">
      <c r="A15946" t="inlineStr">
        <is>
          <t>Sahne</t>
        </is>
      </c>
      <c r="B15946" t="inlineStr"/>
      <c r="C15946" t="inlineStr"/>
      <c r="D15946" t="inlineStr">
        <is>
          <t>kem, tinh hoa, tinh tuý, phần tốt nhất, phần hay nhất, màu kem = das Eis mit Früchten und Sahne +</t>
        </is>
      </c>
    </row>
    <row r="15947">
      <c r="A15947" t="inlineStr">
        <is>
          <t>Sahnebonbon</t>
        </is>
      </c>
      <c r="B15947" t="inlineStr"/>
      <c r="C15947" t="inlineStr"/>
      <c r="D15947" t="inlineStr">
        <is>
          <t>đường caramen, đường thắng, kẹo caramen, màu nâu nhạt - kẹo mềm, chuyện vớ vẩn, chuyện tầm phào, chuyện láo, chuyện ba láp, bản tin giờ chót, chuyện làm vội vàng, việc làm chấp vá vụng về, việc làm giả dối - kẹo bơ cứng</t>
        </is>
      </c>
    </row>
    <row r="15948">
      <c r="A15948" t="inlineStr">
        <is>
          <t>sahnig</t>
        </is>
      </c>
      <c r="B15948" t="inlineStr"/>
      <c r="C15948" t="inlineStr"/>
      <c r="D15948" t="inlineStr">
        <is>
          <t>có nhiều kem, mượt, mịn</t>
        </is>
      </c>
    </row>
    <row r="15949">
      <c r="A15949" t="inlineStr">
        <is>
          <t>Saison</t>
        </is>
      </c>
      <c r="B15949" t="inlineStr"/>
      <c r="C15949" t="inlineStr"/>
      <c r="D15949" t="inlineStr">
        <is>
          <t>mùa, thời cơ, lúc mùa, vụ, thời gian hoạt động mạnh, một thời gian</t>
        </is>
      </c>
    </row>
    <row r="15950">
      <c r="A15950" t="inlineStr">
        <is>
          <t>Saite</t>
        </is>
      </c>
      <c r="B15950" t="inlineStr"/>
      <c r="C15950" t="inlineStr"/>
      <c r="D15950" t="inlineStr">
        <is>
          <t>dây, băng, dải, thớ, xơ, dây đàn, chuỗi, xâu, đoàn, bảng ghi điểm, đàn ngựa thi, vỉa nhỏ, điều kiện ràng buộc = die Saite +</t>
        </is>
      </c>
    </row>
    <row r="15951">
      <c r="A15951" t="inlineStr">
        <is>
          <t>Saiten</t>
        </is>
      </c>
      <c r="B15951" t="inlineStr"/>
      <c r="C15951" t="inlineStr"/>
      <c r="D15951">
        <f> mit Saiten beziehen +</f>
        <v/>
      </c>
    </row>
    <row r="15952">
      <c r="A15952" t="inlineStr">
        <is>
          <t>Saiteninstrumenten</t>
        </is>
      </c>
      <c r="B15952" t="inlineStr"/>
      <c r="C15952" t="inlineStr"/>
      <c r="D15952" t="inlineStr">
        <is>
          <t>phím đàn, hình trang trí chữ triện, hoa văn chữ triện, sự bực dọc, sự cáu kỉnh, sự khó chịu, sự gặm mòn, sự ăn mòn</t>
        </is>
      </c>
    </row>
    <row r="15953">
      <c r="A15953" t="inlineStr">
        <is>
          <t>Sakko</t>
        </is>
      </c>
      <c r="B15953" t="inlineStr"/>
      <c r="C15953" t="inlineStr"/>
      <c r="D15953" t="inlineStr">
        <is>
          <t>bao tải, áo sắc, cái giường, sự cướp phá, sự cướp giật, rượu vang trắng</t>
        </is>
      </c>
    </row>
    <row r="15954">
      <c r="A15954" t="inlineStr">
        <is>
          <t>Sakrament</t>
        </is>
      </c>
      <c r="B15954" t="inlineStr"/>
      <c r="C15954" t="inlineStr"/>
      <c r="D15954" t="inlineStr">
        <is>
          <t>lễ phước, lễ ban phước, vật thiêng, lời thề, lời nguyền = Sakrament- +</t>
        </is>
      </c>
    </row>
    <row r="15955">
      <c r="A15955" t="inlineStr">
        <is>
          <t>Sakristei</t>
        </is>
      </c>
      <c r="B15955" t="inlineStr"/>
      <c r="C15955" t="inlineStr"/>
      <c r="D15955" t="inlineStr">
        <is>
          <t>nơi để đồ thờ thánh - phòng thay quần áo, nhà họp, tập thể những người đóng góp cho nhà xứ, đại diện của những người đóng góp cho nhà xứ, phòng họp của những người đóng góp cho nhà xứ</t>
        </is>
      </c>
    </row>
    <row r="15956">
      <c r="A15956" t="inlineStr">
        <is>
          <t>Salamander</t>
        </is>
      </c>
      <c r="B15956" t="inlineStr"/>
      <c r="C15956" t="inlineStr"/>
      <c r="D15956" t="inlineStr">
        <is>
          <t>con rồng lửa, người chịu sức nóng, con kỳ giông, người lính hiếu chiến</t>
        </is>
      </c>
    </row>
    <row r="15957">
      <c r="A15957" t="inlineStr">
        <is>
          <t>Salami</t>
        </is>
      </c>
      <c r="B15957" t="inlineStr"/>
      <c r="C15957" t="inlineStr"/>
      <c r="D15957" t="inlineStr">
        <is>
          <t>xúc xích Y</t>
        </is>
      </c>
    </row>
    <row r="15958">
      <c r="A15958" t="inlineStr">
        <is>
          <t>Salat</t>
        </is>
      </c>
      <c r="B15958" t="inlineStr"/>
      <c r="C15958" t="inlineStr"/>
      <c r="D15958" t="inlineStr">
        <is>
          <t>rau xà lách, món rau trộn dầu giấm = der römische Salat +</t>
        </is>
      </c>
    </row>
    <row r="15959">
      <c r="A15959" t="inlineStr">
        <is>
          <t>Salbaderei</t>
        </is>
      </c>
      <c r="B15959" t="inlineStr"/>
      <c r="C15959" t="inlineStr"/>
      <c r="D15959" t="inlineStr">
        <is>
          <t>bài thuyết giáo</t>
        </is>
      </c>
    </row>
    <row r="15960">
      <c r="A15960" t="inlineStr">
        <is>
          <t>Salband</t>
        </is>
      </c>
      <c r="B15960" t="inlineStr"/>
      <c r="C15960" t="inlineStr"/>
      <c r="D15960" t="inlineStr">
        <is>
          <t>trạng thái nghiêng, mặt nghiêng, mép vải, dải, mép vải nhét khe cửa, hàng rào bao quanh trường đấu, trường đấu, vũ đài, danh sách, sổ, bản kê khai</t>
        </is>
      </c>
    </row>
    <row r="15961">
      <c r="A15961" t="inlineStr">
        <is>
          <t>Salbe</t>
        </is>
      </c>
      <c r="B15961" t="inlineStr"/>
      <c r="C15961" t="inlineStr"/>
      <c r="D15961" t="inlineStr">
        <is>
          <t>kem, tinh hoa, tinh tuý, phần tốt nhất, phần hay nhất, màu kem - thuốc mỡ - thuốc xoa, dầu hắc ín, điều an ủi, điều làm yên tâm, lời xoa dịu, lời phỉnh = die Salbe +</t>
        </is>
      </c>
    </row>
    <row r="15962">
      <c r="A15962" t="inlineStr">
        <is>
          <t>Salbei</t>
        </is>
      </c>
      <c r="B15962" t="inlineStr"/>
      <c r="C15962" t="inlineStr"/>
      <c r="D15962" t="inlineStr">
        <is>
          <t>cây xô thơm, sage-brush, hiền nhân, nhà hiền triết - hoa xô đỏ</t>
        </is>
      </c>
    </row>
    <row r="15963">
      <c r="A15963" t="inlineStr">
        <is>
          <t>salben</t>
        </is>
      </c>
      <c r="B15963" t="inlineStr"/>
      <c r="C15963" t="inlineStr"/>
      <c r="D15963" t="inlineStr">
        <is>
          <t>xức dầu, thoa dầu, bôi dầu, xức dầu thánh</t>
        </is>
      </c>
    </row>
    <row r="15964">
      <c r="A15964" t="inlineStr">
        <is>
          <t>Salbung</t>
        </is>
      </c>
      <c r="B15964" t="inlineStr"/>
      <c r="C15964" t="inlineStr"/>
      <c r="D15964" t="inlineStr">
        <is>
          <t>sự ướp, sự ướp chất thơm, sự giữ cho khỏi bị quên, sự giữ trân trọng, sự ghi nhớ - sự xoa, sự xức, thuốc xoa, dầu xức, lễ xức dầu, cái êm dịu ngọt ngào, giọng trầm trầm, sự vui thú, sự khoái trá</t>
        </is>
      </c>
    </row>
    <row r="15965">
      <c r="A15965" t="inlineStr">
        <is>
          <t>salbungsvoll</t>
        </is>
      </c>
      <c r="B15965" t="inlineStr"/>
      <c r="C15965" t="inlineStr"/>
      <c r="D15965" t="inlineStr">
        <is>
          <t>thích thuyết giáo, thích thuyết đạo lý, thích "lên lớp", thích lên mặt dạy đời - có tính chất châm ngôn, thích dùng châm ngôn, trang trọng giả tạo, lên mặt dạy đời - giống xà phòng, có mùi xà phòng, có thấm xà phòng, thớ lợ, thơn thớt, bợ đỡ - nhờn, màu mỡ, ngọt xớt</t>
        </is>
      </c>
    </row>
    <row r="15966">
      <c r="A15966" t="inlineStr">
        <is>
          <t>Saldo</t>
        </is>
      </c>
      <c r="B15966" t="inlineStr"/>
      <c r="C15966" t="inlineStr"/>
      <c r="D15966"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t>
        </is>
      </c>
    </row>
    <row r="15967">
      <c r="A15967" t="inlineStr">
        <is>
          <t>Saline</t>
        </is>
      </c>
      <c r="B15967" t="inlineStr"/>
      <c r="C15967" t="inlineStr"/>
      <c r="D15967" t="inlineStr">
        <is>
          <t>salina, dung dịch muối, dung dịch muối đẳng trương</t>
        </is>
      </c>
    </row>
    <row r="15968">
      <c r="A15968" t="inlineStr">
        <is>
          <t>Salkante</t>
        </is>
      </c>
      <c r="B15968" t="inlineStr"/>
      <c r="C15968" t="inlineStr"/>
      <c r="D15968" t="inlineStr">
        <is>
          <t>vết lằn, sọc nổi, thanh giảm chấn</t>
        </is>
      </c>
    </row>
    <row r="15969">
      <c r="A15969" t="inlineStr">
        <is>
          <t>Salleiste</t>
        </is>
      </c>
      <c r="B15969" t="inlineStr"/>
      <c r="C15969" t="inlineStr"/>
      <c r="D15969" t="inlineStr">
        <is>
          <t>vết lằn, sọc nổi, thanh giảm chấn</t>
        </is>
      </c>
    </row>
    <row r="15970">
      <c r="A15970" t="inlineStr">
        <is>
          <t>Salm</t>
        </is>
      </c>
      <c r="B15970" t="inlineStr"/>
      <c r="C15970" t="inlineStr"/>
      <c r="D15970" t="inlineStr">
        <is>
          <t>cá hồi</t>
        </is>
      </c>
    </row>
    <row r="15971">
      <c r="A15971" t="inlineStr">
        <is>
          <t>Salon</t>
        </is>
      </c>
      <c r="B15971" t="inlineStr"/>
      <c r="C15971" t="inlineStr"/>
      <c r="D15971" t="inlineStr">
        <is>
          <t>phòng khách lớn, hội trường, phòng công công, ca-bin lớn, phòng hạng nhất, phòng hành khách, toa phòng khách saloon-car, saloon-carriage), quán rượu</t>
        </is>
      </c>
    </row>
    <row r="15972">
      <c r="A15972" t="inlineStr">
        <is>
          <t>Salonwagen</t>
        </is>
      </c>
      <c r="B15972" t="inlineStr"/>
      <c r="C15972" t="inlineStr"/>
      <c r="D15972" t="inlineStr">
        <is>
          <t>toa xe lửa sang trọng</t>
        </is>
      </c>
    </row>
    <row r="15973">
      <c r="A15973" t="inlineStr">
        <is>
          <t>salopp</t>
        </is>
      </c>
      <c r="B15973" t="inlineStr"/>
      <c r="C15973" t="inlineStr"/>
      <c r="D15973" t="inlineStr">
        <is>
          <t>chơi bời phóng đãng, trác táng, ngông nghênh, ngang tàng, có dáng thon thon và nhanh, có dáng tàu cướp biển</t>
        </is>
      </c>
    </row>
    <row r="15974">
      <c r="A15974" t="inlineStr">
        <is>
          <t>Salpeter</t>
        </is>
      </c>
      <c r="B15974" t="inlineStr"/>
      <c r="C15974" t="inlineStr"/>
      <c r="D15974" t="inlineStr">
        <is>
          <t>Kali nitrat = in Salpeter verwandeln +</t>
        </is>
      </c>
    </row>
    <row r="15975">
      <c r="A15975" t="inlineStr">
        <is>
          <t>salpeterhaltig</t>
        </is>
      </c>
      <c r="B15975" t="inlineStr"/>
      <c r="C15975" t="inlineStr"/>
      <c r="D15975" t="inlineStr">
        <is>
          <t>Nitrơ</t>
        </is>
      </c>
    </row>
    <row r="15976">
      <c r="A15976" t="inlineStr">
        <is>
          <t>salpetersauer</t>
        </is>
      </c>
      <c r="B15976" t="inlineStr"/>
      <c r="C15976" t="inlineStr"/>
      <c r="D15976" t="inlineStr">
        <is>
          <t>Nitric</t>
        </is>
      </c>
    </row>
    <row r="15977">
      <c r="A15977" t="inlineStr">
        <is>
          <t>Salto</t>
        </is>
      </c>
      <c r="B15977" t="inlineStr"/>
      <c r="C15977" t="inlineStr"/>
      <c r="D15977" t="inlineStr">
        <is>
          <t>sự nhảy lộn nhào - cái ngã bất thình lình, sự sụp đổ, sự đổ nhào, sự nhào lộn, tình trạng lộn xộn, tình trạng rối tung, tình trạng hỗn loạn</t>
        </is>
      </c>
    </row>
    <row r="15978">
      <c r="A15978" t="inlineStr">
        <is>
          <t>Salutieren</t>
        </is>
      </c>
      <c r="B15978" t="inlineStr"/>
      <c r="C15978" t="inlineStr"/>
      <c r="D15978" t="inlineStr">
        <is>
          <t>sự chào, cách chào, lời chào</t>
        </is>
      </c>
    </row>
    <row r="15979">
      <c r="A15979" t="inlineStr">
        <is>
          <t>salutieren</t>
        </is>
      </c>
      <c r="B15979" t="inlineStr"/>
      <c r="C15979" t="inlineStr"/>
      <c r="D15979" t="inlineStr">
        <is>
          <t>chào, làm cho chú ý, đập ngay vào mắt, đập vào tai</t>
        </is>
      </c>
    </row>
    <row r="15980">
      <c r="A15980" t="inlineStr">
        <is>
          <t>Salve</t>
        </is>
      </c>
      <c r="B15980" t="inlineStr"/>
      <c r="C15980" t="inlineStr"/>
      <c r="D15980">
        <f> die Salve + = eine Salve abgeben + = in einer Salve abschießen +</f>
        <v/>
      </c>
    </row>
    <row r="15981">
      <c r="A15981" t="inlineStr">
        <is>
          <t>Salweide</t>
        </is>
      </c>
      <c r="B15981" t="inlineStr"/>
      <c r="C15981" t="inlineStr"/>
      <c r="D15981" t="inlineStr">
        <is>
          <t>cây liễu bụi, gỗ liễu bụi, cành liễu bụi, màu tái, màu tái xám</t>
        </is>
      </c>
    </row>
    <row r="15982">
      <c r="A15982" t="inlineStr">
        <is>
          <t>Salz</t>
        </is>
      </c>
      <c r="B15982" t="inlineStr"/>
      <c r="C15982" t="inlineStr"/>
      <c r="D15982" t="inlineStr">
        <is>
          <t>muối, sự châm chọc, sự sắc sảo, sự hóm hỉnh, sự ý nhị, dòng nước biển bất thường tràn ngược lên sông, lọ đựng muối để bàn, thuỷ thủ lão luyện old salt), salt-marsh = das Salz + = Salz- + = Salz bilden + = Salz ansetzen + = das jodsaure Salz + = das borsaure Salz + = eine Spur Salz + = das bromsaure Salz + = das oxalsaure Salz + = das essigsaure Salz + = das mangansaure Salz + = das stearinsaure Salz + = das zitronensaure Salz + = das phosphorsaure Salz + = das salpetersaure Salz + = das schwefelsaure Salz + = das überchlorsaure Salz + = das schwefligsaure Salz + = das übermangansaure Salz + = Es schmeckt nach Salz. + = eine Messerspitze Salz + = das doppeltchromsaure Salz + = das doppelkohlensaure Salz + = das basisch essigsaure Salz +</t>
        </is>
      </c>
    </row>
    <row r="15983">
      <c r="A15983" t="inlineStr">
        <is>
          <t>Salzansammlung</t>
        </is>
      </c>
      <c r="B15983" t="inlineStr"/>
      <c r="C15983" t="inlineStr"/>
      <c r="D15983" t="inlineStr">
        <is>
          <t>salina, dung dịch muối, dung dịch muối đẳng trương</t>
        </is>
      </c>
    </row>
    <row r="15984">
      <c r="A15984" t="inlineStr">
        <is>
          <t>salzartig</t>
        </is>
      </c>
      <c r="B15984" t="inlineStr"/>
      <c r="C15984" t="inlineStr"/>
      <c r="D15984" t="inlineStr">
        <is>
          <t>có muối, có tính chất như muối, mặn</t>
        </is>
      </c>
    </row>
    <row r="15985">
      <c r="A15985" t="inlineStr">
        <is>
          <t>salzen</t>
        </is>
      </c>
      <c r="B15985" t="inlineStr"/>
      <c r="C15985" t="inlineStr"/>
      <c r="D15985" t="inlineStr">
        <is>
          <t>muối, ướp muối, rắc muối, làm cho ý nhị, thêm mắm thêm muối - luyện tập cho quen, làm dày dạn, làm cho thích hợp để sử dụng, cho gia vị, làm dịu bớt, làm nhẹ bớt, làm đỡ gay gắt</t>
        </is>
      </c>
    </row>
    <row r="15986">
      <c r="A15986" t="inlineStr">
        <is>
          <t>salzhaltig</t>
        </is>
      </c>
      <c r="B15986" t="inlineStr"/>
      <c r="C15986" t="inlineStr"/>
      <c r="D15986" t="inlineStr">
        <is>
          <t>có muối, có tính chất như muối, mặn</t>
        </is>
      </c>
    </row>
    <row r="15987">
      <c r="A15987" t="inlineStr">
        <is>
          <t>salzig</t>
        </is>
      </c>
      <c r="B15987" t="inlineStr"/>
      <c r="C15987" t="inlineStr"/>
      <c r="D15987" t="inlineStr">
        <is>
          <t>mặn - có muối, có tính chất như muối - tẩm muối, ướp muối, sống ở nước mặn, đau đớn, thương tâm, châm chọc, sắc sảo, hóm hỉnh, tục, tiếu lâm, đắt cắt cổ - có ướp muối, có kinh nghiệm, thạo - muối, có hương vị của biển cả, chua chát, châm biếm</t>
        </is>
      </c>
    </row>
    <row r="15988">
      <c r="A15988" t="inlineStr">
        <is>
          <t>Salzigkeit</t>
        </is>
      </c>
      <c r="B15988" t="inlineStr"/>
      <c r="C15988" t="inlineStr"/>
      <c r="D15988" t="inlineStr">
        <is>
          <t>tính mặn</t>
        </is>
      </c>
    </row>
    <row r="15989">
      <c r="A15989" t="inlineStr">
        <is>
          <t>Salzkraut</t>
        </is>
      </c>
      <c r="B15989" t="inlineStr"/>
      <c r="C15989" t="inlineStr"/>
      <c r="D15989" t="inlineStr">
        <is>
          <t>chất kiềm, đất muối, xút bồ tạt, có chất kiềm</t>
        </is>
      </c>
    </row>
    <row r="15990">
      <c r="A15990" t="inlineStr">
        <is>
          <t>Salzpfanne</t>
        </is>
      </c>
      <c r="B15990" t="inlineStr"/>
      <c r="C15990" t="inlineStr"/>
      <c r="D15990" t="inlineStr">
        <is>
          <t>thần đồng quê, ông Tạo, đạo nhiều thần, lá trầu không, miếng trầu, xoong, chảo, đĩa cân, cái giần, nồi, bể, đất trũng lòng chảo, tầng đất cái hard pan), ổ nạp thuốc súng, sọ brain pan) - đầu, mặt</t>
        </is>
      </c>
    </row>
    <row r="15991">
      <c r="A15991" t="inlineStr">
        <is>
          <t>Salzquelle</t>
        </is>
      </c>
      <c r="B15991" t="inlineStr"/>
      <c r="C15991" t="inlineStr"/>
      <c r="D15991" t="inlineStr">
        <is>
          <t>salina, dung dịch muối, dung dịch muối đẳng trương</t>
        </is>
      </c>
    </row>
    <row r="15992">
      <c r="A15992" t="inlineStr">
        <is>
          <t>Salzschicht</t>
        </is>
      </c>
      <c r="B15992" t="inlineStr"/>
      <c r="C15992" t="inlineStr"/>
      <c r="D15992" t="inlineStr">
        <is>
          <t>salina, dung dịch muối, dung dịch muối đẳng trương</t>
        </is>
      </c>
    </row>
    <row r="15993">
      <c r="A15993" t="inlineStr">
        <is>
          <t>Salzsieder</t>
        </is>
      </c>
      <c r="B15993" t="inlineStr"/>
      <c r="C15993" t="inlineStr"/>
      <c r="D15993" t="inlineStr">
        <is>
          <t>người làm muối, công nhân muối, người bán muối, người muối cá</t>
        </is>
      </c>
    </row>
    <row r="15994">
      <c r="A15994" t="inlineStr">
        <is>
          <t>Salzstreuer</t>
        </is>
      </c>
      <c r="B15994" t="inlineStr"/>
      <c r="C15994" t="inlineStr"/>
      <c r="D15994" t="inlineStr">
        <is>
          <t>lọ rắc muối - người rung, người lắc, bình trộn rượu côctay, cốc trộn sữa trứng, sàng lắc, Sêcơ</t>
        </is>
      </c>
    </row>
    <row r="15995">
      <c r="A15995" t="inlineStr">
        <is>
          <t>Salzwasser</t>
        </is>
      </c>
      <c r="B15995" t="inlineStr"/>
      <c r="C15995" t="inlineStr"/>
      <c r="D15995" t="inlineStr">
        <is>
          <t>nước biển, nước mặn, nước muối, biển, nước mắt</t>
        </is>
      </c>
    </row>
    <row r="15996">
      <c r="A15996" t="inlineStr">
        <is>
          <t>Samen</t>
        </is>
      </c>
      <c r="B15996" t="inlineStr"/>
      <c r="C15996" t="inlineStr"/>
      <c r="D15996" t="inlineStr">
        <is>
          <t>hạt, hạt giống, tinh dịch, con cháu, hậu thế, mầm mống, nguyên nhân, đấu thủ hạt giống = Samen tragen + = in Samen schießen + = in Samen geschossen +</t>
        </is>
      </c>
    </row>
    <row r="15997">
      <c r="A15997" t="inlineStr">
        <is>
          <t>Samenfaden</t>
        </is>
      </c>
      <c r="B15997" t="inlineStr"/>
      <c r="C15997" t="inlineStr"/>
      <c r="D15997" t="inlineStr">
        <is>
          <t>tinh trùng sperm)</t>
        </is>
      </c>
    </row>
    <row r="15998">
      <c r="A15998" t="inlineStr">
        <is>
          <t>Samenkapsel</t>
        </is>
      </c>
      <c r="B15998" t="inlineStr"/>
      <c r="C15998" t="inlineStr"/>
      <c r="D15998" t="inlineStr">
        <is>
          <t>quả nang = die Samenkapsel +</t>
        </is>
      </c>
    </row>
    <row r="15999">
      <c r="A15999" t="inlineStr">
        <is>
          <t>Samenkorn</t>
        </is>
      </c>
      <c r="B15999" t="inlineStr"/>
      <c r="C15999" t="inlineStr"/>
      <c r="D15999" t="inlineStr">
        <is>
          <t>thóc lúa, hạt, hột, một chút, mảy may, thớ, tính chất, bản chất, tính tình, khuynh hướng, Gren, phẩm yên chi, màu nhuộm, bã rượu - nhân, bộ phận nòng cốt, bộ phận chủ yếu</t>
        </is>
      </c>
    </row>
    <row r="16000">
      <c r="A16000" t="inlineStr">
        <is>
          <t>Sammelband</t>
        </is>
      </c>
      <c r="B16000" t="inlineStr"/>
      <c r="C16000" t="inlineStr"/>
      <c r="D16000" t="inlineStr">
        <is>
          <t>sự pha tạp, sự hỗn hợp, hợp tuyển = der Sammelband +</t>
        </is>
      </c>
    </row>
    <row r="16001">
      <c r="A16001" t="inlineStr">
        <is>
          <t>Sammelbecken</t>
        </is>
      </c>
      <c r="B16001" t="inlineStr"/>
      <c r="C16001" t="inlineStr"/>
      <c r="D16001" t="inlineStr">
        <is>
          <t>bể chứa nước, đồ chưa, kho, kho dự trữ, nguồn</t>
        </is>
      </c>
    </row>
    <row r="16002">
      <c r="A16002" t="inlineStr">
        <is>
          <t>Sammelheft</t>
        </is>
      </c>
      <c r="B16002" t="inlineStr"/>
      <c r="C16002" t="inlineStr"/>
      <c r="D16002" t="inlineStr">
        <is>
          <t>trích những điều ghi ở sổ tay, ghi vào sổ tay, nói những chuyện tầm thường, nói những chuyện cũ rích</t>
        </is>
      </c>
    </row>
    <row r="16003">
      <c r="A16003" t="inlineStr">
        <is>
          <t>Sammeln</t>
        </is>
      </c>
      <c r="B16003" t="inlineStr"/>
      <c r="C16003" t="inlineStr"/>
      <c r="D16003" t="inlineStr">
        <is>
          <t>sự tập họp, sự tụ họp, sự thu, sự lượm, sự góp nhặt, sự sưu tầm, tập sưu tầm, sự quyên góp, kỳ thi học kỳ - sự tụ họ, cuộc hội họp, sự hái, sự gặt, sự thu nhặt, sự dồn lại, sự lấy lại, sự mưng mủ = das Sammeln + = zum Sammeln blasen + = das Signal zum Sammeln +</t>
        </is>
      </c>
    </row>
    <row r="16004">
      <c r="A16004" t="inlineStr">
        <is>
          <t>sammeln</t>
        </is>
      </c>
      <c r="B16004" t="inlineStr"/>
      <c r="C16004" t="inlineStr"/>
      <c r="D16004" t="inlineStr">
        <is>
          <t>tập hợp lại, đến lấy, đi lấy, thu lượm, thu thập, góp nhặt, sưu tầm, tập trung, suy ra, rút ra, tập hợp, tụ hợp lại, dồn lại, ứ lại, đọng lại - tụ hợp, nhóm hợp, hội nghị, thu nhập, thu nhặt, thu góp - tụ họp lại, hái, lượm, lấy, lấy lại, chun, nhăn, hiểu, nắm được, kết luận, kéo đến, to ra, phóng đại, tăng lên, mưng mủ - mót, lượm lặt - trữ, tích trữ, dự trữ, dành dum, trân trọng gìn giữ, tích trữ lương thực - cuốc, đào, khoét, xỉa, mổ, nhặt, lóc thịt, gỡ thịt, nhổ, ăn nhỏ nhẻ, ăn một tí, ăn, mở, cạy, móc, ngoáy, xé tơi ra, xé đôi, bẻ đôi, bẻ rời ra, tước ra, búng, chọn, chon lựa kỹ càng, gây, kiếm, ăn tí một - móc túi, ăn cắp, chọn lựa kỹ lưỡng - củng cố lại, trấn tĩnh lại, bình phục, lấy lại sức, tấp nập lại, đưa bóng qua lại nhanh, chế giễu, chế nhạo - tích luỹ, để dành, quý trọng, coi như của quý, trân trọng giữ gìn = sich sammeln +</t>
        </is>
      </c>
    </row>
    <row r="16005">
      <c r="A16005" t="inlineStr">
        <is>
          <t>Sammelplatz</t>
        </is>
      </c>
      <c r="B16005" t="inlineStr"/>
      <c r="C16005" t="inlineStr"/>
      <c r="D16005" t="inlineStr">
        <is>
          <t>chỗ hẹn, nơi hẹn gặp, nơi quy định gặp nhau theo kế hoạch, cuộc gặp gỡ hẹn hò</t>
        </is>
      </c>
    </row>
    <row r="16006">
      <c r="A16006" t="inlineStr">
        <is>
          <t>Sammelstelle</t>
        </is>
      </c>
      <c r="B16006" t="inlineStr"/>
      <c r="C16006" t="inlineStr"/>
      <c r="D16006" t="inlineStr">
        <is>
          <t>kho chứa, kho hàng, kho, trạm tuyển và luyện quân, sở chỉ huy trung đoàn, bộ phận trung đoàn giữ lại, ga, bến - vườn hoa, công viên, bâi</t>
        </is>
      </c>
    </row>
    <row r="16007">
      <c r="A16007" t="inlineStr">
        <is>
          <t>Sammelsurium</t>
        </is>
      </c>
      <c r="B16007" t="inlineStr"/>
      <c r="C16007" t="inlineStr"/>
      <c r="D16007" t="inlineStr">
        <is>
          <t>sự tập họp, linh tinh, buổi liên hoan rộng rãi</t>
        </is>
      </c>
    </row>
    <row r="16008">
      <c r="A16008" t="inlineStr">
        <is>
          <t>Sammelwerk</t>
        </is>
      </c>
      <c r="B16008" t="inlineStr"/>
      <c r="C16008" t="inlineStr"/>
      <c r="D16008" t="inlineStr">
        <is>
          <t>sự pha tạp, sự hỗn hợp, hợp tuyển</t>
        </is>
      </c>
    </row>
    <row r="16009">
      <c r="A16009" t="inlineStr">
        <is>
          <t>Sammler</t>
        </is>
      </c>
      <c r="B16009" t="inlineStr"/>
      <c r="C16009" t="inlineStr"/>
      <c r="D16009" t="inlineStr">
        <is>
          <t>người tích luỹ, người thích làm giàu, người trữ của, ăcquy, người thi cùng một lúc nhiều bằng - khẩu đội, bộ pin, ắc quy, bộ, dãy chuồng nuôi gà nhốt, sự hành hung, sự bạo hành - người thu thập, người sưu tầm, người thu, người đi quyên, cổ góp, vành góp, cực góp, ống góp - bình ngưng, cái tụ điện, cái tụ sáng - người đi mót, máy ngắt bông - người hái, người nhặt, đồ mở, đồ nạy, đồ dùng để hái, đồ dùng để nhặt, đồ dùng để bắt = er ist ein leidenschaftlicher Sammler +</t>
        </is>
      </c>
    </row>
    <row r="16010">
      <c r="A16010" t="inlineStr">
        <is>
          <t>Sammlung</t>
        </is>
      </c>
      <c r="B16010" t="inlineStr"/>
      <c r="C16010" t="inlineStr"/>
      <c r="D16010" t="inlineStr">
        <is>
          <t>sự tập hợp, sự tụ tập, sự nhóm họp, cuộc hội họp, sự sưu tập, sự thu thập, bộ sưu tập, sự lắp ráp, sự lắp máy - thân thể, thể xác, xác chết, thi thể, thân, nhóm, đoàn, đội, ban, hội đồng, khối, số lượng lớn, nhiều, con người, người, vật thể - sự tập họp, sự tụ họp, sự thu, sự lượm, sự góp nhặt, sự sưu tầm, tập sưu tầm, sự quyên góp, kỳ thi học kỳ - sự biên soạn, sự sưu tập tài liệu, tài liệu biên soạn, tài liệu sưu tập - tập sao lục, tập văn, thể - thư viện, phòng đọc sách, tủ sách, loại sách - sự pha tạp, sự hỗn hợp, hợp tuyển - nhà bảo tàng - xe ô tô hai tầng, xe buýt, omnibus book = die Sammlung + = eine Sammlung veranstalten +</t>
        </is>
      </c>
    </row>
    <row r="16011">
      <c r="A16011" t="inlineStr">
        <is>
          <t>Samstag</t>
        </is>
      </c>
      <c r="B16011" t="inlineStr"/>
      <c r="C16011" t="inlineStr"/>
      <c r="D16011">
        <f> am Samstag +</f>
        <v/>
      </c>
    </row>
    <row r="16012">
      <c r="A16012" t="inlineStr">
        <is>
          <t>Samt</t>
        </is>
      </c>
      <c r="B16012" t="inlineStr"/>
      <c r="C16012" t="inlineStr"/>
      <c r="D16012" t="inlineStr">
        <is>
          <t>cọc, cừ, cột nhà sàn, chồng, đống, giàn thiêu xác, của cải chất đống, tài sản, toà nhà đồ sộ, nhà khối đồ sộ, pin, lò phản ứng, mặt trái đồng tiền, mặt sấp đồng tiền, lông măng, lông mịn - len cừu, tuyết, dom, bệnh trĩ - nhung, lớp lông nhung, tiền được bạc, tiền lãi</t>
        </is>
      </c>
    </row>
    <row r="16013">
      <c r="A16013" t="inlineStr">
        <is>
          <t>samtartig</t>
        </is>
      </c>
      <c r="B16013" t="inlineStr"/>
      <c r="C16013" t="inlineStr"/>
      <c r="D16013" t="inlineStr">
        <is>
          <t>bằng nhung, như nhung, mượt như nhung, nhẹ nhàng, dịu dàng</t>
        </is>
      </c>
    </row>
    <row r="16014">
      <c r="A16014" t="inlineStr">
        <is>
          <t>samtig</t>
        </is>
      </c>
      <c r="B16014" t="inlineStr"/>
      <c r="C16014" t="inlineStr"/>
      <c r="D16014" t="inlineStr">
        <is>
          <t>mượt như nhung, dịu dàng, nhẹ nhàng</t>
        </is>
      </c>
    </row>
    <row r="16015">
      <c r="A16015" t="inlineStr">
        <is>
          <t>Sanatorien</t>
        </is>
      </c>
      <c r="B16015" t="inlineStr"/>
      <c r="C16015" t="inlineStr"/>
      <c r="D16015" t="inlineStr">
        <is>
          <t>viện điều dưỡng, nơi an dưỡng</t>
        </is>
      </c>
    </row>
    <row r="16016">
      <c r="A16016" t="inlineStr">
        <is>
          <t>Sanatorium</t>
        </is>
      </c>
      <c r="B16016" t="inlineStr"/>
      <c r="C16016" t="inlineStr"/>
      <c r="D16016" t="inlineStr">
        <is>
          <t>viện điều dưỡng, nơi an dưỡng - sanatorium</t>
        </is>
      </c>
    </row>
    <row r="16017">
      <c r="A16017" t="inlineStr">
        <is>
          <t>Sand</t>
        </is>
      </c>
      <c r="B16017" t="inlineStr"/>
      <c r="C16017" t="inlineStr"/>
      <c r="D16017" t="inlineStr">
        <is>
          <t>cát, bãi cát, lớp cát, bờ biển, tính kiên định, sức chịu đựng, lòng can đảm, màu cát = auf Sand bauen + = auf Sand gebaut + = im Sand verlaufen + = mit Sand bestreuen +</t>
        </is>
      </c>
    </row>
    <row r="16018">
      <c r="A16018" t="inlineStr">
        <is>
          <t>Sandale</t>
        </is>
      </c>
      <c r="B16018" t="inlineStr"/>
      <c r="C16018" t="inlineStr"/>
      <c r="D16018" t="inlineStr">
        <is>
          <t>dép, quai dép, gỗ đàn hương</t>
        </is>
      </c>
    </row>
    <row r="16019">
      <c r="A16019" t="inlineStr">
        <is>
          <t>Sandbank</t>
        </is>
      </c>
      <c r="B16019" t="inlineStr"/>
      <c r="C16019" t="inlineStr"/>
      <c r="D16019" t="inlineStr">
        <is>
          <t>đê, gờ, ụ, bờ, đống, bãi ngầm, sự nghiêng cánh, sự nghiêng sang một bên, bờ miệng giếng, bờ miệng hầm, nhà ngân hàng, vốn nhà cái, chỗ ngồi, dãy mái chèo, bàn phím, bàn thợ - 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sự dành ưu tiên - cát, bãi cát, lớp cát, bờ biển, tính kiên định, sức chịu đựng, lòng can đảm, màu cát - chỗ nông, chỗ cạn - giá sách, ngăn sách, cái xích đông, đá ngầm, bãi cạn, thềm lục địa - bãi cát ngập nước nông, sự nguy hiểm ngầm, sự trở ngại ngấm ngầm, đám đông, số đông, đàn cá</t>
        </is>
      </c>
    </row>
    <row r="16020">
      <c r="A16020" t="inlineStr">
        <is>
          <t>sandig</t>
        </is>
      </c>
      <c r="B16020" t="inlineStr"/>
      <c r="C16020" t="inlineStr"/>
      <c r="D16020" t="inlineStr">
        <is>
          <t>giống cát, có cát - cát, dạng hạt - có nhiều cát, màu cát, hung hung, có tóc hung hung</t>
        </is>
      </c>
    </row>
    <row r="16021">
      <c r="A16021" t="inlineStr">
        <is>
          <t>Sandpapier</t>
        </is>
      </c>
      <c r="B16021" t="inlineStr"/>
      <c r="C16021" t="inlineStr"/>
      <c r="D16021" t="inlineStr">
        <is>
          <t>giấy ráp, giấy nhám = mit Sandpapier abreiben +</t>
        </is>
      </c>
    </row>
    <row r="16022">
      <c r="A16022" t="inlineStr">
        <is>
          <t>Sandsack</t>
        </is>
      </c>
      <c r="B16022" t="inlineStr"/>
      <c r="C16022" t="inlineStr"/>
      <c r="D16022">
        <f> der Sandsack +</f>
        <v/>
      </c>
    </row>
    <row r="16023">
      <c r="A16023" t="inlineStr">
        <is>
          <t>Sandstein</t>
        </is>
      </c>
      <c r="B16023" t="inlineStr"/>
      <c r="C16023" t="inlineStr"/>
      <c r="D16023">
        <f> der Sandstein + = der grobkörnige Sandstein +</f>
        <v/>
      </c>
    </row>
    <row r="16024">
      <c r="A16024" t="inlineStr">
        <is>
          <t>Sandwich</t>
        </is>
      </c>
      <c r="B16024" t="inlineStr"/>
      <c r="C16024" t="inlineStr"/>
      <c r="D16024" t="inlineStr">
        <is>
          <t>bánh xăngđuych, cái kẹp cái khoác vào giữa, sandwich-man</t>
        </is>
      </c>
    </row>
    <row r="16025">
      <c r="A16025" t="inlineStr">
        <is>
          <t>sanft</t>
        </is>
      </c>
      <c r="B16025" t="inlineStr"/>
      <c r="C16025" t="inlineStr"/>
      <c r="D16025" t="inlineStr">
        <is>
          <t>lành, tốt, nhân từ, ôn hoà, nhẹ - có cử chỉ dịu dàng, lễ phép, mỉa mai, ngọt dịu, thơm dịu, thơm tho - - đàn bà, như đàn bà, yểu điệu dịu dàng, giống cái, cái, mái - hiền lành, dịu dàng, hoà nhã, nhẹ nhàng, thoai thoải, dòng dõi trâm anh, gia đình quyền quý, lịch thiệp, lịch sự, cao quý - khảnh, cảnh vẻ, sợ lao động, lẩn tránh công việc hằng ngày - lỏng, trong trẻo, trong sáng, êm dịu, du dương, không vững, hay thay đổi, âm nước - nhu mì, dễ bảo, ngoan ngoãn - không gắt, không xóc, ấm áp, mềm, yếu, nhu nhược, yếu đuối - sữa, như sữa, có sữa, nhiều sữa, trắng đục, yếu ớt, ẻo lả - điềm tĩnh - lặng, yên lặng, yên tĩnh, trầm lặng, nhã, thái bình, yên ổn, thanh bình, thanh thản, thầm kín, kín đáo, đơn giản, không hình thức - nhẫn, trơn, mượt, bằng phẳng, trôi chảy, êm thấm, êm, dịu, nhịp nhàng uyển chuyển, lễ độ, ngọt xớt, hết sức thú vị, khoái, rất dễ chịu - dẻo, dễ uốn, dễ cắt, nhẵn, mịn, không loè loẹt, nhân nhượng, có tính chất hoà hoãn, uỷ mị, nhẽo, yên, êm đềm, có cảm tình, dễ thương cảm, có từ tâm, tình yêu, chuyện trai gái, mưa, ẩm ướt, ướt át - không có muối khoáng, mềm hoá, dễ dàng, khờ khạo, ngờ nghệch, mềm mỏng, chờ một tí!, im! câm! = sanft + = sanft und klar +</t>
        </is>
      </c>
    </row>
    <row r="16026">
      <c r="A16026" t="inlineStr">
        <is>
          <t>Sanftheit</t>
        </is>
      </c>
      <c r="B16026" t="inlineStr"/>
      <c r="C16026" t="inlineStr"/>
      <c r="D16026" t="inlineStr">
        <is>
          <t>tính mềm dẻo, tính dịu dàng, tính nhu nhược, tính uỷ mị, tính ẻo lả, sự khờ khạo</t>
        </is>
      </c>
    </row>
    <row r="16027">
      <c r="A16027" t="inlineStr">
        <is>
          <t>Sanftmut</t>
        </is>
      </c>
      <c r="B16027" t="inlineStr"/>
      <c r="C16027" t="inlineStr"/>
      <c r="D16027" t="inlineStr">
        <is>
          <t>sự dịu dàng lễ phép, sự mỉa mai, sự ôn hoà, sự ngọt dịu, sự thơm dịu, sự thơm tho - tính hiền lành, tính nhu mì, tính dễ bảo, tính ngoan ngoãn - tính nhẹ, tính êm, tính dịu dàng, tính hoà nhã, tính ôn hoà, tính mềm yếu, tính nhu nhược, tính yếu đuối - tính bình tĩnh, tính trầm tĩnh, tính trầm lặng, tính bình thản, tính thanh thản, tính nhẹ nhàng</t>
        </is>
      </c>
    </row>
    <row r="16028">
      <c r="A16028" t="inlineStr">
        <is>
          <t>sanieren</t>
        </is>
      </c>
      <c r="B16028" t="inlineStr"/>
      <c r="C16028" t="inlineStr"/>
      <c r="D16028" t="inlineStr">
        <is>
          <t>tổ chức lại, cải tổ lại</t>
        </is>
      </c>
    </row>
    <row r="16029">
      <c r="A16029" t="inlineStr">
        <is>
          <t>Sanierung</t>
        </is>
      </c>
      <c r="B16029" t="inlineStr"/>
      <c r="C16029" t="inlineStr"/>
      <c r="D16029" t="inlineStr">
        <is>
          <t>sự xây dựng lại, sự kiến thiết lại, sự đóng lại, sự dựng lại, sự diễn lại = die Sanierung + = die Sanierung + = die biologische Sanierung + = die hydraulische Sanierung +</t>
        </is>
      </c>
    </row>
    <row r="16030">
      <c r="A16030" t="inlineStr">
        <is>
          <t>Sanktion</t>
        </is>
      </c>
      <c r="B16030" t="inlineStr"/>
      <c r="C16030" t="inlineStr"/>
      <c r="D16030" t="inlineStr">
        <is>
          <t>sự phê chuẩn, sự thừa nhận, sự đồng ý, sự được phép của phong tục tập quán, luật pháp, sắc lệnh, hình phạt vindicatory sanction), sự khen thưởng remuneratory sanction)</t>
        </is>
      </c>
    </row>
    <row r="16031">
      <c r="A16031" t="inlineStr">
        <is>
          <t>sanktionieren</t>
        </is>
      </c>
      <c r="B16031" t="inlineStr"/>
      <c r="C16031" t="inlineStr"/>
      <c r="D16031" t="inlineStr">
        <is>
          <t>phê chuẩn, thừa nhận, đồng ý, cho quyền, ban quyền hành, luật quy định hình thức thưởng phạt, khuyến khích</t>
        </is>
      </c>
    </row>
    <row r="16032">
      <c r="A16032" t="inlineStr">
        <is>
          <t>Saphir</t>
        </is>
      </c>
      <c r="B16032" t="inlineStr"/>
      <c r="C16032" t="inlineStr"/>
      <c r="D16032" t="inlineStr">
        <is>
          <t>ngọc xafia, màu xafia, mùa trong xanh</t>
        </is>
      </c>
    </row>
    <row r="16033">
      <c r="A16033" t="inlineStr">
        <is>
          <t>Sappe</t>
        </is>
      </c>
      <c r="B16033" t="inlineStr"/>
      <c r="C16033" t="inlineStr"/>
      <c r="D16033" t="inlineStr">
        <is>
          <t>làm cho hết nhựa, làm mất hết, làm cạn, làm nhụt, đào hầm, đào hào, phá, phá hoại, phá ngầm huỷ hoại, đào hầm hào, đánh lấn vào bằng hầm hào, tiến gần vị trí địch bằng đường hào - học gạo</t>
        </is>
      </c>
    </row>
    <row r="16034">
      <c r="A16034" t="inlineStr">
        <is>
          <t>sapperlot</t>
        </is>
      </c>
      <c r="B16034" t="inlineStr"/>
      <c r="C16034" t="inlineStr"/>
      <c r="D16034" t="inlineStr">
        <is>
          <t>ối!, ủa!, ôi chao</t>
        </is>
      </c>
    </row>
    <row r="16035">
      <c r="A16035" t="inlineStr">
        <is>
          <t>Sardelle</t>
        </is>
      </c>
      <c r="B16035" t="inlineStr"/>
      <c r="C16035" t="inlineStr"/>
      <c r="D16035" t="inlineStr">
        <is>
          <t>cá trống</t>
        </is>
      </c>
    </row>
    <row r="16036">
      <c r="A16036" t="inlineStr">
        <is>
          <t>Sardine</t>
        </is>
      </c>
      <c r="B16036" t="inlineStr"/>
      <c r="C16036" t="inlineStr"/>
      <c r="D16036" t="inlineStr">
        <is>
          <t>cá xacđin</t>
        </is>
      </c>
    </row>
    <row r="16037">
      <c r="A16037" t="inlineStr">
        <is>
          <t>sardonisch</t>
        </is>
      </c>
      <c r="B16037" t="inlineStr"/>
      <c r="C16037" t="inlineStr"/>
      <c r="D16037" t="inlineStr">
        <is>
          <t>nhạo báng, chua chát, mỉa mai, châm biếm</t>
        </is>
      </c>
    </row>
    <row r="16038">
      <c r="A16038" t="inlineStr">
        <is>
          <t>Sarg</t>
        </is>
      </c>
      <c r="B16038" t="inlineStr"/>
      <c r="C16038" t="inlineStr"/>
      <c r="D16038" t="inlineStr">
        <is>
          <t>hộp tráp nhỏ, quan tài hạng tốt, bình đựng tro hoả táng - áo quan, quan tài, tàu ọp ẹp, móng</t>
        </is>
      </c>
    </row>
    <row r="16039">
      <c r="A16039" t="inlineStr">
        <is>
          <t>Sarkasmus</t>
        </is>
      </c>
      <c r="B16039" t="inlineStr"/>
      <c r="C16039" t="inlineStr"/>
      <c r="D16039" t="inlineStr">
        <is>
          <t>sự cắn, sự ngoạm, miếng cắn, vết cắn, sự châm, sự đốt, nốt đốt, miếng, thức ăn, sự đau nhức, sự nhức nhối của vết thương, sự cắn câu, sự bám chắt, sự ăn sâu, vị cay tê, sự châm biếm, sự chua cay - cỏ cho vật nuôi - sự mỉa, sự mỉa mai - tính gặm mòm, sức ăn mòn, tính chua cay, tính đay nghiến, tính châm chọc - lời chế nhạo, lời mỉa mai, lời chân biếm, ngôn ngữ mỉa mai châm biếm, tài chế nhạo, tài mỉa mai châm biếm, sự chế nhạo, sự mỉa mai châm biếm - Axit sunfuric, sunfat, bài đả kích, lời nói cay độc</t>
        </is>
      </c>
    </row>
    <row r="16040">
      <c r="A16040" t="inlineStr">
        <is>
          <t>sarkastisch</t>
        </is>
      </c>
      <c r="B16040" t="inlineStr"/>
      <c r="C16040" t="inlineStr"/>
      <c r="D16040" t="inlineStr">
        <is>
          <t>làm cho đau đớn, làm buốt, làm nhức nhối, chua cay, đay nghiến - đắng, cay đắng, chua xót, đau đớn, đau khổ, thảm thiết, gay gắt, ác liệt, quyết liệt, rét buốt - ăn da, châm chọc, châm biếm, cay độc, tụ quang - sắc bén, nhọn, sắc sảo, sâu sắc, thấm thía - cẩn màu, ăn mòn - chế nhạo, mỉa mai, chân biếm</t>
        </is>
      </c>
    </row>
    <row r="16041">
      <c r="A16041" t="inlineStr">
        <is>
          <t>Sarkom</t>
        </is>
      </c>
      <c r="B16041" t="inlineStr"/>
      <c r="C16041" t="inlineStr"/>
      <c r="D16041" t="inlineStr">
        <is>
          <t>Saccôm</t>
        </is>
      </c>
    </row>
    <row r="16042">
      <c r="A16042" t="inlineStr">
        <is>
          <t>Sarkophag</t>
        </is>
      </c>
      <c r="B16042" t="inlineStr"/>
      <c r="C16042" t="inlineStr"/>
      <c r="D16042" t="inlineStr">
        <is>
          <t>quách</t>
        </is>
      </c>
    </row>
    <row r="16043">
      <c r="A16043" t="inlineStr">
        <is>
          <t>Satan</t>
        </is>
      </c>
      <c r="B16043" t="inlineStr"/>
      <c r="C16043" t="inlineStr"/>
      <c r="D16043" t="inlineStr">
        <is>
          <t>ma quỷ, quỷ sứ, kẻ tàn ác, kẻ hung ác, ác ôn, người thích, người nghiện, người có tài xuất quỷ nhập thần về môn bóng đá - quỷ Xa tăng, ma vương</t>
        </is>
      </c>
    </row>
    <row r="16044">
      <c r="A16044" t="inlineStr">
        <is>
          <t>Satellit</t>
        </is>
      </c>
      <c r="B16044" t="inlineStr"/>
      <c r="C16044" t="inlineStr"/>
      <c r="D16044" t="inlineStr">
        <is>
          <t>vệ tinh, vệ tinh nhân tạo, người tuỳ tùng, người hầu, tay sai, nước chư hầu satellite state), thứ yếu</t>
        </is>
      </c>
    </row>
    <row r="16045">
      <c r="A16045" t="inlineStr">
        <is>
          <t>Satin</t>
        </is>
      </c>
      <c r="B16045" t="inlineStr"/>
      <c r="C16045" t="inlineStr"/>
      <c r="D16045" t="inlineStr">
        <is>
          <t>vải láng - xa tanh, rượu gin white satin)</t>
        </is>
      </c>
    </row>
    <row r="16046">
      <c r="A16046" t="inlineStr">
        <is>
          <t>satinieren</t>
        </is>
      </c>
      <c r="B16046" t="inlineStr"/>
      <c r="C16046" t="inlineStr"/>
      <c r="D16046" t="inlineStr">
        <is>
          <t>cán láng - làm cho bóng</t>
        </is>
      </c>
    </row>
    <row r="16047">
      <c r="A16047" t="inlineStr">
        <is>
          <t>Satire</t>
        </is>
      </c>
      <c r="B16047" t="inlineStr"/>
      <c r="C16047" t="inlineStr"/>
      <c r="D16047" t="inlineStr">
        <is>
          <t>lời châm biếm, lời chế nhạo, văn châm biếm, thơ trào phúng, điều mỉa mai - pháo ném, mồi nổ, bài văn châm biếm</t>
        </is>
      </c>
    </row>
    <row r="16048">
      <c r="A16048" t="inlineStr">
        <is>
          <t>Satiriker</t>
        </is>
      </c>
      <c r="B16048" t="inlineStr"/>
      <c r="C16048" t="inlineStr"/>
      <c r="D16048" t="inlineStr">
        <is>
          <t>nhà văn châm biếm, nhà thơ trào phúng, người hay châm biếm</t>
        </is>
      </c>
    </row>
    <row r="16049">
      <c r="A16049" t="inlineStr">
        <is>
          <t>satirisch</t>
        </is>
      </c>
      <c r="B16049" t="inlineStr"/>
      <c r="C16049" t="inlineStr"/>
      <c r="D16049" t="inlineStr">
        <is>
          <t>châm biếm, trào phúng, thích châm biếm</t>
        </is>
      </c>
    </row>
    <row r="16050">
      <c r="A16050" t="inlineStr">
        <is>
          <t>Satrap</t>
        </is>
      </c>
      <c r="B16050" t="inlineStr"/>
      <c r="C16050" t="inlineStr"/>
      <c r="D16050" t="inlineStr">
        <is>
          <t>Xatrap, phó vương, thống đốc</t>
        </is>
      </c>
    </row>
    <row r="16051">
      <c r="A16051" t="inlineStr">
        <is>
          <t>Sattel</t>
        </is>
      </c>
      <c r="B16051" t="inlineStr"/>
      <c r="C16051" t="inlineStr"/>
      <c r="D16051" t="inlineStr">
        <is>
          <t>yên ngựa, yên xe, đèo, vật hình yên = der Sattel + = fest im Sattel sitzen + = aus dem Sattel werfen +</t>
        </is>
      </c>
    </row>
    <row r="16052">
      <c r="A16052" t="inlineStr">
        <is>
          <t>Satteldecke</t>
        </is>
      </c>
      <c r="B16052" t="inlineStr"/>
      <c r="C16052" t="inlineStr"/>
      <c r="D16052" t="inlineStr">
        <is>
          <t>sự cho ở, sự cất vào kho, sự lùa vào chuồng, sự cung cấp nhà ở, nhà ở, vải phủ lưng ngựa</t>
        </is>
      </c>
    </row>
    <row r="16053">
      <c r="A16053" t="inlineStr">
        <is>
          <t>Sattelgurt</t>
        </is>
      </c>
      <c r="B16053" t="inlineStr"/>
      <c r="C16053" t="inlineStr"/>
      <c r="D16053" t="inlineStr">
        <is>
          <t>đai yên, đường vòng quanh, chu vi</t>
        </is>
      </c>
    </row>
    <row r="16054">
      <c r="A16054" t="inlineStr">
        <is>
          <t>Sattelkissen</t>
        </is>
      </c>
      <c r="B16054" t="inlineStr"/>
      <c r="C16054" t="inlineStr"/>
      <c r="D16054" t="inlineStr">
        <is>
          <t>nệm lót sau yên ngựa, yên đèo</t>
        </is>
      </c>
    </row>
    <row r="16055">
      <c r="A16055" t="inlineStr">
        <is>
          <t>satteln</t>
        </is>
      </c>
      <c r="B16055" t="inlineStr"/>
      <c r="C16055" t="inlineStr"/>
      <c r="D16055" t="inlineStr">
        <is>
          <t>thắng yên, dồn việc, dồn trách nhiệm, chất gánh nặng lên</t>
        </is>
      </c>
    </row>
    <row r="16056">
      <c r="A16056" t="inlineStr">
        <is>
          <t>Sattelplatz</t>
        </is>
      </c>
      <c r="B16056" t="inlineStr"/>
      <c r="C16056" t="inlineStr"/>
      <c r="D16056" t="inlineStr">
        <is>
          <t>bãi cỏ, bâi tập hợp ngựa, mảnh ruộng, mảnh đất, cóc nhái</t>
        </is>
      </c>
    </row>
    <row r="16057">
      <c r="A16057" t="inlineStr">
        <is>
          <t>Sattelpunkt</t>
        </is>
      </c>
      <c r="B16057" t="inlineStr"/>
      <c r="C16057" t="inlineStr"/>
      <c r="D16057"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 - 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16058">
      <c r="A16058" t="inlineStr">
        <is>
          <t>Sattelschlepper</t>
        </is>
      </c>
      <c r="B16058" t="inlineStr"/>
      <c r="C16058" t="inlineStr"/>
      <c r="D16058" t="inlineStr">
        <is>
          <t>toa kéo một cầu</t>
        </is>
      </c>
    </row>
    <row r="16059">
      <c r="A16059" t="inlineStr">
        <is>
          <t>Sattelzeug</t>
        </is>
      </c>
      <c r="B16059" t="inlineStr"/>
      <c r="C16059" t="inlineStr"/>
      <c r="D16059" t="inlineStr">
        <is>
          <t>yên cương</t>
        </is>
      </c>
    </row>
    <row r="16060">
      <c r="A16060" t="inlineStr">
        <is>
          <t>Sattheit</t>
        </is>
      </c>
      <c r="B16060" t="inlineStr"/>
      <c r="C16060" t="inlineStr"/>
      <c r="D16060" t="inlineStr">
        <is>
          <t>sự no, sự chán, sự chán ứ, sự ngấy, sự thừa thãi</t>
        </is>
      </c>
    </row>
    <row r="16061">
      <c r="A16061" t="inlineStr">
        <is>
          <t>Sattler</t>
        </is>
      </c>
      <c r="B16061" t="inlineStr"/>
      <c r="C16061" t="inlineStr"/>
      <c r="D16061" t="inlineStr">
        <is>
          <t>người làm yên cương, người bán yên cương, người phụ trách yên cương</t>
        </is>
      </c>
    </row>
    <row r="16062">
      <c r="A16062" t="inlineStr">
        <is>
          <t>Satyr</t>
        </is>
      </c>
      <c r="B16062" t="inlineStr"/>
      <c r="C16062" t="inlineStr"/>
      <c r="D16062" t="inlineStr">
        <is>
          <t>thần dê, người cuồng dâm, con đười ươi</t>
        </is>
      </c>
    </row>
    <row r="16063">
      <c r="A16063" t="inlineStr">
        <is>
          <t>Satzlehre</t>
        </is>
      </c>
      <c r="B16063" t="inlineStr"/>
      <c r="C16063" t="inlineStr"/>
      <c r="D16063" t="inlineStr">
        <is>
          <t>cú pháp</t>
        </is>
      </c>
    </row>
    <row r="16064">
      <c r="A16064" t="inlineStr">
        <is>
          <t>Satzteil</t>
        </is>
      </c>
      <c r="B16064" t="inlineStr"/>
      <c r="C16064" t="inlineStr"/>
      <c r="D16064" t="inlineStr">
        <is>
          <t>mệnh đề, điều khoản</t>
        </is>
      </c>
    </row>
    <row r="16065">
      <c r="A16065" t="inlineStr">
        <is>
          <t>Satzung</t>
        </is>
      </c>
      <c r="B16065" t="inlineStr"/>
      <c r="C16065" t="inlineStr"/>
      <c r="D16065" t="inlineStr">
        <is>
          <t>sự thành lập, sự lập, sự mở, cơ quan, trụ sở cơ quan, thể chế, người quen thuộc, người nổi danh, tổ chức quen thuộc, tổ chức nổi danh, tổ chức hội - đạo luật, quy chế, chế độ, luật thánh</t>
        </is>
      </c>
    </row>
    <row r="16066">
      <c r="A16066" t="inlineStr">
        <is>
          <t>Satzzeichen</t>
        </is>
      </c>
      <c r="B16066" t="inlineStr"/>
      <c r="C16066" t="inlineStr"/>
      <c r="D16066" t="inlineStr">
        <is>
          <t>đồng Mác, dấu, nhãn, nhãn hiệu, vết, lằn, bớt, đốm, lang, dấu chữ thập, đích, mục đích, mục tiêu &amp; ), chứng cớ, biểu hiện, danh vọng, danh tiếng, mức, tiêu chuẩn, trình độ, điểm, điểm số - dấu chấm câu = das Satzzeichen + = Satzzeichen setzen +</t>
        </is>
      </c>
    </row>
    <row r="16067">
      <c r="A16067" t="inlineStr">
        <is>
          <t>Sau</t>
        </is>
      </c>
      <c r="B16067" t="inlineStr"/>
      <c r="C16067" t="inlineStr"/>
      <c r="D16067" t="inlineStr">
        <is>
          <t>lợn cái, lợn nái, sowbug, rãnh, kim loại cứng lại ở rãnh</t>
        </is>
      </c>
    </row>
    <row r="16068">
      <c r="A16068" t="inlineStr">
        <is>
          <t>sauber</t>
        </is>
      </c>
      <c r="B16068" t="inlineStr"/>
      <c r="C16068" t="inlineStr"/>
      <c r="D16068" t="inlineStr">
        <is>
          <t>sạch, sạch sẽ, trong sạch không tội lỗi, không lỗi, dễ đọc, thẳng, không có mấu, không nham nhở, cân đối, đẹp, nhanh, khéo gọn, không bị ô uế, không bệnh tật, có thể ăn thịt được, hoàn toàn - hẳn - ưa sạch, ưa sạch sẽ, có tính sạch sẽ - phải, đúng, hợp lý, không thiên vị, công bằng, ngay thẳng, thẳng thắn, không gian lận, khá, khá tốt, đầy hứa hẹn, thuận lợi, thông đồng bén giọt, nhiều, thừa thãi, khá lớn, có vẻ đúng, có vẻ xuôi tai - khéo, vàng hoe, trắng, trong sạch, trúng, tốt, lịch sự, lễ phép, vào bản sạch - chải chuốt, đỏm dáng, duyên dáng, khéo tay - sạch gọn, ngăn nắp, rõ ràng, rành mạch, ngắn gọn, tinh xảo, giản dị và trang nhã, nguyên chất, không pha - - thứ tự - diêm dúa, bảnh bao - kéo căng, căng, chạy tốt, căng thẳng - gọn gàng, khá nhiều, kha khá, khá khoẻ</t>
        </is>
      </c>
    </row>
    <row r="16069">
      <c r="A16069" t="inlineStr">
        <is>
          <t>Sauberkeit</t>
        </is>
      </c>
      <c r="B16069" t="inlineStr"/>
      <c r="C16069" t="inlineStr"/>
      <c r="D16069" t="inlineStr">
        <is>
          <t>sự sạch sẽ, sự trong sạch - vẻ đẹp, vẻ chải chuốt, vẻ đỏm dáng, vẻ duyên dáng, sự khéo tay - sự sạch gọn, sự gọn gàng, sự ngăn nắp, sự rõ ràng rành mạch, sự ngắn gọn, sự khéo léo, sự tinh xảo, sự giản dị trang nhã - - tính chất ngăn nắp, tính chất gọn gàng, tính chất chỉnh tề = auf Sauberkeit bedacht +</t>
        </is>
      </c>
    </row>
    <row r="16070">
      <c r="A16070" t="inlineStr">
        <is>
          <t>Sauce</t>
        </is>
      </c>
      <c r="B16070" t="inlineStr"/>
      <c r="C16070" t="inlineStr"/>
      <c r="D16070"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 - cái làm thêm thích thú, cái làm thêm thú vị, nước muối, dung dịch muối, sự vô lễ, sự láo xược</t>
        </is>
      </c>
    </row>
    <row r="16071">
      <c r="A16071" t="inlineStr">
        <is>
          <t>Sauciere</t>
        </is>
      </c>
      <c r="B16071" t="inlineStr"/>
      <c r="C16071" t="inlineStr"/>
      <c r="D16071" t="inlineStr">
        <is>
          <t>tàu thuyền, đĩa hình thuyền</t>
        </is>
      </c>
    </row>
    <row r="16072">
      <c r="A16072" t="inlineStr">
        <is>
          <t>sauer</t>
        </is>
      </c>
      <c r="B16072" t="inlineStr"/>
      <c r="C16072" t="inlineStr"/>
      <c r="D16072" t="inlineStr">
        <is>
          <t>Axit, thử thách gay go, chua, chua cay, gay gắt, gắt gỏng - - bị chua, lên men, ẩm, ướt, ấm là lạnh, hay cáu bắn, khó tính, chanh chua, tồi, kém - hay hờn dỗi, sưng sỉa, tối tăm ảm đạm - chát, chua chát, hay cáu gắt, quàn quạu, bắn tính - khó chịu</t>
        </is>
      </c>
    </row>
    <row r="16073">
      <c r="A16073" t="inlineStr">
        <is>
          <t>Sauerkraut</t>
        </is>
      </c>
      <c r="B16073" t="inlineStr"/>
      <c r="C16073" t="inlineStr"/>
      <c r="D16073" t="inlineStr">
        <is>
          <t>món dưa cải bắp</t>
        </is>
      </c>
    </row>
    <row r="16074">
      <c r="A16074" t="inlineStr">
        <is>
          <t>Sauerstoff</t>
        </is>
      </c>
      <c r="B16074" t="inlineStr">
        <is>
          <t>verb</t>
        </is>
      </c>
      <c r="C16074" t="inlineStr"/>
      <c r="D16074">
        <f> der feste Sauerstoff + = Sauerstoff entziehen + = der gefrorene Sauerstoff + = mit Sauerstoff verbinden +</f>
        <v/>
      </c>
    </row>
    <row r="16075">
      <c r="A16075" t="inlineStr">
        <is>
          <t>Sauerteig</t>
        </is>
      </c>
      <c r="B16075" t="inlineStr"/>
      <c r="C16075" t="inlineStr"/>
      <c r="D16075" t="inlineStr">
        <is>
          <t>men, ảnh hưởng làm thay đổi, ảnh hưởng làm lan ra, chất nhuộm vào, chất pha trộn vào - men rượu, men bia, bọt</t>
        </is>
      </c>
    </row>
    <row r="16076">
      <c r="A16076" t="inlineStr">
        <is>
          <t>saufen</t>
        </is>
      </c>
      <c r="B16076" t="inlineStr"/>
      <c r="C16076" t="inlineStr"/>
      <c r="D16076" t="inlineStr">
        <is>
          <t>uống nhiều, uống luôn miệng - uống say tuý luý - ngâm, nhúng, làm ướt đẫm, bòn tiền, rút tiền, cưa nặng, giã nặng, lấy giá cắt cổ, uống lu bù, giáng cho một đòn, ngấm, thấm, say be bét, chè chén lu bù - nghiện rượu bí tỉ, hay rượu - nghiện rượu, nhấp, uống = saufen +</t>
        </is>
      </c>
    </row>
    <row r="16077">
      <c r="A16077" t="inlineStr">
        <is>
          <t>Sauferei</t>
        </is>
      </c>
      <c r="B16077" t="inlineStr"/>
      <c r="C16077" t="inlineStr"/>
      <c r="D16077" t="inlineStr">
        <is>
          <t>bữa chén linh đình, bữa chén say sưa, đồng sáu xu - sự say sưa, bữa rượu tuý luý, rượu - sự quá chén, sự say rượu, sự hoang mang, sự bối rối - - bữa rượu, bữa chè chén, cơn say bí tỉ, đầu nhọn, mỏm nhọn</t>
        </is>
      </c>
    </row>
    <row r="16078">
      <c r="A16078" t="inlineStr">
        <is>
          <t>Saufgelage</t>
        </is>
      </c>
      <c r="B16078" t="inlineStr"/>
      <c r="C16078" t="inlineStr"/>
      <c r="D16078" t="inlineStr">
        <is>
          <t>sự ngâm, sự thấm nước, sự nhúng nước, nước để ngâm, nước để nhúng, bữa chè chén, người nghiện rượu nặng, tình trạng bị đem cầm cố, cú đấm điếng người</t>
        </is>
      </c>
    </row>
    <row r="16079">
      <c r="A16079" t="inlineStr">
        <is>
          <t>Saugen</t>
        </is>
      </c>
      <c r="B16079" t="inlineStr"/>
      <c r="C16079" t="inlineStr"/>
      <c r="D16079" t="inlineStr">
        <is>
          <t>sự mút, sự bú, sự hút, ngụm, hớp, kẹo, suck-in</t>
        </is>
      </c>
    </row>
    <row r="16080">
      <c r="A16080" t="inlineStr">
        <is>
          <t>saugen</t>
        </is>
      </c>
      <c r="B16080" t="inlineStr"/>
      <c r="C16080" t="inlineStr"/>
      <c r="D16080" t="inlineStr">
        <is>
          <t>mút, bú, hút, hấp thụ, tiếp thu, rút ra = saugen +</t>
        </is>
      </c>
    </row>
    <row r="16081">
      <c r="A16081" t="inlineStr">
        <is>
          <t>saugend</t>
        </is>
      </c>
      <c r="B16081" t="inlineStr"/>
      <c r="C16081" t="inlineStr"/>
      <c r="D16081" t="inlineStr">
        <is>
          <t>còn bú, còn non nớt</t>
        </is>
      </c>
    </row>
    <row r="16082">
      <c r="A16082" t="inlineStr">
        <is>
          <t>Saugheber</t>
        </is>
      </c>
      <c r="B16082" t="inlineStr"/>
      <c r="C16082" t="inlineStr"/>
      <c r="D16082" t="inlineStr">
        <is>
          <t>ống xifông, ống truyền nước, vòi truyền nước, xifông ống thở, vòi hút siphuncle)</t>
        </is>
      </c>
    </row>
    <row r="16083">
      <c r="A16083" t="inlineStr">
        <is>
          <t>Saugrohr</t>
        </is>
      </c>
      <c r="B16083" t="inlineStr"/>
      <c r="C16083" t="inlineStr"/>
      <c r="D16083" t="inlineStr">
        <is>
          <t>người mút, người hút, ống hút, lợn sữa, cá voi mới đẻ, giác, rể mút, cá mút, chồi bên, Pittông bơm hút, người non nớt, người thiếu kinh nghiệm, người dễ bịp</t>
        </is>
      </c>
    </row>
    <row r="16084">
      <c r="A16084" t="inlineStr">
        <is>
          <t>Saukerl</t>
        </is>
      </c>
      <c r="B16084" t="inlineStr"/>
      <c r="C16084" t="inlineStr"/>
      <c r="D16084" t="inlineStr">
        <is>
          <t>Iơ-hu, người thô lỗ, người có thú tính</t>
        </is>
      </c>
    </row>
    <row r="16085">
      <c r="A16085" t="inlineStr">
        <is>
          <t>Saum</t>
        </is>
      </c>
      <c r="B16085" t="inlineStr"/>
      <c r="C16085" t="inlineStr"/>
      <c r="D16085" t="inlineStr">
        <is>
          <t>bờ, mép, vỉa, lề, biên giới, đường viền, vùng biên giới giữa Anh và Ê-cốt, biên giới của văn minh, luống chạy quanh vườn - cổ áo, vòng cổ, vòng đai, vòng đệm, vòng lông cổ, chả cuộn - tơ sồi, sồi, vải sồi, quần áo sồi - tua, tóc cắt ngang trán, ven rìa, vân - tiếng e hèm, tiếng đằng hắng, tiếng hắng giọng - đường may nổi, vết sẹo, đường phân giới, sự khâu nổi vết thương, đường khâu nổi vết thương, lớp, vỉa than - vạt áo, váy, xiêm, khụng đàn bà, con gái, thị mẹt, cái hĩm, số nhiều) bờ, rìa - nếp gấp lên, đồ ăn, bánh kẹo</t>
        </is>
      </c>
    </row>
    <row r="16086">
      <c r="A16086" t="inlineStr">
        <is>
          <t>Sauna</t>
        </is>
      </c>
      <c r="B16086" t="inlineStr"/>
      <c r="C16086" t="inlineStr"/>
      <c r="D16086" t="inlineStr">
        <is>
          <t>sự tắm hơi, nhà tắm hơi</t>
        </is>
      </c>
    </row>
    <row r="16087">
      <c r="A16087" t="inlineStr">
        <is>
          <t>sausen</t>
        </is>
      </c>
      <c r="B16087" t="inlineStr"/>
      <c r="C16087" t="inlineStr"/>
      <c r="D16087" t="inlineStr">
        <is>
          <t>va mạnh, đụng mạnh, lăng nhanh, ném mạnh, văng mạnh, va chạm, chuyển động rít lên ầm ầm, bay rít lên ầm ầm, đổ dầm xuống - chạy trốn, chuồn, lỉnh - ào ào, vun vút, sột soạt, đi vun vút, làm cho kêu rào rào, làm cho kêu vun vút, làm cho kêu sột soạt, vụt quất, cắt soàn soạt - xoay tít, xoáy, quay lộn, lao đi, chạy nhanh như gió, quay cuồng, chóng mặt, làm cho xoay tít, làm xoáy, làm quay lộn, cuốn đi - vụt, đập vút vút, vẫy, đánh, lướt nhanh như gió = sausen +</t>
        </is>
      </c>
    </row>
    <row r="16088">
      <c r="A16088" t="inlineStr">
        <is>
          <t>Saustall</t>
        </is>
      </c>
      <c r="B16088" t="inlineStr"/>
      <c r="C16088" t="inlineStr"/>
      <c r="D16088" t="inlineStr">
        <is>
          <t>chuồng lợn, nhà bẩn như ổ lợn</t>
        </is>
      </c>
    </row>
    <row r="16089">
      <c r="A16089" t="inlineStr">
        <is>
          <t>Savanne</t>
        </is>
      </c>
      <c r="B16089" t="inlineStr"/>
      <c r="C16089" t="inlineStr"/>
      <c r="D16089" t="inlineStr">
        <is>
          <t>Xavan</t>
        </is>
      </c>
    </row>
    <row r="16090">
      <c r="A16090" t="inlineStr">
        <is>
          <t>Saxophon</t>
        </is>
      </c>
      <c r="B16090" t="inlineStr"/>
      <c r="C16090" t="inlineStr"/>
      <c r="D16090" t="inlineStr">
        <is>
          <t>Xacxô</t>
        </is>
      </c>
    </row>
    <row r="16091">
      <c r="A16091" t="inlineStr">
        <is>
          <t>Saxophonist</t>
        </is>
      </c>
      <c r="B16091" t="inlineStr"/>
      <c r="C16091" t="inlineStr"/>
      <c r="D16091" t="inlineStr">
        <is>
          <t>người thổi Xacxô</t>
        </is>
      </c>
    </row>
    <row r="16092">
      <c r="A16092" t="inlineStr">
        <is>
          <t>Scanner</t>
        </is>
      </c>
      <c r="B16092" t="inlineStr"/>
      <c r="C16092" t="inlineStr"/>
      <c r="D16092" t="inlineStr">
        <is>
          <t>bộ phân hình, scanning-disk, bộ quét</t>
        </is>
      </c>
    </row>
    <row r="16093">
      <c r="A16093" t="inlineStr">
        <is>
          <t>Schaben</t>
        </is>
      </c>
      <c r="B16093" t="inlineStr"/>
      <c r="C16093" t="inlineStr"/>
      <c r="D16093" t="inlineStr">
        <is>
          <t>sự nạo, sự cạo, tiếng nạo, tiếng cạo kèn kẹt, tiếng sột soạt, tình trạng khó khăn, tình trạng lúng túng, sự kéo lê chân ra đằng sau</t>
        </is>
      </c>
    </row>
    <row r="16094">
      <c r="A16094" t="inlineStr">
        <is>
          <t>schaben</t>
        </is>
      </c>
      <c r="B16094" t="inlineStr"/>
      <c r="C16094" t="inlineStr"/>
      <c r="D16094" t="inlineStr">
        <is>
          <t>đặt vỉ lò, đặt ghi lò, mài, xát, nạo, nghiến kèn kẹt, kêu cọt kẹt, kêu kèn kẹt, làm khó chịu, làm gai người - cạo, gọt, gạt, vét, làm cho nhăn, đánh bóng, làm kêu loẹt soẹt, kéo lê, cọ, quét, quẹt vào, cóp nhặt, dành dụm</t>
        </is>
      </c>
    </row>
    <row r="16095">
      <c r="A16095" t="inlineStr">
        <is>
          <t>Schabernack</t>
        </is>
      </c>
      <c r="B16095" t="inlineStr"/>
      <c r="C16095" t="inlineStr"/>
      <c r="D16095" t="inlineStr">
        <is>
          <t>sự vui đùa, sự vui thích, trò vui đùa - sự đùa, sự khôi hài - trò đánh lừa, trò chơi khăm, trò chơi xỏ, tin vịt báo chí = einen Schabernack spielen +</t>
        </is>
      </c>
    </row>
    <row r="16096">
      <c r="A16096" t="inlineStr">
        <is>
          <t>Schablone</t>
        </is>
      </c>
      <c r="B16096" t="inlineStr"/>
      <c r="C16096" t="inlineStr"/>
      <c r="D16096" t="inlineStr">
        <is>
          <t>đường xoi, đường rânh, đường rạch khía, nếp sông đều đều, thói quen, thói cũ, đường mòn - kiểu mẫu, gương mẫu, mẫu hàng, mẫu, mô hình, kiểu, mẫu vẽ, đường hướng dẫn hạ cánh, sơ đồ ném bom, sơ đồ bắn phá - lề thói hằng ngày, công việc thường làm hằng ngày, thủ tục, lệ thường, tiết mục nhảy múa, tiết mục khôi hài - khuôn tô stencil plate), hình tô bằng khuôn tô, giấy nến, giấy xtăngxin - dưỡng = nach der Schablone fräsen +</t>
        </is>
      </c>
    </row>
    <row r="16097">
      <c r="A16097" t="inlineStr">
        <is>
          <t>Schablonen</t>
        </is>
      </c>
      <c r="B16097" t="inlineStr"/>
      <c r="C16097" t="inlineStr"/>
      <c r="D16097" t="inlineStr">
        <is>
          <t>tô bằng khuôn tô, in bằng giấy nến</t>
        </is>
      </c>
    </row>
    <row r="16098">
      <c r="A16098" t="inlineStr">
        <is>
          <t>schablonieren</t>
        </is>
      </c>
      <c r="B16098" t="inlineStr"/>
      <c r="C16098" t="inlineStr"/>
      <c r="D16098" t="inlineStr">
        <is>
          <t>tô bằng khuôn tô, in bằng giấy nến</t>
        </is>
      </c>
    </row>
    <row r="16099">
      <c r="A16099" t="inlineStr">
        <is>
          <t>Schach</t>
        </is>
      </c>
      <c r="B16099" t="inlineStr"/>
      <c r="C16099" t="inlineStr"/>
      <c r="D16099" t="inlineStr">
        <is>
          <t>cản, cản trở, chăn, ngăn chặn, kìm, kiềm chế, nén, dằn, kiểm tra, kiểm soát, kiểm lại, đánh dấu đã kiểm soát, quở trách, trách mắng, gửi, ký gửi, chiếu, ngập ngừng, do dự, dừng lại, đứng lại = Schach spielen + = in Schach halten + = im Schach halten + = eine Partie Schach +</t>
        </is>
      </c>
    </row>
    <row r="16100">
      <c r="A16100" t="inlineStr">
        <is>
          <t>Schachbrettmuster</t>
        </is>
      </c>
      <c r="B16100" t="inlineStr"/>
      <c r="C16100" t="inlineStr"/>
      <c r="D16100"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t>
        </is>
      </c>
    </row>
    <row r="16101">
      <c r="A16101" t="inlineStr">
        <is>
          <t>schachern</t>
        </is>
      </c>
      <c r="B16101" t="inlineStr"/>
      <c r="C16101" t="inlineStr"/>
      <c r="D16101" t="inlineStr">
        <is>
          <t>cò kè, mặc cả, bán lỗ, đấu khẩu, chuyện trò huyên thiên, nói chuyện huyên thiên - đổi chác - 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t>
        </is>
      </c>
    </row>
    <row r="16102">
      <c r="A16102" t="inlineStr">
        <is>
          <t>Schachfigur</t>
        </is>
      </c>
      <c r="B16102" t="inlineStr"/>
      <c r="C16102" t="inlineStr"/>
      <c r="D16102" t="inlineStr">
        <is>
          <t>người, con người, đàn ông, nam nhi, chồng, số nhiều) người, người hầu, đầy tớ, cậu, cậu cả, quân cờ - mảnh, mẩu, miếng, viên, cục, khúc..., bộ phận, mảnh rời, đơn vị, cái, chiếc, tấm cuộn, thùng, bức, bài, bản, vở, khẩu súng, khẩu pháo, nòng pháo, cái việc, lời, dịp..., đồng tiền, nhạc khí, con bé, thị mẹt</t>
        </is>
      </c>
    </row>
    <row r="16103">
      <c r="A16103" t="inlineStr">
        <is>
          <t>Schachmatt</t>
        </is>
      </c>
      <c r="B16103" t="inlineStr"/>
      <c r="C16103" t="inlineStr"/>
      <c r="D16103" t="inlineStr">
        <is>
          <t>sự chiếu tướng, nước cờ chiếu hết, sự thua, sự thất bại</t>
        </is>
      </c>
    </row>
    <row r="16104">
      <c r="A16104" t="inlineStr">
        <is>
          <t>Schacht</t>
        </is>
      </c>
      <c r="B16104" t="inlineStr"/>
      <c r="C16104" t="inlineStr"/>
      <c r="D16104" t="inlineStr">
        <is>
          <t>ống, ống dẫn - hồ, hầm khai thác, nơi khai thác, hầm bẫy, hố bẫy pifall), cockpit, hố, hốc, ổ, lõm, lỗ rò, chỗ ngồi hạng nhì, khán giả ở hạng nhì, trạm tiếp xăng thay lốp, phòng giao dịch mua bán, địa ngục - âm ti the pit of helt) = der Schacht +</t>
        </is>
      </c>
    </row>
    <row r="16105">
      <c r="A16105" t="inlineStr">
        <is>
          <t>Schachtel</t>
        </is>
      </c>
      <c r="B16105" t="inlineStr"/>
      <c r="C16105" t="inlineStr"/>
      <c r="D16105" t="inlineStr">
        <is>
          <t>hộp, thùng, tráp, bao, chỗ ngồi, lô, phòng nhỏ, ô, chòi, điếm, ghế, tủ sắt, két sắt, ông, quà, lều nhỏ, chỗ trú chân, hộp ống lót, cái tát, cái bạt, cây hoàng dương = die alte Schachtel +</t>
        </is>
      </c>
    </row>
    <row r="16106">
      <c r="A16106" t="inlineStr">
        <is>
          <t>Schaden</t>
        </is>
      </c>
      <c r="B16106" t="inlineStr"/>
      <c r="C16106" t="inlineStr"/>
      <c r="D16106" t="inlineStr">
        <is>
          <t>mối hại, điều hại, điều bất lợi, sự thiệt hại, tiền bồi thường thiệt hại, tiền bồi thường tai nạn, giá tiền - cơn gió mạnh, cơn bâo ngắn, vết nứt, chỗ rạn, vết, khe hở, chỗ hỏng, vết nhơ, thói xấu, thiếu sót, sai lầm, sự thiếu sót về thủ tục - hại, tai hại, tổn hao, thiệt hại, ý muốn hại người, điều gây tai hại - vết thương, chỗ bị đau, sự chạm đến, sự xúc phạm, sự làm tổn thương - sự làm hại, sự làm tổn hại, sự làm hỏng, điều tổn hại, chỗ bị thương, sự vi phạm quyền lợi, sự đối xử bất công - điều ác, việc ác, mối nguy hại, sự tổn hại, mối phiền luỵ, trò tinh nghịch, trò tinh quái, trò láu cá, sự ranh mãnh, sự láu lỉnh, sự hóm hỉnh, mối bất hoà, trò quỷ, đồ quỷ quái - định kiến, thành kiến, thiên kiến, mối tổn hại, mối thiệt hại = der Schaden + = ohne Schaden + = Schaden zufügen + = Schaden erleiden + = Schaden anrichten + = zu Schaden kommen + = den Schaden ersetzen +</t>
        </is>
      </c>
    </row>
    <row r="16107">
      <c r="A16107" t="inlineStr">
        <is>
          <t>schaden</t>
        </is>
      </c>
      <c r="B16107" t="inlineStr"/>
      <c r="C16107" t="inlineStr"/>
      <c r="D16107" t="inlineStr">
        <is>
          <t>đánh liên tục, đánh trúng liên tục, đánh bại hoàn toàn - làm bị thương, làm đau, gây tác hại, gây thiệt hại, làm hư, làm hỏng, chạm, xúc phạm, làm tổn thương, đau, bị đau, bị tổn hại, bị tổn thương, bị xúc phạm = schaden +</t>
        </is>
      </c>
    </row>
    <row r="16108">
      <c r="A16108" t="inlineStr">
        <is>
          <t>schadend</t>
        </is>
      </c>
      <c r="B16108" t="inlineStr"/>
      <c r="C16108" t="inlineStr"/>
      <c r="D16108" t="inlineStr">
        <is>
          <t>làm giảm, xúc phạm đến, không xứng với, vi phạm, làm trái</t>
        </is>
      </c>
    </row>
    <row r="16109">
      <c r="A16109" t="inlineStr">
        <is>
          <t>Schadenersatz</t>
        </is>
      </c>
      <c r="B16109" t="inlineStr"/>
      <c r="C16109" t="inlineStr"/>
      <c r="D16109" t="inlineStr">
        <is>
          <t>sự đền, sự bồi thường, sự đền bù, sự bù lại - vật đền bù, vật bồi thường, sự bù - sự thưởng, sự thưởng phạt, sự báo đáp, sự báo đền, sự đền ơn, sự chuộc lỗi, sự đền tội = der Schadenersatz + = Schadenersatz zahlen + = Schadenersatz bekommen + = auf Schadenersatz klagen +</t>
        </is>
      </c>
    </row>
    <row r="16110">
      <c r="A16110" t="inlineStr">
        <is>
          <t>Schadensanspruch</t>
        </is>
      </c>
      <c r="B16110" t="inlineStr"/>
      <c r="C16110" t="inlineStr"/>
      <c r="D16110" t="inlineStr">
        <is>
          <t>đòi, yêu sách, thỉnh cầu, đòi hỏi, bắt phải, đáng để, nhận, khai là, cho là, tự cho là, xác nhận, nhận chắc</t>
        </is>
      </c>
    </row>
    <row r="16111">
      <c r="A16111" t="inlineStr">
        <is>
          <t>Schadensersatzrecht</t>
        </is>
      </c>
      <c r="B16111" t="inlineStr"/>
      <c r="C16111" t="inlineStr"/>
      <c r="D16111" t="inlineStr">
        <is>
          <t>điều lầm lỗi, việc làm có hại</t>
        </is>
      </c>
    </row>
    <row r="16112">
      <c r="A16112" t="inlineStr">
        <is>
          <t>Schadstoff</t>
        </is>
      </c>
      <c r="B16112" t="inlineStr"/>
      <c r="C16112" t="inlineStr"/>
      <c r="D16112">
        <f> der Schadstoff +</f>
        <v/>
      </c>
    </row>
    <row r="16113">
      <c r="A16113" t="inlineStr">
        <is>
          <t>Schaf</t>
        </is>
      </c>
      <c r="B16113" t="inlineStr"/>
      <c r="C16113" t="inlineStr"/>
      <c r="D16113" t="inlineStr">
        <is>
          <t>con cừu, số nhiều &amp; mỉa) con chiên, da cừu, người hay e thẹn, người nhút nhát = das schwarze Schaf +</t>
        </is>
      </c>
    </row>
    <row r="16114">
      <c r="A16114" t="inlineStr">
        <is>
          <t>Schafdung</t>
        </is>
      </c>
      <c r="B16114" t="inlineStr"/>
      <c r="C16114" t="inlineStr"/>
      <c r="D16114" t="inlineStr">
        <is>
          <t>quây cho súc vật, cho vào bâi rào, quây vào bãi rào, gấp, gập, vén, xắn, khoanh, bọc kỹ, bao phủ, ôm, ãm, gập lại, gấp nếp lại</t>
        </is>
      </c>
    </row>
    <row r="16115">
      <c r="A16115" t="inlineStr">
        <is>
          <t>Schaffner</t>
        </is>
      </c>
      <c r="B16115" t="inlineStr"/>
      <c r="C16115" t="inlineStr"/>
      <c r="D16115" t="inlineStr">
        <is>
          <t>người chỉ huy, người chỉ đạo, người điều khiển, người dẫn đường, người bán vé, người phục vụ hành khách, chất dẫn, dây dẫn - sự thủ thế, sự giữ miếng, sự đề phòng, cái chắn, sự thay phiên gác, lính gác, đội canh gác, người bảo vệ, cận vệ, vệ binh, lính canh trại giam, đội lính canh trại giam, đội quân - trưởng tàu - người gác cổng, công nhân khuân vác, rượu bia đen</t>
        </is>
      </c>
    </row>
    <row r="16116">
      <c r="A16116" t="inlineStr">
        <is>
          <t>Schafgarbe</t>
        </is>
      </c>
      <c r="B16116" t="inlineStr"/>
      <c r="C16116" t="inlineStr"/>
      <c r="D16116" t="inlineStr">
        <is>
          <t>cỏ thi</t>
        </is>
      </c>
    </row>
    <row r="16117">
      <c r="A16117" t="inlineStr">
        <is>
          <t>Schafleder</t>
        </is>
      </c>
      <c r="B16117" t="inlineStr"/>
      <c r="C16117" t="inlineStr"/>
      <c r="D16117" t="inlineStr">
        <is>
          <t>con cừu, số nhiều &amp; mỉa) con chiên, da cừu, người hay e thẹn, người nhút nhát - quần áo da cừu, chăn da cừu, giấy da cừu, bằng, văn bằng = das weich gegerbte Schafleder +</t>
        </is>
      </c>
    </row>
    <row r="16118">
      <c r="A16118" t="inlineStr">
        <is>
          <t>Schafott</t>
        </is>
      </c>
      <c r="B16118" t="inlineStr"/>
      <c r="C16118" t="inlineStr"/>
      <c r="D16118" t="inlineStr">
        <is>
          <t>giàn scaffolding), đoạn đầu đài, sự chết chém, sự bị tử hình</t>
        </is>
      </c>
    </row>
    <row r="16119">
      <c r="A16119" t="inlineStr">
        <is>
          <t>Schafskopf</t>
        </is>
      </c>
      <c r="B16119" t="inlineStr"/>
      <c r="C16119" t="inlineStr"/>
      <c r="D16119" t="inlineStr">
        <is>
          <t>chó lai, người ngu si đần độn</t>
        </is>
      </c>
    </row>
    <row r="16120">
      <c r="A16120" t="inlineStr">
        <is>
          <t>Schaft</t>
        </is>
      </c>
      <c r="B16120" t="inlineStr"/>
      <c r="C16120" t="inlineStr"/>
      <c r="D16120" t="inlineStr">
        <is>
          <t>cán, tay cầm, càng xe, mũi tên, tia sáng, đường chớp, thân cọng, cuống, trục, hầm, lò, ống thông, đường thông - chân, cẳng, xương ống chân, chân chim, ống chân tất dài, thân cột, cuống hoa, chuôi dao, tay chèo - gậy, ba toong, gậy quyền, cột, chỗ dựa, chỗ nương tựa, cọc tiêu, mia thăng bằng, dụng cụ mổ bóng đái, hiệu lệnh đường thông, bộ tham mưu, ban, bộ, toàn thể cán bộ nhân viên giúp việc - biên chế, bộ phận, khuông nhạc stave) - thân, cọng, ống, thân từ, dòng họ, tấm sống mũi, mũi, bộ phận lên dây - kho dữ trữ, kho, hàng trong kho, vốn, cổ phân, thân chính, gốc ghép, để, báng, chuôi, nguyên vật liệu, dòng dõi, thành phần xuất thân, đàn vật nuôi, thể quần tập, tập đoàn, giàn tàu, cái cùm = der Schaft +</t>
        </is>
      </c>
    </row>
    <row r="16121">
      <c r="A16121" t="inlineStr">
        <is>
          <t>Schakal</t>
        </is>
      </c>
      <c r="B16121" t="inlineStr"/>
      <c r="C16121" t="inlineStr"/>
      <c r="D16121" t="inlineStr">
        <is>
          <t>chó rừng, người làm những công việc cực nhọc vất vả</t>
        </is>
      </c>
    </row>
    <row r="16122">
      <c r="A16122" t="inlineStr">
        <is>
          <t>Schal</t>
        </is>
      </c>
      <c r="B16122" t="inlineStr"/>
      <c r="C16122" t="inlineStr"/>
      <c r="D16122" t="inlineStr">
        <is>
          <t>mồn - khăn choàng cổ, cái bao tay lớn, cái giảm âm, cái chặn tiếng - khăn quàng cổ, cái ca vát, khăn quàng vai, khăn thắt lưng sash), đường ghép scarf joint), khắc, đường xoi - khăn choàng, khăn san - tờ bọc, băng, lá áo, người bao gói, giấy gói, vải gói, áo choàng đàn bà = einen Schal umlegen + = mit einem Schal verhüllen +</t>
        </is>
      </c>
    </row>
    <row r="16123">
      <c r="A16123" t="inlineStr">
        <is>
          <t>schal</t>
        </is>
      </c>
      <c r="B16123" t="inlineStr"/>
      <c r="C16123" t="inlineStr"/>
      <c r="D16123"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vô vị, nhạt phèo, chán ngắt, tẻ ngắt, không sinh động - bị mốc, lên meo, cũ kỹ, lỗi thời, không đúng mốt, không hợp thời trang - cũ, để đã lâu, ôi, chớm thối, chớm hỏng, cũ rích, nhạt nhẽo, luyện tập quá sức, mụ mẫm, mất hiệu lực</t>
        </is>
      </c>
    </row>
    <row r="16124">
      <c r="A16124" t="inlineStr">
        <is>
          <t>Schale</t>
        </is>
      </c>
      <c r="B16124" t="inlineStr"/>
      <c r="C16124" t="inlineStr"/>
      <c r="D16124" t="inlineStr">
        <is>
          <t>cái chậu, chỗ trũng lòng chảo, lưu vực, bể, bồn, vũng, vịnh nhỏ - cái bát, bát, nõ, long, sự ăn uống, sự chè chén, quả bóng gỗ, trò chơi bóng gỗ, trò chơi kí - quả nang, bao vỏ, bao con nhộng, bao thiếc bịt nút chai, nồi con, capxun, đầu mang khí cụ khoa học - áo choàng ngoài, áo bành tô, áo choàng, váy, bộ lông, lớp, lượt, màng, túi - vỏ đỗ, vỏ trái cây, vỏ, bao, thân tàu thuỷ, thân máy bay - cỏ khô, trấu, lá bao, vỏ ngoài vô giá trị, bệnh ho khan - áo vét tông, áo vét, cái bao, áo giữ nhiệt, bìa bọc sách, bìa tài liệu chính thức, da - tháp vuông, xẻng, cá đù, cá hồi con - vỏ bóc ra, vỏ gọt ra - vảy, vảy bắc, vật hình vảy, lớp gỉ, cáu cặn, bựa, cái đĩa cân, cái cân a pair of scales), sự chia độ, hệ thống có chia độ, sự sắp xếp theo trình độ, thang âm, gam, số tỷ lệ, thước tỷ lệ - tỷ lệ, quy mô, phạm vi - mai, vỏ tàu, tường nhà, quan tài trong, thuyền đua, đạn trái phá, đạn súng cối, đạn, đốc kiếm, shell-jacket, nét đại cương, vỏ bề ngoài, đàn lia = die Schale + = die Schale + = ohne Schale kochen + = in der Schale zubereiten +</t>
        </is>
      </c>
    </row>
    <row r="16125">
      <c r="A16125" t="inlineStr">
        <is>
          <t>Schalentier</t>
        </is>
      </c>
      <c r="B16125" t="inlineStr"/>
      <c r="C16125" t="inlineStr"/>
      <c r="D16125" t="inlineStr">
        <is>
          <t>loài sò hến, loài tôm cua</t>
        </is>
      </c>
    </row>
    <row r="16126">
      <c r="A16126" t="inlineStr">
        <is>
          <t>Schalheit</t>
        </is>
      </c>
      <c r="B16126" t="inlineStr"/>
      <c r="C16126" t="inlineStr"/>
      <c r="D16126" t="inlineStr">
        <is>
          <t>sự bằng, sự phẳng, sự bẹt, tính chất thẳng thừng, tính chất dứt khoát - tính chất nhạt nhẽo, những lời nhận xét nhạt nhẽo - tính chất nhạt nhẽo vapidity)</t>
        </is>
      </c>
    </row>
    <row r="16127">
      <c r="A16127" t="inlineStr">
        <is>
          <t>schalig</t>
        </is>
      </c>
      <c r="B16127" t="inlineStr"/>
      <c r="C16127" t="inlineStr"/>
      <c r="D16127" t="inlineStr">
        <is>
          <t>vỏ, giống như vỏ, khô như vỏ, khô như trấu, có vỏ, khản, khàn, khản tiếng, nói khàn khàn, to khoẻ, vạm vỡ - bao, mai, có nhiều vỏ sò</t>
        </is>
      </c>
    </row>
    <row r="16128">
      <c r="A16128" t="inlineStr">
        <is>
          <t>Schalk</t>
        </is>
      </c>
      <c r="B16128" t="inlineStr"/>
      <c r="C16128" t="inlineStr"/>
      <c r="D16128" t="inlineStr">
        <is>
          <t>thằng đểu, thằng xỏ lá ba que, kẻ lừa đảo, kẻ lêu lổng, thằng ma cà bông, thằng ranh con, thằng nhóc tinh nghịch, voi độc, trâu độc, cây con yếu, cây con xấu, ngựa thi nhút nhát - chó săn nhút nhát</t>
        </is>
      </c>
    </row>
    <row r="16129">
      <c r="A16129" t="inlineStr">
        <is>
          <t>schalkhaft</t>
        </is>
      </c>
      <c r="B16129" t="inlineStr"/>
      <c r="C16129" t="inlineStr"/>
      <c r="D16129" t="inlineStr">
        <is>
          <t>tinh nghịch, tinh quái, hóm, láu - yêu tinh - - đểu, xỏ lá ba que, gian giảo, láu cá, ranh ma</t>
        </is>
      </c>
    </row>
    <row r="16130">
      <c r="A16130" t="inlineStr">
        <is>
          <t>Schalkhaftigkeit</t>
        </is>
      </c>
      <c r="B16130" t="inlineStr"/>
      <c r="C16130" t="inlineStr"/>
      <c r="D16130" t="inlineStr">
        <is>
          <t>tính đểu, tính xỏ lá, tính gian giảo, tính láu cá, tinh ranh ma, tính tinh nghịch</t>
        </is>
      </c>
    </row>
    <row r="16131">
      <c r="A16131" t="inlineStr">
        <is>
          <t>Schall</t>
        </is>
      </c>
      <c r="B16131" t="inlineStr"/>
      <c r="C16131" t="inlineStr"/>
      <c r="D16131" t="inlineStr">
        <is>
          <t>tóc cắt ngang trán, tiếng sập mạnh, tiếng nổ lớn - tiếng vang rền, tiếng lanh lảnh - 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âm, âm thanh, tiếng, tiếng động, giọng, ấn tượng, cái thông, eo biển, bong bóng cá = der dumpfe Schall +</t>
        </is>
      </c>
    </row>
    <row r="16132">
      <c r="A16132" t="inlineStr">
        <is>
          <t>schalldicht</t>
        </is>
      </c>
      <c r="B16132" t="inlineStr"/>
      <c r="C16132" t="inlineStr"/>
      <c r="D16132">
        <f> schalldicht machen +</f>
        <v/>
      </c>
    </row>
    <row r="16133">
      <c r="A16133" t="inlineStr">
        <is>
          <t>schallend</t>
        </is>
      </c>
      <c r="B16133" t="inlineStr"/>
      <c r="C16133" t="inlineStr"/>
      <c r="D16133" t="inlineStr">
        <is>
          <t>vang lên, ngân vang, thảm thiết, than van, nài nỉ - nghe kêu, kêu, rỗng = schallend lachen +</t>
        </is>
      </c>
    </row>
    <row r="16134">
      <c r="A16134" t="inlineStr">
        <is>
          <t>Schallgeschwindigkeit</t>
        </is>
      </c>
      <c r="B16134" t="inlineStr"/>
      <c r="C16134" t="inlineStr"/>
      <c r="D16134">
        <f> unter Schallgeschwindigkeit +</f>
        <v/>
      </c>
    </row>
    <row r="16135">
      <c r="A16135" t="inlineStr">
        <is>
          <t>Schallmauer</t>
        </is>
      </c>
      <c r="B16135" t="inlineStr"/>
      <c r="C16135" t="inlineStr"/>
      <c r="D16135">
        <f> die Schallmauer durchbrechen +</f>
        <v/>
      </c>
    </row>
    <row r="16136">
      <c r="A16136" t="inlineStr">
        <is>
          <t>Schallplatte</t>
        </is>
      </c>
      <c r="B16136" t="inlineStr"/>
      <c r="C16136" t="inlineStr"/>
      <c r="D16136" t="inlineStr">
        <is>
          <t>đĩa, đĩa hát, vật hình đĩa, bộ phận hình đĩa - hồ sơ, biên bản, sự ghi chép, văn thư, sổ sách, di tích, đài, bia, vật kỷ niệm, lý lịch, kỷ lục, đĩa ghi âm, cao nhất = auf Schallplatte aufnehmen +</t>
        </is>
      </c>
    </row>
    <row r="16137">
      <c r="A16137" t="inlineStr">
        <is>
          <t>Schalltrichter</t>
        </is>
      </c>
      <c r="B16137" t="inlineStr"/>
      <c r="C16137" t="inlineStr"/>
      <c r="D16137" t="inlineStr">
        <is>
          <t>sừng, gạc hươu, nai...), râu, anten, mào, lông, chất sừng, đồ dùng bắng sừng, tù và, còi, kèn co, đe hai đầu nhọn, đầu nhọn trăng lưỡi liềm, mỏm, nhánh, cành = durch einen Schalltrichter sprechen +</t>
        </is>
      </c>
    </row>
    <row r="16138">
      <c r="A16138" t="inlineStr">
        <is>
          <t>Schalotte</t>
        </is>
      </c>
      <c r="B16138" t="inlineStr"/>
      <c r="C16138" t="inlineStr"/>
      <c r="D16138" t="inlineStr">
        <is>
          <t>hành tăm</t>
        </is>
      </c>
    </row>
    <row r="16139">
      <c r="A16139" t="inlineStr">
        <is>
          <t>Schaltbild</t>
        </is>
      </c>
      <c r="B16139" t="inlineStr"/>
      <c r="C16139" t="inlineStr"/>
      <c r="D16139">
        <f> das Schaltbild +</f>
        <v/>
      </c>
    </row>
    <row r="16140">
      <c r="A16140" t="inlineStr">
        <is>
          <t>Schaltbrett</t>
        </is>
      </c>
      <c r="B16140" t="inlineStr"/>
      <c r="C16140" t="inlineStr"/>
      <c r="D16140" t="inlineStr">
        <is>
          <t>tổng đài = das Schaltbrett +</t>
        </is>
      </c>
    </row>
    <row r="16141">
      <c r="A16141" t="inlineStr">
        <is>
          <t>schalten</t>
        </is>
      </c>
      <c r="B16141" t="inlineStr"/>
      <c r="C16141" t="inlineStr"/>
      <c r="D16141" t="inlineStr">
        <is>
          <t>đổi, thay, thay đổi, đổi chác, biến đổi, đổi thành, đổi ra tiền lẻ, sang tuần trăng mới, sang tuần trăng non, thay quần áo, đổi tàu xe - đổi chỗ, dời chỗ, di chuyển, + off) trút bỏ, trút lên, dùng mưu mẹo, dùng mưu kế, xoay xở, xoay xở để kiếm sống, nó quanh co, nói lập lờ, nói nước đôi, sang - bước nhẹ, đi nhẹ bước, nhảy múa nhẹ nhàng, trật bước, hụt chân, bước hụt, vấp, lầm, lầm lỗi, nói lỡ lời, ngáng, ngoéo, làm cho vấp ngã, thả trượt, nhả = synchron schalten + = mit etwas schalten und walten +</t>
        </is>
      </c>
    </row>
    <row r="16142">
      <c r="A16142" t="inlineStr">
        <is>
          <t>Schalter</t>
        </is>
      </c>
      <c r="B16142" t="inlineStr"/>
      <c r="C16142" t="inlineStr"/>
      <c r="D16142" t="inlineStr">
        <is>
          <t>cành cây mềm, gậy mềm, mớ tóc độn, lọc tóc độn, cái ghi, cái ngắt, cái ngắt điện, cái chuyển mạch, cái đổi - cửa sổ, cửa kính, tủ kính bày hàng, vật th xuống để nhiễu xạ = der Schalter +</t>
        </is>
      </c>
    </row>
    <row r="16143">
      <c r="A16143" t="inlineStr">
        <is>
          <t>Schaltgetriebe</t>
        </is>
      </c>
      <c r="B16143" t="inlineStr"/>
      <c r="C16143" t="inlineStr"/>
      <c r="D16143" t="inlineStr">
        <is>
          <t>sự chuyển giao, sự truyền</t>
        </is>
      </c>
    </row>
    <row r="16144">
      <c r="A16144" t="inlineStr">
        <is>
          <t>Schalthebel</t>
        </is>
      </c>
      <c r="B16144" t="inlineStr"/>
      <c r="C16144" t="inlineStr"/>
      <c r="D16144" t="inlineStr">
        <is>
          <t>cần điều khiển</t>
        </is>
      </c>
    </row>
    <row r="16145">
      <c r="A16145" t="inlineStr">
        <is>
          <t>Schaltkreis</t>
        </is>
      </c>
      <c r="B16145" t="inlineStr"/>
      <c r="C16145" t="inlineStr"/>
      <c r="D16145" t="inlineStr">
        <is>
          <t>chu vi, đường vòng quanh, sự đi vòng quanh, cuộc kinh lý, cuộc tuần du, cuộc tuần tra, địa phận đi kinh lý, mạch, vòng đua, hệ thống rạp hát, rạp chiếu bóng, sự nối tiếp của sự việc...)</t>
        </is>
      </c>
    </row>
    <row r="16146">
      <c r="A16146" t="inlineStr">
        <is>
          <t>Schaltschrank</t>
        </is>
      </c>
      <c r="B16146" t="inlineStr"/>
      <c r="C16146" t="inlineStr"/>
      <c r="D16146" t="inlineStr">
        <is>
          <t>tổng đài</t>
        </is>
      </c>
    </row>
    <row r="16147">
      <c r="A16147" t="inlineStr">
        <is>
          <t>Schalttafel</t>
        </is>
      </c>
      <c r="B16147" t="inlineStr"/>
      <c r="C16147" t="inlineStr"/>
      <c r="D16147" t="inlineStr">
        <is>
          <t>cán ô, panô, ô vải khác màu, mảnh da, danh sách hội thẩm, ban hội thẩm, danh sách báo cáo, danh sách bác sĩ bảo hiểm, nhóm người tham gia hội thảo, nhóm người tham gia tiết mục "trả lời câu đố" ... - cuộc hội thảo..., Panô, bức tranh tấm, bức ảnh dài, đệm yên ngựa, yên ngựa, bảng, panen = die Schalttafel +</t>
        </is>
      </c>
    </row>
    <row r="16148">
      <c r="A16148" t="inlineStr">
        <is>
          <t>Schaltuhr</t>
        </is>
      </c>
      <c r="B16148" t="inlineStr"/>
      <c r="C16148" t="inlineStr"/>
      <c r="D16148" t="inlineStr">
        <is>
          <t>người bấm giờ, đồng hồ bấm giờ</t>
        </is>
      </c>
    </row>
    <row r="16149">
      <c r="A16149" t="inlineStr">
        <is>
          <t>Schaltung</t>
        </is>
      </c>
      <c r="B16149" t="inlineStr"/>
      <c r="C16149" t="inlineStr"/>
      <c r="D16149" t="inlineStr">
        <is>
          <t>chu vi, đường vòng quanh, sự đi vòng quanh, cuộc kinh lý, cuộc tuần du, cuộc tuần tra, địa phận đi kinh lý, mạch, vòng đua, hệ thống rạp hát, rạp chiếu bóng, sự nối tiếp của sự việc...) = die Schaltung + = die Schaltung + = die Schaltung + = die integrierte Schaltung +</t>
        </is>
      </c>
    </row>
    <row r="16150">
      <c r="A16150" t="inlineStr">
        <is>
          <t>Schalung</t>
        </is>
      </c>
      <c r="B16150" t="inlineStr"/>
      <c r="C16150" t="inlineStr"/>
      <c r="D16150">
        <f> die Schalung +</f>
        <v/>
      </c>
    </row>
    <row r="16151">
      <c r="A16151" t="inlineStr">
        <is>
          <t>Schaluppe</t>
        </is>
      </c>
      <c r="B16151" t="inlineStr"/>
      <c r="C16151" t="inlineStr"/>
      <c r="D16151" t="inlineStr">
        <is>
          <t>tàu sà lúp</t>
        </is>
      </c>
    </row>
    <row r="16152">
      <c r="A16152" t="inlineStr">
        <is>
          <t>Scham</t>
        </is>
      </c>
      <c r="B16152" t="inlineStr"/>
      <c r="C16152" t="inlineStr"/>
      <c r="D16152" t="inlineStr">
        <is>
          <t>sự thẹn, sự ngượng, sự hổ thẹn, sự tủi thẹn, điều xấu hổ, mối nhục = die weibliche Scham +</t>
        </is>
      </c>
    </row>
    <row r="16153">
      <c r="A16153" t="inlineStr">
        <is>
          <t>Schamhaftigkeit</t>
        </is>
      </c>
      <c r="B16153" t="inlineStr"/>
      <c r="C16153" t="inlineStr"/>
      <c r="D16153" t="inlineStr">
        <is>
          <t>tính thẹn thò, tính bẽn lẽn, tính e lệ</t>
        </is>
      </c>
    </row>
    <row r="16154">
      <c r="A16154" t="inlineStr">
        <is>
          <t>schamlos</t>
        </is>
      </c>
      <c r="B16154" t="inlineStr"/>
      <c r="C16154" t="inlineStr"/>
      <c r="D16154" t="inlineStr">
        <is>
          <t>mày râu nhẵn nhụi, không che mặt nạ, không che mạng, trơ tráo, mặt dạn mày dày - hiển nhiên, rành rành, rõ ràng, trắng trợn - khiếm nhâ, bất lịch sự, không đứng đắn, không đoan trang, vô liêm sỉ, không biết xấu hổ, trơ trẽn - không biết thẹn, trở trẽn - không nao núng, không bối rối - không xấu hổ, không hổ thẹn, không ngượng - không đỏ mặt</t>
        </is>
      </c>
    </row>
    <row r="16155">
      <c r="A16155" t="inlineStr">
        <is>
          <t>Schamlosigkeit</t>
        </is>
      </c>
      <c r="B16155" t="inlineStr"/>
      <c r="C16155" t="inlineStr"/>
      <c r="D16155" t="inlineStr">
        <is>
          <t>sự không biết thẹn, sự không biết xấu hổ, sự vô liêm sỉ, sự trơ trẽn</t>
        </is>
      </c>
    </row>
    <row r="16156">
      <c r="A16156" t="inlineStr">
        <is>
          <t>Schandfleck</t>
        </is>
      </c>
      <c r="B16156" t="inlineStr"/>
      <c r="C16156" t="inlineStr"/>
      <c r="D16156" t="inlineStr">
        <is>
          <t>vết nhơ, vết hoen ố - tật, nhược điểm, thiếu sót - điểm yếu, dấu, vết, vết xoá, vết nhục - cảnh mờ, dáng mập mờ, trạng thái mập mờ, vết mực, vết ố, bết nhơ - nhãn, loại hàng, dấu sắt nung, vết dấu sắt nung, khúc củi đang cháy dở, cây đuốc, thanh gươm, thanh kiếm, bệnh gỉ - tình trạng bị ghét bỏ, tình trạng bị ruồng bỏ, tình trạng không được sủng ái, tình trạng giáng chức, tình trạng bị thất thế, sự ô nhục, sự nhục nhã, sự hổ thẹn, điều ô nhục - điều nhục nhã, điều hổ thẹn - điều chướng mắt, vật chướng mắt - điều xấu hổ, sự nói xấu, sự gièm pha, vết bẩn, chữ viết líu nhíu, sự nói líu nhíu, sự nói lắp, hát nhịu, luyến âm - - đốm, vết đen, chấm đen ở đầu bàn bi-a, cá đù chấm, bồ câu đốm, nơi, chốn, sự chấm trước, con ngựa được chấm, một chút, một ít, đèn sân khấu spotlight), địa vị, chỗ làm ăn, chức vụ, vị trí trong danh sách - sự biến màu, thuốc màu, phẩm, chất nhuộm màu - điều sỉ nhục, dấu hiệu bệnh, lỗ thở, nốt dát, đầu nhuỵ, dùng số nhiều) dấu Chúa - loét, ung, nhọt</t>
        </is>
      </c>
    </row>
    <row r="16157">
      <c r="A16157" t="inlineStr">
        <is>
          <t>Schandtat</t>
        </is>
      </c>
      <c r="B16157" t="inlineStr"/>
      <c r="C16157" t="inlineStr"/>
      <c r="D16157" t="inlineStr">
        <is>
          <t>iniquitousness, điều trái với đạo lý, điều tội lỗi, điều hết sức bất công</t>
        </is>
      </c>
    </row>
    <row r="16158">
      <c r="A16158" t="inlineStr">
        <is>
          <t>Schanktisch</t>
        </is>
      </c>
      <c r="B16158" t="inlineStr"/>
      <c r="C16158" t="inlineStr"/>
      <c r="D16158" t="inlineStr">
        <is>
          <t>quán giải khát, tủ đựng bát đĩa, cái đấm, cái vả, cái tát, điều rũi, điều bất hạnh</t>
        </is>
      </c>
    </row>
    <row r="16159">
      <c r="A16159" t="inlineStr">
        <is>
          <t>Schankwirt</t>
        </is>
      </c>
      <c r="B16159" t="inlineStr"/>
      <c r="C16159" t="inlineStr"/>
      <c r="D16159" t="inlineStr">
        <is>
          <t>chủ quán, người thu thuế = der konzessionierte Schankwirt +</t>
        </is>
      </c>
    </row>
    <row r="16160">
      <c r="A16160" t="inlineStr">
        <is>
          <t>Schanze</t>
        </is>
      </c>
      <c r="B16160" t="inlineStr"/>
      <c r="C16160" t="inlineStr"/>
      <c r="D16160" t="inlineStr">
        <is>
          <t>chân đèn, đế nến, chân đèn có móc treo vào tường, đế nến có móc treo vào tường, cái đầu, chỏm đầu, công sự nhỏ, nơi trú ẩn, bình phong = die Schanze +</t>
        </is>
      </c>
    </row>
    <row r="16161">
      <c r="A16161" t="inlineStr">
        <is>
          <t>Schanzen</t>
        </is>
      </c>
      <c r="B16161" t="inlineStr"/>
      <c r="C16161" t="inlineStr"/>
      <c r="D16161" t="inlineStr">
        <is>
          <t>cửa nhỏ hình bán nguyệt, lỗ máy chém, công sự hình bán nguyệt</t>
        </is>
      </c>
    </row>
    <row r="16162">
      <c r="A16162" t="inlineStr">
        <is>
          <t>Schar</t>
        </is>
      </c>
      <c r="B16162" t="inlineStr"/>
      <c r="C16162" t="inlineStr"/>
      <c r="D16162" t="inlineStr">
        <is>
          <t>dải, băng, đai, nẹp, dải đóng gáy sách, dải cổ áo, dải băng, đoàn, toán, lũ, bọn, bầy, dàn nhạc, ban nhạc - nhóm, đàn - đội quân, bọn người tụ tập - ổ gà gô, ổ, đám, bộ - toàn bộ thuỷ thủ trên tàu, toàn bộ người lái và nhân viên trên máy bay, ban nhóm, đội, tụi, bè lũ - sự bỏ chạy, sự rút chạy, sự bay, chuyến bay, sự truy đuổi, sự đuổi bắt, đường đạn, sự bay vụt, tầm bay, sự trôi nhanh, sự bay bổng, sự phiêu diêu, tầng, đợt, loạt, trấu, phi đội, cuộc thi bắn cung tầm xa - tên dùng trong cuộc thi bắn cung tầm xa flight arrow) - cụm, túm, len phế phẩm, bông phế phẩm, bột len, bột vải, kết tủa xốp, chất lẳng xốp, đám đông, các con chiên, giáo dân - trong từ ghép người chăn - quân đoàn La-mâ, từ ba đến sáu nghìn người), nhiều, vô số - trung đoàn - chỗ nông, chỗ cạn, bãi cát ngập nước nông, sự nguy hiểm ngầm, sự trở ngại ngấm ngầm, số đông, đàn cá - đội hướng đạo sinh, phân đội kỵ binh, quân, bộ đội, lính, gánh</t>
        </is>
      </c>
    </row>
    <row r="16163">
      <c r="A16163" t="inlineStr">
        <is>
          <t>Scharen</t>
        </is>
      </c>
      <c r="B16163" t="inlineStr"/>
      <c r="C16163" t="inlineStr"/>
      <c r="D16163" t="inlineStr">
        <is>
          <t>nhồi bằng bông len phế phẩm, tụ tập, quây quần, tập trung lại thành đám đông, lũ lượt kéo đến</t>
        </is>
      </c>
    </row>
    <row r="16164">
      <c r="A16164" t="inlineStr">
        <is>
          <t>scharen</t>
        </is>
      </c>
      <c r="B16164" t="inlineStr"/>
      <c r="C16164" t="inlineStr"/>
      <c r="D16164" t="inlineStr">
        <is>
          <t>mọc thành đám, mọc thành cụm, ra thành cụm, tụ họp lại, tụm lại, thu gộp, góp lại, hợp lại, bó lại</t>
        </is>
      </c>
    </row>
    <row r="16165">
      <c r="A16165" t="inlineStr">
        <is>
          <t>scharf</t>
        </is>
      </c>
      <c r="B16165" t="inlineStr"/>
      <c r="C16165" t="inlineStr"/>
      <c r="D16165" t="inlineStr">
        <is>
          <t>làm trầy, để cọ xơ ra, để mài mòn - hăng, cay sè, chua cay, gay gắt - - sắc, sắc bén, sắc sảo, nhạy, tinh, thính, buốt, gay gắc, kịch liệt, sâu sắc, cấp, nhọn, cao, the thé, có dấu sắc - có ngạnh, có gai - làm cho đau đớn, làm buốt, làm nhức nhối, đay nghiến - đắng, cay đắng, chua xót, đau đớn, đau khổ, thảm thiết, ác liệt, quyết liệt, rét buốt - đang cháy, thiết tha, mãnh liệt, ghê gớm, cháy cổ, rát mặt, nóng bỏng, nóng hổi, cấp bách - giòn, quả quyết, mạnh mẽ, sinh động, hoạt bát, quăn tít, xoăn tít, mát, làm sảng khoái, làm khoẻ người, diêm dúa, bảnh bao - cắt da cắt thịt, cay độc - có lưỡi, có viền, có bờ, có gờ, có cạnh, có rìa, có lề - tốt, nguyên chất, nhỏ, mịn, thanh mảnh, khả quan, hay, giải, lớn, đường bệ, đẹp, xinh, bảnh, trong sáng, sặc sỡ, rực rỡ, loè loẹt, cầu kỳ, có ý kiến khen ngợi, có ý ca ngợi, tế nhị, tinh vi, chính xác - cao thượng, cao quý, hoàn toàn sung sức, khéo - xé tai, chói tai, rít lên kêu kèn kẹt, làm khó chịu, làm gai người - nóng, nóng bức, cay nồng, cay bỏng, nồng nặc, còn ngửi thấy rõ, nóng nảy, sôi nổi, hăng hái, sốt dẻo, mới phát hành giấy bạc, giật gân, được mọi người hy vọng, thắng hơn cả, dễ nhận ra và khó sử dụng - thế hiệu cao, phóng xạ, dâm đãng, dê, vừa mới kiếm được một cách bất chính, vừa mới ăn cắp được, bị công an truy nã, không an toàn cho kẻ trốn tránh, giận dữ - thấm thía - bén, buốt thấu xương, chói, trong và cao, nhói, dữ dội, nhiệt tình, ham mê, say mê, ham thích, tuyệt diệu, cừ khôi, xuất sắc - thấu suốt - - nhọc sắc, xoi mói, nhức nhối, nhức óc, châm chọc - hơi cay, cay cay, kích thích, khêu gợi ngầm, có duyên thầm - cay, buốt nhói, cồn cào, làm cảm động, làm mủi lòng, thương tâm - có đầu nhọn, được nhấn mạnh, được làm nổi bật, được làm rõ ràng, được làm hiển nhiên - - sắt, rõ ràng, rõ rệt, sắc nét, thình lình, đột ngột, hắc, chua, rít the thé, cay nghiệt, độc địa, lạnh buốt, thông minh, láu lỉnh, ma mảnh, bất chính, nhanh, mạnh, điếc, không kêu, thăng, diện, đẹp trai - sắc cạnh, sắc nhọn, đúng - khôn, khôn ngoan, thấu xương - bị chua, lên men, ẩm, ướt, ấm là lạnh, hay cáu bắn, khó tính, chanh chua, tồi, kém - có nhiều gai, giống gai, gai góc, hắc búa, khó giải quyết - hơi chua, ngọt ngào mà chua cay - chát, chua chát, hay cáu gắt, quàn quạu, bắn tính - sunfuric = scharf + = scharf + = scharf + = scharf + = scharf + = scharf + = scharf + = scharf + = scharf + = scharf sein +</t>
        </is>
      </c>
    </row>
    <row r="16166">
      <c r="A16166" t="inlineStr">
        <is>
          <t>Scharfblick</t>
        </is>
      </c>
      <c r="B16166" t="inlineStr"/>
      <c r="C16166" t="inlineStr"/>
      <c r="D16166" t="inlineStr">
        <is>
          <t>sự sáng suốt, sự sáng trí, sự minh mẫn = der Scharfblick +</t>
        </is>
      </c>
    </row>
    <row r="16167">
      <c r="A16167" t="inlineStr">
        <is>
          <t>Scharfe</t>
        </is>
      </c>
      <c r="B16167" t="inlineStr"/>
      <c r="C16167" t="inlineStr"/>
      <c r="D16167" t="inlineStr">
        <is>
          <t>vị cay, tính chua cay, tính buốt nhói, sự cồn cào, tính sâu sắc, sự thấm thía, tính cảm động, nỗi thương tâm</t>
        </is>
      </c>
    </row>
    <row r="16168">
      <c r="A16168" t="inlineStr">
        <is>
          <t>scharfkantig</t>
        </is>
      </c>
      <c r="B16168" t="inlineStr"/>
      <c r="C16168" t="inlineStr"/>
      <c r="D16168" t="inlineStr">
        <is>
          <t>sắc, rõ cạnh, bực mình, cáu kỉnh</t>
        </is>
      </c>
    </row>
    <row r="16169">
      <c r="A16169" t="inlineStr">
        <is>
          <t>Scharfmacher</t>
        </is>
      </c>
      <c r="B16169" t="inlineStr"/>
      <c r="C16169" t="inlineStr"/>
      <c r="D16169" t="inlineStr">
        <is>
          <t>người khích động quần chúng, người gây phiến động, máy trộn, máy khuấy</t>
        </is>
      </c>
    </row>
    <row r="16170">
      <c r="A16170" t="inlineStr">
        <is>
          <t>Scharfrichter</t>
        </is>
      </c>
      <c r="B16170" t="inlineStr"/>
      <c r="C16170" t="inlineStr"/>
      <c r="D16170" t="inlineStr">
        <is>
          <t>người thực hiện, người thi hành, người thi hành di chúc</t>
        </is>
      </c>
    </row>
    <row r="16171">
      <c r="A16171" t="inlineStr">
        <is>
          <t>scharfsichtig</t>
        </is>
      </c>
      <c r="B16171" t="inlineStr"/>
      <c r="C16171" t="inlineStr"/>
      <c r="D16171" t="inlineStr">
        <is>
          <t>sáng suốt, sáng trí, minh mẫn</t>
        </is>
      </c>
    </row>
    <row r="16172">
      <c r="A16172" t="inlineStr">
        <is>
          <t>Scharfsinn</t>
        </is>
      </c>
      <c r="B16172" t="inlineStr"/>
      <c r="C16172" t="inlineStr"/>
      <c r="D16172" t="inlineStr">
        <is>
          <t>sự nhạy bén, sự nhạy cảm, sự thính, mũi nhọn - sự sắc, tính sắc bén, tính sắc sảo, tính nhạy, tính tinh, tính thính, sự buốt, tính gay gắt, tính kịch liệt, tính sâu sắc, tính cấp phát, tính nhọn, tính cao, tính the thé - sự sắc sảo, óc tinh khôn, tính láu, tính tinh ranh - sự sáng chói, sự rực rỡ, sự tài giỏi, sự lỗi lạc, tài hoa - tính chất sâu, độ sâu, mức sâu - chiều sâu, bề sâu, độ dày, sự sâu xa, tính thâm trầm, tầm hiểu biết, năng lực, trình độ, chỗ sâu, chỗ thầm kín, đáy, chỗ tận cùng, vực thẳm - sự nhận thức rõ, sự sâu sắc, sự sáng suốt - sự sắc bén, sự sắc nhọn, sự rét buốt, sự buốt thấu xương, sự chói, tính trong và cao, sự đau buốt, sự đau nhói, sự dữ dội, sự thấm thía, sự tính, sự chua cay, sự gay gắt, sự mãnh liệt - sự thiết tha, sự hăng hái, sự sôi nổi, sự nhiệt tình, sự ham mê, sự say mê, sự ham thích - sự thâm nhập, sự lọt vào, sự thấm qua, sự xuyên qua, sự xuyên vào, tầm xuyên qua, sự thấu suốt - sự thông minh, sự minh mẫn, sự khôn ngoan - muối, sự châm chọc, sự hóm hỉnh, sự ý nhị, dòng nước biển bất thường tràn ngược lên sông, lọ đựng muối để bàn, thuỷ thủ lão luyện old salt), salt-marsh - sự khôn, tính khôn ngoan, sự đau đớn, sự nhức nhối</t>
        </is>
      </c>
    </row>
    <row r="16173">
      <c r="A16173" t="inlineStr">
        <is>
          <t>scharfsinnig</t>
        </is>
      </c>
      <c r="B16173" t="inlineStr"/>
      <c r="C16173" t="inlineStr"/>
      <c r="D16173" t="inlineStr">
        <is>
          <t>sắc, sắc bén, sắc sảo, nhạy, tinh, thính, buốt, gay gắc, kịch liệt, sâu sắc, cấp, nhọn, cao, the thé, có dấu sắc - sợ hãi, e sợ, nhận thức, tri giác, thấy rõ, cảm thấy rõ, nhận thức nhanh, tiếp thu nhanh, thông minh - tinh khôn, láu, tinh ranh, mánh khoé - lanh lợi, duyên dáng, đáng yêu, xinh xắn - nhận thức rõ, sáng suốt - biết phân biệt, có óc phán đoán, biết suy xét, sai biệt - bén, rét buốt, buốt thấu xương, chói, trong và cao, nhói, dữ dội, thấm thía, chua cay, đay nghiến, gay gắt, mãnh liệt, thiết tha, hăng hái, sôi nổi, nhiệt tình, ham mê, say mê, ham thích, tuyệt diệu - cừ khôi, xuất sắc - thấu suốt - sáng trí, minh mẫn - khôn ngoan, khôn - đau đớn, nhức nhối, thấu xương - phảng phất, huyền ảo, khó thấy, tinh vi, tinh tế, tế nhị, khôn khéo, tin nhanh, xảo quyệt, quỷ quyệt, mỏng</t>
        </is>
      </c>
    </row>
    <row r="16174">
      <c r="A16174" t="inlineStr">
        <is>
          <t>scharfstellen</t>
        </is>
      </c>
      <c r="B16174" t="inlineStr"/>
      <c r="C16174" t="inlineStr"/>
      <c r="D16174" t="inlineStr">
        <is>
          <t>làm tụ vào, điều chỉnh tiêu điểm, làm nổi bật, tập trung, tụ vào tiêu điểm, tập trung vào một điểm</t>
        </is>
      </c>
    </row>
    <row r="16175">
      <c r="A16175" t="inlineStr">
        <is>
          <t>Scharlach</t>
        </is>
      </c>
      <c r="B16175" t="inlineStr"/>
      <c r="C16175" t="inlineStr"/>
      <c r="D16175" t="inlineStr">
        <is>
          <t>bệnh xcaclatin, bệnh tinh hồng nhiệt, khuynh hướng thích chồng bộ đội = der Scharlach +</t>
        </is>
      </c>
    </row>
    <row r="16176">
      <c r="A16176" t="inlineStr">
        <is>
          <t>Scharlachrot</t>
        </is>
      </c>
      <c r="B16176" t="inlineStr"/>
      <c r="C16176" t="inlineStr"/>
      <c r="D16176" t="inlineStr">
        <is>
          <t>màu đỏ tươi, quần áo màu đỏ tươi</t>
        </is>
      </c>
    </row>
    <row r="16177">
      <c r="A16177" t="inlineStr">
        <is>
          <t>scharlachrot</t>
        </is>
      </c>
      <c r="B16177" t="inlineStr"/>
      <c r="C16177" t="inlineStr"/>
      <c r="D16177" t="inlineStr">
        <is>
          <t>chính, chủ yếu, cốt yếu, số lượng, đỏ thắm - đỏ tươi</t>
        </is>
      </c>
    </row>
    <row r="16178">
      <c r="A16178" t="inlineStr">
        <is>
          <t>Scharlatan</t>
        </is>
      </c>
      <c r="B16178" t="inlineStr"/>
      <c r="C16178" t="inlineStr"/>
      <c r="D16178" t="inlineStr">
        <is>
          <t>lang băm, kẻ bất tài mà hay loè bịp - người bán thuốc rong, lăng băm, kẻ khoác lác lừa người - tiếng kêu cạc cạc, kẻ bất tài nhưng làm bộ giỏi giang, có tính chất lang băm</t>
        </is>
      </c>
    </row>
    <row r="16179">
      <c r="A16179" t="inlineStr">
        <is>
          <t>Scharnier</t>
        </is>
      </c>
      <c r="B16179" t="inlineStr"/>
      <c r="C16179" t="inlineStr"/>
      <c r="D16179" t="inlineStr">
        <is>
          <t>bản lề, khớp nối, miếng giấy nhỏ phết sãn hồ, nguyên tắc trung tâm, điểm mấu chốt - chỗ nối, mối nối, đầu nối, khớp, mấu, đốt, khe nứt, thớ nứt, súc thịt, mối hàn, mối ghép, ổ lưu manh, ổ gái điếm lén lút, tiệm lén hút, hắc điếm</t>
        </is>
      </c>
    </row>
    <row r="16180">
      <c r="A16180" t="inlineStr">
        <is>
          <t>Scharren</t>
        </is>
      </c>
      <c r="B16180" t="inlineStr"/>
      <c r="C16180" t="inlineStr"/>
      <c r="D16180" t="inlineStr">
        <is>
          <t>sự nạo, sự cạo, tiếng nạo, tiếng cạo kèn kẹt, tiếng sột soạt, tình trạng khó khăn, tình trạng lúng túng, sự kéo lê chân ra đằng sau</t>
        </is>
      </c>
    </row>
    <row r="16181">
      <c r="A16181" t="inlineStr">
        <is>
          <t>Schatten</t>
        </is>
      </c>
      <c r="B16181" t="inlineStr"/>
      <c r="C16181" t="inlineStr"/>
      <c r="D16181" t="inlineStr">
        <is>
          <t>mây, đám mây, đám, đàn, đoàn, bầy, bóng mây, bóng đen, sự buồn rầu, điều bất hạnh, vết vẩn đục, trời, bầu trời - bóng, bóng tối &amp; ), số nhiều) chỗ có bóng râm, chỗ bóng mát, bóng đêm, sự chuyển dần màu, bức tranh tô màu chuyển dần, sự hơi khác nhau, sắc thái, một chút, một ít, vật vô hình - vong hồn, vong linh, tán đèn, chụp đèn, cái lưỡi trai, ) mành mành cửa sổ, hầm rượu - bóng tối, bóng râm, bóng mát, chỗ tối, hình bóng, bạn nối khố, bạn thân, người theo sát như hình với bóng, người đi theo không rời bước, điểm báo trước, dấu vết, chút, gợn, sự tối tăm - sự che chở, sự bảo vệ = der Schatten + = in den Schatten stellen + = jemanden in den Schatten stellen +</t>
        </is>
      </c>
    </row>
    <row r="16182">
      <c r="A16182" t="inlineStr">
        <is>
          <t>Schattenbild</t>
        </is>
      </c>
      <c r="B16182" t="inlineStr"/>
      <c r="C16182" t="inlineStr"/>
      <c r="D16182" t="inlineStr">
        <is>
          <t>bóng, bóng tối, bóng râm, bóng mát, chỗ tối, hình bóng, bạn nối khố, bạn thân, người theo sát như hình với bóng, người đi theo không rời bước, điểm báo trước, dấu vết, chút, gợn - vật vô hình, sự tối tăm, sự che chở, sự bảo vệ</t>
        </is>
      </c>
    </row>
    <row r="16183">
      <c r="A16183" t="inlineStr">
        <is>
          <t>schattenhaft</t>
        </is>
      </c>
      <c r="B16183" t="inlineStr"/>
      <c r="C16183" t="inlineStr"/>
      <c r="D16183" t="inlineStr">
        <is>
          <t>tối, có bóng tối, có bóng râm, không thực, mờ ảo, mờ mờ, không rõ rệt - có bóng mát, trong bóng mát, bị che, ám muội, mờ ám, khả nhi</t>
        </is>
      </c>
    </row>
    <row r="16184">
      <c r="A16184" t="inlineStr">
        <is>
          <t>Schattenspiel</t>
        </is>
      </c>
      <c r="B16184" t="inlineStr"/>
      <c r="C16184" t="inlineStr"/>
      <c r="D16184" t="inlineStr">
        <is>
          <t>tuồng bóng</t>
        </is>
      </c>
    </row>
    <row r="16185">
      <c r="A16185" t="inlineStr">
        <is>
          <t>schattieren</t>
        </is>
      </c>
      <c r="B16185" t="inlineStr"/>
      <c r="C16185" t="inlineStr"/>
      <c r="D16185" t="inlineStr">
        <is>
          <t>che bóng mát cho, che, làm tối sầm, làm sa sầm, đánh bóng, tô đậm dần, tô nhạt dần, điều chỉnh độ cao, + off) đậm dần lên, nhạt dần đi, chuyền dần sang màu khác, thay đổi sắc thái - nhuốm màu, pha màu, có vẻ, đượm vẻ - tô màu, gạch gạch, đánh bóng bằng đường gạch</t>
        </is>
      </c>
    </row>
    <row r="16186">
      <c r="A16186" t="inlineStr">
        <is>
          <t>Schattierung</t>
        </is>
      </c>
      <c r="B16186" t="inlineStr"/>
      <c r="C16186" t="inlineStr"/>
      <c r="D16186" t="inlineStr">
        <is>
          <t>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 - sắc, màu sắc, thuốc vẽ, thuốc màu, nghệ thuật vẽ màu, nước da, sắc da, cờ, màu cờ, sắc áo, cớ - hue and cry tiếng kêu la, sự kêu la, to pursue with hue and cry kêu la đuổi bắt, to raise a hue and cry against somebody lớn tiếng phản đối ai, sự công bố bắt một tội nhân - bóng, bóng tối &amp; ), số nhiều) chỗ có bóng râm, chỗ bóng mát, bóng đêm, sự chuyển dần màu, bức tranh tô màu chuyển dần, sự hơi khác nhau, một chút, một ít, vật vô hình, vong hồn - vong linh, tán đèn, chụp đèn, cái lưỡi trai, ) mành mành cửa sổ, hầm rượu - sự che, sự đánh bóng - màu nhẹ, nét thoáng - đường gạch bóng, nét chải</t>
        </is>
      </c>
    </row>
    <row r="16187">
      <c r="A16187" t="inlineStr">
        <is>
          <t>schattig</t>
        </is>
      </c>
      <c r="B16187" t="inlineStr"/>
      <c r="C16187" t="inlineStr"/>
      <c r="D16187" t="inlineStr">
        <is>
          <t>có bóng mát, có những lùm cây - tối, có bóng tối, có bóng râm, không thực, mờ ảo, mờ mờ, không rõ rệt - trong bóng mát, bị che, ám muội, mờ ám, khả nhi</t>
        </is>
      </c>
    </row>
    <row r="16188">
      <c r="A16188" t="inlineStr">
        <is>
          <t>Schatz</t>
        </is>
      </c>
      <c r="B16188" t="inlineStr"/>
      <c r="C16188" t="inlineStr"/>
      <c r="D16188" t="inlineStr">
        <is>
          <t>người thân mến, người yêu quý, người đáng yêu, người đáng quý, vật đáng yêu, vật đáng quý - mật ong, mật, sự dịu dàng, sự ngọt ngào, mình yêu quý, anh yêu quý, em yêu quý, con yêu quý - sự có nhiều, sự dồi dào, dự trữ, kho hàng, cửa hàng, cửa hiệu, cửa hàng bách hoá, hàng tích trữ, đồ dự trữ, hàng để cung cấp - người yêu, người tình - bạc vàng, châu báu, của cải, kho của quý, của quý, vật quý, người được việc = Schatz! + = mein Schatz + = sein Schatz + = der versteckte Schatz + = der herrenlose Schatz +</t>
        </is>
      </c>
    </row>
    <row r="16189">
      <c r="A16189" t="inlineStr">
        <is>
          <t>Schatzamt</t>
        </is>
      </c>
      <c r="B16189" t="inlineStr"/>
      <c r="C16189" t="inlineStr"/>
      <c r="D16189" t="inlineStr">
        <is>
          <t>Bộ Tài chính Anh, kho bạc quốc gia, ngân khố quốc gia, tiền riêng, toà án tài chính Court of Exchequer)</t>
        </is>
      </c>
    </row>
    <row r="16190">
      <c r="A16190" t="inlineStr">
        <is>
          <t>Schatzmeister</t>
        </is>
      </c>
      <c r="B16190" t="inlineStr"/>
      <c r="C16190" t="inlineStr"/>
      <c r="D16190" t="inlineStr">
        <is>
          <t>người thủ quỹ</t>
        </is>
      </c>
    </row>
    <row r="16191">
      <c r="A16191" t="inlineStr">
        <is>
          <t>Schau</t>
        </is>
      </c>
      <c r="B16191" t="inlineStr"/>
      <c r="C16191" t="inlineStr"/>
      <c r="D16191" t="inlineStr">
        <is>
          <t>sự bày tỏ, sự trưng bày, cuộc triển lãm, sự phô trương, sự khoe khoang, cuộc biểu diễn, bề ngoài, hình thức, sự giả đò, sự giả bộ, cơ hội, dịp, nước đầu ối, việc, công việc kinh doanh - việc làm ăn, trận đánh, chiến dịch = zur Schau tragen + = zur Schau stellen +</t>
        </is>
      </c>
    </row>
    <row r="16192">
      <c r="A16192" t="inlineStr">
        <is>
          <t>Schaubild</t>
        </is>
      </c>
      <c r="B16192" t="inlineStr"/>
      <c r="C16192" t="inlineStr"/>
      <c r="D16192" t="inlineStr">
        <is>
          <t>bản đồ đi biển, hải đồ, bản đồ, đồ thị, biểu đồ - tranh tầm sâu, cảnh tầm sâu</t>
        </is>
      </c>
    </row>
    <row r="16193">
      <c r="A16193" t="inlineStr">
        <is>
          <t>Schaubude</t>
        </is>
      </c>
      <c r="B16193" t="inlineStr"/>
      <c r="C16193" t="inlineStr"/>
      <c r="D16193" t="inlineStr">
        <is>
          <t>sự bày tỏ, sự trưng bày, cuộc triển lãm, sự phô trương, sự khoe khoang, cuộc biểu diễn, bề ngoài, hình thức, sự giả đò, sự giả bộ, cơ hội, dịp, nước đầu ối, việc, công việc kinh doanh - việc làm ăn, trận đánh, chiến dịch</t>
        </is>
      </c>
    </row>
    <row r="16194">
      <c r="A16194" t="inlineStr">
        <is>
          <t>Schauder</t>
        </is>
      </c>
      <c r="B16194" t="inlineStr"/>
      <c r="C16194" t="inlineStr"/>
      <c r="D16194" t="inlineStr">
        <is>
          <t>sự ghê rợn, sự rùng mình, sự sởn gáy, sự khiếp đảm, sự hãi hùng, sự bó, sự trườn, lỗ hốc, sự lở, sự dão</t>
        </is>
      </c>
    </row>
    <row r="16195">
      <c r="A16195" t="inlineStr">
        <is>
          <t>schauderhaft</t>
        </is>
      </c>
      <c r="B16195" t="inlineStr"/>
      <c r="C16195" t="inlineStr"/>
      <c r="D16195" t="inlineStr">
        <is>
          <t>ghê sợ, ghê khiếp, tái mét, nhợt nhạt như xác chết, kinh khủng, rùng rợn, trông phát khiếp, nhợt nhạt như người chết</t>
        </is>
      </c>
    </row>
    <row r="16196">
      <c r="A16196" t="inlineStr">
        <is>
          <t>Schaudern</t>
        </is>
      </c>
      <c r="B16196" t="inlineStr"/>
      <c r="C16196" t="inlineStr"/>
      <c r="D16196" t="inlineStr">
        <is>
          <t>sự run, sự rùng mình, mảnh vỡ, miếng vỡ</t>
        </is>
      </c>
    </row>
    <row r="16197">
      <c r="A16197" t="inlineStr">
        <is>
          <t>schaudern</t>
        </is>
      </c>
      <c r="B16197" t="inlineStr"/>
      <c r="C16197" t="inlineStr"/>
      <c r="D16197" t="inlineStr">
        <is>
          <t>bò, trườn, đi rón rén, lén, lẻn &amp; ), leo, có cảm giác râm ran như kiến bò, rùng mình sởn gai ốc, luồn cúi, luồn lọt - rùng mình</t>
        </is>
      </c>
    </row>
    <row r="16198">
      <c r="A16198" t="inlineStr">
        <is>
          <t>schaudernd</t>
        </is>
      </c>
      <c r="B16198" t="inlineStr"/>
      <c r="C16198" t="inlineStr"/>
      <c r="D16198" t="inlineStr">
        <is>
          <t>rùng mình, sởn gáy, sởn gai ốc, làm rùng mình, làm sởn gáy, làm sởn gai ốc, bò, leo</t>
        </is>
      </c>
    </row>
    <row r="16199">
      <c r="A16199" t="inlineStr">
        <is>
          <t>schauen</t>
        </is>
      </c>
      <c r="B16199" t="inlineStr"/>
      <c r="C16199" t="inlineStr"/>
      <c r="D16199" t="inlineStr">
        <is>
          <t>nhìn, xem, ngó, để ý, chú ý, mở to mắt nhìn, giương mắt nhìn, ngó đến, để ý đến, đoái đến, lưu ý, mong đợi, tính đến, toan tính, hướng về, xoay về, quay về, ngoảnh về, có vẻ, giống như</t>
        </is>
      </c>
    </row>
    <row r="16200">
      <c r="A16200" t="inlineStr">
        <is>
          <t>Schauer</t>
        </is>
      </c>
      <c r="B16200" t="inlineStr"/>
      <c r="C16200" t="inlineStr"/>
      <c r="D16200" t="inlineStr">
        <is>
          <t>sự run, sự rùng mình, mảnh vỡ, miếng vỡ - người chỉ, người cho xem, người dẫn, người trưng bày, trận mưa rào, trận mưa đá, trận mưa, sự dồn dập, sự tới tấp, mưa - sự run lên, sự rộn lên, sự rộn ràng, tiếng run, câu chuyện cảm động, câu chuyện giật gân, câu chuyện ly kỳ = der kurze Schauer + = Schauer erregend +</t>
        </is>
      </c>
    </row>
    <row r="16201">
      <c r="A16201" t="inlineStr">
        <is>
          <t>Schauergeschichte</t>
        </is>
      </c>
      <c r="B16201" t="inlineStr"/>
      <c r="C16201" t="inlineStr"/>
      <c r="D16201" t="inlineStr">
        <is>
          <t>sự run lên, sự rộn lên, sự rộn ràng, sự rùng mình, sự run, tiếng run, câu chuyện cảm động, câu chuyện giật gân, câu chuyện ly kỳ - truyện trinh thám</t>
        </is>
      </c>
    </row>
    <row r="16202">
      <c r="A16202" t="inlineStr">
        <is>
          <t>schauerlich</t>
        </is>
      </c>
      <c r="B16202" t="inlineStr"/>
      <c r="C16202" t="inlineStr"/>
      <c r="D16202" t="inlineStr">
        <is>
          <t>ghê gớm, khủng khiếp, ghê tởm - có ma quỷ, như ma quỷ</t>
        </is>
      </c>
    </row>
    <row r="16203">
      <c r="A16203" t="inlineStr">
        <is>
          <t>Schaufel</t>
        </is>
      </c>
      <c r="B16203" t="inlineStr"/>
      <c r="C16203" t="inlineStr"/>
      <c r="D16203" t="inlineStr">
        <is>
          <t>lưỡi, lá, mái, cánh, thanh kiếm, xương dẹt blade bone), phiến, gã, anh chàng, thằng - cái giầm, cuộc bơi xuồng, sự chèo xuồng, flipper, chèo bằng giầm - cái xẻng, cái môi dài cán, môi, cái gàu múc nước, sự xúc, sự múc, động tác xúc, động tác múc, cái nạo, môn lãi lớn, tin riêng - - chong chóng gió, cánh quạt, cánh đuôi = die Schaufel + = die Schaufel + = die Schaufel voll +</t>
        </is>
      </c>
    </row>
    <row r="16204">
      <c r="A16204" t="inlineStr">
        <is>
          <t>schaufeln</t>
        </is>
      </c>
      <c r="B16204" t="inlineStr"/>
      <c r="C16204" t="inlineStr"/>
      <c r="D16204" t="inlineStr">
        <is>
          <t>xúc bằng xẻng</t>
        </is>
      </c>
    </row>
    <row r="16205">
      <c r="A16205" t="inlineStr">
        <is>
          <t>Schaufenster</t>
        </is>
      </c>
      <c r="B16205" t="inlineStr"/>
      <c r="C16205" t="inlineStr"/>
      <c r="D16205" t="inlineStr">
        <is>
          <t>cửa sổ, cửa kính, tủ kính bày hàng, vật th xuống để nhiễu xạ</t>
        </is>
      </c>
    </row>
    <row r="16206">
      <c r="A16206" t="inlineStr">
        <is>
          <t>Schaufensterauslage</t>
        </is>
      </c>
      <c r="B16206" t="inlineStr"/>
      <c r="C16206" t="inlineStr"/>
      <c r="D16206" t="inlineStr">
        <is>
          <t>sự bày ra, sự phô bày, sự trưng bày, sự phô trương, sự khoe khoang, sự biểu lộ, sự để lộ ra, sự sắp chữ nổi bật</t>
        </is>
      </c>
    </row>
    <row r="16207">
      <c r="A16207" t="inlineStr">
        <is>
          <t>Schaufensterdekorateur</t>
        </is>
      </c>
      <c r="B16207" t="inlineStr"/>
      <c r="C16207" t="inlineStr"/>
      <c r="D16207" t="inlineStr">
        <is>
          <t>chạn bát đĩa, dressing-table, người bày biện mặt hàng, người đẽo, người mài giũa, thợ hồ vải, thợ da, người tỉa cây, người phụ mổ, người phụ trách mặc quần áo, người giữ trang phục - người diện bảnh</t>
        </is>
      </c>
    </row>
    <row r="16208">
      <c r="A16208" t="inlineStr">
        <is>
          <t>Schaufensterdekoration</t>
        </is>
      </c>
      <c r="B16208" t="inlineStr"/>
      <c r="C16208" t="inlineStr"/>
      <c r="D16208" t="inlineStr">
        <is>
          <t>nghệ thuật bày hàng ở tủ kính, bề ngoài loè loẹt gi dối</t>
        </is>
      </c>
    </row>
    <row r="16209">
      <c r="A16209" t="inlineStr">
        <is>
          <t>Schaufensterpuppe</t>
        </is>
      </c>
      <c r="B16209" t="inlineStr"/>
      <c r="C16209" t="inlineStr"/>
      <c r="D16209" t="inlineStr">
        <is>
          <t>người nộm, người rơm, người bung xung, bù nhìn, người giả, hình nhân làm đích, vật giả, người ngốc nghếch, người đần độn, đầu vú cao su, động tác giả, chân phải hạ bài, số bài của chân phải hạ bài - cô gái mặc áo mẫu chiêu hàng, người kiểu</t>
        </is>
      </c>
    </row>
    <row r="16210">
      <c r="A16210" t="inlineStr">
        <is>
          <t>Schaukel</t>
        </is>
      </c>
      <c r="B16210" t="inlineStr"/>
      <c r="C16210" t="inlineStr"/>
      <c r="D16210" t="inlineStr">
        <is>
          <t>sự đua đưa, sự lúc lắc, độ đu đưa, độ lắc, cái đu, chầu đu, sự nhún nhảy, quá trình hoạt động, sự tự do hành động, swing music, nhịp điệu, cú đấm bạt, cú xuynh, sự lên xuống đều đều = Schaukel- +</t>
        </is>
      </c>
    </row>
    <row r="16211">
      <c r="A16211" t="inlineStr">
        <is>
          <t>Schaukeln</t>
        </is>
      </c>
      <c r="B16211" t="inlineStr"/>
      <c r="C16211" t="inlineStr"/>
      <c r="D16211" t="inlineStr">
        <is>
          <t>đá, số nhiều), tiền, kẹo cứng, kẹo hạnh nhân cứng, rock-pigeon, guồng quay chỉ, sự đu đưa - ván bập bênh, trò chơi bập bênh, động tác đẩy tới kéo lui, động tác kéo cưa, tình trạng cò cưa - sự đua đưa, sự lúc lắc, độ đu đưa, độ lắc, cái đu, chầu đu, sự nhún nhảy, quá trình hoạt động, sự tự do hành động, swing music, nhịp điệu, cú đấm bạt, cú xuynh, sự lên xuống đều đều</t>
        </is>
      </c>
    </row>
    <row r="16212">
      <c r="A16212" t="inlineStr">
        <is>
          <t>schaukeln</t>
        </is>
      </c>
      <c r="B16212" t="inlineStr"/>
      <c r="C16212" t="inlineStr"/>
      <c r="D16212" t="inlineStr">
        <is>
          <t>đặt vào nôi, bế ẵm nâng niu bế đứa trẻ trong tay, đặt vào giá, cắt bằng hái có khung gạt, đãi - nhảy múa, khiêu vũ, nhảy lên, rộn lên, nhún nhảy, rung rinh, bập bềnh, rập rình, nhảy, làm cho nhảy múa, tung tung nhẹ, nhấc lên nhấc xuống - nâng niu, nựng - đu đưa, lúc lắc, làm rung chuyển, rung chuyển - chơi bập bênh, bập bênh, đẩy tới, kéo lui, cò cưa, lưỡng lự, dao động - đánh đu, treo lủng lẳng, đi nhún nhảy, ngoặt, mắc, vung vẩy, lắc, quay ngoắt, phổ thành nhạc xuynh, lái theo chiều lợi</t>
        </is>
      </c>
    </row>
    <row r="16213">
      <c r="A16213" t="inlineStr">
        <is>
          <t>Schaukelpferd</t>
        </is>
      </c>
      <c r="B16213" t="inlineStr"/>
      <c r="C16213" t="inlineStr"/>
      <c r="D16213" t="inlineStr">
        <is>
          <t>người đưa võng, cái đãi vàng, cái đu, ghế xích đu, cái đầu, giầy trượt băng, rocking-turn, bộ phận cân bằng</t>
        </is>
      </c>
    </row>
    <row r="16214">
      <c r="A16214" t="inlineStr">
        <is>
          <t>Schaukelstuhl</t>
        </is>
      </c>
      <c r="B16214" t="inlineStr"/>
      <c r="C16214" t="inlineStr"/>
      <c r="D16214" t="inlineStr">
        <is>
          <t>người đưa võng, cái đãi vàng, cái đu, ghế xích đu, cái đầu, giầy trượt băng, rocking-turn, bộ phận cân bằng</t>
        </is>
      </c>
    </row>
    <row r="16215">
      <c r="A16215" t="inlineStr">
        <is>
          <t>Schaum</t>
        </is>
      </c>
      <c r="B16215" t="inlineStr"/>
      <c r="C16215" t="inlineStr"/>
      <c r="D16215" t="inlineStr">
        <is>
          <t>bọt, bọt nước dãi, bọt mồ hôi, biển - bọt mép, váng bẩn, điều vô ích, chuyện vô ích, chuyện phiếm - mồ hôi, trạng thái bị kích động, trạng thái sục sôi - váng, cặn bã - cành nhỏ, cành thoa, bụi nước, chất bơm, thuốc bơm, bình bơm, cái tung ra như bụi nước - - nước xà phòng, bọt nước xà phòng, rượu bia - men, men rượu, men bia = der Schaum + = ohne Schaum + = zu Schaum schlagen + = mit Schaum bedeckt +</t>
        </is>
      </c>
    </row>
    <row r="16216">
      <c r="A16216" t="inlineStr">
        <is>
          <t>schaumig</t>
        </is>
      </c>
      <c r="B16216" t="inlineStr"/>
      <c r="C16216" t="inlineStr"/>
      <c r="D16216" t="inlineStr">
        <is>
          <t>có men, lên men, hơi điên, gàn, dở người - có bọt, nổi bọt, sủi bọt, như bọt, rỗng tuếch, phù phiếm, vô tích sự - có váng, cặn bã - đầy bọt</t>
        </is>
      </c>
    </row>
    <row r="16217">
      <c r="A16217" t="inlineStr">
        <is>
          <t>Schauplatz</t>
        </is>
      </c>
      <c r="B16217" t="inlineStr"/>
      <c r="C16217" t="inlineStr"/>
      <c r="D16217" t="inlineStr">
        <is>
          <t>nơi xảy ra - bệ, dài, giàn, bàn soi, sân khấu, nghề kịch, kịch, vũ đài, phạm vi hoạt động, khung cảnh hoạt động, giai đoạn, đoạn đường, quãng đường, trạm, tầng, cấp, stagecoach, xe buýt - rạp hát, nhà hát, nghệ thuật sân khấu, phép soạn kịch, nghề ca kịch, nghề diễn kịch, tập kịch bản, tập tuồng hát, nơi, chỗ, trường, phòng = der Schauplatz +</t>
        </is>
      </c>
    </row>
    <row r="16218">
      <c r="A16218" t="inlineStr">
        <is>
          <t>schaurig</t>
        </is>
      </c>
      <c r="B16218" t="inlineStr"/>
      <c r="C16218" t="inlineStr"/>
      <c r="D16218" t="inlineStr">
        <is>
          <t>hay giật mình, hay hốt hoảng bồn chồn, tăng vọt, lên xuống thất thường, thay đổi thất thường</t>
        </is>
      </c>
    </row>
    <row r="16219">
      <c r="A16219" t="inlineStr">
        <is>
          <t>Schauspiel</t>
        </is>
      </c>
      <c r="B16219" t="inlineStr"/>
      <c r="C16219" t="inlineStr"/>
      <c r="D16219" t="inlineStr">
        <is>
          <t>hành động, nghệ thuật đóng kịch, sự thủ vai, sự đóng kịch - kịch, tuồng, nghệ thuật kịch, nghệ thuật tuồng, sự việc có tính kịch - sự vui chơi, sự nô đùa, sự đùa giỡn, trò chơi, trò đùa, sự đấu, sự chơi, trận đấu, cách chơi, lối chơi, cách xử sự, sự đánh bạc, trò cờ bạc, vở kịch, vở tuồng, sự giỡn, sự lung linh, sự lấp lánh - sự óng ánh, sự nhấp nhô, sự tung tăng, sự hoạt động, phạm vi hoạt động, sự vận dụng, sự sử dụng, sự chuyển vận, sự vận hành, sự xoay chuyển, phạm vi xoay chuyển, cách chạy, sự jơ, sự long - sự xộc xệch, chỗ jơ, chỗ long, chỗ xộc xệch, khe hở, độ hở, sự nghỉ việc - cảnh tượng, quang cảnh, sự trình diễn, sự biểu diễn, kính pair of spectacles) = Schauspiel- +</t>
        </is>
      </c>
    </row>
    <row r="16220">
      <c r="A16220" t="inlineStr">
        <is>
          <t>Schauspieldichter</t>
        </is>
      </c>
      <c r="B16220" t="inlineStr"/>
      <c r="C16220" t="inlineStr"/>
      <c r="D16220" t="inlineStr">
        <is>
          <t>nhà soạn kịch, nhà viết kịch</t>
        </is>
      </c>
    </row>
    <row r="16221">
      <c r="A16221" t="inlineStr">
        <is>
          <t>Schauspieler</t>
        </is>
      </c>
      <c r="B16221" t="inlineStr"/>
      <c r="C16221" t="inlineStr"/>
      <c r="D16221" t="inlineStr">
        <is>
          <t>diễn viên, kép, kép hát, người làm - diễn viên kịch vui, người đóng kịch vui, nhà soạn kịch vui - cầu thủ, đấu thủ, nhạc sĩ, cầu thủ nhà nghề, người đánh bạc = Schauspieler sein + = der gute Schauspieler + = der schlechte Schauspieler + = für einen Schauspieler einspringen +</t>
        </is>
      </c>
    </row>
    <row r="16222">
      <c r="A16222" t="inlineStr">
        <is>
          <t>Schauspielerin</t>
        </is>
      </c>
      <c r="B16222" t="inlineStr"/>
      <c r="C16222" t="inlineStr"/>
      <c r="D16222" t="inlineStr">
        <is>
          <t>nữ diễn viên, đào hát = sie ist eine geborene Schauspielerin +</t>
        </is>
      </c>
    </row>
    <row r="16223">
      <c r="A16223" t="inlineStr">
        <is>
          <t>Schauspielhaus</t>
        </is>
      </c>
      <c r="B16223" t="inlineStr"/>
      <c r="C16223" t="inlineStr"/>
      <c r="D16223" t="inlineStr">
        <is>
          <t>nhà hát, rạp hát, nhà chơi của trẻ em - nghệ thuật sân khấu, phép soạn kịch, sân khấu, nghề ca kịch, nghề diễn kịch, tập kịch bản, tập tuồng hát, nơi, chỗ, trường, phòng</t>
        </is>
      </c>
    </row>
    <row r="16224">
      <c r="A16224" t="inlineStr">
        <is>
          <t>Schausteller</t>
        </is>
      </c>
      <c r="B16224" t="inlineStr"/>
      <c r="C16224" t="inlineStr"/>
      <c r="D16224" t="inlineStr">
        <is>
          <t>ông bầu</t>
        </is>
      </c>
    </row>
    <row r="16225">
      <c r="A16225" t="inlineStr">
        <is>
          <t>Schaustellung</t>
        </is>
      </c>
      <c r="B16225" t="inlineStr"/>
      <c r="C16225" t="inlineStr"/>
      <c r="D16225" t="inlineStr">
        <is>
          <t>sự bày ra, sự phô bày, sự trưng bày, sự phô trương, sự khoe khoang, sự biểu lộ, sự để lộ ra, sự sắp chữ nổi bật - sự vây vo, sự làm cho người ta phải để ý</t>
        </is>
      </c>
    </row>
    <row r="16226">
      <c r="A16226" t="inlineStr">
        <is>
          <t>Scheck</t>
        </is>
      </c>
      <c r="B16226" t="inlineStr"/>
      <c r="C16226" t="inlineStr"/>
      <c r="D16226"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 = der Scheck + = der ungedeckte Scheck + = einen Scheck einlösen + = einen Scheck fälschen + = einen Scheck auszahlen + = einen Scheck ausschreiben +</t>
        </is>
      </c>
    </row>
    <row r="16227">
      <c r="A16227" t="inlineStr">
        <is>
          <t>scheckig</t>
        </is>
      </c>
      <c r="B16227" t="inlineStr"/>
      <c r="C16227" t="inlineStr"/>
      <c r="D16227" t="inlineStr">
        <is>
          <t>vện, nâu đốm - sặc sỡ, nhiều màu, pha tạp - vá, khoang, gồm đủ giới, gồm đủ các hạng, lẫn lộn cả - lẫn màu, pha nhiều màu = scheckig werden +</t>
        </is>
      </c>
    </row>
    <row r="16228">
      <c r="A16228" t="inlineStr">
        <is>
          <t>Scheffel</t>
        </is>
      </c>
      <c r="B16228" t="inlineStr"/>
      <c r="C16228" t="inlineStr"/>
      <c r="D16228" t="inlineStr">
        <is>
          <t>giạ</t>
        </is>
      </c>
    </row>
    <row r="16229">
      <c r="A16229" t="inlineStr">
        <is>
          <t>scheffeln</t>
        </is>
      </c>
      <c r="B16229" t="inlineStr"/>
      <c r="C16229" t="inlineStr"/>
      <c r="D16229" t="inlineStr">
        <is>
          <t>chất đống, tích luỹ, cóp nhặt</t>
        </is>
      </c>
    </row>
    <row r="16230">
      <c r="A16230" t="inlineStr">
        <is>
          <t>Scheibe</t>
        </is>
      </c>
      <c r="B16230" t="inlineStr"/>
      <c r="C16230" t="inlineStr"/>
      <c r="D16230" t="inlineStr">
        <is>
          <t>đĩa, đĩa hát, vật hình đĩa, bộ phận hình đĩa - - bản, tấm phiếu, lá, biển, bảng, bản khắc kẽm, tranh khắc kẽm, bản đồ khắc kẽm, khuôn in, tấm kính ảnh, tấm kẽm chụp ảnh, đòn ngang, thanh ngang, đĩa thức ăn, bát đĩa bằng vàng bạc - đĩa thu tiền quyên, cúp vàng, cúp bạc, cuộc đua tranh cúp vàng, cuộc đua ngựa tranh cúp vàng), lợi giả, đường ray plate rail), bát chữ - khăn trải giường, tấm, phiến, tờ, tờ báo, dải, vỉa, dây lèo, buồm - miếng chêm, miếng chèn - miếng mỏng, lát mỏng, phần, phần chia, dao cắt cá fish-slice), slice-bar, thanh phết mực, cú đánh xoáy sang tay thuận = die Scheibe + = die Scheibe + = die dicke Scheibe + = die abgeschnittene Scheibe +</t>
        </is>
      </c>
    </row>
    <row r="16231">
      <c r="A16231" t="inlineStr">
        <is>
          <t>Scheiben</t>
        </is>
      </c>
      <c r="B16231" t="inlineStr"/>
      <c r="C16231" t="inlineStr"/>
      <c r="D16231" t="inlineStr">
        <is>
          <t>đẽo, bào, làm sứt, làm mẻ, đập vỡ ra từng mảnh, đập vỡ toang, mổ vỡ, đục, khắc, xắt, thái thành lát mỏng, chế giễu, chế nhạo, sứt, mẻ, mổ vỡ vỏ trứng, chip + off tróc, tróc từng mảng, chip + in nói xen vào - góp tiền đánh bạc), góp vốn, khoèo, ngáng chân - lạng thành miếng, xẻ lấy ván bìa = mit Scheiben versehen +</t>
        </is>
      </c>
    </row>
    <row r="16232">
      <c r="A16232" t="inlineStr">
        <is>
          <t>Scheibenwischer</t>
        </is>
      </c>
      <c r="B16232" t="inlineStr"/>
      <c r="C16232" t="inlineStr"/>
      <c r="D16232">
        <f> der Scheibenwischer +</f>
        <v/>
      </c>
    </row>
    <row r="16233">
      <c r="A16233" t="inlineStr">
        <is>
          <t>Scheich</t>
        </is>
      </c>
      <c r="B16233" t="inlineStr"/>
      <c r="C16233" t="inlineStr"/>
      <c r="D16233" t="inlineStr">
        <is>
          <t>tù trưởng, tộc trưởng, trưởng thôn, người hay bắt nạt vợ, người bảnh trai, anh chàng đào hoa</t>
        </is>
      </c>
    </row>
    <row r="16234">
      <c r="A16234" t="inlineStr">
        <is>
          <t>Scheide</t>
        </is>
      </c>
      <c r="B16234" t="inlineStr"/>
      <c r="C16234" t="inlineStr"/>
      <c r="D16234" t="inlineStr">
        <is>
          <t>bao, vỏ, ống, màng bọc, áo, kè đá, đạp đá - vỏ bọc, âm đạo, bẹ = die Scheide + = Scheide- +</t>
        </is>
      </c>
    </row>
    <row r="16235">
      <c r="A16235" t="inlineStr">
        <is>
          <t>scheiden</t>
        </is>
      </c>
      <c r="B16235" t="inlineStr"/>
      <c r="C16235" t="inlineStr"/>
      <c r="D16235" t="inlineStr">
        <is>
          <t>làm rời ra, phân ra, chia ra, tách ra, gạn ra..., phân đôi, chia đôi, chia tay, rời, phân tán, đi mỗi người một ngả - chuốt, gọt, vót, đẽo = scheiden + = scheiden +</t>
        </is>
      </c>
    </row>
    <row r="16236">
      <c r="A16236" t="inlineStr">
        <is>
          <t>Scheiden-</t>
        </is>
      </c>
      <c r="B16236" t="inlineStr"/>
      <c r="C16236" t="inlineStr"/>
      <c r="D16236" t="inlineStr">
        <is>
          <t>bao, vỏ bọc, âm đạo</t>
        </is>
      </c>
    </row>
    <row r="16237">
      <c r="A16237" t="inlineStr">
        <is>
          <t>Scheidewand</t>
        </is>
      </c>
      <c r="B16237" t="inlineStr"/>
      <c r="C16237" t="inlineStr"/>
      <c r="D16237" t="inlineStr">
        <is>
          <t>màng chắn, màng ngăn, cơ hoành - sự chia ra, ngăn phần, liếp ngăn, bức vách ngăn, sự chia cắt đất nước, sự chia tài sản</t>
        </is>
      </c>
    </row>
    <row r="16238">
      <c r="A16238" t="inlineStr">
        <is>
          <t>Scheidewasser</t>
        </is>
      </c>
      <c r="B16238" t="inlineStr"/>
      <c r="C16238" t="inlineStr"/>
      <c r="D16238">
        <f> das Scheidewasser +</f>
        <v/>
      </c>
    </row>
    <row r="16239">
      <c r="A16239" t="inlineStr">
        <is>
          <t>Scheidung</t>
        </is>
      </c>
      <c r="B16239" t="inlineStr"/>
      <c r="C16239" t="inlineStr"/>
      <c r="D16239" t="inlineStr">
        <is>
          <t>sự ly dị, sự lìa ra, sự tách ra - sự phân ly, sự chia cắt, sự chia tay, sự biệt ly, sự biệt cư, sự chia rẽ = die Scheidung + = auf Scheidung klagen +</t>
        </is>
      </c>
    </row>
    <row r="16240">
      <c r="A16240" t="inlineStr">
        <is>
          <t>Scheinangriff</t>
        </is>
      </c>
      <c r="B16240" t="inlineStr"/>
      <c r="C16240" t="inlineStr"/>
      <c r="D16240" t="inlineStr">
        <is>
          <t>đòn nhử, ngón nhử, sự giả vờ, sự giả cách = einen Scheinangriff machen +</t>
        </is>
      </c>
    </row>
    <row r="16241">
      <c r="A16241" t="inlineStr">
        <is>
          <t>scheinbar</t>
        </is>
      </c>
      <c r="B16241" t="inlineStr"/>
      <c r="C16241" t="inlineStr"/>
      <c r="D16241" t="inlineStr">
        <is>
          <t>rõ ràng, bày tỏ ra ngoài, thấy rõ ra ngoài, rõ rành rành, hiển nhiên, không thể chối cãi được, bề ngoài, có vẻ, hiện ngoài, biểu kiến - hình thức, theo nghi lễ, theo thể thức, theo nghi thức, theo thủ tục, trang trọng, đúng lễ thói, đúng luật lệ, ngay hàng thẳng lối, chiếu lệ có tính chất hình thức, câu nệ hình thức - máy móc, kiểu cách, khó tính, chính thức, thuộc bản chất - bề ngoài là, làm ra vẻ là, nói ra vẻ là - hầu như là, tuồng như là, y như thế, tức là, có nghĩa là - làm ra vẻ - cỏ vẻ, ra vẻ, tưởng chừng như - thực sự, thực tế, áo</t>
        </is>
      </c>
    </row>
    <row r="16242">
      <c r="A16242" t="inlineStr">
        <is>
          <t>scheinen</t>
        </is>
      </c>
      <c r="B16242" t="inlineStr"/>
      <c r="C16242" t="inlineStr"/>
      <c r="D16242" t="inlineStr">
        <is>
          <t>xuất hiện, hiện ra, ló ra, trình diện, ra mắt, được xuất bản, hình như, có vẻ, biểu lộ, lộ ra - chiếu ra một tia sáng yếu ớt, phát ra một ánh lập loè - soi sáng &amp; ), làm sáng ngời, cho ánh sáng rọi vào, chiếu rọi - có vẻ như, dường như, coi bộ = scheinen lassen + = kürzer scheinen lassen +</t>
        </is>
      </c>
    </row>
    <row r="16243">
      <c r="A16243" t="inlineStr">
        <is>
          <t>scheinheilig</t>
        </is>
      </c>
      <c r="B16243" t="inlineStr"/>
      <c r="C16243" t="inlineStr"/>
      <c r="D16243" t="inlineStr">
        <is>
          <t>đạo đức giả, giả nhân giả nghĩa - đã được thánh hoá, đã được đưa vào đạo thánh, sanctimonious - phô trương sự mộ đạo, phô trương lòng tin đạo, làm ra vẻ mộ đạo sanctified) = scheinheilig tun + = scheinheilig reden +</t>
        </is>
      </c>
    </row>
    <row r="16244">
      <c r="A16244" t="inlineStr">
        <is>
          <t>Scheinheiligkeit</t>
        </is>
      </c>
      <c r="B16244" t="inlineStr"/>
      <c r="C16244" t="inlineStr"/>
      <c r="D16244" t="inlineStr">
        <is>
          <t>sự phô trương lòng mộ đạo, sự phô trương lòng tin đạo, sự làm ra vẻ một đạo - nước mũi, mũi thò lò, sự khót sụt sùi, sự khóc rền rĩ, lời nói đạo đức giả, giọng giả nhân giả nghĩa</t>
        </is>
      </c>
    </row>
    <row r="16245">
      <c r="A16245" t="inlineStr">
        <is>
          <t>Scheinleitwert</t>
        </is>
      </c>
      <c r="B16245" t="inlineStr"/>
      <c r="C16245" t="inlineStr"/>
      <c r="D16245" t="inlineStr">
        <is>
          <t>sự cho vào, sự để cho vào, sự nhận vào, sự thu nạp, lối đi vào, sự dẫn nạp, độ dẫn nạp</t>
        </is>
      </c>
    </row>
    <row r="16246">
      <c r="A16246" t="inlineStr">
        <is>
          <t>Scheinwerfer</t>
        </is>
      </c>
      <c r="B16246" t="inlineStr"/>
      <c r="C16246" t="inlineStr"/>
      <c r="D16246" t="inlineStr">
        <is>
          <t>gương phản xạ, đèn phản chiếu, lò lửa quặt - đèn sân khấu, sự nổi bật trong công chúng, địa vị nổi bật = der Scheinwerfer + = der Scheinwerfer + = der große Scheinwerfer + = mit Scheinwerfer beleuchten + = durch Scheinwerfer beleuchten +</t>
        </is>
      </c>
    </row>
    <row r="16247">
      <c r="A16247" t="inlineStr">
        <is>
          <t>Scheinwerfern</t>
        </is>
      </c>
      <c r="B16247" t="inlineStr"/>
      <c r="C16247" t="inlineStr"/>
      <c r="D16247">
        <f> mit Scheinwerfern beleuchten + = von Scheinwerfern beleuchtet +</f>
        <v/>
      </c>
    </row>
    <row r="16248">
      <c r="A16248" t="inlineStr">
        <is>
          <t>Scheinwiderstand</t>
        </is>
      </c>
      <c r="B16248" t="inlineStr"/>
      <c r="C16248" t="inlineStr"/>
      <c r="D16248" t="inlineStr">
        <is>
          <t>trở kháng</t>
        </is>
      </c>
    </row>
    <row r="16249">
      <c r="A16249" t="inlineStr">
        <is>
          <t>Scheitel</t>
        </is>
      </c>
      <c r="B16249" t="inlineStr"/>
      <c r="C16249" t="inlineStr"/>
      <c r="D16249" t="inlineStr">
        <is>
          <t>mũ miện, vua, ngôi vua, vòng hoa, vòng lá, phần thưởng, đỉnh, ngọn, chóp, chỏm, đỉnh đầu, đầu, đỉnh cao nhất, sự tột cùng, đồng curon, thân răng, khổ giấy 15 x 20 - sự chia ly, sự chia tay, sự từ biệt, đường ngôi, chỗ rẽ, ngã ba - cực điểm, thiên đỉnh = Scheitel- + = der falsche Scheitel +</t>
        </is>
      </c>
    </row>
    <row r="16250">
      <c r="A16250" t="inlineStr">
        <is>
          <t>scheiteln</t>
        </is>
      </c>
      <c r="B16250" t="inlineStr"/>
      <c r="C16250" t="inlineStr"/>
      <c r="D16250" t="inlineStr">
        <is>
          <t>chia thành từng phần, chia làm đôi, rẽ ra, tách ra, tách làm đôi, phân phối, chia phần, đứt, chia tay, từ biệt, ra đi, chết, bỏ, lìa bỏ</t>
        </is>
      </c>
    </row>
    <row r="16251">
      <c r="A16251" t="inlineStr">
        <is>
          <t>Scheitelpunkt</t>
        </is>
      </c>
      <c r="B16251" t="inlineStr"/>
      <c r="C16251" t="inlineStr"/>
      <c r="D16251" t="inlineStr">
        <is>
          <t>đỉnh ngọc, chỏm, điểm apec - mũ miện, vua, ngôi vua, vòng hoa, vòng lá, phần thưởng, đỉnh, ngọn, chóp, đỉnh đầu, đầu, đỉnh cao nhất, sự tột cùng, đồng curon, thân răng, khổ giấy 15 x 20 = der Scheitelpunkt +</t>
        </is>
      </c>
    </row>
    <row r="16252">
      <c r="A16252" t="inlineStr">
        <is>
          <t>scheitelwinklig</t>
        </is>
      </c>
      <c r="B16252" t="inlineStr"/>
      <c r="C16252" t="inlineStr"/>
      <c r="D16252" t="inlineStr">
        <is>
          <t>góc phương vị</t>
        </is>
      </c>
    </row>
    <row r="16253">
      <c r="A16253" t="inlineStr">
        <is>
          <t>Scheiterhaufen</t>
        </is>
      </c>
      <c r="B16253" t="inlineStr"/>
      <c r="C16253" t="inlineStr"/>
      <c r="D16253" t="inlineStr">
        <is>
          <t>cọc, cừ, cột nhà sàn, chồng, đống, giàn thiêu xác, của cải chất đống, tài sản, toà nhà đồ sộ, nhà khối đồ sộ, pin, lò phản ứng, mặt trái đồng tiền, mặt sấp đồng tiền, lông măng, lông mịn - len cừu, tuyết, dom, bệnh trĩ - giàn thiêu - cộc, cọc trói, để thiếu sống, sự bị thiêu sống, đe nhỏ, cuộc thi có đánh cược, tiền đánh cược, tiền được cược, nguyên tắc, tiền đóng góp, tiền dấn vốn</t>
        </is>
      </c>
    </row>
    <row r="16254">
      <c r="A16254" t="inlineStr">
        <is>
          <t>Scheitern</t>
        </is>
      </c>
      <c r="B16254" t="inlineStr"/>
      <c r="C16254" t="inlineStr"/>
      <c r="D16254" t="inlineStr">
        <is>
          <t>sập xuống, sụt lở, bị chìm, chìm nghỉm, bị đắm, bị quỵ, bị què, bị sa lầy, làm chìm, làm đắm, làm quỵ - - làm mắc cạn, mắc cạn, đánh đứt một tao, bện bằng tao - làm hỏng, phá hoại, làm tan vỡ, làm sụp đổ, làm thất bại &amp; ), lầm trật đường ray, làm đổ, phá huỷ, bị sụp đổ, bị tan vỡ, đắm, chìm, bị đánh đắm, bị làm trật đường ray, bị đổ</t>
        </is>
      </c>
    </row>
    <row r="16255">
      <c r="A16255" t="inlineStr">
        <is>
          <t>scheitern</t>
        </is>
      </c>
      <c r="B16255" t="inlineStr"/>
      <c r="C16255" t="inlineStr"/>
      <c r="D16255" t="inlineStr">
        <is>
          <t>sẩy thai, đẻ non &amp; ), không phát triển, thui, làm sẩy thai, phá thai - không nhớ, quên, yếu dần, mất dần, tàn dần, không đúng, sai, thiếu, không thành công, thất bại, trượt, hỏng thi, bị phá sản, không làm tròn, không đạt, hỏng, không chạy nữa, không đủ, thất hẹn với - không đáp ứng được yêu cầu của, đánh trượt - sập xuống, sụt lở, bị chìm, chìm nghỉm, bị đắm, bị quỵ, bị què, bị sa lầy, làm chìm, làm đắm, làm quỵ - sai lầm, thất lạc - diệt vong, chết, bỏ mạng, bỏ mình, tàn lụi, héo rụi, hỏng đi, dạng bị động làm chết, làm bỏ mạng, làm tàn lụi, làm héo rụi, làm hỏng - - phá hoại, làm tan vỡ, làm sụp đổ, làm thất bại &amp; ), lầm trật đường ray, làm đổ, phá huỷ, bị sụp đổ, bị tan vỡ, đắm, chìm, bị đánh đắm, bị làm trật đường ray, bị đổ = scheitern + = scheitern + = scheitern lassen +</t>
        </is>
      </c>
    </row>
    <row r="16256">
      <c r="A16256" t="inlineStr">
        <is>
          <t>Schellack</t>
        </is>
      </c>
      <c r="B16256" t="inlineStr"/>
      <c r="C16256" t="inlineStr"/>
      <c r="D16256" t="inlineStr">
        <is>
          <t>Senlăc = mit Schellack überziehen +</t>
        </is>
      </c>
    </row>
    <row r="16257">
      <c r="A16257" t="inlineStr">
        <is>
          <t>Schelle</t>
        </is>
      </c>
      <c r="B16257" t="inlineStr"/>
      <c r="C16257" t="inlineStr"/>
      <c r="D16257" t="inlineStr">
        <is>
          <t>cái chuông, nhạc, tiếng chuông, tràng hoa, thể vòm, tiếng kêu động đực - đống, cái kẹp, bàn kẹp, cái giữ</t>
        </is>
      </c>
    </row>
    <row r="16258">
      <c r="A16258" t="inlineStr">
        <is>
          <t>Schellenbaum</t>
        </is>
      </c>
      <c r="B16258" t="inlineStr"/>
      <c r="C16258" t="inlineStr"/>
      <c r="D16258" t="inlineStr">
        <is>
          <t>trăng lưỡi liềm, hình lưỡi liềm, đế quốc Thổ-nhĩ-kỳ, đạo Hồi</t>
        </is>
      </c>
    </row>
    <row r="16259">
      <c r="A16259" t="inlineStr">
        <is>
          <t>Schellfisch</t>
        </is>
      </c>
      <c r="B16259" t="inlineStr"/>
      <c r="C16259" t="inlineStr"/>
      <c r="D16259" t="inlineStr">
        <is>
          <t>cá êfin - loài sò hến, loài tôm cua</t>
        </is>
      </c>
    </row>
    <row r="16260">
      <c r="A16260" t="inlineStr">
        <is>
          <t>Schelm</t>
        </is>
      </c>
      <c r="B16260" t="inlineStr"/>
      <c r="C16260" t="inlineStr"/>
      <c r="D16260" t="inlineStr">
        <is>
          <t>hành lý, trang bị cầm tay, đùa con mụ vô dụng, con mụ vô tích sự, con ranh con = ein kleiner Schelm +</t>
        </is>
      </c>
    </row>
    <row r="16261">
      <c r="A16261" t="inlineStr">
        <is>
          <t>Schelmerei</t>
        </is>
      </c>
      <c r="B16261" t="inlineStr"/>
      <c r="C16261" t="inlineStr"/>
      <c r="D16261" t="inlineStr">
        <is>
          <t>phép ma, yêu thuật, quỷ thuật, hành động hung ác, tính hung ác, tính ác độc</t>
        </is>
      </c>
    </row>
    <row r="16262">
      <c r="A16262" t="inlineStr">
        <is>
          <t>schelmisch</t>
        </is>
      </c>
      <c r="B16262" t="inlineStr"/>
      <c r="C16262" t="inlineStr"/>
      <c r="D16262" t="inlineStr">
        <is>
          <t>tinh nghịch, tinh quái, hóm, láu - hay làm hại, tác hại, có hại, ranh mãnh, láu lỉnh - xảo quyệt, lắm thủ đoạn, mưu mẹo, xỏ lá, láu cá, mánh lới, phức tạp, rắc rối</t>
        </is>
      </c>
    </row>
    <row r="16263">
      <c r="A16263" t="inlineStr">
        <is>
          <t>Schelte</t>
        </is>
      </c>
      <c r="B16263" t="inlineStr"/>
      <c r="C16263" t="inlineStr"/>
      <c r="D16263" t="inlineStr">
        <is>
          <t>sự đánh giá, mức thuế, việc xếp loại, loại, cấp bậc, cương vị, chuyên môn, thuỷ thủ, điểm số, thứ bậc, công suất, hiệu suất, sự xỉ vả, sự mắng nhiếc tàn tệ - sự chửi mắng thậm tệ</t>
        </is>
      </c>
    </row>
    <row r="16264">
      <c r="A16264" t="inlineStr">
        <is>
          <t>schelten</t>
        </is>
      </c>
      <c r="B16264" t="inlineStr"/>
      <c r="C16264" t="inlineStr"/>
      <c r="D16264" t="inlineStr">
        <is>
          <t>la rầy, mắng mỏ, quở trách, khiển trách - gắt gỏng với, nói nặng với, nổi cáu với, làm nổi giận, làm phát cáu, làm mếch lòng, bắt nạt, nạt nộ, loại, nổi giận, phát khùng, giận dỗi, mếch lòng, gắt gỏng - chửi rủa, mắng nhiếc, xỉ vả - rầy la, trách mắng</t>
        </is>
      </c>
    </row>
    <row r="16265">
      <c r="A16265" t="inlineStr">
        <is>
          <t>Schema</t>
        </is>
      </c>
      <c r="B16265" t="inlineStr"/>
      <c r="C16265" t="inlineStr"/>
      <c r="D16265" t="inlineStr">
        <is>
          <t>biểu đồ - lược đồ, giản đồ, sơ đồ - sự sắp xếp theo hệ thống, sự phối hợp, kế hoạch, âm mưu, mưu đồ, ý đồ</t>
        </is>
      </c>
    </row>
    <row r="16266">
      <c r="A16266" t="inlineStr">
        <is>
          <t>Schemata</t>
        </is>
      </c>
      <c r="B16266" t="inlineStr"/>
      <c r="C16266" t="inlineStr"/>
      <c r="D16266" t="inlineStr">
        <is>
          <t>lược đồ, giản đồ, sơ đồ</t>
        </is>
      </c>
    </row>
    <row r="16267">
      <c r="A16267" t="inlineStr">
        <is>
          <t>schematisch</t>
        </is>
      </c>
      <c r="B16267" t="inlineStr"/>
      <c r="C16267" t="inlineStr"/>
      <c r="D16267" t="inlineStr">
        <is>
          <t>biểu đồ, bằng biểu đồ - lược đồ, giản đồ, sơ đồ, giản lược, sơ lược = schematisch anordnen +</t>
        </is>
      </c>
    </row>
    <row r="16268">
      <c r="A16268" t="inlineStr">
        <is>
          <t>Schemel</t>
        </is>
      </c>
      <c r="B16268" t="inlineStr"/>
      <c r="C16268" t="inlineStr"/>
      <c r="D16268" t="inlineStr">
        <is>
          <t>ghế đẩu, ghế thấp, ghế để chân, ngưỡng cửa sổ, ghế ngồi ỉa, phân cứt, gốc cây bị đốn đã mọc chồi, thanh buộc chim mồi, stool-pigeon</t>
        </is>
      </c>
    </row>
    <row r="16269">
      <c r="A16269" t="inlineStr">
        <is>
          <t>schemenhaft</t>
        </is>
      </c>
      <c r="B16269" t="inlineStr"/>
      <c r="C16269" t="inlineStr"/>
      <c r="D16269" t="inlineStr">
        <is>
          <t>tối, có bóng tối, có bóng râm, không thực, mờ ảo, mờ mờ, không rõ rệt</t>
        </is>
      </c>
    </row>
    <row r="16270">
      <c r="A16270" t="inlineStr">
        <is>
          <t>Schenkel</t>
        </is>
      </c>
      <c r="B16270" t="inlineStr"/>
      <c r="C16270" t="inlineStr"/>
      <c r="D16270" t="inlineStr">
        <is>
          <t>tỉnh, thành phố, làng = der Schenkel +</t>
        </is>
      </c>
    </row>
    <row r="16271">
      <c r="A16271" t="inlineStr">
        <is>
          <t>schenken</t>
        </is>
      </c>
      <c r="B16271" t="inlineStr"/>
      <c r="C16271" t="inlineStr"/>
      <c r="D16271" t="inlineStr">
        <is>
          <t>bestow on, upon tặng cho, ban cho, dành cho, để, đặt, cho trọ, tìm chỗ ở cho - tặng, cho, biếu, quyên cúng - ban, sinh ra, đem lại, nêu cho, đưa cho, trao cho, đem cho, chuyển cho, truyền cho, làm lây sang, trả, trao đổi, làm cho, gây ra, cống hiến, hiến dâng, ham mê, miệt mài, chuyên tâm - tổ chức, mở, thết, biểu diễn, diễn, đóng, hát dạo, ngâm, tan, vỡ, sụp đổ, lún xuống, trĩu xuống, có thể nhún nhẩy, co giãn, quay ra, nhìn ra, dẫn, chỉ, đưa ra, để lộ ra, đồng ý, thoả thuận, nhường, nhượng bộ - coi như, cho là, cho rằng, quyết định xử - bày ra, lộ ra, giơ ra, phô ra, đưa, trình, nộp, dâng, bày tỏ, trình bày, biểu thị, trình diễn, cho ra mắt, giới thiệu, đưa vào yết kiến, đưa vào bệ kiến, tiến cử, biếu tặng, giơ ngắm - bồng chào</t>
        </is>
      </c>
    </row>
    <row r="16272">
      <c r="A16272" t="inlineStr">
        <is>
          <t>Schenktisch</t>
        </is>
      </c>
      <c r="B16272" t="inlineStr"/>
      <c r="C16272" t="inlineStr"/>
      <c r="D16272"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6273">
      <c r="A16273" t="inlineStr">
        <is>
          <t>Schenkung</t>
        </is>
      </c>
      <c r="B16273" t="inlineStr"/>
      <c r="C16273" t="inlineStr"/>
      <c r="D16273" t="inlineStr">
        <is>
          <t>tính từ thiện, từ tâm, tính hay thương người, việc thiện, việc làm phúc - sự tặng, sự cho - sự biếu, sự quyên cúng, đồ tặng, đồ cho, đồ biếu, đồ quyên cúng - sự ban cho, quà tặng, quà biếu, tài, thiên tài, năng khiếu - sự bày ra, sự phô ra, sự trình ra, sự trình diễn, sự giới thiệu, sự đưa vào yết kiến, sự đưa vào bệ kiến = die offizielle Schenkung + = der Empfänger einer Schenkung + = durch Schenkung übertragen +</t>
        </is>
      </c>
    </row>
    <row r="16274">
      <c r="A16274" t="inlineStr">
        <is>
          <t>Scherbe</t>
        </is>
      </c>
      <c r="B16274" t="inlineStr"/>
      <c r="C16274" t="inlineStr"/>
      <c r="D16274" t="inlineStr">
        <is>
          <t>mảnh vỡ, cánh cứng - sự run, sự rùng mình, miếng vỡ</t>
        </is>
      </c>
    </row>
    <row r="16275">
      <c r="A16275" t="inlineStr">
        <is>
          <t>Scherben</t>
        </is>
      </c>
      <c r="B16275" t="inlineStr"/>
      <c r="C16275" t="inlineStr"/>
      <c r="D16275" t="inlineStr">
        <is>
          <t>run, rùng mình, đập vỡ, đánh vỡ, vỡ</t>
        </is>
      </c>
    </row>
    <row r="16276">
      <c r="A16276" t="inlineStr">
        <is>
          <t>Schere</t>
        </is>
      </c>
      <c r="B16276" t="inlineStr"/>
      <c r="C16276" t="inlineStr"/>
      <c r="D16276" t="inlineStr">
        <is>
          <t>pair of scissors) cái kéo - kéo lớn, sự xén, lông cừu xén ra, sự trượt, sự dịch chuyển, sheers = die Schere + = eine Schere +</t>
        </is>
      </c>
    </row>
    <row r="16277">
      <c r="A16277" t="inlineStr">
        <is>
          <t>Scheren</t>
        </is>
      </c>
      <c r="B16277" t="inlineStr"/>
      <c r="C16277" t="inlineStr"/>
      <c r="D16277">
        <f> der Helfer beim Scheren +</f>
        <v/>
      </c>
    </row>
    <row r="16278">
      <c r="A16278" t="inlineStr">
        <is>
          <t>scheren</t>
        </is>
      </c>
      <c r="B16278" t="inlineStr"/>
      <c r="C16278" t="inlineStr"/>
      <c r="D16278" t="inlineStr">
        <is>
          <t>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gặm, gặt, hái, gieo, trồng, cắt ngắn, thu hoạch - chặt, chém, thái, xẻo,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phủ, lừa đảo - cong, lấy quá phần, lấn phần, cong lên, bị cong, lái ẩu, đi ẩu - bị biến dạng, bị méo mó, bị đứt gãy, làm biến dạng, làm méo mó, làm đứt gãy, tước, lấy mất - chạy chệch - hớt tóc, cạo tóc, làm lễ cạo đầu = scheren + = scheren + = kurz scheren +</t>
        </is>
      </c>
    </row>
    <row r="16279">
      <c r="A16279" t="inlineStr">
        <is>
          <t>Scherenschleifer</t>
        </is>
      </c>
      <c r="B16279" t="inlineStr"/>
      <c r="C16279" t="inlineStr"/>
      <c r="D16279" t="inlineStr">
        <is>
          <t>người làm dao kéo, người sửa chữa dao kéo, người bán dao kéo</t>
        </is>
      </c>
    </row>
    <row r="16280">
      <c r="A16280" t="inlineStr">
        <is>
          <t>Scherenschnitt</t>
        </is>
      </c>
      <c r="B16280" t="inlineStr"/>
      <c r="C16280" t="inlineStr"/>
      <c r="D16280" t="inlineStr">
        <is>
          <t>bóng, hình bóng</t>
        </is>
      </c>
    </row>
    <row r="16281">
      <c r="A16281" t="inlineStr">
        <is>
          <t>Scherge</t>
        </is>
      </c>
      <c r="B16281" t="inlineStr"/>
      <c r="C16281" t="inlineStr"/>
      <c r="D16281" t="inlineStr">
        <is>
          <t>tay sai đắc lực, lâu la, du côn đánh thuê</t>
        </is>
      </c>
    </row>
    <row r="16282">
      <c r="A16282" t="inlineStr">
        <is>
          <t>Scherz</t>
        </is>
      </c>
      <c r="B16282" t="inlineStr"/>
      <c r="C16282" t="inlineStr"/>
      <c r="D16282" t="inlineStr">
        <is>
          <t>sự đùa cợt, sự đùa bỡn - sự nói đùa, sự giễu cợt, những nhân vật vui tính - cuộc vui nhộn, sự vui đùa, sự nô đùa, sự đùa giỡn - sự vui thích, trò vui đùa - sự đùa, sự khôi hài - 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sự hài hước, sự hóm hỉnh, khả năng nhận thức được cái hài hước, khả năng nhận thức được cái hóm hỉnh, sự biết hài hước, sự biết đùa, tính khí, tâm trạng, ý thích, ý thiên về - dịch, thể dịch - lời chế nhạo, lời chế giễu, lời giễu cợt, lời nói đùa chơi, lời nói giỡn, đích để mọi người chế giễu - lời nói đùa, câu nói đùa, chuyện đùa, chuyện buồn cười, chuyện lố bịch, trường hợp xảy ra buồn cười - tính hay đùa cợt, tính hay pha trò, tính hay khôi hài, lời đùa cợt, lời pha trò - lời châm biếm, lời nói chua cay, lời nói nước đôi - kỳ thi kiểm tra nói, kỳ thi vấn đáp, câu hỏi kiểm tra nói, câu hỏi thi vấn đáp, cuộc thi, người hay trêu ghẹo chế nhạo, người hay nhìn tọc mạch, người lố bịch, người kỳ quặc - cái dùng để chế giễu - sự chế giễu - thể thao, sự giải trí, sự chơi đùa, trò trớ trêu, cuộc giải trí, cuộc vui chơi ngoài trời, người tốt, người có tinh thần tượng võ, người thẳng thắn, người trung thực, người có dũng khí - con bạc, anh chàng ăn diện, công tử bột, biến dị = im Scherz + = zum Scherz + = der grobe Scherz + = der derbe Scherz + = der plumpe Scherz + = Scherz beiseite! +</t>
        </is>
      </c>
    </row>
    <row r="16283">
      <c r="A16283" t="inlineStr">
        <is>
          <t>scherzen</t>
        </is>
      </c>
      <c r="B16283" t="inlineStr"/>
      <c r="C16283" t="inlineStr"/>
      <c r="D16283" t="inlineStr">
        <is>
          <t>vui đùa, nô đùa, đùa giỡn - đùa, nói đùa đùa cợt - nói đùa, nói giỡn, pha trò, chế nhạo, chế giễu, giễu cợt - đùa bỡn, trêu chòng - đẻ, lừa phỉnh, chơi khăm - chơi, đánh, thổi ..., đá..., chơi được, đánh bạc, đóng trong kịch, tuồng...), biểu diễn, nã vào, phun vào, giỡn, lung linh, lấp lánh, óng ánh, lóng lánh, chập chờn, nhấp nhô, xử sự, ăn ở, chạy - chuyển vận, vận hành, xoay dễ dàng..., nghỉ việc, không làm việc, kéo, thổi..., đánh ra, đi, thi đấu với, đấu, chọn vào chơi..., cho vào chơi..., đóng, đóng vai, diễn, giả làm, xử sự như là, làm chơi - xỏ chơi, nả, chiếu, phun, giật, giật dây câu cho mệt = scherzen + = scherzen über +</t>
        </is>
      </c>
    </row>
    <row r="16284">
      <c r="A16284" t="inlineStr">
        <is>
          <t>scherzend</t>
        </is>
      </c>
      <c r="B16284" t="inlineStr"/>
      <c r="C16284" t="inlineStr"/>
      <c r="D16284" t="inlineStr">
        <is>
          <t>tục tĩu, thô bỉ, lỗ mãng</t>
        </is>
      </c>
    </row>
    <row r="16285">
      <c r="A16285" t="inlineStr">
        <is>
          <t>Scherzfrage</t>
        </is>
      </c>
      <c r="B16285" t="inlineStr"/>
      <c r="C16285" t="inlineStr"/>
      <c r="D16285" t="inlineStr">
        <is>
          <t>câu đố, câu hỏi hắc búa</t>
        </is>
      </c>
    </row>
    <row r="16286">
      <c r="A16286" t="inlineStr">
        <is>
          <t>scherzhaft</t>
        </is>
      </c>
      <c r="B16286" t="inlineStr"/>
      <c r="C16286" t="inlineStr"/>
      <c r="D16286" t="inlineStr">
        <is>
          <t>bông đùa, vui đùa - đùa bỡn, hài hước, khôi hài - vui vẻ, buồn cười - hay vui đùa, hay đùa, hay nghịch, hay khôi hài - vui tính, hay đùa cợt, để đùa, có tính chất đùa cợt</t>
        </is>
      </c>
    </row>
    <row r="16287">
      <c r="A16287" t="inlineStr">
        <is>
          <t>Scherzhaftigkeit</t>
        </is>
      </c>
      <c r="B16287" t="inlineStr"/>
      <c r="C16287" t="inlineStr"/>
      <c r="D16287" t="inlineStr">
        <is>
          <t>tính khôi hài, tính hài hước, tính bông lơn - sự đùa bỡn, tính vui đùa</t>
        </is>
      </c>
    </row>
    <row r="16288">
      <c r="A16288" t="inlineStr">
        <is>
          <t>Scheu</t>
        </is>
      </c>
      <c r="B16288" t="inlineStr"/>
      <c r="C16288" t="inlineStr"/>
      <c r="D16288" t="inlineStr">
        <is>
          <t>ván cánh bánh xe nước, sự sợ hãi, nỗi kinh sợ - tính rụt rè nhút nhát, tính bẽn lẽn e lệ</t>
        </is>
      </c>
    </row>
    <row r="16289">
      <c r="A16289" t="inlineStr">
        <is>
          <t>scheu</t>
        </is>
      </c>
      <c r="B16289" t="inlineStr"/>
      <c r="C16289" t="inlineStr"/>
      <c r="D16289" t="inlineStr">
        <is>
          <t>rụt rè, bẽn lẽn, e lệ - thiếu tự tin, quá khiêm tốn, nhút nhát - ngượng ngập, lúng túng - e thẹn, khó tìm, khó thấy, khó nắm, thiếu, mất - 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 = scheu +</t>
        </is>
      </c>
    </row>
    <row r="16290">
      <c r="A16290" t="inlineStr">
        <is>
          <t>Scheuen</t>
        </is>
      </c>
      <c r="B16290" t="inlineStr"/>
      <c r="C16290" t="inlineStr"/>
      <c r="D16290" t="inlineStr">
        <is>
          <t>sự nhảy sang một bên, sự tránh, sự né, sự ném, sự liệng</t>
        </is>
      </c>
    </row>
    <row r="16291">
      <c r="A16291" t="inlineStr">
        <is>
          <t>scheuen</t>
        </is>
      </c>
      <c r="B16291" t="inlineStr"/>
      <c r="C16291" t="inlineStr"/>
      <c r="D16291" t="inlineStr">
        <is>
          <t>kinh sợ, kinh hãi, khiếp sợ, nghĩ đến mà sợ, sợ - lo, lo ngại, e ngại, kính sợ = scheuen + = scheuen +</t>
        </is>
      </c>
    </row>
    <row r="16292">
      <c r="A16292" t="inlineStr">
        <is>
          <t>Scheuer</t>
        </is>
      </c>
      <c r="B16292" t="inlineStr"/>
      <c r="C16292" t="inlineStr"/>
      <c r="D16292" t="inlineStr">
        <is>
          <t>kho thóc, ngôi nhà thô sơ, chuồng trâu bò, chuồng ngựa, nơi để xe điện</t>
        </is>
      </c>
    </row>
    <row r="16293">
      <c r="A16293" t="inlineStr">
        <is>
          <t>Scheuerlappen</t>
        </is>
      </c>
      <c r="B16293" t="inlineStr"/>
      <c r="C16293" t="inlineStr"/>
      <c r="D16293" t="inlineStr">
        <is>
          <t>giẻ lau sàn, miếng gạc, cái thông nòng súng, người vụng về, người hậu đậu, cầu vai</t>
        </is>
      </c>
    </row>
    <row r="16294">
      <c r="A16294" t="inlineStr">
        <is>
          <t>Scheuern</t>
        </is>
      </c>
      <c r="B16294" t="inlineStr"/>
      <c r="C16294" t="inlineStr"/>
      <c r="D16294" t="inlineStr">
        <is>
          <t>sự lau chùi, sự cọ, sự xối nước sục sạch bùn, thuốc tẩy vải, bệnh ỉa chảy - bụi cây,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t>
        </is>
      </c>
    </row>
    <row r="16295">
      <c r="A16295" t="inlineStr">
        <is>
          <t>scheuern</t>
        </is>
      </c>
      <c r="B16295" t="inlineStr"/>
      <c r="C16295" t="inlineStr"/>
      <c r="D16295" t="inlineStr">
        <is>
          <t>chà xát, xoa, làm trầy, làm phồng, cọ cho xơ ra, làm tức mình, làm bực dọc, chọc tức, trêu tức, chà xát cọ, trầy, phồng lên, xơ ra, bực mình, cáu tiết, phát cáu, nổi giận - đốt thành than, hoá thành than - mài gỉ, đánh gỉ, đánh bóng, + up) làm mới lại, trau dồi lại, phục hồi - túi lau sàn, giẻ lau sàn, lau, chùi, to mop and mow nhăn nhó - cọ xát, xoa bóp, lau bóng, xát mạnh lên giấy can để nổi bật, nghiền, tán, cọ, mòn rách, xước, chệch đi vì lăn vào chỗ gồ ghề - chùi cọ, xối nước sục sạch bùn, tẩy, gột, sục vội sục vàng, sục tìm, đi lướt qua - lọc hơi đốt, bỏ đi, huỷ bỏ</t>
        </is>
      </c>
    </row>
    <row r="16296">
      <c r="A16296" t="inlineStr">
        <is>
          <t>Scheuertuch</t>
        </is>
      </c>
      <c r="B16296" t="inlineStr"/>
      <c r="C16296" t="inlineStr"/>
      <c r="D16296" t="inlineStr">
        <is>
          <t>mops and mow nét mặt nhăn nhó, chợ phiên mùa thu</t>
        </is>
      </c>
    </row>
    <row r="16297">
      <c r="A16297" t="inlineStr">
        <is>
          <t>Scheune</t>
        </is>
      </c>
      <c r="B16297" t="inlineStr"/>
      <c r="C16297" t="inlineStr"/>
      <c r="D16297" t="inlineStr">
        <is>
          <t>kho thóc, ngôi nhà thô sơ, chuồng trâu bò, chuồng ngựa, nơi để xe điện</t>
        </is>
      </c>
    </row>
    <row r="16298">
      <c r="A16298" t="inlineStr">
        <is>
          <t>Scheunenhof</t>
        </is>
      </c>
      <c r="B16298" t="inlineStr"/>
      <c r="C16298" t="inlineStr"/>
      <c r="D16298" t="inlineStr">
        <is>
          <t>sân nuôi gà vịt ở quanh nhà kho</t>
        </is>
      </c>
    </row>
    <row r="16299">
      <c r="A16299" t="inlineStr">
        <is>
          <t>Schicht</t>
        </is>
      </c>
      <c r="B16299" t="inlineStr"/>
      <c r="C16299" t="inlineStr"/>
      <c r="D16299" t="inlineStr">
        <is>
          <t>sự giúp đỡ, sự ủng hộ, những người ủng hộ, sự bồi lại, sự đóng gáy, sự chạy lùi, sự giật lùi, sự lui, sự trở chiều - mẻ, đợt, chuyển, khoá - cái giường, nền, lòng, lớp, nấm mồ, hôn nhân, vợ chồng - lần phủ ngoài, lớp phủ ngoài, vải may áo choàng - trường kỷ, đi văng, giường, hang, chỗ rải ủ lúa mạch - tiến trình, dòng, quá trình diễn biến, sân chạy đua, vòng chạy đua, trường đua ngựa race course), hướng, chiều hướng, đường đi, cách cư sử, cách giải quyết, đường lối, con đường ) - món ăn, loạt, hàng gạch, hàng đá, đạo đức, tư cách, kỳ hành kinh, ngựa chiến, con tuấn mã - màng, mảng thuốc, phim, phim ảnh, phim xi nê, buổi chiếu bóng, vảy cá, màn sương mỏng, sợi nhỏ, tơ nhỏ - giàn, giá phơi, bông, đóm lửa, tàn lửa, mảnh dẹt, váy, cây cẩm chướng hoa vằn - phiến mỏng, bản mỏng, lớp mỏng - người đặt, người gài, tầng đất, địa tầng, cành chiết, mái đẻ, dải lúa bị rạp, đầm nuôi trai - gờ, rìa, đá ngầm, mạch quặng - sự thay đổi vị trí, sự thay đổi tính tình, sự thăng trầm, sự luân phiên, ca, kíp, mưu mẹo, phương kế, lời thoái thác, lời quanh co, lời nước đôi, sự trượt nghiêng, tầng trượt nghiêng - sự thay đổi cách phát âm, sự thay đổi vị trí bàn tay, sự di chuyển vị trí, sự thay quần áo, áo sơ mi nữ - lời thần chú, bùa mê, sự làm say mê, sức quyến rũ, phiên, thời gian ngắn, cơn ngắn, thời gian nghỉ ngắn - độ dày, bề dày, tình trạng đục, trạng thái không trong, trạng thái đặc, trạng thái sền sệt, tính dày đặc, tính rậm rạp, tính ngu đần, tính đần độn, tính không rõ, tính lè nhè - tấm, tình trạng u ám - tầng, bậc, bậc thang, người buộc, người cột, người trói = die Schicht + = die soziale Schicht +</t>
        </is>
      </c>
    </row>
    <row r="16300">
      <c r="A16300" t="inlineStr">
        <is>
          <t>Schichtelement</t>
        </is>
      </c>
      <c r="B16300" t="inlineStr"/>
      <c r="C16300" t="inlineStr"/>
      <c r="D16300" t="inlineStr">
        <is>
          <t>bánh xăngđuych, cái kẹp cái khoác vào giữa, sandwich-man</t>
        </is>
      </c>
    </row>
    <row r="16301">
      <c r="A16301" t="inlineStr">
        <is>
          <t>Schichten</t>
        </is>
      </c>
      <c r="B16301" t="inlineStr"/>
      <c r="C16301" t="inlineStr"/>
      <c r="D16301">
        <f> die Schichten + = in Schichten legen + = in dünnen Schichten geordnet +</f>
        <v/>
      </c>
    </row>
    <row r="16302">
      <c r="A16302" t="inlineStr">
        <is>
          <t>schichten</t>
        </is>
      </c>
      <c r="B16302" t="inlineStr"/>
      <c r="C16302" t="inlineStr"/>
      <c r="D16302" t="inlineStr">
        <is>
          <t>xây vào, đặt vào, gắn vào, vùi vào, chôn vào, + out trồng, + down rải ổ cho ngựa nằm, đặt vào giường, cho đi ngủ, thành tầng, thành lớp, chìm ngập, bị sa lầy, đi ngủ = schichten + = schichten +</t>
        </is>
      </c>
    </row>
    <row r="16303">
      <c r="A16303" t="inlineStr">
        <is>
          <t>Schichtung</t>
        </is>
      </c>
      <c r="B16303" t="inlineStr"/>
      <c r="C16303" t="inlineStr"/>
      <c r="D16303" t="inlineStr">
        <is>
          <t>bộ đồ giường, ổ rơm, nền, lớp dưới cùng, sự xếp thành tầng, sự xếp thành lớp - sự có vằn, sự có sọc, sự kẻ sọc = die Schichtung +</t>
        </is>
      </c>
    </row>
    <row r="16304">
      <c r="A16304" t="inlineStr">
        <is>
          <t>Schick</t>
        </is>
      </c>
      <c r="B16304" t="inlineStr"/>
      <c r="C16304" t="inlineStr"/>
      <c r="D16304" t="inlineStr">
        <is>
          <t>sự sang trọng, sự lịch sự</t>
        </is>
      </c>
    </row>
    <row r="16305">
      <c r="A16305" t="inlineStr">
        <is>
          <t>schick</t>
        </is>
      </c>
      <c r="B16305" t="inlineStr"/>
      <c r="C16305" t="inlineStr"/>
      <c r="D16305" t="inlineStr">
        <is>
          <t>bảnh, diện sang trọng, lịch sự - đúng mốt, hợp thời trang, sang trọng - như sồi, mịn, mượt, loè loẹt - hiểu biết, thạo, tính khôn, ranh mãnh, láu, diện, sang - mơn mởn đào tơ - chiến, cừ - hỗn xược, láo xược, hoạt bát, lanh lợi, bốp - mạnh, ác liệt, mau lẹ, nhanh, khéo léo, khôn khéo, nhanh trí, tinh ranh, đẹp sang, thanh nhã, bảnh bao, duyên dáng - có bỏ gia vị, hóm hỉnh, dí dỏm, tục, hào nhoáng - chải chuốt, diêm dúa - mốt - đẹp, nhã</t>
        </is>
      </c>
    </row>
    <row r="16306">
      <c r="A16306" t="inlineStr">
        <is>
          <t>schicken</t>
        </is>
      </c>
      <c r="B16306" t="inlineStr"/>
      <c r="C16306" t="inlineStr"/>
      <c r="D16306" t="inlineStr">
        <is>
          <t>mặc áo giáp, gửi qua bưu điện = schicken + = schicken + = sich schicken + = sich schicken für +</t>
        </is>
      </c>
    </row>
    <row r="16307">
      <c r="A16307" t="inlineStr">
        <is>
          <t>schicklich</t>
        </is>
      </c>
      <c r="B16307" t="inlineStr"/>
      <c r="C16307" t="inlineStr"/>
      <c r="D16307" t="inlineStr">
        <is>
          <t>thích hợp, thích đáng, đúng lúc - vừa, hợp, xứng - hợp với, là nhiệm vụ của - phù hợp, khớp với - hợp với khuôn phép, đứng đắn, đoan trang, tề chỉnh, lịch sự, tao nhã, kha khá, tươm tất, tử tế, tốt, hiền, không nghiêm khắc - phải phép, đúng mực, lịch thiệp - dùng được, vừa hơn, xứng đáng, đúng, phải, sãn sàng, đến lúc phải, mạnh khoẻ, sung sức, bực đến nỗi, hoang mang đến nỗi, mệt đến nỗi, đến nỗi - - đúng đắn, chính xác, đặt sau danh từ) thật sự, đích thực, đích thị, đích thân, bản thân, riêng, riêng biệt, hoàn toàn, thực sự, đích đáng, ra trò, hợp thức, hợp lệ, chỉnh, chính, đích, đẹp trai - có màu tự nhiên</t>
        </is>
      </c>
    </row>
    <row r="16308">
      <c r="A16308" t="inlineStr">
        <is>
          <t>Schicklichkeit</t>
        </is>
      </c>
      <c r="B16308" t="inlineStr"/>
      <c r="C16308" t="inlineStr"/>
      <c r="D16308" t="inlineStr">
        <is>
          <t>sự thích hợp, sự phù hợp, đoàn, đồng dư, tương đẳng - sự tiện lợi, sự thuận lợi, đồ dùng, các thứ tiện nghi, lợi ích vật chất, điều lợi, nhà tiêu, hố xí - sự thích hợp với khuôn phép lễ nghi, sự đứng đắn, sự đoan trang, sự tề chỉnh, sự lịch sự, sự tao nhã, tính e thẹn, tính bẽn lẽn, lễ nghi phép tắc, những yêu cầu của cuộc sống đứng đắn - sự đúng mực, sự lịch thiệp, nghi lễ, nghi thức - sự vừa vặn, sự xứng dáng, sự đúng, sự phải, tình trạng sung sức - sự thích đáng, sự đúng đắn, sự chỉnh, sự hợp lẽ, sự hợp thức, phép tắc, khuôn phép, lễ nghi, phép lịch sự - tính lịch sự</t>
        </is>
      </c>
    </row>
    <row r="16309">
      <c r="A16309" t="inlineStr">
        <is>
          <t>Schicksal</t>
        </is>
      </c>
      <c r="B16309" t="inlineStr"/>
      <c r="C16309" t="inlineStr"/>
      <c r="D16309" t="inlineStr">
        <is>
          <t>vận số, vận mệnh, số phận - số mệnh, sự chết, sự diệt vong, sự tận số, sự sụp đổ, sự phán quyết cuối cùng, quy chế, sắc luật, sắc lệnh, sự kết án, sự kết tội - định mệnh, điều không thể tránh được, sự bất hạnh, sự rủi ro, tai ương, ảnh hưởng nguy hại, sự chết bất hạnh - thiên mệnh, thần mệnh, điều tất yếu, nghiệp chướng, sự huỷ diệt - vận may, sự may mắn, thần vận mệnh, thần tài, vận, sự giàu có, sự thịnh vượng, của cải, cơ đồ - nghiệp - - thăm, việc rút thăm, sự chọn bằng cách rút thăm, phần do rút thăm định, phần tham gia, số, phận, mảnh, lô, mớ, rất nhiều, vô số, hàng đống, hàng đàn - sự may rủi, vận đỏ - sao, ngôi sao, tinh tú, vật hình sao, dấu sao, đốm trắng ở trán ngựa, nhân vật nổi tiếng, nghệ sĩ nổi tiếng, sao chiếu mệnh, tướng tinh, số nhiều) số mệnh = dem Schicksal verfallen + = vom Schicksal bestimmt sein + = vom Schicksal abhängig machen + = jemanden seinem Schicksal überlassen + = Er sah seinem Schicksal ruhig entgegen. +</t>
        </is>
      </c>
    </row>
    <row r="16310">
      <c r="A16310" t="inlineStr">
        <is>
          <t>schicksalhaft</t>
        </is>
      </c>
      <c r="B16310" t="inlineStr"/>
      <c r="C16310" t="inlineStr"/>
      <c r="D16310" t="inlineStr">
        <is>
          <t>số mệnh, tiền định, số đã định trước, tiên đoán, quyết định, có những hậu quả quan trọng, gây tai hoạ, gây chết chóc</t>
        </is>
      </c>
    </row>
    <row r="16311">
      <c r="A16311" t="inlineStr">
        <is>
          <t>Schicksalsglaube</t>
        </is>
      </c>
      <c r="B16311" t="inlineStr"/>
      <c r="C16311" t="inlineStr"/>
      <c r="D16311" t="inlineStr">
        <is>
          <t>thuyết định mệnh</t>
        </is>
      </c>
    </row>
    <row r="16312">
      <c r="A16312" t="inlineStr">
        <is>
          <t>Schicksalsschlag</t>
        </is>
      </c>
      <c r="B16312" t="inlineStr"/>
      <c r="C16312" t="inlineStr"/>
      <c r="D16312" t="inlineStr">
        <is>
          <t>quán giải khát, tủ đựng bát đĩa, cái đấm, cái vả, cái tát, điều rũi, điều bất hạnh - tai ương, tai biến, thảm hoạ, tai hoạ lớn, kết thúc thê thảm, kết thúc của một vở bi kịch - điều trái ngược, bề trái, mặt trái, sự chạy lùi, sự thất bại, vận rủi, vận bĩ, miếng đánh trái, sự đổi chiều - 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t>
        </is>
      </c>
    </row>
    <row r="16313">
      <c r="A16313" t="inlineStr">
        <is>
          <t>Schieben</t>
        </is>
      </c>
      <c r="B16313" t="inlineStr"/>
      <c r="C16313" t="inlineStr"/>
      <c r="D16313" t="inlineStr">
        <is>
          <t>sự xô, sự đẩy, cú đẩy, sự thúc đẩy, sự giúp sức, sức đẩy lên, sức đỡ lên, cừ thọc đẩy, cú đấm, cú húc, sự rắn sức, sự nổ lực, sự gắng công, cuộc tấn công mânh liệt, cuộc đánh thúc vào - tính dám làm, tính chủ động, tính hăng hái xốc tới, tính kiên quyết làm bằng được, lúc gay go, lúc nguy ngập, lúc cấp bách, bọn, sự đuổi ra, sự thải ra</t>
        </is>
      </c>
    </row>
    <row r="16314">
      <c r="A16314" t="inlineStr">
        <is>
          <t>schieben</t>
        </is>
      </c>
      <c r="B16314" t="inlineStr"/>
      <c r="C16314" t="inlineStr"/>
      <c r="D16314" t="inlineStr">
        <is>
          <t>kéo viôlông, lãng phí, tiêu phí, chơi viôlông, , guội gãi viôlông, cò cử viôlông, + about, at, with...) nghịch vớ vẩn, làm trò vớ vẩn, lừa bịp - ăn hối lộ, đút lót - xô, đẩy, húc, thúc đẩy, thúc giục, xô lấn, chen lấn, đẩy tới, đẩy mạnh, mở rộng, + on) theo đuổi, đeo đuổi, nhất định đưa ra, thúc ép, thúc bách, quảng cáo, tung ra, cố gắng vượt người khác - cố gắng thành công, dám làm, thọc đẩy, húc sừng - + along, past, through) xô, lách, len lỏi, để nhét - trượt, chuyển động nhẹ nhàng, lướt qua, đi lướt, đi qua, trôi qua, rơi vào, sa ngã, luyến, bỏ, thả, đẩy nhẹ, đẩy trượt - lăn, đẩy cho lăn, dắt, làm quay tròn, xoay, chở trên một xe lăn, xử tội xe hình, đánh nhừ tử, cho quay, quay, lượn vòng, đi xe đạp = schieben + = schieben + = beiseite schieben + = von sich schieben +</t>
        </is>
      </c>
    </row>
    <row r="16315">
      <c r="A16315" t="inlineStr">
        <is>
          <t>Schieber</t>
        </is>
      </c>
      <c r="B16315" t="inlineStr"/>
      <c r="C16315" t="inlineStr"/>
      <c r="D16315" t="inlineStr">
        <is>
          <t>cành ghép, chồi ghép, dao ghép, kẻ ăn hối lộ, kẻ đút lót, kẻ hối lộ - người làm thuê việc lặt vặt, người làm khoán, kẻ đầu cơ, người môi giới chạy hàng xách, người buôn bán cổ phần, người bán buôn, người cho thuê ngựa, người cho thuê xe - kẻ lợi dụng chức vụ để xoay sở kiếm chác - kẻ trục lợi, kẻ đầu cơ trục lợi - kẻ làm tiền bằng mánh khoé gian lận, kẻ cướp, găngxtơ - 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 - người trượt tuyết - dân phe phẩy, dân chợ đen = der Schieber + = der Schieber + = der Schieber +</t>
        </is>
      </c>
    </row>
    <row r="16316">
      <c r="A16316" t="inlineStr">
        <is>
          <t>Schiebesitz</t>
        </is>
      </c>
      <c r="B16316" t="inlineStr"/>
      <c r="C16316" t="inlineStr"/>
      <c r="D16316">
        <f> der Schiebesitz +</f>
        <v/>
      </c>
    </row>
    <row r="16317">
      <c r="A16317" t="inlineStr">
        <is>
          <t>Schiebung</t>
        </is>
      </c>
      <c r="B16317" t="inlineStr"/>
      <c r="C16317" t="inlineStr"/>
      <c r="D16317" t="inlineStr">
        <is>
          <t>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t>
        </is>
      </c>
    </row>
    <row r="16318">
      <c r="A16318" t="inlineStr">
        <is>
          <t>Schiedsgericht</t>
        </is>
      </c>
      <c r="B16318" t="inlineStr"/>
      <c r="C16318" t="inlineStr"/>
      <c r="D16318" t="inlineStr">
        <is>
          <t>sự phân xử, sự quyết định của trọng tài, sự quyết đoán - cán ô, panô, ô vải khác màu, mảnh da, danh sách hội thẩm, ban hội thẩm, danh sách báo cáo, danh sách bác sĩ bảo hiểm, nhóm người tham gia hội thảo, nhóm người tham gia tiết mục "trả lời câu đố" ... - cuộc hội thảo..., Panô, bức tranh tấm, bức ảnh dài, đệm yên ngựa, yên ngựa, bảng, panen</t>
        </is>
      </c>
    </row>
    <row r="16319">
      <c r="A16319" t="inlineStr">
        <is>
          <t>Schiedsmann</t>
        </is>
      </c>
      <c r="B16319" t="inlineStr"/>
      <c r="C16319" t="inlineStr"/>
      <c r="D16319" t="inlineStr">
        <is>
          <t>người phân xử, trọng tài, quan toà, thẩm phán, người nắm toàn quyền</t>
        </is>
      </c>
    </row>
    <row r="16320">
      <c r="A16320" t="inlineStr">
        <is>
          <t>Schiedsrichter</t>
        </is>
      </c>
      <c r="B16320" t="inlineStr"/>
      <c r="C16320" t="inlineStr"/>
      <c r="D16320" t="inlineStr">
        <is>
          <t>quan toà - người phân xử, trọng tài, thẩm phán, người nắm toàn quyền - - người am hiểu, người sành sỏi - người điều tiết, máy điều tiết, người hoà giải, người làm trung gian, giám khảo kỳ thi phần thứ nhất bằng tú tài văn chương, chủ tịch giáo hội - - người trọng tài = Schiedsrichter sein + = als Schiedsrichter fungieren + = als Schiedsrichter tätig sein + = als Schiedsrichter tätig sein bei +</t>
        </is>
      </c>
    </row>
    <row r="16321">
      <c r="A16321" t="inlineStr">
        <is>
          <t>Schiedsrichterspruch</t>
        </is>
      </c>
      <c r="B16321" t="inlineStr"/>
      <c r="C16321" t="inlineStr"/>
      <c r="D16321" t="inlineStr">
        <is>
          <t>làm trọng tài, phân xử</t>
        </is>
      </c>
    </row>
    <row r="16322">
      <c r="A16322" t="inlineStr">
        <is>
          <t>Schiedsspruch</t>
        </is>
      </c>
      <c r="B16322" t="inlineStr"/>
      <c r="C16322" t="inlineStr"/>
      <c r="D16322" t="inlineStr">
        <is>
          <t>sự phân xử, sự làm trọng tài phân xử - phần thưởng, tặng thưởng, sự quyết định của quan toà, của hội đồng giám khảo..., sự trừng phạt, hình phạt</t>
        </is>
      </c>
    </row>
    <row r="16323">
      <c r="A16323" t="inlineStr">
        <is>
          <t>Schiedsverfahren</t>
        </is>
      </c>
      <c r="B16323" t="inlineStr"/>
      <c r="C16323" t="inlineStr"/>
      <c r="D16323" t="inlineStr">
        <is>
          <t>sự phân xử, sự làm trọng tài phân xử</t>
        </is>
      </c>
    </row>
    <row r="16324">
      <c r="A16324" t="inlineStr">
        <is>
          <t>schief</t>
        </is>
      </c>
      <c r="B16324" t="inlineStr"/>
      <c r="C16324" t="inlineStr"/>
      <c r="D16324" t="inlineStr">
        <is>
          <t>về một bên, nghiêng, nghi ngờ, ngờ vực - xiên, lệch - xiên qua, chéo qua - dốc nghiêng, dốc - lé - méo, hỏng, thất bại, không tốt, không như ý muốn, không như ý mong đợi - chéo theo đường chéo - chéo nhau, vắt ngang, bực mình, cáu, gắt, đối, trái ngược, ngược lại, lai, lai giống, bất lương, man trá, kiếm được bằng những thủ đoạn bất lương - chéo, chéo chữ thập, theo hình chữ thập - - chếch, cạnh khoé, quanh co, không thẳng thắn, không đối xứng, không cân, gián tiếp - ở bên, xiên về phía bên, bóng gió - ghềnh, đối xứng lệch - - rộng, bẹt, loe, quay ra ngoài, vụng về, xấu xí - méo mó, nhăn nhó, gượng = schief legen + = alles ging schief +</t>
        </is>
      </c>
    </row>
    <row r="16325">
      <c r="A16325" t="inlineStr">
        <is>
          <t>Schiefe</t>
        </is>
      </c>
      <c r="B16325" t="inlineStr"/>
      <c r="C16325" t="inlineStr"/>
      <c r="D16325" t="inlineStr">
        <is>
          <t>góc xiên, cạnh xiên, cái đặt góc</t>
        </is>
      </c>
    </row>
    <row r="16326">
      <c r="A16326" t="inlineStr">
        <is>
          <t>Schiefer</t>
        </is>
      </c>
      <c r="B16326" t="inlineStr"/>
      <c r="C16326" t="inlineStr"/>
      <c r="D16326" t="inlineStr">
        <is>
          <t>sự run, sự rùng mình, mảnh vỡ, miếng vỡ = der Schiefer + = mit Schiefer decken +</t>
        </is>
      </c>
    </row>
    <row r="16327">
      <c r="A16327" t="inlineStr">
        <is>
          <t>Schiefertafel</t>
        </is>
      </c>
      <c r="B16327" t="inlineStr"/>
      <c r="C16327" t="inlineStr"/>
      <c r="D16327" t="inlineStr">
        <is>
          <t>đá bảng, đá, ngói đá đen, bảng đá, màu xám đen, danh sách tạm thời</t>
        </is>
      </c>
    </row>
    <row r="16328">
      <c r="A16328" t="inlineStr">
        <is>
          <t>Schiefheit</t>
        </is>
      </c>
      <c r="B16328" t="inlineStr"/>
      <c r="C16328" t="inlineStr"/>
      <c r="D16328" t="inlineStr">
        <is>
          <t>sự xiên, sự chéo, sự chếch, độ xiên, tính cạnh khoé, tính quanh co, tính không thẳng thắn</t>
        </is>
      </c>
    </row>
    <row r="16329">
      <c r="A16329" t="inlineStr">
        <is>
          <t>Schielen</t>
        </is>
      </c>
      <c r="B16329" t="inlineStr"/>
      <c r="C16329" t="inlineStr"/>
      <c r="D16329" t="inlineStr">
        <is>
          <t>tật lác mắt, cái liếc mắt, sự nhìn, sự xem, sự nghiêng về, sự ngả về, lỗ chiêm ngưỡng</t>
        </is>
      </c>
    </row>
    <row r="16330">
      <c r="A16330" t="inlineStr">
        <is>
          <t>schielen</t>
        </is>
      </c>
      <c r="B16330" t="inlineStr"/>
      <c r="C16330" t="inlineStr"/>
      <c r="D16330">
        <f> schielen +</f>
        <v/>
      </c>
    </row>
    <row r="16331">
      <c r="A16331" t="inlineStr">
        <is>
          <t>schielend</t>
        </is>
      </c>
      <c r="B16331" t="inlineStr"/>
      <c r="C16331" t="inlineStr"/>
      <c r="D16331" t="inlineStr">
        <is>
          <t>nghiêng, xiên, lé - có mắt lác - lác - lác mắt, có ác ý</t>
        </is>
      </c>
    </row>
    <row r="16332">
      <c r="A16332" t="inlineStr">
        <is>
          <t>Schienbein</t>
        </is>
      </c>
      <c r="B16332" t="inlineStr"/>
      <c r="C16332" t="inlineStr"/>
      <c r="D16332" t="inlineStr">
        <is>
          <t>chân, cẳng, xương ống chân, chân chim, ống chân tất dài, thân cột, cuống hoa, chuôi dao, tay chèo - cẳng chân - xương chày, dốt ống = sich am Schienbein stoßen + = vor das Schienbein treten +</t>
        </is>
      </c>
    </row>
    <row r="16333">
      <c r="A16333" t="inlineStr">
        <is>
          <t>Schiene</t>
        </is>
      </c>
      <c r="B16333" t="inlineStr"/>
      <c r="C16333" t="inlineStr"/>
      <c r="D16333" t="inlineStr">
        <is>
          <t>tay vịn, bao lơn, lan can, thành, lá chắn, hàng rào, hàng rào chấn song, đường ray, đường xe lửa, xà ngang, cái giá xoay, gà nước = die Schiene + = die Schiene +</t>
        </is>
      </c>
    </row>
    <row r="16334">
      <c r="A16334" t="inlineStr">
        <is>
          <t>Schienen</t>
        </is>
      </c>
      <c r="B16334" t="inlineStr"/>
      <c r="C16334" t="inlineStr"/>
      <c r="D16334" t="inlineStr">
        <is>
          <t>sự kéo tàu, sự lai tàu, toàn bộ đường ray, hệ thống đường ray = mit Schienen belegen +</t>
        </is>
      </c>
    </row>
    <row r="16335">
      <c r="A16335" t="inlineStr">
        <is>
          <t>schienen</t>
        </is>
      </c>
      <c r="B16335" t="inlineStr"/>
      <c r="C16335" t="inlineStr"/>
      <c r="D16335" t="inlineStr">
        <is>
          <t>bó bằng nẹp</t>
        </is>
      </c>
    </row>
    <row r="16336">
      <c r="A16336" t="inlineStr">
        <is>
          <t>Schierling</t>
        </is>
      </c>
      <c r="B16336" t="inlineStr"/>
      <c r="C16336" t="inlineStr"/>
      <c r="D16336" t="inlineStr">
        <is>
          <t>cây độc cần, chất độc cần</t>
        </is>
      </c>
    </row>
    <row r="16337">
      <c r="A16337" t="inlineStr">
        <is>
          <t>Schiff</t>
        </is>
      </c>
      <c r="B16337" t="inlineStr"/>
      <c r="C16337" t="inlineStr"/>
      <c r="D16337" t="inlineStr">
        <is>
          <t>tàu thuyền, đĩa hình thuyền - nghề, nghề thủ công, tập thể những người cùng nghề, mưu mẹo, mánh khoé, ngón xảo quyệt, ngón lừa đảo, tàu, máy bay, hội tam điểm - tàu thuỷ, phi cơ, thuyền - bình, chậu, lọ, thùng, thuyền lớn, ống, mạch = das Schiff + = das Schiff + = im Schiff + = mit dem Schiff + = ein Schiff heuern + = ein Schiff entern + = das holländische Schiff + = mit dem Schiff befördern + = das Schiff gilt als verloren + = sie ist ein schnelles Schiff + = ein Schiff luvwärts überholen +</t>
        </is>
      </c>
    </row>
    <row r="16338">
      <c r="A16338" t="inlineStr">
        <is>
          <t>Schiffahrt</t>
        </is>
      </c>
      <c r="B16338" t="inlineStr"/>
      <c r="C16338" t="inlineStr"/>
      <c r="D16338" t="inlineStr">
        <is>
          <t>nghề hàng hải, sự đi biển, sự đi sông, tàu bè qua lại - sự xếp hàng xuống tàu, sự chở hàng bằng tàu, tàu, thương thuyền, hàng hải = Schiffahrt treiben auf +</t>
        </is>
      </c>
    </row>
    <row r="16339">
      <c r="A16339" t="inlineStr">
        <is>
          <t>Schiffahrtskunde</t>
        </is>
      </c>
      <c r="B16339" t="inlineStr"/>
      <c r="C16339" t="inlineStr"/>
      <c r="D16339" t="inlineStr">
        <is>
          <t>nghề hàng hải, sự đi biển, sự đi sông, tàu bè qua lại</t>
        </is>
      </c>
    </row>
    <row r="16340">
      <c r="A16340" t="inlineStr">
        <is>
          <t>schiffbar</t>
        </is>
      </c>
      <c r="B16340" t="inlineStr"/>
      <c r="C16340" t="inlineStr"/>
      <c r="D16340" t="inlineStr">
        <is>
          <t>để tàu bè đi lại được, có thể đi sông biển được, có thể điều khiển được</t>
        </is>
      </c>
    </row>
    <row r="16341">
      <c r="A16341" t="inlineStr">
        <is>
          <t>Schiffbarkeit</t>
        </is>
      </c>
      <c r="B16341" t="inlineStr"/>
      <c r="C16341" t="inlineStr"/>
      <c r="D16341" t="inlineStr">
        <is>
          <t>tình trạng tàu bè đi lại được, tình trạng có thể đi sông biển được, tình trạng có thể điều khiển được</t>
        </is>
      </c>
    </row>
    <row r="16342">
      <c r="A16342" t="inlineStr">
        <is>
          <t>Schiffbau</t>
        </is>
      </c>
      <c r="B16342" t="inlineStr"/>
      <c r="C16342" t="inlineStr"/>
      <c r="D16342" t="inlineStr">
        <is>
          <t>nghề đóng tàu</t>
        </is>
      </c>
    </row>
    <row r="16343">
      <c r="A16343" t="inlineStr">
        <is>
          <t>Schiffbruch</t>
        </is>
      </c>
      <c r="B16343" t="inlineStr"/>
      <c r="C16343" t="inlineStr"/>
      <c r="D16343" t="inlineStr">
        <is>
          <t>sự vỡ nợ, sự phá sản, sự mất hoàn toàn - nạn đắm tàu, sự sụp đổ, sự thất bại hoàn toàn - sự phá hỏng, sự tàn phá, sự phá hoại, vật đổ nát, gạch vụn, xác tàu chìm, tàu chìm, vật trôi giạt, người suy nhược, người tàn phế - mảnh vỡ = Schiffbruch erleiden + = das Erleiden von Schiffbruch +</t>
        </is>
      </c>
    </row>
    <row r="16344">
      <c r="A16344" t="inlineStr">
        <is>
          <t>Schiffchen</t>
        </is>
      </c>
      <c r="B16344" t="inlineStr"/>
      <c r="C16344" t="inlineStr"/>
      <c r="D16344" t="inlineStr">
        <is>
          <t>con thoi, động từ, qua lại như con thoi, làm cho qua lại như con thoi</t>
        </is>
      </c>
    </row>
    <row r="16345">
      <c r="A16345" t="inlineStr">
        <is>
          <t>Schiffer</t>
        </is>
      </c>
      <c r="B16345" t="inlineStr"/>
      <c r="C16345" t="inlineStr"/>
      <c r="D16345" t="inlineStr">
        <is>
          <t>người nhảy dây, người đọc sách hay bỏ quãng, bướm nâu, cá thu đao, thuyền trưởng, hoa tiêu trưởng, đội trưởng, thủ quân</t>
        </is>
      </c>
    </row>
    <row r="16346">
      <c r="A16346" t="inlineStr">
        <is>
          <t>Schiffes</t>
        </is>
      </c>
      <c r="B16346" t="inlineStr"/>
      <c r="C16346" t="inlineStr"/>
      <c r="D16346">
        <f> an Bord des Schiffes + = die Bekleidung eines Schiffes + = an Bord eines Schiffes gehen + = die Kabine im Vorderteil eines Schiffes +</f>
        <v/>
      </c>
    </row>
    <row r="16347">
      <c r="A16347" t="inlineStr">
        <is>
          <t>Schiffs-</t>
        </is>
      </c>
      <c r="B16347" t="inlineStr"/>
      <c r="C16347" t="inlineStr"/>
      <c r="D16347" t="inlineStr">
        <is>
          <t>biển, ngành hàng hải, đường biển, công việc buôn bán trên mặt biển, hải quân</t>
        </is>
      </c>
    </row>
    <row r="16348">
      <c r="A16348" t="inlineStr">
        <is>
          <t>Schiffsbauch</t>
        </is>
      </c>
      <c r="B16348" t="inlineStr"/>
      <c r="C16348" t="inlineStr"/>
      <c r="D16348" t="inlineStr">
        <is>
          <t>đáy tàu, nước bẩn ở đáy tàu, bụng, chuyện nhảm nhí, chuyện bậy bạ - chỗ phình, chỗ phồng, chỗ lồi ra, sự tăng tạm thời, sự nêu giá, the bulge, thế lợi, ưu thế</t>
        </is>
      </c>
    </row>
    <row r="16349">
      <c r="A16349" t="inlineStr">
        <is>
          <t>Schiffsfrachtvertrag</t>
        </is>
      </c>
      <c r="B16349" t="inlineStr"/>
      <c r="C16349" t="inlineStr"/>
      <c r="D16349" t="inlineStr">
        <is>
          <t>hiến chương, đặc quyền, sự thuê tàu, hợp đồng thuê tàu, giấy nhượng đất</t>
        </is>
      </c>
    </row>
    <row r="16350">
      <c r="A16350" t="inlineStr">
        <is>
          <t>Schiffsladung</t>
        </is>
      </c>
      <c r="B16350" t="inlineStr"/>
      <c r="C16350" t="inlineStr"/>
      <c r="D16350" t="inlineStr">
        <is>
          <t>trọng tải hàng hoá, hàng hoá, phần lớn hơn, số lớn hơn - - hàng hoá trên tàu - sự xếp xuống tàu, sự gửi hàng bằng đường biển</t>
        </is>
      </c>
    </row>
    <row r="16351">
      <c r="A16351" t="inlineStr">
        <is>
          <t>Schiffsladungsverzeichnis</t>
        </is>
      </c>
      <c r="B16351" t="inlineStr"/>
      <c r="C16351" t="inlineStr"/>
      <c r="D16351" t="inlineStr">
        <is>
          <t>bản kê khai hàng hoá chở trên tàu</t>
        </is>
      </c>
    </row>
    <row r="16352">
      <c r="A16352" t="inlineStr">
        <is>
          <t>Schiffsmannschaft</t>
        </is>
      </c>
      <c r="B16352" t="inlineStr"/>
      <c r="C16352" t="inlineStr"/>
      <c r="D16352" t="inlineStr">
        <is>
          <t>toàn bộ thuỷ thủ trên tàu, toàn bộ người lái và nhân viên trên máy bay, ban nhóm, đội, bọn, tụi, đám, bè lũ</t>
        </is>
      </c>
    </row>
    <row r="16353">
      <c r="A16353" t="inlineStr">
        <is>
          <t>Schiffsortes</t>
        </is>
      </c>
      <c r="B16353" t="inlineStr"/>
      <c r="C16353" t="inlineStr"/>
      <c r="D16353" t="inlineStr">
        <is>
          <t>tình thế khó khăn, sự tìm vị trí, vị trí phát hiện, người có thể hối lộ được</t>
        </is>
      </c>
    </row>
    <row r="16354">
      <c r="A16354" t="inlineStr">
        <is>
          <t>Schiffsraum</t>
        </is>
      </c>
      <c r="B16354" t="inlineStr"/>
      <c r="C16354" t="inlineStr"/>
      <c r="D16354" t="inlineStr">
        <is>
          <t>khoang, sự cầm, sự nắm giữ, sự nắm chặt, sự nắm được, sự hiểu thấu, ảnh hưởng, vật để nắm lấy, vật đỡ, chỗ dựa, đồn ải, thành luỹ, pháo đài, sự giam cầm, nhà lao, nhà tù</t>
        </is>
      </c>
    </row>
    <row r="16355">
      <c r="A16355" t="inlineStr">
        <is>
          <t>Schiffsschraube</t>
        </is>
      </c>
      <c r="B16355" t="inlineStr"/>
      <c r="C16355" t="inlineStr"/>
      <c r="D16355" t="inlineStr">
        <is>
          <t>cái đẩy đi, máy đẩy đi, chân vịt, cánh quạt</t>
        </is>
      </c>
    </row>
    <row r="16356">
      <c r="A16356" t="inlineStr">
        <is>
          <t>Schiffswerft</t>
        </is>
      </c>
      <c r="B16356" t="inlineStr"/>
      <c r="C16356" t="inlineStr"/>
      <c r="D16356" t="inlineStr">
        <is>
          <t>xưởng sửa chữa và đóng tàu - xưởng đóng tàu</t>
        </is>
      </c>
    </row>
    <row r="16357">
      <c r="A16357" t="inlineStr">
        <is>
          <t>Schiffszwieback</t>
        </is>
      </c>
      <c r="B16357" t="inlineStr"/>
      <c r="C16357" t="inlineStr"/>
      <c r="D16357" t="inlineStr">
        <is>
          <t>đường dốc xuống bâi, đường dốc xuống bến, khổ sai - bánh quy rắn = der Schiffszwieback +</t>
        </is>
      </c>
    </row>
    <row r="16358">
      <c r="A16358" t="inlineStr">
        <is>
          <t>Schikane</t>
        </is>
      </c>
      <c r="B16358" t="inlineStr"/>
      <c r="C16358" t="inlineStr"/>
      <c r="D16358" t="inlineStr">
        <is>
          <t>mánh khoé kiện tụng, mánh khoé của thầy kiện, sự nguỵ biện, sắp bài không có bài chủ - sự kiện nhau, sự cãi nhau, sự tranh nhau, sự gây gỗ - sự làm bực mình, sự làm phật ý, sự bực mình, sự phật ý, điều phiền toái, điều khó chịu</t>
        </is>
      </c>
    </row>
    <row r="16359">
      <c r="A16359" t="inlineStr">
        <is>
          <t>schikanieren</t>
        </is>
      </c>
      <c r="B16359" t="inlineStr"/>
      <c r="C16359" t="inlineStr"/>
      <c r="D16359" t="inlineStr">
        <is>
          <t>bắt nạt, trêu chọc, áp bức, khủng bố - dùng mánh khoé để kiện tụng, lừa, lừa gạt, cãi vặt về - làm mù, phủ mờ, bắt làm việc quần quật, ăn hiếp - doạ nạt ầm ĩ, quát tháo ầm ĩ, khoe khoang khoác lác ầm ĩ - dùng làm vật hy sinh, đem hy sinh, đối xử tàn nhẫn, bịp</t>
        </is>
      </c>
    </row>
    <row r="16360">
      <c r="A16360" t="inlineStr">
        <is>
          <t>Schild</t>
        </is>
      </c>
      <c r="B16360" t="inlineStr"/>
      <c r="C16360" t="inlineStr"/>
      <c r="D16360" t="inlineStr">
        <is>
          <t>bản, tấm phiếu, lá, biển, bảng, bản khắc kẽm, tranh khắc kẽm, bản đồ khắc kẽm, khuôn in, tấm kính ảnh, tấm kẽm chụp ảnh, đòn ngang, thanh ngang, đĩa, đĩa thức ăn, bát đĩa bằng vàng bạc - đĩa thu tiền quyên, cúp vàng, cúp bạc, cuộc đua tranh cúp vàng, cuộc đua ngựa tranh cúp vàng), lợi giả, đường ray plate rail), bát chữ - cái mộc, cái khiên, tấm chắn, lưới chắn, người che chở, vật che chở, bộ phận hình khiên, miếng độn - dấu, dấu hiệu, ký hiệu, mật hiệu, dấu hiệu biểu hiện, biểu hiện, tượng trưng, điểm, triệu chứng, dấu vết, biển hàng, ước hiệu = der Schild +</t>
        </is>
      </c>
    </row>
    <row r="16361">
      <c r="A16361" t="inlineStr">
        <is>
          <t>Schildchen</t>
        </is>
      </c>
      <c r="B16361" t="inlineStr"/>
      <c r="C16361" t="inlineStr"/>
      <c r="D16361"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16362">
      <c r="A16362" t="inlineStr">
        <is>
          <t>schildern</t>
        </is>
      </c>
      <c r="B16362" t="inlineStr"/>
      <c r="C16362" t="inlineStr"/>
      <c r="D16362" t="inlineStr">
        <is>
          <t>biểu thị đặc điểm, mô tả đặc điểm, định rõ đặc điểm - vẽ, vạch, mô tả, phác hoạ - tả, miêu tả - depict, tưởng tượng - diễn tả, cho là, coi là, định rõ tính chất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dựng lên, thảo ra,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 vẽ chân dung, miêu tả sinh động, đóng vai - kể lại, thuật lại, liên hệ, liên kết, có quan hệ, có liên quan, có bà con thân thuộc với, có quan hệ họ hàng với - tiêu biểu cho, tượng trưng cho, tương ứng với, thay mặt, đại diện, hình dung, đóng, diễn</t>
        </is>
      </c>
    </row>
    <row r="16363">
      <c r="A16363" t="inlineStr">
        <is>
          <t>Schilderung</t>
        </is>
      </c>
      <c r="B16363" t="inlineStr"/>
      <c r="C16363" t="inlineStr"/>
      <c r="D16363" t="inlineStr">
        <is>
          <t>sự mô tả, sự phác hoạ, hình mô tả, hình phác hoạ - sự tả, sự diễn tả, sự miêu tả, diện mạo, tướng mạo, hình dạng, sự vạch, sự vẽ, hạng, loại, nghề nghiệp, công tác - sử, sử học, lịch sử, kịch lịch sử - chuyện kể, bài tường thuật, thể văn kể chuyện, thể văn tường thuật - chân dung, ảnh, hình tượng, điển hình, sự miêu tả sinh động - cách vẽ chân dung, tập chân dung - sự trình diễn, sự trình bày, sự biểu thị, cách trình bày, cách biểu thị, sự phản kháng lên giám mục, lời phát biểu của hội thẩm = die wirklichkeitsgetreue Schilderung +</t>
        </is>
      </c>
    </row>
    <row r="16364">
      <c r="A16364" t="inlineStr">
        <is>
          <t>Schilf</t>
        </is>
      </c>
      <c r="B16364" t="inlineStr"/>
      <c r="C16364" t="inlineStr"/>
      <c r="D16364" t="inlineStr">
        <is>
          <t>sậy, tranh, mũi tên, ống sáo bằng sậy, thơ đồng quê, lưỡi gà, nhạc khí có lưỡi gà, khổ khuôn, go = mit Schilf bewachsen +</t>
        </is>
      </c>
    </row>
    <row r="16365">
      <c r="A16365" t="inlineStr">
        <is>
          <t>schilfig</t>
        </is>
      </c>
      <c r="B16365" t="inlineStr"/>
      <c r="C16365" t="inlineStr"/>
      <c r="D16365" t="inlineStr">
        <is>
          <t>đầy lau sậy, làm bằng lau sậy, mảnh khảnh, gầy, the thé</t>
        </is>
      </c>
    </row>
    <row r="16366">
      <c r="A16366" t="inlineStr">
        <is>
          <t>Schilfrohr</t>
        </is>
      </c>
      <c r="B16366" t="inlineStr"/>
      <c r="C16366" t="inlineStr"/>
      <c r="D16366" t="inlineStr">
        <is>
          <t>cây trúc, cây mía sugar cane), cây lau, cây mây, sợi mây, can, ba toong, gậy, roi, thỏi = das Schilfrohr +</t>
        </is>
      </c>
    </row>
    <row r="16367">
      <c r="A16367" t="inlineStr">
        <is>
          <t>Schillern</t>
        </is>
      </c>
      <c r="B16367" t="inlineStr"/>
      <c r="C16367" t="inlineStr"/>
      <c r="D16367" t="inlineStr">
        <is>
          <t>vẻ trắng đục, vẻ trắng sữa</t>
        </is>
      </c>
    </row>
    <row r="16368">
      <c r="A16368" t="inlineStr">
        <is>
          <t>schillern</t>
        </is>
      </c>
      <c r="B16368" t="inlineStr"/>
      <c r="C16368" t="inlineStr"/>
      <c r="D16368" t="inlineStr">
        <is>
          <t>phát huỳnh quang</t>
        </is>
      </c>
    </row>
    <row r="16369">
      <c r="A16369" t="inlineStr">
        <is>
          <t>schillernd</t>
        </is>
      </c>
      <c r="B16369" t="inlineStr"/>
      <c r="C16369" t="inlineStr"/>
      <c r="D16369" t="inlineStr">
        <is>
          <t>phát ngũ sắc, óng ánh nhiều màu - trắng đục, trắng sữa - có tia, có vạch, có lốm đốm, dệt sợi khác màu cho lốm đốm óng ánh lụa, không dùng được nữa, hư nát, sờn rách, nhất định thất bại, bị thất bại = schillernd +</t>
        </is>
      </c>
    </row>
    <row r="16370">
      <c r="A16370" t="inlineStr">
        <is>
          <t>Schilling</t>
        </is>
      </c>
      <c r="B16370" t="inlineStr"/>
      <c r="C16370" t="inlineStr"/>
      <c r="D16370" t="inlineStr">
        <is>
          <t>quả lắc, cục chì, đuôi, búi tóc, món tóc, kiểu cắt tóc ngắn quá vai, đuôi cộc, khúc điệp, búi giun tơ, sự nhấp nhô, sự nhảy nhót, động tác khẽ nhún đầu gối cúi chào, cái đập nhẹ - cái vỗ nhẹ, cái lắc nhẹ, đồng silinh, học sinh - = drei Schilling + = um einen Schilling billiger + = ich wette mit Ihnen um einen Schilling +</t>
        </is>
      </c>
    </row>
    <row r="16371">
      <c r="A16371" t="inlineStr">
        <is>
          <t>Schillinge</t>
        </is>
      </c>
      <c r="B16371" t="inlineStr"/>
      <c r="C16371" t="inlineStr"/>
      <c r="D16371">
        <f> vier Pfund und sechs Schillinge + = ein paar Schillinge gewonnen haben + = jeder von uns besaß fünf Schillinge +</f>
        <v/>
      </c>
    </row>
    <row r="16372">
      <c r="A16372" t="inlineStr">
        <is>
          <t>Schimmel</t>
        </is>
      </c>
      <c r="B16372" t="inlineStr"/>
      <c r="C16372" t="inlineStr"/>
      <c r="D16372" t="inlineStr">
        <is>
          <t>nấm minddiu, nấm mốc sương, mốc = der Schimmel + = der Schimmel +</t>
        </is>
      </c>
    </row>
    <row r="16373">
      <c r="A16373" t="inlineStr">
        <is>
          <t>Schimmelpilz</t>
        </is>
      </c>
      <c r="B16373" t="inlineStr"/>
      <c r="C16373" t="inlineStr"/>
      <c r="D16373" t="inlineStr">
        <is>
          <t>đất tơi xốp, đất, mốc, meo, khuôn, đường gờ, đường chỉ, hình dáng, tính tình</t>
        </is>
      </c>
    </row>
    <row r="16374">
      <c r="A16374" t="inlineStr">
        <is>
          <t>Schimmer</t>
        </is>
      </c>
      <c r="B16374" t="inlineStr"/>
      <c r="C16374" t="inlineStr"/>
      <c r="D16374" t="inlineStr">
        <is>
          <t>cái nháy mắt, cái chớp mắt, ánh lửa chập chờn, ánh lửa lung linh, ánh sáng nhấp nháy, ánh băng ice blink), cái nhìn qua, cái nhìn thoáng - quặng bóng, cái nhìn thoáng qua, cái liếc qua, tia loáng qua, tia loé lên, sự sượt qua, sự trệch sang bên - tia sáng yếu ớt, ánh lập loè, chút, tia - tia sáng le lói, ngọn lửa chập chờn, ánh sáng lờ mờ, ý niệm mơ hồ, ý nghĩ mơ hồ - cái nhìn lướt qua, sự thoáng hiện, ý nghĩ lờ mờ, ý niệm lờ mờ, đại cương - tia sáng, tia sáng loé, tia lấp lánh, tia phản chiếu - lustrum, ánh sáng rực rỡ, vẻ rực rỡ huy hoàng, vẻ đẹp lộng lẫy, nước bóng, nước láng, đèn trần nhiều ngọn, sự vẻ vang, sự quang vinh, sự lừng lẫy - cá đuối, tia &amp; ), tia hy vọng, bán kính, hoa phía ngoài của cụm hoa đầu, cánh sao, tai cây - cây bấc, vật vô giá trị, sự xông lên, sự cuốn đi, sự đổ xô vào, sự vội vàng, sự gấp, sự dồn lên đột ngột, luồng, cuộc tấn công ồ ạt, sự phối hợp dắt bóng lao lên tấn công, vội gấp - cấp bách - sự huy hoàng, sự lộng lẫy, sự rực rỡ, sự xán lạn</t>
        </is>
      </c>
    </row>
    <row r="16375">
      <c r="A16375" t="inlineStr">
        <is>
          <t>schimmern</t>
        </is>
      </c>
      <c r="B16375" t="inlineStr"/>
      <c r="C16375" t="inlineStr"/>
      <c r="D16375" t="inlineStr">
        <is>
          <t>nháy mắt, chớp mắt, chập chờn, lung linh, nhấp nháy, bật đèn, nhắm mắt lam ngơ, nháy, chớp, bật nhấp nháy, nhắm mắt trước, tránh, lẩn tránh - đu đưa, rung rinh, lập loè, bập bùng, mỏng manh - chiếu ra một tia sáng yếu ớt, phát ra một ánh lập loè - le lói - - chiếu sáng lờ mờ, toả ánh sáng lung linh</t>
        </is>
      </c>
    </row>
    <row r="16376">
      <c r="A16376" t="inlineStr">
        <is>
          <t>Schimpanse</t>
        </is>
      </c>
      <c r="B16376" t="inlineStr"/>
      <c r="C16376" t="inlineStr"/>
      <c r="D16376" t="inlineStr">
        <is>
          <t>con tinh tinh</t>
        </is>
      </c>
    </row>
    <row r="16377">
      <c r="A16377" t="inlineStr">
        <is>
          <t>Schimpf</t>
        </is>
      </c>
      <c r="B16377" t="inlineStr"/>
      <c r="C16377" t="inlineStr"/>
      <c r="D16377" t="inlineStr">
        <is>
          <t>sự mất danh dự, sự ô danh, sự ô nhục, sự nhục nhã, sự hổ thẹn, điều làm mất danh dự, điều làm ô danh, điều ô nhục, điều nhục nhã, điều hổ thẹn, sự không nhận trả đúng hạn - sự không thực hiện đúng kỳ hạn = Schimpf- +</t>
        </is>
      </c>
    </row>
    <row r="16378">
      <c r="A16378" t="inlineStr">
        <is>
          <t>Schimpfen</t>
        </is>
      </c>
      <c r="B16378" t="inlineStr"/>
      <c r="C16378" t="inlineStr"/>
      <c r="D16378" t="inlineStr">
        <is>
          <t>hàm, quai hàm, mồm, miệng, lối vào hẹp, cái kẹp, má, sự lắm mồm, sự nhiều lời, sự ba hoa, sự răn dạy, sự chỉnh, sự "lên lớp"</t>
        </is>
      </c>
    </row>
    <row r="16379">
      <c r="A16379" t="inlineStr">
        <is>
          <t>schimpfen</t>
        </is>
      </c>
      <c r="B16379" t="inlineStr"/>
      <c r="C16379" t="inlineStr"/>
      <c r="D16379" t="inlineStr">
        <is>
          <t>+ out) nói oang oang - nói lải nhải, nói dài dòng chán ngắt, răn dạy, chỉnh, "lên lớp", thuyết cho một hồi - - quở trách, trách mắng, mắng nhiếc = schimpfen + = schimpfen + = schimpfen + = schimpfen auf +</t>
        </is>
      </c>
    </row>
    <row r="16380">
      <c r="A16380" t="inlineStr">
        <is>
          <t>schimpfend</t>
        </is>
      </c>
      <c r="B16380" t="inlineStr"/>
      <c r="C16380" t="inlineStr"/>
      <c r="D16380" t="inlineStr">
        <is>
          <t>công kích dữ dội, tố cáo kịch liệt, chửi rủa thậm tệ, thoá mạ</t>
        </is>
      </c>
    </row>
    <row r="16381">
      <c r="A16381" t="inlineStr">
        <is>
          <t>schimpflich</t>
        </is>
      </c>
      <c r="B16381" t="inlineStr"/>
      <c r="C16381" t="inlineStr"/>
      <c r="D16381" t="inlineStr">
        <is>
          <t>lạm dụng, lăng mạ, sỉ nhục, chửi rủa, lừa dối, lừa gạt, ngược đãi, hành hạ - làm ô danh, ô nhục, nhục nhã, đáng hổ thẹn, đê tiện, hèn hạ, không biết gì là danh dự - xấu xa, đáng khinh - không vinh quang, không có tên tuổi, không có tiếng tăm - xúc phạm đến công chúng, gây phẫn nộ trong công chúng, hay gièm pha, hay nói xấu sau lưng, phỉ báng, thoá mạ</t>
        </is>
      </c>
    </row>
    <row r="16382">
      <c r="A16382" t="inlineStr">
        <is>
          <t>Schimpfwort</t>
        </is>
      </c>
      <c r="B16382" t="inlineStr"/>
      <c r="C16382" t="inlineStr"/>
      <c r="D16382" t="inlineStr">
        <is>
          <t>tên, danh, danh nghĩa, tiếng, tiếng tăm, danh tiếng, danh nhân, dòng họ</t>
        </is>
      </c>
    </row>
    <row r="16383">
      <c r="A16383" t="inlineStr">
        <is>
          <t>Schindel</t>
        </is>
      </c>
      <c r="B16383" t="inlineStr"/>
      <c r="C16383" t="inlineStr"/>
      <c r="D16383" t="inlineStr">
        <is>
          <t>ván che - đá cuội, chỗ có nhiều đá cuội, ván lợp, biển hàng nhỏ, tóc tỉa đuôi, kiểu tóc tỉa đuôi</t>
        </is>
      </c>
    </row>
    <row r="16384">
      <c r="A16384" t="inlineStr">
        <is>
          <t>Schindeln</t>
        </is>
      </c>
      <c r="B16384" t="inlineStr"/>
      <c r="C16384" t="inlineStr"/>
      <c r="D16384" t="inlineStr">
        <is>
          <t>lợp bằng ván, tỉa đuôi, cắt tóc theo kiểu tỉa đuôi = mit Schindeln verkleiden +</t>
        </is>
      </c>
    </row>
    <row r="16385">
      <c r="A16385" t="inlineStr">
        <is>
          <t>schinden</t>
        </is>
      </c>
      <c r="B16385" t="inlineStr"/>
      <c r="C16385" t="inlineStr"/>
      <c r="D16385" t="inlineStr">
        <is>
          <t>đàn áp, khủng bố, bức hiếp - lột da, róc, tước, bóc, phê bình nghiêm khắc, mẳng mỏ thậm tệ - ép, vắt, nén, siết chặt, chen, ẩn, nhét, tống tiền, bòn mót, bóp nặn, thúc ép, gây áp lực, nặn ra, ép ra, cố rặn ra, in dấu, + in, out, through...) chen lấn = sich schinden +</t>
        </is>
      </c>
    </row>
    <row r="16386">
      <c r="A16386" t="inlineStr">
        <is>
          <t>Schinder</t>
        </is>
      </c>
      <c r="B16386" t="inlineStr"/>
      <c r="C16386" t="inlineStr"/>
      <c r="D16386" t="inlineStr">
        <is>
          <t>kẻ đàn áp, kẻ áp bức</t>
        </is>
      </c>
    </row>
    <row r="16387">
      <c r="A16387" t="inlineStr">
        <is>
          <t>Schinderei</t>
        </is>
      </c>
      <c r="B16387" t="inlineStr"/>
      <c r="C16387" t="inlineStr"/>
      <c r="D16387" t="inlineStr">
        <is>
          <t>công việc vất vả cực nhọc, lao dịch, kiếp nô lệ, kiếp trâu ngựa - sự xay, sự tán, sự nghiền, sự mài, tiếng nghiến ken két, công việc cực nhọc đều đều, cuộc đi bộ để tập luyện, lớp học rút, lớp luyện thi, cuộc đua ngựa nhảy rào, học sinh học gạo - sự đàn áp, sự áp bức - cảnh nô lệ, sự nô lệ, sự chiếm hữu nô lệ, sự lao động vất vả, công việc cực nhọc</t>
        </is>
      </c>
    </row>
    <row r="16388">
      <c r="A16388" t="inlineStr">
        <is>
          <t>Schindluder</t>
        </is>
      </c>
      <c r="B16388" t="inlineStr"/>
      <c r="C16388" t="inlineStr"/>
      <c r="D16388">
        <f> mit etwas Schindluder treiben + = mit jemandem Schindluder treiben +</f>
        <v/>
      </c>
    </row>
    <row r="16389">
      <c r="A16389" t="inlineStr">
        <is>
          <t>Schinken</t>
        </is>
      </c>
      <c r="B16389" t="inlineStr"/>
      <c r="C16389" t="inlineStr"/>
      <c r="D16389" t="inlineStr">
        <is>
          <t>tỉnh, thành phố, làng = der geräucherte Schinken +</t>
        </is>
      </c>
    </row>
    <row r="16390">
      <c r="A16390" t="inlineStr">
        <is>
          <t>Schinkenspeck</t>
        </is>
      </c>
      <c r="B16390" t="inlineStr"/>
      <c r="C16390" t="inlineStr"/>
      <c r="D16390" t="inlineStr">
        <is>
          <t>thịt lưng lợn muối xông khói, thịt hông lợn muối xông khói</t>
        </is>
      </c>
    </row>
    <row r="16391">
      <c r="A16391" t="inlineStr">
        <is>
          <t>Schirm</t>
        </is>
      </c>
      <c r="B16391" t="inlineStr"/>
      <c r="C16391" t="inlineStr"/>
      <c r="D16391" t="inlineStr">
        <is>
          <t>bức màn che, mành mành, rèm, miếng che mắt, cớ, bề ngoài giả dối, chầu rượu bí tỉ, luỹ chắn, công sự, những người mù - bình phong, màn che, màn, tấm chắn, bảng, thông báo, màn ảnh, màn bạc, cái sàng - ô, dù, lọng, cai ô bảo vệ, sự bảo vệ, màn yểm hộ, lưới đạn che = den Schirm vertauschen +</t>
        </is>
      </c>
    </row>
    <row r="16392">
      <c r="A16392" t="inlineStr">
        <is>
          <t>Schirmherrschaft</t>
        </is>
      </c>
      <c r="B16392" t="inlineStr"/>
      <c r="C16392" t="inlineStr"/>
      <c r="D16392" t="inlineStr">
        <is>
          <t>sự che chở, sự bảo hộ, sự bảo vệ - sự bảo trợ, sự đỡ đầu, sự lui tới của khách hàng quen, quyền ban chức cho giáo sĩ, quyền bổ nhiệm, vẻ kẻ cả, vẻ bề trên, vẻ hạ cố</t>
        </is>
      </c>
    </row>
    <row r="16393">
      <c r="A16393" t="inlineStr">
        <is>
          <t>Schlacht</t>
        </is>
      </c>
      <c r="B16393" t="inlineStr"/>
      <c r="C16393" t="inlineStr"/>
      <c r="D16393" t="inlineStr">
        <is>
          <t>trận đánh, cuộc chiến đấu, chiến thuật - sự đấu tranh, sự chiến đấu, sự mâu thuẫn, sự lục đục, khả năng chiến đấu, tính hiếu chiến, máu hăng = Schlacht- + = in der Schlacht + = eine Schlacht liefern + = die unentschiedene Schlacht +</t>
        </is>
      </c>
    </row>
    <row r="16394">
      <c r="A16394" t="inlineStr">
        <is>
          <t>Schlachten</t>
        </is>
      </c>
      <c r="B16394" t="inlineStr"/>
      <c r="C16394" t="inlineStr"/>
      <c r="D16394" t="inlineStr">
        <is>
          <t>sự giết thịt, sự mổ thịt, sự tàn sát, cuộc tàn sát</t>
        </is>
      </c>
    </row>
    <row r="16395">
      <c r="A16395" t="inlineStr">
        <is>
          <t>schlachten</t>
        </is>
      </c>
      <c r="B16395" t="inlineStr"/>
      <c r="C16395" t="inlineStr"/>
      <c r="D16395" t="inlineStr">
        <is>
          <t>giết, mổ, giết chóc tàn sát, làm sai lạc, làm hỏng, mạt sát - giết chết, làm chết, diệt &amp; ), ngả, giết làm thịt, tắt, làm át, làm lấp, làm tiêu tan, làm hết, làm khỏi, trừ diệt, làm thất bại, bác bỏ, làm phục lăn, làm choáng người, làm thích mê - làm cười vỡ bụng, gây tai hại, làm chết dở, bạt một cú quyết định, chận đứng, ăn mòn, giết thịt được - giết thịt, mổ thịt, tài sát, chém giết</t>
        </is>
      </c>
    </row>
    <row r="16396">
      <c r="A16396" t="inlineStr">
        <is>
          <t>Schlachtfeld</t>
        </is>
      </c>
      <c r="B16396" t="inlineStr"/>
      <c r="C16396" t="inlineStr"/>
      <c r="D16396" t="inlineStr">
        <is>
          <t>chiến trường - đồng ruộng, cánh đồng, mỏ, khu khai thác, bâi chiến trường, nơi hành quân, trận đánh, sân, các đấu thủ, các vận động viên, các người dự thi, các ngựa dự thi, dải, nên, lĩnh vực, phạm vi - trường - dáng đi kéo lê, bước đi lóng ngóng, chạy lóng ngóng - lò mổ, lò sát sinh, cảnh chiếm giết loạn xạ, mớ hỗn độn, sự hỗn loạn</t>
        </is>
      </c>
    </row>
    <row r="16397">
      <c r="A16397" t="inlineStr">
        <is>
          <t>Schlachthaus</t>
        </is>
      </c>
      <c r="B16397" t="inlineStr"/>
      <c r="C16397" t="inlineStr"/>
      <c r="D16397" t="inlineStr">
        <is>
          <t>lò mổ, lò sát sinh - sự giết chóc, sự tàn sát - dáng đi kéo lê, bước đi lóng ngóng, chạy lóng ngóng</t>
        </is>
      </c>
    </row>
    <row r="16398">
      <c r="A16398" t="inlineStr">
        <is>
          <t>Schlachthof</t>
        </is>
      </c>
      <c r="B16398" t="inlineStr"/>
      <c r="C16398" t="inlineStr"/>
      <c r="D16398" t="inlineStr">
        <is>
          <t>lò mổ, lò sát sinh</t>
        </is>
      </c>
    </row>
    <row r="16399">
      <c r="A16399" t="inlineStr">
        <is>
          <t>Schlachtopfer</t>
        </is>
      </c>
      <c r="B16399" t="inlineStr"/>
      <c r="C16399" t="inlineStr"/>
      <c r="D16399" t="inlineStr">
        <is>
          <t>vật bị hy sinh, người bị chết vì, nạn nhân, người bị lừa, vật tế</t>
        </is>
      </c>
    </row>
    <row r="16400">
      <c r="A16400" t="inlineStr">
        <is>
          <t>Schlachtordnung</t>
        </is>
      </c>
      <c r="B16400" t="inlineStr"/>
      <c r="C16400" t="inlineStr"/>
      <c r="D16400" t="inlineStr">
        <is>
          <t>sự dàn trận, sự bày binh bố trận, lực lượng quân đội, dãy sắp xếp ngay ngắn, hàng ngũ chỉnh tề, danh sách hội thẩm, quần áo, đồ trang điểm, mạng anten antenna array) = in Schlachtordnung aufstellen +</t>
        </is>
      </c>
    </row>
    <row r="16401">
      <c r="A16401" t="inlineStr">
        <is>
          <t>Schlachtschiff</t>
        </is>
      </c>
      <c r="B16401" t="inlineStr"/>
      <c r="C16401" t="inlineStr"/>
      <c r="D16401" t="inlineStr">
        <is>
          <t>tàu chiến lớn</t>
        </is>
      </c>
    </row>
    <row r="16402">
      <c r="A16402" t="inlineStr">
        <is>
          <t>Schlacke</t>
        </is>
      </c>
      <c r="B16402" t="inlineStr"/>
      <c r="C16402" t="inlineStr"/>
      <c r="D16402" t="inlineStr">
        <is>
          <t>thanh cháy dở, xỉ, than xỉ, cứt sắt, bọt đá, tro - những cái nhơ bẩn, cặn bã, rác rưởi - - vảy - bọt = die Schlacke +</t>
        </is>
      </c>
    </row>
    <row r="16403">
      <c r="A16403" t="inlineStr">
        <is>
          <t>schlackern</t>
        </is>
      </c>
      <c r="B16403" t="inlineStr"/>
      <c r="C16403" t="inlineStr"/>
      <c r="D16403" t="inlineStr">
        <is>
          <t>lúc lắc, đu đưa, nhử, đưa ra để nhử, lòng thòng, lủng lẳng, + about, after, round) sán gần, bám sát, theo đuôi nhằng nhằng - lung lay, sắp đổ, đi lảo đảo, đi chập chững</t>
        </is>
      </c>
    </row>
    <row r="16404">
      <c r="A16404" t="inlineStr">
        <is>
          <t>schlackig</t>
        </is>
      </c>
      <c r="B16404" t="inlineStr"/>
      <c r="C16404" t="inlineStr"/>
      <c r="D16404" t="inlineStr">
        <is>
          <t>có xỉ, đầy cứt sắt, có lẫn những cái nhơ bẩn, đầy rác rưởi, đầy cặn bã, vô giá trị - như xỉ</t>
        </is>
      </c>
    </row>
    <row r="16405">
      <c r="A16405" t="inlineStr">
        <is>
          <t>Schlaf</t>
        </is>
      </c>
      <c r="B16405" t="inlineStr"/>
      <c r="C16405" t="inlineStr"/>
      <c r="D16405" t="inlineStr">
        <is>
          <t>da súc vật non, kíp, nhà trọ, chỗ ở, giường - sự nghỉ ngơi, sự nghỉ, sự yên tĩnh, giấc ngủ, sự phối hợp hài hoà, dáng ung dung, thư thái, dáng khoan thai đĩnh đạc - lúc nghỉ ngơi, sự yên tâm, sự yên lòng, sự thanh thản, sự thư thái, sự yên nghỉ, sự ngừng lại, nơi trú tạm, chỗ nghỉ ngơi, cái giá đỡ, cái chống, cái tựa, lặng, dấu lặng, vật còn lại - cái còn lại, những người khác, những cái khác, quỹ dự trữ, sổ quyết toán - - sự ngủ, sự tĩnh dưỡng, sự chết = im Schlaf + = der erholsame Schlaf + = in den Schlaf wiegen + = in den Schlaf singen + = das mache ich im Schlaf. + = nach Schlaf verlangen + = durch Schlaf vertreiben + = einen tiefen Schlaf haben + = einen leichten Schlaf haben + = vom Schlaf überwältigt werden +</t>
        </is>
      </c>
    </row>
    <row r="16406">
      <c r="A16406" t="inlineStr">
        <is>
          <t>Schlafanzug</t>
        </is>
      </c>
      <c r="B16406" t="inlineStr"/>
      <c r="C16406" t="inlineStr"/>
      <c r="D16406" t="inlineStr">
        <is>
          <t>quần áo ngủ - pijama</t>
        </is>
      </c>
    </row>
    <row r="16407">
      <c r="A16407" t="inlineStr">
        <is>
          <t>schlafen</t>
        </is>
      </c>
      <c r="B16407" t="inlineStr"/>
      <c r="C16407" t="inlineStr"/>
      <c r="D16407" t="inlineStr">
        <is>
          <t>ngủ - gật đầu, cúi đầu, ra hiệu, nghiêng, xiên, đu đưa, lắc lư, gà gật, vô ý phạm sai lầm - đặt để, cho nghỉ ngơi, làm khoẻ khoắn tươi tỉnh, nằm, yên nghỉ, nghỉ ngơi, được đặt trên, được xây dựng trên cơ sở, nằm trên, suy nghĩ miên man, chú ý vào - nghỉ, chết, ngừng lại, dựa trên, tựa trên, đặt trên, chống vào &amp; ), ỷ vào, dựa vào, tin vào, ngưng lại, đọng lại, nhìn đăm đăm vào, mải nhìn, đặt lên, chống, dựa trên cơ sở, đặt trên cơ sở - căn cứ vào, còn, vẫn còn, vẫn cứ, cứ, tuỳ thuộc vào, tuỳ ở - ngủ giấc ngàn thu, ngủ trọ, ngủ đỗ, ăn nằm, nằm yên, có đủ chỗ ngủ cho = schlafen bei + = fest schlafen + = schlafen gehen + = schlafen legen + = daheim schlafen + = sitzend schlafen + = sehr gut schlafen + = auswärts schlafen + = zu lange schlafen + = zusammen schlafen +</t>
        </is>
      </c>
    </row>
    <row r="16408">
      <c r="A16408" t="inlineStr">
        <is>
          <t>schlafend</t>
        </is>
      </c>
      <c r="B16408" t="inlineStr"/>
      <c r="C16408" t="inlineStr"/>
      <c r="D16408" t="inlineStr">
        <is>
          <t>ngủ, đang ngủ, tê cóng, tê bại, quay tít - nằm ngủ, nằm im lìm, không hoạt động, ngủ đông, tiềm tàng, ngấm ngầm, âm ỉ, chết, không áp dụng, không thi hành, nằm kê đầu lên hai chân - ngầm, ngấm ngần, ẩn = fest schlafend + = jemanden schlafend finden +</t>
        </is>
      </c>
    </row>
    <row r="16409">
      <c r="A16409" t="inlineStr">
        <is>
          <t>Schlafenszeit</t>
        </is>
      </c>
      <c r="B16409" t="inlineStr"/>
      <c r="C16409" t="inlineStr"/>
      <c r="D16409" t="inlineStr">
        <is>
          <t>giờ đi ngủ</t>
        </is>
      </c>
    </row>
    <row r="16410">
      <c r="A16410" t="inlineStr">
        <is>
          <t>schlaff</t>
        </is>
      </c>
      <c r="B16410" t="inlineStr"/>
      <c r="C16410" t="inlineStr"/>
      <c r="D16410" t="inlineStr">
        <is>
          <t>yếu ớt - nhũn, mềm, nhẽo nhèo, mềm yếu, uỷ mị - ẻo lả, yếu đuối - - lười biếng, biếng nhác, không đau - uể oải, lừ đừ, thiếu sinh động, chậm chạp - nặng nề, u ám - lỏng lẻo, không chặt chẽ, không nghiêm - ủ rũ, thiếu khí lực - chùng, lỏng, nhu nhược, dễ bị ảnh hưởng, dễ bị lung lạc, hay bê trễ, hay sao lãng, phất phơ, chểnh mảng, ế ẩm, làm mệt mỏi, làm uể oải, đã tôi = schlaff machen + = schlaff werden + = sich schlaff halten + = schlaff hängen lassen +</t>
        </is>
      </c>
    </row>
    <row r="16411">
      <c r="A16411" t="inlineStr">
        <is>
          <t>Schlaffheit</t>
        </is>
      </c>
      <c r="B16411" t="inlineStr"/>
      <c r="C16411" t="inlineStr"/>
      <c r="D16411" t="inlineStr">
        <is>
          <t>tính nhũn, tính mềm, tính nhão, tính mềm yếu, tính uỷ mị - tính chất mềm, tính chất nhũn, tính chất ẻo lả, sự yếu đuối - sự lười biếng, sự biếng nhác - sự uể oải, sự lừ đừ, sự thiếu sinh động, sự chậm chạp - tình trạng suy nhược, tình trạng bạc nhược, tình trạng thiếu hoạt động, tình trạng thiếu sinh khí, sự yên lặng nặng nề - sự chùng, sự lỏng lẻo, sự phất phơ, sự chểnh mảng, sự ăn không ngồi rồi, sự đình trệ, sự ế ẩm</t>
        </is>
      </c>
    </row>
    <row r="16412">
      <c r="A16412" t="inlineStr">
        <is>
          <t>Schlafgelegenheit</t>
        </is>
      </c>
      <c r="B16412" t="inlineStr"/>
      <c r="C16412" t="inlineStr"/>
      <c r="D16412" t="inlineStr">
        <is>
          <t>ngủ, ngủ giấc ngàn thu, ngủ trọ, ngủ đỗ, ăn nằm, nằm yên, có đủ chỗ ngủ cho</t>
        </is>
      </c>
    </row>
    <row r="16413">
      <c r="A16413" t="inlineStr">
        <is>
          <t>schlaflos</t>
        </is>
      </c>
      <c r="B16413" t="inlineStr"/>
      <c r="C16413" t="inlineStr"/>
      <c r="D16413" t="inlineStr">
        <is>
          <t>không nghỉ, không ngừng, không yên, luôn luôn động đậy, hiếu động, không nghỉ được, không ngủ được, thao thức, bồn chồn, áy náy - thức, không ngủ - cảnh giác, tỉnh táo</t>
        </is>
      </c>
    </row>
    <row r="16414">
      <c r="A16414" t="inlineStr">
        <is>
          <t>Schlaflosigkeit</t>
        </is>
      </c>
      <c r="B16414" t="inlineStr"/>
      <c r="C16414" t="inlineStr"/>
      <c r="D16414" t="inlineStr">
        <is>
          <t>chứng mất ngủ - sự không nghỉ, sự luôn luôn động đậy, sự hiếu động, sự không ngủ được, sự thao thức, sự bồn chồn, sự áy náy - sự khó ngủ, tình trạng trằn trọc, tình trạng thao thức - sự mất ngủ, sự cảnh giác, sự tỉnh táo = die Schlaflosigkeit +</t>
        </is>
      </c>
    </row>
    <row r="16415">
      <c r="A16415" t="inlineStr">
        <is>
          <t>Schlafmittel</t>
        </is>
      </c>
      <c r="B16415" t="inlineStr"/>
      <c r="C16415" t="inlineStr"/>
      <c r="D16415" t="inlineStr">
        <is>
          <t>thuốc ngủ, người bị thôi miên - thuốc có thuốc phiện</t>
        </is>
      </c>
    </row>
    <row r="16416">
      <c r="A16416" t="inlineStr">
        <is>
          <t>Schlafplatz</t>
        </is>
      </c>
      <c r="B16416" t="inlineStr"/>
      <c r="C16416" t="inlineStr"/>
      <c r="D16416" t="inlineStr">
        <is>
          <t>chỗ đậu, chuồng gà, chỗ ngủ</t>
        </is>
      </c>
    </row>
    <row r="16417">
      <c r="A16417" t="inlineStr">
        <is>
          <t>Schlafraum</t>
        </is>
      </c>
      <c r="B16417" t="inlineStr"/>
      <c r="C16417" t="inlineStr"/>
      <c r="D16417" t="inlineStr">
        <is>
          <t>người đánh luống, cây thích hợp với cách trồng ở luống, buồng ngủ</t>
        </is>
      </c>
    </row>
    <row r="16418">
      <c r="A16418" t="inlineStr">
        <is>
          <t>Schlafrock</t>
        </is>
      </c>
      <c r="B16418" t="inlineStr"/>
      <c r="C16418" t="inlineStr"/>
      <c r="D16418" t="inlineStr">
        <is>
          <t>áo khoác ngoài</t>
        </is>
      </c>
    </row>
    <row r="16419">
      <c r="A16419" t="inlineStr">
        <is>
          <t>Schlafsaal</t>
        </is>
      </c>
      <c r="B16419" t="inlineStr"/>
      <c r="C16419" t="inlineStr"/>
      <c r="D16419" t="inlineStr">
        <is>
          <t>phòng ngủ, nhà ở tập thể, khu nhà ở ngoại ô</t>
        </is>
      </c>
    </row>
    <row r="16420">
      <c r="A16420" t="inlineStr">
        <is>
          <t>Schlafsofa</t>
        </is>
      </c>
      <c r="B16420" t="inlineStr"/>
      <c r="C16420" t="inlineStr"/>
      <c r="D16420" t="inlineStr">
        <is>
          <t>giường xôfa</t>
        </is>
      </c>
    </row>
    <row r="16421">
      <c r="A16421" t="inlineStr">
        <is>
          <t>Schlafsucht</t>
        </is>
      </c>
      <c r="B16421" t="inlineStr"/>
      <c r="C16421" t="inlineStr"/>
      <c r="D16421" t="inlineStr">
        <is>
          <t>tình trạng mơ màng, tình trạng ngái ngủ, sự ngủ gà = die Schlafsucht +</t>
        </is>
      </c>
    </row>
    <row r="16422">
      <c r="A16422" t="inlineStr">
        <is>
          <t>Schlaftrunk</t>
        </is>
      </c>
      <c r="B16422" t="inlineStr"/>
      <c r="C16422" t="inlineStr"/>
      <c r="D16422" t="inlineStr">
        <is>
          <t>màn ngủ, chén rượu uống trước khi đi ngủ, trận đấu chung kết, cuộc chạy đua chung kết</t>
        </is>
      </c>
    </row>
    <row r="16423">
      <c r="A16423" t="inlineStr">
        <is>
          <t>Schlafwagen</t>
        </is>
      </c>
      <c r="B16423" t="inlineStr"/>
      <c r="C16423" t="inlineStr"/>
      <c r="D16423" t="inlineStr">
        <is>
          <t>người ngủ, người hay ngủ, tà vẹt, giường ngủ, toa xe có giường ngủ, gióng đỡ ngang, ngựa đua không ngờ thắng cuộc, quyển sách không ngờ thành công = das Einzelabteil im Schlafwagen +</t>
        </is>
      </c>
    </row>
    <row r="16424">
      <c r="A16424" t="inlineStr">
        <is>
          <t>Schlafwandeln</t>
        </is>
      </c>
      <c r="B16424" t="inlineStr"/>
      <c r="C16424" t="inlineStr"/>
      <c r="D16424" t="inlineStr">
        <is>
          <t>sự ngủ đi rong, sự miên hành</t>
        </is>
      </c>
    </row>
    <row r="16425">
      <c r="A16425" t="inlineStr">
        <is>
          <t>Schlafwandler</t>
        </is>
      </c>
      <c r="B16425" t="inlineStr"/>
      <c r="C16425" t="inlineStr"/>
      <c r="D16425" t="inlineStr">
        <is>
          <t>người ngủ đi rong, người miên hành</t>
        </is>
      </c>
    </row>
    <row r="16426">
      <c r="A16426" t="inlineStr">
        <is>
          <t>Schlafzimmer</t>
        </is>
      </c>
      <c r="B16426" t="inlineStr"/>
      <c r="C16426" t="inlineStr"/>
      <c r="D16426" t="inlineStr">
        <is>
          <t>buồng ngủ</t>
        </is>
      </c>
    </row>
    <row r="16427">
      <c r="A16427" t="inlineStr">
        <is>
          <t>Schlag</t>
        </is>
      </c>
      <c r="B16427" t="inlineStr"/>
      <c r="C16427" t="inlineStr"/>
      <c r="D16427" t="inlineStr">
        <is>
          <t>tóc cắt ngang trán, tiếng sập mạnh, tiếng nổ lớn - cú đánh mạnh - sự đập, tiếng đập, khu vực đi tuần, sự đi tuần, cái trội hơn hẳn, cái vượt hơn hẳn, nhịp, nhịp đánh, phách, khu vực săn đuổi, cuộc săn đuổi, tin đăng đầu tiên, người thất nghiệp - người sống lang thang đầu đường xó chợ - cú đánh đòn, tai hoạ, điều gây xúc động mạnh, cú choáng người, sự nở hoa, ngọn gió, hơi thổi, sự thổi, sự hỉ, trứng ruồi, trứng nhặng fly) - hộp, thùng, tráp, bao, chỗ ngồi, lô, phòng nhỏ, ô, chòi, điếm, ghế, tủ sắt, két sắt, ông, quà, lều nhỏ, chỗ trú chân, hộp ống lót, cái tát, cái bạt, cây hoàng dương - quán giải khát, tủ đựng bát đĩa, cái đấm, cái vả, điều rũi, điều bất hạnh - tiếng vạc kêu, sự va mạnh, sự đụng mạnh, cú va mạnh, cú đụng mạnh, chỗ sưng bướu, chỗ sưng u lên, cái bướu, tài năng, năng lực, khiếu, sự đụng vào đuôi chiếc ca nô chạy trước - lỗ hổng không khí, sự nảy bật - tiếng vỗ, tiếng kêu vang, tiếng nổ vang, sự vỗ, cái vỗ, tiếng vỗ tay - tiếng lách cách, con cóc, cái ngàm, tật đá chân vào nhau, sự đá chân vào nhau - mảnh vải, khăn lau, giẻ lau, cá sắt, đinh đầu to clout nail), cổ đích - sự va chạm, tiếng nước vỗ bờ, tiếng nước vỗ, sự lao tới, sự xông tới, sự nhảy bổ vào, sự hăng hái, sự hăm hở, nghị lực, tính táo bạo, tính kiên quyết, vết, nét, chút ít, ít, chút xíu - vẻ phô trương, dáng chưng diện, nét viết nhanh, gạch ngang, cuộc đua ngắn, dashboard - điều nói dối nhỏ, chuyện bịa, cú đấm - nắp, vành, cánh, vạt, dái, cái phát đen đét, cái vỗ đen đét, sự xôn xao - đòn, cú đánh trúng, việc thành công, việc đạt kết quả, việc may mắn, + at) lời chỉ trích cay độc, nhận xét gay gắt - sự chạm mạnh, sức va chạm, tác động, ảnh hưởng - quả cật, quả bầu dục, tính tình, bản chất, tính khí, loại, hạng, khoai tây củ bầu dục kidney potato) - cú đánh, cú va chạm, tiếng gõ, lời phê bình kịch liệt, lời chỉ trích gay gắt, tiếng nổ lọc xọc - bài thơ ngắn, bài vè ngắn, bài hát, bài ca, bài thơ, tiếng chim, hót, vị trí, phương hướng, đường nét, công việc - đấu to, nhiều, vô khối, cú mổ, vết mổ, cái hôn vội, thức ăn, thức nhậu, thức đớp - tấm da con lông, tấm da sống, sự ném loạn xạ, sự bắn loạn xạ, sự trút xuống, sự đập xuống, sự đập mạnh - sự đánh, sự gõ, sự chạm vào -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sự đụng chạm, sự đột xuất, sự đột biến, sự đột khởi, sự tấn công mãnh liệt và đột ngột, sự khích động, sự sửng sốt, cảm giác bất ngờ, sự tổn thương, sự xáo lộn, sự động đất - sốc, đống lúa là 12 lượm), mớ tóc bù xù, chó xù - cái đập - cú đánh vong mạng, + on, away) đi ì ạch, đi nặng nề vất vả, làm việc hăm hở, làm việc say mê - cuộc đình công, cuộc bãi công, mẻ đúc, sự đột nhiên dò đúng, sự phất, sự xuất kích, que gạt - cú, đột quỵ, sự cố gắng, nước bài, nước đi, "cú", "miếng", "đòn", sự thành công lớn, lối bơi, kiểu bơi, tiếng chuông đồng hồ, tiếng đập của trái tim, người đứng lái làm chịch stroke oar ) - cái vuốt ve, sự vuốt ve - đòn đau, phần = der Schlag + = der Schlag + = der k.o. Schlag + = der derbe Schlag + = der harte Schlag + = der dumpfe Schlag + = der sanfte Schlag + = der leichte Schlag + = der schwere Schlag + = der heftige Schlag + = der scharfe Schlag + = mit einem Schlag + = ein böser Schlag + = ein harter Schlag + = zum Schlag ausholen + = der vernichtende Schlag + = der regelwidrige Schlag + = der entscheidende Schlag + = einen Schlag versetzen + = einem Schlag ausweichen + = den ersten Schlag geben + = er versetzte ihm einen Schlag +</t>
        </is>
      </c>
    </row>
    <row r="16428">
      <c r="A16428" t="inlineStr">
        <is>
          <t>Schlagader</t>
        </is>
      </c>
      <c r="B16428" t="inlineStr"/>
      <c r="C16428" t="inlineStr"/>
      <c r="D16428" t="inlineStr">
        <is>
          <t>động mạch, đường giao thông chính</t>
        </is>
      </c>
    </row>
    <row r="16429">
      <c r="A16429" t="inlineStr">
        <is>
          <t>Schlaganfall</t>
        </is>
      </c>
      <c r="B16429" t="inlineStr"/>
      <c r="C16429" t="inlineStr"/>
      <c r="D16429" t="inlineStr">
        <is>
          <t>chứng ngập máu = der Schlaganfall + = den Schlaganfall betreffend +</t>
        </is>
      </c>
    </row>
    <row r="16430">
      <c r="A16430" t="inlineStr">
        <is>
          <t>Schlagbaum</t>
        </is>
      </c>
      <c r="B16430" t="inlineStr"/>
      <c r="C16430" t="inlineStr"/>
      <c r="D16430" t="inlineStr">
        <is>
          <t>cá chó, chỗ chắn để thu thuế đường, thuế đường, đường cái phải nộp thuế, giáo, mác, cuốc chim, mỏm trong tên riêng) - cái chắn đường để thu thuế, cổng thu thuế, đường lớn</t>
        </is>
      </c>
    </row>
    <row r="16431">
      <c r="A16431" t="inlineStr">
        <is>
          <t>Schlagbolzen</t>
        </is>
      </c>
      <c r="B16431" t="inlineStr"/>
      <c r="C16431" t="inlineStr"/>
      <c r="D16431" t="inlineStr">
        <is>
          <t>người phụ thợ rèn, búa chuông, cái bật lửa, người bãi công, người đình công, viên hầu cận</t>
        </is>
      </c>
    </row>
    <row r="16432">
      <c r="A16432" t="inlineStr">
        <is>
          <t>Schlagen</t>
        </is>
      </c>
      <c r="B16432" t="inlineStr"/>
      <c r="C16432" t="inlineStr"/>
      <c r="D16432" t="inlineStr">
        <is>
          <t>sự đập, tiếng đập, khu vực đi tuần, sự đi tuần, cái trội hơn hẳn, cái vượt hơn hẳn, nhịp, nhịp đánh, phách, khu vực săn đuổi, cuộc săn đuổi, tin đăng đầu tiên, người thất nghiệp - người sống lang thang đầu đường xó chợ - sự đánh, sự nện, sự vỗ, sự trừng phạt, sự thất bại, sự khua - sự va chạm, sự đụng mạnh, tiếng nước vỗ bờ, tiếng nước vỗ, sự lao tới, sự xông tới, sự nhảy bổ vào, sự hăng hái, sự hăm hở, nghị lực, tính táo bạo, tính kiên quyết, vết, nét, chút ít - ít, chút xíu, vẻ phô trương, dáng chưng diện, nét viết nhanh, gạch ngang, cuộc đua ngắn, dashboard - - sự đập mạnh, sự đập nhanh, sự đập rộn lên, sự rộn ràng, sự hồi hộp = das Schlagen + = am Schlagen sein +</t>
        </is>
      </c>
    </row>
    <row r="16433">
      <c r="A16433" t="inlineStr">
        <is>
          <t>schlagen</t>
        </is>
      </c>
      <c r="B16433" t="inlineStr"/>
      <c r="C16433" t="inlineStr"/>
      <c r="D16433" t="inlineStr">
        <is>
          <t>cắt ngang trán, đánh mạnh, đập mạnh, nện đau, đánh, đấm, trôi hơn, vượt hơn, sập mạnh, nổ vang - va mạnh - xây thoải chân, đập, liên hồi, đập vỡ, nã pháo vào, hành hạ, ngược đãi, đánh đập, bóp méo, làm vẹt, làm mòn, đập liên hồi, đạp - nện, vỗ, gõ, thắng, đánh bại, vượt, đánh trống để ra lệnh, ra hiệu bệnh bằng trống, khua - giã bằng chày, đập bằng chày, đi vội vã, đi tất tưởi beetle along), đi ra, đi chơi beetle off, away), cheo leo, nhô ra, treo trên sợi tóc - quất bằng roi - bỏ vào hộp, đệ lên toà án, ngăn riêng ra, nhốt riêng vào từng ô chuồng, tát, bạt, đánh quyền Anh - kêu, kêu như vạc, đâm vào, đâm sầm vào, xóc nảy lên, nảy xuống, va, đụng, ẩy, vứt xuống, vọt lên, bật mạnh lên, đánh đòn lưng tôm, đụng phải đuôi, , bắn phá, cho ra rìa, tống cổ ra - chặt, đốn, bổ, chẻ, nói đứt đoạn, nói nhát gừng, chặt nhỏ, băm nhỏ, thay đổi luôn luôn, dao động, không kiến định, đổi chiều thình lình, trở thình lình, vỗ bập bềnh - vỗ tay, đặt mạnh, ấn mạnh, đặt nhanh, ấn nhanh, đóng sập vào - làm thành tiếng lách cách, kêu lách cách, đá chân vào nhau, tâm đầu ý hiệp, ăn ý ngay từ phút đầu, thành công - gạn lấy kem, gạn lấy phần tốt nhất, cho kem, làm cho nổi kem, làm cho nổi váng, thoa kem, nổi kem, nổi váng - làm hỏng, làm thất bại, làm bố rối, làm lúng túng, làm chưng hửng - 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làm cho chạy, đưa, dàn xếp xong, ký kết, làm, hoãn lại, để lại, để chậm lại, cầm cương ngựa, đánh xe, lái xe... - đi xe, chạy, bạt bóng, bị cuốn đi, bị trôi giạt, lao vào, xô vào, quất mạnh, giáng cho một cú, bắn cho một phát đạn, ném cho một hòn đá to let drive at), nhằm mục đích, có ý định, có ý muốn - làm cật lực, lao vào mà làm, tập trung vật nuôi để kiểm lại - giã, quật, đánh đòn, đánh bại không còn manh giáp - quạt, thổi bùng, xúi giục, trải qua theo hình quạt, thổi hiu hiu, xoè ra như hình quạt - đấm ngâ, đánh ngã, đẫn, hạ, đốn chặt, khâu viền - đập bằng cái đập lúa, vụt - đập đen đét, đánh đen đét, vỗ đen đét, làm bay phần phật, lõng thõng, lòng thòng - quần quật, đánh thắng, bán, quăng đi quăng lại - lắc lư, đi lạch bạch, ngồi xuống, kêu tõm, thất bại, đi ngủ, quẳng phịch xuống, ném phịch xuống, để rơi phịch xuống - quai, búa, đạp mạnh, giáng cho những thất bại nặng nề, nhồi nhét, tọng, phê bình kịch liệt, chỉ trích kịch liệt, gõ ba lần búa tuyên bố vỡ nợ, làm bền bỉ, cố sức làm, gắng công làm - quấy rầy, quấy nhiễu - đấm trúng, bắn trúng, ném trúng, va phải, vấp phải, va trúng, chạm nọc, xúc phạm đến, làm tổn thương, làm đau khổ, tìm ra, vớ được, hợp với, đúng với, đạt tới, đạt được, tới - mê đắm, đam mê, nhằm đánh - va đụng, làm choáng người, gây ấn tượng sâu sắc, làm ngạc nhiên hết sức, chỉ trích gay gắt, kêu lọc xọc, nổ lọc xọc - quất, kích thích, kích động, mắng nhiếc, xỉ vả, chỉ trích, đả kích, buộc, trôi - đập nhanh, hồi hộp, run lên - đánh bằng núm chuôi kiếm, đấm túi bụi - rung, rung động, rộn ràng, sàng để làm sạch đất) - - đấm thùm thụp, đấm liên hồi - thoi, thụi, giùi lỗ, bấm, khoan, thúc bằng giấy đầu nhọn, chọc, thúc bằng gậy - đánh nhẹ, cốp, thốt ra một cách thô lỗ cộc cằn, văng - đánh bại không gỡ được - phát, vả - thoáng có vị, thoáng có mùi, có vẻ, có mùi là lạ, có vị là lạ, tạt tai, quất kêu vun vút, chép, vụt kêu vun vút, chép môi - trừng phạt, động tính từ quá khứ) bị hoành hành, bị mê hoặc, bị ám ảnh, đập mạnh vào, gây ấn tượng mạnh mẽ, làm say mê, vỗ mạnh, phả vào - thúc, giục, chạy mau, chạy nước kiệu - quẫy - rộn lên - - đanh đòn, quật cho một trận, đánh thua tơi bời, quở trách, mắng mỏ - đánh đôm đốp, kêu đôm đốp, vang lên, kêu vang = schlagen + = schlagen + = schlagen + = schlagen + = schlagen + = schlagen + = schlagen + = schlagen + = schlagen + = schlagen + = schlagen + = k.o. schlagen + = sich schlagen + = sich schlagen + = hart schlagen + = sich schlagen + = heftig schlagen + = leicht schlagen + = um sich schlagen + = kräftig schlagen + = jemanden schlagen + = jemanden schlagen + = grün und blau schlagen + = kurz und klein schlagen + = braun und blau schlagen +</t>
        </is>
      </c>
    </row>
    <row r="16434">
      <c r="A16434" t="inlineStr">
        <is>
          <t>schlagend</t>
        </is>
      </c>
      <c r="B16434" t="inlineStr"/>
      <c r="C16434" t="inlineStr"/>
      <c r="D16434" t="inlineStr">
        <is>
          <t>làm cho người ta tin, có sức thuyết phục - đập - nổi bật, gây ấn tượng sâu sắc, đập vào mắt = schnell schlagend +</t>
        </is>
      </c>
    </row>
    <row r="16435">
      <c r="A16435" t="inlineStr">
        <is>
          <t>Schlager</t>
        </is>
      </c>
      <c r="B16435" t="inlineStr"/>
      <c r="C16435" t="inlineStr"/>
      <c r="D16435" t="inlineStr">
        <is>
          <t>đòn, cú đánh trúng, việc thành công, việc đạt kết quả, việc may mắn, + at) lời chỉ trích cay độc, nhận xét gay gắt - buổi hoà nhạc bình dân, đĩa hát bình dân, bài hát bình dân, poppa, tiếng nổ bốp, tiếng nổ lốp bốp, điểm, vết, rượu có bọt, đồ uống có bọt, sự cấm cố</t>
        </is>
      </c>
    </row>
    <row r="16436">
      <c r="A16436" t="inlineStr">
        <is>
          <t>schlagfertig</t>
        </is>
      </c>
      <c r="B16436" t="inlineStr"/>
      <c r="C16436" t="inlineStr"/>
      <c r="D16436" t="inlineStr">
        <is>
          <t>khéo léo, khéo tay - lém lỉnh, liến thoắng, trơn láng, dễ dàng, nhẹ nhàng, thoải mái = schlagfertig +</t>
        </is>
      </c>
    </row>
    <row r="16437">
      <c r="A16437" t="inlineStr">
        <is>
          <t>Schlagfertigkeit</t>
        </is>
      </c>
      <c r="B16437" t="inlineStr"/>
      <c r="C16437" t="inlineStr"/>
      <c r="D16437" t="inlineStr">
        <is>
          <t>sự lém lỉnh, sự ăn nói liến thoắng - sự ứng đối, sự đối đáp, lời ứng đối</t>
        </is>
      </c>
    </row>
    <row r="16438">
      <c r="A16438" t="inlineStr">
        <is>
          <t>Schlagholz</t>
        </is>
      </c>
      <c r="B16438" t="inlineStr"/>
      <c r="C16438" t="inlineStr"/>
      <c r="D16438" t="inlineStr">
        <is>
          <t>cái vồ = das Schlagholz +</t>
        </is>
      </c>
    </row>
    <row r="16439">
      <c r="A16439" t="inlineStr">
        <is>
          <t>Schlaghose</t>
        </is>
      </c>
      <c r="B16439" t="inlineStr"/>
      <c r="C16439" t="inlineStr"/>
      <c r="D16439" t="inlineStr">
        <is>
          <t>ngọn lửa bừng sáng, lửa léo sáng, ánh sáng loé, ánh sáng báo hiệu, pháp sáng, chỗ xoè, chỗ loe ra, chỗ khum lên, vết mờ</t>
        </is>
      </c>
    </row>
    <row r="16440">
      <c r="A16440" t="inlineStr">
        <is>
          <t>Schlagkraft</t>
        </is>
      </c>
      <c r="B16440" t="inlineStr"/>
      <c r="C16440" t="inlineStr"/>
      <c r="D16440" t="inlineStr">
        <is>
          <t>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t>
        </is>
      </c>
    </row>
    <row r="16441">
      <c r="A16441" t="inlineStr">
        <is>
          <t>Schlagmann</t>
        </is>
      </c>
      <c r="B16441" t="inlineStr"/>
      <c r="C16441" t="inlineStr"/>
      <c r="D16441" t="inlineStr">
        <is>
          <t>vận động viên bóng chày, vận động viên crickê, người hướng dẫn hạ cánh - tường xây thoải chân, bột nhão, sự mòn vẹt</t>
        </is>
      </c>
    </row>
    <row r="16442">
      <c r="A16442" t="inlineStr">
        <is>
          <t>Schlagring</t>
        </is>
      </c>
      <c r="B16442" t="inlineStr"/>
      <c r="C16442" t="inlineStr"/>
      <c r="D16442" t="inlineStr">
        <is>
          <t>quả đấm sắt</t>
        </is>
      </c>
    </row>
    <row r="16443">
      <c r="A16443" t="inlineStr">
        <is>
          <t>Schlagseite</t>
        </is>
      </c>
      <c r="B16443" t="inlineStr"/>
      <c r="C16443" t="inlineStr"/>
      <c r="D16443" t="inlineStr">
        <is>
          <t>trạng thái nghiêng, mặt nghiêng, mép vải, dải, mép vải nhét khe cửa, hàng rào bao quanh trường đấu, trường đấu, vũ đài, danh sách, sổ, bản kê khai = Schlagseite haben + = das Schiff hatte starke Schlagseite +</t>
        </is>
      </c>
    </row>
    <row r="16444">
      <c r="A16444" t="inlineStr">
        <is>
          <t>Schlagwort</t>
        </is>
      </c>
      <c r="B16444" t="inlineStr"/>
      <c r="C16444" t="inlineStr"/>
      <c r="D16444" t="inlineStr">
        <is>
          <t>sự nghiêng, độ nghiêng, mặt nghiêng, sự xô đẩy làm nghiêng, lời giả dối, lời đạo đức giả, lời nói thớ lợ, tiếng lóng nhà nghề, tiếng lóng, lời nói công thức, lời nói sáo, lời nói rỗng tuếch - lời nói màu mè, lời nói điệu bộ, lời nói cường điệu - khẩu lệnh, khẩu hiệu, chữ đầu trang, chữ cuối trang, cue - nhóm từ, thành ngữ, cách nói, những lời nói suông, tiết nhạc - tiếng hô xung trận</t>
        </is>
      </c>
    </row>
    <row r="16445">
      <c r="A16445" t="inlineStr">
        <is>
          <t>Schlagzeile</t>
        </is>
      </c>
      <c r="B16445" t="inlineStr"/>
      <c r="C16445" t="inlineStr"/>
      <c r="D16445" t="inlineStr">
        <is>
          <t>ngọn cờ, biểu ngữ, đầu đề chữ lớn suốt mặt trang báo - hàng đầu, dòng đầu, đề mục, đầu đề, tiêu đề, phần tóm tắt những tin chính ở đầu bản tin - cờ đuôi nheo, cờ dải, cột sáng bình minh, đầu đề chạy suốt trang báo = die sensationelle Schlagzeile + = die Schlagzeile fiel mir heute morgen auf. +</t>
        </is>
      </c>
    </row>
    <row r="16446">
      <c r="A16446" t="inlineStr">
        <is>
          <t>Schlagzeilen</t>
        </is>
      </c>
      <c r="B16446" t="inlineStr"/>
      <c r="C16446" t="inlineStr"/>
      <c r="D16446">
        <f> Schlagzeilen liefern +</f>
        <v/>
      </c>
    </row>
    <row r="16447">
      <c r="A16447" t="inlineStr">
        <is>
          <t>Schlagzeug</t>
        </is>
      </c>
      <c r="B16447" t="inlineStr"/>
      <c r="C16447" t="inlineStr"/>
      <c r="D16447">
        <f> das Schlagzeug +</f>
        <v/>
      </c>
    </row>
    <row r="16448">
      <c r="A16448" t="inlineStr">
        <is>
          <t>Schlagzeuger</t>
        </is>
      </c>
      <c r="B16448" t="inlineStr"/>
      <c r="C16448" t="inlineStr"/>
      <c r="D16448">
        <f> der Schlagzeuger +</f>
        <v/>
      </c>
    </row>
    <row r="16449">
      <c r="A16449" t="inlineStr">
        <is>
          <t>schlaksig</t>
        </is>
      </c>
      <c r="B16449" t="inlineStr"/>
      <c r="C16449" t="inlineStr"/>
      <c r="D16449" t="inlineStr">
        <is>
          <t>gầy, gầy gò, gầy và cao, thẳng và rũ xuống - gầy và cao lêu nghêu</t>
        </is>
      </c>
    </row>
    <row r="16450">
      <c r="A16450" t="inlineStr">
        <is>
          <t>Schlamm</t>
        </is>
      </c>
      <c r="B16450" t="inlineStr"/>
      <c r="C16450" t="inlineStr"/>
      <c r="D16450" t="inlineStr">
        <is>
          <t>bùn, vũng bùn, bãi lầy - bùn &amp; ) - bùn sông, bùn cửa biển, nước vỏ sồi, sự rỉ nước, nước rỉ ra - phù sa - bùn đặc, bùn quánh, nước cống, nước rãnh, nước rác, tảng băng rôi, cặn dầu, cặn nồi hơi - hồ xi măng, bùn than, vữa chịu lửa - bùn loãng, tuyết tan, mỡ thừa, mỡ bỏ đi, chất quét phủ = der Schlamm + = im Schlamm begraben + = mit Schlamm bedecken +</t>
        </is>
      </c>
    </row>
    <row r="16451">
      <c r="A16451" t="inlineStr">
        <is>
          <t>schlammig</t>
        </is>
      </c>
      <c r="B16451" t="inlineStr"/>
      <c r="C16451" t="inlineStr"/>
      <c r="D16451" t="inlineStr">
        <is>
          <t>lầy bùn, đê tiện, bẩn thỉu - lấy lội, vấy bùn, đầy bùn, lấm bùn, xỉn, xám, xám xịt, đục, đục ngầu, lộn xộn, hỗn độn, không rõ, mập mờ - có bùn, ri rỉ, rỉ nước - phủ đầy bùn, trơ, nhớ nhầy, lầy nhầy, nhớt bẩn, luồn cuối, nịnh nọt - có bùn đặc, có bùn quánh - bùn lầy, đầy tuyết tan - dày, đặc</t>
        </is>
      </c>
    </row>
    <row r="16452">
      <c r="A16452" t="inlineStr">
        <is>
          <t>Schlampe</t>
        </is>
      </c>
      <c r="B16452" t="inlineStr"/>
      <c r="C16452" t="inlineStr"/>
      <c r="D16452" t="inlineStr">
        <is>
          <t>con chó sói cái, con chồn cái bitch wolf, bitch fox), khuốm chyến yêu luộng con mụ lẳng lơ dâm đảng, con mụ phản trắc - vải nâu xám, vải dày màu nâu xám, sự đều đều, sự buồn tẻ, người đàn bà nhếch nhác, người đàn bà nhơ bẩn, gái đĩ, gái điếm - người đàn bà ăn mặc lôi thôi lếch thếch - ấu trùng, con giòi, thức ăn, đồ nhậu, bữa chén đẫy, văn sĩ, viết thuê, người ăn mặc lôi thôi lếch thếch, người bẩn thỉu dơ dáy, người lang thang kiếm ăn lần hồi, người phải làm việc lần hồi - người phải làm việc vất vả cực nhọc, quả bóng ném sát đất, học sinh học gạo - người đàn bà lôi thôi lếch thếch - người nhếch nhác, người lôi thôi lếch thếch, người lười biếng cẩu thả, người luộm thuộm - người đàn bà nhếch nhác bẩn thỉu, con gái - đĩ</t>
        </is>
      </c>
    </row>
    <row r="16453">
      <c r="A16453" t="inlineStr">
        <is>
          <t>Schlamperei</t>
        </is>
      </c>
      <c r="B16453" t="inlineStr"/>
      <c r="C16453" t="inlineStr"/>
      <c r="D16453" t="inlineStr">
        <is>
          <t>sự thiếu khả năng, sự không có khả năng, sự bất tài, điều chứng tỏ thiếu khả năng, điều chứng tỏ không có khả năng, sự không có hiệu quả</t>
        </is>
      </c>
    </row>
    <row r="16454">
      <c r="A16454" t="inlineStr">
        <is>
          <t>schlampig</t>
        </is>
      </c>
      <c r="B16454" t="inlineStr"/>
      <c r="C16454" t="inlineStr"/>
      <c r="D16454" t="inlineStr">
        <is>
          <t>thô kệch, tóc tai rũ rượi, nhếch nhác lôi thôi, lếch thếch - hư hỏng, phóng đãng, trác táng, hèn hạ, đê tiện, tầm thường - - nhếch nhác, lôi thôi lếch thếch - vai thõng xuống, thường thượt - lôi thôi, lười biếng cẩu thả, luộm thuộm</t>
        </is>
      </c>
    </row>
    <row r="16455">
      <c r="A16455" t="inlineStr">
        <is>
          <t>Schlampigkeit</t>
        </is>
      </c>
      <c r="B16455" t="inlineStr"/>
      <c r="C16455" t="inlineStr"/>
      <c r="D16455" t="inlineStr">
        <is>
          <t>vẻ nhếch nhác, cách ăn mặc lôi thôi lếch thếch, tính lười biếng cẩu thả, tính luộm thuộm</t>
        </is>
      </c>
    </row>
    <row r="16456">
      <c r="A16456" t="inlineStr">
        <is>
          <t>Schlange</t>
        </is>
      </c>
      <c r="B16456" t="inlineStr"/>
      <c r="C16456" t="inlineStr"/>
      <c r="D16456" t="inlineStr">
        <is>
          <t>đuôi, đoạn cuối, đoạn chót, đoàn tuỳ tùng, bím tóc bỏ xoã sau lưng, đít, đằng sau, mặt sấp, tail-coat = die Schlange + = die Schlange + = Schlange stehen + = Schlange stehend +</t>
        </is>
      </c>
    </row>
    <row r="16457">
      <c r="A16457" t="inlineStr">
        <is>
          <t>schlangenartig</t>
        </is>
      </c>
      <c r="B16457" t="inlineStr"/>
      <c r="C16457" t="inlineStr"/>
      <c r="D16457" t="inlineStr">
        <is>
          <t>rắn, hình rắn, quanh co, uốn khúc, ngoằn ngoèo, thâm độc, nham hiểm, uyên thâm</t>
        </is>
      </c>
    </row>
    <row r="16458">
      <c r="A16458" t="inlineStr">
        <is>
          <t>schlangenhaft</t>
        </is>
      </c>
      <c r="B16458" t="inlineStr"/>
      <c r="C16458" t="inlineStr"/>
      <c r="D16458" t="inlineStr">
        <is>
          <t>rắn vipe, độc địa, ác hiểm</t>
        </is>
      </c>
    </row>
    <row r="16459">
      <c r="A16459" t="inlineStr">
        <is>
          <t>Schlangenkurve</t>
        </is>
      </c>
      <c r="B16459" t="inlineStr"/>
      <c r="C16459" t="inlineStr"/>
      <c r="D16459" t="inlineStr">
        <is>
          <t>Xecpentin, ống ruột gà, ống xoắn</t>
        </is>
      </c>
    </row>
    <row r="16460">
      <c r="A16460" t="inlineStr">
        <is>
          <t>Schlangenlinie</t>
        </is>
      </c>
      <c r="B16460" t="inlineStr"/>
      <c r="C16460" t="inlineStr"/>
      <c r="D16460" t="inlineStr">
        <is>
          <t>Xecpentin, ống ruột gà, ống xoắn</t>
        </is>
      </c>
    </row>
    <row r="16461">
      <c r="A16461" t="inlineStr">
        <is>
          <t>Schlangenlinien</t>
        </is>
      </c>
      <c r="B16461" t="inlineStr"/>
      <c r="C16461" t="inlineStr"/>
      <c r="D16461" t="inlineStr">
        <is>
          <t>có vân hình giun, bị sâu mọt = die Verzierung mit Schlangenlinien +</t>
        </is>
      </c>
    </row>
    <row r="16462">
      <c r="A16462" t="inlineStr">
        <is>
          <t>Schlangenmensch</t>
        </is>
      </c>
      <c r="B16462" t="inlineStr"/>
      <c r="C16462" t="inlineStr"/>
      <c r="D16462" t="inlineStr">
        <is>
          <t>người làm trò uốn mình, người giỏi môn thể dục mềm dẻo</t>
        </is>
      </c>
    </row>
    <row r="16463">
      <c r="A16463" t="inlineStr">
        <is>
          <t>schlank</t>
        </is>
      </c>
      <c r="B16463" t="inlineStr"/>
      <c r="C16463" t="inlineStr"/>
      <c r="D16463" t="inlineStr">
        <is>
          <t>mảnh dẻ, thanh thanh - gầy, gầy gò, gầy và cao, thẳng và rũ xuống - mảnh khảnh, thon, ít ỏi, nghèo nàn, mỏng manh, yếu ớt, không âm vang - mỏng mảnh, yết ớt, nhẹ, qua loa, sơ sài, không đang kể, mong manh - láu, khôn lỏi, xảo quyệt - - nhỏ, mảnh, ít, loãng, giản dị, tinh tế, tế nhị - có nhiều liễu, yểu điệu, thướt tha = schlank werden +</t>
        </is>
      </c>
    </row>
    <row r="16464">
      <c r="A16464" t="inlineStr">
        <is>
          <t>Schlankheit</t>
        </is>
      </c>
      <c r="B16464" t="inlineStr"/>
      <c r="C16464" t="inlineStr"/>
      <c r="D16464" t="inlineStr">
        <is>
          <t>vẻ mảnh dẻ, vẻ thanh thanh - vóc mảnh khảnh, tầm người mảnh dẻ, sự thon nhỏ, sự ít ỏi, sự nghèo nàn, sự mỏng manh, sự yếu ớt, sự không âm vang - tính mỏng mảnh, tầm vóc mảnh khảnh, sự qua loa, sự sơ sài, sự không đáng kể - dáng dong dỏng cao, dáng thon nhỏ, tính xảo quyệt</t>
        </is>
      </c>
    </row>
    <row r="16465">
      <c r="A16465" t="inlineStr">
        <is>
          <t>schlapp</t>
        </is>
      </c>
      <c r="B16465" t="inlineStr"/>
      <c r="C16465" t="inlineStr"/>
      <c r="D16465" t="inlineStr">
        <is>
          <t>nhũn, mềm, nhẽo nhèo, mềm yếu, uỷ mị - ẻo lả, yếu đuối - - ủ rũ, thiếu khí lực - uể oải, chậm chạp, chùng, lỏng, yếu ớt, nhu nhược, dễ bị ảnh hưởng, dễ bị lung lạc, hay bê trễ, hay sao lãng, phất phơ, chểnh mảng, ế ẩm, làm mệt mỏi, làm uể oải, đã tôi - không có tinh thần, nhút nhát - không thể đứng vững, thiếu quyết tâm - vàng, ghen ghét, ghen tị, đố kỵ, ngờ vực, nhát gan, có tính chất giật gân</t>
        </is>
      </c>
    </row>
    <row r="16466">
      <c r="A16466" t="inlineStr">
        <is>
          <t>Schlapphut</t>
        </is>
      </c>
      <c r="B16466" t="inlineStr"/>
      <c r="C16466" t="inlineStr"/>
      <c r="D16466" t="inlineStr">
        <is>
          <t>mũ vành bẻ cong xuống</t>
        </is>
      </c>
    </row>
    <row r="16467">
      <c r="A16467" t="inlineStr">
        <is>
          <t>Schlauberger</t>
        </is>
      </c>
      <c r="B16467" t="inlineStr"/>
      <c r="C16467" t="inlineStr"/>
      <c r="D16467" t="inlineStr">
        <is>
          <t>anh chàng ranh mãnh, anh chàng láu = Er ist ein Schlauberger. +</t>
        </is>
      </c>
    </row>
    <row r="16468">
      <c r="A16468" t="inlineStr">
        <is>
          <t>Schlauch</t>
        </is>
      </c>
      <c r="B16468" t="inlineStr"/>
      <c r="C16468" t="inlineStr"/>
      <c r="D16468" t="inlineStr">
        <is>
          <t>bít tất dài, ống vòi - ống dẫn, ống sáo, ống tiêu, kèn túi, ống quần, điếu, tẩu tobacco pipe), tẩu thuốc, mạch ống, còi của thuyền trưởng, tiếng còi của thuyền trưởng, tiếng hát, tiếng chim hót, đường bẫy chim rừng - thùng = der Schlauch + = der Schlauch + = mit einem Schlauch bespritzen +</t>
        </is>
      </c>
    </row>
    <row r="16469">
      <c r="A16469" t="inlineStr">
        <is>
          <t>Schlaufe</t>
        </is>
      </c>
      <c r="B16469" t="inlineStr"/>
      <c r="C16469" t="inlineStr"/>
      <c r="D16469" t="inlineStr">
        <is>
          <t>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 - tai, đầu, vạt, dải, nhãn, phù hiệu cổ áo, sự tính toán, sự kiểm tra</t>
        </is>
      </c>
    </row>
    <row r="16470">
      <c r="A16470" t="inlineStr">
        <is>
          <t>Schlauheit</t>
        </is>
      </c>
      <c r="B16470" t="inlineStr"/>
      <c r="C16470" t="inlineStr"/>
      <c r="D16470" t="inlineStr">
        <is>
          <t>tính xảo quyệt, sự lắm mưu mẹo, sự tinh ranh, sự khéo léo - sự mánh khoé, sự láu cá, tính xảo trá - sự xảo quyệt, sự xảo trá, sự gian giảo, sự ranh vặt, sự khôn vặt, sự khéo tay - tính chất sâu, độ sâu, mức sâu - thuật ngoại giao, ngành ngoại giao, khoa ngoại giao, sự khéo léo trong giao thiệp, tài ngoại giao - sự phân biệt tế nhị, mưu mẹo, mánh khoé</t>
        </is>
      </c>
    </row>
    <row r="16471">
      <c r="A16471" t="inlineStr">
        <is>
          <t>Schlechte</t>
        </is>
      </c>
      <c r="B16471" t="inlineStr"/>
      <c r="C16471" t="inlineStr"/>
      <c r="D16471" t="inlineStr">
        <is>
          <t>vận rủi, vận không may, vận xấu, cái xấu</t>
        </is>
      </c>
    </row>
    <row r="16472">
      <c r="A16472" t="inlineStr">
        <is>
          <t>schlechter</t>
        </is>
      </c>
      <c r="B16472" t="inlineStr"/>
      <c r="C16472" t="inlineStr"/>
      <c r="D16472" t="inlineStr">
        <is>
          <t>xấu hơn, tồi hơn, dở hơn, ác hơn, nguy hiểm hơn, nặng hơn, trầm trọng hơn, nguy kịch hơn, kém hơn, tệ hơn, mạnh hơn, quá quắt hơn = immer schlechter + = schlechter werden + = schlechter dran sein + = sie sehen nicht schlechter aus +</t>
        </is>
      </c>
    </row>
    <row r="16473">
      <c r="A16473" t="inlineStr">
        <is>
          <t>Schlechtere</t>
        </is>
      </c>
      <c r="B16473" t="inlineStr"/>
      <c r="C16473" t="inlineStr"/>
      <c r="D16473" t="inlineStr">
        <is>
          <t>cái xấu hơn, cái tệ hơn, cái tồi hơn, tình trạng xấu hơn, chiều hướng xấu hơn, sự thua cuộc</t>
        </is>
      </c>
    </row>
    <row r="16474">
      <c r="A16474" t="inlineStr">
        <is>
          <t>Schlechteste</t>
        </is>
      </c>
      <c r="B16474" t="inlineStr"/>
      <c r="C16474" t="inlineStr"/>
      <c r="D16474" t="inlineStr">
        <is>
          <t>cái xấu nhất, cái tồi nhất, cái tệ nhất, thời kỳ xấu nhất, thời kỳ dữ dội nhất, thời kỳ găng nhất, sự thua kém</t>
        </is>
      </c>
    </row>
    <row r="16475">
      <c r="A16475" t="inlineStr">
        <is>
          <t>schlechthin</t>
        </is>
      </c>
      <c r="B16475" t="inlineStr"/>
      <c r="C16475" t="inlineStr"/>
      <c r="D16475" t="inlineStr">
        <is>
          <t>tuyệt đối, hoàn toàn, chuyên chế, độc đoán, vô điều kiện, nhất định, chắc chắn, tất nhiên, hoàn toàn như vậy, đúng như vậy</t>
        </is>
      </c>
    </row>
    <row r="16476">
      <c r="A16476" t="inlineStr">
        <is>
          <t>Schlechtigkeit</t>
        </is>
      </c>
      <c r="B16476" t="inlineStr"/>
      <c r="C16476" t="inlineStr"/>
      <c r="D16476" t="inlineStr">
        <is>
          <t>sự xấu, sự tồi, tính ác - màu đen, sự tối tăm, bóng tối, chỗ tối, sự đen tối, sự độc ác, sự tàn ác - tính xấu xa, tính đê tiện, việc làm xấu xa, việc làm đê tiện - bản chất xấu xa, sự đồi bại, tính chất độc ác, sự sai sót, sự không hợp cách - tính chất đồi bại, tính chất nguy hại, tính tinh quái, tính độc hại</t>
        </is>
      </c>
    </row>
    <row r="16477">
      <c r="A16477" t="inlineStr">
        <is>
          <t>schlechtmachen</t>
        </is>
      </c>
      <c r="B16477" t="inlineStr"/>
      <c r="C16477" t="inlineStr"/>
      <c r="D16477" t="inlineStr">
        <is>
          <t>làm giảm giá trị, chê bai, nói xấu, dèm pha, công khai chỉ trích</t>
        </is>
      </c>
    </row>
    <row r="16478">
      <c r="A16478" t="inlineStr">
        <is>
          <t>Schlegel</t>
        </is>
      </c>
      <c r="B16478" t="inlineStr"/>
      <c r="C16478" t="inlineStr"/>
      <c r="D16478" t="inlineStr">
        <is>
          <t>người đánh, người đập, que, gậy, đòn, chày, người xua dã thú, đòn đập lúa, máy đập - cái vồ lớn = der hölzerne Schlegel +</t>
        </is>
      </c>
    </row>
    <row r="16479">
      <c r="A16479" t="inlineStr">
        <is>
          <t>Schlehdorn</t>
        </is>
      </c>
      <c r="B16479" t="inlineStr"/>
      <c r="C16479" t="inlineStr"/>
      <c r="D16479" t="inlineStr">
        <is>
          <t>quả mận gai, cây mận gai</t>
        </is>
      </c>
    </row>
    <row r="16480">
      <c r="A16480" t="inlineStr">
        <is>
          <t>Schlehe</t>
        </is>
      </c>
      <c r="B16480" t="inlineStr"/>
      <c r="C16480" t="inlineStr"/>
      <c r="D16480" t="inlineStr">
        <is>
          <t>quả mận gai, cây mận gai</t>
        </is>
      </c>
    </row>
    <row r="16481">
      <c r="A16481" t="inlineStr">
        <is>
          <t>Schleichen</t>
        </is>
      </c>
      <c r="B16481" t="inlineStr"/>
      <c r="C16481" t="inlineStr"/>
      <c r="D16481" t="inlineStr">
        <is>
          <t>ao nuôi cá, chỗ nuôi rùa, chỗ nuôi tôm, sự bò, sự trường, lối bơi crôn, lối bơi trường crawl stroke), sự kéo lê đi</t>
        </is>
      </c>
    </row>
    <row r="16482">
      <c r="A16482" t="inlineStr">
        <is>
          <t>schleichen</t>
        </is>
      </c>
      <c r="B16482" t="inlineStr"/>
      <c r="C16482" t="inlineStr"/>
      <c r="D16482" t="inlineStr">
        <is>
          <t>bò, trườn, lê bước, lê chân, bò lê, bò nhung nhúc, bò lúc nhúc, luồn cúi, quỵ luỵ, sởn gai ốc, không giữ lời, nuốt lời, tháo lui - đi rón rén, lén, lẻn &amp; ), leo, có cảm giác râm ran như kiến bò, rùng mình sởn gai ốc, luồn lọt - trốn tránh, lẩn lút, trốn việc, lỉnh - đẻ non, đẻ thiếu tháng, + away, by, in, off...) đi lén, lẩn - trốn, mách lẻo, ăn cắp, xoáy, mang lén, đưa lén = leise schleichen + = verstohlen schleichen +</t>
        </is>
      </c>
    </row>
    <row r="16483">
      <c r="A16483" t="inlineStr">
        <is>
          <t>schleichend</t>
        </is>
      </c>
      <c r="B16483" t="inlineStr"/>
      <c r="C16483" t="inlineStr"/>
      <c r="D16483" t="inlineStr">
        <is>
          <t>giống mèo, như mèo, giả dối, nham hiểm, thâm hiểm - kéo dài, còn rơi rớt lại, mỏng manh - lén, lẩn, uốn khúc, lượn vòng, uyển chuyển - vụng trộm, lén lút, giấu giếm, thầm lén = schleichend +</t>
        </is>
      </c>
    </row>
    <row r="16484">
      <c r="A16484" t="inlineStr">
        <is>
          <t>Schleicher</t>
        </is>
      </c>
      <c r="B16484" t="inlineStr"/>
      <c r="C16484" t="inlineStr"/>
      <c r="D16484" t="inlineStr">
        <is>
          <t>người hay vụng trộm, người hay lén lút, người hay ném đá giấu tay, người đáng khinh, người hẹn hạ, đứa hớt lẻo, đức mách lẻo, bóng đi sát mặt đất</t>
        </is>
      </c>
    </row>
    <row r="16485">
      <c r="A16485" t="inlineStr">
        <is>
          <t>Schleier</t>
        </is>
      </c>
      <c r="B16485" t="inlineStr"/>
      <c r="C16485" t="inlineStr"/>
      <c r="D16485" t="inlineStr">
        <is>
          <t>cảnh mờ, dáng mập mờ, trạng thái mập mờ, vết mực, vết ố, bết nhơ - màn cửa, màn, bức màn, bức thành nối hai pháo đài, cái che - sa, lượt, gạc, màn sương mỏng, làn khói nhẹ, lưới thép mịn - áo khoác, áo choàng không tay, cái che phủ, cái che đậy, măng sông đèn, vỏ nâo, vỏ đại não, áo - sương mù, màn che - mạng che mặt, trướng, bê ngoài giả dối, lốt, tiếng khàn, tiếng khản, velum = der Schleier + = ohne Schleier + = einen Schleier breiten +</t>
        </is>
      </c>
    </row>
    <row r="16486">
      <c r="A16486" t="inlineStr">
        <is>
          <t>schleife</t>
        </is>
      </c>
      <c r="B16486" t="inlineStr"/>
      <c r="C16486" t="inlineStr"/>
      <c r="D16486" t="inlineStr">
        <is>
          <t>xay, tán, nghiền, mài, giũa, xát, đàn áp, áp bức, đè nén, quay cối xay cà phê, bắt làm việc cật lực, nhồi nhét</t>
        </is>
      </c>
    </row>
    <row r="16487">
      <c r="A16487" t="inlineStr">
        <is>
          <t>Schleifen</t>
        </is>
      </c>
      <c r="B16487" t="inlineStr"/>
      <c r="C16487" t="inlineStr"/>
      <c r="D16487">
        <f> Schleifen bilden + = in Schleifen legen +</f>
        <v/>
      </c>
    </row>
    <row r="16488">
      <c r="A16488" t="inlineStr">
        <is>
          <t>schleifen</t>
        </is>
      </c>
      <c r="B16488" t="inlineStr"/>
      <c r="C16488" t="inlineStr"/>
      <c r="D16488" t="inlineStr">
        <is>
          <t>dỡ hết vật che đậy, lột bỏ vật phủ ngoài, tháo dỡ hết các thứ trang bị, tháo dỡ, phá huỷ, triệt phá = schleifen + = schleifen +</t>
        </is>
      </c>
    </row>
    <row r="16489">
      <c r="A16489" t="inlineStr">
        <is>
          <t>Schleifer</t>
        </is>
      </c>
      <c r="B16489" t="inlineStr"/>
      <c r="C16489" t="inlineStr"/>
      <c r="D16489" t="inlineStr">
        <is>
          <t>cối xay máy nghiền, máy xát, máy xay, thợ mài, thợ xay, thợ xát, người kèm học thi, học sinh học gạo, răng hàm, răng, tiếng lục cục - người đánh bóng, dụng cụ đánh bóng</t>
        </is>
      </c>
    </row>
    <row r="16490">
      <c r="A16490" t="inlineStr">
        <is>
          <t>Schleifmaschine</t>
        </is>
      </c>
      <c r="B16490" t="inlineStr"/>
      <c r="C16490" t="inlineStr"/>
      <c r="D16490" t="inlineStr">
        <is>
          <t>cối xay máy nghiền, máy xát, máy xay, thợ mài, thợ xay, thợ xát, người kèm học thi, học sinh học gạo, răng hàm, răng, tiếng lục cục</t>
        </is>
      </c>
    </row>
    <row r="16491">
      <c r="A16491" t="inlineStr">
        <is>
          <t>Schleifschale</t>
        </is>
      </c>
      <c r="B16491" t="inlineStr"/>
      <c r="C16491" t="inlineStr"/>
      <c r="D16491" t="inlineStr">
        <is>
          <t>võ sĩ nhà nghề, máy mài mắt kính</t>
        </is>
      </c>
    </row>
    <row r="16492">
      <c r="A16492" t="inlineStr">
        <is>
          <t>Schleifstaub</t>
        </is>
      </c>
      <c r="B16492" t="inlineStr"/>
      <c r="C16492" t="inlineStr"/>
      <c r="D16492" t="inlineStr">
        <is>
          <t>vỏ bào, mạt cưa, phoi bào, mạt giũ</t>
        </is>
      </c>
    </row>
    <row r="16493">
      <c r="A16493" t="inlineStr">
        <is>
          <t>Schleifstein</t>
        </is>
      </c>
      <c r="B16493" t="inlineStr"/>
      <c r="C16493" t="inlineStr"/>
      <c r="D16493" t="inlineStr">
        <is>
          <t>bur, quầng, gờ sắc, gờ ráp, đá mài, đá làm cối xay, tiếng vù vù, sự phát âm r trong cổ - cối xay máy nghiền, máy xát, máy xay, thợ mài, thợ xay, thợ xát, người kèm học thi, học sinh học gạo, răng hàm, răng, tiếng lục cục - bánh mài - đá mài dao cạo hone stone), đầu mài dao - vật kích thích tinh thần</t>
        </is>
      </c>
    </row>
    <row r="16494">
      <c r="A16494" t="inlineStr">
        <is>
          <t>Schleim</t>
        </is>
      </c>
      <c r="B16494" t="inlineStr"/>
      <c r="C16494" t="inlineStr"/>
      <c r="D16494" t="inlineStr">
        <is>
          <t>nước nhầy = der Schleim + = mit Schleim überziehen +</t>
        </is>
      </c>
    </row>
    <row r="16495">
      <c r="A16495" t="inlineStr">
        <is>
          <t>schleimig</t>
        </is>
      </c>
      <c r="B16495" t="inlineStr"/>
      <c r="C16495" t="inlineStr"/>
      <c r="D16495" t="inlineStr">
        <is>
          <t>có lòng trắng trứng, có bôi lòng trắng trứng, như lòng trắng trứng - nhầy - có bùn, phủ đầy bùn, lấm bùn, trơ, nhớ nhầy, lầy nhầy, nhớt bẩn, luồn cuối, nịnh nọt</t>
        </is>
      </c>
    </row>
    <row r="16496">
      <c r="A16496" t="inlineStr">
        <is>
          <t>Schlemmer</t>
        </is>
      </c>
      <c r="B16496" t="inlineStr"/>
      <c r="C16496" t="inlineStr"/>
      <c r="D16496" t="inlineStr">
        <is>
          <t>người háu ăn, kẻ tham ăn, người ham đọc, người ham việc, chồn gulô</t>
        </is>
      </c>
    </row>
    <row r="16497">
      <c r="A16497" t="inlineStr">
        <is>
          <t>Schlemmerei</t>
        </is>
      </c>
      <c r="B16497" t="inlineStr"/>
      <c r="C16497" t="inlineStr"/>
      <c r="D16497" t="inlineStr">
        <is>
          <t>tính háu ăn, thói phàm ăn, thói tham ăn</t>
        </is>
      </c>
    </row>
    <row r="16498">
      <c r="A16498" t="inlineStr">
        <is>
          <t>Schlendern</t>
        </is>
      </c>
      <c r="B16498" t="inlineStr"/>
      <c r="C16498" t="inlineStr"/>
      <c r="D16498" t="inlineStr">
        <is>
          <t>sự đi thơ thẩn, sự lang thang không mục đích, ghế dài, đi văng, ghế tựa, buồng đợi, phòng khách, phòng ngồi chơi - sự đi nhàn tản, dáng đi thơ thẩn</t>
        </is>
      </c>
    </row>
    <row r="16499">
      <c r="A16499" t="inlineStr">
        <is>
          <t>schlendern</t>
        </is>
      </c>
      <c r="B16499" t="inlineStr"/>
      <c r="C16499" t="inlineStr"/>
      <c r="D16499" t="inlineStr">
        <is>
          <t>đi nước kiệu, bước đi nhẹ nhàng thong thả - đi chơi rong, đi lang thang - đi thơ thẩn, đi nhàn tản - đi rời rạc, đi lộn xộn, tụt hậu, đi lạc đàn, rải rác đây đó, lẻ tẻ, bò lan um tùm - đi chậm chững, đi khoan thai thong thả, sự đi chậm chạp</t>
        </is>
      </c>
    </row>
    <row r="16500">
      <c r="A16500" t="inlineStr">
        <is>
          <t>Schleppe</t>
        </is>
      </c>
      <c r="B16500" t="inlineStr"/>
      <c r="C16500" t="inlineStr"/>
      <c r="D16500" t="inlineStr">
        <is>
          <t>xe lửa, đoàn, đoàn tuỳ tùng, dòng, dãy, chuỗi, hạt, đuôi dài lê thê, đuôi, hậu quả, bộ truyền động, ngòi</t>
        </is>
      </c>
    </row>
    <row r="16501">
      <c r="A16501" t="inlineStr">
        <is>
          <t>Schleppen</t>
        </is>
      </c>
      <c r="B16501" t="inlineStr"/>
      <c r="C16501" t="inlineStr"/>
      <c r="D16501" t="inlineStr">
        <is>
          <t>xơ, sự dắt, sự lai, sự kéo, tow-rope - tiền công kéo - sự kéo tàu, sự lai tàu, toàn bộ đường ray, hệ thống đường ray</t>
        </is>
      </c>
    </row>
    <row r="16502">
      <c r="A16502" t="inlineStr">
        <is>
          <t>schleppen</t>
        </is>
      </c>
      <c r="B16502" t="inlineStr"/>
      <c r="C16502" t="inlineStr"/>
      <c r="D16502" t="inlineStr">
        <is>
          <t>lôi kéo, kéo lê, kéo trôi đi, mò đáy, vét đáy, lắp cái cản, bừa, kéo, đi kéo lê, kéo dài, chơi quá chậm, thiếu sinh động, kề mề, trôi, không cầm chặt - thu hút, lôi cuốn, đưa, hít vào, co rúm, cau lại, gò, giương, kéo theo, chuốc lấy, kéo ra, nhổ ra, lấy ra, rút ra, hút ra, trích ra, múc ra, suy ra, đưa ra, vạch ra, nêu ra, mở, rút - được, trúng, lĩnh ra, tìm thấy ở, moi, moi ra, móc ra, moi hết, làm cạn, pha, rút lấy nước cốt, sục tìm thú săn, vẽ, vạch, dựng lên, thảo ra, mô tả, viết lĩnh tiền, động tính từ quá khứ) hoà, không phân được thua - chìm xuống, có mức chìm, bạt xiên, đánh quả sang trái, hấp dẫn, có sức thu hút, thông, ngấm nước cốt, căng gió, kéo đến, túm tụm đến, bị thu hút đến, bị lôi cuốn đến, đi, trở, + on, upon) lấy tiền ở - rút tiền ra, cầu đến, nhờ cậy đến, gợi đến, dẫn - kéo mạnh, lôi mạnh, đẩy, chuyên chở, đổi hướng đi, xoay hướng, đổi chiều - lôi, đưa vào không phải lúc - ngoằn ngoèo, quanh co, uốn khúc, giật - dắt, lai - theo dấu vết, đuổi theo dấu vết, lùng, truy nã, mở một con đường mòn, lê, quét, bò, leo, lết bước = schleppen + = schleppen + = sich schleppen +</t>
        </is>
      </c>
    </row>
    <row r="16503">
      <c r="A16503" t="inlineStr">
        <is>
          <t>Schlepper</t>
        </is>
      </c>
      <c r="B16503" t="inlineStr"/>
      <c r="C16503" t="inlineStr"/>
      <c r="D16503" t="inlineStr">
        <is>
          <t>người đánh xe bò, người đánh xe ngựa, hãng vận tải - người chào khách, người chào hàng, người chuyên rình dò mách nước cá ngựa - người săn thú, người bắt thú, người theo dõi, người lùng bắt - máy kéo, máy bay cánh quạt kéo = der Schlepper + = der Schlepper +</t>
        </is>
      </c>
    </row>
    <row r="16504">
      <c r="A16504" t="inlineStr">
        <is>
          <t>Schleppnetz</t>
        </is>
      </c>
      <c r="B16504" t="inlineStr"/>
      <c r="C16504" t="inlineStr"/>
      <c r="D16504" t="inlineStr">
        <is>
          <t>lưới vét, máy nạo vét lòng sông - lưới ba lớp, com-pa vẽ elip, dây xích chân ngựa, móc treo nồi, trở ngại = das Schleppnetz + = mit dem Schleppnetz fangen + = mit dem Schleppnetz fischen + = mit dem Schleppnetz fischen +</t>
        </is>
      </c>
    </row>
    <row r="16505">
      <c r="A16505" t="inlineStr">
        <is>
          <t>Schlepptau</t>
        </is>
      </c>
      <c r="B16505" t="inlineStr"/>
      <c r="C16505" t="inlineStr"/>
      <c r="D16505">
        <f> im Schlepptau haben + = ins Schlepptau nehmen +</f>
        <v/>
      </c>
    </row>
    <row r="16506">
      <c r="A16506" t="inlineStr">
        <is>
          <t>Schleppzug</t>
        </is>
      </c>
      <c r="B16506" t="inlineStr"/>
      <c r="C16506" t="inlineStr"/>
      <c r="D16506" t="inlineStr">
        <is>
          <t>xơ, sự dắt, sự lai, sự kéo, tow-rope</t>
        </is>
      </c>
    </row>
    <row r="16507">
      <c r="A16507" t="inlineStr">
        <is>
          <t>Schleuden</t>
        </is>
      </c>
      <c r="B16507" t="inlineStr"/>
      <c r="C16507" t="inlineStr"/>
      <c r="D16507" t="inlineStr">
        <is>
          <t>chèn, chặn, trượt, làm cho trượt</t>
        </is>
      </c>
    </row>
    <row r="16508">
      <c r="A16508" t="inlineStr">
        <is>
          <t>Schleuder</t>
        </is>
      </c>
      <c r="B16508" t="inlineStr"/>
      <c r="C16508" t="inlineStr"/>
      <c r="D16508" t="inlineStr">
        <is>
          <t>súng cao su, máy phóng máy bay, máy lăng đá - người chia ra, người tách ra, máy gạn kem, máy tách, chất tách - rượu mạnh pha đường và nước nóng, ná bắn đá, dây đeo, dây quàng, băng đeo = mit einer Schleuder schießen +</t>
        </is>
      </c>
    </row>
    <row r="16509">
      <c r="A16509" t="inlineStr">
        <is>
          <t>Schleudern</t>
        </is>
      </c>
      <c r="B16509" t="inlineStr"/>
      <c r="C16509" t="inlineStr"/>
      <c r="D16509" t="inlineStr">
        <is>
          <t>sự ném mạnh, cái ném mạnh, cái phóng mạnh, sự lật nhào, sự lật đổ, sự chuyên chở bằng xe, cuộc đi bằng xe - má phanh, sống trượt, sự quay trượt, sự trượt bánh, nạng đuôi - sự quẳng lên, sự ném lên, sự tung, trò chơi sấp ngửa, sự hất, sự ngã từ trên ngựa xuống) = das Schleudern +</t>
        </is>
      </c>
    </row>
    <row r="16510">
      <c r="A16510" t="inlineStr">
        <is>
          <t>schleudern</t>
        </is>
      </c>
      <c r="B16510" t="inlineStr"/>
      <c r="C16510" t="inlineStr"/>
      <c r="D16510" t="inlineStr">
        <is>
          <t>bắn bằng súng cao su, phóng máy bay bằng máy phóng - ném mạnh, bắn, phóng ra, lao, lao tới - đập vỡ, làm tan nát, làm tan vỡ, làm tiêu tan, làm lúng túng, làm bối rối, làm thất vọng, làm chán nản, văng mạnh, va mạnh, xông tới, nhảy bổ tới, đụng mạnh - chạy vụt, lao nhanh, chửi mắng, nói nặng, hất, ném, vứt, quăng, liệng, tống, hất ngã, đá hậu, vung, đưa nhìn lơ đãng, toà án, phát ra, đẩy tung - phóng lao, lật nhào, lật đổ, chuyên chở bằng xe - giật mạnh thình lình, xốc mạnh thình lình, đẩy mạnh thình lình, xoắn mạnh thình lình, thúc mạnh thình lình, ném mạnh thình lình, + out) nói dằn mạnh từng tiếng, nói cắn cẩu nhát gừng - chạy xóc nảy lên, đi trục trặc, co giật, lạng thành lát dài ướp muối phơi nắng - hạ thuỷ, phóng, mở, phát động, giáng, ban bố, khởi đầu, khai trương, đưa ta, giới thiệu ra, bắt đầu dấn vào, lao vào - quét hắc ín, gắn bằng hắc ín, cắm, dựng, cắm chặt, đóng chặt xuống, bày bán hàng ở chợ, lát đá, tung, liệng vào đích, kể, lấy, diễn đạt bằng một phong cách riêng, cắm lều, cắm trại - dựng trại, lao xuống, chồm lên chồm xuống - chiếu ra, chiếu, đặt kế hoạch, thảo kế hoạch, làm đề án, nhô ra, lồi ra, diễn đạt rõ ý, diễn xuất rõ ý - nhảy sang một bên, né, tránh - vỗ phần phật, đập phần phật, đập mạnh, đánh bốp - đeo, treo, móc, quàng dây - quẳng, vật ngã, ném vào, mang vào, đưa vào, làm cho rơi vào, bỗng đẩy vào, lột, thay, đẻ, xe, nắn hình, trau, chơi súc sắc - quẳng lên, ném lên, làm tròng trành, chơi sấp ngửa, lúc lắc, tròng trành, lật đi lật lại, trở mình trằn trọc, vỗ bập bềnh, tung bóng lên - xoay tít, xoáy, quay lộn, lao đi, chạy nhanh như gió, quay cuồng, chóng mặt, làm cho xoay tít, làm xoáy, làm quay lộn, cuốn đi = schleudern + = schleudern +</t>
        </is>
      </c>
    </row>
    <row r="16511">
      <c r="A16511" t="inlineStr">
        <is>
          <t>Schleuse</t>
        </is>
      </c>
      <c r="B16511" t="inlineStr"/>
      <c r="C16511" t="inlineStr"/>
      <c r="D16511" t="inlineStr">
        <is>
          <t>cửa sập, cửa hầm, cửa hầm chứa hàng, cửa cống, cửa đập nước, sự chết, sự đẩy vào cảnh tối tăm bần cùng, sự nở, sự ấp trứng, ổ chim con mới nở, ổ trứng ấp, nét chải, đường gạch bóng - món tóc, mớ tóc, mớ bông, mớ len, mái tóc, tóc, khoá, chốt, khoá nòng, miếng khoá, miếng ghì chặt, tình trạng ứ tắc, sự nghẽn, tình trạng bế tắc, tình trạng khó khăn, tình trạng nan giải - tình trạng lúng túng, cửa cổng - đường ống chịu áp, ống dẫn nước có áp - cống, lượng nước ở cửa cống, sluice-way, sự xối nước, sự giội ào, sự cọ rửa = durch eine Schleuse ausströmen lassen +</t>
        </is>
      </c>
    </row>
    <row r="16512">
      <c r="A16512" t="inlineStr">
        <is>
          <t>Schleusen</t>
        </is>
      </c>
      <c r="B16512" t="inlineStr"/>
      <c r="C16512" t="inlineStr"/>
      <c r="D16512" t="inlineStr">
        <is>
          <t>khoá, nhốt kỹ, giam giữ, bao bọc, bao quanh, chặn lại, đóng chốt, khoá chặt, ghì chặt, chắn bằng cửa cổng, cho đi qua cửa cổng, khoá được, hâm lại, không chạy, không vận động được - đi qua cửa cổng, bước sát gót</t>
        </is>
      </c>
    </row>
    <row r="16513">
      <c r="A16513" t="inlineStr">
        <is>
          <t>Schleusengas</t>
        </is>
      </c>
      <c r="B16513" t="inlineStr"/>
      <c r="C16513" t="inlineStr"/>
      <c r="D16513" t="inlineStr">
        <is>
          <t>hơi cống</t>
        </is>
      </c>
    </row>
    <row r="16514">
      <c r="A16514" t="inlineStr">
        <is>
          <t>Schleusentor</t>
        </is>
      </c>
      <c r="B16514" t="inlineStr"/>
      <c r="C16514" t="inlineStr"/>
      <c r="D16514">
        <f> das Schleusentor +</f>
        <v/>
      </c>
    </row>
    <row r="16515">
      <c r="A16515" t="inlineStr">
        <is>
          <t>Schliche</t>
        </is>
      </c>
      <c r="B16515" t="inlineStr"/>
      <c r="C16515" t="inlineStr"/>
      <c r="D16515" t="inlineStr">
        <is>
          <t>mưu đồ, sự vận động ngầm, thói hay vận động ngầm, mối dan díu ngầm, sự tằng tịu ngầm, tình tiết, cốt truyện = die Schliche kennen + = ich kenne seine Schliche +</t>
        </is>
      </c>
    </row>
    <row r="16516">
      <c r="A16516" t="inlineStr">
        <is>
          <t>Schlichen</t>
        </is>
      </c>
      <c r="B16516" t="inlineStr"/>
      <c r="C16516" t="inlineStr"/>
      <c r="D16516" t="inlineStr">
        <is>
          <t>cãi cho những vụ lặt vặt, cãi cọ lặt vặt</t>
        </is>
      </c>
    </row>
    <row r="16517">
      <c r="A16517" t="inlineStr">
        <is>
          <t>schlicht</t>
        </is>
      </c>
      <c r="B16517" t="inlineStr"/>
      <c r="C16517" t="inlineStr"/>
      <c r="D16517" t="inlineStr">
        <is>
          <t>tự nhiên, không giả tạo, ngây thơ, chân thật, chất phác, không có mỹ thuật, không khéo, vụng - cùn, lỗ mãng, không giữ ý tứ, thẳng thừng, toạc móng heo, đần, đần độn, tù - - gầy, gầy gò, gầy và cao, thẳng và rũ xuống - rõ ràng, rõ rệt, đơn giản, dễ hiểu, không viết bằng mật mã, giản dị, thường, đơn sơ, mộc mạc, ngay thẳng, thẳng thắn, trơn, một màu, xấu, thô - đơn, xuềnh xoàng, bình dị, hồn nhiên, dễ làm, tuyệt đối là, chỉ là, không khác gì, nghèo hèn, nhỏ mọn, không đáng kể, ngu dại, dốt nát, thiếu kinh nghiệm - thành thật, cởi mở, không phức tạp, không rắc rối - không tô màu, không màu sắc, không thêu dệt tô vễ thêm - không bày vẽ, không phô trương - thật, không gi mạo, không pha, đn gin, không tinh vi, gin dị, ngay thật, ngây th, không gian trá, không xo quyệt</t>
        </is>
      </c>
    </row>
    <row r="16518">
      <c r="A16518" t="inlineStr">
        <is>
          <t>Schlichte</t>
        </is>
      </c>
      <c r="B16518" t="inlineStr"/>
      <c r="C16518" t="inlineStr"/>
      <c r="D16518" t="inlineStr">
        <is>
          <t>kích thước, độ lớn, cỡ, khổ, số, dụng cụ đo ngọc, suất ăn, khẩu phần sizing), chuẩn mực cân đo, hồ</t>
        </is>
      </c>
    </row>
    <row r="16519">
      <c r="A16519" t="inlineStr">
        <is>
          <t>schlichten</t>
        </is>
      </c>
      <c r="B16519" t="inlineStr"/>
      <c r="C16519" t="inlineStr"/>
      <c r="D16519" t="inlineStr">
        <is>
          <t>sửa lại cho đúng, điều chỉnh, lắp, chỉnh lý, làm cho thích hợp, hoà giải, dàn xếp - vá, dùng để vá, làm miếng vá, ráp, nối, hiện ra từng mảng lốm đốm, loang lổ - đập dẹt, cán dẹt, đánh bóng, làm bóng - giải quyết, ổn định tư tưởng, ngồi đậu, để, bố trí, làm ăn, sinh sống, ổn định cuộc sống, an cư lạc nghiệp, định cư, lắng xuống, đi vào nền nếp, chiếm làm thuộc địa, để lắng - làm lắng xuống, làm chìm xuống, lún xuống, chìm xuống, kết thúc, thanh toán, trả dứt nợ, nguội dần, dịu dần, để lại cho, chuyển cho, định vị, khu trú - sắp xếp theo cỡ to nhỏ, đặt suất ăn, đặt khẩu phần, phết hồ, hồ = schlichten +</t>
        </is>
      </c>
    </row>
    <row r="16520">
      <c r="A16520" t="inlineStr">
        <is>
          <t>Schlick</t>
        </is>
      </c>
      <c r="B16520" t="inlineStr"/>
      <c r="C16520" t="inlineStr"/>
      <c r="D16520" t="inlineStr">
        <is>
          <t>vết mỡ bóng loang trên mặt nước, cái để giũa bóng, tạp chí in trên giấy bóng = mit Schlick düngen +</t>
        </is>
      </c>
    </row>
    <row r="16521">
      <c r="A16521" t="inlineStr">
        <is>
          <t>Schliff</t>
        </is>
      </c>
      <c r="B16521" t="inlineStr"/>
      <c r="C16521" t="inlineStr"/>
      <c r="D16521" t="inlineStr">
        <is>
          <t>lưỡi, cạnh sắc, tính sắc, bờ, gờ, cạnh, rìa, lề, đỉnh, sống, knife-edge, tình trạng nguy khốn, lúc gay go, lúc lao đao - sự xay, sự tán, sự nghiền, sự mài, tiếng nghiến ken két, công việc cực nhọc đều đều, cuộc đi bộ để tập luyện, lớp học rút, lớp luyện thi, cuộc đua ngựa nhảy rào, học sinh học gạo = der letzte Schliff + = den letzten Schliff geben + = der Arbeit den letzten Schliff geben +</t>
        </is>
      </c>
    </row>
    <row r="16522">
      <c r="A16522" t="inlineStr">
        <is>
          <t>schlimm</t>
        </is>
      </c>
      <c r="B16522" t="inlineStr"/>
      <c r="C16522" t="inlineStr"/>
      <c r="D16522" t="inlineStr">
        <is>
          <t>xấu, tồi, dở, ác, bất lương, có hại cho, nguy hiểm cho, nặng, trầm trọng, ươn, thiu, thối, hỏng, khó chịu - bậy, nặng trầm trọng, nguy ngập, lắm rất - liều mạng, liều lĩnh, không còn hy vọng, tuyệt vọng, dữ dội, kinh khủng, ghê gớm - có hại - có số mệnh, tiền định, không tránh được, quyết định, gây tai hoạ, tai hại, làm nguy hiểm đến tính mạng, chí tử, làm chết, đưa đến chỗ chết, đem lại cái chết, tính ma quỷ, quỷ quái - tai ác - đau, đau khổ, đau đớn, đau thương, trắng trợn, ghê tởm - đau yếu, ốm, kém, không may, rủi, khó, sai, không lợi, rủi cho, khó mà, hầu như, không thể - buồn rầu, buồn bã, quá tồi, không thể sửa chữa được, không xốp, chắc, chết - gở, mang điểm xấu, độc ác, hung hãn, nham hiểm, đầy sát khí, tai hoạ cho, tai hại cho, trái, tả - dính, sánh, bầy nhầy, nhớp nháp, khó tính, khó khăn, hết sức khó chịu, rất đau đớn, nóng và ẩm nồm - dai, bền, dai sức, dẻo dai, mạnh mẽ, cứng rắn, cứng cỏi, bất khuất, khăng khăng, cố chấp, ương ngạnh, ngoan cố, hắc búa, gay go - hư, tệ, đồi bại, tội lỗi, nguy hại, tinh quái, dữ, độc = das ist schlimm + = schlimm dran sein +</t>
        </is>
      </c>
    </row>
    <row r="16523">
      <c r="A16523" t="inlineStr">
        <is>
          <t>schlimmer</t>
        </is>
      </c>
      <c r="B16523" t="inlineStr"/>
      <c r="C16523" t="inlineStr"/>
      <c r="D16523" t="inlineStr">
        <is>
          <t>xấu hơn, tồi hơn, dở hơn, ác hơn, nguy hiểm hơn, nặng hơn, trầm trọng hơn, nguy kịch hơn, kém hơn, tệ hơn, mạnh hơn, quá quắt hơn = um so schlimmer + = immer schlimmer + = schlimmer dran sein + = schlimmer dran sein +</t>
        </is>
      </c>
    </row>
    <row r="16524">
      <c r="A16524" t="inlineStr">
        <is>
          <t>Schlimmste</t>
        </is>
      </c>
      <c r="B16524" t="inlineStr"/>
      <c r="C16524" t="inlineStr"/>
      <c r="D16524" t="inlineStr">
        <is>
          <t>cái xấu nhất, cái tồi nhất, cái tệ nhất, thời kỳ xấu nhất, thời kỳ dữ dội nhất, thời kỳ găng nhất, sự thua kém = das Schlimmste kommt noch +</t>
        </is>
      </c>
    </row>
    <row r="16525">
      <c r="A16525" t="inlineStr">
        <is>
          <t>Schlingel</t>
        </is>
      </c>
      <c r="B16525" t="inlineStr"/>
      <c r="C16525" t="inlineStr"/>
      <c r="D16525" t="inlineStr">
        <is>
          <t>thằng nhóc, thằng nh i ranh, thằng ranh con, đứa trẻ cầu b cầu bất street-urchin), nhím biển sea-urchin)</t>
        </is>
      </c>
    </row>
    <row r="16526">
      <c r="A16526" t="inlineStr">
        <is>
          <t>Schlingen</t>
        </is>
      </c>
      <c r="B16526" t="inlineStr"/>
      <c r="C16526" t="inlineStr"/>
      <c r="D16526">
        <f> mit Schlingen fangen +</f>
        <v/>
      </c>
    </row>
    <row r="16527">
      <c r="A16527" t="inlineStr">
        <is>
          <t>schlingen</t>
        </is>
      </c>
      <c r="B16527" t="inlineStr"/>
      <c r="C16527" t="inlineStr"/>
      <c r="D16527">
        <f> schlingen + = sich schlingen +</f>
        <v/>
      </c>
    </row>
    <row r="16528">
      <c r="A16528" t="inlineStr">
        <is>
          <t>Schlingern</t>
        </is>
      </c>
      <c r="B16528" t="inlineStr"/>
      <c r="C16528" t="inlineStr"/>
      <c r="D16528" t="inlineStr">
        <is>
          <t>sự tròng trành, sự lắc lư, sự đi lảo đảo, to leave someone in the lurch bỏ rơi ai trong lúc hoạn nạn - cái ngã bất thình lình, sự sụp đổ, sự đổ nhào, sự nhào lộn, tình trạng lộn xộn, tình trạng rối tung, tình trạng hỗn loạn = das Schlingern +</t>
        </is>
      </c>
    </row>
    <row r="16529">
      <c r="A16529" t="inlineStr">
        <is>
          <t>schlingern</t>
        </is>
      </c>
      <c r="B16529" t="inlineStr"/>
      <c r="C16529" t="inlineStr"/>
      <c r="D16529" t="inlineStr">
        <is>
          <t>tròng trành, lắc lư, đi lảo đảo - lăn, vần, cuốn, quấn, cuộn, đọc rung lên, đọc sang sảng, hát ngân vang, cán, làm cho cuồn cuộn, quay quanh, lăn mình, + on, by) trôi đi, trôi qua, chạy, đi xe, chảy cuồn cuộn, chảy, đi lắc lư - rền, đổ hồi, cán được, lộn vòng = schlingern + = schlingern +</t>
        </is>
      </c>
    </row>
    <row r="16530">
      <c r="A16530" t="inlineStr">
        <is>
          <t>Schlitten</t>
        </is>
      </c>
      <c r="B16530" t="inlineStr"/>
      <c r="C16530" t="inlineStr"/>
      <c r="D16530" t="inlineStr">
        <is>
          <t>má phanh, sống trượt, sự quay trượt, sự trượt bánh, nạng đuôi - sledge-hammer, sled - xe trượt băng = der Schlitten + = der Schlitten + = Schlitten fahren + = im Schlitten fahren + = im Schlitten befördern + = auf einem Schlitten befördern +</t>
        </is>
      </c>
    </row>
    <row r="16531">
      <c r="A16531" t="inlineStr">
        <is>
          <t>Schlittenhund</t>
        </is>
      </c>
      <c r="B16531" t="inlineStr"/>
      <c r="C16531" t="inlineStr"/>
      <c r="D16531" t="inlineStr">
        <is>
          <t>chó Et-ki-mô, người Et-ki-mô, tiếng Et-ki-mô</t>
        </is>
      </c>
    </row>
    <row r="16532">
      <c r="A16532" t="inlineStr">
        <is>
          <t>Schlittern</t>
        </is>
      </c>
      <c r="B16532" t="inlineStr"/>
      <c r="C16532" t="inlineStr"/>
      <c r="D16532" t="inlineStr">
        <is>
          <t>sự trượt, đường trượt trên tuyết, mặt nghiêng, ván trượt, khe trượt, bộ phận trượt, bản kính mang vật, bản kính dương, luyến ngắt</t>
        </is>
      </c>
    </row>
    <row r="16533">
      <c r="A16533" t="inlineStr">
        <is>
          <t>schlittern</t>
        </is>
      </c>
      <c r="B16533" t="inlineStr"/>
      <c r="C16533" t="inlineStr"/>
      <c r="D16533" t="inlineStr">
        <is>
          <t>trượt, chuyển động nhẹ nhàng, lướt qua, đi lướt, đi qua, trôi qua, rơi vào, sa ngã, luyến, bỏ, thả, đẩy nhẹ, đẩy trượt - trườn, bò</t>
        </is>
      </c>
    </row>
    <row r="16534">
      <c r="A16534" t="inlineStr">
        <is>
          <t>Schlittschuh</t>
        </is>
      </c>
      <c r="B16534" t="inlineStr"/>
      <c r="C16534" t="inlineStr"/>
      <c r="D16534" t="inlineStr">
        <is>
          <t>cá đuổi, người già ốm, người bị khinh rẻ, lưỡi trượt = Schlittschuh laufen +</t>
        </is>
      </c>
    </row>
    <row r="16535">
      <c r="A16535" t="inlineStr">
        <is>
          <t>Schlitz</t>
        </is>
      </c>
      <c r="B16535" t="inlineStr"/>
      <c r="C16535" t="inlineStr"/>
      <c r="D16535" t="inlineStr">
        <is>
          <t>vết thương dài và sâu, vết cắt dài và sâu, vết cắt, vết khắc, vết rạch - lỗ mộng - nấc, khía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đường rạch, khe hở, kẻ hở - đường đi của hươu nai, vết đi của hươu nai, khấc, khe, đường ren, cửa sàn, cửa mái = der Schlitz + = mit einem Schlitz versehen +</t>
        </is>
      </c>
    </row>
    <row r="16536">
      <c r="A16536" t="inlineStr">
        <is>
          <t>schlitzen</t>
        </is>
      </c>
      <c r="B16536" t="inlineStr"/>
      <c r="C16536" t="inlineStr"/>
      <c r="D16536" t="inlineStr">
        <is>
          <t>cắt, nấc, khía, làm mẻ, cắt gân đuôi, bắt kịp, chộp, bắt quả tang, tóm đúng, đoán trúng, gieo trúng số to, ăn cắp, xoáy, chặn ngang, giao phối</t>
        </is>
      </c>
    </row>
    <row r="16537">
      <c r="A16537" t="inlineStr">
        <is>
          <t>Schlosser</t>
        </is>
      </c>
      <c r="B16537" t="inlineStr"/>
      <c r="C16537" t="inlineStr"/>
      <c r="D16537" t="inlineStr">
        <is>
          <t>thợ khoá</t>
        </is>
      </c>
    </row>
    <row r="16538">
      <c r="A16538" t="inlineStr">
        <is>
          <t>schlottern</t>
        </is>
      </c>
      <c r="B16538" t="inlineStr"/>
      <c r="C16538" t="inlineStr"/>
      <c r="D16538" t="inlineStr">
        <is>
          <t>run run, run lẫy bẫy, lẫy bẫy, lập cập, đi không vững, đứng không vững</t>
        </is>
      </c>
    </row>
    <row r="16539">
      <c r="A16539" t="inlineStr">
        <is>
          <t>Schlucht</t>
        </is>
      </c>
      <c r="B16539" t="inlineStr"/>
      <c r="C16539" t="inlineStr"/>
      <c r="D16539" t="inlineStr">
        <is>
          <t>kẽ nứt sâu, lỗ nẻ sâu, vực thẳm, sự ngăn cách lớn, sự cách biệt lớn, lỗ hổng lớn, chỗ trũng lớn - lỗ hổng, kẽ hở, chỗ trống, chỗ gián đoạn, chỗ thiếu sót, đèo, chỗ bị chọc thủng, khe hở, độ hở, khoảng cách giữa hai tầng cánh, sự khác nhau lớn - những cái đã ăn vào bụng, hẽm núi, cửa hẹp vào pháo đài, rãnh máng, sự ngốn, sự nhồi nhét - chỗ rống, chỗ trũng, chỗ lõm sâu hoắm, thung lũng lòng chảo - khe núi</t>
        </is>
      </c>
    </row>
    <row r="16540">
      <c r="A16540" t="inlineStr">
        <is>
          <t>Schluchzen</t>
        </is>
      </c>
      <c r="B16540" t="inlineStr"/>
      <c r="C16540" t="inlineStr"/>
      <c r="D16540" t="inlineStr">
        <is>
          <t>mỡ cá voi, con sứa, nước mắt, sự khóc sưng cả mắt - sự khóc thổn thức, tiếng thổn thức = unter Schluchzen sagen +</t>
        </is>
      </c>
    </row>
    <row r="16541">
      <c r="A16541" t="inlineStr">
        <is>
          <t>schluchzen</t>
        </is>
      </c>
      <c r="B16541" t="inlineStr"/>
      <c r="C16541" t="inlineStr"/>
      <c r="D16541" t="inlineStr">
        <is>
          <t>thổn thức, khóc bù lu bù loa, khóc sưng cả mắt - sổ mũi, thò lò mũi, chảy nước mắt nước mũi, sụt sùi, rên rỉ, than van - khóc thổn thức</t>
        </is>
      </c>
    </row>
    <row r="16542">
      <c r="A16542" t="inlineStr">
        <is>
          <t>schluchzend</t>
        </is>
      </c>
      <c r="B16542" t="inlineStr"/>
      <c r="C16542" t="inlineStr"/>
      <c r="D16542" t="inlineStr">
        <is>
          <t>thổn thức</t>
        </is>
      </c>
    </row>
    <row r="16543">
      <c r="A16543" t="inlineStr">
        <is>
          <t>Schluck</t>
        </is>
      </c>
      <c r="B16543" t="inlineStr"/>
      <c r="C16543" t="inlineStr"/>
      <c r="D16543" t="inlineStr">
        <is>
          <t>ống dẫn, cống, rãnh, mương, máng, ống dẫn lưu, sự rút hết, sự bòn rút hết, sự tiêu hao, sự làm kiệt quệ, hớp nhỏ - sự kéo, sự kéo lưới, mẻ lưới, sự uống một hơi, hơi, hớp, ngụm, cơn, chầu, sự lấy ở thùng ra, lượng lấy ở thùng ra, liều thuốc nước, lượng nước rẽ, lượng xả nước, tầm nước, gió lò, gió lùa - sự thông gió, cờ đam, phân đội biệt phái, phân đội tăng cường draft), bản phác hoạ, bản phác thảo, bản dự thảo draft), hối phiếu - đồ uống, thức uống, rượu mạnh strong drink), cốc, ly, thói rượu chè, thói nghiện rượu, biển - vạt áo, vạt váy, lòng, dái tai, thung, vật phủ, vòng dây, vòng chỉ, vòng chạy, vòng đua, tấm nối half lap), đá mài, cái liềm, cái tớp, thức ăn lỏng, tiếng vỗ bập bềnh - cái để dập tắt, người dập tắt, cái để uống, cái để giải khát a modest quencher) - dấu, đốm, vết, vết nhơ, vết đen, chấm đen ở đầu bàn bi-a, cá đù chấm, bồ câu đốm, nơi, chốn, sự chấm trước, con ngựa được chấm, một chút, một ít, đèn sân khấu spotlight), địa vị, chỗ làm ăn - chức vụ, vị trí trong danh sách - chim nhạn, sự nuốt, miếng, cổ họng - tình trạng ẩm ướt, mưa, trời mưa, ngụm nước nhấp giọng, cốc rượu, người phn đối sự cấm rượu - sự làm ướt, sự thấm nước, sự dấp nước - sự mài, miếng khai vị = der Schluck + = der kleine Schluck + = der kräftige Schluck +</t>
        </is>
      </c>
    </row>
    <row r="16544">
      <c r="A16544" t="inlineStr">
        <is>
          <t>Schluckauf</t>
        </is>
      </c>
      <c r="B16544" t="inlineStr"/>
      <c r="C16544" t="inlineStr"/>
      <c r="D16544" t="inlineStr">
        <is>
          <t>nấc</t>
        </is>
      </c>
    </row>
    <row r="16545">
      <c r="A16545" t="inlineStr">
        <is>
          <t>schlucken</t>
        </is>
      </c>
      <c r="B16545" t="inlineStr"/>
      <c r="C16545" t="inlineStr"/>
      <c r="D16545" t="inlineStr">
        <is>
          <t>nuốt, chịu đựng, rút, cả tin, tin ngay</t>
        </is>
      </c>
    </row>
    <row r="16546">
      <c r="A16546" t="inlineStr">
        <is>
          <t>Schlummer</t>
        </is>
      </c>
      <c r="B16546" t="inlineStr"/>
      <c r="C16546" t="inlineStr"/>
      <c r="D16546" t="inlineStr">
        <is>
          <t>giấc ngủ lơ mơ, cơn ngủ gà ngủ gật</t>
        </is>
      </c>
    </row>
    <row r="16547">
      <c r="A16547" t="inlineStr">
        <is>
          <t>schlummern</t>
        </is>
      </c>
      <c r="B16547" t="inlineStr"/>
      <c r="C16547" t="inlineStr"/>
      <c r="D16547" t="inlineStr">
        <is>
          <t>ngủ gà ngủ gật, ngủ lơ mơ - - ngủ chợp một lát, ngủ trưa, làm cho lên tuyết - ngủ, thiu thiu ngủ = schlummern +</t>
        </is>
      </c>
    </row>
    <row r="16548">
      <c r="A16548" t="inlineStr">
        <is>
          <t>schlummernd</t>
        </is>
      </c>
      <c r="B16548" t="inlineStr"/>
      <c r="C16548" t="inlineStr"/>
      <c r="D16548" t="inlineStr">
        <is>
          <t>nằm ngủ, nằm im lìm, không hoạt động, ngủ đông, ngủ, tiềm tàng, ngấm ngầm, âm ỉ, chết, không áp dụng, không thi hành, nằm kê đầu lên hai chân</t>
        </is>
      </c>
    </row>
    <row r="16549">
      <c r="A16549" t="inlineStr">
        <is>
          <t>Schlund</t>
        </is>
      </c>
      <c r="B16549" t="inlineStr"/>
      <c r="C16549" t="inlineStr"/>
      <c r="D16549" t="inlineStr">
        <is>
          <t>những cái đã ăn vào bụng, hẽm núi, đèo, cửa hẹp vào pháo đài, rãnh máng, sự ngốn, sự nhồi nhét - chim nhạn, sự nuốt, miếng, ngụm, cổ họng - họng, cuống họng, lỗ hẹp, cổ, cửa, khúc sông hẹp</t>
        </is>
      </c>
    </row>
    <row r="16550">
      <c r="A16550" t="inlineStr">
        <is>
          <t>Schlupf</t>
        </is>
      </c>
      <c r="B16550" t="inlineStr"/>
      <c r="C16550" t="inlineStr"/>
      <c r="D16550"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der Schlupf +</t>
        </is>
      </c>
    </row>
    <row r="16551">
      <c r="A16551" t="inlineStr">
        <is>
          <t>Schlupfjacke</t>
        </is>
      </c>
      <c r="B16551" t="inlineStr"/>
      <c r="C16551" t="inlineStr"/>
      <c r="D16551" t="inlineStr">
        <is>
          <t>người nhảy, thú nhảy, sâu bọ nhảy, dây néo cột buồm, choòng, áo ngoài mặc chui đầu, áo va rơi, áo may liền với quần</t>
        </is>
      </c>
    </row>
    <row r="16552">
      <c r="A16552" t="inlineStr">
        <is>
          <t>Schlupfwinkel</t>
        </is>
      </c>
      <c r="B16552" t="inlineStr"/>
      <c r="C16552" t="inlineStr"/>
      <c r="D16552" t="inlineStr">
        <is>
          <t>thời gian ngừng họp, kỳ nghỉ, giờ giải lao, giờ ra chơi chính, sự rút đi, chỗ thầm kín, nơi sâu kín, nơi hẻo lánh, chỗ thụt vào, hốc tường, ngách, hốc, lỗ thủng, rânh, hố đào, chỗ lõm</t>
        </is>
      </c>
    </row>
    <row r="16553">
      <c r="A16553" t="inlineStr">
        <is>
          <t>Schlurfen</t>
        </is>
      </c>
      <c r="B16553" t="inlineStr"/>
      <c r="C16553" t="inlineStr"/>
      <c r="D16553" t="inlineStr">
        <is>
          <t>sự kéo lê chân, sự xáo bài, lượt xáo bài, sự xáo trộn, sự ăn nói mập mờ, sự thoái thác, hành động lẩn tránh, hành động lừa dối</t>
        </is>
      </c>
    </row>
    <row r="16554">
      <c r="A16554" t="inlineStr">
        <is>
          <t>schlurfen</t>
        </is>
      </c>
      <c r="B16554" t="inlineStr"/>
      <c r="C16554" t="inlineStr"/>
      <c r="D16554" t="inlineStr">
        <is>
          <t>cào bằng chân, làm trầy, làm xơ ra, chạm nhẹ, lướt nhẹ phải, kéo lê, làm mòn vì đi kéo lê chân, đi lê chân, kéo lê chân - lê, lê chân, xáo, trang, xáo bài, trang bài, xáo trộn, trộn lẫn, bỏ, đổ, trút, lúng túng mặc vội vào, lúng túng cởi vội ra, luôn luôn đổi chỗ, luôn luôn xê dịch, thay đổi ý kiến - dao động, tìm cách thoái thác, tìm cách lẩn tránh, lừa dối</t>
        </is>
      </c>
    </row>
    <row r="16555">
      <c r="A16555" t="inlineStr">
        <is>
          <t>Schmachten</t>
        </is>
      </c>
      <c r="B16555" t="inlineStr"/>
      <c r="C16555" t="inlineStr"/>
      <c r="D16555" t="inlineStr">
        <is>
          <t>sự ốm mòn, sự tiều tuỵ, sự uể oải</t>
        </is>
      </c>
    </row>
    <row r="16556">
      <c r="A16556" t="inlineStr">
        <is>
          <t>schmachten</t>
        </is>
      </c>
      <c r="B16556" t="inlineStr"/>
      <c r="C16556" t="inlineStr"/>
      <c r="D16556" t="inlineStr">
        <is>
          <t>ốm yếu, tiều tuỵ, úa tàn, suy giảm, phai nhạt, mòn mỏi đợi chờ, héo hon đi vì mong mỏi - thở dài, ước ao, khát khao, rì rào - mong mỏi, ao ước, khao khát, nóng lòng, thương mến, thương cảm, thương hại = nach jemandem schmachten +</t>
        </is>
      </c>
    </row>
    <row r="16557">
      <c r="A16557" t="inlineStr">
        <is>
          <t>schmachtend</t>
        </is>
      </c>
      <c r="B16557" t="inlineStr"/>
      <c r="C16557" t="inlineStr"/>
      <c r="D16557" t="inlineStr">
        <is>
          <t>chết, hấp hối, thốt ra lúc chết, sắp tàn - ước ao, mong đợi, khát khao, ham muốn - tan, chảy, cảm động, mủi lòng, gợi mối thương tâm - có vẻ thèm muốn, có vẻ khao khát, có vẻ ngẫm nghĩ, có vẻ đăm chiêu</t>
        </is>
      </c>
    </row>
    <row r="16558">
      <c r="A16558" t="inlineStr">
        <is>
          <t>schmachvoll</t>
        </is>
      </c>
      <c r="B16558" t="inlineStr"/>
      <c r="C16558" t="inlineStr"/>
      <c r="D16558" t="inlineStr">
        <is>
          <t>ô nhục, nhục nhã, hổ thẹn - làm hổ thẹn, làm ngượng ngùng, làm xấu hổ</t>
        </is>
      </c>
    </row>
    <row r="16559">
      <c r="A16559" t="inlineStr">
        <is>
          <t>schmackhaft</t>
        </is>
      </c>
      <c r="B16559" t="inlineStr"/>
      <c r="C16559" t="inlineStr"/>
      <c r="D16559" t="inlineStr">
        <is>
          <t>ngon, chọn lọc, thanh nhã, xinh xắn, dễ thương, khó tính, khảnh ăn, kén ăn, chải chuốt cầu kỳ, thích sang trọng, thích hoa mỹ - thanh tú, thánh thú, mỏng manh, mảnh khảnh, mảnh dẻ, dễ vỡ, tinh vi, tinh xảo, tinh tế, khéo léo, nhẹ nhàng, mềm mại, tế nhị, khó xử, lịch thiệp, khéo, nhã nhặn, ý tứ, nhẹ, nhạt, phơn phớt - nhạy cảm, thính, nhạy, thanh cảnh, nâng niu chiều chuộng, cảnh vẻ, yểu điệu, ẻo lả mềm yếu, vui sướng, vui thích, khoái trí - thơm ngon - có mùi thơm, gây mùi thơm - nhiều quả hạch, có mùi vị hạt phỉ, say mê, thích, bảnh, diện, đượm đà, hấp dẫn, thú vị, điên, quẫn, mất trí - làm dễ chịu, làm khoan khoái, có thể chấp nhận được - có hương vị, cay, mặn, phủ định sạch sẽ, thơm tho - nhã, trang nhã, có óc thẩm mỹ - nền - ngon lành = schmackhaft machen +</t>
        </is>
      </c>
    </row>
    <row r="16560">
      <c r="A16560" t="inlineStr">
        <is>
          <t>Schmackhaftigkeit</t>
        </is>
      </c>
      <c r="B16560" t="inlineStr"/>
      <c r="C16560" t="inlineStr"/>
      <c r="D16560" t="inlineStr">
        <is>
          <t>vị ngon lành, vẻ thanh nhã, vẻ xinh xắn, sự khó tính, sự kém ăn, vẻ chải chuốt cầu kỳ, tính thích sang trọng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tính chất nhã, tính trang nha, óc thẩm mỹ</t>
        </is>
      </c>
    </row>
    <row r="16561">
      <c r="A16561" t="inlineStr">
        <is>
          <t>schmal</t>
        </is>
      </c>
      <c r="B16561" t="inlineStr"/>
      <c r="C16561" t="inlineStr"/>
      <c r="D16561" t="inlineStr">
        <is>
          <t>hẹp, chật hẹp, eo hẹp, hẹp hòi, nhỏ nhen, kỹ lưỡng, tỉ mỉ = lang und schmal +</t>
        </is>
      </c>
    </row>
    <row r="16562">
      <c r="A16562" t="inlineStr">
        <is>
          <t>Schmalz</t>
        </is>
      </c>
      <c r="B16562" t="inlineStr"/>
      <c r="C16562" t="inlineStr"/>
      <c r="D16562" t="inlineStr">
        <is>
          <t>mỡ lợn</t>
        </is>
      </c>
    </row>
    <row r="16563">
      <c r="A16563" t="inlineStr">
        <is>
          <t>schmarotzen</t>
        </is>
      </c>
      <c r="B16563" t="inlineStr"/>
      <c r="C16563" t="inlineStr"/>
      <c r="D16563" t="inlineStr">
        <is>
          <t>đi lang thang ăn xin, xin xỏ = schmarotzen +</t>
        </is>
      </c>
    </row>
    <row r="16564">
      <c r="A16564" t="inlineStr">
        <is>
          <t>Schmarotzer</t>
        </is>
      </c>
      <c r="B16564" t="inlineStr"/>
      <c r="C16564" t="inlineStr"/>
      <c r="D16564" t="inlineStr">
        <is>
          <t>bọt biển, cao su xốp, vật xốp và hút nước, gạc, người uống rượu như uống nước lã, người ăn bám, người ăn chực - người vớt bọt biển, chậu vớt bọt biển, người lau chùi bằng bọt biển, người bòn rút = der Schmarotzer +</t>
        </is>
      </c>
    </row>
    <row r="16565">
      <c r="A16565" t="inlineStr">
        <is>
          <t>Schmarotzerpilze</t>
        </is>
      </c>
      <c r="B16565" t="inlineStr"/>
      <c r="C16565" t="inlineStr"/>
      <c r="D16565" t="inlineStr">
        <is>
          <t>diệt nấm</t>
        </is>
      </c>
    </row>
    <row r="16566">
      <c r="A16566" t="inlineStr">
        <is>
          <t>Schmarre</t>
        </is>
      </c>
      <c r="B16566" t="inlineStr"/>
      <c r="C16566" t="inlineStr"/>
      <c r="D16566" t="inlineStr">
        <is>
          <t>vết thương dài và sâu, vết cắt dài và sâu, vết cắt, vết khắc, vết rạch</t>
        </is>
      </c>
    </row>
    <row r="16567">
      <c r="A16567" t="inlineStr">
        <is>
          <t>Schmatz</t>
        </is>
      </c>
      <c r="B16567" t="inlineStr"/>
      <c r="C16567" t="inlineStr"/>
      <c r="D16567" t="inlineStr">
        <is>
          <t>cái hôn kêu, cái hôn chụt, cái bạt tai "bốp", cú đánh chan chát, vật to lớn, vật đáng để ý, đồng đô la</t>
        </is>
      </c>
    </row>
    <row r="16568">
      <c r="A16568" t="inlineStr">
        <is>
          <t>schmatzen</t>
        </is>
      </c>
      <c r="B16568" t="inlineStr"/>
      <c r="C16568" t="inlineStr"/>
      <c r="D16568" t="inlineStr">
        <is>
          <t>nhai, nhai tóp tép, nhai trệu trạo - thoáng có vị, thoáng có mùi, có vẻ, có mùi là lạ, có vị là lạ, tát, tạt tai, vỗ, quất kêu vun vút, chép, vụt kêu vun vút, chép môi = schmatzen +</t>
        </is>
      </c>
    </row>
    <row r="16569">
      <c r="A16569" t="inlineStr">
        <is>
          <t>Schmatzer</t>
        </is>
      </c>
      <c r="B16569" t="inlineStr"/>
      <c r="C16569" t="inlineStr"/>
      <c r="D16569" t="inlineStr">
        <is>
          <t>cái hôn, sự chạm nhẹ, kẹo bi đường</t>
        </is>
      </c>
    </row>
    <row r="16570">
      <c r="A16570" t="inlineStr">
        <is>
          <t>schmecken</t>
        </is>
      </c>
      <c r="B16570" t="inlineStr"/>
      <c r="C16570" t="inlineStr"/>
      <c r="D16570" t="inlineStr">
        <is>
          <t>thêm gia vị, nếm, hưởng, thưởng thức, thú vị, thích thú, ưa thích, có vị, có mùi - nếm náp, nhắm, có hơi hướng, phảng phất, thoáng có vẻ, làm cho đậm đà, làm cho có hương vị - thoáng có vị, thoáng có mùi, có vẻ, có mùi là lạ, có vị là lạ, tát, tạt tai, vỗ, quất kêu vun vút, chép, vụt kêu vun vút, chép môi - nếm mùi, ăn uống ít, ăn uống qua loa, nhấm nháp, biết mùi, trải qua = gut schmecken + = schmecken nach +</t>
        </is>
      </c>
    </row>
    <row r="16571">
      <c r="A16571" t="inlineStr">
        <is>
          <t>schmeckend</t>
        </is>
      </c>
      <c r="B16571" t="inlineStr"/>
      <c r="C16571" t="inlineStr"/>
      <c r="D16571" t="inlineStr">
        <is>
          <t>ngọt, thơm, dịu dàng, êm ái, du dương, êm đềm, tươi, tử tế, dễ dãi, có duyên, dễ thương, xinh xắn, đáng yêu, thích thú</t>
        </is>
      </c>
    </row>
    <row r="16572">
      <c r="A16572" t="inlineStr">
        <is>
          <t>Schmeichelei</t>
        </is>
      </c>
      <c r="B16572" t="inlineStr"/>
      <c r="C16572" t="inlineStr"/>
      <c r="D16572" t="inlineStr">
        <is>
          <t>sự nịnh hót, sự nịnh nọt, sự bợ đỡ - sự xu nịnh, số nhiều) lời nịnh hót, lời tán tỉnh lấy lòng - kẻ tán tỉnh, kẻ phỉnh phờ - sự tán tỉnh, sự phỉnh phờ, lời tán tỉnh, lời phỉnh phờ - sự tâng bốc, lời tâng bốc, lời nịnh hót, lời bợ đỡ - nhang, hương, trầm, khói hương trầm, lời ca ngợi, lời tán tụng - tính chất nhờn, tính chất có dầu, sự trơn tru, sự trôi chảy, tính chất nịnh hót, tính chất bợ đỡ, tính chất ngọt xớt - lời nói ba hoa, lời dỗ ngọt, cuộc hội đàm, áp phe, chuyện làm ăn, cọc, cọc rào, giới hạn, vạch dọc giữa - xà phòng mềm, lời phủ dụ, lời xoa dịu - nước mật đường molasses) = die grobe Schmeichelei + = die plumpe Schmeichelei +</t>
        </is>
      </c>
    </row>
    <row r="16573">
      <c r="A16573" t="inlineStr">
        <is>
          <t>schmeichelhaft</t>
        </is>
      </c>
      <c r="B16573" t="inlineStr"/>
      <c r="C16573" t="inlineStr"/>
      <c r="D16573" t="inlineStr">
        <is>
          <t>ca ngợi, ca tụng, tán tụng, mời, biếu</t>
        </is>
      </c>
    </row>
    <row r="16574">
      <c r="A16574" t="inlineStr">
        <is>
          <t>Schmeicheln</t>
        </is>
      </c>
      <c r="B16574" t="inlineStr"/>
      <c r="C16574" t="inlineStr"/>
      <c r="D16574" t="inlineStr">
        <is>
          <t>sự tán tỉnh, sự phỉnh phờ, lời tán tỉnh, lời phỉnh phờ</t>
        </is>
      </c>
    </row>
    <row r="16575">
      <c r="A16575" t="inlineStr">
        <is>
          <t>schmeicheln</t>
        </is>
      </c>
      <c r="B16575" t="inlineStr"/>
      <c r="C16575" t="inlineStr"/>
      <c r="D16575" t="inlineStr">
        <is>
          <t>xu nịnh, bợ đỡ, tán tỉnh, lấy lòng - dỗ ngọt - phỉnh phờ - dỗ, nói ngọt, vỗ về - nép xuống, núp mình xuống, co rúm lại, khúm núm, khép nép, luồn cúi, quỵ luỵ - đẻ, vẫy đuôi mưng, mừng rỡ, xun xoe, nịnh hót - tâng bốc, làm cho hãnh diện, làm cho thoả mãn tính hư danh, tôn lên, làm cho hy vọng hão, làm khoái, làm đẹp, làm vui - chú thích, chú giải - phỉnh, dỗ ngon, dỗ dành, vòi khéo, đánh lừa = grob schmeicheln + = niedrig schmeicheln + = jemandem schmeicheln + = übertrieben schmeicheln +</t>
        </is>
      </c>
    </row>
    <row r="16576">
      <c r="A16576" t="inlineStr">
        <is>
          <t>schmeichelnd</t>
        </is>
      </c>
      <c r="B16576" t="inlineStr"/>
      <c r="C16576" t="inlineStr"/>
      <c r="D16576" t="inlineStr">
        <is>
          <t>có cử chỉ dịu dàng, lễ phép, mỉa mai, ôn hoà, ngọt dịu, thơm dịu, thơm tho</t>
        </is>
      </c>
    </row>
    <row r="16577">
      <c r="A16577" t="inlineStr">
        <is>
          <t>Schmeichler</t>
        </is>
      </c>
      <c r="B16577" t="inlineStr"/>
      <c r="C16577" t="inlineStr"/>
      <c r="D16577" t="inlineStr">
        <is>
          <t>kẻ nịnh hót, kẻ nịnh nọt, kẻ bợ đỡ - kẻ tán tỉnh, kẻ phỉnh phờ - - ghuộm khoeo kẻ tôi tớ, kẻ hay bợ đỡ, kẻ xu nịnh, kẻ học làm sang, kẻ thích người sang</t>
        </is>
      </c>
    </row>
    <row r="16578">
      <c r="A16578" t="inlineStr">
        <is>
          <t>schmeichlerisch</t>
        </is>
      </c>
      <c r="B16578" t="inlineStr"/>
      <c r="C16578" t="inlineStr"/>
      <c r="D16578" t="inlineStr">
        <is>
          <t>nịnh hót, nịnh nọt, bợ đỡ - có bơ, giống bơ - xun xoe - bóng gió, ám chỉ, nói ngầm, nói xa gần, khéo luồn lọt - bóng, mượt, mỡ màng béo tốt, khéo, ngọt xớt</t>
        </is>
      </c>
    </row>
    <row r="16579">
      <c r="A16579" t="inlineStr">
        <is>
          <t>Schmelz</t>
        </is>
      </c>
      <c r="B16579" t="inlineStr"/>
      <c r="C16579" t="inlineStr"/>
      <c r="D16579" t="inlineStr">
        <is>
          <t>hoa, sự ra hoa, tuổi thanh xuân, thời kỳ rực rỡ, thời kỳ tươi đẹp nhất, phấn, sắc hồng hào khoẻ mạnh, vẻ tươi, thỏi đúc - men, lớp men, bức vẽ trên men, lớp men ngoài, màu bề ngoài = mit Schmelz überziehen +</t>
        </is>
      </c>
    </row>
    <row r="16580">
      <c r="A16580" t="inlineStr">
        <is>
          <t>Schmelzarbeiter</t>
        </is>
      </c>
      <c r="B16580" t="inlineStr"/>
      <c r="C16580" t="inlineStr"/>
      <c r="D16580" t="inlineStr">
        <is>
          <t>thợ nấu kim loại, lò nấu chảy kim loại</t>
        </is>
      </c>
    </row>
    <row r="16581">
      <c r="A16581" t="inlineStr">
        <is>
          <t>schmelzbar</t>
        </is>
      </c>
      <c r="B16581" t="inlineStr"/>
      <c r="C16581" t="inlineStr"/>
      <c r="D16581" t="inlineStr">
        <is>
          <t>nấu chảy được, nóng chảy - hoá lỏng được</t>
        </is>
      </c>
    </row>
    <row r="16582">
      <c r="A16582" t="inlineStr">
        <is>
          <t>Schmelzbarkeit</t>
        </is>
      </c>
      <c r="B16582" t="inlineStr"/>
      <c r="C16582" t="inlineStr"/>
      <c r="D16582" t="inlineStr">
        <is>
          <t>tính nấu chảy được, tính nóng chảy = die schwere Schmelzbarkeit +</t>
        </is>
      </c>
    </row>
    <row r="16583">
      <c r="A16583" t="inlineStr">
        <is>
          <t>Schmelzen</t>
        </is>
      </c>
      <c r="B16583" t="inlineStr"/>
      <c r="C16583" t="inlineStr"/>
      <c r="D16583" t="inlineStr">
        <is>
          <t>sự làm cho chảy ra, sự nấu chảy ra, sự hỗn hợp lại bằng cách nấu chảy ra, sự hợp nhất, sự liên hiệp - sự nấu chảy để lọc sạch chất lẫn - sự hoá lỏng - sự nấu chảy, sự tan, kim loại nấu chảy, mẻ nấu kim loại</t>
        </is>
      </c>
    </row>
    <row r="16584">
      <c r="A16584" t="inlineStr">
        <is>
          <t>schmelzen</t>
        </is>
      </c>
      <c r="B16584" t="inlineStr"/>
      <c r="C16584" t="inlineStr"/>
      <c r="D16584" t="inlineStr">
        <is>
          <t>rã ra, tan rã, phân huỷ, hoà tan, làm tan ra, giải tán, giải thể, huỷ bỏ, làm tan, làm biến đi, tan ra, bị giải tán, bị giải thể, bị huỷ bỏ, tan biến, biến mất, mờ, chồng - chảy ra, đổ ra, tuôn ra, làm chảy bằng chất gây chảy, tấy - nấu chảy, đúc, thành lập, sáng lập, xây dựng, đặt nền móng, căn xứ vào, dựa trên - hợp nhất lại - tách lỏng, tách lệch - cho hoá lỏng, hoá lỏng - chảy nước ra, vãi mỡ ra, toát mồ hôi, cảm động, cảm kích, động lòng, mủi lòng, se lòng, nao núng, nhụt đi, làm chảy ra, làm động lòng, làm mủi lòng, làm se lòng - làm nao núng, làm nhụt đi, làm nguôi đi - làm cho mạnh dạn lên, làm cho hết e lệ dè dặt, làm cho hết thái độ lạnh lùng, tan, ấm hơn, đỡ giá rét, vui vẻ lên, cở mở hơn, hết dè dặt lạnh lùng = schmelzen + = schmelzen +</t>
        </is>
      </c>
    </row>
    <row r="16585">
      <c r="A16585" t="inlineStr">
        <is>
          <t>schmelzend</t>
        </is>
      </c>
      <c r="B16585" t="inlineStr"/>
      <c r="C16585" t="inlineStr"/>
      <c r="D16585" t="inlineStr">
        <is>
          <t>tan, chảy, cảm động, mủi lòng, gợi mối thương tâm</t>
        </is>
      </c>
    </row>
    <row r="16586">
      <c r="A16586" t="inlineStr">
        <is>
          <t>Schmelzofen</t>
        </is>
      </c>
      <c r="B16586" t="inlineStr"/>
      <c r="C16586" t="inlineStr"/>
      <c r="D16586" t="inlineStr">
        <is>
          <t>lò, lò sưởi, cuộc thử thách, lò lửa )</t>
        </is>
      </c>
    </row>
    <row r="16587">
      <c r="A16587" t="inlineStr">
        <is>
          <t>Schmelztiegel</t>
        </is>
      </c>
      <c r="B16587" t="inlineStr"/>
      <c r="C16587" t="inlineStr"/>
      <c r="D16587" t="inlineStr">
        <is>
          <t>nồi nấu kim loại, cuộc thử thách gắt gao, lò thử thách - mồn = der Schmelztiegel +</t>
        </is>
      </c>
    </row>
    <row r="16588">
      <c r="A16588" t="inlineStr">
        <is>
          <t>Schmerz</t>
        </is>
      </c>
      <c r="B16588" t="inlineStr"/>
      <c r="C16588" t="inlineStr"/>
      <c r="D16588" t="inlineStr">
        <is>
          <t>sự đau, sự nhức - sự đau đớn - nỗi đau đớn, nỗi đau buồn, nỗi ưu phiền, nỗi khổ sở, tai ách, tai hoạ, hoạn nạn - nỗi thống khổ, nỗi khổ não - nỗi đau khổ, cảnh khốn cùng, cảnh túng quẫn, cảnh gieo neo, cảnh hiểm nghèo, cảnh hiểm nguy, tình trạng kiệt sức, tình trạng mệt lả, tình trạng mệt đứt hơi, sự tịch biên - nỗi đau thương, nỗi buồn khổ - vết thương, chỗ bị đau, điều hại, tai hại, sự chạm đến, sự xúc phạm, sự làm tổn thương - cảnh nghèo khổ, cảnh khổ cực, khổ sở, những nỗi khốn khổ, những điều bất hạnh - sự đau khổ, sự đau đẻ, nỗi khó nhọc công sức, hình phạt - sự buồn rầu, sự buồn phiền, sự kêu than, sự than van - sự giày vò, sự day dứt, sự giằn vặt, nguồn đau khổ - sự vặn mạnh, sự xoắn, sự giật mạnh, sự trật, sự sái, nỗi đau đớn khổ sở, chìa vặn đai ốc = der herbe Schmerz + = der stechende Schmerz + = der krampfartige Schmerz + = der Schmerz ließ sie aufschreien +</t>
        </is>
      </c>
    </row>
    <row r="16589">
      <c r="A16589" t="inlineStr">
        <is>
          <t>Schmerzen</t>
        </is>
      </c>
      <c r="B16589" t="inlineStr"/>
      <c r="C16589" t="inlineStr"/>
      <c r="D16589">
        <f> frei von Schmerzen + = die heftigen Schmerzen + = die rasenden Schmerzen + = Meine Schmerzen sind weg. + = die Ausstrahlung von Schmerzen + = jemandem Schmerzen bereiten +</f>
        <v/>
      </c>
    </row>
    <row r="16590">
      <c r="A16590" t="inlineStr">
        <is>
          <t>schmerzen</t>
        </is>
      </c>
      <c r="B16590" t="inlineStr"/>
      <c r="C16590" t="inlineStr"/>
      <c r="D16590" t="inlineStr">
        <is>
          <t>đau, nhức, nhức nhối, đau đớn - làm đau đớn, làm đau khổ, làm phiền não, làm ốm đau, ốm đau, khó ở - làm bị thương, làm đau, gây tác hại, gây thiệt hại, làm hư, làm hỏng, chạm, xúc phạm, làm tổn thương, bị đau, bị tổn hại, bị tổn thương, bị xúc phạm - đau nhức - châm, chích, chọc, cắn, rứt, đánh dấu, chấm dấu trên giấy ) chọn, chỉ định, phi ngựa, vểnh lên - viêm, sưng tấy, giày vò, day dứt, làm khổ sở - đau khổ - đốt, làm đau nhói, làm cay, cắn rứt, dạng bị động) bán đắt cho ai, bóp ai, lừa bịp, đau nhói = stark schmerzen +</t>
        </is>
      </c>
    </row>
    <row r="16591">
      <c r="A16591" t="inlineStr">
        <is>
          <t>schmerzend</t>
        </is>
      </c>
      <c r="B16591" t="inlineStr"/>
      <c r="C16591" t="inlineStr"/>
      <c r="D16591" t="inlineStr">
        <is>
          <t>đau, đau đớn, tức giận, tức tối, buồn phiền, làm đau đớn, làm buồn phiền, mãnh liệt, ác liệt, gay go, ác nghiệt, nghiêm trọng</t>
        </is>
      </c>
    </row>
    <row r="16592">
      <c r="A16592" t="inlineStr">
        <is>
          <t>schmerzhaft</t>
        </is>
      </c>
      <c r="B16592" t="inlineStr"/>
      <c r="C16592" t="inlineStr"/>
      <c r="D16592" t="inlineStr">
        <is>
          <t>giận, tức giận, cáu, nhức nhối, viêm tấy, hung dữ, dữ - đắng, cay đắng, chua xót, đau đớn, đau khổ, thảm thiết, chua cay, gay gắt, ác liệt, quyết liệt, rét buốt - đau buồn, đau thương, buồn khổ - làm đau đớn, làm đau khổ, vất vả, khó nhọc, mất nhiều công sức - đau, tức tối, buồn phiền, làm buồn phiền, mãnh liệt, gay go, ác nghiệt, nghiêm trọng</t>
        </is>
      </c>
    </row>
    <row r="16593">
      <c r="A16593" t="inlineStr">
        <is>
          <t>schmerzlich</t>
        </is>
      </c>
      <c r="B16593" t="inlineStr"/>
      <c r="C16593" t="inlineStr"/>
      <c r="D16593" t="inlineStr">
        <is>
          <t>đắng, cay đắng, chua xót, đau đớn, đau khổ, thảm thiết, chua cay, gay gắt, ác liệt, quyết liệt, rét buốt - đau buồn, đau thương, buồn khổ - đau, trầm trọng, nặng, tai hại, trắng trợn, ghê tởm - u sầu, sầu muộn - phiền lòng - làm đau đớn, làm đau khổ, vất vả, khó nhọc, mất nhiều công sức - thương tiếc, hối tiếc, ân hận</t>
        </is>
      </c>
    </row>
    <row r="16594">
      <c r="A16594" t="inlineStr">
        <is>
          <t>schmerzlos</t>
        </is>
      </c>
      <c r="B16594" t="inlineStr"/>
      <c r="C16594" t="inlineStr"/>
      <c r="D16594" t="inlineStr">
        <is>
          <t>không đau đớn = schmerzlos +</t>
        </is>
      </c>
    </row>
    <row r="16595">
      <c r="A16595" t="inlineStr">
        <is>
          <t>schmerzstillend</t>
        </is>
      </c>
      <c r="B16595" t="inlineStr"/>
      <c r="C16595" t="inlineStr"/>
      <c r="D16595" t="inlineStr">
        <is>
          <t>làm dịu, làm giảm đau, làm yên tâm, an ủi</t>
        </is>
      </c>
    </row>
    <row r="16596">
      <c r="A16596" t="inlineStr">
        <is>
          <t>Schmetterling</t>
        </is>
      </c>
      <c r="B16596" t="inlineStr"/>
      <c r="C16596" t="inlineStr"/>
      <c r="D16596" t="inlineStr">
        <is>
          <t>con bướm, người nhẹ dạ, người thích phù hoa, kiểu bơi bướm</t>
        </is>
      </c>
    </row>
    <row r="16597">
      <c r="A16597" t="inlineStr">
        <is>
          <t>Schmettern</t>
        </is>
      </c>
      <c r="B16597" t="inlineStr"/>
      <c r="C16597" t="inlineStr"/>
      <c r="D16597" t="inlineStr">
        <is>
          <t>tiếng kèn, tiếng om sòm - tiếng lanh lảnh, tiếng chói tai</t>
        </is>
      </c>
    </row>
    <row r="16598">
      <c r="A16598" t="inlineStr">
        <is>
          <t>schmettern</t>
        </is>
      </c>
      <c r="B16598" t="inlineStr"/>
      <c r="C16598" t="inlineStr"/>
      <c r="D16598" t="inlineStr">
        <is>
          <t>thổi kèn, làm om sòm - va vào nhau chan chát, đập vào nhau chan chát, đụng, va mạnh, đụng nhau, va chạm, đụng chạm, mâu thuẫn, không điều hợp với nhau, rung cùng một lúc, đánh cùng một lúc, xông vào nhau đánh - đập vỡ, làm tan nát, làm tan vỡ, làm tiêu tan, làm lúng túng, làm bối rối, làm thất vọng, làm chán nản, ném mạnh, văng mạnh, lao tới, xông tới, nhảy bổ tới, đụng mạnh - hót líu lo, róc rách, hát líu lo, nói thỏ thẻ, kể lại bằng thơ = schmettern +</t>
        </is>
      </c>
    </row>
    <row r="16599">
      <c r="A16599" t="inlineStr">
        <is>
          <t>schmetternd</t>
        </is>
      </c>
      <c r="B16599" t="inlineStr"/>
      <c r="C16599" t="inlineStr"/>
      <c r="D16599" t="inlineStr">
        <is>
          <t>vang lanh lảnh</t>
        </is>
      </c>
    </row>
    <row r="16600">
      <c r="A16600" t="inlineStr">
        <is>
          <t>Schmied</t>
        </is>
      </c>
      <c r="B16600" t="inlineStr"/>
      <c r="C16600" t="inlineStr"/>
      <c r="D16600" t="inlineStr">
        <is>
          <t>thợ rèn - thợ đóng móng ngựa, người giả mạo, người bịa đặt - = seines Glückes Schmied +</t>
        </is>
      </c>
    </row>
    <row r="16601">
      <c r="A16601" t="inlineStr">
        <is>
          <t>schmiedbar</t>
        </is>
      </c>
      <c r="B16601" t="inlineStr"/>
      <c r="C16601" t="inlineStr"/>
      <c r="D16601" t="inlineStr">
        <is>
          <t>có thể rèn được, có thể làm giả được - dễ dát mỏng, dễ uốn, dễ bảo</t>
        </is>
      </c>
    </row>
    <row r="16602">
      <c r="A16602" t="inlineStr">
        <is>
          <t>Schmiede</t>
        </is>
      </c>
      <c r="B16602" t="inlineStr"/>
      <c r="C16602" t="inlineStr"/>
      <c r="D16602" t="inlineStr">
        <is>
          <t>lò rèn, xưởng rèn, lò luyện kim, xưởng luyện kim - phân xưởng rèn</t>
        </is>
      </c>
    </row>
    <row r="16603">
      <c r="A16603" t="inlineStr">
        <is>
          <t>Schmiedeeiserne</t>
        </is>
      </c>
      <c r="B16603" t="inlineStr"/>
      <c r="C16603" t="inlineStr"/>
      <c r="D16603" t="inlineStr">
        <is>
          <t>nghề làm đồ sắt, đồ sắt, bộ phận bằng sắt</t>
        </is>
      </c>
    </row>
    <row r="16604">
      <c r="A16604" t="inlineStr">
        <is>
          <t>schmieden</t>
        </is>
      </c>
      <c r="B16604" t="inlineStr"/>
      <c r="C16604" t="inlineStr"/>
      <c r="D16604" t="inlineStr">
        <is>
          <t>rèn, giả mạo, bịa, làm nghề rèn, phạm tội giả mạo, tiến lên = schmieden + = schmieden +</t>
        </is>
      </c>
    </row>
    <row r="16605">
      <c r="A16605" t="inlineStr">
        <is>
          <t>Schmiege</t>
        </is>
      </c>
      <c r="B16605" t="inlineStr"/>
      <c r="C16605" t="inlineStr"/>
      <c r="D16605" t="inlineStr">
        <is>
          <t>góc xiên, cạnh xiên, cái đặt góc - phép tắc, quy tắc, nguyên tắc, quy luật, điều lệ, luật lệ, thói quen, lệ thường, quyền lực, sự thống trị, thước chia độ, quyết định của toà án, lệnh của toà án, thước ngăn dòng, filê - cái gạch đầu dòng</t>
        </is>
      </c>
    </row>
    <row r="16606">
      <c r="A16606" t="inlineStr">
        <is>
          <t>Schmiere</t>
        </is>
      </c>
      <c r="B16606" t="inlineStr"/>
      <c r="C16606" t="inlineStr"/>
      <c r="D16606" t="inlineStr">
        <is>
          <t>chất đặc quánh, sơn lắc, thuốc làm tê mê, chất ma tuý, rượu mạnh, người nghiện, người nghiện ma tuý, thuốc kích thích, chất hút thu, tin mách nước ngựa đua, tin riêng, người trì độn - người đần độn, người lơ mơ thẫn thờ - vật nhờn, cái dính nhớp nháp - - đốm bẩn, vết bẩn, vết trải lên bàn kính, chất để bôi bẩn, sự nói xấu, sự bôi nhọ, lời nói xấu = die Schmiere +</t>
        </is>
      </c>
    </row>
    <row r="16607">
      <c r="A16607" t="inlineStr">
        <is>
          <t>Schmierfett</t>
        </is>
      </c>
      <c r="B16607" t="inlineStr"/>
      <c r="C16607" t="inlineStr"/>
      <c r="D16607" t="inlineStr">
        <is>
          <t>mỡ, dầu, dầu nhờn, bệnh thối gót, thuốc mỡ - bùn loãng, tuyết tan, mỡ thừa, mỡ bỏ đi, chất quét phủ</t>
        </is>
      </c>
    </row>
    <row r="16608">
      <c r="A16608" t="inlineStr">
        <is>
          <t>schmierig</t>
        </is>
      </c>
      <c r="B16608" t="inlineStr"/>
      <c r="C16608" t="inlineStr"/>
      <c r="D16608" t="inlineStr">
        <is>
          <t>giây mỡ, dính mỡ, bằng mỡ, như mỡ, béo, ngậy, trơn, nhờn, trơn tru, chạy đều, mắc bệnh thối gót, chưa tẩy nhờn, nhiều sương mù, thớ lợ, ngọt xớt - hỗn độn, lộn xộn, bừa bãi, bẩn thỉu - có bùn, phủ đầy bùn, lấm bùn, trơ, nhớ nhầy, lầy nhầy, nhớt bẩn, luồn cuối, nịnh nọt = schmierig +</t>
        </is>
      </c>
    </row>
    <row r="16609">
      <c r="A16609" t="inlineStr">
        <is>
          <t>Schmierigkeit</t>
        </is>
      </c>
      <c r="B16609" t="inlineStr"/>
      <c r="C16609" t="inlineStr"/>
      <c r="D16609" t="inlineStr">
        <is>
          <t>tính chất béo ngậy, tính chất mỡ, sự trơn nhờn, tính thớ lợ, tính ngọt xớt</t>
        </is>
      </c>
    </row>
    <row r="16610">
      <c r="A16610" t="inlineStr">
        <is>
          <t>Schmiermittel</t>
        </is>
      </c>
      <c r="B16610" t="inlineStr"/>
      <c r="C16610" t="inlineStr"/>
      <c r="D16610" t="inlineStr">
        <is>
          <t>chất bôi trơn, dầu nhờn</t>
        </is>
      </c>
    </row>
    <row r="16611">
      <c r="A16611" t="inlineStr">
        <is>
          <t>Schmierseife</t>
        </is>
      </c>
      <c r="B16611" t="inlineStr"/>
      <c r="C16611" t="inlineStr"/>
      <c r="D16611" t="inlineStr">
        <is>
          <t>xà phòng mềm, lời nịnh hót, lời phủ dụ, lời xoa dịu</t>
        </is>
      </c>
    </row>
    <row r="16612">
      <c r="A16612" t="inlineStr">
        <is>
          <t>Schmierung</t>
        </is>
      </c>
      <c r="B16612" t="inlineStr"/>
      <c r="C16612" t="inlineStr"/>
      <c r="D16612" t="inlineStr">
        <is>
          <t>sự tra dầu mỡ, sự bôi trơn</t>
        </is>
      </c>
    </row>
    <row r="16613">
      <c r="A16613" t="inlineStr">
        <is>
          <t>Schmiervorrichtung</t>
        </is>
      </c>
      <c r="B16613" t="inlineStr"/>
      <c r="C16613" t="inlineStr"/>
      <c r="D16613" t="inlineStr">
        <is>
          <t>thợ tra dầu mỡ, cái tra dầu mỡ</t>
        </is>
      </c>
    </row>
    <row r="16614">
      <c r="A16614" t="inlineStr">
        <is>
          <t>Schminke</t>
        </is>
      </c>
      <c r="B16614" t="inlineStr"/>
      <c r="C16614" t="inlineStr"/>
      <c r="D16614" t="inlineStr">
        <is>
          <t>sơn, thuốc màu, phấn = die rote Schminke +</t>
        </is>
      </c>
    </row>
    <row r="16615">
      <c r="A16615" t="inlineStr">
        <is>
          <t>schminken</t>
        </is>
      </c>
      <c r="B16615" t="inlineStr"/>
      <c r="C16615" t="inlineStr"/>
      <c r="D16615" t="inlineStr">
        <is>
          <t>đánh phấn hồng, tô son = sich schminken + = schwarz schminken +</t>
        </is>
      </c>
    </row>
    <row r="16616">
      <c r="A16616" t="inlineStr">
        <is>
          <t>Schmirgel</t>
        </is>
      </c>
      <c r="B16616" t="inlineStr"/>
      <c r="C16616" t="inlineStr"/>
      <c r="D16616" t="inlineStr">
        <is>
          <t>chất mài mòn - bột mài</t>
        </is>
      </c>
    </row>
    <row r="16617">
      <c r="A16617" t="inlineStr">
        <is>
          <t>Schmirgeln</t>
        </is>
      </c>
      <c r="B16617" t="inlineStr"/>
      <c r="C16617" t="inlineStr"/>
      <c r="D16617" t="inlineStr">
        <is>
          <t>sự lắp kính, sự tráng men, sự làm láng, sự đánh bóng</t>
        </is>
      </c>
    </row>
    <row r="16618">
      <c r="A16618" t="inlineStr">
        <is>
          <t>schmirgeln</t>
        </is>
      </c>
      <c r="B16618" t="inlineStr"/>
      <c r="C16618" t="inlineStr"/>
      <c r="D16618" t="inlineStr">
        <is>
          <t>làm trầy, cọ xơ ra, mài mòn - - xay, tán, nghiền, mài, giũa, xát, đàn áp, áp bức, đè nén, quay cối xay cà phê, bắt làm việc cật lực, nhồi nhét - đánh bóng, làm cho láng, làm cho lịch sự, làm cho thanh nhâ, làm cho tao nhã động tính từ quá khứ), bóng lên</t>
        </is>
      </c>
    </row>
    <row r="16619">
      <c r="A16619" t="inlineStr">
        <is>
          <t>schmissig</t>
        </is>
      </c>
      <c r="B16619" t="inlineStr"/>
      <c r="C16619" t="inlineStr"/>
      <c r="D16619" t="inlineStr">
        <is>
          <t>hỗn xược, láo xược, hoạt bát, lanh lợi, bảnh, bốp</t>
        </is>
      </c>
    </row>
    <row r="16620">
      <c r="A16620" t="inlineStr">
        <is>
          <t>Schmollen</t>
        </is>
      </c>
      <c r="B16620" t="inlineStr"/>
      <c r="C16620" t="inlineStr"/>
      <c r="D16620" t="inlineStr">
        <is>
          <t>cá nheo, cái bĩu môi - số nhiều) sự hờn dỗi, người hay hờn dỗi</t>
        </is>
      </c>
    </row>
    <row r="16621">
      <c r="A16621" t="inlineStr">
        <is>
          <t>schmollen</t>
        </is>
      </c>
      <c r="B16621" t="inlineStr"/>
      <c r="C16621" t="inlineStr"/>
      <c r="D16621" t="inlineStr">
        <is>
          <t>gắt gỏng với, nói nặng với, nổi cáu với, làm nổi giận, làm phát cáu, làm mếch lòng, bắt nạt, nạt nộ, loại, nổi giận, phát khùng, giận dỗi, mếch lòng, gắt gỏng - bĩu môi, trề môi, bĩu ra, trề ra - hờn, hờn dỗi</t>
        </is>
      </c>
    </row>
    <row r="16622">
      <c r="A16622" t="inlineStr">
        <is>
          <t>schmollend</t>
        </is>
      </c>
      <c r="B16622" t="inlineStr"/>
      <c r="C16622" t="inlineStr"/>
      <c r="D16622" t="inlineStr">
        <is>
          <t>bĩu môi, trề môi, bĩu ra, trề ra</t>
        </is>
      </c>
    </row>
    <row r="16623">
      <c r="A16623" t="inlineStr">
        <is>
          <t>schmoren</t>
        </is>
      </c>
      <c r="B16623" t="inlineStr"/>
      <c r="C16623" t="inlineStr"/>
      <c r="D16623" t="inlineStr">
        <is>
          <t>om - nướng, nóng như thiêu, thiêu đốt, hun nóng - uốn thành búp, rán xèo xèo - hành hạ, tra tấn, tra hỏi, bị nướng, bị thiêu đốt, bị hành hạ - động tính từ quá khứ) hầm trong nồi đất, giam, bỏ tù, hót - quay, rang, sưởi ấm, hơ lửa, bắt đứng vào lửa, nung, phê bình nghiêm khắc, chế nhạo, giễu cợt, chế giễu - hầm, ninh, học gạo, nong ngột ngạt</t>
        </is>
      </c>
    </row>
    <row r="16624">
      <c r="A16624" t="inlineStr">
        <is>
          <t>Schmuck</t>
        </is>
      </c>
      <c r="B16624" t="inlineStr"/>
      <c r="C16624" t="inlineStr"/>
      <c r="D16624" t="inlineStr">
        <is>
          <t>sự tô điểm, sự trang trí, sự trang hoàng, đồ trang điểm, đồ trang trí - sự làm đẹp, sự trang điểm, sự tô son điểm phấn, sự thêm thắt, điều thêm thắt - sự vẽ rõ nét, sự trang trí phù hiệu, sự ca ngợi, sự tán dương - đồ châu báu, đồ nữ trang, đồ kim hoàn, nghệ thuật làm đồ kim hoàn, nghề bán đồ châu báu, nghề bán đồ kim hoàn - đồ trang hoàng, đồ trang sức, niềm vinh dự, nét hoa mỹ, đồ thờ - = der billige Schmuck + = der überladene Schmuck + = der rednerische Schmuck +</t>
        </is>
      </c>
    </row>
    <row r="16625">
      <c r="A16625" t="inlineStr">
        <is>
          <t>schmuck</t>
        </is>
      </c>
      <c r="B16625" t="inlineStr"/>
      <c r="C16625" t="inlineStr"/>
      <c r="D16625" t="inlineStr">
        <is>
          <t>bánh bao, sang trọng, lanh lợi, nhanh nhẹn, hoạt bát - có duyên, ưa nhìn, xinh xắn - đẹp, chải chuốt, đỏm dáng, duyên dáng, khéo tay - đúng mốt, diện sộp - sáng, sáng ngời, chói lọi, xuất sắc, lỗi lạc - mạnh, ác liệt, mau lẹ, nhanh, khéo léo, khôn khéo, nhanh trí, tinh ranh, láu, đẹp sang, thanh nhã, lịch sự, diện, bảnh bao - diêm dúa - sạch sẽ, ngăn nắp, gọn gàng, khá nhiều, kha khá, khá khoẻ - chỉnh tề</t>
        </is>
      </c>
    </row>
    <row r="16626">
      <c r="A16626" t="inlineStr">
        <is>
          <t>schmucklos</t>
        </is>
      </c>
      <c r="B16626" t="inlineStr"/>
      <c r="C16626" t="inlineStr"/>
      <c r="D16626" t="inlineStr">
        <is>
          <t>hói, trọc trụi, không che đậy, lộ liễu, phô bày ra rành rành, nghèo nàn, khô khan, tẻ, có lang trắng ở mặt - rõ ràng, rõ rệt, đơn giản, dễ hiểu, không viết bằng mật mã, giản dị, thường, đơn sơ, mộc mạc, chất phác, ngay thẳng, thẳng thắn, trơn, một màu, xấu, thô</t>
        </is>
      </c>
    </row>
    <row r="16627">
      <c r="A16627" t="inlineStr">
        <is>
          <t>Schmuggelei</t>
        </is>
      </c>
      <c r="B16627" t="inlineStr"/>
      <c r="C16627" t="inlineStr"/>
      <c r="D16627" t="inlineStr">
        <is>
          <t>sự buôn lậu, sự lậu thuế, hàng hoá</t>
        </is>
      </c>
    </row>
    <row r="16628">
      <c r="A16628" t="inlineStr">
        <is>
          <t>schmuggeln</t>
        </is>
      </c>
      <c r="B16628" t="inlineStr"/>
      <c r="C16628" t="inlineStr"/>
      <c r="D16628" t="inlineStr">
        <is>
          <t>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 - mang lén, đưa lén, cất lén</t>
        </is>
      </c>
    </row>
    <row r="16629">
      <c r="A16629" t="inlineStr">
        <is>
          <t>Schmuggler</t>
        </is>
      </c>
      <c r="B16629" t="inlineStr"/>
      <c r="C16629" t="inlineStr"/>
      <c r="D16629" t="inlineStr">
        <is>
          <t>người buôn lậu - người tuỳ phái, đấu thủ chạy đua, đường rânh, thân bò, dây cáp kéo đồ vật nặng, người phá vỡ vòng vây blockade runner), gà nước, thớt trên, vòng trượt, con lăn, con lăn di động - công nhân đầu máy xe lửa, cảnh sát, công an Bow-street runner) - tàu buôn lậu</t>
        </is>
      </c>
    </row>
    <row r="16630">
      <c r="A16630" t="inlineStr">
        <is>
          <t>schmusen</t>
        </is>
      </c>
      <c r="B16630" t="inlineStr"/>
      <c r="C16630" t="inlineStr"/>
      <c r="D16630" t="inlineStr">
        <is>
          <t>ôm cổ, ôm ấp, âu yếm - ăn bằng thìa, múc bằng thìa, câu bằng mồi thìa, đánh nhẹ, câu cá bằng mồi thìa, đánh nhẹ bóng, ve vãn, tán tỉnh, vuốt ve hôn hít</t>
        </is>
      </c>
    </row>
    <row r="16631">
      <c r="A16631" t="inlineStr">
        <is>
          <t>Schmutz</t>
        </is>
      </c>
      <c r="B16631" t="inlineStr"/>
      <c r="C16631" t="inlineStr"/>
      <c r="D16631" t="inlineStr">
        <is>
          <t>màu đen, sơn đen, quần áo đen, áo tang, người da đen, bụi bẩn, mồ hóng - đồ bẩn thỉu, đồ dơ bẩn, đồ dơ dáy, bùn nhão, ghét, đất, vật rác rưởi, vật vô giá trị, lời nói tục tĩu, lời thô bỉ, lời thô tục - tình trạng bẩn thỉu, tình trạng dơ bẩn, tình trạng dơ dáy, lời nói thô bỉ, điều đê tiện, điều hèn hạ - sự có cặn, mùi hôi thối, ghét cáu bẩn - rác rưởi, rác bẩn, thức ăn không ngon, sự tục tĩu, điều ô trọc, lòi nói thô bỉ - tình trạng hôi hám, vật dơ bẩn, vật cáu bẩn, tính chất độc ác ghê tởm - cáu ghét - máng nước, ống máng, máng xối, rânh nước, nơi bùn lầy nước đọng, cặn bã - tình trạng hỗn độn, tình trạng lộn xộn, tình trạng bừa bộn, nhóm người ăn chung, bữa ăn, món thịt nhừ, món xúp hổ lốn, món ăn hổ lốn - phân chuồng, đồ ô uế, đồ nhớp nhúa, đồ kinh tởm, tình trạng bẩn tưởi, tạp chất - bùn &amp; ) - tính bẩn thỉu, tính dơ dáy, sự kinh tởm, tính chất tục tĩu, sự thô tục, sự xấu xa ô trọc, sự dâm ô, tính xấu, tính khó chịu, tính cáu kỉnh, tính giận dữ, tính ác, tính hiểm - phân, cứt, lời tục tĩu - sự lõng bõng, sự ướt át bẩn thỉu, tính chất tuỳ tiện, tính luộm thuộm, tính chất uỷ mị, tình cảm uỷ mị - sự nhớp nhúa, tính hèn hạ, tính đê tiện, tính tham lam, tính keo kiệt - sự dơ dáy, sự bẩn thỉu, sự nghèo khổ = mit nassem Schmutz bedeckt + = im Schmutz geschleift werden +</t>
        </is>
      </c>
    </row>
    <row r="16632">
      <c r="A16632" t="inlineStr">
        <is>
          <t>Schmutzbuchstabe</t>
        </is>
      </c>
      <c r="B16632" t="inlineStr"/>
      <c r="C16632" t="inlineStr"/>
      <c r="D16632" t="inlineStr">
        <is>
          <t>sự chọn lọc, sự chọn lựa, người được chọn, cái được chọn, phần chọn lọc, phần tinh hoa, phần tốt nhất, cuốc chim, dụng cụ nhọn</t>
        </is>
      </c>
    </row>
    <row r="16633">
      <c r="A16633" t="inlineStr">
        <is>
          <t>Schmutzfleck</t>
        </is>
      </c>
      <c r="B16633" t="inlineStr"/>
      <c r="C16633" t="inlineStr"/>
      <c r="D16633" t="inlineStr">
        <is>
          <t>lửa hun, vết bẩn, vết dơ, đường mờ, dấu vết mờ mờ - vết nhọ, nhọ nồi, lời nói tục tĩu, chuyện dâm ô, bệnh than - smudge - đất, vết nhơ, sự làm nhơ bẩn, rác rưởi</t>
        </is>
      </c>
    </row>
    <row r="16634">
      <c r="A16634" t="inlineStr">
        <is>
          <t>schmutzig</t>
        </is>
      </c>
      <c r="B16634" t="inlineStr"/>
      <c r="C16634" t="inlineStr"/>
      <c r="D16634" t="inlineStr">
        <is>
          <t>đen, mặc quần áo đen, da đen, tối, tối tăm, dơ bẩn, bẩn thỉu, đen tối, ảm đạm, buồn rầu, vô hy vọng, xấu xa, độc ác, kinh tởm, ghê tởm - tối màu, xỉn, xám xịt, dơ dáy, cáu bẩn - cáu ghét, đầy bùn bẩn, có mưa gió sụt sùi, nhớp nháp bẩn thỉu, xấu, không sáng, tục tĩu, thô bỉ, đê tiện, hèn hạ, đáng khinh, nhơ nhốc, phi nghĩa - bụi rậm, đầy bụi, nhỏ tơi như bụi, khô như bụi, khô khan, vô vị, không có gì lý thú, mơ hồ, lờ mờ, không rõ rệt - đục, có cặn, thối, hôi - thô tục, ô trọc - hôi hám, hôi thối, ươn, đáng ghét, tồi, thô lỗ, gớm, tởm, nhiễm độc, nhiều rêu, nhiều hà, tắc nghẽn, rối, trái luật, gian lận, ngược, nhiều lỗi, gian trá - bẩn tưởi, nhếch nhác - - đầy bụi bẩn - bụi bậm, lôi thôi lếch thếch, có giòi - hỗn độn, lộn xộn, bừa bãi - nhớp nhúa - lầy bùn, lấy lội, vấy bùn, đầy bùn, lấm bùn, xám, đục ngầu, không rõ, mập mờ - mỏng - ướt át, lõng bõng, đầy nước, có nhiều vũng nước, ướt bẩn, có nước bẩn, không có hệ thống, tuỳ tiện, luộm thuộm, không đến nơi đến chốn, uỷ mị, sướt mướt - có vết bẩn, có vết nhọ nồi, dâm ô, bị bệnh than - tham lam, keo kiệt, bẩn - nghèo khổ - thối tha, không ai chịu được = schmutzig werden + = sehr schmutzig werden +</t>
        </is>
      </c>
    </row>
    <row r="16635">
      <c r="A16635" t="inlineStr">
        <is>
          <t>Schmutziges</t>
        </is>
      </c>
      <c r="B16635" t="inlineStr"/>
      <c r="C16635" t="inlineStr"/>
      <c r="D16635" t="inlineStr">
        <is>
          <t>hôi hám, hôi thối, bẩn thỉu, cáu bẩn, ươn, xấu, đáng ghét, tồi, thô tục, tục tĩu, thô lỗ, gớm, tởm, kinh tởm, nhiễm độc, nhiều rêu, nhiều hà, tắc nghẽn, rối, trái luật, gian lận, ngược, nhiều lỗi, gian trá</t>
        </is>
      </c>
    </row>
    <row r="16636">
      <c r="A16636" t="inlineStr">
        <is>
          <t>Schmutzigkeit</t>
        </is>
      </c>
      <c r="B16636" t="inlineStr"/>
      <c r="C16636" t="inlineStr"/>
      <c r="D16636" t="inlineStr">
        <is>
          <t>tình trạng bẩn thỉu, tình trạng dơ bẩn, tình trạng dơ dáy, lời nói tục tĩu, lời nói thô bỉ, điều đê tiện, điều hèn hạ - tình trạng cáu bẩn, tình trạng cáu ghét, vẻ dữ tợn, tính tàn nhẫn, tính nhẫn tâm, tính ác nghiệt, tính ác liệt, tính quyết liệt, tính không lay chuyển được - tính bẩn thỉu, tính dơ dáy, sự kinh tởm, tính chất tục tĩu, sự thô tục, sự xấu xa ô trọc, sự dâm ô, tính xấu, tính khó chịu, tính cáu kỉnh, tính giận dữ, tính ác, tính hiểm - sự dơ dáy, sự bẩn thỉu, tính chất dâm ô, tình trạng bị bệnh than</t>
        </is>
      </c>
    </row>
    <row r="16637">
      <c r="A16637" t="inlineStr">
        <is>
          <t>Schmutzwasser</t>
        </is>
      </c>
      <c r="B16637" t="inlineStr"/>
      <c r="C16637" t="inlineStr"/>
      <c r="D16637" t="inlineStr">
        <is>
          <t>quần áo may sẵn rẻ tiền, quần áo chăn màn cung cấp cho lính thuỷ, quần rộng bó đầu gối</t>
        </is>
      </c>
    </row>
    <row r="16638">
      <c r="A16638" t="inlineStr">
        <is>
          <t>Schnabel</t>
        </is>
      </c>
      <c r="B16638" t="inlineStr"/>
      <c r="C16638" t="inlineStr"/>
      <c r="D16638" t="inlineStr">
        <is>
          <t>cái kéo liềm, cái kích, mỏ, đầu mũi neo, mũi biển hẹp, tờ quảng cáo, yết thị, hoá đơn, luật dự thảo, dự luật, giấy bạc, hối phiếu bill of exchange), sự thưa kiện, đơn kiện = der Schnabel + = mit Schnabel versehen + = den Schnabel aufsperren +</t>
        </is>
      </c>
    </row>
    <row r="16639">
      <c r="A16639" t="inlineStr">
        <is>
          <t>Schnabeltier</t>
        </is>
      </c>
      <c r="B16639" t="inlineStr"/>
      <c r="C16639" t="inlineStr"/>
      <c r="D16639" t="inlineStr">
        <is>
          <t>thú mỏ vịt = das Schnabeltier +</t>
        </is>
      </c>
    </row>
    <row r="16640">
      <c r="A16640" t="inlineStr">
        <is>
          <t>Schnalle</t>
        </is>
      </c>
      <c r="B16640" t="inlineStr"/>
      <c r="C16640" t="inlineStr"/>
      <c r="D16640" t="inlineStr">
        <is>
          <t>cái khoá, sự làm oằn - cái móc, cái gài, sự siết chặt, sự ôm chặt</t>
        </is>
      </c>
    </row>
    <row r="16641">
      <c r="A16641" t="inlineStr">
        <is>
          <t>Schnalzen</t>
        </is>
      </c>
      <c r="B16641" t="inlineStr"/>
      <c r="C16641" t="inlineStr"/>
      <c r="D16641" t="inlineStr">
        <is>
          <t>tiếng cục cục, tiếng tặc lưỡi, tiếng chặc lưỡi, mâm cặp, bàn cặp, ngàm, đồ ăn, thức ăn, sự day day, sự lắc nhẹ, sự ném, sự liệng, sự quăng, sứ đuổi ra, sự thải ra, sự bỏ rơi, trò chơi đáo lỗ - tiếng lách cách, con cóc, cái ngàm, tật đá chân vào nhau, sự đá chân vào nhau - vị thoang thoảng, mùi thoang thoảng, vẻ, một chút, mẩu, miếng, ngụm, tàu đánh cá, tiếng bốp, tiếng chát, tiếng chép môi, cái đập, cái tát, cái vỗ, cú đập mạnh, cái hôi kêu</t>
        </is>
      </c>
    </row>
    <row r="16642">
      <c r="A16642" t="inlineStr">
        <is>
          <t>schnalzen</t>
        </is>
      </c>
      <c r="B16642" t="inlineStr"/>
      <c r="C16642" t="inlineStr"/>
      <c r="D16642" t="inlineStr">
        <is>
          <t>cục cục, tặc lưỡi, chặc lưỡi, đặt vào bàn cặp, đặt vào ngàm, day day, vỗ nhẹ, lắc nhẹ, ném, liệng, quăng, vứt - làm thành tiếng lách cách, kêu lách cách, đá chân vào nhau, tâm đầu ý hiệp, ăn ý ngay từ phút đầu, thành công - kêu cục cục</t>
        </is>
      </c>
    </row>
    <row r="16643">
      <c r="A16643" t="inlineStr">
        <is>
          <t>Schnappen</t>
        </is>
      </c>
      <c r="B16643" t="inlineStr"/>
      <c r="C16643" t="inlineStr"/>
      <c r="D16643" t="inlineStr">
        <is>
          <t>sự cắn, sự táp, sự đớp, tiếng tách tách, tiếng vút, tiếng gãy răng rắc, khoá, bánh quy giòn, lối chơi bài xnap, đợt rét đột ngột cold snap), tính sinh động, sự hăng hái, sự nhiệt tình - ảnh chụp nhanh, việc ngon ơ, sự thuê mượn ngắn hạn, người dễ bảo, người dễ sai khiến, đột xuất, bất thần, ngon ơ - cái nắm lấy, cái vồ lấy, đoạn, khúc, thời gian ngắn, một lúc, một lát, sự bắt cóc</t>
        </is>
      </c>
    </row>
    <row r="16644">
      <c r="A16644" t="inlineStr">
        <is>
          <t>schnappen</t>
        </is>
      </c>
      <c r="B16644" t="inlineStr"/>
      <c r="C16644" t="inlineStr"/>
      <c r="D16644" t="inlineStr">
        <is>
          <t>tóm cổ, bắt được quả tang = schnappen +</t>
        </is>
      </c>
    </row>
    <row r="16645">
      <c r="A16645" t="inlineStr">
        <is>
          <t>Schnapper</t>
        </is>
      </c>
      <c r="B16645" t="inlineStr"/>
      <c r="C16645" t="inlineStr"/>
      <c r="D16645" t="inlineStr">
        <is>
          <t>chốt cửa, then cửa, khoá rập ngoài</t>
        </is>
      </c>
    </row>
    <row r="16646">
      <c r="A16646" t="inlineStr">
        <is>
          <t>Schnaps</t>
        </is>
      </c>
      <c r="B16646" t="inlineStr"/>
      <c r="C16646" t="inlineStr"/>
      <c r="D16646" t="inlineStr">
        <is>
          <t>sự say sưa, bữa rượu tuý luý, rượu - rượu mạnh, rượu tăm - cái chốt, cái ngạc, cái móc, cái mắc, cái cọc, miếng gỗ chèn, núm vặn, dây đàn, cái kẹp phơi quần áo clothes peg), rượu cônhắc pha xô-đa, cớ, lý do, cơ hội, đề tài - rượu sơnap</t>
        </is>
      </c>
    </row>
    <row r="16647">
      <c r="A16647" t="inlineStr">
        <is>
          <t>Schnarchen</t>
        </is>
      </c>
      <c r="B16647" t="inlineStr"/>
      <c r="C16647" t="inlineStr"/>
      <c r="D16647" t="inlineStr">
        <is>
          <t>tiếng ngáy</t>
        </is>
      </c>
    </row>
    <row r="16648">
      <c r="A16648" t="inlineStr">
        <is>
          <t>schnarchen</t>
        </is>
      </c>
      <c r="B16648" t="inlineStr"/>
      <c r="C16648" t="inlineStr"/>
      <c r="D16648" t="inlineStr">
        <is>
          <t>ngáy</t>
        </is>
      </c>
    </row>
    <row r="16649">
      <c r="A16649" t="inlineStr">
        <is>
          <t>schnarchend</t>
        </is>
      </c>
      <c r="B16649" t="inlineStr"/>
      <c r="C16649" t="inlineStr"/>
      <c r="D16649" t="inlineStr">
        <is>
          <t>rống</t>
        </is>
      </c>
    </row>
    <row r="16650">
      <c r="A16650" t="inlineStr">
        <is>
          <t>Schnarcher</t>
        </is>
      </c>
      <c r="B16650" t="inlineStr"/>
      <c r="C16650" t="inlineStr"/>
      <c r="D16650" t="inlineStr">
        <is>
          <t>người hay khịt mũ, gió ào ào</t>
        </is>
      </c>
    </row>
    <row r="16651">
      <c r="A16651" t="inlineStr">
        <is>
          <t>Schnattern</t>
        </is>
      </c>
      <c r="B16651" t="inlineStr"/>
      <c r="C16651" t="inlineStr"/>
      <c r="D16651" t="inlineStr">
        <is>
          <t>tiếng gà cục tác, tiếng cười khúc khích, chuyện mách qué, chuyện ba toác, chuyện vớ vẩn, chuyện ba hoa khoác lác = das Schnattern +</t>
        </is>
      </c>
    </row>
    <row r="16652">
      <c r="A16652" t="inlineStr">
        <is>
          <t>schnattern</t>
        </is>
      </c>
      <c r="B16652" t="inlineStr"/>
      <c r="C16652" t="inlineStr"/>
      <c r="D16652" t="inlineStr">
        <is>
          <t>cục tác, cười khúc khích, nói dai, nói lảm nhảm, nói mách qué, ba hoa khoác lác - hót líu lo, hót ríu rít, róc rách, nói huyên thiên, nói luôn mồm, lập cập, kêu lạch cạch - kêu lách cách, kêu lập cập, kêu lọc cọc, lắm lời, nhiều lời, lắm mồm, lắm miệng, nói oang oang, tặc lưỡi - nói lắp bắp, nói nhanh và không rõ, đọc to và quá nhanh, kêu quàng quạc - - kêu cạc cạc, toang toác, nói quang quác, quảng cáo khoác lác</t>
        </is>
      </c>
    </row>
    <row r="16653">
      <c r="A16653" t="inlineStr">
        <is>
          <t>Schnauben</t>
        </is>
      </c>
      <c r="B16653" t="inlineStr"/>
      <c r="C16653" t="inlineStr"/>
      <c r="D16653" t="inlineStr">
        <is>
          <t>snorkel, sự khịt, tiếng khịt khịt, cốc rượu nhỏ, hớp rượu - sự khụt khịt, sự hít mạnh, sự ngạt mũi, giọng ngạt mũi, câu chuyện nói giọng mũi, lời nói đạo đức giả</t>
        </is>
      </c>
    </row>
    <row r="16654">
      <c r="A16654" t="inlineStr">
        <is>
          <t>schnauben</t>
        </is>
      </c>
      <c r="B16654" t="inlineStr"/>
      <c r="C16654" t="inlineStr"/>
      <c r="D16654" t="inlineStr">
        <is>
          <t>khịt khịt mũi, khịt khịt mũi tỏ vẻ, cười hô hố</t>
        </is>
      </c>
    </row>
    <row r="16655">
      <c r="A16655" t="inlineStr">
        <is>
          <t>Schnaufen</t>
        </is>
      </c>
      <c r="B16655" t="inlineStr"/>
      <c r="C16655" t="inlineStr"/>
      <c r="D16655" t="inlineStr">
        <is>
          <t>snorkel, sự khịt, tiếng khịt khịt, cốc rượu nhỏ, hớp rượu - sự thở khò khè, câu chuyện pha trò, khoé riêng, cách riêng, kế, mưu</t>
        </is>
      </c>
    </row>
    <row r="16656">
      <c r="A16656" t="inlineStr">
        <is>
          <t>schnaufen</t>
        </is>
      </c>
      <c r="B16656" t="inlineStr"/>
      <c r="C16656" t="inlineStr"/>
      <c r="D16656" t="inlineStr">
        <is>
          <t>thở phù phù, phụt phụt ra, phụt khói ra, phụt hơi ra, hút bập bập, hút từng hơi ngắn, phùng lên, phồng lên, vênh váo, dương dương tự đắc, thổi phù, thổi phụt ra, phụt ra, nói hổn hển - làm mệt đứt hơi, động tính từ quá khứ) làm phùng lên, làm phồng lên, làm vênh váo, làm dương dương tự đắc, làm bồng lên, quảng cáo láo, quảng cáo khuếch khoác - khịt khịt mũi, khịt khịt mũi tỏ vẻ, cười hô hố - khụt khịt, hít mạnh, nói giọng mũi, lời nói đạo đức - thở khò khè, kêu vu vu, kêu vo vo, to wheeze out nói khò khè</t>
        </is>
      </c>
    </row>
    <row r="16657">
      <c r="A16657" t="inlineStr">
        <is>
          <t>schnaufend</t>
        </is>
      </c>
      <c r="B16657" t="inlineStr"/>
      <c r="C16657" t="inlineStr"/>
      <c r="D16657" t="inlineStr">
        <is>
          <t>thở khò khè, kêu vu vu, kêu vo vo, to wheeze out nói khò khè</t>
        </is>
      </c>
    </row>
    <row r="16658">
      <c r="A16658" t="inlineStr">
        <is>
          <t>Schnauze</t>
        </is>
      </c>
      <c r="B16658" t="inlineStr"/>
      <c r="C16658" t="inlineStr"/>
      <c r="D16658" t="inlineStr">
        <is>
          <t>mồm, miệng, mõm, miệng ăn, cửa, sự nhăn mặt, sự nhăn nhó - rọ bịt mõm, miệng súng, họng súng - mũi, khứu giác, sự đánh hơi, mùi, hương vị, đầu mũi - mũi to, đầu vòi = die Schnauze + = die Schnauze voll haben + = die Schnauze voll haben + = mit der Schnauze berühren +</t>
        </is>
      </c>
    </row>
    <row r="16659">
      <c r="A16659" t="inlineStr">
        <is>
          <t>Schnauzer</t>
        </is>
      </c>
      <c r="B16659" t="inlineStr"/>
      <c r="C16659" t="inlineStr"/>
      <c r="D16659" t="inlineStr">
        <is>
          <t>chó sơnauxe</t>
        </is>
      </c>
    </row>
    <row r="16660">
      <c r="A16660" t="inlineStr">
        <is>
          <t>Schnecke</t>
        </is>
      </c>
      <c r="B16660" t="inlineStr"/>
      <c r="C16660" t="inlineStr"/>
      <c r="D16660" t="inlineStr">
        <is>
          <t>bánh côn, u xương ống chân, diêm chống gió = die Schnecke + = die Schnecke + = die Schnecke + = langsam wie eine Schnecke + = Er machte ihn zur Schnecke. +</t>
        </is>
      </c>
    </row>
    <row r="16661">
      <c r="A16661" t="inlineStr">
        <is>
          <t>Schneckenhaus</t>
        </is>
      </c>
      <c r="B16661" t="inlineStr"/>
      <c r="C16661" t="inlineStr"/>
      <c r="D16661" t="inlineStr">
        <is>
          <t>vỏ, bao, mai, vỏ tàu, tường nhà, quan tài trong, thuyền đua, đạn trái phá, đạn súng cối, đạn, đốc kiếm, shell-jacket, lớp, nét đại cương, vỏ bề ngoài, đàn lia</t>
        </is>
      </c>
    </row>
    <row r="16662">
      <c r="A16662" t="inlineStr">
        <is>
          <t>Schneckenlinie</t>
        </is>
      </c>
      <c r="B16662" t="inlineStr"/>
      <c r="C16662" t="inlineStr"/>
      <c r="D16662" t="inlineStr">
        <is>
          <t>đường xoắn ốc, đường trôn ốc, sự bay theo đường xoắn ốc, sự tăng lên dần dần, sự lên từ từ, sự giảm dần dần, sự xuống từ từ</t>
        </is>
      </c>
    </row>
    <row r="16663">
      <c r="A16663" t="inlineStr">
        <is>
          <t>Schnee</t>
        </is>
      </c>
      <c r="B16663" t="inlineStr"/>
      <c r="C16663" t="inlineStr"/>
      <c r="D16663" t="inlineStr">
        <is>
          <t>thuyền xnau, tuyết, đống tuyết rơi, lượng tuyết rơi, vật trắng như tuyết, tóc bạc, chất côcain = im Schnee einsinken + = unter Schnee begraben + = durch den Schnee waten +</t>
        </is>
      </c>
    </row>
    <row r="16664">
      <c r="A16664" t="inlineStr">
        <is>
          <t>Schneeball</t>
        </is>
      </c>
      <c r="B16664" t="inlineStr"/>
      <c r="C16664" t="inlineStr"/>
      <c r="D16664" t="inlineStr">
        <is>
          <t>hòn tuyết, nắm tuyết, bánh putđinh táo = der Schneeball +</t>
        </is>
      </c>
    </row>
    <row r="16665">
      <c r="A16665" t="inlineStr">
        <is>
          <t>schneebedeckt</t>
        </is>
      </c>
      <c r="B16665" t="inlineStr"/>
      <c r="C16665" t="inlineStr"/>
      <c r="D16665" t="inlineStr">
        <is>
          <t>đầy tuyết, phủ tuyết, nhiều tuyết</t>
        </is>
      </c>
    </row>
    <row r="16666">
      <c r="A16666" t="inlineStr">
        <is>
          <t>Schneemann</t>
        </is>
      </c>
      <c r="B16666" t="inlineStr"/>
      <c r="C16666" t="inlineStr"/>
      <c r="D16666" t="inlineStr">
        <is>
          <t>người tuyết</t>
        </is>
      </c>
    </row>
    <row r="16667">
      <c r="A16667" t="inlineStr">
        <is>
          <t>Schneematsch</t>
        </is>
      </c>
      <c r="B16667" t="inlineStr"/>
      <c r="C16667" t="inlineStr"/>
      <c r="D16667" t="inlineStr">
        <is>
          <t>bùn đặc, bùn quánh, nước cống, nước rãnh, nước rác, tảng băng rôi, cặn dầu, cặn nồi hơi - bùn loãng, tuyết tan, mỡ thừa, mỡ bỏ đi, chất quét phủ</t>
        </is>
      </c>
    </row>
    <row r="16668">
      <c r="A16668" t="inlineStr">
        <is>
          <t>Schneeschuh</t>
        </is>
      </c>
      <c r="B16668" t="inlineStr"/>
      <c r="C16668" t="inlineStr"/>
      <c r="D16668" t="inlineStr">
        <is>
          <t>Xki, ván trượt tuyết</t>
        </is>
      </c>
    </row>
    <row r="16669">
      <c r="A16669" t="inlineStr">
        <is>
          <t>Schneesturm</t>
        </is>
      </c>
      <c r="B16669" t="inlineStr"/>
      <c r="C16669" t="inlineStr"/>
      <c r="D16669" t="inlineStr">
        <is>
          <t>trận bão tuyết</t>
        </is>
      </c>
    </row>
    <row r="16670">
      <c r="A16670" t="inlineStr">
        <is>
          <t>Schneid</t>
        </is>
      </c>
      <c r="B16670" t="inlineStr"/>
      <c r="C16670" t="inlineStr"/>
      <c r="D16670" t="inlineStr">
        <is>
          <t>cây gừng, củ gừng, sự hăng hái, sự hào hứng, dũng khí, màu hoe - sự giật, sự kéo, cái giật, cái kéo, sự nhổ, sự bức, sự hái, sự gảy, sự búng, bộ lòng, sự gan dạ, sự can trường, sự đánh trượt, sự đánh hỏng, sự thi hỏng, sự thi trượt - sự cắn, sự táp, sự đớp, tiếng tách tách, tiếng vút, tiếng gãy răng rắc, khoá, bánh quy giòn, lối chơi bài xnap, đợt rét đột ngột cold snap), tính sinh động, sự nhiệt tình, ảnh chụp nhanh - việc ngon ơ, sự thuê mượn ngắn hạn, người dễ bảo, người dễ sai khiến, đột xuất, bất thần, ngon ơ</t>
        </is>
      </c>
    </row>
    <row r="16671">
      <c r="A16671" t="inlineStr">
        <is>
          <t>schneidbar</t>
        </is>
      </c>
      <c r="B16671" t="inlineStr"/>
      <c r="C16671" t="inlineStr"/>
      <c r="D16671" t="inlineStr">
        <is>
          <t>có thể cắt ra được</t>
        </is>
      </c>
    </row>
    <row r="16672">
      <c r="A16672" t="inlineStr">
        <is>
          <t>Schneidbrenner</t>
        </is>
      </c>
      <c r="B16672" t="inlineStr"/>
      <c r="C16672" t="inlineStr"/>
      <c r="D16672" t="inlineStr">
        <is>
          <t>ống hàn, ống thổi thuỷ tinh, ống xì đồng, ống thổi lửa</t>
        </is>
      </c>
    </row>
    <row r="16673">
      <c r="A16673" t="inlineStr">
        <is>
          <t>Schneidebrett</t>
        </is>
      </c>
      <c r="B16673" t="inlineStr"/>
      <c r="C16673" t="inlineStr"/>
      <c r="D16673" t="inlineStr">
        <is>
          <t>người đào mương, lính đào hào, cái thớt</t>
        </is>
      </c>
    </row>
    <row r="16674">
      <c r="A16674" t="inlineStr">
        <is>
          <t>Schneiden</t>
        </is>
      </c>
      <c r="B16674" t="inlineStr"/>
      <c r="C16674" t="inlineStr"/>
      <c r="D16674" t="inlineStr">
        <is>
          <t>sự cắt, sự thái, sự xẻo, sự xén, sự chặt, sự đào, sự đục, đường hào, đường nhỏ xuyên qua rừng, đường xẻ xuyên qua núi đồi, cành giâm, bài báo cắt ra, tranh ảnh cắt ra, vỏ bào mảnh cắt ra - mẩu vải thừa, sự giảm, sự bớt</t>
        </is>
      </c>
    </row>
    <row r="16675">
      <c r="A16675" t="inlineStr">
        <is>
          <t>schneiden</t>
        </is>
      </c>
      <c r="B16675" t="inlineStr"/>
      <c r="C16675" t="inlineStr"/>
      <c r="D16675" t="inlineStr">
        <is>
          <t>rạch, khắc chạm = schneiden + = schneiden + = schneiden + = kurz schneiden + = sich schneiden + = schräg schneiden + = jemanden schneiden + = sehr kurz schneiden +</t>
        </is>
      </c>
    </row>
    <row r="16676">
      <c r="A16676" t="inlineStr">
        <is>
          <t>schneidend</t>
        </is>
      </c>
      <c r="B16676" t="inlineStr"/>
      <c r="C16676" t="inlineStr"/>
      <c r="D16676" t="inlineStr">
        <is>
          <t>làm cho đau đớn, làm buốt, làm nhức nhối, chua cay, đay nghiến - sắc bén, buốt, cắt da cắt thịt, cay độc, gay gắt - sắc, có lưỡi, có viền, có bờ, có gờ, có cạnh, có rìa, có lề - nhọc sắc, xoi mói, buốt thấu xương, nhức nhối, nhức óc, sắc sảo, sâu sắc, châm chọc - sắt, nhọn, bén, rõ ràng, rõ rệt, sắc nét, thình lình, đột ngột, hắc, chua, rít the thé, cay nghiệt, độc địa, ác liệt, dữ dội, lạnh buốt, chói, tinh, thính, thông minh, láu lỉnh, ma mảnh, bất chính - nhanh, mạnh, điếc, không kêu, thăng, diện, bảnh, đẹp, đẹp trai, sắc cạnh, sắc nhọn, đúng, cao - đánh thép, mạnh mẽ = schneidend + = schneidend + = schneidend + = sich schneidend +</t>
        </is>
      </c>
    </row>
    <row r="16677">
      <c r="A16677" t="inlineStr">
        <is>
          <t>Schneider</t>
        </is>
      </c>
      <c r="B16677" t="inlineStr"/>
      <c r="C16677" t="inlineStr"/>
      <c r="D16677" t="inlineStr">
        <is>
          <t>sự cắt bằng kéo, vết cắt bằng kéo, miếng cắt ra, kéo cắt tôn, thợ may, sự chắc thắng, sự ăn chắc, người tầm thường, nhãi ranh - = Schneider- +</t>
        </is>
      </c>
    </row>
    <row r="16678">
      <c r="A16678" t="inlineStr">
        <is>
          <t>Schneiderei</t>
        </is>
      </c>
      <c r="B16678" t="inlineStr"/>
      <c r="C16678" t="inlineStr"/>
      <c r="D16678" t="inlineStr">
        <is>
          <t>việc may quần áo đàn bà, nghề may quần áo đàn bà</t>
        </is>
      </c>
    </row>
    <row r="16679">
      <c r="A16679" t="inlineStr">
        <is>
          <t>Schneidern</t>
        </is>
      </c>
      <c r="B16679" t="inlineStr"/>
      <c r="C16679" t="inlineStr"/>
      <c r="D16679" t="inlineStr">
        <is>
          <t>việc may quần áo đàn bà, nghề may quần áo đàn bà</t>
        </is>
      </c>
    </row>
    <row r="16680">
      <c r="A16680" t="inlineStr">
        <is>
          <t>schneidern</t>
        </is>
      </c>
      <c r="B16680" t="inlineStr"/>
      <c r="C16680" t="inlineStr"/>
      <c r="D16680" t="inlineStr">
        <is>
          <t>may, làm nghề thợ may</t>
        </is>
      </c>
    </row>
    <row r="16681">
      <c r="A16681" t="inlineStr">
        <is>
          <t>Schneiderpuppe</t>
        </is>
      </c>
      <c r="B16681" t="inlineStr"/>
      <c r="C16681" t="inlineStr"/>
      <c r="D16681" t="inlineStr">
        <is>
          <t>người lùn, người kiểu, người giả</t>
        </is>
      </c>
    </row>
    <row r="16682">
      <c r="A16682" t="inlineStr">
        <is>
          <t>Schneidezahn</t>
        </is>
      </c>
      <c r="B16682" t="inlineStr"/>
      <c r="C16682" t="inlineStr"/>
      <c r="D16682" t="inlineStr">
        <is>
          <t>răng sữa = der Schneidezahn +</t>
        </is>
      </c>
    </row>
    <row r="16683">
      <c r="A16683" t="inlineStr">
        <is>
          <t>schneidig</t>
        </is>
      </c>
      <c r="B16683" t="inlineStr"/>
      <c r="C16683" t="inlineStr"/>
      <c r="D16683" t="inlineStr">
        <is>
          <t>rất nhanh, vùn vụt, chớp nhoáng, hăng, sôi nổi, táo bạo, hăng hái, quả quyết, diện, chưng diện, bảnh bao - hiểu biết, thạo, tính khôn, ranh mãnh, láu, bảnh, sang - gan dạ, can trường - mạnh, ác liệt, mau lẹ, nhanh, khéo léo, khôn khéo, nhanh trí, tinh ranh, đẹp sang, thanh nhã, lịch sự, duyên dáng</t>
        </is>
      </c>
    </row>
    <row r="16684">
      <c r="A16684" t="inlineStr">
        <is>
          <t>Schneidwerkzeug</t>
        </is>
      </c>
      <c r="B16684" t="inlineStr"/>
      <c r="C16684" t="inlineStr"/>
      <c r="D16684" t="inlineStr">
        <is>
          <t>người cắt, vật để cắt, máy cắt, máy băm, thuyền một cột buồm, xuồng ca nô</t>
        </is>
      </c>
    </row>
    <row r="16685">
      <c r="A16685" t="inlineStr">
        <is>
          <t>schneien</t>
        </is>
      </c>
      <c r="B16685" t="inlineStr"/>
      <c r="C16685" t="inlineStr"/>
      <c r="D16685" t="inlineStr">
        <is>
          <t>tuyết rơi, rắc xuống như tuyết, rơi xuống như tuyết, làm cho bạc như tuyết, làm nghẽn lại vì tuyết</t>
        </is>
      </c>
    </row>
    <row r="16686">
      <c r="A16686" t="inlineStr">
        <is>
          <t>Schneise</t>
        </is>
      </c>
      <c r="B16686" t="inlineStr"/>
      <c r="C16686" t="inlineStr"/>
      <c r="D16686" t="inlineStr">
        <is>
          <t>cánh, gian bên, lối đi giữa các dãy ghế - trảng</t>
        </is>
      </c>
    </row>
    <row r="16687">
      <c r="A16687" t="inlineStr">
        <is>
          <t>Schnell-</t>
        </is>
      </c>
      <c r="B16687" t="inlineStr"/>
      <c r="C16687" t="inlineStr"/>
      <c r="D16687" t="inlineStr">
        <is>
          <t>thình lình, tách một cái</t>
        </is>
      </c>
    </row>
    <row r="16688">
      <c r="A16688" t="inlineStr">
        <is>
          <t>schnellen</t>
        </is>
      </c>
      <c r="B16688" t="inlineStr"/>
      <c r="C16688" t="inlineStr"/>
      <c r="D16688" t="inlineStr">
        <is>
          <t>búng, đánh nhẹ, quất nhẹ, phẩy, giật giật, bật bật ngón tay, quất, vụt - búng mạnh, rung mạnh, phẩy mạnh, vẫy mạnh, nội động từ, rung rung, tán tỉnh, ve vãn, vờ tán tỉnh, vờ ve vãn, đùa, đùa bỡn, đùa cợt</t>
        </is>
      </c>
    </row>
    <row r="16689">
      <c r="A16689" t="inlineStr">
        <is>
          <t>schneller</t>
        </is>
      </c>
      <c r="B16689" t="inlineStr"/>
      <c r="C16689" t="inlineStr"/>
      <c r="D16689" t="inlineStr">
        <is>
          <t>làm nhanh thêm, làm chóng đến, thúc mau, giục gấp, rảo, tăng nhanh hơn, mau hơn, bước mau hơn, rảo bước, gia tốc - làm tăng nhanh, đẩy mạnh, làm sống lại, làm tươi lại, làm hoạt động, làm nhộn lên, làm sôi nổi lên, kích thích, gợi lên, nhen lên, khêu, tăng tốc độ nhanh hơn, sống lại, tươi lại - hoạt động, nhộn lên, sôi nổi lên, bắt đầu cảm thấy thai đạp trong bụng = schneller wachsen +</t>
        </is>
      </c>
    </row>
    <row r="16690">
      <c r="A16690" t="inlineStr">
        <is>
          <t>Schnellfahrer</t>
        </is>
      </c>
      <c r="B16690" t="inlineStr"/>
      <c r="C16690" t="inlineStr"/>
      <c r="D16690" t="inlineStr">
        <is>
          <t>bộ điều tốc, người lái xe quá tốc độ quy định speedster)</t>
        </is>
      </c>
    </row>
    <row r="16691">
      <c r="A16691" t="inlineStr">
        <is>
          <t>Schnellhefter</t>
        </is>
      </c>
      <c r="B16691" t="inlineStr"/>
      <c r="C16691" t="inlineStr"/>
      <c r="D16691" t="inlineStr">
        <is>
          <t>cái giũa, thằng cha láu cá, thằng cha quay quắt, ô đựng tài liêu, hồ sơ, dây thép móc hồ sơ, tài liệu, tập báo, hàng, dãy, hàng quân</t>
        </is>
      </c>
    </row>
    <row r="16692">
      <c r="A16692" t="inlineStr">
        <is>
          <t>Schnelligkeit</t>
        </is>
      </c>
      <c r="B16692" t="inlineStr"/>
      <c r="C16692" t="inlineStr"/>
      <c r="D16692" t="inlineStr">
        <is>
          <t>sự mau chóng, sự mau lẹ, tính cấp tốc - tính chất chắc chắn, tính chất vững, tính bền, sự nhanh, tính trác táng, tính phóng đãng, tính ăn chơi, thành trì, thành luỹ, pháo đài - sự nhanh chóng, sự sốt sắng - - sự tinh, sự thính, sự linh lợi, sự nhanh trí, sự đập nhanh, sự dễ nổi nóng - - - tốc độ, tốc lực</t>
        </is>
      </c>
    </row>
    <row r="16693">
      <c r="A16693" t="inlineStr">
        <is>
          <t>schnellstens</t>
        </is>
      </c>
      <c r="B16693" t="inlineStr"/>
      <c r="C16693" t="inlineStr"/>
      <c r="D16693" t="inlineStr">
        <is>
          <t>cấp tốc</t>
        </is>
      </c>
    </row>
    <row r="16694">
      <c r="A16694" t="inlineStr">
        <is>
          <t>Schnellwaage</t>
        </is>
      </c>
      <c r="B16694" t="inlineStr"/>
      <c r="C16694" t="inlineStr"/>
      <c r="D16694" t="inlineStr">
        <is>
          <t>cái cân dọc</t>
        </is>
      </c>
    </row>
    <row r="16695">
      <c r="A16695" t="inlineStr">
        <is>
          <t>Schnellzug</t>
        </is>
      </c>
      <c r="B16695" t="inlineStr"/>
      <c r="C16695" t="inlineStr"/>
      <c r="D16695" t="inlineStr">
        <is>
          <t>người đưa thư hoả tốc, công văn hoả tốc, xe lửa tốc hành, xe nhanh, hàng gửi xe lửa tốc hành, tiền gửi hoả tốc, hãng tốc hành, súng bắn nhanh</t>
        </is>
      </c>
    </row>
    <row r="16696">
      <c r="A16696" t="inlineStr">
        <is>
          <t>Schnepfe</t>
        </is>
      </c>
      <c r="B16696" t="inlineStr"/>
      <c r="C16696" t="inlineStr"/>
      <c r="D16696" t="inlineStr">
        <is>
          <t>chim dẽ giun, sự bắn tỉa, phát bắn tỉa, đầu mẩu thuốc lá, đầu mẩu xì gà</t>
        </is>
      </c>
    </row>
    <row r="16697">
      <c r="A16697" t="inlineStr">
        <is>
          <t>Schnepfen</t>
        </is>
      </c>
      <c r="B16697" t="inlineStr"/>
      <c r="C16697" t="inlineStr"/>
      <c r="D16697" t="inlineStr">
        <is>
          <t>đi săn dẽ giun, bắn tỉa</t>
        </is>
      </c>
    </row>
    <row r="16698">
      <c r="A16698" t="inlineStr">
        <is>
          <t>Schniedel</t>
        </is>
      </c>
      <c r="B16698" t="inlineStr"/>
      <c r="C16698" t="inlineStr"/>
      <c r="D16698" t="inlineStr">
        <is>
          <t>dương vật</t>
        </is>
      </c>
    </row>
    <row r="16699">
      <c r="A16699" t="inlineStr">
        <is>
          <t>schnippeln</t>
        </is>
      </c>
      <c r="B16699" t="inlineStr"/>
      <c r="C16699" t="inlineStr"/>
      <c r="D16699" t="inlineStr">
        <is>
          <t>cắt bằng kéo - chuốt, gọt, vót, đẽo</t>
        </is>
      </c>
    </row>
    <row r="16700">
      <c r="A16700" t="inlineStr">
        <is>
          <t>schnippisch</t>
        </is>
      </c>
      <c r="B16700" t="inlineStr"/>
      <c r="C16700" t="inlineStr"/>
      <c r="D16700" t="inlineStr">
        <is>
          <t>sỗ sàng, xấc xược, thiếu lịch sự, hoạt bát, nhanh nhẩu, khoẻ mạnh - gắt gỏng, cắn cảu - gay gắt, đốp chát, sinh động, đầy sinh khí, nhanh nhẹn, mạnh mẽ</t>
        </is>
      </c>
    </row>
    <row r="16701">
      <c r="A16701" t="inlineStr">
        <is>
          <t>Schnipsel</t>
        </is>
      </c>
      <c r="B16701" t="inlineStr"/>
      <c r="C16701" t="inlineStr"/>
      <c r="D16701" t="inlineStr">
        <is>
          <t>sự cắt bằng kéo, vết cắt bằng kéo, miếng cắt ra, kéo cắt tôn, thợ may, sự chắc thắng, sự ăn chắc, người tầm thường, nhãi ranh - miếng nhỏ cắt ra, mụn vải, sự hiểu biết vụn vặt, kiến thức vụn vặt, đoạn trích ngắn, những thứ linh tinh, những thứ đầu thừa đuôi thẹo</t>
        </is>
      </c>
    </row>
    <row r="16702">
      <c r="A16702" t="inlineStr">
        <is>
          <t>schnipsen</t>
        </is>
      </c>
      <c r="B16702" t="inlineStr"/>
      <c r="C16702" t="inlineStr"/>
      <c r="D16702" t="inlineStr">
        <is>
          <t>búng, đánh nhẹ, quất nhẹ, phẩy, giật giật, bật bật ngón tay, quất, vụt</t>
        </is>
      </c>
    </row>
    <row r="16703">
      <c r="A16703" t="inlineStr">
        <is>
          <t>Schnitt</t>
        </is>
      </c>
      <c r="B16703" t="inlineStr"/>
      <c r="C16703" t="inlineStr"/>
      <c r="D16703" t="inlineStr">
        <is>
          <t>sự xây dựng, kiểu kiến trúc, khổ người tầm vóc - vụ, mùa, thu hoạch của một vụ, cây trồng, cụm, nhom, loạt, tập, diều, tay cầm, sự cắt tóc ngắn, bộ da thuộc, đoạn cắt bỏ đầu, khúc cắt bỏ đầu, thịt bả vai - 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lưỡi, cạnh sắc, tính sắc, bờ, gờ, cạnh, rìa, lề, đỉnh, sống, knife-edge, tình trạng nguy khốn, lúc gay go, lúc lao đao - kiểu cách, hình dáng, mốt, thời trang, tập tục phong lưu đài các - sự rạch, vết rạch, đường rạch, sự khắc, sự chạm, vết khắc, vết chạm, tính sắc bén, tính nhạy bén - cấu tạo, kiểu, tầm vóc, dáng, tư thế, sự chế nhạo, công tắc, cái ngắt điện - sự chia rẽ, sự phân chia, sự phân hoá - chỗ cắt, phần cắt ra, đoạn cắt ra, khu vực, tiết đoạn, mặt cắt, tiết diện, phân chi, tiểu đội, lát cắt, tầng lớp nhân dân - miếng mỏng, lát mỏng, phần, phần chia, dao cắt cá fish-slice), slice-bar, thanh phết mực, cú đánh xoáy sang tay thuận - sự cắt bằng kéo, vết cắt bằng kéo, miếng cắt ra, kéo cắt tôn, thợ may, sự chắc thắng, sự ăn chắc, người tầm thường, nhãi ranh = der Schnitt + = der Schnitt + = Schnitt- + = der Schnitt auf + = der tiefe Schnitt + = der schräge Schnitt + = im Schnitt darstellen +</t>
        </is>
      </c>
    </row>
    <row r="16704">
      <c r="A16704" t="inlineStr">
        <is>
          <t>Schnitte</t>
        </is>
      </c>
      <c r="B16704" t="inlineStr"/>
      <c r="C16704" t="inlineStr"/>
      <c r="D16704" t="inlineStr">
        <is>
          <t>gà con, chim con, trẻ nhỏ, người đàn bà trẻ, cô gái - 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thịt hông lợn ướp muối và hun khói, miếng mỡ cá voi, miếng cá bơn, ván bìa - sự cạo râu, sự cạo mặt, dao bào, sự đi sát gần, sự suýt bị, sự đánh lừa, sựa lừa bịp - miếng mỏng, lát mỏng, phần, phần chia, dao cắt cá fish-slice), slice-bar, thanh phết mực, cú đánh xoáy sang tay thuận</t>
        </is>
      </c>
    </row>
    <row r="16705">
      <c r="A16705" t="inlineStr">
        <is>
          <t>Schnittmenge</t>
        </is>
      </c>
      <c r="B16705" t="inlineStr"/>
      <c r="C16705" t="inlineStr"/>
      <c r="D16705" t="inlineStr">
        <is>
          <t>sự giao nhau, sự cắt ngang, chỗ giao nhau, chỗ cắt ngang, điểm giao, đường giao</t>
        </is>
      </c>
    </row>
    <row r="16706">
      <c r="A16706" t="inlineStr">
        <is>
          <t>Schnittmuster</t>
        </is>
      </c>
      <c r="B16706" t="inlineStr"/>
      <c r="C16706" t="inlineStr"/>
      <c r="D16706" t="inlineStr">
        <is>
          <t>kiểu mẫu, gương mẫu, mẫu hàng, mẫu, mô hình, kiểu, mẫu vẽ, đường hướng dẫn hạ cánh, sơ đồ ném bom, sơ đồ bắn phá</t>
        </is>
      </c>
    </row>
    <row r="16707">
      <c r="A16707" t="inlineStr">
        <is>
          <t>Schnittpunkt</t>
        </is>
      </c>
      <c r="B16707" t="inlineStr"/>
      <c r="C16707" t="inlineStr"/>
      <c r="D16707" t="inlineStr">
        <is>
          <t>sự trùng nhau, sự xảy ra đồng thời, sự hợp lực, sự góp vào, sự tán thành, sự đồng ý, sự nhất trí, điểm đồng qui - sự giao nhau, sự cắt ngang, chỗ giao nhau, chỗ cắt ngang, điểm giao, đường giao</t>
        </is>
      </c>
    </row>
    <row r="16708">
      <c r="A16708" t="inlineStr">
        <is>
          <t>Schnittstelle</t>
        </is>
      </c>
      <c r="B16708" t="inlineStr"/>
      <c r="C16708" t="inlineStr"/>
      <c r="D16708" t="inlineStr">
        <is>
          <t>bề mặt chung, mặt phân giới, những cái chung - cảng, nơi ẩn náu, nơi tỵ nạn, cổng thành, cửa tàu, porthole, lỗ thông hơi, thông gió, hút nước, tháo nước...), đầu cong của hàm thiếc, dáng, bộ dạng, tư thế, tư thế cầm chéo súng, rượu pooctô - rượu vang đỏ port wine), mạn trái, trái, bên trái = die serielle Schnittstelle + = serielle Schnittstelle +</t>
        </is>
      </c>
    </row>
    <row r="16709">
      <c r="A16709" t="inlineStr">
        <is>
          <t>Schnittwaren</t>
        </is>
      </c>
      <c r="B16709" t="inlineStr"/>
      <c r="C16709" t="inlineStr"/>
      <c r="D16709" t="inlineStr">
        <is>
          <t>hàng khô, hàng vải len dạ, hàng phụ tùng may quần áo - tơ lụa vải vóc, nghề buôn bán tơ lụa vải vóc</t>
        </is>
      </c>
    </row>
    <row r="16710">
      <c r="A16710" t="inlineStr">
        <is>
          <t>Schnittwunde</t>
        </is>
      </c>
      <c r="B16710" t="inlineStr"/>
      <c r="C16710" t="inlineStr"/>
      <c r="D16710"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vết thương dài và sâu, vết cắt dài và sâu, vết cắt, vết khắc, vết rạch - vết chém, đường rạch, đường cắt, đống cành lá cắt</t>
        </is>
      </c>
    </row>
    <row r="16711">
      <c r="A16711" t="inlineStr">
        <is>
          <t>Schnitzel</t>
        </is>
      </c>
      <c r="B16711" t="inlineStr"/>
      <c r="C16711" t="inlineStr"/>
      <c r="D16711" t="inlineStr">
        <is>
          <t>chap, vật bổ ra, miếng chặt ra, nhát chặt, nhát bổ, sự cúp bóng, miếng thịt sườn, rơm băm nhỏ, mặt nước gợn sóng, gió trở thình lình, sóng vỗ bập bềnh, phay, giấy phép, giấy đăng ký - giấy chứng nhận, giây thông hành, giấy hộ chiếu, Anh-Ân, of the first chop hạng nhất = die Schnitzel + = das Wiener Schnitzel +</t>
        </is>
      </c>
    </row>
    <row r="16712">
      <c r="A16712" t="inlineStr">
        <is>
          <t>schnitzen</t>
        </is>
      </c>
      <c r="B16712" t="inlineStr"/>
      <c r="C16712" t="inlineStr"/>
      <c r="D16712" t="inlineStr">
        <is>
          <t>khắc, tạc, chạm, đục, tạo, tạo thành, cắt, lạng, cắt thành, trang trí bằng hình cắt khoét - điêu khắc, chạm trổ, trang trí bằng điêu khắc, là nhà điêu khắc, có nét chạm - chuốt, gọt, vót, đẽo</t>
        </is>
      </c>
    </row>
    <row r="16713">
      <c r="A16713" t="inlineStr">
        <is>
          <t>Schnitzer</t>
        </is>
      </c>
      <c r="B16713" t="inlineStr"/>
      <c r="C16713" t="inlineStr"/>
      <c r="D16713" t="inlineStr">
        <is>
          <t>lỗi lầm lớn, điều sai lầm lớn - điều sai lầm, ngớ ngẩn - lầm lỗi, sự sai lầm ngớ ngẩn - việc làm vụng, việc làm cẩu thả, việc làm hỏng, sự lộn xộn - nhà điêu khắc, thợ chạm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der grobe Schnitzer + = einen großen Schnitzer machen +</t>
        </is>
      </c>
    </row>
    <row r="16714">
      <c r="A16714" t="inlineStr">
        <is>
          <t>Schnitzerei</t>
        </is>
      </c>
      <c r="B16714" t="inlineStr"/>
      <c r="C16714" t="inlineStr"/>
      <c r="D16714" t="inlineStr">
        <is>
          <t>nghệ thuật khắc, nghệ thuật tạc, nghệ thuật chạm, sự lạng thịt</t>
        </is>
      </c>
    </row>
    <row r="16715">
      <c r="A16715" t="inlineStr">
        <is>
          <t>Schnitzwerk</t>
        </is>
      </c>
      <c r="B16715" t="inlineStr"/>
      <c r="C16715" t="inlineStr"/>
      <c r="D16715" t="inlineStr">
        <is>
          <t>trang trí bằng hoa văn chữ triện, quấy rầy, làm phiền, làm bực bội, buồn phiền làm hao tổn, gặm, nhấm, ăn mòn, làm lăn tăn, làm gợn, phiền muộn, buồn phiền, bực dọc, băn khoăn - bứt rứt, bị gặm, bị nhấm, bị ăn mòn, lăn tăn, gợn, dập dờn</t>
        </is>
      </c>
    </row>
    <row r="16716">
      <c r="A16716" t="inlineStr">
        <is>
          <t>Schnorchel</t>
        </is>
      </c>
      <c r="B16716" t="inlineStr"/>
      <c r="C16716" t="inlineStr"/>
      <c r="D16716" t="inlineStr">
        <is>
          <t>ống thông hơi snort) - - snorkel, sự khịt, tiếng khịt khịt, cốc rượu nhỏ, hớp rượu = mit Schnorchel fahren +</t>
        </is>
      </c>
    </row>
    <row r="16717">
      <c r="A16717" t="inlineStr">
        <is>
          <t>Schnuller</t>
        </is>
      </c>
      <c r="B16717" t="inlineStr"/>
      <c r="C16717" t="inlineStr"/>
      <c r="D16717" t="inlineStr">
        <is>
          <t>người nộm, người rơm, người bung xung, bù nhìn, người giả, hình nhân làm đích, vật giả, người ngốc nghếch, người đần độn, đầu vú cao su, động tác giả, chân phải hạ bài, số bài của chân phải hạ bài</t>
        </is>
      </c>
    </row>
    <row r="16718">
      <c r="A16718" t="inlineStr">
        <is>
          <t>schnupfen</t>
        </is>
      </c>
      <c r="B16718" t="inlineStr"/>
      <c r="C16718" t="inlineStr"/>
      <c r="D16718" t="inlineStr">
        <is>
          <t>gạt bỏ hoa đèn, cắt hoa đèn, sniff, hít thuốc</t>
        </is>
      </c>
    </row>
    <row r="16719">
      <c r="A16719" t="inlineStr">
        <is>
          <t>Schnupftabak</t>
        </is>
      </c>
      <c r="B16719" t="inlineStr"/>
      <c r="C16719" t="inlineStr"/>
      <c r="D16719" t="inlineStr">
        <is>
          <t>hoa đèn, thuốc bột để hít, thuốc hít, sự hít thuốc, mùi = mit Schnupftabak beschmutzt +</t>
        </is>
      </c>
    </row>
    <row r="16720">
      <c r="A16720" t="inlineStr">
        <is>
          <t>Schnupftabakdose</t>
        </is>
      </c>
      <c r="B16720" t="inlineStr"/>
      <c r="C16720" t="inlineStr"/>
      <c r="D16720" t="inlineStr">
        <is>
          <t>hoa đèn, thuốc bột để hít, thuốc hít, sự hít thuốc, mùi</t>
        </is>
      </c>
    </row>
    <row r="16721">
      <c r="A16721" t="inlineStr">
        <is>
          <t>Schnupftuch</t>
        </is>
      </c>
      <c r="B16721" t="inlineStr"/>
      <c r="C16721" t="inlineStr"/>
      <c r="D16721" t="inlineStr">
        <is>
          <t>khăn tay, khăn mùi soa, khăn vuông quàng cổ neck handkerchief)</t>
        </is>
      </c>
    </row>
    <row r="16722">
      <c r="A16722" t="inlineStr">
        <is>
          <t>schnuppern</t>
        </is>
      </c>
      <c r="B16722" t="inlineStr"/>
      <c r="C16722" t="inlineStr"/>
      <c r="D16722" t="inlineStr">
        <is>
          <t>bịt mõm, khoá mõm, cấm đoán tự do ngôn luận, khoá miệng - khụt khịt, hít mạnh, nói giọng mũi, lời nói đạo đức = schnuppern +</t>
        </is>
      </c>
    </row>
    <row r="16723">
      <c r="A16723" t="inlineStr">
        <is>
          <t>Schnur</t>
        </is>
      </c>
      <c r="B16723" t="inlineStr"/>
      <c r="C16723" t="inlineStr"/>
      <c r="D16723" t="inlineStr">
        <is>
          <t>dải, băng, đai, nẹp, dải đóng gáy sách, dải cổ áo, dải băng, đoàn, toán, lũ, bọn, bầy, dàn nhạc, ban nhạc - cái ghim, cái cặp, cái kẹp, cái nạp đạn, sự đi nhanh, đứa bé láo xược, ranh con hỗn xược - dây thừng nhỏ, dây, đường sọc nối, nhung kẻ, quần nhung kẻ, mối ràng buộc, mối thắt buộc, coóc - dãy đồn bốt, hàng rào cảnh sát, hàng rào vệ sinh sanitary cordon), dây kim tuyến, gờ đầu tường, cây ăn quả xén trụi cành - buộc, dải buộc, ren, đăng ten - dây thừng, dây chão, dây bao quanh vũ đài, xâu, chuỗi, dây lây nhây - thớ, xơ, dây đàn, bảng ghi điểm, đàn ngựa thi, vỉa nhỏ, điều kiện ràng buộc - sợi xe, dây bện, sự bện, sự quấn lại với nhau, sự ôm ghi, cái ôm chặt, khúc uốn quanh, khúc cuộn = die dünne Schnur +</t>
        </is>
      </c>
    </row>
    <row r="16724">
      <c r="A16724" t="inlineStr">
        <is>
          <t>Schnurrbart</t>
        </is>
      </c>
      <c r="B16724" t="inlineStr"/>
      <c r="C16724" t="inlineStr"/>
      <c r="D16724" t="inlineStr">
        <is>
          <t>râu mép, ria mustache)</t>
        </is>
      </c>
    </row>
    <row r="16725">
      <c r="A16725" t="inlineStr">
        <is>
          <t>Schnurren</t>
        </is>
      </c>
      <c r="B16725" t="inlineStr"/>
      <c r="C16725" t="inlineStr"/>
      <c r="D16725" t="inlineStr">
        <is>
          <t>tiếng rừ... ừ... ừ</t>
        </is>
      </c>
    </row>
    <row r="16726">
      <c r="A16726" t="inlineStr">
        <is>
          <t>schnurren</t>
        </is>
      </c>
      <c r="B16726" t="inlineStr"/>
      <c r="C16726" t="inlineStr"/>
      <c r="D16726" t="inlineStr">
        <is>
          <t>kêu rừ... ừ... ừ</t>
        </is>
      </c>
    </row>
    <row r="16727">
      <c r="A16727" t="inlineStr">
        <is>
          <t>schnurstracks</t>
        </is>
      </c>
      <c r="B16727" t="inlineStr"/>
      <c r="C16727" t="inlineStr"/>
      <c r="D16727">
        <f> schnurstracks auf etwas zugehen +</f>
        <v/>
      </c>
    </row>
    <row r="16728">
      <c r="A16728" t="inlineStr">
        <is>
          <t>Schober</t>
        </is>
      </c>
      <c r="B16728" t="inlineStr"/>
      <c r="C16728" t="inlineStr"/>
      <c r="D16728" t="inlineStr">
        <is>
          <t>đống, đụn, cót, cây, nơi để rơm rạ, cái bĩu môi, cái nhăn mặt</t>
        </is>
      </c>
    </row>
    <row r="16729">
      <c r="A16729" t="inlineStr">
        <is>
          <t>Schobern</t>
        </is>
      </c>
      <c r="B16729" t="inlineStr"/>
      <c r="C16729" t="inlineStr"/>
      <c r="D16729" t="inlineStr">
        <is>
          <t>đánh đống, đánh đụn</t>
        </is>
      </c>
    </row>
    <row r="16730">
      <c r="A16730" t="inlineStr">
        <is>
          <t>Schock</t>
        </is>
      </c>
      <c r="B16730" t="inlineStr"/>
      <c r="C16730" t="inlineStr"/>
      <c r="D16730" t="inlineStr">
        <is>
          <t>vại, lọ, bình, chai, ) on the jar, on a jar, on jar hé mở, tiếng động chói tai, tiếng ken két làm gai người, sự rung chuyển mạnh, sự chao đảo mạnh, sự choáng người, sự choáng óc - sự gai người, sự bực bội, sự khó chịu, sự va chạm, sự bất đồng, sự không hoà hợp, sự bất hoà, sự cãi nhau, sự rung, sự chấn động - sự đụng chạm, sự đột xuất, sự đột biến, sự đột khởi, sự tấn công mãnh liệt và đột ngột, sự khích động, sự sửng sốt, cảm giác bất ngờ, sự tổn thương, sự xáo lộn, sự động đất - sốc, đống lúa là 12 lượm), mớ tóc bù xù, chó xù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t>
        </is>
      </c>
    </row>
    <row r="16731">
      <c r="A16731" t="inlineStr">
        <is>
          <t>schockieren</t>
        </is>
      </c>
      <c r="B16731" t="inlineStr"/>
      <c r="C16731" t="inlineStr"/>
      <c r="D16731" t="inlineStr">
        <is>
          <t>xúc phạm đến ý thức luân thường đạo lý của, thu lại - làm chướng tai gai mắt, làm căm phẫn, làm đau buồn, làm kinh tởm, cho điện giật, gây sốc, chạm mạnh, va mạnh, xếp thành đống - làm choáng váng, làm bất tỉnh nhân sự, làm sửng sốt, làm kinh ngạc, làm điếc tai</t>
        </is>
      </c>
    </row>
    <row r="16732">
      <c r="A16732" t="inlineStr">
        <is>
          <t>schockierend</t>
        </is>
      </c>
      <c r="B16732" t="inlineStr"/>
      <c r="C16732" t="inlineStr"/>
      <c r="D16732" t="inlineStr">
        <is>
          <t>chướng, khó coi, làm căm phẫn, làm kinh tởm, làm sửng sốt</t>
        </is>
      </c>
    </row>
    <row r="16733">
      <c r="A16733" t="inlineStr">
        <is>
          <t>Schockierende</t>
        </is>
      </c>
      <c r="B16733" t="inlineStr"/>
      <c r="C16733" t="inlineStr"/>
      <c r="D16733" t="inlineStr">
        <is>
          <t>tính chướng tai gai mắt, sự khó coi</t>
        </is>
      </c>
    </row>
    <row r="16734">
      <c r="A16734" t="inlineStr">
        <is>
          <t>Schokolade</t>
        </is>
      </c>
      <c r="B16734" t="inlineStr"/>
      <c r="C16734" t="inlineStr"/>
      <c r="D16734" t="inlineStr">
        <is>
          <t>sôcôla, kẹo sôcôla, nước sôcôla, màu sôcôla = eine Tafel Schokolade + = schmeckt Dir die Schokolade? +</t>
        </is>
      </c>
    </row>
    <row r="16735">
      <c r="A16735" t="inlineStr">
        <is>
          <t>Scholastiker</t>
        </is>
      </c>
      <c r="B16735" t="inlineStr"/>
      <c r="C16735" t="inlineStr"/>
      <c r="D16735" t="inlineStr">
        <is>
          <t>nhà triết học kinh viện</t>
        </is>
      </c>
    </row>
    <row r="16736">
      <c r="A16736" t="inlineStr">
        <is>
          <t>scholastisch</t>
        </is>
      </c>
      <c r="B16736" t="inlineStr"/>
      <c r="C16736" t="inlineStr"/>
      <c r="D16736" t="inlineStr">
        <is>
          <t>nhà trường, giáo dục, nhà giáo, học thuật, sách vở, kinh viện, lên mặt học giả, giáo điều, trường trung học</t>
        </is>
      </c>
    </row>
    <row r="16737">
      <c r="A16737" t="inlineStr">
        <is>
          <t>Scholle</t>
        </is>
      </c>
      <c r="B16737" t="inlineStr"/>
      <c r="C16737" t="inlineStr"/>
      <c r="D16737" t="inlineStr">
        <is>
          <t>cục, cục đất, đất đai, ruộng đất, người quê mùa cục mịch, người thô kệch clodhopper), xác thịt, thể chất, thịt cổ bò = die Scholle +</t>
        </is>
      </c>
    </row>
    <row r="16738">
      <c r="A16738" t="inlineStr">
        <is>
          <t>schonen</t>
        </is>
      </c>
      <c r="B16738" t="inlineStr"/>
      <c r="C16738" t="inlineStr"/>
      <c r="D16738" t="inlineStr">
        <is>
          <t>nghỉ, nghỉ ngơi, ngủ, yên nghỉ, chết, ngừng lại, dựa trên, tựa trên, đặt trên, chống vào &amp; ), ỷ vào, dựa vào, tin vào, ngưng lại, đọng lại, nhìn đăm đăm vào, mải nhìn, cho nghỉ ngơi, đặt lên - chống, dựa trên cơ sở, đặt trên cơ sở, căn cứ vào, còn, vẫn còn, vẫn cứ, cứ, tuỳ thuộc vào, tuỳ ở = sich schonen +</t>
        </is>
      </c>
    </row>
    <row r="16739">
      <c r="A16739" t="inlineStr">
        <is>
          <t>Schoner</t>
        </is>
      </c>
      <c r="B16739" t="inlineStr"/>
      <c r="C16739" t="inlineStr"/>
      <c r="D16739" t="inlineStr">
        <is>
          <t>thuyền hai buồm, toa xe che bạt prairie-schooner), cốc vại, nửa lít bia</t>
        </is>
      </c>
    </row>
    <row r="16740">
      <c r="A16740" t="inlineStr">
        <is>
          <t>schonungslos</t>
        </is>
      </c>
      <c r="B16740" t="inlineStr"/>
      <c r="C16740" t="inlineStr"/>
      <c r="D16740">
        <f> schonungslos +</f>
        <v/>
      </c>
    </row>
    <row r="16741">
      <c r="A16741" t="inlineStr">
        <is>
          <t>Schonzeit</t>
        </is>
      </c>
      <c r="B16741" t="inlineStr"/>
      <c r="C16741" t="inlineStr"/>
      <c r="D16741">
        <f> die Schonzeit +</f>
        <v/>
      </c>
    </row>
    <row r="16742">
      <c r="A16742" t="inlineStr">
        <is>
          <t>Schopf</t>
        </is>
      </c>
      <c r="B16742" t="inlineStr"/>
      <c r="C16742" t="inlineStr"/>
      <c r="D16742" t="inlineStr">
        <is>
          <t>chùm tóc phía trên trán, chùm lông trán = der Schopf + = die Gelegenheit beim Schopf ergreifen +</t>
        </is>
      </c>
    </row>
    <row r="16743">
      <c r="A16743" t="inlineStr">
        <is>
          <t>Schopfe</t>
        </is>
      </c>
      <c r="B16743" t="inlineStr"/>
      <c r="C16743" t="inlineStr"/>
      <c r="D16743">
        <f> die Gelegenheit beim Schopfe packen +</f>
        <v/>
      </c>
    </row>
    <row r="16744">
      <c r="A16744" t="inlineStr">
        <is>
          <t>Schoppen</t>
        </is>
      </c>
      <c r="B16744" t="inlineStr"/>
      <c r="C16744" t="inlineStr"/>
      <c r="D16744" t="inlineStr">
        <is>
          <t>Panh</t>
        </is>
      </c>
    </row>
    <row r="16745">
      <c r="A16745" t="inlineStr">
        <is>
          <t>Schorf</t>
        </is>
      </c>
      <c r="B16745" t="inlineStr"/>
      <c r="C16745" t="inlineStr"/>
      <c r="D16745" t="inlineStr">
        <is>
          <t>vỏ bánh, cùi bánh, mẩu bán mì khô, vỏ cứng, vỏ, mai, lớp, vảy cứng, vỏ trái đất, váng, cái hời hợt bề mặt, cái nông cạn, sự trơ tráo, sự vô liêm sỉ = der Schorf +</t>
        </is>
      </c>
    </row>
    <row r="16746">
      <c r="A16746" t="inlineStr">
        <is>
          <t>schorfig</t>
        </is>
      </c>
      <c r="B16746" t="inlineStr"/>
      <c r="C16746" t="inlineStr"/>
      <c r="D16746" t="inlineStr">
        <is>
          <t>có đóng vảy, ghẻ, hèn hạ, đê tiện</t>
        </is>
      </c>
    </row>
    <row r="16747">
      <c r="A16747" t="inlineStr">
        <is>
          <t>Schornstein</t>
        </is>
      </c>
      <c r="B16747" t="inlineStr"/>
      <c r="C16747" t="inlineStr"/>
      <c r="D16747" t="inlineStr">
        <is>
          <t>ống khói, lò sưởi, thông phong đèn, bóng đèn, miệng, khe núi, hẽm - cái phễu, phần dưới ống khói - người hút thuốc, người nghiện thuốc, smoking-car, smoking-concert - cây rơm, đụn rơm, Xtec, đống, một số lượng lớn, nhiều, cụm súng dựng chụm vào nhau, đám ống khói, núi đá cao, giá sách, nhà kho sách</t>
        </is>
      </c>
    </row>
    <row r="16748">
      <c r="A16748" t="inlineStr">
        <is>
          <t>Schornsteinfeger</t>
        </is>
      </c>
      <c r="B16748" t="inlineStr"/>
      <c r="C16748" t="inlineStr"/>
      <c r="D16748" t="inlineStr">
        <is>
          <t>sự quét, sự đảo, sự khoát, sự lướt, đoạn cong, đường cong, tầm, khả năng, sự xuất kích, mái chèo dài, cần múc nước, dải, người cạo ống khói, sweepstake, số nhiều) rác rưởi quét đi</t>
        </is>
      </c>
    </row>
    <row r="16749">
      <c r="A16749" t="inlineStr">
        <is>
          <t>Schote</t>
        </is>
      </c>
      <c r="B16749" t="inlineStr"/>
      <c r="C16749" t="inlineStr"/>
      <c r="D16749" t="inlineStr">
        <is>
          <t>cỏ khô, vỏ, trấu, lá bao, vỏ ngoài vô giá trị, bệnh ho khan - = die Schote +</t>
        </is>
      </c>
    </row>
    <row r="16750">
      <c r="A16750" t="inlineStr">
        <is>
          <t>Schotte</t>
        </is>
      </c>
      <c r="B16750" t="inlineStr"/>
      <c r="C16750" t="inlineStr"/>
      <c r="D16750">
        <f> der Schotte +</f>
        <v/>
      </c>
    </row>
    <row r="16751">
      <c r="A16751" t="inlineStr">
        <is>
          <t>Schottenrock</t>
        </is>
      </c>
      <c r="B16751" t="inlineStr"/>
      <c r="C16751" t="inlineStr"/>
      <c r="D16751" t="inlineStr">
        <is>
          <t>váy</t>
        </is>
      </c>
    </row>
    <row r="16752">
      <c r="A16752" t="inlineStr">
        <is>
          <t>Schotter</t>
        </is>
      </c>
      <c r="B16752" t="inlineStr"/>
      <c r="C16752" t="inlineStr"/>
      <c r="D16752" t="inlineStr">
        <is>
          <t>bì, đồ dằn, đá balat, sự chín chắn, sự chắc chắn, sự dày dạn - đá dăm nện, đường đắp bằng đá dăm nện, cách đắp đường bằng đá dăm nện - kim loại, đá lát đường, đá ba lát toad metal), đường sắt, đường ray, xe tăng, xe bọc thép, thuỷ tinh lỏng - gạch vụn bỏ đi, đá vụn bỏ đi, sỏi, cuội, sa khoáng mảnh vụn - đá cuội, chỗ có nhiều đá cuội, ván lợp, biển hàng nhỏ, tóc tỉa đuôi, kiểu tóc tỉa đuôi</t>
        </is>
      </c>
    </row>
    <row r="16753">
      <c r="A16753" t="inlineStr">
        <is>
          <t>Schottland</t>
        </is>
      </c>
      <c r="B16753" t="inlineStr"/>
      <c r="C16753" t="inlineStr"/>
      <c r="D16753">
        <f> die Grenze zwischen England und Schottland +</f>
        <v/>
      </c>
    </row>
    <row r="16754">
      <c r="A16754" t="inlineStr">
        <is>
          <t>schraffieren</t>
        </is>
      </c>
      <c r="B16754" t="inlineStr"/>
      <c r="C16754" t="inlineStr"/>
      <c r="D16754" t="inlineStr">
        <is>
          <t>làm nở trứng, ấp, ngấm ngầm bày đặt, ngấm ngầm dự định, nở, tô nét chải, gạch đường bóng = kreuzweise schraffieren +</t>
        </is>
      </c>
    </row>
    <row r="16755">
      <c r="A16755" t="inlineStr">
        <is>
          <t>Schraffierung</t>
        </is>
      </c>
      <c r="B16755" t="inlineStr"/>
      <c r="C16755" t="inlineStr"/>
      <c r="D16755" t="inlineStr">
        <is>
          <t>màu nhẹ, màu sắc, đường gạch bóng, nét chải</t>
        </is>
      </c>
    </row>
    <row r="16756">
      <c r="A16756" t="inlineStr">
        <is>
          <t>Schramme</t>
        </is>
      </c>
      <c r="B16756" t="inlineStr"/>
      <c r="C16756" t="inlineStr"/>
      <c r="D16756" t="inlineStr">
        <is>
          <t>chỗ da bị sầy, chỗ da bị xước - scaur, sẹo, vết sẹo, mối hận sâu sắc, nỗi đau khổ, vết nhơ - sự nạo, sự cạo, tiếng nạo, tiếng cạo kèn kẹt, tiếng sột soạt, tình trạng khó khăn, tình trạng lúng túng, sự kéo lê chân ra đằng sau - sự sầy da, vết xây sát, vết xước, vết thương nhẹ, vạch xuất phát, sự gãi, sự cào, bệnh nẻ, bộ tóc giả che một phần đầu scratch-wig), scratch race, old Scratch quỷ sứ = die Schramme +</t>
        </is>
      </c>
    </row>
    <row r="16757">
      <c r="A16757" t="inlineStr">
        <is>
          <t>Schrank</t>
        </is>
      </c>
      <c r="B16757" t="inlineStr"/>
      <c r="C16757" t="inlineStr"/>
      <c r="D16757" t="inlineStr">
        <is>
          <t>tủ, vỏ, nội các, chính phủ, phòng riêng - phòng ngủ nhỏ - tủ búp phê - sự ép, sự nén, sự bóp, sự ấn, sự đông đúc, sự chen chúc, đám đông chen chúc, đám đông xô lấn, sự thúc ép, sự hối hả, sự tất bật, cuộc hỗn chiến, cuộc loạn đả, cái ép, máy ép, máy nén bàn là - máy in orinting press), nhà máy in, thuật in, sự in, báo chí, tủ đóng vào tường, tủ đứng nhiều ngăn, sự căng hết, sự bắt lính = der eingebaute Schrank + = der verschließbare Schrank +</t>
        </is>
      </c>
    </row>
    <row r="16758">
      <c r="A16758" t="inlineStr">
        <is>
          <t>Schranke</t>
        </is>
      </c>
      <c r="B16758" t="inlineStr"/>
      <c r="C16758" t="inlineStr"/>
      <c r="D16758"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 cổng, số người mua vé vào xem, tiền mua vé gate-money), cửa đập, cửa cống, hàng rào chắn, đèo, hẽm núi, tấm ván che, ván chân, cửa van - giới hạn, hạn độ, người quá quắc, điều quá quắc</t>
        </is>
      </c>
    </row>
    <row r="16759">
      <c r="A16759" t="inlineStr">
        <is>
          <t>Schranken</t>
        </is>
      </c>
      <c r="B16759" t="inlineStr"/>
      <c r="C16759" t="inlineStr"/>
      <c r="D16759" t="inlineStr">
        <is>
          <t>giáp giới với, là biên giới của, vạch biên giới, quy định giới hạn cho, hạn chế, tiết chế, nảy bật lên, nhảy lên = in die Schranken treten +</t>
        </is>
      </c>
    </row>
    <row r="16760">
      <c r="A16760" t="inlineStr">
        <is>
          <t>Schrankkoffer</t>
        </is>
      </c>
      <c r="B16760" t="inlineStr"/>
      <c r="C16760" t="inlineStr"/>
      <c r="D16760" t="inlineStr">
        <is>
          <t>thân, hòm, rương, va li, trunk-line, vòi, thùng rửa quặng, trunk hose</t>
        </is>
      </c>
    </row>
    <row r="16761">
      <c r="A16761" t="inlineStr">
        <is>
          <t>Schraube</t>
        </is>
      </c>
      <c r="B16761" t="inlineStr"/>
      <c r="C16761" t="inlineStr"/>
      <c r="D16761" t="inlineStr">
        <is>
          <t>cái sàng, máy sàng, cái rây, mũi tên, cái then, cái chốt cửa, bó, súc, chớp, tiếng sét, bu-lông, sự chạy trốn, sự chạy lao đi - ngựa ốm, ngựa hom hem kiệt sức, đinh vít, đinh ốc, chân vịt, cánh quạt screw propeller), tàu có chân vịt screw steamer), sự siết con vít, người bủn xỉn, người keo cú, người bòn rút - tiền lương, gói nhỏ, cai ngục = eine Schraube locker haben +</t>
        </is>
      </c>
    </row>
    <row r="16762">
      <c r="A16762" t="inlineStr">
        <is>
          <t>schrauben</t>
        </is>
      </c>
      <c r="B16762" t="inlineStr"/>
      <c r="C16762" t="inlineStr"/>
      <c r="D16762" t="inlineStr">
        <is>
          <t>bắt vít, bắt vào bằng vít, vít chặt cửa, siết vít, vặn vít, ky cóp, bòn rút, bóp nặn, ép cho được, cau, nheo, mím, lên dây cót, xoáy = sich schrauben lassen +</t>
        </is>
      </c>
    </row>
    <row r="16763">
      <c r="A16763" t="inlineStr">
        <is>
          <t>Schraubendampfer</t>
        </is>
      </c>
      <c r="B16763" t="inlineStr"/>
      <c r="C16763" t="inlineStr"/>
      <c r="D16763" t="inlineStr">
        <is>
          <t>cái đẩy đi, máy đẩy đi, chân vịt, cánh quạt</t>
        </is>
      </c>
    </row>
    <row r="16764">
      <c r="A16764" t="inlineStr">
        <is>
          <t>Schraubendreher</t>
        </is>
      </c>
      <c r="B16764" t="inlineStr"/>
      <c r="C16764" t="inlineStr"/>
      <c r="D16764" t="inlineStr">
        <is>
          <t>chìa vít</t>
        </is>
      </c>
    </row>
    <row r="16765">
      <c r="A16765" t="inlineStr">
        <is>
          <t>Schraubenganges</t>
        </is>
      </c>
      <c r="B16765" t="inlineStr"/>
      <c r="C16765" t="inlineStr"/>
      <c r="D16765" t="inlineStr">
        <is>
          <t>hắc ín, sự ném, sự liệng, sự tung, sự hất, sự lao xuống, cách ném bóng, sự lao lên lao xuống, sự chồm lên chồm xuống, độ cao bay vọt lên, độ cao, mức độ, độ dốc, độ dốc của mái nhà - số hàng bày bán ở chợ, chỗ ngồi thường lệ, bước, bước răng</t>
        </is>
      </c>
    </row>
    <row r="16766">
      <c r="A16766" t="inlineStr">
        <is>
          <t>Schraubengewinde</t>
        </is>
      </c>
      <c r="B16766" t="inlineStr"/>
      <c r="C16766" t="inlineStr"/>
      <c r="D16766" t="inlineStr">
        <is>
          <t>chỉ, sợi chỉ, sợi dây, dòng, mạch, đường ren, mạch nhỏ</t>
        </is>
      </c>
    </row>
    <row r="16767">
      <c r="A16767" t="inlineStr">
        <is>
          <t>Schraubenlinie</t>
        </is>
      </c>
      <c r="B16767" t="inlineStr"/>
      <c r="C16767" t="inlineStr"/>
      <c r="D16767" t="inlineStr">
        <is>
          <t>hình xoắn ốc, đường xoắn ốc, đường đinh ốc, vành tai, ốc sên</t>
        </is>
      </c>
    </row>
    <row r="16768">
      <c r="A16768" t="inlineStr">
        <is>
          <t>Schraubenmutter</t>
        </is>
      </c>
      <c r="B16768" t="inlineStr"/>
      <c r="C16768" t="inlineStr"/>
      <c r="D16768" t="inlineStr">
        <is>
          <t>quả hạch, đầu, cục than nhỏ, đai ốc, người khó chơi, việc hắc búa, việc khó giải quyết, công tử bột, người ham thích, người điên rồ, người gàn dở</t>
        </is>
      </c>
    </row>
    <row r="16769">
      <c r="A16769" t="inlineStr">
        <is>
          <t>Schraubstock</t>
        </is>
      </c>
      <c r="B16769" t="inlineStr"/>
      <c r="C16769" t="inlineStr"/>
      <c r="D16769" t="inlineStr">
        <is>
          <t>thói xấu, nết xấu, thói hư tật xấu, sự truỵ lạc, sự đồi bại, chứng, tật, thiếu sót, của vice-president, vice-chancellor..., mỏ cặp, êtô = die Backe am Schraubstock + = im Schraubstock einpressen +</t>
        </is>
      </c>
    </row>
    <row r="16770">
      <c r="A16770" t="inlineStr">
        <is>
          <t>Schraubzwinge</t>
        </is>
      </c>
      <c r="B16770" t="inlineStr"/>
      <c r="C16770" t="inlineStr"/>
      <c r="D16770" t="inlineStr">
        <is>
          <t>thói xấu, nết xấu, thói hư tật xấu, sự truỵ lạc, sự đồi bại, chứng, tật, thiếu sót, của vice-president, vice-chancellor..., mỏ cặp, êtô</t>
        </is>
      </c>
    </row>
    <row r="16771">
      <c r="A16771" t="inlineStr">
        <is>
          <t>Schrebergarten</t>
        </is>
      </c>
      <c r="B16771" t="inlineStr"/>
      <c r="C16771" t="inlineStr"/>
      <c r="D16771" t="inlineStr">
        <is>
          <t>sự phân công, sự giao việc, sự định dùng, sự chia phần, sự phân phối, sự định phần, phần được chia, phần được phân phối, mảnh đất được phân phối để cày cấy, sự phiên chế - sự chuyển cho gia đình</t>
        </is>
      </c>
    </row>
    <row r="16772">
      <c r="A16772" t="inlineStr">
        <is>
          <t>Schreck</t>
        </is>
      </c>
      <c r="B16772" t="inlineStr"/>
      <c r="C16772" t="inlineStr"/>
      <c r="D16772" t="inlineStr">
        <is>
          <t>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 - sự sợ, sự kinh sợ, sự lo ngại, sự e ngại - sự kinh hoàng, sự hoang mang lo sợ, sự mua vội vì hốt hoảng, sự bán chạy vì hốt hoảng hoang mang - sự đụng chạm, sự va chạm, sự đột xuất, sự đột biến, sự đột khởi, sự tấn công mãnh liệt và đột ngột, sự khích động, sự sửng sốt, cảm giác bất ngờ, sự tổn thương, sự xáo lộn - sự động đất, sốc, đống lúa là 12 lượm), mớ tóc bù xù, chó xù - sự giật mình, cái giật mình, điều làm giật mình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 = der lähmende Schreck + = einen Schreck bekommen +</t>
        </is>
      </c>
    </row>
    <row r="16773">
      <c r="A16773" t="inlineStr">
        <is>
          <t>Schrecken</t>
        </is>
      </c>
      <c r="B16773" t="inlineStr"/>
      <c r="C16773" t="inlineStr"/>
      <c r="D16773" t="inlineStr">
        <is>
          <t>sự kinh ngạc, sự sửng sốt, sự hết sức ngạc nhiên - sự mất tinh thần, sự mất hết can đảm - sự hoảng sợ, người xấu xí kinh khủng, quỷ dạ xoa, người ăn mặc xấu xí, vật xấu xí kinh khủng - sự khiếp, sự ghê rợn, điều kinh khủng, cảnh khủng khiếp, sự ghét độc địa, sự ghê tởm, sự rùng mình, cơn rùng mình, sự sợ hãi, trạng thái ủ rũ buồn nản - sự kinh hãi, sự khiếp sợ, vật làm khiếp sợ, người làm khiếp sợ, mối kinh hãi, nỗi khiếp sợ, sự khủng bố = der jähe Schrecken + = in Schrecken versetzen + = die Nachricht jagte mir einen Schrecken ein. + = jemanden vor Schrecken ganz außer sich bringen + = es hat mir einen tüchtigen Schrecken eingejagt +</t>
        </is>
      </c>
    </row>
    <row r="16774">
      <c r="A16774" t="inlineStr">
        <is>
          <t>Schreckensherrschaft</t>
        </is>
      </c>
      <c r="B16774" t="inlineStr"/>
      <c r="C16774" t="inlineStr"/>
      <c r="D16774" t="inlineStr">
        <is>
          <t>chính sách khủng bố</t>
        </is>
      </c>
    </row>
    <row r="16775">
      <c r="A16775" t="inlineStr">
        <is>
          <t>Schreckenstat</t>
        </is>
      </c>
      <c r="B16775" t="inlineStr"/>
      <c r="C16775" t="inlineStr"/>
      <c r="D16775" t="inlineStr">
        <is>
          <t>tính hung bạo, sự tàn ác, sự tàn bạo, hành động hung ác, hành động tàn bạo, sự lầm to</t>
        </is>
      </c>
    </row>
    <row r="16776">
      <c r="A16776" t="inlineStr">
        <is>
          <t>Schreckgespenst</t>
        </is>
      </c>
      <c r="B16776" t="inlineStr"/>
      <c r="C16776" t="inlineStr"/>
      <c r="D16776" t="inlineStr">
        <is>
          <t>ma quỷ, yêu quái, ông ba bị - ngoáo ộp, vấn đề băn khoăn, vấn đề lo lắng - - quái vật đuôi rắn mình dê đầu sư tử, ngáo ộp, điều hão huyền, điều ảo tưởng - sự hoảng sợ, người xấu xí kinh khủng, quỷ dạ xoa, người ăn mặc xấu xí, vật xấu xí kinh khủng</t>
        </is>
      </c>
    </row>
    <row r="16777">
      <c r="A16777" t="inlineStr">
        <is>
          <t>schrecklich</t>
        </is>
      </c>
      <c r="B16777" t="inlineStr"/>
      <c r="C16777" t="inlineStr"/>
      <c r="D16777" t="inlineStr">
        <is>
          <t>ghê tởm, kinh tởm - làm kinh hoảng, làm kinh sợ, làm kinh hãi, làm thất kinh, kinh khủng - đáng kinh sợ, làm khiếp sợ, làm kinh hoàng - uy nghi, oai nghiêm, dễ sợ, khủng khiếp, lạ lùng, phi thường, hết sức, vô cùng, thật là, đáng tôn kính - độc ác, dữ tợn, hung ác, ác nghiệt, tàn ác, tàn bạo, tàn nhẫn, hiểm nghèo, tàn khốc, thảm khốc - ma tà, gian tà, quỷ quái, ác hiểm, hiểm độc - khốc liệt - - khiếp, kinh khiếp, làm run sợ, uy nghiêm lẫm liệt - rất tồi, rất xấu, hết sức rầy rà, rất khó chịu, rất bực mình, chán ngấy, làm mệt mỏi - ghê sợ, đáng sợ, sợ, sợ hãi, sợ sệt, e ngại, ghê khiếp, ghê gớm, quá tệ, kinh sợ - - dữ dội - xấu kinh khủng, to kinh khủng - rùng rợn - - gớm guốc - xấu xa, đáng ghét, hết sức khó chịu, quá lắm - khó chịu, lởm chởm - địa ngục, ở địa ngục, trời đánh thánh vật - xanh nhợt, tái mét, bệch bạc - mạnh mẽ, mãnh liệt, cực kỳ, rất - kỳ quái, quái dị, khổng lồ, hoàn toàn vô lý, hoàn toàn sai - đến chết được - đổ nát, tàn hại, gây tai hại, làm thất bại, làm phá sản - chướng, khó coi, làm căm phẫn, làm kinh tởm, làm sửng sốt - quá chừng, thậm tệ - hết mức, cực kỳ lớn = schrecklich +</t>
        </is>
      </c>
    </row>
    <row r="16778">
      <c r="A16778" t="inlineStr">
        <is>
          <t>Schrecklichkeit</t>
        </is>
      </c>
      <c r="B16778" t="inlineStr"/>
      <c r="C16778" t="inlineStr"/>
      <c r="D16778" t="inlineStr">
        <is>
          <t>tính chất ghê sợ, tính chất khủng khiếp, tính chất kinh khủng - sự khủng khiếp, sự kinh khiếp, sự kinh tởm, sự xấu xa, tính đáng ghét, tính hết sức khó chịu, tính quá quắc - sự kinh khủng, tính khó chịu, sự lởm chởm</t>
        </is>
      </c>
    </row>
    <row r="16779">
      <c r="A16779" t="inlineStr">
        <is>
          <t>Schrei</t>
        </is>
      </c>
      <c r="B16779" t="inlineStr"/>
      <c r="C16779" t="inlineStr"/>
      <c r="D16779" t="inlineStr">
        <is>
          <t>tiếng thét, tiếng hét, tiếng kêu thất thanh, tiếng kêu inh ỏi, tiếng cười phá lên screams of laughter), chuyện tức cười, người làm tức cười - tiếng kêu, sự la hét, sự hò hét, chầu khao - tiếng kêu thét, tiếng rít - tiếng la lớn, tiếng reo, tiếng hò reo, tiếng ho khúc khắc = der Schrei + = der laute Schrei + = der letzte Schrei + = der grelle Schrei + = der letzte Schrei +</t>
        </is>
      </c>
    </row>
    <row r="16780">
      <c r="A16780" t="inlineStr">
        <is>
          <t>Schreib-</t>
        </is>
      </c>
      <c r="B16780" t="inlineStr"/>
      <c r="C16780" t="inlineStr"/>
      <c r="D16780" t="inlineStr">
        <is>
          <t>công việc biên chép, văn phòng, tăng lữ</t>
        </is>
      </c>
    </row>
    <row r="16781">
      <c r="A16781" t="inlineStr">
        <is>
          <t>Schreibblock</t>
        </is>
      </c>
      <c r="B16781" t="inlineStr"/>
      <c r="C16781" t="inlineStr"/>
      <c r="D16781" t="inlineStr">
        <is>
          <t>đường cái, ngựa dễ cưỡi pad nag), cái đệm, cái lót, yên ngựa có đệm, tập giấy thấm, tập giấy, lõi hộp mực đóng dấu, cái đệm ống chân, gan bàn chân, bàn chân, giỏ, ổ ăn chơi, tiệm hút - tấm, bản, thẻ, phiến, bài vị, viên, bánh, thanh, thỏi, xếp giấy ghim lại</t>
        </is>
      </c>
    </row>
    <row r="16782">
      <c r="A16782" t="inlineStr">
        <is>
          <t>Schreiben</t>
        </is>
      </c>
      <c r="B16782" t="inlineStr"/>
      <c r="C16782" t="inlineStr"/>
      <c r="D16782" t="inlineStr">
        <is>
          <t>sự viết, sự viết tay, sự viết lách, kiểu viết, lối viết, chữ viết, bản viết tay, bản ghi chép, tài liệu, tác phẩm, sách, bài báo, nghề viết sách, nghề viết văn, nghiệp bút nghiên - thuật viết, thuật sáng tác = das Schreiben + = ich bin mit Schreiben beschäftigt +</t>
        </is>
      </c>
    </row>
    <row r="16783">
      <c r="A16783" t="inlineStr">
        <is>
          <t>schreiben</t>
        </is>
      </c>
      <c r="B16783" t="inlineStr"/>
      <c r="C16783" t="inlineStr"/>
      <c r="D16783" t="inlineStr">
        <is>
          <t>viết, sáng tác, + up, in) nhốt lại, nhốt vào chỗ quây - viết thư, giao dịch thư từ, viết văn, viết sách, làm thư ký, thảo ra, soạn, điền vào, viết vào, lộ ra = selbst schreiben + = falsch schreiben + = jemanden krank schreiben + = vergiß nicht zu schreiben + = vergiß nicht zu schreiben! + = etwas ins unreine schreiben + = es ist nicht nötig zu schreiben +</t>
        </is>
      </c>
    </row>
    <row r="16784">
      <c r="A16784" t="inlineStr">
        <is>
          <t>Schreibens</t>
        </is>
      </c>
      <c r="B16784" t="inlineStr"/>
      <c r="C16784" t="inlineStr"/>
      <c r="D16784">
        <f> des Lesens und Schreibens unkundig +</f>
        <v/>
      </c>
    </row>
    <row r="16785">
      <c r="A16785" t="inlineStr">
        <is>
          <t>Schreiber</t>
        </is>
      </c>
      <c r="B16785" t="inlineStr"/>
      <c r="C16785" t="inlineStr"/>
      <c r="D16785" t="inlineStr">
        <is>
          <t>người thư ký, tu sĩ, giáo sĩ, mục sư clerk in holy orders), người giúp việc bán hàng, nhân viên bán hàng, người biết đọc biết viết - người chuyên giữ một mục báo, nhà bình luận - người viết, nhà văn, tác giả - người biết viết, người sao chép bản thảo, người Do thái giữ công văn giấy tờ, nhà luật học và thần học Do thái, scriber - người thảo, sách dạy viết</t>
        </is>
      </c>
    </row>
    <row r="16786">
      <c r="A16786" t="inlineStr">
        <is>
          <t>Schreibkraft</t>
        </is>
      </c>
      <c r="B16786" t="inlineStr"/>
      <c r="C16786" t="inlineStr"/>
      <c r="D16786" t="inlineStr">
        <is>
          <t>người đánh máy</t>
        </is>
      </c>
    </row>
    <row r="16787">
      <c r="A16787" t="inlineStr">
        <is>
          <t>Schreibkunst</t>
        </is>
      </c>
      <c r="B16787" t="inlineStr"/>
      <c r="C16787" t="inlineStr"/>
      <c r="D16787" t="inlineStr">
        <is>
          <t>thuật viết, cách viết, lối viết, phong cách viết văn, văn phong</t>
        </is>
      </c>
    </row>
    <row r="16788">
      <c r="A16788" t="inlineStr">
        <is>
          <t>Schreibmarke</t>
        </is>
      </c>
      <c r="B16788" t="inlineStr"/>
      <c r="C16788" t="inlineStr"/>
      <c r="D16788" t="inlineStr">
        <is>
          <t>đai gạt</t>
        </is>
      </c>
    </row>
    <row r="16789">
      <c r="A16789" t="inlineStr">
        <is>
          <t>Schreibmaschine</t>
        </is>
      </c>
      <c r="B16789" t="inlineStr"/>
      <c r="C16789" t="inlineStr"/>
      <c r="D16789" t="inlineStr">
        <is>
          <t>máy chữ, người đánh máy = auf der Schreibmaschine schreiben +</t>
        </is>
      </c>
    </row>
    <row r="16790">
      <c r="A16790" t="inlineStr">
        <is>
          <t>Schreibmaschinenwalze</t>
        </is>
      </c>
      <c r="B16790" t="inlineStr"/>
      <c r="C16790" t="inlineStr"/>
      <c r="D16790" t="inlineStr">
        <is>
          <t>tấm ấn giấy, trục</t>
        </is>
      </c>
    </row>
    <row r="16791">
      <c r="A16791" t="inlineStr">
        <is>
          <t>Schreibmaterial</t>
        </is>
      </c>
      <c r="B16791" t="inlineStr"/>
      <c r="C16791" t="inlineStr"/>
      <c r="D16791" t="inlineStr">
        <is>
          <t>các thứ để viết, bút nghiên, công việc viết văn, công việc sáng tác văn học</t>
        </is>
      </c>
    </row>
    <row r="16792">
      <c r="A16792" t="inlineStr">
        <is>
          <t>Schreibschrift</t>
        </is>
      </c>
      <c r="B16792" t="inlineStr"/>
      <c r="C16792" t="inlineStr"/>
      <c r="D16792">
        <f> die Schreibschrift +</f>
        <v/>
      </c>
    </row>
    <row r="16793">
      <c r="A16793" t="inlineStr">
        <is>
          <t>Schreibtisch</t>
        </is>
      </c>
      <c r="B16793" t="inlineStr"/>
      <c r="C16793" t="inlineStr"/>
      <c r="D16793" t="inlineStr">
        <is>
          <t>cục, nha, vụ, bàn làm việc, bàn giấy, tủ có ngăn kéo, tủ com mốt - bàn viết mặt nghiêng, ghế bành ba chỗ ngồi, xôfa - bàn học sinh, bàn viết, công việc văn phòng, công tác văn thư, nghiệp bút nghiên, giá để kinh, giá để bản nhạc, bục giảng kinh, nơi thu tiền, toà soạn, tổ - thư ký, bí thư, bộ trưởng, tổng trưởng, secretaire</t>
        </is>
      </c>
    </row>
    <row r="16794">
      <c r="A16794" t="inlineStr">
        <is>
          <t>Schreibung</t>
        </is>
      </c>
      <c r="B16794" t="inlineStr"/>
      <c r="C16794" t="inlineStr"/>
      <c r="D16794" t="inlineStr">
        <is>
          <t>sự viết tồi, sự đọc tồi</t>
        </is>
      </c>
    </row>
    <row r="16795">
      <c r="A16795" t="inlineStr">
        <is>
          <t>Schreibwaren</t>
        </is>
      </c>
      <c r="B16795" t="inlineStr"/>
      <c r="C16795" t="inlineStr"/>
      <c r="D16795" t="inlineStr">
        <is>
          <t>đồ dùng văn phòng</t>
        </is>
      </c>
    </row>
    <row r="16796">
      <c r="A16796" t="inlineStr">
        <is>
          <t>Schreibweise</t>
        </is>
      </c>
      <c r="B16796" t="inlineStr"/>
      <c r="C16796" t="inlineStr"/>
      <c r="D16796" t="inlineStr">
        <is>
          <t>ký hiệu, lời chú thích, lời chú giải, lời ghi ch - bút lông chim, bút, ngòi bút, nghề cầm bút, nghề viết văn, bút pháp, văn phong, nhà văn, tác giả, chỗ quây, bâi rào kín, trại đồn điền, của penitentiary, con thiên nga cái</t>
        </is>
      </c>
    </row>
    <row r="16797">
      <c r="A16797" t="inlineStr">
        <is>
          <t>Schreien</t>
        </is>
      </c>
      <c r="B16797" t="inlineStr"/>
      <c r="C16797" t="inlineStr"/>
      <c r="D16797" t="inlineStr">
        <is>
          <t>tiếng gầm, tiếng rống, tiếng ầm ầm, tiếng la hét, tiếng om sòm, tiếng cười phá lên = zum Schreien +</t>
        </is>
      </c>
    </row>
    <row r="16798">
      <c r="A16798" t="inlineStr">
        <is>
          <t>schreien</t>
        </is>
      </c>
      <c r="B16798" t="inlineStr"/>
      <c r="C16798" t="inlineStr"/>
      <c r="D16798" t="inlineStr">
        <is>
          <t>+ out) nói oang oang - - 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gào, gào như mèo, đanh nhau như mèo - la hét, la vang, làm ồn ào, làm ầm ĩ, kêu la, phản đối ầm ĩ, hò hét - hú, hú! xuỵt, xuỵt, xuỵt gọi - kêu, bóp còi - huýt sáo, huýt còi, rúc lên, la hét phản đối, huýt sáo chế giễu - tru lên, hú lên, rít, rú, gào lên, khóc gào, la ó, ngoại động từ, thét lên, tru tréo lên - nói huênh hoang - gầm, rống lên, nổ đùng đùng, nổ ầm ầm, vang lên ầm ầm, la thét om sòm, thở khò khè, hét, gầm lên - kêu thét lên, hét lên, kêu thất thanh, kêu inh ỏi, rít lên, cười phá lên to scream with laughter) - - la, thét, cười ngặt nghẽo to shriek with laughter) - có gió mạnh, có gió thổi từng cơn dữ dội - - la om sòm, la ầm ĩ - reo, hò reo, ho khúc khắc - thét lác = schreien + = schreien + = schreien + = schreien + = schreien + = laut schreien +</t>
        </is>
      </c>
    </row>
    <row r="16799">
      <c r="A16799" t="inlineStr">
        <is>
          <t>schreiend</t>
        </is>
      </c>
      <c r="B16799" t="inlineStr"/>
      <c r="C16799" t="inlineStr"/>
      <c r="D16799" t="inlineStr">
        <is>
          <t>hò hét, la vang, ồn ào, ầm ĩ, hay kêu la, hay làm ầm lên - khóc lóc, kêu la, rõ ràng, hiển nhiên, trắng trợn - kêu lên, la lên, để kêu lên, than, cảm thán - có tính chất nhạc ja, như nhạc ja, vui nhộn, lố bịch tức cười - to, inh ỏi, nhiệt liệt, kịch liệt, sặc sỡ, loè loẹt, thích ồn ào, thích nói to, lớn - thét lên, thất thanh, tức cười, làm cười phá lên - om sòm = schreiend + = schreiend + = schreiend + = schreiend bunt +</t>
        </is>
      </c>
    </row>
    <row r="16800">
      <c r="A16800" t="inlineStr">
        <is>
          <t>Schreiende</t>
        </is>
      </c>
      <c r="B16800" t="inlineStr"/>
      <c r="C16800" t="inlineStr"/>
      <c r="D16800" t="inlineStr">
        <is>
          <t>tính chất to, tính chất ầm ĩ, sự nhiệt liệt, tính kịch liệt, tính sặc sỡ, tính loè loẹt</t>
        </is>
      </c>
    </row>
    <row r="16801">
      <c r="A16801" t="inlineStr">
        <is>
          <t>Schreier</t>
        </is>
      </c>
      <c r="B16801" t="inlineStr"/>
      <c r="C16801" t="inlineStr"/>
      <c r="D16801" t="inlineStr">
        <is>
          <t>người kêu, anh mõ, người rao, mõ toà, đứa trẻ hay vòi - người la hét phản đối, huýt sáo phản đối, còi nhà máy, còi ô tô - người la hét, người bị bệnh thở khò khè - người đánh thức, người khích động, dụng cụ để khuấy bia, lời nói dối trâng tráo</t>
        </is>
      </c>
    </row>
    <row r="16802">
      <c r="A16802" t="inlineStr">
        <is>
          <t>Schreihals</t>
        </is>
      </c>
      <c r="B16802" t="inlineStr"/>
      <c r="C16802" t="inlineStr"/>
      <c r="D16802" t="inlineStr">
        <is>
          <t>người kêu thét - người rít lên, người mách lẻo, chỉ điểm, chim non, bồ câu non - người la hét, người hay mách lẻo, người hay hớt, chỉ điểm non</t>
        </is>
      </c>
    </row>
    <row r="16803">
      <c r="A16803" t="inlineStr">
        <is>
          <t>Schrein</t>
        </is>
      </c>
      <c r="B16803" t="inlineStr"/>
      <c r="C16803" t="inlineStr"/>
      <c r="D16803" t="inlineStr">
        <is>
          <t>hòm đựng thánh cốt, lăng, mộ, điện thờ, miếu thờ, nơi linh thiêng = in einen Schrein einschließen +</t>
        </is>
      </c>
    </row>
    <row r="16804">
      <c r="A16804" t="inlineStr">
        <is>
          <t>Schreiner</t>
        </is>
      </c>
      <c r="B16804" t="inlineStr"/>
      <c r="C16804" t="inlineStr"/>
      <c r="D16804" t="inlineStr">
        <is>
          <t>thợ mộc - thợ làm đồ gỗ, hội viên nhiều câu lạc bộ, người có chân trong nhiều tổ chức</t>
        </is>
      </c>
    </row>
    <row r="16805">
      <c r="A16805" t="inlineStr">
        <is>
          <t>schreiten</t>
        </is>
      </c>
      <c r="B16805" t="inlineStr"/>
      <c r="C16805" t="inlineStr"/>
      <c r="D16805" t="inlineStr">
        <is>
          <t>đi từng bước, bước từng bước, chạy nước kiệu, bước từng bước qua, đi đi lại lại, đo bằng bước chân, dẫn tốc độ, chỉ đạo tốc độ - bước, bước đi, bước vào, lâm vào, giẫm lên, lây chân ấn vào, đạp vào, dận, khiêu vũ, nhảy, + out) đo bằng bước chân, làm bậc, làm bậc thang cho, dựng lên bệ - đi dài bước, đứng giạng chân, bước qua, đi bước dài, đứng giạng chân trên - đi, bước lên, đặt chân lên, đạp, đạp mái</t>
        </is>
      </c>
    </row>
    <row r="16806">
      <c r="A16806" t="inlineStr">
        <is>
          <t>Schrift</t>
        </is>
      </c>
      <c r="B16806" t="inlineStr"/>
      <c r="C16806" t="inlineStr"/>
      <c r="D16806" t="inlineStr">
        <is>
          <t>bình đựng nước rửa tội, bình đựng nước thánh, bình dầu, bầu dầu, suối nước, nguồn sông, nguồn gốc, căn nguyên - sự viết, sự viết tay, sự viết lách, kiểu viết, lối viết, chữ viết, bản viết tay, bản ghi chép, tài liệu, tác phẩm, sách, bài báo, nghề viết sách, nghề viết văn, nghiệp bút nghiên - thuật viết, thuật sáng tác = die Schrift + = die winzige Schrift + = die heilige Schrift + = die gotische Schrift + = die schlechte Schrift + = die gedrängte Schrift + = die serifenlose Schrift + = die Abschrift in großer Schrift + = der Anhänger der phonetischen Schrift +</t>
        </is>
      </c>
    </row>
    <row r="16807">
      <c r="A16807" t="inlineStr">
        <is>
          <t>Schriftart</t>
        </is>
      </c>
      <c r="B16807" t="inlineStr"/>
      <c r="C16807" t="inlineStr"/>
      <c r="D16807" t="inlineStr">
        <is>
          <t>bình đựng nước rửa tội, bình đựng nước thánh, bình dầu, bầu dầu, suối nước, nguồn sông, nguồn gốc, căn nguyên = die Schriftart +</t>
        </is>
      </c>
    </row>
    <row r="16808">
      <c r="A16808" t="inlineStr">
        <is>
          <t>Schriftgenerator</t>
        </is>
      </c>
      <c r="B16808" t="inlineStr"/>
      <c r="C16808" t="inlineStr"/>
      <c r="D16808" t="inlineStr">
        <is>
          <t>vật lồng vào, vật gài vào, tờ in rời, tờ ảnh rời, tờ thông tri, cảnh xem</t>
        </is>
      </c>
    </row>
    <row r="16809">
      <c r="A16809" t="inlineStr">
        <is>
          <t>Schriftkegel</t>
        </is>
      </c>
      <c r="B16809" t="inlineStr"/>
      <c r="C16809" t="inlineStr"/>
      <c r="D16809" t="inlineStr">
        <is>
          <t>chân, cẳng, xương ống chân, chân chim, ống chân tất dài, thân cột, cuống hoa, chuôi dao, tay chèo</t>
        </is>
      </c>
    </row>
    <row r="16810">
      <c r="A16810" t="inlineStr">
        <is>
          <t>schriftlich</t>
        </is>
      </c>
      <c r="B16810" t="inlineStr"/>
      <c r="C16810" t="inlineStr"/>
      <c r="D16810" t="inlineStr">
        <is>
          <t>viết ra, được thảo ra, tren giấy tờ, thành văn bản = schriftlich festhalten + = schriftlich klagen gegen +</t>
        </is>
      </c>
    </row>
    <row r="16811">
      <c r="A16811" t="inlineStr">
        <is>
          <t>Schriftrolle</t>
        </is>
      </c>
      <c r="B16811" t="inlineStr"/>
      <c r="C16811" t="inlineStr"/>
      <c r="D16811" t="inlineStr">
        <is>
          <t>cuộn giấy, cuộn da lừa, cuộn sách, cuộc câu đối, bảng danh sách, đường xoáy ốc, hình trang trí dạng cuộn</t>
        </is>
      </c>
    </row>
    <row r="16812">
      <c r="A16812" t="inlineStr">
        <is>
          <t>Schriftsatz</t>
        </is>
      </c>
      <c r="B16812" t="inlineStr"/>
      <c r="C16812" t="inlineStr"/>
      <c r="D16812" t="inlineStr">
        <is>
          <t>vòi nước, bình dầu, nguồn, nguồn sống, bộ chữ cùng c = der Schriftsatz +</t>
        </is>
      </c>
    </row>
    <row r="16813">
      <c r="A16813" t="inlineStr">
        <is>
          <t>Schriftsetzer</t>
        </is>
      </c>
      <c r="B16813" t="inlineStr"/>
      <c r="C16813" t="inlineStr"/>
      <c r="D16813" t="inlineStr">
        <is>
          <t>thợ sắp chữ</t>
        </is>
      </c>
    </row>
    <row r="16814">
      <c r="A16814" t="inlineStr">
        <is>
          <t>Schriftsteller</t>
        </is>
      </c>
      <c r="B16814" t="inlineStr"/>
      <c r="C16814" t="inlineStr"/>
      <c r="D16814" t="inlineStr">
        <is>
          <t>người soạn nhạc, người soạn, người sáng tác - người viết, nhà văn, tác giả - người thảo, người thư ký, sách dạy viết = der freie Schriftsteller + = der moderne Schriftsteller + = der klassische Schriftsteller + = ein befähigter Schriftsteller + = ein fruchtbarer Schriftsteller +</t>
        </is>
      </c>
    </row>
    <row r="16815">
      <c r="A16815" t="inlineStr">
        <is>
          <t>Schriftstellertum</t>
        </is>
      </c>
      <c r="B16815" t="inlineStr"/>
      <c r="C16815" t="inlineStr"/>
      <c r="D16815" t="inlineStr">
        <is>
          <t>nghề làm báo, nghề viết báo</t>
        </is>
      </c>
    </row>
    <row r="16816">
      <c r="A16816" t="inlineStr">
        <is>
          <t>Schriftzeichen</t>
        </is>
      </c>
      <c r="B16816" t="inlineStr"/>
      <c r="C16816" t="inlineStr"/>
      <c r="D16816" t="inlineStr">
        <is>
          <t>tính nết, tính cách, cá tính, đặc tính, đặc điểm, nét đặc sắc, chí khí, nghị lực, nhân vật, người lập dị, tên tuổi, danh tiếng, tiếng, giấy chứng nhận, chữ, nét chữ - nguyên bản, bản chính, chữ viết, chữ in ngả giống chữ viết, chữ viết tay giả chữ in, kịch bản phim đánh máy, bản phát thanh, câu trả lời viết</t>
        </is>
      </c>
    </row>
    <row r="16817">
      <c r="A16817" t="inlineStr">
        <is>
          <t>schrill</t>
        </is>
      </c>
      <c r="B16817" t="inlineStr"/>
      <c r="C16817" t="inlineStr"/>
      <c r="D16817" t="inlineStr">
        <is>
          <t>sắc, sắc bén, sắc sảo, nhạy, tinh, thính, buốt, gay gắc, kịch liệt, sâu sắc, cấp, nhọn, cao, the thé, có dấu sắc - lanh lảnh, chói tai - xé tai, rít lên kêu kèn kẹt, làm khó chịu, làm gai người - sắt, bén, rõ ràng, rõ rệt, sắc nét, thình lình, đột ngột, hắc, chua, rít the thé, cay nghiệt, độc địa, gay gắt, ác liệt, dữ dội, lạnh buốt, chói, thông minh, láu lỉnh, ma mảnh, bất chính, nhanh - mạnh, điếc, không kêu, thăng, diện, bảnh, đẹp, đẹp trai, sắc cạnh, sắc nhọn, đúng - điếc tai, inh tai, hay la gào, hay réo, hay nheo nhéo quấy rầy - = schrill + = schrill + = schrill tönen +</t>
        </is>
      </c>
    </row>
    <row r="16818">
      <c r="A16818" t="inlineStr">
        <is>
          <t>Schritte</t>
        </is>
      </c>
      <c r="B16818" t="inlineStr"/>
      <c r="C16818" t="inlineStr"/>
      <c r="D16818">
        <f> einige Schritte machen + = gemeinsame Schritte unternehmen +</f>
        <v/>
      </c>
    </row>
    <row r="16819">
      <c r="A16819" t="inlineStr">
        <is>
          <t>Schrittmacher</t>
        </is>
      </c>
      <c r="B16819" t="inlineStr"/>
      <c r="C16819" t="inlineStr"/>
      <c r="D16819" t="inlineStr">
        <is>
          <t>pace-maker, ngựa đi nước kiệu = mit Schrittmacher + = Schrittmacher sein für +</t>
        </is>
      </c>
    </row>
    <row r="16820">
      <c r="A16820" t="inlineStr">
        <is>
          <t>schrittweise</t>
        </is>
      </c>
      <c r="B16820" t="inlineStr"/>
      <c r="C16820" t="inlineStr"/>
      <c r="D16820">
        <f> schrittweise abbauen + = schrittweise einstellen + = schrittweise abschaffen +</f>
        <v/>
      </c>
    </row>
    <row r="16821">
      <c r="A16821" t="inlineStr">
        <is>
          <t>schroff</t>
        </is>
      </c>
      <c r="B16821" t="inlineStr"/>
      <c r="C16821" t="inlineStr"/>
      <c r="D16821" t="inlineStr">
        <is>
          <t>bất ngờ, đột ngột, vội vã, cộc lốc, lấc cấc, thô lỗ, dốc đứng, hiểm trở, gian nan, trúc trắc, rời rạc, bị đốn, bị chặt cụt, như thể bị đốn - có dốc đứng, cục mịch, chân thật, chất phác, không biết khách sáo màu mè - sống sượng, lỗ mãng, cộc cằn - có nhiều vách đá dốc lởm chởm, có nhiều vách đứng cheo leo - lởm chởm đá - cụt ngủn, ngắn gọn - - cáu kỉnh, gắt gỏng = schroff fragen +</t>
        </is>
      </c>
    </row>
    <row r="16822">
      <c r="A16822" t="inlineStr">
        <is>
          <t>Schroffheit</t>
        </is>
      </c>
      <c r="B16822" t="inlineStr"/>
      <c r="C16822" t="inlineStr"/>
      <c r="D16822" t="inlineStr">
        <is>
          <t>sự bất ngờ, sự đột ngột, sự vội vã, tính cộc lốc, tính lấc cấc, sự thô lỗ, thế dốc đứng, sự hiểm trở, sự gian nan, sự trúc trắc, sự rời rạc - tính cộc cằn, sự khó chịu, sự khắc nghiệt, tính khe khắc, tính khắc nghiệt, tính nghiêm khắc, sự gồ ghề, sự xù xì, chỗ lồi lên gồ ghề, mấu gồ ghề</t>
        </is>
      </c>
    </row>
    <row r="16823">
      <c r="A16823" t="inlineStr">
        <is>
          <t>Schrotkorn</t>
        </is>
      </c>
      <c r="B16823" t="inlineStr"/>
      <c r="C16823" t="inlineStr"/>
      <c r="D16823" t="inlineStr">
        <is>
          <t>viên vê nhỏ, đạn bắn chim, đạn súng hơi, viên thuốc tròn, cục tròn nổi</t>
        </is>
      </c>
    </row>
    <row r="16824">
      <c r="A16824" t="inlineStr">
        <is>
          <t>Schrott</t>
        </is>
      </c>
      <c r="B16824" t="inlineStr"/>
      <c r="C16824" t="inlineStr"/>
      <c r="D16824" t="inlineStr">
        <is>
          <t>mảnh nhỏ, mảnh rời, đầu thừa đuôi thẹo, mấu thừa, đoạn cắt, ảnh cắt, kim loại vụn, phế liệu, tóp mỡ, bã cá, cuộc ẩu đả, cuộc đánh nhau</t>
        </is>
      </c>
    </row>
    <row r="16825">
      <c r="A16825" t="inlineStr">
        <is>
          <t>Schrubben</t>
        </is>
      </c>
      <c r="B16825" t="inlineStr"/>
      <c r="C16825" t="inlineStr"/>
      <c r="D16825" t="inlineStr">
        <is>
          <t>bụi cây,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t>
        </is>
      </c>
    </row>
    <row r="16826">
      <c r="A16826" t="inlineStr">
        <is>
          <t>schrubben</t>
        </is>
      </c>
      <c r="B16826" t="inlineStr"/>
      <c r="C16826" t="inlineStr"/>
      <c r="D16826" t="inlineStr">
        <is>
          <t>đốt thành than, hoá thành than - lau, chùi cọ, xối nước sục sạch bùn, tẩy, gột, sục vội sục vàng, sục tìm, đi lướt qua - chùi, cọ, lọc hơi đốt, bỏ đi, huỷ bỏ - + up) thấm bằng miếng gạc, thông</t>
        </is>
      </c>
    </row>
    <row r="16827">
      <c r="A16827" t="inlineStr">
        <is>
          <t>Schrubber</t>
        </is>
      </c>
      <c r="B16827" t="inlineStr"/>
      <c r="C16827" t="inlineStr"/>
      <c r="D16827" t="inlineStr">
        <is>
          <t>người lau chùi, người cọ rửa, bàn chải cứng, máy lọc hơi đốt - giẻ lau sàn, miếng gạc, cái thông nòng súng, người vụng về, người hậu đậu, cầu vai</t>
        </is>
      </c>
    </row>
    <row r="16828">
      <c r="A16828" t="inlineStr">
        <is>
          <t>Schrulle</t>
        </is>
      </c>
      <c r="B16828" t="inlineStr"/>
      <c r="C16828" t="inlineStr"/>
      <c r="D16828" t="inlineStr">
        <is>
          <t>sự thích thú kỳ cục, sự thích thú dở hơi, điều thích thú kỳ cục, điều thích thú dở hơi, mốt nhất thời</t>
        </is>
      </c>
    </row>
    <row r="16829">
      <c r="A16829" t="inlineStr">
        <is>
          <t>schrullenhaft</t>
        </is>
      </c>
      <c r="B16829" t="inlineStr"/>
      <c r="C16829" t="inlineStr"/>
      <c r="D16829" t="inlineStr">
        <is>
          <t>kỳ cục, dở hơi, gàn, có những thích thú kỳ cục, có những thích thú dở hơi</t>
        </is>
      </c>
    </row>
    <row r="16830">
      <c r="A16830" t="inlineStr">
        <is>
          <t>schrullig</t>
        </is>
      </c>
      <c r="B16830" t="inlineStr"/>
      <c r="C16830" t="inlineStr"/>
      <c r="D16830" t="inlineStr">
        <is>
          <t>lạ lùng, kỳ quặc, khả nghi, đáng ngờ, khó ở, khó chịu, chóng mặt, say rượu, giả, tình dục đồng giới - bất thường, hay thay đổi, lang thang - kỳ quái, kỳ dị</t>
        </is>
      </c>
    </row>
    <row r="16831">
      <c r="A16831" t="inlineStr">
        <is>
          <t>schrumpelig</t>
        </is>
      </c>
      <c r="B16831" t="inlineStr"/>
      <c r="C16831" t="inlineStr"/>
      <c r="D16831" t="inlineStr">
        <is>
          <t>khô xác, nhăn nheo</t>
        </is>
      </c>
    </row>
    <row r="16832">
      <c r="A16832" t="inlineStr">
        <is>
          <t>Schrumpfen</t>
        </is>
      </c>
      <c r="B16832" t="inlineStr"/>
      <c r="C16832" t="inlineStr"/>
      <c r="D16832" t="inlineStr">
        <is>
          <t>sự co lại, sự hụt cân, số lượng co, số cân hụt</t>
        </is>
      </c>
    </row>
    <row r="16833">
      <c r="A16833" t="inlineStr">
        <is>
          <t>schrumpfen</t>
        </is>
      </c>
      <c r="B16833" t="inlineStr"/>
      <c r="C16833" t="inlineStr"/>
      <c r="D16833" t="inlineStr">
        <is>
          <t>đính ước, giao ước, kết giao, nhiễm, mắc, tiêm nhiễm, ký giao kèo, thầu, ky hợp đồng, thu nhỏ lại, co lại, rút lại, chụm lại, teo lại, làm đau lòng, rút gọn - ngắn lại, co vào, rút vào, lùi lại, lùi bước, chùn lại, làm co - làm nhăn lại, làm co lại, làm héo hon, quắt lại, quăn lại, héo hon</t>
        </is>
      </c>
    </row>
    <row r="16834">
      <c r="A16834" t="inlineStr">
        <is>
          <t>Schrumpfung</t>
        </is>
      </c>
      <c r="B16834" t="inlineStr"/>
      <c r="C16834" t="inlineStr"/>
      <c r="D16834" t="inlineStr">
        <is>
          <t>sự teo, sự hao mòn - sự tiêm nhiễm, sự mắc, sự thu nhỏ, sự co, sự teo lại, cách viết gọn, sự rút gọn, từ rút gọn - sự co lại, sự hụt cân, số lượng co, số cân hụt</t>
        </is>
      </c>
    </row>
    <row r="16835">
      <c r="A16835" t="inlineStr">
        <is>
          <t>Schub</t>
        </is>
      </c>
      <c r="B16835" t="inlineStr"/>
      <c r="C16835" t="inlineStr"/>
      <c r="D16835" t="inlineStr">
        <is>
          <t>mẻ, đợt, chuyển, khoá - kéo lớn, sự xén, lông cừu xén ra, sự trượt, sự dịch chuyển, sheers - sự xô đẩy, lõi thân cây lạnh - sự đẩy mạnh, nhát đâm, cuộc tấn công mạnh, sự đột phá, sự thọc sâu, sự công kích, sự tấn công thình lình, sức đè, sức ép, sự đè gãy = der psychotische Schub +</t>
        </is>
      </c>
    </row>
    <row r="16836">
      <c r="A16836" t="inlineStr">
        <is>
          <t>Schubfach</t>
        </is>
      </c>
      <c r="B16836" t="inlineStr"/>
      <c r="C16836" t="inlineStr"/>
      <c r="D16836" t="inlineStr">
        <is>
          <t>người kéo, người nhổ, người lính, người vẽ, người trích rượu, ngăn kéo</t>
        </is>
      </c>
    </row>
    <row r="16837">
      <c r="A16837" t="inlineStr">
        <is>
          <t>Schubkarren</t>
        </is>
      </c>
      <c r="B16837" t="inlineStr"/>
      <c r="C16837" t="inlineStr"/>
      <c r="D16837" t="inlineStr">
        <is>
          <t>gò, đống, nấm mồ, lợn thiến - xe cút kít</t>
        </is>
      </c>
    </row>
    <row r="16838">
      <c r="A16838" t="inlineStr">
        <is>
          <t>Schubkraft</t>
        </is>
      </c>
      <c r="B16838" t="inlineStr"/>
      <c r="C16838" t="inlineStr"/>
      <c r="D16838" t="inlineStr">
        <is>
          <t>sự đẩy mạnh, sự xô đẩy, nhát đâm, cuộc tấn công mạnh, sự đột phá, sự thọc sâu, sự công kích, sự tấn công thình lình, sức đè, sức ép, sự đè gãy</t>
        </is>
      </c>
    </row>
    <row r="16839">
      <c r="A16839" t="inlineStr">
        <is>
          <t>Schublade</t>
        </is>
      </c>
      <c r="B16839" t="inlineStr"/>
      <c r="C16839" t="inlineStr"/>
      <c r="D16839" t="inlineStr">
        <is>
          <t>người kéo, người nhổ, người lính, người vẽ, người trích rượu, ngăn kéo</t>
        </is>
      </c>
    </row>
    <row r="16840">
      <c r="A16840" t="inlineStr">
        <is>
          <t>schubsen</t>
        </is>
      </c>
      <c r="B16840" t="inlineStr"/>
      <c r="C16840" t="inlineStr"/>
      <c r="D16840" t="inlineStr">
        <is>
          <t>khom xuống, gập cong, uốn cong - lắc nhẹ, xóc nhẹ, đẩy nhẹ, hích bằng cùi tay, nhắc lại, gợi lại, đi lắc lư, bước đi khó khăn, bước đi thong thả, tiến hành, tiến triển, tiếp tục, chạy nước kiệu chậm, đi, lên đường</t>
        </is>
      </c>
    </row>
    <row r="16841">
      <c r="A16841" t="inlineStr">
        <is>
          <t>Schuft</t>
        </is>
      </c>
      <c r="B16841" t="inlineStr"/>
      <c r="C16841" t="inlineStr"/>
      <c r="D16841" t="inlineStr">
        <is>
          <t>người đê tiện, người ăn nói tục tĩu - đồ ti tiện, đồ vô lại, đồ đểu cáng, kẻ đáng khinh, người lái xe khách, đứa bé để sai vặt, đứa bé nhặt bóng - chó săn, kẻ đê tiện đáng khinh, người theo vết giầy đi tìm hare), houndfish - kẻ bất lương, kẻ đểu giả, kẻ vô dụng - kẻ, thằng ranh con, nhãi ranh - thằng đểu, thằng xỏ lá ba que, kẻ lừa đảo, kẻ lêu lổng, thằng ma cà bông, thằng nhóc tinh nghịch, voi độc, trâu độc, cây con yếu, cây con xấu, ngựa thi nhút nhát, chó săn nhút nhát - người vô dụng, người bất tài, người vô liêm sỉ, người đáng ghét - kẻ đểu cáng, kẻ xỏ lá, tên vô lại, thằng chó - chồn hôi, bộ lông chồn hôi, người bẩn thỉu hôi hám, người đáng khinh bỉ - côn đồ, kẻ hung ác, thằng bé tinh quái, thằng quỷ sứ con, người quê mùa thô kệch, villein - giun, sâu, trùng, đường ren, người không đáng kể, người đáng khinh, đồ giun dế - người khổ sở, người cùng khổ, người bất hạnh, kẻ hèn hạ, kẻ đê tiện, kẻ khốn nạn, thằng bé, con bé</t>
        </is>
      </c>
    </row>
    <row r="16842">
      <c r="A16842" t="inlineStr">
        <is>
          <t>schuften</t>
        </is>
      </c>
      <c r="B16842" t="inlineStr"/>
      <c r="C16842" t="inlineStr"/>
      <c r="D16842" t="inlineStr">
        <is>
          <t>+ on, along) đi nặng nề, lê bước khó nhọc, làm cần cù, làm cật lực, làm rán sức, lê bước đi - + up) bít lại bằng nút, nút lại, thoi, thụi, đấm, cho ăn đạn, cho ăn kẹo đồng, nhai nhải mâi để cố phổ biến, rán sức, cần cù, học gạo, "cày" ) - = schuften + = ich muß schwer schuften +</t>
        </is>
      </c>
    </row>
    <row r="16843">
      <c r="A16843" t="inlineStr">
        <is>
          <t>schuftig</t>
        </is>
      </c>
      <c r="B16843" t="inlineStr"/>
      <c r="C16843" t="inlineStr"/>
      <c r="D16843" t="inlineStr">
        <is>
          <t>đê tiện, tục tĩu - vô giáo dục, vô lại, đểu cáng - côn đồ, bất lương, đểu giả - có đóng vảy, ghẻ, hèn hạ</t>
        </is>
      </c>
    </row>
    <row r="16844">
      <c r="A16844" t="inlineStr">
        <is>
          <t>Schuhanzieher</t>
        </is>
      </c>
      <c r="B16844" t="inlineStr"/>
      <c r="C16844" t="inlineStr"/>
      <c r="D16844" t="inlineStr">
        <is>
          <t>cái bót</t>
        </is>
      </c>
    </row>
    <row r="16845">
      <c r="A16845" t="inlineStr">
        <is>
          <t>Schuhen</t>
        </is>
      </c>
      <c r="B16845" t="inlineStr"/>
      <c r="C16845" t="inlineStr"/>
      <c r="D16845" t="inlineStr">
        <is>
          <t>bông, cây oải hương spike lavender), cá thu con, đầu nhọn, gai, que nhọn, chấn song sắt nhọn đầu, đinh đế giày, đinh đóng đường ray</t>
        </is>
      </c>
    </row>
    <row r="16846">
      <c r="A16846" t="inlineStr">
        <is>
          <t>Schuhmacher</t>
        </is>
      </c>
      <c r="B16846" t="inlineStr"/>
      <c r="C16846" t="inlineStr"/>
      <c r="D16846" t="inlineStr">
        <is>
          <t>thợ đóng giày</t>
        </is>
      </c>
    </row>
    <row r="16847">
      <c r="A16847" t="inlineStr">
        <is>
          <t>Schuhputzen</t>
        </is>
      </c>
      <c r="B16847" t="inlineStr"/>
      <c r="C16847" t="inlineStr"/>
      <c r="D16847" t="inlineStr">
        <is>
          <t>ánh sáng, ánh nắng, nước bóng, sự cãi nhau, sự huyên náo, sự chấn động dư luận, trò chơi khăm, trò chơi xỏ</t>
        </is>
      </c>
    </row>
    <row r="16848">
      <c r="A16848" t="inlineStr">
        <is>
          <t>Schuhputzer</t>
        </is>
      </c>
      <c r="B16848" t="inlineStr"/>
      <c r="C16848" t="inlineStr"/>
      <c r="D16848" t="inlineStr">
        <is>
          <t>người đánh giày, em bé đánh giày</t>
        </is>
      </c>
    </row>
    <row r="16849">
      <c r="A16849" t="inlineStr">
        <is>
          <t>Schuhwichse</t>
        </is>
      </c>
      <c r="B16849" t="inlineStr"/>
      <c r="C16849" t="inlineStr"/>
      <c r="D16849" t="inlineStr">
        <is>
          <t>xi đen, xi - nước bóng, nước láng, nước đánh bóng, vẻ lịch sự, vẻ tao nhã, vẻ thanh nhã</t>
        </is>
      </c>
    </row>
    <row r="16850">
      <c r="A16850" t="inlineStr">
        <is>
          <t>Schul-</t>
        </is>
      </c>
      <c r="B16850" t="inlineStr"/>
      <c r="C16850" t="inlineStr"/>
      <c r="D16850" t="inlineStr">
        <is>
          <t>nhà trường, giáo dục, nhà giáo, học thuật, sách vở, kinh viện, lên mặt học giả, giáo điều, trường trung học</t>
        </is>
      </c>
    </row>
    <row r="16851">
      <c r="A16851" t="inlineStr">
        <is>
          <t>Schularbeit</t>
        </is>
      </c>
      <c r="B16851" t="inlineStr"/>
      <c r="C16851" t="inlineStr"/>
      <c r="D16851" t="inlineStr">
        <is>
          <t>nhiệm vụ, nghĩa vụ, phận sự, bài làm, bài tập, công tác, công việc, lời quở trách, lời phê bình, lời mắng nhiếc</t>
        </is>
      </c>
    </row>
    <row r="16852">
      <c r="A16852" t="inlineStr">
        <is>
          <t>Schulaufgabe</t>
        </is>
      </c>
      <c r="B16852" t="inlineStr"/>
      <c r="C16852" t="inlineStr"/>
      <c r="D16852" t="inlineStr">
        <is>
          <t>sự giao việc, sự phân công, việc được giao, việc được phân công, sự chia phần, sự cho là, sự quy cho, sự nhượng lại, sự chuyển nhượng, chứng từ chuyển nhượng</t>
        </is>
      </c>
    </row>
    <row r="16853">
      <c r="A16853" t="inlineStr">
        <is>
          <t>Schulbank</t>
        </is>
      </c>
      <c r="B16853" t="inlineStr"/>
      <c r="C16853" t="inlineStr"/>
      <c r="D16853" t="inlineStr">
        <is>
          <t>hình, hình thể, hình dạng, hình dáng, hình thức, hình thái, dạng, lớp, thể thức, nghi thức, thủ tục, lề thói, mẫu có chỗ trống, tình trạng sức khoẻ, sự phấn khởi, ghế dài, khuôn, hang thỏ - ắc quy, sự ghép, sự thiết lập</t>
        </is>
      </c>
    </row>
    <row r="16854">
      <c r="A16854" t="inlineStr">
        <is>
          <t>schulden</t>
        </is>
      </c>
      <c r="B16854" t="inlineStr"/>
      <c r="C16854" t="inlineStr"/>
      <c r="D16854" t="inlineStr">
        <is>
          <t>nợ, hàm ơn, có được, nhờ ở = schulden machen +</t>
        </is>
      </c>
    </row>
    <row r="16855">
      <c r="A16855" t="inlineStr">
        <is>
          <t>schuldenfrei</t>
        </is>
      </c>
      <c r="B16855" t="inlineStr"/>
      <c r="C16855" t="inlineStr"/>
      <c r="D16855" t="inlineStr">
        <is>
          <t>nổi lênh đênh, lơ lửng không), trên biển, trên tàu thuỷ, ngập nước, lan truyền đi, thịnh vượng, hoạt động sôi nổi, hết nợ, sạch mợ, không mắc nợ ai, đang lưu hành, không ổn định - trôi nổi</t>
        </is>
      </c>
    </row>
    <row r="16856">
      <c r="A16856" t="inlineStr">
        <is>
          <t>schuldig</t>
        </is>
      </c>
      <c r="B16856" t="inlineStr"/>
      <c r="C16856" t="inlineStr"/>
      <c r="D16856" t="inlineStr">
        <is>
          <t>đáng khiển trách, có tội, tội lỗi - phạm tội, lỗi lầm, chểnh mảng, lơ là nhiệm vụ, không trả đúng kỳ hạn - đến kỳ đòi, đến kỳ, đến hạn, phải trả, đáng, xứng đáng, thích đáng, đúng với quyền được hưởng, đúng với cái được hưởng, vì, do bởi, tại, nhờ có, phải đến, phải, đúng - còn phải trả nợ = schuldig sein +</t>
        </is>
      </c>
    </row>
    <row r="16857">
      <c r="A16857" t="inlineStr">
        <is>
          <t>Schuldige</t>
        </is>
      </c>
      <c r="B16857" t="inlineStr"/>
      <c r="C16857" t="inlineStr"/>
      <c r="D16857" t="inlineStr">
        <is>
          <t>kẻ có tội, thủ phạm, bị cáo</t>
        </is>
      </c>
    </row>
    <row r="16858">
      <c r="A16858" t="inlineStr">
        <is>
          <t>schuldlos</t>
        </is>
      </c>
      <c r="B16858" t="inlineStr"/>
      <c r="C16858" t="inlineStr"/>
      <c r="D16858" t="inlineStr">
        <is>
          <t>không thể khiển trách được, vô tội, không có lỗi - sạch, sạch sẽ, trong sạch không tội lỗi, không lỗi, dễ đọc, thẳng, không có mấu, không nham nhở, cân đối, đẹp, nhanh, khéo gọn, không bị ô uế, không bệnh tật, có thể ăn thịt được, hoàn toàn - hẳn</t>
        </is>
      </c>
    </row>
    <row r="16859">
      <c r="A16859" t="inlineStr">
        <is>
          <t>Schuldlosigkeit</t>
        </is>
      </c>
      <c r="B16859" t="inlineStr"/>
      <c r="C16859" t="inlineStr"/>
      <c r="D16859" t="inlineStr">
        <is>
          <t>tính vô tội, tính không có tội, tính trong trắng, sự còn trinh, tính ngây thơ, tính không có hại, tính không hại, người vô tội, người ngây thơ</t>
        </is>
      </c>
    </row>
    <row r="16860">
      <c r="A16860" t="inlineStr">
        <is>
          <t>Schuldner</t>
        </is>
      </c>
      <c r="B16860" t="inlineStr"/>
      <c r="C16860" t="inlineStr"/>
      <c r="D16860" t="inlineStr">
        <is>
          <t>người mắc nợ, con nợ, người chưa thực hiện được = der säumige Schuldner +</t>
        </is>
      </c>
    </row>
    <row r="16861">
      <c r="A16861" t="inlineStr">
        <is>
          <t>Schuldposten</t>
        </is>
      </c>
      <c r="B16861" t="inlineStr"/>
      <c r="C16861" t="inlineStr"/>
      <c r="D16861" t="inlineStr">
        <is>
          <t>tiếng tích tắc, chút, lát, khoảnh khắc, giây lát, dấu kiểm " v", con bét, con ve, con tíc, vải bọc, sự mua chịu, sự bán chịu = der Schuldposten +</t>
        </is>
      </c>
    </row>
    <row r="16862">
      <c r="A16862" t="inlineStr">
        <is>
          <t>Schuldschein</t>
        </is>
      </c>
      <c r="B16862" t="inlineStr"/>
      <c r="C16862" t="inlineStr"/>
      <c r="D16862" t="inlineStr">
        <is>
          <t>giấy nợ - của I owe you, văn tự - lời ghi, lời ghi chép, lời ghi chú, lời chú giải, sự lưu ý, sự chú ý, bức thư ngắn, công hàm, phiếu, giấy, dấu, dấu hiệu, vết, tiếng tăm, danh tiếng, nốt, phím, điệu, vẻ, giọng, mùi - nghĩa vụ, bổn phận, ơn, sự mang ơn, sự biết ơn, sự hàm ơn, giao ước - sự cam kết trước toà, tiền bảo chứng - hợp đồng có đóng dấu, ngành chuyên môn, ngành chuyên khoa, nét đặc biệt, món đặc biệt, sản phẩm đặc biệt</t>
        </is>
      </c>
    </row>
    <row r="16863">
      <c r="A16863" t="inlineStr">
        <is>
          <t>Schule</t>
        </is>
      </c>
      <c r="B16863" t="inlineStr"/>
      <c r="C16863" t="inlineStr"/>
      <c r="D16863" t="inlineStr">
        <is>
          <t>đàn cá, bầy cá, trường học, học đường, trường sở, phòng học, trường, hiện trường, giảng đường, buổi học, giờ học, giờ lên lớp, sự đi học, trường phái, môn học, phòng thi, sự thi, môn đệ - môn sinh, sách dạy đàn - sự dạy dỗ, sự rèn luyện, sự đào tạo, sự tập dượt, sự uốn cây, sự chĩa súng, sự nhắm bắn = in der Schule + = die höhere Schule + = die Schule ist aus + = die Schule besuchen + = die Schule fällt aus + = die Schule schwänzen + = die Schule schwänzend + = in die Schule gehen + = die berufsbildende Schule + = in die Schule schicken + = aus der Schule plaudern + = von der Schule verweisen + = das hieße aus der Schule plaudern + = von der Schule geworfen werden + = eine harte Schule durchmachen lassen +</t>
        </is>
      </c>
    </row>
    <row r="16864">
      <c r="A16864" t="inlineStr">
        <is>
          <t>schulen</t>
        </is>
      </c>
      <c r="B16864" t="inlineStr"/>
      <c r="C16864" t="inlineStr"/>
      <c r="D16864" t="inlineStr">
        <is>
          <t>khép vào kỷ luật, đưa vào kỷ luật, rèn luyện, trừng phạt, đánh đập - thực hành, đem thực hành, làm, hành, tập, tập luyện, âm mưu, mưu đồ, làm nghề, hành nghề, lợi dụng, bịp, lừa bịp - hợp thành đàn, bơi thành bầy, cho đi học, dạy dỗ giáo dục, rèn luyện cho vào khuôn phép</t>
        </is>
      </c>
    </row>
    <row r="16865">
      <c r="A16865" t="inlineStr">
        <is>
          <t>schulend</t>
        </is>
      </c>
      <c r="B16865" t="inlineStr"/>
      <c r="C16865" t="inlineStr"/>
      <c r="D16865" t="inlineStr">
        <is>
          <t>kỷ luật, để đưa vào kỷ luật, có tính chất rèn luyện trí óc, để rèn luyện trí óc</t>
        </is>
      </c>
    </row>
    <row r="16866">
      <c r="A16866" t="inlineStr">
        <is>
          <t>Schulflugzeug</t>
        </is>
      </c>
      <c r="B16866" t="inlineStr"/>
      <c r="C16866" t="inlineStr"/>
      <c r="D16866" t="inlineStr">
        <is>
          <t>người dạy, người huấn luyện, huấn luyện viên</t>
        </is>
      </c>
    </row>
    <row r="16867">
      <c r="A16867" t="inlineStr">
        <is>
          <t>Schulgeld</t>
        </is>
      </c>
      <c r="B16867" t="inlineStr"/>
      <c r="C16867" t="inlineStr"/>
      <c r="D16867" t="inlineStr">
        <is>
          <t>tiền thù lao, tiền thưởng, tiền nguyệt liễm, học phí, gia sản, lânh địa, thái ấp - tiền học</t>
        </is>
      </c>
    </row>
    <row r="16868">
      <c r="A16868" t="inlineStr">
        <is>
          <t>Schulhof</t>
        </is>
      </c>
      <c r="B16868" t="inlineStr"/>
      <c r="C16868" t="inlineStr"/>
      <c r="D16868" t="inlineStr">
        <is>
          <t>khu sân bãi, khu trường sở - sân chơi, sân thể thao</t>
        </is>
      </c>
    </row>
    <row r="16869">
      <c r="A16869" t="inlineStr">
        <is>
          <t>Schuljahr</t>
        </is>
      </c>
      <c r="B16869" t="inlineStr"/>
      <c r="C16869" t="inlineStr"/>
      <c r="D16869" t="inlineStr">
        <is>
          <t>năm học</t>
        </is>
      </c>
    </row>
    <row r="16870">
      <c r="A16870" t="inlineStr">
        <is>
          <t>Schulklasse</t>
        </is>
      </c>
      <c r="B16870" t="inlineStr"/>
      <c r="C16870" t="inlineStr"/>
      <c r="D16870" t="inlineStr">
        <is>
          <t>hình, hình thể, hình dạng, hình dáng, hình thức, hình thái, dạng, lớp, thể thức, nghi thức, thủ tục, lề thói, mẫu có chỗ trống, tình trạng sức khoẻ, sự phấn khởi, ghế dài, khuôn, hang thỏ - ắc quy, sự ghép, sự thiết lập</t>
        </is>
      </c>
    </row>
    <row r="16871">
      <c r="A16871" t="inlineStr">
        <is>
          <t>Schulmann</t>
        </is>
      </c>
      <c r="B16871" t="inlineStr"/>
      <c r="C16871" t="inlineStr"/>
      <c r="D16871" t="inlineStr">
        <is>
          <t>nhà triết học kinh viện</t>
        </is>
      </c>
    </row>
    <row r="16872">
      <c r="A16872" t="inlineStr">
        <is>
          <t>Schulmappe</t>
        </is>
      </c>
      <c r="B16872" t="inlineStr"/>
      <c r="C16872" t="inlineStr"/>
      <c r="D16872" t="inlineStr">
        <is>
          <t>túi, cặp da</t>
        </is>
      </c>
    </row>
    <row r="16873">
      <c r="A16873" t="inlineStr">
        <is>
          <t>Schulmeister</t>
        </is>
      </c>
      <c r="B16873" t="inlineStr"/>
      <c r="C16873" t="inlineStr"/>
      <c r="D16873" t="inlineStr">
        <is>
          <t>nhà sư phạm, nhà mô phạm</t>
        </is>
      </c>
    </row>
    <row r="16874">
      <c r="A16874" t="inlineStr">
        <is>
          <t>schulmeisterlich</t>
        </is>
      </c>
      <c r="B16874" t="inlineStr"/>
      <c r="C16874" t="inlineStr"/>
      <c r="D16874" t="inlineStr">
        <is>
          <t>để dạy học, có phong cách nhà giáo, mô phạm - hay lý luận cố chấp, giáo điều</t>
        </is>
      </c>
    </row>
    <row r="16875">
      <c r="A16875" t="inlineStr">
        <is>
          <t>Schulnote</t>
        </is>
      </c>
      <c r="B16875" t="inlineStr"/>
      <c r="C16875" t="inlineStr"/>
      <c r="D16875" t="inlineStr">
        <is>
          <t>đồng Mác, dấu, nhãn, nhãn hiệu, vết, lằn, bớt, đốm, lang, dấu chữ thập, đích, mục đích, mục tiêu &amp; ), chứng cớ, biểu hiện, danh vọng, danh tiếng, mức, tiêu chuẩn, trình độ, điểm, điểm số</t>
        </is>
      </c>
    </row>
    <row r="16876">
      <c r="A16876" t="inlineStr">
        <is>
          <t>Schulpflicht</t>
        </is>
      </c>
      <c r="B16876" t="inlineStr"/>
      <c r="C16876" t="inlineStr"/>
      <c r="D16876">
        <f> die allgemeine Schulpflicht +</f>
        <v/>
      </c>
    </row>
    <row r="16877">
      <c r="A16877" t="inlineStr">
        <is>
          <t>Schulranzen</t>
        </is>
      </c>
      <c r="B16877" t="inlineStr"/>
      <c r="C16877" t="inlineStr"/>
      <c r="D16877" t="inlineStr">
        <is>
          <t>túi, cặp da</t>
        </is>
      </c>
    </row>
    <row r="16878">
      <c r="A16878" t="inlineStr">
        <is>
          <t>Schultasche</t>
        </is>
      </c>
      <c r="B16878" t="inlineStr"/>
      <c r="C16878" t="inlineStr"/>
      <c r="D16878" t="inlineStr">
        <is>
          <t>túi, cặp da</t>
        </is>
      </c>
    </row>
    <row r="16879">
      <c r="A16879" t="inlineStr">
        <is>
          <t>Schulter</t>
        </is>
      </c>
      <c r="B16879" t="inlineStr"/>
      <c r="C16879" t="inlineStr"/>
      <c r="D16879" t="inlineStr">
        <is>
          <t>vai, vai núi, vai chai, vai áo..., miếng thịt vai, tư thế bồng súng = Schulter an Schulter + = auf die leichte Schulter nehmen + = jemandem die kalte Schulter zeigen +</t>
        </is>
      </c>
    </row>
    <row r="16880">
      <c r="A16880" t="inlineStr">
        <is>
          <t>Schulterblatt</t>
        </is>
      </c>
      <c r="B16880" t="inlineStr"/>
      <c r="C16880" t="inlineStr"/>
      <c r="D16880">
        <f> das Schulterblatt +</f>
        <v/>
      </c>
    </row>
    <row r="16881">
      <c r="A16881" t="inlineStr">
        <is>
          <t>Schultergelenk</t>
        </is>
      </c>
      <c r="B16881" t="inlineStr"/>
      <c r="C16881" t="inlineStr"/>
      <c r="D16881">
        <f> das Schultergelenk +</f>
        <v/>
      </c>
    </row>
    <row r="16882">
      <c r="A16882" t="inlineStr">
        <is>
          <t>Schultern</t>
        </is>
      </c>
      <c r="B16882" t="inlineStr"/>
      <c r="C16882" t="inlineStr"/>
      <c r="D16882">
        <f> auf den Schultern tragen +</f>
        <v/>
      </c>
    </row>
    <row r="16883">
      <c r="A16883" t="inlineStr">
        <is>
          <t>schultern</t>
        </is>
      </c>
      <c r="B16883" t="inlineStr"/>
      <c r="C16883" t="inlineStr"/>
      <c r="D16883" t="inlineStr">
        <is>
          <t>che bằng vai, lách, len lỏi, vác lên vai, gánh trách nhiệm, bồng súng</t>
        </is>
      </c>
    </row>
    <row r="16884">
      <c r="A16884" t="inlineStr">
        <is>
          <t>Schulung</t>
        </is>
      </c>
      <c r="B16884" t="inlineStr"/>
      <c r="C16884" t="inlineStr"/>
      <c r="D16884" t="inlineStr">
        <is>
          <t>sự dạy dỗ, sự rèn luyện, sự đào tạo, sự tập dượt, sự uốn cây, sự chĩa súng, sự nhắm bắn = die strenge Schulung +</t>
        </is>
      </c>
    </row>
    <row r="16885">
      <c r="A16885" t="inlineStr">
        <is>
          <t>Schund</t>
        </is>
      </c>
      <c r="B16885" t="inlineStr"/>
      <c r="C16885" t="inlineStr"/>
      <c r="D16885" t="inlineStr">
        <is>
          <t>hàng mã loè loẹt - lòng, ruột, rác, văn chương sọt rác literary garbage) - đồ vứt đi, đồ bỏ di, đồ thừa, rác rưởi, cá rẻ tiền, cám, tấm, bổi, cặn bã, những phần cắt bỏ, thịt thối rữa, thú vật chết thối, tồi, loại kém - vải tái sinh, hàng xấu, hàng thứ phẩm - bùn loãng, tuyết tan, mỡ thừa, mỡ bỏ đi, chất quét phủ - bã, bã mía cane-trash), cành cây tỉa bớt, vật rác rưởi, đồ vô giá trị &amp; ), người vô giá trị, đồ cặn bã</t>
        </is>
      </c>
    </row>
    <row r="16886">
      <c r="A16886" t="inlineStr">
        <is>
          <t>Schundliteratur</t>
        </is>
      </c>
      <c r="B16886" t="inlineStr"/>
      <c r="C16886" t="inlineStr"/>
      <c r="D16886" t="inlineStr">
        <is>
          <t>bã, bã mía cane-trash), cành cây tỉa bớt, vật rác rưởi, đồ vô giá trị &amp; ), người vô giá trị, đồ cặn bã</t>
        </is>
      </c>
    </row>
    <row r="16887">
      <c r="A16887" t="inlineStr">
        <is>
          <t>Schundroman</t>
        </is>
      </c>
      <c r="B16887" t="inlineStr"/>
      <c r="C16887" t="inlineStr"/>
      <c r="D16887" t="inlineStr">
        <is>
          <t>đồng xu penni, đồng xu, số tiền - mẫu tồi, mẫu xấu, người chướng tai gai mắt, vật chướng tai gai mắt, tiểu thuyết giật gân ba xu, tiểu thuyết giật gân rẻ tiền</t>
        </is>
      </c>
    </row>
    <row r="16888">
      <c r="A16888" t="inlineStr">
        <is>
          <t>Schuppen</t>
        </is>
      </c>
      <c r="B16888" t="inlineStr"/>
      <c r="C16888" t="inlineStr"/>
      <c r="D16888" t="inlineStr">
        <is>
          <t>mái che, túp lều, căn nhà tồi tàn - lều, lán, chỏi, nhà lụp xụp tồi tàn, bài hò - chuồng - chỗ che, chỗ nương tựa, chỗ ẩn, chỗ núp, hầm, lầu, chòi, phòng, cabin = die Schuppen + = der offen Schuppen + = die Schuppen +</t>
        </is>
      </c>
    </row>
    <row r="16889">
      <c r="A16889" t="inlineStr">
        <is>
          <t>schuppen</t>
        </is>
      </c>
      <c r="B16889" t="inlineStr"/>
      <c r="C16889" t="inlineStr"/>
      <c r="D16889" t="inlineStr">
        <is>
          <t>rơi, bong ra - đánh vảy, lột vảy, cạo lớp gỉ, cạo cáu, cạo bựa, tróc vảy, sầy vảy, cân, cân được, cân nặng, leo, trèo, vẽ theo tỷ lệ, có cùng tỷ lệ, có thể so được với nhau</t>
        </is>
      </c>
    </row>
    <row r="16890">
      <c r="A16890" t="inlineStr">
        <is>
          <t>Schuppenflechte</t>
        </is>
      </c>
      <c r="B16890" t="inlineStr"/>
      <c r="C16890" t="inlineStr"/>
      <c r="D16890" t="inlineStr">
        <is>
          <t>bệnh vảy nến</t>
        </is>
      </c>
    </row>
    <row r="16891">
      <c r="A16891" t="inlineStr">
        <is>
          <t>schuppig</t>
        </is>
      </c>
      <c r="B16891" t="inlineStr"/>
      <c r="C16891" t="inlineStr"/>
      <c r="D16891" t="inlineStr">
        <is>
          <t>có bông, dễ bong ra từng mảnh</t>
        </is>
      </c>
    </row>
    <row r="16892">
      <c r="A16892" t="inlineStr">
        <is>
          <t>Schur</t>
        </is>
      </c>
      <c r="B16892" t="inlineStr"/>
      <c r="C16892" t="inlineStr"/>
      <c r="D16892" t="inlineStr">
        <is>
          <t>cái ghim, cái cặp, cái kẹp, cái nạp đạn, sự đi nhanh, đứa bé láo xược, ranh con hỗn xược</t>
        </is>
      </c>
    </row>
    <row r="16893">
      <c r="A16893" t="inlineStr">
        <is>
          <t>Schurke</t>
        </is>
      </c>
      <c r="B16893" t="inlineStr"/>
      <c r="C16893" t="inlineStr"/>
      <c r="D16893" t="inlineStr">
        <is>
          <t>người ăn mày, người ăn xin, gã, thằng, thằng cha - người đê tiện, người ăn nói tục tĩu - con chó toi, con chó cà tàng, tên vô lại, kẻ vô giáo dục, kẻ hèn nhát - kẻ liều mạng tuyệt vọng - chó săn, kẻ đê tiện đáng khinh, người theo vết giầy đi tìm hare), houndfish - kẻ bất lương, kẻ đểu giả, đồ xỏ lá ba que, quân J, người hầu - kẻ vô lại, kẻ ti tiện, kẻ đê tiện, người tà giáo, người không tín ngưỡng - kẻ, thằng ranh con, nhãi ranh - người bị Chúa đày xuống địa ngục, người tội lỗi, đồ vô lại, kẻ phóng đãng truỵ lạc - thằng đểu, thằng xỏ lá ba que, kẻ lừa đảo, kẻ lêu lổng, thằng ma cà bông, thằng nhóc tinh nghịch, voi độc, trâu độc, cây con yếu, cây con xấu, ngựa thi nhút nhát, chó săn nhút nhát - kẻ đểu cáng, kẻ xỏ lá, thằng chó - tên du thủ du thực - người hầu hiệp sĩ, đồ lếu láo, đồ xỏ lá - côn đồ, kẻ hung ác, thằng bé tinh quái, thằng quỷ sứ con, người quê mùa thô kệch, villein</t>
        </is>
      </c>
    </row>
    <row r="16894">
      <c r="A16894" t="inlineStr">
        <is>
          <t>Schurkerei</t>
        </is>
      </c>
      <c r="B16894" t="inlineStr"/>
      <c r="C16894" t="inlineStr"/>
      <c r="D16894" t="inlineStr">
        <is>
          <t>tính côn đồ, tính bất lương, tính đểu giả, hành động côn đồ, hành động bất lương, hành động đểu giả - tính đểu, tính xỏ lá, tính gian giảo, tính láu cá, tinh ranh ma, tính tinh nghịch</t>
        </is>
      </c>
    </row>
    <row r="16895">
      <c r="A16895" t="inlineStr">
        <is>
          <t>schurkisch</t>
        </is>
      </c>
      <c r="B16895" t="inlineStr"/>
      <c r="C16895" t="inlineStr"/>
      <c r="D16895" t="inlineStr">
        <is>
          <t>lừa đảo, lừa bịp, đểu giả, xỏ lá ba que, tinh quái, nghịch ác - vô lại, ti tiện, đê tiện, tà giáo, không tín ngưỡng - đểu, gian giảo, láu cá, ranh ma, tinh nghịch - du thủ du thực</t>
        </is>
      </c>
    </row>
    <row r="16896">
      <c r="A16896" t="inlineStr">
        <is>
          <t>Schurz</t>
        </is>
      </c>
      <c r="B16896" t="inlineStr"/>
      <c r="C16896" t="inlineStr"/>
      <c r="D16896" t="inlineStr">
        <is>
          <t>cái tạp dề, tấm da phủ chân, thềm sân khấu, thềm đế máy bay, tường ngăn nước xói, tấm chắn, tấm che</t>
        </is>
      </c>
    </row>
    <row r="16897">
      <c r="A16897" t="inlineStr">
        <is>
          <t>Schuster</t>
        </is>
      </c>
      <c r="B16897" t="inlineStr"/>
      <c r="C16897" t="inlineStr"/>
      <c r="D16897" t="inlineStr">
        <is>
          <t>thợ chữa giày, người thợ vụng, rượu cốctay seri sherry cobbler), bánh ga-tô nhân hoa quả - thợ đóng giày</t>
        </is>
      </c>
    </row>
    <row r="16898">
      <c r="A16898" t="inlineStr">
        <is>
          <t>Schutt</t>
        </is>
      </c>
      <c r="B16898" t="inlineStr"/>
      <c r="C16898" t="inlineStr"/>
      <c r="D16898" t="inlineStr">
        <is>
          <t>mảnh vỡ, mảnh vụn, vôi gạch đổ nát - vật bỏ đi, rác rưởi, vật vô giá trị, người tồi, ý kiến bậy bạ, chuyện vô lý, chuyện nhảm nhí, tiền - chiến lợi phẩm, lợi lộc, quyền lợi, bổng lộc, lương lậu, sự hoà, đất đá đào lên, đất bùn nạo vét lên = mit Schutt bedeckt +</t>
        </is>
      </c>
    </row>
    <row r="16899">
      <c r="A16899" t="inlineStr">
        <is>
          <t>Schutzblech</t>
        </is>
      </c>
      <c r="B16899" t="inlineStr"/>
      <c r="C16899" t="inlineStr"/>
      <c r="D16899" t="inlineStr">
        <is>
          <t>vật chắn, lá chắn, cái cản sốc, cái chắn bùn, ghi sắt chắn than, cái gạt đá, đệm chắn - sự thủ thế, sự giữ miếng, sự đề phòng, cái chắn, sự thay phiên gác, lính gác, đội canh gác, người bảo vệ, cận vệ, vệ binh, lính canh trại giam, đội lính canh trại giam, đội quân - trưởng tàu</t>
        </is>
      </c>
    </row>
    <row r="16900">
      <c r="A16900" t="inlineStr">
        <is>
          <t>Schutzbrille</t>
        </is>
      </c>
      <c r="B16900" t="inlineStr"/>
      <c r="C16900" t="inlineStr"/>
      <c r="D16900" t="inlineStr">
        <is>
          <t>kính bảo hộ, kính râm, kính đeo mắt, bệnh sán óc</t>
        </is>
      </c>
    </row>
    <row r="16901">
      <c r="A16901" t="inlineStr">
        <is>
          <t>Schutzdach</t>
        </is>
      </c>
      <c r="B16901" t="inlineStr"/>
      <c r="C16901" t="inlineStr"/>
      <c r="D16901" t="inlineStr">
        <is>
          <t>lều một mái, nhà kho, mái nhà, chái, dãy phòng ở trên mái bằng - lán, túp lều, chuồng - chỗ che, chỗ nương tựa, chỗ ẩn, chỗ núp, hầm, lầu, chòi, phòng, cabin = die Nische mit Schutzdach +</t>
        </is>
      </c>
    </row>
    <row r="16902">
      <c r="A16902" t="inlineStr">
        <is>
          <t>Schutzgebiet</t>
        </is>
      </c>
      <c r="B16902" t="inlineStr"/>
      <c r="C16902" t="inlineStr"/>
      <c r="D16902" t="inlineStr">
        <is>
          <t>vật phụ thuộc, phần phụ thuộc, nước phụ thuộc - mứt, khu vực cấm săn, khu vực cấm câu cá, kính phòng bụi, kính bảo hộ lao động - chế độ bảo hộ, nước bị bảo hộ, chức vị quan bảo quốc, thời gian nhiếp chính</t>
        </is>
      </c>
    </row>
    <row r="16903">
      <c r="A16903" t="inlineStr">
        <is>
          <t>Schutzherrschaft</t>
        </is>
      </c>
      <c r="B16903" t="inlineStr"/>
      <c r="C16903" t="inlineStr"/>
      <c r="D16903" t="inlineStr">
        <is>
          <t>chế độ bảo hộ, nước bị bảo hộ, chức vị quan bảo quốc, thời gian nhiếp chính</t>
        </is>
      </c>
    </row>
    <row r="16904">
      <c r="A16904" t="inlineStr">
        <is>
          <t>Schutzimpfung</t>
        </is>
      </c>
      <c r="B16904" t="inlineStr"/>
      <c r="C16904" t="inlineStr"/>
      <c r="D16904" t="inlineStr">
        <is>
          <t>sự tạo miễm dịch</t>
        </is>
      </c>
    </row>
    <row r="16905">
      <c r="A16905" t="inlineStr">
        <is>
          <t>Schutzkittel</t>
        </is>
      </c>
      <c r="B16905" t="inlineStr"/>
      <c r="C16905" t="inlineStr"/>
      <c r="D16905" t="inlineStr">
        <is>
          <t>áo khoác, làm việc, quần yếm, quần chật ống</t>
        </is>
      </c>
    </row>
    <row r="16906">
      <c r="A16906" t="inlineStr">
        <is>
          <t>schutzlos</t>
        </is>
      </c>
      <c r="B16906" t="inlineStr"/>
      <c r="C16906" t="inlineStr"/>
      <c r="D16906" t="inlineStr">
        <is>
          <t>không được bảo vệ, không được phòng thủ, không có khả năng tự vệ - không có hàng rào, không rào dậu, bỏ ngõ, không có bảo vệ, không xây thành đắp luỹ - không nơi nương náu, không nơi nương thân</t>
        </is>
      </c>
    </row>
    <row r="16907">
      <c r="A16907" t="inlineStr">
        <is>
          <t>Schutzmann</t>
        </is>
      </c>
      <c r="B16907" t="inlineStr"/>
      <c r="C16907" t="inlineStr"/>
      <c r="D16907" t="inlineStr">
        <is>
          <t>cảnh sát - công an, nguyên soái, đốc quân, đốc hiệu - người bóc vỏ, người lột da, dụng cụ bóc vỏ, dụng cụ lột da, cớm</t>
        </is>
      </c>
    </row>
    <row r="16908">
      <c r="A16908" t="inlineStr">
        <is>
          <t>Schutzmarke</t>
        </is>
      </c>
      <c r="B16908" t="inlineStr"/>
      <c r="C16908" t="inlineStr"/>
      <c r="D16908" t="inlineStr">
        <is>
          <t>đồng Mác, dấu, nhãn, nhãn hiệu, vết, lằn, bớt, đốm, lang, dấu chữ thập, đích, mục đích, mục tiêu &amp; ), chứng cớ, biểu hiện, danh vọng, danh tiếng, mức, tiêu chuẩn, trình độ, điểm, điểm số</t>
        </is>
      </c>
    </row>
    <row r="16909">
      <c r="A16909" t="inlineStr">
        <is>
          <t>Schutzmittel</t>
        </is>
      </c>
      <c r="B16909" t="inlineStr"/>
      <c r="C16909" t="inlineStr"/>
      <c r="D16909" t="inlineStr">
        <is>
          <t>thuốc phòng bênh, biện pháp phòng giữ, chất phòng phân hu - biện pháp phòng ngừa, thuốc phòng bệnh, cách phòng bệnh</t>
        </is>
      </c>
    </row>
    <row r="16910">
      <c r="A16910" t="inlineStr">
        <is>
          <t>Schutzort</t>
        </is>
      </c>
      <c r="B16910" t="inlineStr"/>
      <c r="C16910" t="inlineStr"/>
      <c r="D16910" t="inlineStr">
        <is>
          <t>nơi trốn tránh, nơi ẩn náu, nơi trú ẩn, nơi nương náu, nơi nương tựa, chỗ đứng tránh</t>
        </is>
      </c>
    </row>
    <row r="16911">
      <c r="A16911" t="inlineStr">
        <is>
          <t>Schutzschicht</t>
        </is>
      </c>
      <c r="B16911" t="inlineStr"/>
      <c r="C16911" t="inlineStr"/>
      <c r="D16911" t="inlineStr">
        <is>
          <t>màng, mảng thuốc, phim, phim ảnh, phim xi nê, buổi chiếu bóng, vảy cá, màn sương mỏng, sợi nhỏ, tơ nhỏ</t>
        </is>
      </c>
    </row>
    <row r="16912">
      <c r="A16912" t="inlineStr">
        <is>
          <t>Schutzschild</t>
        </is>
      </c>
      <c r="B16912" t="inlineStr"/>
      <c r="C16912" t="inlineStr"/>
      <c r="D16912" t="inlineStr">
        <is>
          <t>cái mộc, cái khiên, tấm chắn, lưới chắn, người che chở, vật che chở, bộ phận hình khiên, miếng độn</t>
        </is>
      </c>
    </row>
    <row r="16913">
      <c r="A16913" t="inlineStr">
        <is>
          <t>Schutzvorrichtung</t>
        </is>
      </c>
      <c r="B16913" t="inlineStr"/>
      <c r="C16913" t="inlineStr"/>
      <c r="D16913" t="inlineStr">
        <is>
          <t>vật chắn, lá chắn, cái cản sốc, cái chắn bùn, ghi sắt chắn than, cái gạt đá, đệm chắn - sự thủ thế, sự giữ miếng, sự đề phòng, cái chắn, sự thay phiên gác, lính gác, đội canh gác, người bảo vệ, cận vệ, vệ binh, lính canh trại giam, đội lính canh trại giam, đội quân - trưởng tàu - người bảo hộ, người che chở, vật bảo vệ, vật bảo hộ, vật che chở, dụng cụ bảo hộ lao động, quan bảo quốc, quan nhiếp chính = die Schutzvorrichtung + = die Schutzvorrichtung +</t>
        </is>
      </c>
    </row>
    <row r="16914">
      <c r="A16914" t="inlineStr">
        <is>
          <t>Schutzzoll</t>
        </is>
      </c>
      <c r="B16914" t="inlineStr"/>
      <c r="C16914" t="inlineStr"/>
      <c r="D16914" t="inlineStr">
        <is>
          <t>sự bảo vệ, sự bảo hộ, sự che chở, sự bảo trợ, người bảo vệ, người che chở, vật bảo vệ, vật che chở, giấy thông hành, giấy chứng nhận quốc tịch, chế độ bảo vệ nện công nghiệp trong nước - tiền trả cho bọn tống tiền, tiền hối lộ</t>
        </is>
      </c>
    </row>
    <row r="16915">
      <c r="A16915" t="inlineStr">
        <is>
          <t>Schwabenstreich</t>
        </is>
      </c>
      <c r="B16915" t="inlineStr"/>
      <c r="C16915" t="inlineStr"/>
      <c r="D16915" t="inlineStr">
        <is>
          <t>hành động dại dột, việc làm ngớ ngẩn</t>
        </is>
      </c>
    </row>
    <row r="16916">
      <c r="A16916" t="inlineStr">
        <is>
          <t>schwach</t>
        </is>
      </c>
      <c r="B16916" t="inlineStr"/>
      <c r="C16916" t="inlineStr"/>
      <c r="D16916" t="inlineStr">
        <is>
          <t>mệt lử, kiệt sức - bị gãy, bị vỡ, vụn, đứt quãng, chập chờn, thất thường, nhấp nhô, gập ghềnh, suy nhược, ốm yếu, quỵ, tuyệt vọng, đau khổ, nói sai, không được tôn trọng, không được thực hiện - xa, cách, xa cách, có thái độ cách biệt, có thái độ xa cách, không thân mật, lạnh nhạt - run run, run lẫy bẫy, lẫy bẫy, lập cập, đi không vững, đứng không vững - mòn mỏi, suy yếu, bất lực, hết thời - uể oải, lả, e thẹn, nhút nhát, yếu ớt, mờ nhạt, không rõ, chóng mặt, hay ngất, oi bức, ngột ngạt, kinh tởm, lợm giọng - vô hiệu quả, vô ích, vô tích sự, thiếu suy nghĩ, không cẩn thận, thiếu trách nhiệm - yếu, yếu đuối, kém, nhu nhược, lờ mờ, mỏng mảnh, dễ gãy - mỏng manh, hời hợt, nông cạn, tầm thường, nhỏ mọn - dễ vỡ, dễ gây, dễ hỏng, mỏng manh &amp; ), mảnh dẻ - ẻo lả, bạc nhược, dễ bị cám dỗ, tạm bợ, không trinh tiết - lọm khọm, không có hiệu lực gì, liệt dương - hom hem, không cương quyết, không kiên định - lừ đừ, thiếu sinh động, chậm chạp - mềm, ủ rũ, thiếu khí lực - thấp, bé, lùn, cạn, thấp bé, nhỏ, hạ, chậm, thấp hèn, ở bậc dưới, ti tiện, hèm mọn, kém ăn, không bổ - mặt trăng, không sáng lắm, hình lưỡi liềm, bạc, chứa chất bạc - không có dây thần kinh, điềm tĩnh, không có khí lực, mềm yếu, hèn, không có gân, lòng thòng - nhỏ bé, bé bỏng - làm lộn mửa, làm buồn nôn, dễ bị đau, dễ bị đầy, cảm thấy lộn mửa, cảm thấy buồn nôn, khó tính, khảnh, dễ mếch lòng - hay ốm, có vẻ ốm yếu, đau yếu, gầy yếu, xanh, xanh xao, độc, tanh, uỷ mị - mảnh khảnh, thon, ít ỏi, nghèo nàn, không âm vang - gầy, yết ớt, nhẹ, qua loa, sơ sài, không đang kể, mong manh - mỏng, mảnh, gầy gò, loãng, thưa, thưa thớt, lơ thơ, nhỏ hẹp, khó chịu, buồn chán - nhợt nhạt, mệt mỏi, không thần sắc - thiếu nghị lực, non, thiếu quá, nhạt = schwach + = schwach + = schwach salzig + = schwach werden + = sich schwach fühlen +</t>
        </is>
      </c>
    </row>
    <row r="16917">
      <c r="A16917" t="inlineStr">
        <is>
          <t>Schwachheit</t>
        </is>
      </c>
      <c r="B16917" t="inlineStr"/>
      <c r="C16917" t="inlineStr"/>
      <c r="D16917" t="inlineStr">
        <is>
          <t>tính chất yếu đuối, tính chất ốm yếu, tính chất hom hem, tính chất yếu ớt, tính nhu nhược, tính không cương quyết, tính không kiên định - vóc mảnh khảnh, tầm người mảnh dẻ, sự thon nhỏ, sự ít ỏi, sự nghèo nàn, sự mỏng manh, sự yếu ớt, sự không âm vang</t>
        </is>
      </c>
    </row>
    <row r="16918">
      <c r="A16918" t="inlineStr">
        <is>
          <t>Schwachkopf</t>
        </is>
      </c>
      <c r="B16918" t="inlineStr"/>
      <c r="C16918" t="inlineStr"/>
      <c r="D16918" t="inlineStr">
        <is>
          <t>người tối dạ, người ngu độn - người trẻ nít, người khờ dại, người thoái hoá - người ngu đần</t>
        </is>
      </c>
    </row>
    <row r="16919">
      <c r="A16919" t="inlineStr">
        <is>
          <t>schwachsichtig</t>
        </is>
      </c>
      <c r="B16919" t="inlineStr"/>
      <c r="C16919" t="inlineStr"/>
      <c r="D16919" t="inlineStr">
        <is>
          <t>mờ mắt, u mê, đần độn</t>
        </is>
      </c>
    </row>
    <row r="16920">
      <c r="A16920" t="inlineStr">
        <is>
          <t>Schwachsinn</t>
        </is>
      </c>
      <c r="B16920" t="inlineStr"/>
      <c r="C16920" t="inlineStr"/>
      <c r="D16920" t="inlineStr">
        <is>
          <t>tính ngu si, tính ngu ngốc, hành động ngu si, lời nói ngu si, chứng si = der Schwachsinn +</t>
        </is>
      </c>
    </row>
    <row r="16921">
      <c r="A16921" t="inlineStr">
        <is>
          <t>Schwachsinnige</t>
        </is>
      </c>
      <c r="B16921" t="inlineStr"/>
      <c r="C16921" t="inlineStr"/>
      <c r="D16921" t="inlineStr">
        <is>
          <t>người mắc chứng độn, người ngu si, người ngu ngốc - người khờ dại, người đần - người bẩm sinh ngớ ngẩn, người bẩm sinh ngu đần, nốt thường, dấu hoàn, người có khiếu tự nhiên, điều thắng lợi tất nhiên, điều chắc chắn</t>
        </is>
      </c>
    </row>
    <row r="16922">
      <c r="A16922" t="inlineStr">
        <is>
          <t>Schwaden</t>
        </is>
      </c>
      <c r="B16922" t="inlineStr"/>
      <c r="C16922" t="inlineStr"/>
      <c r="D16922" t="inlineStr">
        <is>
          <t>đường cỏ bị cắt, vệt cỏ bị cắt, vạt cỏ bị cắt = die Schwaden +</t>
        </is>
      </c>
    </row>
    <row r="16923">
      <c r="A16923" t="inlineStr">
        <is>
          <t>Schwadronieren</t>
        </is>
      </c>
      <c r="B16923" t="inlineStr"/>
      <c r="C16923" t="inlineStr"/>
      <c r="D16923" t="inlineStr">
        <is>
          <t>hàm, quai hàm, mồm, miệng, lối vào hẹp, cái kẹp, má, sự lắm mồm, sự nhiều lời, sự ba hoa, sự răn dạy, sự chỉnh, sự "lên lớp"</t>
        </is>
      </c>
    </row>
    <row r="16924">
      <c r="A16924" t="inlineStr">
        <is>
          <t>schwafeln</t>
        </is>
      </c>
      <c r="B16924" t="inlineStr"/>
      <c r="C16924" t="inlineStr"/>
      <c r="D16924" t="inlineStr">
        <is>
          <t>bập bẹ, bi bô, nói nhiều, nói lảm nhảm, bép xép, rì rào, róc rách, tiết lộ - nói bậy bạ, nói ba hoa rỗng tuếch - nói chuyện gẫu, nói chuyện liến thoắng</t>
        </is>
      </c>
    </row>
    <row r="16925">
      <c r="A16925" t="inlineStr">
        <is>
          <t>Schwager</t>
        </is>
      </c>
      <c r="B16925" t="inlineStr"/>
      <c r="C16925" t="inlineStr"/>
      <c r="D16925" t="inlineStr">
        <is>
          <t>anh rể, anh vợ</t>
        </is>
      </c>
    </row>
    <row r="16926">
      <c r="A16926" t="inlineStr">
        <is>
          <t>Schwalbe</t>
        </is>
      </c>
      <c r="B16926" t="inlineStr"/>
      <c r="C16926" t="inlineStr"/>
      <c r="D16926" t="inlineStr">
        <is>
          <t>chim nhạn, sự nuốt, miếng, ngụm, cổ họng</t>
        </is>
      </c>
    </row>
    <row r="16927">
      <c r="A16927" t="inlineStr">
        <is>
          <t>Schwalbenschwanz</t>
        </is>
      </c>
      <c r="B16927" t="inlineStr">
        <is>
          <t>verb</t>
        </is>
      </c>
      <c r="C16927" t="inlineStr"/>
      <c r="D16927">
        <f> der Schwalbenschwanz + = durch Schwalbenschwanz verbinden +</f>
        <v/>
      </c>
    </row>
    <row r="16928">
      <c r="A16928" t="inlineStr">
        <is>
          <t>Schwall</t>
        </is>
      </c>
      <c r="B16928" t="inlineStr"/>
      <c r="C16928" t="inlineStr"/>
      <c r="D16928" t="inlineStr">
        <is>
          <t>sự chảy, lượng chảy, lưu lượng, luồng nước, nước triều lên, sự đổ hàng hoá vào một nước, sự bay dập dờn, dòng, luồng - dòng nước chảy xiết, dòng nước lũ - loạt, tràng, chuỗi, quả vôlê</t>
        </is>
      </c>
    </row>
    <row r="16929">
      <c r="A16929" t="inlineStr">
        <is>
          <t>Schwamm</t>
        </is>
      </c>
      <c r="B16929" t="inlineStr"/>
      <c r="C16929" t="inlineStr"/>
      <c r="D16929" t="inlineStr">
        <is>
          <t>nấm, cái mọc nhanh như nấm, nốt sùi - bọt biển, cao su xốp, vật xốp và hút nước, gạc, người uống rượu như uống nước lã, người ăn bám, người ăn chực = mit einem Schwamm abwaschen +</t>
        </is>
      </c>
    </row>
    <row r="16930">
      <c r="A16930" t="inlineStr">
        <is>
          <t>schwammig</t>
        </is>
      </c>
      <c r="B16930" t="inlineStr"/>
      <c r="C16930" t="inlineStr"/>
      <c r="D16930" t="inlineStr">
        <is>
          <t>rỗ, thủng tổ ong, xốp - như bọt biển, mềm xốp, hút nước, lỗ rỗ</t>
        </is>
      </c>
    </row>
    <row r="16931">
      <c r="A16931" t="inlineStr">
        <is>
          <t>Schwammigkeit</t>
        </is>
      </c>
      <c r="B16931" t="inlineStr"/>
      <c r="C16931" t="inlineStr"/>
      <c r="D16931" t="inlineStr">
        <is>
          <t>tính mềm xốp, tính hút nước, sự lỗ rỗ</t>
        </is>
      </c>
    </row>
    <row r="16932">
      <c r="A16932" t="inlineStr">
        <is>
          <t>Schwan</t>
        </is>
      </c>
      <c r="B16932" t="inlineStr"/>
      <c r="C16932" t="inlineStr"/>
      <c r="D16932" t="inlineStr">
        <is>
          <t>con thiên nga, nhà thơ thiên tài, ca sĩ thiên tài, chòm sao Thiên nga = der junge Schwan + = der weibliche Schwan + = der männliche Schwan +</t>
        </is>
      </c>
    </row>
    <row r="16933">
      <c r="A16933" t="inlineStr">
        <is>
          <t>schwanger</t>
        </is>
      </c>
      <c r="B16933" t="inlineStr"/>
      <c r="C16933" t="inlineStr"/>
      <c r="D16933" t="inlineStr">
        <is>
          <t>to, lớn, bụng to, có mang, có chửa, quan trọng, hào hiệp, phóng khoáng, rộng lượng, huênh hoang, khoác lác, ra vẻ quan trọng, với vẻ quan trọng, huênh hoang khoác lác - có tính chất mong đợi, có tính chất chờ đợi, có tính chất trông mong, theo dõi - có thai - sắp sinh nở, sắp sinh đẻ, sắp sáng tạo ra, sắp sáng tác ra - có mang thai, giàu trí tưởng tượng, giàu trí sáng tạo, dồi dào tư tưởng ý tứ, có kết quả phong phú, có tầm quan trọng lơn, hàm súc, giàu ý = schwanger sein + = schwanger werden +</t>
        </is>
      </c>
    </row>
    <row r="16934">
      <c r="A16934" t="inlineStr">
        <is>
          <t>Schwangerschaft</t>
        </is>
      </c>
      <c r="B16934" t="inlineStr"/>
      <c r="C16934" t="inlineStr"/>
      <c r="D16934" t="inlineStr">
        <is>
          <t>sự thai nghén, thời kỳ thai nghén, sự ấp ủ - sự có thai, sự có mang thai, sự có chửa, sự phong phú, sự dồi dào, sự giàu, tầm quan trọng lớn, tính hàm xúc, tính giàu ý</t>
        </is>
      </c>
    </row>
    <row r="16935">
      <c r="A16935" t="inlineStr">
        <is>
          <t>Schwank</t>
        </is>
      </c>
      <c r="B16935" t="inlineStr"/>
      <c r="C16935" t="inlineStr"/>
      <c r="D16935" t="inlineStr">
        <is>
          <t>trò khôi hài, trò hề &amp; ), kịch vui nhộn, thể kịch vui nhộn</t>
        </is>
      </c>
    </row>
    <row r="16936">
      <c r="A16936" t="inlineStr">
        <is>
          <t>Schwanken</t>
        </is>
      </c>
      <c r="B16936" t="inlineStr"/>
      <c r="C16936" t="inlineStr"/>
      <c r="D16936" t="inlineStr">
        <is>
          <t>hesitance, sự nói ngắc ngứ, sự nói ấp úng - sự lảo đảo, bước đi loạng choạng, cách bố trí chữ chi, sự chóng mặt, bệnh loạng choạng blind staggers) - sự đua đưa, sự lúc lắc, độ đu đưa, độ lắc, cái đu, chầu đu, sự nhún nhảy, quá trình hoạt động, sự tự do hành động, swing music, nhịp điệu, cú đấm bạt, cú xuynh, sự lên xuống đều đều - tính hay thay đổi, tính hay biến đổi, tính biến thiên - sự rung động, sự làm rung động, sự chấn động - - sực lắc lư, sự nghiêng bên nọ ngả bên kia, sự rung rinh, sự rung rung, sự run run, sự do dự, sự lưỡng lự, sự nghiêng ngả</t>
        </is>
      </c>
    </row>
    <row r="16937">
      <c r="A16937" t="inlineStr">
        <is>
          <t>schwanken</t>
        </is>
      </c>
      <c r="B16937" t="inlineStr"/>
      <c r="C16937" t="inlineStr"/>
      <c r="D16937" t="inlineStr">
        <is>
          <t>làm cho thăng bằng, làm cho cân bằng, làm cho cân xứng, cân nhắc, quyết toán, do dự, lưỡng lự, cân nhau, cân xứng, cân bằng - run run, run lẫy bẫy, lẫy bẫy, lập cập, đi không vững, đứng không vững - dao động, nản chí, chùn bước, nao núng, nói ấp úng, nói ngập ngừng, đi loạng choạng, vấp ngã, ấp úng nói ra, ngập ngừng nói ra - lên xuống, thay đổi bất thường, bập bềnh - bay lượn, bay liệng, trôi lơ lửng, lơ lửng đe doạ, thoáng, lởn vởn, lảng vảng, quanh quất, băn khoăn, phân vân, ở trong một tình trạng lơ lửng, ấp ủ - tròng trành, lắc lư, đi lảo đảo - lung lay, đu đưa - đu đưa lúc lắc, không nhất quyết - quấn vào ống, quấn vào cuộn to reel in, to reel up), quay, kêu sè sè, nhảy điệu vũ quay, quay cuồng, chóng mặt, lảo đảo, choáng váng, loạng choạng - chần chừ, làm lảo đảo, làm loạng choạng, làm choáng người, làm do dự, làm phân vân, làm dao động, xếp chéo cánh sẻ, xếp chữ chi, bố trí chéo nhau - thống trị, cai trị, làm đu đưa, lắc, gây ảnh hưởng, có lưng võng xuống quá - chơi bập bênh - đi chậm chững, đi khoan thai thong thả, sự đi chậm chạp - sắp đổ, đi chập chững - nghiêng bên nọ ngả bên kia, rung rung, nghiêng ngả - rung rinh, chập chờn, núng thế, ngập ngừng - = schwanken + = schwanken + = schwanken + = schwanken + = schwanken + = hin und her schwanken +</t>
        </is>
      </c>
    </row>
    <row r="16938">
      <c r="A16938" t="inlineStr">
        <is>
          <t>schwankend</t>
        </is>
      </c>
      <c r="B16938" t="inlineStr"/>
      <c r="C16938" t="inlineStr"/>
      <c r="D16938" t="inlineStr">
        <is>
          <t>run run, run lẫy bẫy, lẫy bẫy, lập cập, đi không vững, đứng không vững - hay thay đổi, không kiên định - nổi, để bơi, thay đổi, động, luân chuyển, di động - vi phân - say lảo đảo, nghiêng ngả, không vững, chệnh choạng, yếu đầu gối - tạm, tạm thời, nhất thời, không ổn định, không chắc chắn, bấp bênh, mong manh, hiểm nghèo, gieo neo, không dựa trên cơ sở chắc chắn, coi bừa là đúng, liều - làm lảo đảo, làm loạng choạng, làm choáng người - không cân bằng, mất thăng bằng, không cân xứng, không quyết toán, thất thường, rối loạn - không chắc, còn ngờ, không đáng tin cậy - tháo ra, mở ra, cởi ra, bỏ ra - không bền, không kiên quyết - lung lay, lo đo, loạng choạng, lên xuống thất thường, chập chờn, leo lét, nhẹ dạ, hay đổi lòng, hay do dự, lưỡng lự, không qu quyết, phóng đ ng, không có nề nếp - lắc lư, do dự, dao động - rung rinh, rung rung, nao núng, núng thế</t>
        </is>
      </c>
    </row>
    <row r="16939">
      <c r="A16939" t="inlineStr">
        <is>
          <t>Schwankung</t>
        </is>
      </c>
      <c r="B16939" t="inlineStr"/>
      <c r="C16939" t="inlineStr"/>
      <c r="D16939" t="inlineStr">
        <is>
          <t>sự dao động, sự lên xuống, sự thay đổi bất thường - vi phân, sự chảy, sự thay đổi liên tục, sự biến đổi liên tục</t>
        </is>
      </c>
    </row>
    <row r="16940">
      <c r="A16940" t="inlineStr">
        <is>
          <t>Schwanze</t>
        </is>
      </c>
      <c r="B16940" t="inlineStr"/>
      <c r="C16940" t="inlineStr"/>
      <c r="D16940">
        <f> mit dem Schwanze schlagen +</f>
        <v/>
      </c>
    </row>
    <row r="16941">
      <c r="A16941" t="inlineStr">
        <is>
          <t>Schwanzspitze</t>
        </is>
      </c>
      <c r="B16941" t="inlineStr"/>
      <c r="C16941" t="inlineStr"/>
      <c r="D16941"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16942">
      <c r="A16942" t="inlineStr">
        <is>
          <t>Schwarm</t>
        </is>
      </c>
      <c r="B16942" t="inlineStr"/>
      <c r="C16942" t="inlineStr"/>
      <c r="D16942" t="inlineStr">
        <is>
          <t>nhóm, đoàn, bầy, đàn - lứa, ổ, lũ, con cái, lũ con - đám, bó, cụm - sự bỏ chạy, sự rút chạy, sự bay, chuyến bay, sự truy đuổi, sự đuổi bắt, đường đạn, sự bay vụt, tầm bay, sự trôi nhanh, sự bay bổng, sự phiêu diêu, tầng, đợt, loạt, trấu, phi đội, cuộc thi bắn cung tầm xa - tên dùng trong cuộc thi bắn cung tầm xa flight arrow) - cá mới nở, cá bột, cá hồi hai năm, thịt rán - bọn, bè lũ, trong từ ghép người chăn - tổ ong, đõ ong, đám đông, bầy đàn lúc nhúc, vật hình tổ ong, chỗ đông đúc ồn ào náo nhiệt - chủ nhà, chủ tiệc, chủ khách sạn, chủ quán trọ, cây chủ, vật chủ, số đông, đạo quân, tôn bánh thánh - cuộn chỉ, cuộc len, đàn vịt trời đang bay, việc rắc rối như mớ bòng bong - đàn ong chia tổ = der Schwarm + = der Schwarm + = im Schwarm fliegen +</t>
        </is>
      </c>
    </row>
    <row r="16943">
      <c r="A16943" t="inlineStr">
        <is>
          <t>Schwarte</t>
        </is>
      </c>
      <c r="B16943" t="inlineStr"/>
      <c r="C16943" t="inlineStr"/>
      <c r="D16943" t="inlineStr">
        <is>
          <t>thịt hông lợn ướp muối và hun khói, miếng mỡ cá voi, miếng cá bơn, ván bìa - vỏ cây, vỏ quả, cùi phó mát, màng lá mỡ, bề ngoài, bề mặt - phiến đá mỏng, tấm ván bìa, thanh, tấm = die knusprige Schwarte +</t>
        </is>
      </c>
    </row>
    <row r="16944">
      <c r="A16944" t="inlineStr">
        <is>
          <t>Schwarz</t>
        </is>
      </c>
      <c r="B16944" t="inlineStr"/>
      <c r="C16944" t="inlineStr"/>
      <c r="D16944" t="inlineStr">
        <is>
          <t>màu đen, sơn đen, quần áo đen, áo tang, người da đen, bụi bẩn, mồ hóng = das Schwarz +</t>
        </is>
      </c>
    </row>
    <row r="16945">
      <c r="A16945" t="inlineStr">
        <is>
          <t>schwarz</t>
        </is>
      </c>
      <c r="B16945" t="inlineStr"/>
      <c r="C16945" t="inlineStr"/>
      <c r="D16945" t="inlineStr">
        <is>
          <t>đen, mặc quần áo đen, da đen, tối, tối tăm, dơ bẩn, bẩn thỉu, đen tối, ảm đạm, buồn rầu, vô hy vọng, xấu xa, độc ác, kinh tởm, ghê tởm - tối mò, mù mịt, u ám, ngăm ngăm đen, đen huyền, thẫm sẫm, mờ mịt, mơ hồ, không rõ ràng, không minh bạch, dốt nát, ngu dốt, bí mật, kín đáo, không ai hay biết gì, không cho ai biết điều gì - chán nản, bi quan, ám muội, nham hiểm, cay độc - thê lương = schwarz + = schwarz beizen + = schwarz machen + = schwarz werden + = schwarz auf weiß + = du kannst warten, bis du schwarz wirst +</t>
        </is>
      </c>
    </row>
    <row r="16946">
      <c r="A16946" t="inlineStr">
        <is>
          <t>Schwarzblende</t>
        </is>
      </c>
      <c r="B16946" t="inlineStr"/>
      <c r="C16946" t="inlineStr"/>
      <c r="D16946" t="inlineStr">
        <is>
          <t>sự tắt đèn, sự kín ánh đèn, thời gian tối hoàn toàn, sự thoáng ngất đi, sự thoáng mất trí nhớ, sự thoáng hoa mắt, sự mất điện, sự che giấu đi, sự ỉm đi</t>
        </is>
      </c>
    </row>
    <row r="16947">
      <c r="A16947" t="inlineStr">
        <is>
          <t>Schwarzdorn</t>
        </is>
      </c>
      <c r="B16947" t="inlineStr"/>
      <c r="C16947" t="inlineStr"/>
      <c r="D16947" t="inlineStr">
        <is>
          <t>cây mận gai</t>
        </is>
      </c>
    </row>
    <row r="16948">
      <c r="A16948" t="inlineStr">
        <is>
          <t>Schwarze</t>
        </is>
      </c>
      <c r="B16948" t="inlineStr"/>
      <c r="C16948" t="inlineStr"/>
      <c r="D16948" t="inlineStr">
        <is>
          <t>màu đen, sơn đen, quần áo đen, áo tang, người da đen, bụi bẩn, mồ hóng = ins Schwarze treffen + = er hat ins Schwarze getroffen +</t>
        </is>
      </c>
    </row>
    <row r="16949">
      <c r="A16949" t="inlineStr">
        <is>
          <t>Schwarzfahrer</t>
        </is>
      </c>
      <c r="B16949" t="inlineStr"/>
      <c r="C16949" t="inlineStr"/>
      <c r="D16949" t="inlineStr">
        <is>
          <t>người đi xem hát không phải trả tiền, người đi tàu không phải trả tiền</t>
        </is>
      </c>
    </row>
    <row r="16950">
      <c r="A16950" t="inlineStr">
        <is>
          <t>Schwarzhandel</t>
        </is>
      </c>
      <c r="B16950" t="inlineStr"/>
      <c r="C16950" t="inlineStr"/>
      <c r="D16950" t="inlineStr">
        <is>
          <t>chợ đen</t>
        </is>
      </c>
    </row>
    <row r="16951">
      <c r="A16951" t="inlineStr">
        <is>
          <t>Schwarzmarkt</t>
        </is>
      </c>
      <c r="B16951" t="inlineStr"/>
      <c r="C16951" t="inlineStr"/>
      <c r="D16951" t="inlineStr">
        <is>
          <t>chợ đen</t>
        </is>
      </c>
    </row>
    <row r="16952">
      <c r="A16952" t="inlineStr">
        <is>
          <t>Schwatz</t>
        </is>
      </c>
      <c r="B16952" t="inlineStr"/>
      <c r="C16952" t="inlineStr"/>
      <c r="D16952" t="inlineStr">
        <is>
          <t>chuyện phiếm, chuyện gẫu, chuyện thân thuộc</t>
        </is>
      </c>
    </row>
    <row r="16953">
      <c r="A16953" t="inlineStr">
        <is>
          <t>Schwatzen</t>
        </is>
      </c>
      <c r="B16953" t="inlineStr"/>
      <c r="C16953" t="inlineStr"/>
      <c r="D16953" t="inlineStr">
        <is>
          <t>tiếng bập bẹ, tiếng bi bô, sự nói lảm nhảm, sự, tiếng rì rào, tiếng róc rách, sự tiết lộ - - cằm</t>
        </is>
      </c>
    </row>
    <row r="16954">
      <c r="A16954" t="inlineStr">
        <is>
          <t>schwatzen</t>
        </is>
      </c>
      <c r="B16954" t="inlineStr"/>
      <c r="C16954" t="inlineStr"/>
      <c r="D16954" t="inlineStr">
        <is>
          <t>bập bẹ, bi bô, nói nhiều, nói lảm nhảm, bép xép, rì rào, róc rách, tiết lộ - nói ba hoa, tiết lộ bí mật - nói bậy bạ, nói ba hoa rỗng tuếch - kêu be be, nói nhỏ nhẻ, nói ngớ ngẩn - cục tác, cười khúc khích, nói dai, nói mách qué, ba hoa khoác lác - nói chuyện phiếm, tán gẫu - hót líu lo, hót ríu rít, nói huyên thiên, nói luôn mồm, lập cập, kêu lạch cạch - nói lắp bắp, nói nhanh và không rõ, đọc to và quá nhanh, kêu quàng quạc - cung cấp khí thấp, cung cấp hơi đốt, hơ qua đèn khí, thắp sáng bằng đén khí, thả hơi độc, thả hơi ngạt, làm ngạt bằng hơi độc, lừa bịp bằng những lời huênh hoang khoác lác - xì hơi, nói dông dài, nói chuyện tầm phào, huyên hoang khoác lác - ngồi lê đôi mách, viết theo lối nói chuyện tầm phào - nói lúng búng, nói liến thoắng không mạch lạc - nói lải nhải, nói dài dòng chán ngắt, răn dạy, chỉnh, "lên lớp", thuyết cho một hồi - càu nhàu, nói lia lịa, nói liến thoắng - - rơi lộp độp, chạy lộp cộp, kêu lộp cộp, làm rơi lộp độp, làm kêu lộp cộp, nhắc lại một cách liến thoắng máy móc, lầm rầm - nói ba láp - ba hoa - nói chuyện nhảm nhí - nói lăng nhăng, viết lăng nhăng</t>
        </is>
      </c>
    </row>
    <row r="16955">
      <c r="A16955" t="inlineStr">
        <is>
          <t>schwatzhaft</t>
        </is>
      </c>
      <c r="B16955" t="inlineStr"/>
      <c r="C16955" t="inlineStr"/>
      <c r="D16955" t="inlineStr">
        <is>
          <t>thích nói chuyện phiếm, thích tán gẫu, hay chuyện trò, bẩn, tởm, nhếch nhác - nói nhiều, ba hoa, lắm mồm, róc rách, ríu rít - có lỗ rò, có lỗ hở, có kẽ hở, có chỗ thủng, hay để lộ bí mật, hay đái rắt - líu lo - nói huyên thiên, nói ba láp - mách lẻo, hớt lẻo, làm lộ chân tướng, làm lộ tẩy</t>
        </is>
      </c>
    </row>
    <row r="16956">
      <c r="A16956" t="inlineStr">
        <is>
          <t>Schwebe</t>
        </is>
      </c>
      <c r="B16956" t="inlineStr"/>
      <c r="C16956" t="inlineStr"/>
      <c r="D16956" t="inlineStr">
        <is>
          <t>sự do dự, sự thiếu quả quyết - tình trạng chờ đợi, tình trạng hồi hộp, tình trạng chưa quyết định, sự tạm hoãn, sự đình chỉ, sự treo quyền = Schwebe- +</t>
        </is>
      </c>
    </row>
    <row r="16957">
      <c r="A16957" t="inlineStr">
        <is>
          <t>Schwebekarren</t>
        </is>
      </c>
      <c r="B16957" t="inlineStr"/>
      <c r="C16957" t="inlineStr"/>
      <c r="D16957" t="inlineStr">
        <is>
          <t>xe chạy cáp treo</t>
        </is>
      </c>
    </row>
    <row r="16958">
      <c r="A16958" t="inlineStr">
        <is>
          <t>Schweben</t>
        </is>
      </c>
      <c r="B16958" t="inlineStr"/>
      <c r="C16958" t="inlineStr"/>
      <c r="D16958" t="inlineStr">
        <is>
          <t>sự nổi, sự trôi, sự tách đãi, sự khai trương, sự khởi công - sự bay lượn, sự bay liệng, sự trôi lơ lửng, sự lởn vởn, sự lảng vảng, sự quanh quất, sự do dự, sự băn khoăn, sự phân vân, tính mạng lơ lửng</t>
        </is>
      </c>
    </row>
    <row r="16959">
      <c r="A16959" t="inlineStr">
        <is>
          <t>schweben</t>
        </is>
      </c>
      <c r="B16959" t="inlineStr"/>
      <c r="C16959" t="inlineStr"/>
      <c r="D16959" t="inlineStr">
        <is>
          <t>nổi, trôi lềnh bềnh, lơ lửng, đỡ cho nổi, bắt đầu, khởi công, khởi sự, lưu hành, lưu thông, sắp đến hạn trả, thoáng qua, phảng phất, thả trôi, làm nổi lên, đỡ nổi, làm ngập nước, truyền - bắt đầu khởi công, cổ động tuyên truyền cho - treo, mắc, treo cổ, dán, gục, cụp, bị treo, bị mắc, bị treo cổ, cheo leo, phấp phới, rủ xuống, xoã xuống, thõng xuống, lòng thòng, nghiêng - bay lượn, bay liệng, trôi lơ lửng, lơ lửng đe doạ, thoáng, lởn vởn, lảng vảng, quanh quất, do dự, băn khoăn, phân vân, ở trong một tình trạng lơ lửng, ấp ủ - sắp xảy đến, treo lơ lửng, đang đe doạ, đang lơ lửng trên đầu - làm thăng bằng, làm cân bằng, để lơ lửng, để, để ở tư thế sẵn sàng, thăng bằng, cân bằng - chạy bằng buồm, chạy bằng máy, đi thuyền buồm, đi tàu, nhổ neo, xuống tàu, liêng, đi lướt qua, trôi qua, đi một cách oai vệ nói về đàn bà...), đi trên, chạy trên, điều khiển - lái - bay lên, bay cao, vút lên cao = schweben + = frei schweben +</t>
        </is>
      </c>
    </row>
    <row r="16960">
      <c r="A16960" t="inlineStr">
        <is>
          <t>schwebend</t>
        </is>
      </c>
      <c r="B16960" t="inlineStr"/>
      <c r="C16960" t="inlineStr"/>
      <c r="D16960" t="inlineStr">
        <is>
          <t>nổi, để bơi, thay đổi, động, luân chuyển, di động - lòng thòng, lủng lẳng, chưa quyết định, chưa giải quyết, còn để treo đó, chưa xử, không hoàn chỉnh - - đu đưa lúc lắc - treo</t>
        </is>
      </c>
    </row>
    <row r="16961">
      <c r="A16961" t="inlineStr">
        <is>
          <t>Schwefel</t>
        </is>
      </c>
      <c r="B16961" t="inlineStr"/>
      <c r="C16961" t="inlineStr"/>
      <c r="D16961" t="inlineStr">
        <is>
          <t>lưu huỳnh = Schwefel + = Schwefel- + = zusammenhalten wie Pech und Schwefel +</t>
        </is>
      </c>
    </row>
    <row r="16962">
      <c r="A16962" t="inlineStr">
        <is>
          <t>schwefeln</t>
        </is>
      </c>
      <c r="B16962" t="inlineStr"/>
      <c r="C16962" t="inlineStr"/>
      <c r="D16962" t="inlineStr">
        <is>
          <t>sulphurate, Sunfonic hoá</t>
        </is>
      </c>
    </row>
    <row r="16963">
      <c r="A16963" t="inlineStr">
        <is>
          <t>Schweif</t>
        </is>
      </c>
      <c r="B16963" t="inlineStr"/>
      <c r="C16963" t="inlineStr"/>
      <c r="D16963" t="inlineStr">
        <is>
          <t>đuôi, đoạn cuối, đoạn chót, đoàn tuỳ tùng, bím tóc bỏ xoã sau lưng, đít, đằng sau, mặt sấp, tail-coat - vạch, vệt dài, vết, dấu vết, đường, đường mòn, vệt, vết chân, đường đi - xe lửa, đoàn, dòng, dãy, chuỗi, hạt, đuôi dài lê thê, hậu quả, bộ truyền động, ngòi</t>
        </is>
      </c>
    </row>
    <row r="16964">
      <c r="A16964" t="inlineStr">
        <is>
          <t>Schweifung</t>
        </is>
      </c>
      <c r="B16964" t="inlineStr"/>
      <c r="C16964" t="inlineStr"/>
      <c r="D16964" t="inlineStr">
        <is>
          <t>khiếu, sở thích, xu hướng, khuynh hướng, cỏ ống, cỏ mần trầu, bãi cỏ - chỗ lồi ra, chỗ phình ra, chỗ cao lên, chỗ gồ lên, chỗ sưng lên, chỗ lên bổng, sóng biển động, sóng cồn, người cừ, người giỏi, người ăn mặc sang trọng, người ăn mặc bảnh, kẻ tai to mặt lớn - ông lớn, bà lớn - chỗ thắt lưng, chỗ eo, chỗ thắt lại, vạt trên, áo chẽn</t>
        </is>
      </c>
    </row>
    <row r="16965">
      <c r="A16965" t="inlineStr">
        <is>
          <t>schweigend</t>
        </is>
      </c>
      <c r="B16965" t="inlineStr"/>
      <c r="C16965" t="inlineStr"/>
      <c r="D16965" t="inlineStr">
        <is>
          <t>không nói, ít nói, làm thinh, yên lặng, yên tĩnh, tĩnh mịch, thanh vắng, câm</t>
        </is>
      </c>
    </row>
    <row r="16966">
      <c r="A16966" t="inlineStr">
        <is>
          <t>schweigsam</t>
        </is>
      </c>
      <c r="B16966" t="inlineStr"/>
      <c r="C16966" t="inlineStr"/>
      <c r="D16966" t="inlineStr">
        <is>
          <t>câm, không nói, không kêu, không biết nói, không có tiếng nói, lặng đi, không nói lên được, lầm lì, ít nói, ngu xuẩn, ngu ngốc, ngớ ngẩn - im lìm, yên lặng - trầm lặng, dè dặt kín đáo trong lời nói - làm thinh, yên tĩnh, tĩnh mịch, thanh vắng</t>
        </is>
      </c>
    </row>
    <row r="16967">
      <c r="A16967" t="inlineStr">
        <is>
          <t>Schweigsamkeit</t>
        </is>
      </c>
      <c r="B16967" t="inlineStr"/>
      <c r="C16967" t="inlineStr"/>
      <c r="D16967" t="inlineStr">
        <is>
          <t>lợp ngói, lát đá, lát gạch vuông, bắt phải giữ bí mật</t>
        </is>
      </c>
    </row>
    <row r="16968">
      <c r="A16968" t="inlineStr">
        <is>
          <t>Schwein</t>
        </is>
      </c>
      <c r="B16968" t="inlineStr"/>
      <c r="C16968" t="inlineStr"/>
      <c r="D16968" t="inlineStr">
        <is>
          <t>con lợn, người hay càu nhàu, người hay cằn nhằn - lợn, lợn thiến, cừu non, người tham ăn, người thô tục, người bẩn thỉu - người tham ăn tục uống, người bẩn tưởi, người tồi tàn = das Schwein + = das Schwein +</t>
        </is>
      </c>
    </row>
    <row r="16969">
      <c r="A16969" t="inlineStr">
        <is>
          <t>Schweinchen</t>
        </is>
      </c>
      <c r="B16969" t="inlineStr"/>
      <c r="C16969" t="inlineStr"/>
      <c r="D16969" t="inlineStr">
        <is>
          <t>con lợn con, trò chơi đánh khăng</t>
        </is>
      </c>
    </row>
    <row r="16970">
      <c r="A16970" t="inlineStr">
        <is>
          <t>Schweinefett</t>
        </is>
      </c>
      <c r="B16970" t="inlineStr"/>
      <c r="C16970" t="inlineStr"/>
      <c r="D16970" t="inlineStr">
        <is>
          <t>mỡ lợn</t>
        </is>
      </c>
    </row>
    <row r="16971">
      <c r="A16971" t="inlineStr">
        <is>
          <t>Schweinefleisch</t>
        </is>
      </c>
      <c r="B16971" t="inlineStr"/>
      <c r="C16971" t="inlineStr"/>
      <c r="D16971" t="inlineStr">
        <is>
          <t>thịt lợn, tiền của, chức vị, đặc quyền đặc lợi của nhà nước</t>
        </is>
      </c>
    </row>
    <row r="16972">
      <c r="A16972" t="inlineStr">
        <is>
          <t>Schweinefleischpastete</t>
        </is>
      </c>
      <c r="B16972" t="inlineStr"/>
      <c r="C16972" t="inlineStr"/>
      <c r="D16972" t="inlineStr">
        <is>
          <t>pa-tê lợn</t>
        </is>
      </c>
    </row>
    <row r="16973">
      <c r="A16973" t="inlineStr">
        <is>
          <t>Schweinerei</t>
        </is>
      </c>
      <c r="B16973" t="inlineStr"/>
      <c r="C16973" t="inlineStr"/>
      <c r="D16973" t="inlineStr">
        <is>
          <t>sự tham ăn, tham uống, sự say sưa bét nhè, sự dâm ô, sự tục tĩu, thức ăn kinh tởm - tính tham ăn, tính thô tục, tính bẩn thỉu - tình trạng hỗn độn, tình trạng lộn xộn, tình trạng bừa bộn, tình trạng bẩn thỉu, nhóm người ăn chung, bữa ăn, món thịt nhừ, món xúp hổ lốn, món ăn hổ lốn - tính côn đồ, tính bất lương, tính đểu giả, hành động côn đồ, hành động bất lương, hành động đểu giả</t>
        </is>
      </c>
    </row>
    <row r="16974">
      <c r="A16974" t="inlineStr">
        <is>
          <t>Schweinestall</t>
        </is>
      </c>
      <c r="B16974" t="inlineStr"/>
      <c r="C16974" t="inlineStr"/>
      <c r="D16974" t="inlineStr">
        <is>
          <t>nhốt vào chuồng, ở chuồng lợn, ăn ở bẩn thỉu như ở chuồng lợn</t>
        </is>
      </c>
    </row>
    <row r="16975">
      <c r="A16975" t="inlineStr">
        <is>
          <t>schweinisch</t>
        </is>
      </c>
      <c r="B16975" t="inlineStr"/>
      <c r="C16975" t="inlineStr"/>
      <c r="D16975" t="inlineStr">
        <is>
          <t>như lợn, tham ăn, thô tục, bẩn thỉu - lợn, phàm ăn, khó chịu, quạu cọ - tham ăn tục uống, bẩn tưởi</t>
        </is>
      </c>
    </row>
    <row r="16976">
      <c r="A16976" t="inlineStr">
        <is>
          <t>Schweinsleder</t>
        </is>
      </c>
      <c r="B16976" t="inlineStr"/>
      <c r="C16976" t="inlineStr"/>
      <c r="D16976" t="inlineStr">
        <is>
          <t>da lợn, cái yên ngựa, quả bóng đá</t>
        </is>
      </c>
    </row>
    <row r="16977">
      <c r="A16977" t="inlineStr">
        <is>
          <t>schwelen</t>
        </is>
      </c>
      <c r="B16977" t="inlineStr"/>
      <c r="C16977" t="inlineStr"/>
      <c r="D16977" t="inlineStr">
        <is>
          <t>cháy âm ỉ, âm ỉ, nung nấu, biểu lộ sự căm hờn nung nấu, biểu lộ sự giận dữ đang cố kìm lại</t>
        </is>
      </c>
    </row>
    <row r="16978">
      <c r="A16978" t="inlineStr">
        <is>
          <t>Schwelgen</t>
        </is>
      </c>
      <c r="B16978" t="inlineStr"/>
      <c r="C16978" t="inlineStr"/>
      <c r="D16978" t="inlineStr">
        <is>
          <t>sự náo động, sự náo loạn, sự tụ tập phá rối, cuộc nổi loạn, cuộc dấy loạn, sự phóng đãng, sự trác táng, sự ăn chơi hoang toàng, cuộc chè chén ầm ĩ, cuộc trác táng ầm ĩ, sự quấy phá ầm ĩ - sự bừa bãi, sự lộn xộn, sự lung tung, sự đánh hơi lung tung, sự theo vết lung tung</t>
        </is>
      </c>
    </row>
    <row r="16979">
      <c r="A16979" t="inlineStr">
        <is>
          <t>schwelgen</t>
        </is>
      </c>
      <c r="B16979" t="inlineStr"/>
      <c r="C16979" t="inlineStr"/>
      <c r="D16979" t="inlineStr">
        <is>
          <t>chứa chan, dồi dào, đầy dẫy - đằm mình, đam mê, đắm mình = schwelgen +</t>
        </is>
      </c>
    </row>
    <row r="16980">
      <c r="A16980" t="inlineStr">
        <is>
          <t>Schwelger</t>
        </is>
      </c>
      <c r="B16980" t="inlineStr"/>
      <c r="C16980" t="inlineStr"/>
      <c r="D16980" t="inlineStr">
        <is>
          <t>người ăn chơi miệt mài - người xa hoa uỷ mị</t>
        </is>
      </c>
    </row>
    <row r="16981">
      <c r="A16981" t="inlineStr">
        <is>
          <t>schwelgerisch</t>
        </is>
      </c>
      <c r="B16981" t="inlineStr"/>
      <c r="C16981" t="inlineStr"/>
      <c r="D16981" t="inlineStr">
        <is>
          <t>thần Bắc-cút, chè chén ồn ào - ngày tế thần rượu Bắc-cút, chè chén say sưa - sang trọng, lộng lẫy, xa hoa, xa xỉ, ưa khoái lạc, thích xa hoa, thích xa xỉ</t>
        </is>
      </c>
    </row>
    <row r="16982">
      <c r="A16982" t="inlineStr">
        <is>
          <t>Schwelle</t>
        </is>
      </c>
      <c r="B16982" t="inlineStr"/>
      <c r="C16982" t="inlineStr"/>
      <c r="D16982" t="inlineStr">
        <is>
          <t>ngưỡng cửa - - bước đầu, ngưỡng = die Schwelle + = an der Schwelle +</t>
        </is>
      </c>
    </row>
    <row r="16983">
      <c r="A16983" t="inlineStr">
        <is>
          <t>Schwellen</t>
        </is>
      </c>
      <c r="B16983" t="inlineStr"/>
      <c r="C16983" t="inlineStr"/>
      <c r="D16983" t="inlineStr">
        <is>
          <t>sự cố nhấc lên, sự cố kéo, sự rán sức, sự nhô lên, sự trào lên, sự căng phồng, sự nhấp nhô, sự phập phồng, miếng nhấc bổng ném xuống Cornwall heave), sự dịch chuyển ngang - bệnh thở gấp - chỗ lồi ra, chỗ phình ra, chỗ cao lên, chỗ gồ lên, chỗ sưng lên, chỗ lên bổng, sóng biển động, sóng cồn, người cừ, người giỏi, người ăn mặc sang trọng, người ăn mặc bảnh, kẻ tai to mặt lớn - ông lớn, bà lớn</t>
        </is>
      </c>
    </row>
    <row r="16984">
      <c r="A16984" t="inlineStr">
        <is>
          <t>schwellen</t>
        </is>
      </c>
      <c r="B16984" t="inlineStr"/>
      <c r="C16984" t="inlineStr"/>
      <c r="D16984" t="inlineStr">
        <is>
          <t>dâng lên cuồn cuộn, cuồn cuộn - mở rộng, trải ra, nở ra, phồng ra, giãn, khai triển, phát triển, trở nên cởi mở - phồng lên, sưng lên, to lên, căng ra, làm phình lên, làm phồng lên, làm sưng lên, làm nở ra, làm to ra</t>
        </is>
      </c>
    </row>
    <row r="16985">
      <c r="A16985" t="inlineStr">
        <is>
          <t>schwellend</t>
        </is>
      </c>
      <c r="B16985" t="inlineStr"/>
      <c r="C16985" t="inlineStr"/>
      <c r="D16985" t="inlineStr">
        <is>
          <t>nổi sóng cồn, có nhiều sóng lớn</t>
        </is>
      </c>
    </row>
    <row r="16986">
      <c r="A16986" t="inlineStr">
        <is>
          <t>Schwellung</t>
        </is>
      </c>
      <c r="B16986" t="inlineStr"/>
      <c r="C16986" t="inlineStr"/>
      <c r="D16986" t="inlineStr">
        <is>
          <t>chỗ phình, chỗ phồng, chỗ lồi ra, sự tăng tạm thời, sự nêu giá, đáy tàu, the bulge, thế lợi, ưu thế - cục, tảng, miếng, cái bướu, chỗ sưng u lên, chỗ u lồi lên, cả mớ, toàn bộ, toàn thể, người đần độn, người chậm chạp - chỗ phình ra, chỗ cao lên, chỗ gồ lên, chỗ sưng lên, chỗ lên bổng, sóng biển động, sóng cồn, người cừ, người giỏi, người ăn mặc sang trọng, người ăn mặc bảnh, kẻ tai to mặt lớn - ông lớn, bà lớn - sự phồng ra, sự căng, sự sưng lên, sự tấy lên, nước sông lên to = die Schwellung +</t>
        </is>
      </c>
    </row>
    <row r="16987">
      <c r="A16987" t="inlineStr">
        <is>
          <t>Schwellwert</t>
        </is>
      </c>
      <c r="B16987" t="inlineStr"/>
      <c r="C16987" t="inlineStr"/>
      <c r="D16987" t="inlineStr">
        <is>
          <t>ống bọt nước, ống thuỷ, mức, mực, mặt, trình độ, vị trí, cấp, mức ngang nhau - ngưỡng cửa, bước đầu, ngưỡng</t>
        </is>
      </c>
    </row>
    <row r="16988">
      <c r="A16988" t="inlineStr">
        <is>
          <t>Schwemm-</t>
        </is>
      </c>
      <c r="B16988" t="inlineStr"/>
      <c r="C16988" t="inlineStr"/>
      <c r="D16988" t="inlineStr">
        <is>
          <t>bồi tích, đất bồi, phù sa</t>
        </is>
      </c>
    </row>
    <row r="16989">
      <c r="A16989" t="inlineStr">
        <is>
          <t>Schwemme</t>
        </is>
      </c>
      <c r="B16989" t="inlineStr"/>
      <c r="C16989" t="inlineStr"/>
      <c r="D16989" t="inlineStr">
        <is>
          <t>cái chêm bằng gỗ, sự ăn uống thừa mứa, sự tràn ngập hàng hoá</t>
        </is>
      </c>
    </row>
    <row r="16990">
      <c r="A16990" t="inlineStr">
        <is>
          <t>Schwengel</t>
        </is>
      </c>
      <c r="B16990" t="inlineStr"/>
      <c r="C16990" t="inlineStr"/>
      <c r="D16990" t="inlineStr">
        <is>
          <t>dương vật</t>
        </is>
      </c>
    </row>
    <row r="16991">
      <c r="A16991" t="inlineStr">
        <is>
          <t>Schwenk</t>
        </is>
      </c>
      <c r="B16991" t="inlineStr"/>
      <c r="C16991" t="inlineStr"/>
      <c r="D16991">
        <f> der seitliche Schwenk + = der vertikale Schwenk +</f>
        <v/>
      </c>
    </row>
    <row r="16992">
      <c r="A16992" t="inlineStr">
        <is>
          <t>Schwenken</t>
        </is>
      </c>
      <c r="B16992" t="inlineStr"/>
      <c r="C16992" t="inlineStr"/>
      <c r="D16992" t="inlineStr">
        <is>
          <t>sự trang trí bay bướm, nét trang trí hoa mỹ, nét viền hoa mỹ, sự diễn đạt hoa mỹ, sự vận động tu từ, sự vung, hồi kèn, nét hoa mỹ, đoạn nhạc đệm tuỳ ứng, nhạc dạo tuỳ ứng - sự thịnh vượng, sự phồn thịnh</t>
        </is>
      </c>
    </row>
    <row r="16993">
      <c r="A16993" t="inlineStr">
        <is>
          <t>schwenken</t>
        </is>
      </c>
      <c r="B16993" t="inlineStr"/>
      <c r="C16993" t="inlineStr"/>
      <c r="D16993" t="inlineStr">
        <is>
          <t>quay, xoay, vặn - đu đưa, lắc lư, thống trị, cai trị, làm đu đưa, lắc, gây ảnh hưởng, có lưng võng xuống quá - lúc lắc, đánh đu, treo lủng lẳng, đi nhún nhảy, ngoặt, mắc, vung vẩy, quay ngoắt, phổ thành nhạc xuynh, lái theo chiều lợi - gợn sóng, quăn thành làn sóng, phấp phới, phấp phới bay, vẫy tay ra hiệu, phất, vung, uốn thành làn sóng = schwenken + = schwenken + = schwenken +</t>
        </is>
      </c>
    </row>
    <row r="16994">
      <c r="A16994" t="inlineStr">
        <is>
          <t>Schwere</t>
        </is>
      </c>
      <c r="B16994" t="inlineStr"/>
      <c r="C16994" t="inlineStr"/>
      <c r="D16994" t="inlineStr">
        <is>
          <t>sự hút, sự hấp dẫn, trọng lực, trọng lượng, vẻ nghiêm trang, vẻ nghiêm nghị, tính nghiêm trọng, tính trầm trọng - sự nặng, sự nặng nề, tính chất nặng, tính chất khó tiêu, tính chất nặng trình trịch, tính chất vụng về khó coi, tính chất thô, tình trạng xấu, tình trạng lầy lội khó đi - sự đau buồn, sự buồn phiền, sự chán nản - tính nặng, tính có trọng lượng, tính chậm chạp, tính cần cù, tính nặng nề, tính buồn tẻ, tính chán ngắt - sức nặng, cái chặn, qu cân, qu lắc, cân, hạng, tạ, sự đầy, ti trọng, trọng lượng riêng, tầm quan trọng, sức thuyết phục, tác dụng, nh hưởng - tính chất trọng yếu</t>
        </is>
      </c>
    </row>
    <row r="16995">
      <c r="A16995" t="inlineStr">
        <is>
          <t>schwerer</t>
        </is>
      </c>
      <c r="B16995" t="inlineStr"/>
      <c r="C16995" t="inlineStr"/>
      <c r="D16995" t="inlineStr">
        <is>
          <t>nặng hơn, có tác dụng hơn, có giá trị hơn, quan trọng hơn = schwerer sein als + = das ist sogar noch schwerer +</t>
        </is>
      </c>
    </row>
    <row r="16996">
      <c r="A16996" t="inlineStr">
        <is>
          <t>Schwerkraft</t>
        </is>
      </c>
      <c r="B16996" t="inlineStr"/>
      <c r="C16996" t="inlineStr"/>
      <c r="D16996" t="inlineStr">
        <is>
          <t>sự hút, sự hấp dẫn, trọng lực, trọng lượng, vẻ nghiêm trang, vẻ nghiêm nghị, tính nghiêm trọng, tính trầm trọng = die Schwerkraft +</t>
        </is>
      </c>
    </row>
    <row r="16997">
      <c r="A16997" t="inlineStr">
        <is>
          <t>schwerlich</t>
        </is>
      </c>
      <c r="B16997" t="inlineStr"/>
      <c r="C16997" t="inlineStr"/>
      <c r="D16997" t="inlineStr">
        <is>
          <t>khắc nghiệt, nghiêm khắc, tàn tệ, cứng rắn, khó khăn, chật vật, vừa mới, chỉ vừa mới, chỉ vừa phải, hầu như không - nặng, nặng nề &amp; ) - nhỏ bé, be bỏng, ngắn, ngắn ngủi, ít ỏi, nhỏ nhen, nhỏ mọn, tầm thường, hẹp hòi, ti tiện, ít, một chút, không một chút nào - tốt, giỏi, hay, phong lưu, sung túc, hợp lý, chính đáng, phi, đúng, nhiều, kỹ, rõ, sâu sắc, tốt lành, đúng lúc, hợp thời, nên, cần, khoẻ, mạnh khoẻ, mạnh giỏi, may, may mắn, quái, lạ quá, đấy, thế đấy, thế nào - sao, thôi, thôi được, thôi nào, nào nào, thôi thế là, được, ừ, vậy, vậy thì = ich konnte schwerlich ablehnen +</t>
        </is>
      </c>
    </row>
    <row r="16998">
      <c r="A16998" t="inlineStr">
        <is>
          <t>Schwermut</t>
        </is>
      </c>
      <c r="B16998" t="inlineStr"/>
      <c r="C16998" t="inlineStr"/>
      <c r="D16998" t="inlineStr">
        <is>
          <t>màu xanh, phẩm xanh, thuốc xanh, bầu trời, biển cả, vận động viên điền kinh, huy hiệu vận động điền kinh, nữ học giả, nữ sĩ blue stocking), sự buồn chán - - cảnh tối tăm, cảnh u ám, cảnh ảm đạm, vẻ buồn rầu, sự u sầu - chứng nghi bệnh - chứng đau nửa đầu, bệnh loạng choạng, sự ưu phiền, sự buồn nản, ý hay thay đổi bất thường, ý ngông cuồng - sự sầu muộn - vẻ trầm ngâm, vẻ suy nghĩ, vẻ buồn</t>
        </is>
      </c>
    </row>
    <row r="16999">
      <c r="A16999" t="inlineStr">
        <is>
          <t>Schwerpunkt</t>
        </is>
      </c>
      <c r="B16999" t="inlineStr"/>
      <c r="C16999" t="inlineStr"/>
      <c r="D16999" t="inlineStr">
        <is>
          <t>gánh nặng &amp; ), sức chở, trọng tải, món chi tiêu bắt buộc, đoạn điệp, ý chính, chủ đề - sự nhấn mạnh, sự nhấn giọng, tầm quan trọng, sự bối rối, sự rõ nét</t>
        </is>
      </c>
    </row>
    <row r="17000">
      <c r="A17000" t="inlineStr">
        <is>
          <t>Schwerpunkte</t>
        </is>
      </c>
      <c r="B17000" t="inlineStr"/>
      <c r="C17000" t="inlineStr"/>
      <c r="D17000" t="inlineStr">
        <is>
          <t>sự nhấn mạnh, sự nhấn giọng, tầm quan trọng, sự bối rối, sự rõ nét</t>
        </is>
      </c>
    </row>
    <row r="17001">
      <c r="A17001" t="inlineStr">
        <is>
          <t>Schwert</t>
        </is>
      </c>
      <c r="B17001" t="inlineStr"/>
      <c r="C17001" t="inlineStr"/>
      <c r="D17001" t="inlineStr">
        <is>
          <t>gươm, kiếm, chiến tranh, sự phân định bằng chiến tranh, quân quyền, uy quyền, lưỡi lê = das Schwert +</t>
        </is>
      </c>
    </row>
    <row r="17002">
      <c r="A17002" t="inlineStr">
        <is>
          <t>Schwertlilie</t>
        </is>
      </c>
      <c r="B17002" t="inlineStr"/>
      <c r="C17002" t="inlineStr"/>
      <c r="D17002" t="inlineStr">
        <is>
          <t>cây irit, phiến đá lát đường flag stone), mặt đường lát bằng đá phiến, lông cánh flag feather), cờ, cờ lệnh, đuôi cờ - hoa irit, huy hiệu các vua Pháp, hoàng gia Pháp, nước Pháp - - mống mắt, tròng đen, đá ngũ sắc, cầu vòng</t>
        </is>
      </c>
    </row>
    <row r="17003">
      <c r="A17003" t="inlineStr">
        <is>
          <t>Schwerverbrecher</t>
        </is>
      </c>
      <c r="B17003" t="inlineStr"/>
      <c r="C17003" t="inlineStr"/>
      <c r="D17003" t="inlineStr">
        <is>
          <t>con gôrila, kẻ giết người, cướp của, người bảo vệ của nhân vật quan trọng</t>
        </is>
      </c>
    </row>
    <row r="17004">
      <c r="A17004" t="inlineStr">
        <is>
          <t>schwerwiegend</t>
        </is>
      </c>
      <c r="B17004" t="inlineStr"/>
      <c r="C17004" t="inlineStr"/>
      <c r="D17004" t="inlineStr">
        <is>
          <t>có số mệnh, tiền định, không tránh được, quyết định, gây tai hoạ, tai hại, làm nguy hiểm đến tính mạng, chí tử, làm chết, đưa đến chỗ chết, đem lại cái chết, tính ma quỷ, quỷ quái - tai ác - trang nghiêm, nghiêm nghị, từ tốn, nghiêm trọng, trầm trọng, quan trọng, sạm, tối, trầm, huyền - nặng, vững, có sức thuyết phục, đanh thép, có uy thế lớn, có nh hưởng lớn, mạnh, chắc, nặng nề, chồng chất</t>
        </is>
      </c>
    </row>
    <row r="17005">
      <c r="A17005" t="inlineStr">
        <is>
          <t>Schwester</t>
        </is>
      </c>
      <c r="B17005" t="inlineStr"/>
      <c r="C17005" t="inlineStr"/>
      <c r="D17005" t="inlineStr">
        <is>
          <t>anh ruột - chị, em gái, bạn gái thân, nữ tu sĩ, ni cô, chị y tá, chị y tá trưởng, bà chị, cô em = Schwester- +</t>
        </is>
      </c>
    </row>
    <row r="17006">
      <c r="A17006" t="inlineStr">
        <is>
          <t>schwesterlich</t>
        </is>
      </c>
      <c r="B17006" t="inlineStr"/>
      <c r="C17006" t="inlineStr"/>
      <c r="D17006" t="inlineStr">
        <is>
          <t>của chị em, về chị em, như chị em, thân thiết, ruột thịt</t>
        </is>
      </c>
    </row>
    <row r="17007">
      <c r="A17007" t="inlineStr">
        <is>
          <t>Schwestern</t>
        </is>
      </c>
      <c r="B17007" t="inlineStr"/>
      <c r="C17007" t="inlineStr"/>
      <c r="D17007">
        <f> seine beiden Schwestern +</f>
        <v/>
      </c>
    </row>
    <row r="17008">
      <c r="A17008" t="inlineStr">
        <is>
          <t>Schwesternschaft</t>
        </is>
      </c>
      <c r="B17008" t="inlineStr"/>
      <c r="C17008" t="inlineStr"/>
      <c r="D17008" t="inlineStr">
        <is>
          <t>liên đoàn bà xờ, hội phụ nữ</t>
        </is>
      </c>
    </row>
    <row r="17009">
      <c r="A17009" t="inlineStr">
        <is>
          <t>Schwiegermutter</t>
        </is>
      </c>
      <c r="B17009" t="inlineStr"/>
      <c r="C17009" t="inlineStr"/>
      <c r="D17009" t="inlineStr">
        <is>
          <t>mẹ chồng, mẹ v</t>
        </is>
      </c>
    </row>
    <row r="17010">
      <c r="A17010" t="inlineStr">
        <is>
          <t>Schwiegersohn</t>
        </is>
      </c>
      <c r="B17010" t="inlineStr"/>
      <c r="C17010" t="inlineStr"/>
      <c r="D17010" t="inlineStr">
        <is>
          <t>con rể</t>
        </is>
      </c>
    </row>
    <row r="17011">
      <c r="A17011" t="inlineStr">
        <is>
          <t>Schwiegervater</t>
        </is>
      </c>
      <c r="B17011" t="inlineStr"/>
      <c r="C17011" t="inlineStr"/>
      <c r="D17011" t="inlineStr">
        <is>
          <t>bố vợ, bố chồng</t>
        </is>
      </c>
    </row>
    <row r="17012">
      <c r="A17012" t="inlineStr">
        <is>
          <t>Schwiele</t>
        </is>
      </c>
      <c r="B17012" t="inlineStr"/>
      <c r="C17012" t="inlineStr"/>
      <c r="D17012" t="inlineStr">
        <is>
          <t>chỗ thành chai, chai, sẹo xương, thể chai, thể sần - vết lằn, sọc nổi, thanh giảm chấn - hạnh phúc, cảnh sung sướng, lằn roi welt)</t>
        </is>
      </c>
    </row>
    <row r="17013">
      <c r="A17013" t="inlineStr">
        <is>
          <t>schwielig</t>
        </is>
      </c>
      <c r="B17013" t="inlineStr"/>
      <c r="C17013" t="inlineStr"/>
      <c r="D17013" t="inlineStr">
        <is>
          <t>khoẻ mạnh, rắn chắc, nở nang - thành chai, có chai, nhẫn tâm - sừng, như sừng, giống sừng, bằng sừng, có sừng, cứng như sừng</t>
        </is>
      </c>
    </row>
    <row r="17014">
      <c r="A17014" t="inlineStr">
        <is>
          <t>schwierig</t>
        </is>
      </c>
      <c r="B17014" t="inlineStr"/>
      <c r="C17014" t="inlineStr"/>
      <c r="D17014" t="inlineStr">
        <is>
          <t>khó khăn, gian khổ, gay go, hết sức mình, miệt mài, gắng gỏi, dốc khó trèo - 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khó, khó tính, khó làm vừa lòng - cứng, rắn, rắn chắc, cứng cáp, thô cứng, gay gắt, khó chịu, hà khắc, khắc nghiệt, nghiêm khắc, không thương xót, không có tính cứng rắn, cứng cỏi, hắc, keo cú, chi li, nặng, nặng nề, hắc búa - không thể chối câi được, không bác bỏ được, rõ rành rành, cao, đứng giá, kêu, bằng đồng, bằng kim loại, có nồng độ rượu cao, hết sức cố gắng, tích cực, chắc, mạnh, nhiều, cứng rắn, chật vật - sát, gần, sát cạnh - rối beng, rắc rối, phức tạp, khó hiểu - có nhiều nút, có nhiều mắt, có nhiều đầu mấu, nan giải, khó giải thích - sống, sinh động, giống như thật, vui vẻ, hoạt bát hăng hái, năng nổ, sôi nổi, nguy hiểm, thất điên bát đảo, sắc sảo, tươi - còn phải bàn, không chắc, mơ hồ - cứng đơ, ngay đơ, kiên quyết, không nhân nhượng, nhắc, không tự nhiên, rít, không trơn, khó nhọc, vất vả, đặc, quánh, lực lượng - có gai, nhiều gai, gai góc - kín, không thấm, không rỉ, chặt, khít, chật, bó sát, căng, căng thẳng, khan hiếm, biển lận, say bí tỉ, say sưa, sít, khít khao, chặt chẽ - dai, bền, dai sức, dẻo dai, mạnh mẽ, bất khuất, khăng khăng, cố chấp, ương ngạnh, ngoan cố - xảo trá, xỏ lá, lắm thủ đoạn - xảo quyệt, mưu mẹo, láu cá, mánh lới - quấy rầy, rầy rà, phiền phức, lôi thôi, mệt nhọc - dốc, vất v, lên dốc = schwierig + = äußerst schwierig + = verflixt schwierig +</t>
        </is>
      </c>
    </row>
    <row r="17015">
      <c r="A17015" t="inlineStr">
        <is>
          <t>Schwierigkeiten</t>
        </is>
      </c>
      <c r="B17015" t="inlineStr"/>
      <c r="C17015" t="inlineStr"/>
      <c r="D17015" t="inlineStr">
        <is>
          <t>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bệnh, sự hỏng hóc, sự trục trắc = in Schwierigkeiten + = viele Schwierigkeiten + = Schwierigkeiten machen + = in Schwierigkeiten sein + = in Schwierigkeiten kommen + = in Schwierigkeiten geraten + = in Schwierigkeiten bringen + = die unvermuteten Schwierigkeiten + = alle Schwierigkeiten meistern + = alle möglichen Schwierigkeiten + = aus allen Schwierigkeiten heraus + = es tauchten neue Schwierigkeiten auf + = befürchten Sie irgendwelche Schwierigkeiten? + = es gelang ihm, die Schwierigkeiten zu überwinden +</t>
        </is>
      </c>
    </row>
    <row r="17016">
      <c r="A17016" t="inlineStr">
        <is>
          <t>Schwimmblase</t>
        </is>
      </c>
      <c r="B17016" t="inlineStr"/>
      <c r="C17016" t="inlineStr"/>
      <c r="D17016" t="inlineStr">
        <is>
          <t>bong bóng, ruột, người huênh hoang rỗng tuếch, người chỉ nói suông, bọng túi = die Schwimmblase +</t>
        </is>
      </c>
    </row>
    <row r="17017">
      <c r="A17017" t="inlineStr">
        <is>
          <t>Schwimmen</t>
        </is>
      </c>
      <c r="B17017" t="inlineStr"/>
      <c r="C17017" t="inlineStr"/>
      <c r="D17017" t="inlineStr">
        <is>
          <t>sự nổi, sự trôi lềnh bềnh, quyền thu hồi vật nổi, vật nổi, thuyền bè trên sông, mảng nối, phần tàu trên mặt nước - sự trôi, sự tách đãi, sự khai trương, sự khởi công - sự bơi lội, vực sâu nhiều cá, tình hình chung, chiều hướng chung, swimming-bladder - sự bơi</t>
        </is>
      </c>
    </row>
    <row r="17018">
      <c r="A17018" t="inlineStr">
        <is>
          <t>schwimmen</t>
        </is>
      </c>
      <c r="B17018" t="inlineStr"/>
      <c r="C17018" t="inlineStr"/>
      <c r="D17018" t="inlineStr">
        <is>
          <t>tắm, đầm mình, rửa, rửa sạch, bao bọc, ở sát, tiếp giáp với, chảy qua, làm ngập trong - biến, lướt qua, lướt nhanh, bay nhanh - nổi, trôi lềnh bềnh, lơ lửng, đỡ cho nổi, bắt đầu, khởi công, khởi sự, lưu hành, lưu thông, sắp đến hạn trả, thoáng qua, phảng phất, thả trôi, làm nổi lên, đỡ nổi, làm ngập nước, truyền - bắt đầu khởi công, cổ động tuyên truyền cho - bơi, trông như đang quay tít, trông như đang rập rình, choáng váng, trần ngập, đẫm ướt, bơi qua, bơi thi với, cho bơi = schwimmen in + = oben schwimmen + = schwimmen lernen + = schwimmen lassen + = ich gehe schwimmen +</t>
        </is>
      </c>
    </row>
    <row r="17019">
      <c r="A17019" t="inlineStr">
        <is>
          <t>schwimmend</t>
        </is>
      </c>
      <c r="B17019" t="inlineStr"/>
      <c r="C17019" t="inlineStr"/>
      <c r="D17019" t="inlineStr">
        <is>
          <t>lênh đênh trôi giạt, phiêu bạt &amp; ), không buộc, lênh đênh, trôi giạt - nổi lênh đênh, lơ lửng không), trên biển, trên tàu thuỷ, ngập nước, lan truyền đi, thịnh vượng, hoạt động sôi nổi, hết nợ, sạch mợ, không mắc nợ ai, đang lưu hành, không ổn định - trôi nổi - nổi, nổi trên mặt, sôi nổi, vui vẻ, có xu thế lên giá - để bơi, thay đổi, động, luân chuyển, di động - bơi, dùng để bơi, đẫm nước, ướt đẫm = schwimmend erhalten +</t>
        </is>
      </c>
    </row>
    <row r="17020">
      <c r="A17020" t="inlineStr">
        <is>
          <t>Schwimmer</t>
        </is>
      </c>
      <c r="B17020" t="inlineStr"/>
      <c r="C17020" t="inlineStr"/>
      <c r="D17020" t="inlineStr">
        <is>
          <t>cái phao, phao cứu đắm, bè, mảng trôi, bong bóng, xe ngựa, xe rước, xe diễu hành, số nhiều) dãy đèn chiếu trước sân khấu, cánh, cái bay, cái giũa có đường khía một chiều, sự nổi - người bơi, con vật bơi = der Schwimmer +</t>
        </is>
      </c>
    </row>
    <row r="17021">
      <c r="A17021" t="inlineStr">
        <is>
          <t>schwimmerisch</t>
        </is>
      </c>
      <c r="B17021" t="inlineStr"/>
      <c r="C17021" t="inlineStr"/>
      <c r="D17021" t="inlineStr">
        <is>
          <t>bơi</t>
        </is>
      </c>
    </row>
    <row r="17022">
      <c r="A17022" t="inlineStr">
        <is>
          <t>Schwimmgestell</t>
        </is>
      </c>
      <c r="B17022" t="inlineStr"/>
      <c r="C17022" t="inlineStr"/>
      <c r="D17022" t="inlineStr">
        <is>
          <t>cái phao, phao cứu đắm, bè, mảng trôi, bong bóng, xe ngựa, xe rước, xe diễu hành, số nhiều) dãy đèn chiếu trước sân khấu, cánh, cái bay, cái giũa có đường khía một chiều, sự nổi</t>
        </is>
      </c>
    </row>
    <row r="17023">
      <c r="A17023" t="inlineStr">
        <is>
          <t>Schwindel</t>
        </is>
      </c>
      <c r="B17023" t="inlineStr"/>
      <c r="C17023" t="inlineStr"/>
      <c r="D17023" t="inlineStr">
        <is>
          <t>bụng lò cao, lời bậy bạ, lời nói vô nghĩa - bong bóng, bọt, tăm, điều hão huyền, ảo tưởng, sự sôi sùng sục, sự sủi tăm - trò lừa đảo, trò lừa bịp, trò gian lận, ngón gian, người lừa đảo, kẻ gian lận, tên cờ bạc bịp, tên cờ bạc gian lận - sự lừa đảo, ngón lừa, trò bịp - sự hoa mắt, sự choáng váng, sự chóng mặt - chầu, bữa chén, bữa nhậu nhẹt, phần, sự tiến bộ, sự thành công, đô, của ditto - thuốc rửa mắt, lời nói phét, lời ba hoa, lời nói vớ vẩn, lời nịnh hót - vòng dây cáp, vật làm giả, đồ giả mạo, đồ cổ giả mạo, báo cáo bịa, giả, giả mạo - chuyện bịa, sự đánh lừa - sự gian lận, sự gian trá, sự lừa lọc, sự lừa gạt, âm mưu lừa gạt, mưu gian, cái không đúng như sự mong đợi, cái không đúng như sự mưu tả, tính chất lừa lọc - jambon, đùi lợn muối và hun khói, sự thắng hai ván liền, dây buộc rầm néo buồm, sự lừa phỉnh, sự lừa bịp, sự lừa dối - sự lảo đảo - trò đánh lừa, trò chơi khăm, trò chơi xỏ, tin vịt báo chí - humbug, tiếng vo ve, tiếng o o, tiếng kêu rền, tiếng ầm ừ, lời nói ậm à ậm ừ, lời nói ấp úng, mùi khó ngửi, mùi thối - trò bịp bợm, lời nói bịp bợm, kẻ kịp bợm, kẹo bạc hà cứng - sự mạo danh - con dê non, da dê non, đứa trẻ con, thằng bé, ngón chơi khăm, chậu gỗ nhỏ, cặp lồng gỗ - ngựa cái - ánh trăng, ảo mộng, chuyện tưởng tượng, chuyện vớ vẩn, rượu lậu - - - thủ đoạn của anh bất tài, ngón lang băm, thủ đoạn của anh bất tài nhưng làm bộ giỏi giang - dốc, bờ dốc, đoạn đường thoai thoải, thang lên máy bay, bệ tên lửa, sự tăng giá cao quá cao - cách sắp đặt, các thiết bị, cách ăn mặc, thiết bị, con thú đực chỉ có một hòn dái, con thú đực bị thiến sót, thủ đoạn xảo trá, sự mua vét hàng hoá để đầu cơ, sự đầu cơ làm biến động thị trường chứng khoán - sự làm thất vọng, vố chơi khăm - sự giả, sự giả bộ, sự giả vờ, sự giả mạo, người giả bộ, người giả vờ, người giả mạo, vật giả mạo, khăn phủ - sự kéo lê chân, sự xáo bài, lượt xáo bài, sự xáo trộn, sự ăn nói mập mờ, sự thoái thác, hành động lẩn tránh, hành động lừa dối - - sự bịp bợm - = Schwindel- + = der dreiste Schwindel + = ein glatter Schwindel + = den Schwindel aufdecken + = von Schwindel ergriffen sein +</t>
        </is>
      </c>
    </row>
    <row r="17024">
      <c r="A17024" t="inlineStr">
        <is>
          <t>Schwindelei</t>
        </is>
      </c>
      <c r="B17024" t="inlineStr"/>
      <c r="C17024" t="inlineStr"/>
      <c r="D17024" t="inlineStr">
        <is>
          <t>điều nói dối nhỏ, chuyện bịa, cú đấm - lời nói dối, nói láo, nói điêu</t>
        </is>
      </c>
    </row>
    <row r="17025">
      <c r="A17025" t="inlineStr">
        <is>
          <t>schwindelerregend</t>
        </is>
      </c>
      <c r="B17025" t="inlineStr"/>
      <c r="C17025" t="inlineStr"/>
      <c r="D17025" t="inlineStr">
        <is>
          <t>chóng mặt, choáng váng, lảo đảo, làm chóng mặt, làm choáng váng, nhẹ dạ, phù phiếm - quay tròn, xoay tròn, làm cho chóng mặt</t>
        </is>
      </c>
    </row>
    <row r="17026">
      <c r="A17026" t="inlineStr">
        <is>
          <t>schwindelhaft</t>
        </is>
      </c>
      <c r="B17026" t="inlineStr"/>
      <c r="C17026" t="inlineStr"/>
      <c r="D17026" t="inlineStr">
        <is>
          <t>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t>
        </is>
      </c>
    </row>
    <row r="17027">
      <c r="A17027" t="inlineStr">
        <is>
          <t>schwindelig</t>
        </is>
      </c>
      <c r="B17027" t="inlineStr"/>
      <c r="C17027" t="inlineStr"/>
      <c r="D17027" t="inlineStr">
        <is>
          <t>hoa mắt, choáng váng, chóng mặt, làm hoa mắt, làm choáng váng, làm chóng mặt, cao ngất, quay tít, xoáy cuộn = schwindelig machen +</t>
        </is>
      </c>
    </row>
    <row r="17028">
      <c r="A17028" t="inlineStr">
        <is>
          <t>schwindeln</t>
        </is>
      </c>
      <c r="B17028" t="inlineStr"/>
      <c r="C17028" t="inlineStr"/>
      <c r="D17028" t="inlineStr">
        <is>
          <t>nói dối, nói bịa - lừa bịp, lừa dối, là một kẻ bịp bợm, hành động như một kẻ bịp bợm - lừa đảo, bịp bợm, lừa, bịp</t>
        </is>
      </c>
    </row>
    <row r="17029">
      <c r="A17029" t="inlineStr">
        <is>
          <t>schwindelnd</t>
        </is>
      </c>
      <c r="B17029" t="inlineStr"/>
      <c r="C17029" t="inlineStr"/>
      <c r="D17029" t="inlineStr">
        <is>
          <t>hoa mắt, choáng váng, chóng mặt, làm hoa mắt, làm choáng váng, làm chóng mặt, cao ngất, quay tít, xoáy cuộn - bơi, dùng để bơi, đẫm nước, ướt đẫm - quay tròn, xoay tròn, làm cho chóng mặt</t>
        </is>
      </c>
    </row>
    <row r="17030">
      <c r="A17030" t="inlineStr">
        <is>
          <t>Schwindelreklame</t>
        </is>
      </c>
      <c r="B17030" t="inlineStr"/>
      <c r="C17030" t="inlineStr"/>
      <c r="D17030"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t>
        </is>
      </c>
    </row>
    <row r="17031">
      <c r="A17031" t="inlineStr">
        <is>
          <t>Schwinden</t>
        </is>
      </c>
      <c r="B17031" t="inlineStr"/>
      <c r="C17031" t="inlineStr"/>
      <c r="D17031" t="inlineStr">
        <is>
          <t>tính chóng phai mờ, tính chất phù du, sự biến dần - sự qua, sự trôi qua</t>
        </is>
      </c>
    </row>
    <row r="17032">
      <c r="A17032" t="inlineStr">
        <is>
          <t>schwinden</t>
        </is>
      </c>
      <c r="B17032" t="inlineStr"/>
      <c r="C17032" t="inlineStr"/>
      <c r="D17032" t="inlineStr">
        <is>
          <t>nhỏ lại, thu nhỏ lại, teo đi, co lại, thoái hoá, suy đi - mờ đi, biến đi - héo đi, tàn đi, nhạt đi, phai đi, mất dần, mờ dần, biến dần, làm phai màu, làm bạc màu, truyền hình, tăng thành không rõ nữa, giảm thành không rõ - rút lại, ngắn lại, co vào, rút vào, lùi lại, lùi bước, chùn lại, làm co - khuyết, xế, giảm, suy yếu, tàn tạ</t>
        </is>
      </c>
    </row>
    <row r="17033">
      <c r="A17033" t="inlineStr">
        <is>
          <t>schwindend</t>
        </is>
      </c>
      <c r="B17033" t="inlineStr"/>
      <c r="C17033" t="inlineStr"/>
      <c r="D17033" t="inlineStr">
        <is>
          <t>chóng phai mờ, phù du, vi phân</t>
        </is>
      </c>
    </row>
    <row r="17034">
      <c r="A17034" t="inlineStr">
        <is>
          <t>Schwindler</t>
        </is>
      </c>
      <c r="B17034" t="inlineStr"/>
      <c r="C17034" t="inlineStr"/>
      <c r="D17034" t="inlineStr">
        <is>
          <t>kẻ phản bội ở lại làm cho chủ, kẻ phản bội, kẻ cờ bạc bịp, tay đại bịp - người chạy lắt léo, người né tránh, người lách, người tinh ranh, người láu cá, người mưu mẹo, người khéo lẩn tránh, người khéo thoái thác, tấm chắn, tờ quảng cáo nhỏ, tờ cáo bạch nhỏ - tờ truyền đơn nhỏ, bánh bột ngô - người bán đồ tập tàng làm giả như mới, người bán những hàng lừa bịp là hàng lậu, người bán hàng rong, tiền giả, bức tranh giả, mỏ không có than, mỏ không có quặng - người bỏ đi, người ngớ ngẩn, người xuẩn ngốc - người nói dối, người bịa chuyện - sự gian lận, sự gian trá, sự lừa lọc, sự lừa gạt, âm mưu lừa gạt, mưu gian, cái không đúng như sự mong đợi, cái không đúng như sự mưu tả, tính chất lừa lọc - trò bịp bợm, trò đánh lừa, lời nói bịp bợm, kẻ kịp bợm, kẹo bạc hà cứng - kẻ cắp, kẻ trộm, kẻ rình mò, mật thám, gián điệp, chó lớc - tiếng kêu cạc cạc, lang băm, kẻ bất tài nhưng làm bộ giỏi giang, có tính chất lang băm - sự giả, sự giả bộ, sự giả vờ, sự giả mạo, người giả bộ, người giả vờ, người giả mạo, vật giả mạo, khăn phủ - người lừa đảo, người cờ bạc gian lận - người luôn luôn đổi chỗ, người hay thay đổi ý kiến, người hay dao động - kẻ đánh lừa, kẻ bịp - kẻ lừa đảo - kẻ bịp bợm, kẻ lừa gạt, quân lường đảo - người xe dây, người bện thừng, máy bện sợi, máy xe sợi, que xe, quả bóng xoáy, nhiệm vụ khó khăn, vấn đề hắc búa, người quanh co, người gian trá, kẻ lừa bịp, phía đùi kẹp vào mình ngựa - cơn gió giật, cơn gió xoáy</t>
        </is>
      </c>
    </row>
    <row r="17035">
      <c r="A17035" t="inlineStr">
        <is>
          <t>schwindlig</t>
        </is>
      </c>
      <c r="B17035" t="inlineStr"/>
      <c r="C17035" t="inlineStr"/>
      <c r="D17035" t="inlineStr">
        <is>
          <t>quay tròn, xoay tròn, làm cho chóng mặt = schwindlig + = schwindlig machen + = mir ist schwindlig + = mir wird schwindlig +</t>
        </is>
      </c>
    </row>
    <row r="17036">
      <c r="A17036" t="inlineStr">
        <is>
          <t>Schwinge</t>
        </is>
      </c>
      <c r="B17036" t="inlineStr"/>
      <c r="C17036" t="inlineStr"/>
      <c r="D17036" t="inlineStr">
        <is>
          <t>người hâm mộ, người say mê, cái quạt, cái quạt lúa, đuổi chim, cánh chim, cánh chân vịt, chân vịt, bản hướng gió - bánh răng nhỏ, pinbông, đầu cánh, chót cánh, cánh, lông cánh</t>
        </is>
      </c>
    </row>
    <row r="17037">
      <c r="A17037" t="inlineStr">
        <is>
          <t>Schwingen</t>
        </is>
      </c>
      <c r="B17037" t="inlineStr"/>
      <c r="C17037" t="inlineStr"/>
      <c r="D17037" t="inlineStr">
        <is>
          <t>sự trang trí bay bướm, nét trang trí hoa mỹ, nét viền hoa mỹ, sự diễn đạt hoa mỹ, sự vận động tu từ, sự vung, hồi kèn, nét hoa mỹ, đoạn nhạc đệm tuỳ ứng, nhạc dạo tuỳ ứng - sự thịnh vượng, sự phồn thịnh - sự đu đưa, sự lắc lư, sự thống trị, thế lực - sự đua đưa, sự lúc lắc, độ đu đưa, độ lắc, cái đu, chầu đu, sự nhún nhảy, quá trình hoạt động, sự tự do hành động, swing music, nhịp điệu, cú đấm bạt, cú xuynh, sự lên xuống đều đều</t>
        </is>
      </c>
    </row>
    <row r="17038">
      <c r="A17038" t="inlineStr">
        <is>
          <t>schwingen</t>
        </is>
      </c>
      <c r="B17038" t="inlineStr"/>
      <c r="C17038" t="inlineStr"/>
      <c r="D17038" t="inlineStr">
        <is>
          <t>quạt, thổi bùng, xúi giục, trải qua theo hình quạt, thổi hiu hiu, xoè ra như hình quạt - đập đen đét, đánh đen đét, vỗ đen đét, làm bay phần phật, lõng thõng, lòng thòng - lung lay, đu đưa, lưỡng lự, do dự, dao động - đập, rung, rung động, rộn ràng, sàng để làm sạch đất) - trả, đền đáp lại, đáp lại, cho nhau, trao đổi lẫn nhau, làm cho chuyển động qua lại, thay đổi cho nhau, chúc lại, chuyển động qua lại - lắc lư, thống trị, cai trị, làm đu đưa, lắc, gây ảnh hưởng, có lưng võng xuống quá - lúc lắc, đánh đu, treo lủng lẳng, đi nhún nhảy, ngoặt, mắc, vung vẩy, quay ngoắt, phổ thành nhạc xuynh, lái theo chiều lợi - đập bằng dùi - run, rung sợ, lo sợ - chấn động, rung lên, ngân vang lên, làm cho rung động - gợn sóng, quăn thành làn sóng, phấp phới, phấp phới bay, vẫy tay ra hiệu, phất, vung, uốn thành làn sóng - xoay tít, xoáy, quay lộn, lao đi, chạy nhanh như gió, quay cuồng, chóng mặt, làm cho xoay tít, làm xoáy, làm quay lộn, cuốn đi = schwingen + = schwingen + = schwingen + = schwingen + = sich schwingen +</t>
        </is>
      </c>
    </row>
    <row r="17039">
      <c r="A17039" t="inlineStr">
        <is>
          <t>schwingend</t>
        </is>
      </c>
      <c r="B17039" t="inlineStr"/>
      <c r="C17039" t="inlineStr"/>
      <c r="D17039" t="inlineStr">
        <is>
          <t>lung lay, lúc lắc, dao động - rung, rung động, run run, kêu, ngân vang, sôi nổi, mạnh mẽ, đầy khí lực - chấn động = sich schwingend bewegen +</t>
        </is>
      </c>
    </row>
    <row r="17040">
      <c r="A17040" t="inlineStr">
        <is>
          <t>Schwingtrog</t>
        </is>
      </c>
      <c r="B17040" t="inlineStr"/>
      <c r="C17040" t="inlineStr"/>
      <c r="D17040" t="inlineStr">
        <is>
          <t>đặt vào nôi, bế ẵm nâng niu bế đứa trẻ trong tay, đặt vào giá, cắt bằng hái có khung gạt, đãi</t>
        </is>
      </c>
    </row>
    <row r="17041">
      <c r="A17041" t="inlineStr">
        <is>
          <t>Schwingung</t>
        </is>
      </c>
      <c r="B17041" t="inlineStr"/>
      <c r="C17041" t="inlineStr"/>
      <c r="D17041" t="inlineStr">
        <is>
          <t>sự lung lay, sự đu đưa, sự lưỡng lự, sự do dự, sự dao động - sự đập, tiếng đạp, sự rung, sự rung động, sự rộn ràng - hột đỗ đậu, mạch, nhịp đập, nhịp đập của cuộc sống, cảm xúc rộn ràng, nhịp điệu, xung - sự đua đưa, sự lúc lắc, độ đu đưa, độ lắc, cái đu, chầu đu, sự nhún nhảy, quá trình hoạt động, sự tự do hành động, swing music, cú đấm bạt, cú xuynh, sự lên xuống đều đều - sự rung tiếng - sự làm rung động, sự chấn động = in Schwingung versetzen +</t>
        </is>
      </c>
    </row>
    <row r="17042">
      <c r="A17042" t="inlineStr">
        <is>
          <t>Schwingungs-</t>
        </is>
      </c>
      <c r="B17042" t="inlineStr"/>
      <c r="C17042" t="inlineStr"/>
      <c r="D17042" t="inlineStr">
        <is>
          <t>rung động, lúc lắc, chấn động - rung</t>
        </is>
      </c>
    </row>
    <row r="17043">
      <c r="A17043" t="inlineStr">
        <is>
          <t>Schwingungsschreiber</t>
        </is>
      </c>
      <c r="B17043" t="inlineStr"/>
      <c r="C17043" t="inlineStr"/>
      <c r="D17043" t="inlineStr">
        <is>
          <t>máy ghi dao động</t>
        </is>
      </c>
    </row>
    <row r="17044">
      <c r="A17044" t="inlineStr">
        <is>
          <t>Schwirren</t>
        </is>
      </c>
      <c r="B17044" t="inlineStr"/>
      <c r="C17044" t="inlineStr"/>
      <c r="D17044" t="inlineStr">
        <is>
          <t>tiếng kêu vù vù, tiếng kêu vo vo - tiếng rít, tiếng xé vải, sức sống, nghị lực</t>
        </is>
      </c>
    </row>
    <row r="17045">
      <c r="A17045" t="inlineStr">
        <is>
          <t>schwirren</t>
        </is>
      </c>
      <c r="B17045" t="inlineStr"/>
      <c r="C17045" t="inlineStr"/>
      <c r="D17045" t="inlineStr">
        <is>
          <t>ào ào, vun vút, sột soạt, đi vun vút, làm cho kêu rào rào, làm cho kêu vun vút, làm cho kêu sột soạt, vụt quất, cắt soàn soạt - bật, búng, nói giọng mũi, đọc giọng mũi - rung, rung động, lúc lắc, chấn động, rung lên, ngân vang lên, rộn ràng, làm cho rung động - kêu vù vù, kêu vo vo - rít, vèo = schwirren +</t>
        </is>
      </c>
    </row>
    <row r="17046">
      <c r="A17046" t="inlineStr">
        <is>
          <t>Schwitzen</t>
        </is>
      </c>
      <c r="B17046" t="inlineStr"/>
      <c r="C17046" t="inlineStr"/>
      <c r="D17046" t="inlineStr">
        <is>
          <t>sự đổ mồ hôi, mồ hôi - " Mồ hôi", sự ra mồ hôi, sự làm đổ mồ hôi, công việc vất vả, việc khó nhọc, sự tập luyện, sự lo ngại, sự lo lắng</t>
        </is>
      </c>
    </row>
    <row r="17047">
      <c r="A17047" t="inlineStr">
        <is>
          <t>schwitzen</t>
        </is>
      </c>
      <c r="B17047" t="inlineStr"/>
      <c r="C17047" t="inlineStr"/>
      <c r="D17047" t="inlineStr">
        <is>
          <t>đổ mồ hôi, toát mồ hôi, toát ra - ra mồ hôi, thoát hơi nước, tiết lộ ra, xảy ra, diễn ra - khóc, có cành rủ xuống, chy nước, ứa nước, khóc về, khóc than về, khóc cho, rỉ ra, ứa ra = schwitzen + = heftig schwitzen +</t>
        </is>
      </c>
    </row>
    <row r="17048">
      <c r="A17048" t="inlineStr">
        <is>
          <t>Schwoiraum</t>
        </is>
      </c>
      <c r="B17048" t="inlineStr"/>
      <c r="C17048" t="inlineStr"/>
      <c r="D17048" t="inlineStr">
        <is>
          <t>giường ngủ, chỗ tàu có thể bỏ neo, chỗ tàu đậu ở bến, địa vị, việc làm</t>
        </is>
      </c>
    </row>
    <row r="17049">
      <c r="A17049" t="inlineStr">
        <is>
          <t>schwul</t>
        </is>
      </c>
      <c r="B17049" t="inlineStr"/>
      <c r="C17049" t="inlineStr"/>
      <c r="D17049" t="inlineStr">
        <is>
          <t>vui vẻ, vui tươi, hớn hở, tươi, rực rỡ, sặc sỡ, truỵ lạc, phóng đâng, đĩ thoâ, lẳng lơ, homosexual</t>
        </is>
      </c>
    </row>
    <row r="17050">
      <c r="A17050" t="inlineStr">
        <is>
          <t>Schwulst</t>
        </is>
      </c>
      <c r="B17050" t="inlineStr"/>
      <c r="C17050" t="inlineStr"/>
      <c r="D17050" t="inlineStr">
        <is>
          <t>lời nói khoa trương, giọng văn khoa trương - sự cương lên, sự sưng lên, chỗ cương lên, chỗ sưng lên, tính chất khoa trương</t>
        </is>
      </c>
    </row>
    <row r="17051">
      <c r="A17051" t="inlineStr">
        <is>
          <t>Schwund</t>
        </is>
      </c>
      <c r="B17051" t="inlineStr"/>
      <c r="C17051" t="inlineStr"/>
      <c r="D17051" t="inlineStr">
        <is>
          <t>sự teo, sự hao mòn - sự biến đi, sự biến mất - sự giảm âm - sự co lại, sự hụt cân, số lượng co, số cân hụt</t>
        </is>
      </c>
    </row>
    <row r="17052">
      <c r="A17052" t="inlineStr">
        <is>
          <t>Schwungfeder</t>
        </is>
      </c>
      <c r="B17052" t="inlineStr"/>
      <c r="C17052" t="inlineStr"/>
      <c r="D17052" t="inlineStr">
        <is>
          <t>cây irit, phiến đá lát đường flag stone), mặt đường lát bằng đá phiến, lông cánh flag feather), cờ, cờ lệnh, đuôi cờ</t>
        </is>
      </c>
    </row>
    <row r="17053">
      <c r="A17053" t="inlineStr">
        <is>
          <t>schwungvoll</t>
        </is>
      </c>
      <c r="B17053" t="inlineStr"/>
      <c r="C17053" t="inlineStr"/>
      <c r="D17053" t="inlineStr">
        <is>
          <t>quét đi, cuốn đi, chảy xiết, bao quát, chung chung</t>
        </is>
      </c>
    </row>
    <row r="17054">
      <c r="A17054" t="inlineStr">
        <is>
          <t>Schwur</t>
        </is>
      </c>
      <c r="B17054" t="inlineStr"/>
      <c r="C17054" t="inlineStr"/>
      <c r="D17054" t="inlineStr">
        <is>
          <t>lời thề, lời tuyên thệ, lời nguyền rủa - câu chửi rủa - lời nguyền = einen Schwur leisten +</t>
        </is>
      </c>
    </row>
    <row r="17055">
      <c r="A17055" t="inlineStr">
        <is>
          <t>Schwurgericht</t>
        </is>
      </c>
      <c r="B17055" t="inlineStr"/>
      <c r="C17055" t="inlineStr"/>
      <c r="D17055" t="inlineStr">
        <is>
          <t>ban hội thẩm, ban bồi thẩm, ban giám khảo</t>
        </is>
      </c>
    </row>
    <row r="17056">
      <c r="A17056" t="inlineStr">
        <is>
          <t>Sechs</t>
        </is>
      </c>
      <c r="B17056" t="inlineStr"/>
      <c r="C17056" t="inlineStr"/>
      <c r="D17056" t="inlineStr">
        <is>
          <t>số sáu, nếu số sáu, con sáu, mặt sáu</t>
        </is>
      </c>
    </row>
    <row r="17057">
      <c r="A17057" t="inlineStr">
        <is>
          <t>sechs</t>
        </is>
      </c>
      <c r="B17057" t="inlineStr"/>
      <c r="C17057" t="inlineStr"/>
      <c r="D17057" t="inlineStr">
        <is>
          <t>sáu</t>
        </is>
      </c>
    </row>
    <row r="17058">
      <c r="A17058" t="inlineStr">
        <is>
          <t>Sechseck</t>
        </is>
      </c>
      <c r="B17058" t="inlineStr"/>
      <c r="C17058" t="inlineStr"/>
      <c r="D17058" t="inlineStr">
        <is>
          <t>hình sáu cạnh = das Sechseck +</t>
        </is>
      </c>
    </row>
    <row r="17059">
      <c r="A17059" t="inlineStr">
        <is>
          <t>sechsfach</t>
        </is>
      </c>
      <c r="B17059" t="inlineStr"/>
      <c r="C17059" t="inlineStr"/>
      <c r="D17059" t="inlineStr">
        <is>
          <t>gấp sáu lần</t>
        </is>
      </c>
    </row>
    <row r="17060">
      <c r="A17060" t="inlineStr">
        <is>
          <t>Sechste</t>
        </is>
      </c>
      <c r="B17060" t="inlineStr"/>
      <c r="C17060" t="inlineStr"/>
      <c r="D17060" t="inlineStr">
        <is>
          <t>một phần sáu, người thứ sáu, vật thứ sáu, ngày mồng sáu, lớp sáu, quãng sáu, âm sáu</t>
        </is>
      </c>
    </row>
    <row r="17061">
      <c r="A17061" t="inlineStr">
        <is>
          <t>sechste</t>
        </is>
      </c>
      <c r="B17061" t="inlineStr"/>
      <c r="C17061" t="inlineStr"/>
      <c r="D17061" t="inlineStr">
        <is>
          <t>thứ sáu</t>
        </is>
      </c>
    </row>
    <row r="17062">
      <c r="A17062" t="inlineStr">
        <is>
          <t>Sechstel</t>
        </is>
      </c>
      <c r="B17062" t="inlineStr"/>
      <c r="C17062" t="inlineStr"/>
      <c r="D17062" t="inlineStr">
        <is>
          <t>một phần sáu, người thứ sáu, vật thứ sáu, ngày mồng sáu, lớp sáu, quãng sáu, âm sáu</t>
        </is>
      </c>
    </row>
    <row r="17063">
      <c r="A17063" t="inlineStr">
        <is>
          <t>Sechszehntelnote</t>
        </is>
      </c>
      <c r="B17063" t="inlineStr"/>
      <c r="C17063" t="inlineStr"/>
      <c r="D17063" t="inlineStr">
        <is>
          <t>nốt móc đôi</t>
        </is>
      </c>
    </row>
    <row r="17064">
      <c r="A17064" t="inlineStr">
        <is>
          <t>Sechzehn</t>
        </is>
      </c>
      <c r="B17064" t="inlineStr"/>
      <c r="C17064" t="inlineStr"/>
      <c r="D17064" t="inlineStr">
        <is>
          <t>số mười sáu</t>
        </is>
      </c>
    </row>
    <row r="17065">
      <c r="A17065" t="inlineStr">
        <is>
          <t>sechzehn</t>
        </is>
      </c>
      <c r="B17065" t="inlineStr"/>
      <c r="C17065" t="inlineStr"/>
      <c r="D17065" t="inlineStr">
        <is>
          <t>mười sáu</t>
        </is>
      </c>
    </row>
    <row r="17066">
      <c r="A17066" t="inlineStr">
        <is>
          <t>Sechzehnte</t>
        </is>
      </c>
      <c r="B17066" t="inlineStr"/>
      <c r="C17066" t="inlineStr"/>
      <c r="D17066" t="inlineStr">
        <is>
          <t>một phần mười sáu, người thứ mười sáu, vật thứ mười sáu, người mười sáu, nốt móc đôi</t>
        </is>
      </c>
    </row>
    <row r="17067">
      <c r="A17067" t="inlineStr">
        <is>
          <t>Sechzehntel</t>
        </is>
      </c>
      <c r="B17067" t="inlineStr"/>
      <c r="C17067" t="inlineStr"/>
      <c r="D17067" t="inlineStr">
        <is>
          <t>một phần mười sáu, người thứ mười sáu, vật thứ mười sáu, người mười sáu, nốt móc đôi</t>
        </is>
      </c>
    </row>
    <row r="17068">
      <c r="A17068" t="inlineStr">
        <is>
          <t>sechzehnter</t>
        </is>
      </c>
      <c r="B17068" t="inlineStr"/>
      <c r="C17068" t="inlineStr"/>
      <c r="D17068" t="inlineStr">
        <is>
          <t>thứ mười sáu</t>
        </is>
      </c>
    </row>
    <row r="17069">
      <c r="A17069" t="inlineStr">
        <is>
          <t>Sechzig</t>
        </is>
      </c>
      <c r="B17069" t="inlineStr"/>
      <c r="C17069" t="inlineStr"/>
      <c r="D17069" t="inlineStr">
        <is>
          <t>số sáu mươi, những năm sáu mươi ), những năm tuổi thọ trên sáu mươi</t>
        </is>
      </c>
    </row>
    <row r="17070">
      <c r="A17070" t="inlineStr">
        <is>
          <t>sechzig</t>
        </is>
      </c>
      <c r="B17070" t="inlineStr"/>
      <c r="C17070" t="inlineStr"/>
      <c r="D17070" t="inlineStr">
        <is>
          <t>sáu mươi</t>
        </is>
      </c>
    </row>
    <row r="17071">
      <c r="A17071" t="inlineStr">
        <is>
          <t>Sechzigste</t>
        </is>
      </c>
      <c r="B17071" t="inlineStr"/>
      <c r="C17071" t="inlineStr"/>
      <c r="D17071" t="inlineStr">
        <is>
          <t>một phần sáu mươi, người thứ sáu mươi, vật thứ sáu mươi</t>
        </is>
      </c>
    </row>
    <row r="17072">
      <c r="A17072" t="inlineStr">
        <is>
          <t>Sechzigstel</t>
        </is>
      </c>
      <c r="B17072" t="inlineStr"/>
      <c r="C17072" t="inlineStr"/>
      <c r="D17072" t="inlineStr">
        <is>
          <t>một phần sáu mươi, người thứ sáu mươi, vật thứ sáu mươi</t>
        </is>
      </c>
    </row>
    <row r="17073">
      <c r="A17073" t="inlineStr">
        <is>
          <t>sechzigster</t>
        </is>
      </c>
      <c r="B17073" t="inlineStr"/>
      <c r="C17073" t="inlineStr"/>
      <c r="D17073" t="inlineStr">
        <is>
          <t>thứ sáu mươi</t>
        </is>
      </c>
    </row>
    <row r="17074">
      <c r="A17074" t="inlineStr">
        <is>
          <t>Sediment</t>
        </is>
      </c>
      <c r="B17074" t="inlineStr"/>
      <c r="C17074" t="inlineStr"/>
      <c r="D17074" t="inlineStr">
        <is>
          <t>cặn, cáu, trầm tích</t>
        </is>
      </c>
    </row>
    <row r="17075">
      <c r="A17075" t="inlineStr">
        <is>
          <t>Sedimentbildung</t>
        </is>
      </c>
      <c r="B17075" t="inlineStr"/>
      <c r="C17075" t="inlineStr"/>
      <c r="D17075" t="inlineStr">
        <is>
          <t>sự đóng cặn, sự trầm tích</t>
        </is>
      </c>
    </row>
    <row r="17076">
      <c r="A17076" t="inlineStr">
        <is>
          <t>Seebad</t>
        </is>
      </c>
      <c r="B17076" t="inlineStr"/>
      <c r="C17076" t="inlineStr"/>
      <c r="D17076" t="inlineStr">
        <is>
          <t>bờ biển</t>
        </is>
      </c>
    </row>
    <row r="17077">
      <c r="A17077" t="inlineStr">
        <is>
          <t>Seebarsch</t>
        </is>
      </c>
      <c r="B17077" t="inlineStr"/>
      <c r="C17077" t="inlineStr"/>
      <c r="D17077">
        <f> der Seebarsch +</f>
        <v/>
      </c>
    </row>
    <row r="17078">
      <c r="A17078" t="inlineStr">
        <is>
          <t>seefahrend</t>
        </is>
      </c>
      <c r="B17078" t="inlineStr"/>
      <c r="C17078" t="inlineStr"/>
      <c r="D17078" t="inlineStr">
        <is>
          <t>biển, ngành hàng hải, gần biển - chuyến đi biển</t>
        </is>
      </c>
    </row>
    <row r="17079">
      <c r="A17079" t="inlineStr">
        <is>
          <t>Seefahrer</t>
        </is>
      </c>
      <c r="B17079" t="inlineStr"/>
      <c r="C17079" t="inlineStr"/>
      <c r="D17079" t="inlineStr">
        <is>
          <t>nhà hàng gải, người đi biển, thuỷ thủ lão luyện, hoa tiêu, thợ làm đất, thợ đấu navvy) - thủ thủ</t>
        </is>
      </c>
    </row>
    <row r="17080">
      <c r="A17080" t="inlineStr">
        <is>
          <t>Seefahrt</t>
        </is>
      </c>
      <c r="B17080" t="inlineStr"/>
      <c r="C17080" t="inlineStr"/>
      <c r="D17080" t="inlineStr">
        <is>
          <t>nghề hàng hải, sự đi biển, sự đi sông, tàu bè qua lại</t>
        </is>
      </c>
    </row>
    <row r="17081">
      <c r="A17081" t="inlineStr">
        <is>
          <t>seefest</t>
        </is>
      </c>
      <c r="B17081" t="inlineStr"/>
      <c r="C17081" t="inlineStr"/>
      <c r="D17081" t="inlineStr">
        <is>
          <t>có thể đi biển được, có thể chịu đựng được sóng gió = seefest sein +</t>
        </is>
      </c>
    </row>
    <row r="17082">
      <c r="A17082" t="inlineStr">
        <is>
          <t>Seegerring</t>
        </is>
      </c>
      <c r="B17082" t="inlineStr"/>
      <c r="C17082" t="inlineStr"/>
      <c r="D17082" t="inlineStr">
        <is>
          <t>vòng nhỏ, vòng khuyên, nhẫn, xuyến</t>
        </is>
      </c>
    </row>
    <row r="17083">
      <c r="A17083" t="inlineStr">
        <is>
          <t>Seegras</t>
        </is>
      </c>
      <c r="B17083" t="inlineStr"/>
      <c r="C17083" t="inlineStr"/>
      <c r="D17083" t="inlineStr">
        <is>
          <t>tảo biển</t>
        </is>
      </c>
    </row>
    <row r="17084">
      <c r="A17084" t="inlineStr">
        <is>
          <t>Seehund</t>
        </is>
      </c>
      <c r="B17084" t="inlineStr"/>
      <c r="C17084" t="inlineStr"/>
      <c r="D17084">
        <f> der Seehund +</f>
        <v/>
      </c>
    </row>
    <row r="17085">
      <c r="A17085" t="inlineStr">
        <is>
          <t>Seekadett</t>
        </is>
      </c>
      <c r="B17085" t="inlineStr"/>
      <c r="C17085" t="inlineStr"/>
      <c r="D17085" t="inlineStr">
        <is>
          <t>chuẩn uý hải quân, học sinh trường hải quân</t>
        </is>
      </c>
    </row>
    <row r="17086">
      <c r="A17086" t="inlineStr">
        <is>
          <t>Seekarte</t>
        </is>
      </c>
      <c r="B17086" t="inlineStr"/>
      <c r="C17086" t="inlineStr"/>
      <c r="D17086" t="inlineStr">
        <is>
          <t>bản đồ đi biển, hải đồ, bản đồ, đồ thị, biểu đồ</t>
        </is>
      </c>
    </row>
    <row r="17087">
      <c r="A17087" t="inlineStr">
        <is>
          <t>seekrank</t>
        </is>
      </c>
      <c r="B17087" t="inlineStr"/>
      <c r="C17087" t="inlineStr"/>
      <c r="D17087" t="inlineStr">
        <is>
          <t>say sóng = er wird nicht seekrank +</t>
        </is>
      </c>
    </row>
    <row r="17088">
      <c r="A17088" t="inlineStr">
        <is>
          <t>Seekrankheit</t>
        </is>
      </c>
      <c r="B17088" t="inlineStr"/>
      <c r="C17088" t="inlineStr"/>
      <c r="D17088" t="inlineStr">
        <is>
          <t>chứng say sóng = die Seekrankheit +</t>
        </is>
      </c>
    </row>
    <row r="17089">
      <c r="A17089" t="inlineStr">
        <is>
          <t>Seelachs</t>
        </is>
      </c>
      <c r="B17089" t="inlineStr"/>
      <c r="C17089" t="inlineStr"/>
      <c r="D17089" t="inlineStr">
        <is>
          <t>cá hồi</t>
        </is>
      </c>
    </row>
    <row r="17090">
      <c r="A17090" t="inlineStr">
        <is>
          <t>Seele</t>
        </is>
      </c>
      <c r="B17090" t="inlineStr"/>
      <c r="C17090" t="inlineStr"/>
      <c r="D17090" t="inlineStr">
        <is>
          <t>ma, gầy như ma, bóng mờ, nét thoáng một chút, người giúp việc kín đáo cho một nhà văn, người viết thuê cho một nhà văn, linh hồn, hồn - sự sống, đời sống, sinh mệnh, tính mệnh, đời, người đời, cuộc sống, sự sinh sống, sự sinh tồn, cách sống, cách sinh hoạt, sinh khí, sinh lực, sự hoạt động, tiểu sử, thân thế, tuổi thọ, thời gian tồn tại - nhân sinh, vật sống, biểu hiện của sự sống - tâm hồn, tâm trí, cột trụ, vĩ nhân, sức sống, sức truyền cảm, người, dân - tinh thần, thần linh, thần thánh, quỷ thần, lòng can đảm, sự hăng hái, nhiệt tình, nghị lực, khí thế, thái độ tinh thần, điều kiện tinh thần, ảnh hưởng tinh thần, xu hướng tinh thần - nghĩa đúng, trụ cột, bộ óc, số nhiều) rượu mạnh, cồn thuốc = aus tiefster Seele + = es tut mir in der Seele weh + = ein Herz und eine Seele sein + = er war mit Leib und Seele dabei +</t>
        </is>
      </c>
    </row>
    <row r="17091">
      <c r="A17091" t="inlineStr">
        <is>
          <t>seelenlos</t>
        </is>
      </c>
      <c r="B17091" t="inlineStr"/>
      <c r="C17091" t="inlineStr"/>
      <c r="D17091" t="inlineStr">
        <is>
          <t>không nhộn nhịp, không sôi nổi, không bị kích động, không bị kích thích</t>
        </is>
      </c>
    </row>
    <row r="17092">
      <c r="A17092" t="inlineStr">
        <is>
          <t>Seelenruhe</t>
        </is>
      </c>
      <c r="B17092" t="inlineStr"/>
      <c r="C17092" t="inlineStr"/>
      <c r="D17092" t="inlineStr">
        <is>
          <t>sự yên lặng, sự yên tĩnh, sự êm ả, sự yên ổn, sự thanh bình, sự thanh thản</t>
        </is>
      </c>
    </row>
    <row r="17093">
      <c r="A17093" t="inlineStr">
        <is>
          <t>seelenvoll</t>
        </is>
      </c>
      <c r="B17093" t="inlineStr"/>
      <c r="C17093" t="inlineStr"/>
      <c r="D17093" t="inlineStr">
        <is>
          <t>đầy tâm hồn, đầy tình cảm, làm xúc động, làm xúc cảm</t>
        </is>
      </c>
    </row>
    <row r="17094">
      <c r="A17094" t="inlineStr">
        <is>
          <t>Seelsorger</t>
        </is>
      </c>
      <c r="B17094" t="inlineStr"/>
      <c r="C17094" t="inlineStr"/>
      <c r="D17094" t="inlineStr">
        <is>
          <t>mục sư, người chăn súc vật, mục đồng, con sáo sậu</t>
        </is>
      </c>
    </row>
    <row r="17095">
      <c r="A17095" t="inlineStr">
        <is>
          <t>Seemann</t>
        </is>
      </c>
      <c r="B17095" t="inlineStr"/>
      <c r="C17095" t="inlineStr"/>
      <c r="D17095" t="inlineStr">
        <is>
          <t>thuỷ thủ - lính thuỷ - người giỏi nghề đi biển - shipmaster = der Seemann + = der alte Seemann + = Seemann werden + = er wurde Seemann + = der unerfahrene Seemann +</t>
        </is>
      </c>
    </row>
    <row r="17096">
      <c r="A17096" t="inlineStr">
        <is>
          <t>Seemannskunst</t>
        </is>
      </c>
      <c r="B17096" t="inlineStr"/>
      <c r="C17096" t="inlineStr"/>
      <c r="D17096" t="inlineStr">
        <is>
          <t>sự thạo nghề đi biển, tài đi biển</t>
        </is>
      </c>
    </row>
    <row r="17097">
      <c r="A17097" t="inlineStr">
        <is>
          <t>Seemuschel</t>
        </is>
      </c>
      <c r="B17097" t="inlineStr"/>
      <c r="C17097" t="inlineStr"/>
      <c r="D17097" t="inlineStr">
        <is>
          <t>vỏ sò, vỏ hến, vỏ hàu</t>
        </is>
      </c>
    </row>
    <row r="17098">
      <c r="A17098" t="inlineStr">
        <is>
          <t>Seereise</t>
        </is>
      </c>
      <c r="B17098" t="inlineStr"/>
      <c r="C17098" t="inlineStr"/>
      <c r="D17098" t="inlineStr">
        <is>
          <t>cuộc đi chơi biển, cuộc tuần tra trên biển - sự đi qua, sự trôi qua, lối đi, hành lang, quyền đi qua, sự chuyển qua, chuyến đi, đoạn, sự thông qua, quan hệ giữa hai người, sự chuyện trò trao đổi giữa hai người, chuyện trò tri kỷ giữa hai người - nét lướt, sự đi ỉa - cuộc du lịch xa bằng đường biển = eine Seereise machen +</t>
        </is>
      </c>
    </row>
    <row r="17099">
      <c r="A17099" t="inlineStr">
        <is>
          <t>Seeschaden</t>
        </is>
      </c>
      <c r="B17099" t="inlineStr"/>
      <c r="C17099" t="inlineStr"/>
      <c r="D17099" t="inlineStr">
        <is>
          <t>số trung bình, mức trung bình, sự ước lượng trung bình, loại trung bình, tiêu chuẩn bình thường, sự chia số thiệt hại do tai nạn</t>
        </is>
      </c>
    </row>
    <row r="17100">
      <c r="A17100" t="inlineStr">
        <is>
          <t>Seeschwalbe</t>
        </is>
      </c>
      <c r="B17100" t="inlineStr"/>
      <c r="C17100" t="inlineStr"/>
      <c r="D17100" t="inlineStr">
        <is>
          <t>nhạn biển - nhạn biển tarn), bộ ba, bộ ba số đều trúng</t>
        </is>
      </c>
    </row>
    <row r="17101">
      <c r="A17101" t="inlineStr">
        <is>
          <t>Seesoldat</t>
        </is>
      </c>
      <c r="B17101" t="inlineStr"/>
      <c r="C17101" t="inlineStr"/>
      <c r="D17101" t="inlineStr">
        <is>
          <t>đội tàu buôn, đội thuyền buôn the merchant marine), hải quân, lính thuỷ đánh bộ, tranh vẽ cảnh biển</t>
        </is>
      </c>
    </row>
    <row r="17102">
      <c r="A17102" t="inlineStr">
        <is>
          <t>Seestern</t>
        </is>
      </c>
      <c r="B17102" t="inlineStr"/>
      <c r="C17102" t="inlineStr"/>
      <c r="D17102" t="inlineStr">
        <is>
          <t>sao biển</t>
        </is>
      </c>
    </row>
    <row r="17103">
      <c r="A17103" t="inlineStr">
        <is>
          <t>Seetang</t>
        </is>
      </c>
      <c r="B17103" t="inlineStr"/>
      <c r="C17103" t="inlineStr"/>
      <c r="D17103" t="inlineStr">
        <is>
          <t>tảo bẹ, tro tảo bẹ = der Seetang +</t>
        </is>
      </c>
    </row>
    <row r="17104">
      <c r="A17104" t="inlineStr">
        <is>
          <t>Seetruppen</t>
        </is>
      </c>
      <c r="B17104" t="inlineStr"/>
      <c r="C17104" t="inlineStr"/>
      <c r="D17104" t="inlineStr">
        <is>
          <t>đội tàu buôn, đội thuyền buôn the merchant marine), hải quân, lính thuỷ đánh bộ, tranh vẽ cảnh biển</t>
        </is>
      </c>
    </row>
    <row r="17105">
      <c r="A17105" t="inlineStr">
        <is>
          <t>Seeweg</t>
        </is>
      </c>
      <c r="B17105" t="inlineStr"/>
      <c r="C17105" t="inlineStr"/>
      <c r="D17105">
        <f> auf dem Seeweg +</f>
        <v/>
      </c>
    </row>
    <row r="17106">
      <c r="A17106" t="inlineStr">
        <is>
          <t>Seewesen</t>
        </is>
      </c>
      <c r="B17106" t="inlineStr"/>
      <c r="C17106" t="inlineStr"/>
      <c r="D17106" t="inlineStr">
        <is>
          <t>đội tàu buôn, đội thuyền buôn the merchant marine), hải quân, lính thuỷ đánh bộ, tranh vẽ cảnh biển</t>
        </is>
      </c>
    </row>
    <row r="17107">
      <c r="A17107" t="inlineStr">
        <is>
          <t>Seezunge</t>
        </is>
      </c>
      <c r="B17107" t="inlineStr"/>
      <c r="C17107" t="inlineStr"/>
      <c r="D17107" t="inlineStr">
        <is>
          <t>cá bơn, bàn chân, đế giày, nền, bệ, đế = die Seezunge +</t>
        </is>
      </c>
    </row>
    <row r="17108">
      <c r="A17108" t="inlineStr">
        <is>
          <t>Segel</t>
        </is>
      </c>
      <c r="B17108" t="inlineStr"/>
      <c r="C17108" t="inlineStr"/>
      <c r="D17108" t="inlineStr">
        <is>
          <t>vải bạt, lều, buồm, vải căng để vẽ, bức vẽ - tàu, thuyền, bản hứng gió, quạt gió, chuyến đi bằng thuyền buồm = das Segel + = das Segel + = unter Segel + = die Segel reffen + = die Segel setzen + = die Segel einziehen + = alle Segel beisetzen +</t>
        </is>
      </c>
    </row>
    <row r="17109">
      <c r="A17109" t="inlineStr">
        <is>
          <t>segelfertig</t>
        </is>
      </c>
      <c r="B17109" t="inlineStr"/>
      <c r="C17109" t="inlineStr"/>
      <c r="D17109">
        <f> segelfertig machen +</f>
        <v/>
      </c>
    </row>
    <row r="17110">
      <c r="A17110" t="inlineStr">
        <is>
          <t>segelfliegen</t>
        </is>
      </c>
      <c r="B17110" t="inlineStr"/>
      <c r="C17110" t="inlineStr"/>
      <c r="D17110" t="inlineStr">
        <is>
          <t>bay lên, bay cao, vút lên cao, bay liệng</t>
        </is>
      </c>
    </row>
    <row r="17111">
      <c r="A17111" t="inlineStr">
        <is>
          <t>Segelflieger</t>
        </is>
      </c>
      <c r="B17111" t="inlineStr"/>
      <c r="C17111" t="inlineStr"/>
      <c r="D17111" t="inlineStr">
        <is>
          <t>tàu lượn</t>
        </is>
      </c>
    </row>
    <row r="17112">
      <c r="A17112" t="inlineStr">
        <is>
          <t>Segelflug</t>
        </is>
      </c>
      <c r="B17112" t="inlineStr"/>
      <c r="C17112" t="inlineStr"/>
      <c r="D17112" t="inlineStr">
        <is>
          <t>sự trượt đi, sự lướt đi, môn bay lượn</t>
        </is>
      </c>
    </row>
    <row r="17113">
      <c r="A17113" t="inlineStr">
        <is>
          <t>Segelflugzeug</t>
        </is>
      </c>
      <c r="B17113" t="inlineStr"/>
      <c r="C17113" t="inlineStr"/>
      <c r="D17113" t="inlineStr">
        <is>
          <t>tàu lượn</t>
        </is>
      </c>
    </row>
    <row r="17114">
      <c r="A17114" t="inlineStr">
        <is>
          <t>Segeljolle</t>
        </is>
      </c>
      <c r="B17114" t="inlineStr"/>
      <c r="C17114" t="inlineStr"/>
      <c r="D17114" t="inlineStr">
        <is>
          <t>xuồng yôn, thuyền yôn, thuyền hai cột buồm</t>
        </is>
      </c>
    </row>
    <row r="17115">
      <c r="A17115" t="inlineStr">
        <is>
          <t>segeln</t>
        </is>
      </c>
      <c r="B17115" t="inlineStr"/>
      <c r="C17115" t="inlineStr"/>
      <c r="D17115" t="inlineStr">
        <is>
          <t>lái, đi sông, đi biển, vượt biển, bay, đem thông qua - chạy bằng buồm, chạy bằng máy, đi thuyền buồm, đi tàu, nhổ neo, xuống tàu, bay lượn, liêng, đi lướt qua, trôi qua, đi một cách oai vệ nói về đàn bà...), đi trên, chạy trên, điều khiển - bay lên, bay cao, vút lên cao, bay liệng - đi chơi bằng thuyền buồm, thi thuyền buồm = segeln + = segeln nach +</t>
        </is>
      </c>
    </row>
    <row r="17116">
      <c r="A17116" t="inlineStr">
        <is>
          <t>Segelregatta</t>
        </is>
      </c>
      <c r="B17116" t="inlineStr"/>
      <c r="C17116" t="inlineStr"/>
      <c r="D17116" t="inlineStr">
        <is>
          <t>sự đi chơi bằng thuyền buồm, sự thi thuyền buồm</t>
        </is>
      </c>
    </row>
    <row r="17117">
      <c r="A17117" t="inlineStr">
        <is>
          <t>Segels</t>
        </is>
      </c>
      <c r="B17117" t="inlineStr"/>
      <c r="C17117" t="inlineStr"/>
      <c r="D17117" t="inlineStr">
        <is>
          <t>đồ ăn, đinh đầu bẹt, đinh bấm, đường khâu lược, dây néo góc buồm, đường chạy, đường lối, chính sách, chiến thuật là khác với đường lối chính sách, chiến thuật trước đó)</t>
        </is>
      </c>
    </row>
    <row r="17118">
      <c r="A17118" t="inlineStr">
        <is>
          <t>Segelschiff</t>
        </is>
      </c>
      <c r="B17118" t="inlineStr"/>
      <c r="C17118" t="inlineStr"/>
      <c r="D17118" t="inlineStr">
        <is>
          <t>buồm, tàu, thuyền, bản hứng gió, quạt gió, chuyến đi bằng thuyền buồm</t>
        </is>
      </c>
    </row>
    <row r="17119">
      <c r="A17119" t="inlineStr">
        <is>
          <t>Segelsport</t>
        </is>
      </c>
      <c r="B17119" t="inlineStr"/>
      <c r="C17119" t="inlineStr"/>
      <c r="D17119" t="inlineStr">
        <is>
          <t>sự đi chơi bằng thuyền, cuộc đi chơi bằng thuyền - sự đi chơi bằng thuyền buồm, sự thi thuyền buồm</t>
        </is>
      </c>
    </row>
    <row r="17120">
      <c r="A17120" t="inlineStr">
        <is>
          <t>Segen</t>
        </is>
      </c>
      <c r="B17120" t="inlineStr"/>
      <c r="C17120" t="inlineStr"/>
      <c r="D17120" t="inlineStr">
        <is>
          <t>lễ giáng phúc, lộc trời, ơn trời, câu kinh tụng trước bữa ăn - phúc lành, kinh, hạnh phúc, điều sung sướng, sự may mắn - mối lợi, lợi ích, lời đề nghị, yêu cầu, ơn, ân huệ - của trời cho, điều may mắn bất ngờ = es ist ein wahrer Segen +</t>
        </is>
      </c>
    </row>
    <row r="17121">
      <c r="A17121" t="inlineStr">
        <is>
          <t>segensreich</t>
        </is>
      </c>
      <c r="B17121" t="inlineStr"/>
      <c r="C17121" t="inlineStr"/>
      <c r="D17121" t="inlineStr">
        <is>
          <t>có ích, có lợi, tốt, sinh hoa lợi</t>
        </is>
      </c>
    </row>
    <row r="17122">
      <c r="A17122" t="inlineStr">
        <is>
          <t>Segler</t>
        </is>
      </c>
      <c r="B17122" t="inlineStr"/>
      <c r="C17122" t="inlineStr"/>
      <c r="D17122" t="inlineStr">
        <is>
          <t>tàu tuần tiễu, tàu tuần dương - tàu buồm, thuyền buồm - người đi chơi thuyền buồm, người thi thuyền buồm</t>
        </is>
      </c>
    </row>
    <row r="17123">
      <c r="A17123" t="inlineStr">
        <is>
          <t>Segment</t>
        </is>
      </c>
      <c r="B17123" t="inlineStr"/>
      <c r="C17123" t="inlineStr"/>
      <c r="D17123" t="inlineStr">
        <is>
          <t>đoạn, khúc, đốt, miếng, phân</t>
        </is>
      </c>
    </row>
    <row r="17124">
      <c r="A17124" t="inlineStr">
        <is>
          <t>segmentweise</t>
        </is>
      </c>
      <c r="B17124" t="inlineStr"/>
      <c r="C17124" t="inlineStr"/>
      <c r="D17124" t="inlineStr">
        <is>
          <t>có hình phân, có khúc, có đoạn</t>
        </is>
      </c>
    </row>
    <row r="17125">
      <c r="A17125" t="inlineStr">
        <is>
          <t>segnen</t>
        </is>
      </c>
      <c r="B17125" t="inlineStr"/>
      <c r="C17125" t="inlineStr"/>
      <c r="D17125" t="inlineStr">
        <is>
          <t>ban phúc lành, làm sung sướng, cho hạnh phúc, tuyên phúc - giáng phúc, ban phúc, dạng bị động) làm cho may mắn, làm cho hạnh phúc, tôn sùng, cầu Chúa phù hộ cho</t>
        </is>
      </c>
    </row>
    <row r="17126">
      <c r="A17126" t="inlineStr">
        <is>
          <t>segnend</t>
        </is>
      </c>
      <c r="B17126" t="inlineStr"/>
      <c r="C17126" t="inlineStr"/>
      <c r="D17126" t="inlineStr">
        <is>
          <t>sự giáng phúc</t>
        </is>
      </c>
    </row>
    <row r="17127">
      <c r="A17127" t="inlineStr">
        <is>
          <t>Segnung</t>
        </is>
      </c>
      <c r="B17127" t="inlineStr"/>
      <c r="C17127" t="inlineStr"/>
      <c r="D17127" t="inlineStr">
        <is>
          <t>lễ giáng phúc, lộc trời, ơn trời, câu kinh tụng trước bữa ăn</t>
        </is>
      </c>
    </row>
    <row r="17128">
      <c r="A17128" t="inlineStr">
        <is>
          <t>Sehen</t>
        </is>
      </c>
      <c r="B17128" t="inlineStr"/>
      <c r="C17128" t="inlineStr"/>
      <c r="D17128" t="inlineStr">
        <is>
          <t>sự nhìn, thị lực, sự trông, cách nhìn, tầm nhìn, cảnh, cảnh tượng, cảnh đẹp, cuộc biểu diễn, sự trưng bày, số lượng nhiều, sự ngắm, máy ngắm - sự thấy, tầm mắt, cái nhìn thấy, quang cảnh, dịp được xem, cơ hội được thấy, quan điểm, nhận xét, ý kiến, dự kiến, ý định, sự khám xét tại chỗ, sự thẩm tra tại chỗ - sức nhìn, điều mơ thấy, cảnh mộng, sự hiện hình yêu ma, bóng ma, ảo tưởng, ảo ảnh, ảo cảnh, ảo mộng, sức tưởng tượng, sự sắc bén khôn ngoan về chính trị = vom Sehen + = nur vom Sehen kennen + = ich kenne ihn vom Sehen + = jemanden vom Sehen her kennen +</t>
        </is>
      </c>
    </row>
    <row r="17129">
      <c r="A17129" t="inlineStr">
        <is>
          <t>Seher</t>
        </is>
      </c>
      <c r="B17129" t="inlineStr"/>
      <c r="C17129" t="inlineStr"/>
      <c r="D17129" t="inlineStr">
        <is>
          <t>nhà tiên tri, cân Ân-độ, lít Ân-độ = die Kosten eines Werbespots berechnet auf eintausend Seher +</t>
        </is>
      </c>
    </row>
    <row r="17130">
      <c r="A17130" t="inlineStr">
        <is>
          <t>Sehkraft</t>
        </is>
      </c>
      <c r="B17130" t="inlineStr"/>
      <c r="C17130" t="inlineStr"/>
      <c r="D17130" t="inlineStr">
        <is>
          <t>sức nhìn, thị lực, tầm nhìn - sự nhìn, sự trông, cách nhìn, cảnh, cảnh tượng, cảnh đẹp, cuộc biểu diễn, sự trưng bày, số lượng nhiều, sự ngắm, máy ngắm</t>
        </is>
      </c>
    </row>
    <row r="17131">
      <c r="A17131" t="inlineStr">
        <is>
          <t>Sehne</t>
        </is>
      </c>
      <c r="B17131" t="inlineStr"/>
      <c r="C17131" t="inlineStr"/>
      <c r="D17131" t="inlineStr">
        <is>
          <t>lânh tụ, người lânh đạo, người chỉ huy, người hướng dẫn, người chỉ đạo, luật sư chính, bài báo chính, bài xã luận lớn, con ngựa đầu đàn, con ngựa dẫn đầu trong cỗ ngựa, hàng dấu chấm sang trang - mạch nhánh, mầm chính, dây gân, tin quan trọng nhất, vật dẫn, dây dẫn, nhạc trưởng, người điều khiển dàn nhạc, người điều khiển ban đồng ca, người lãnh xướng, hàng bán rẻ để quảng cáo - dây chằng, dây ràng buộc - gân, bắp thịt, sức khoẻ, sức lực, sức mạnh, nguồn tiếp sức, rường cột, tài lực vật lực - dây, băng, dải, thớ, xơ, dây đàn, chuỗi, xâu, đoàn, bảng ghi điểm, đàn ngựa thi, vỉa nhỏ, điều kiện ràng buộc - = die Sehne +</t>
        </is>
      </c>
    </row>
    <row r="17132">
      <c r="A17132" t="inlineStr">
        <is>
          <t>sehnen</t>
        </is>
      </c>
      <c r="B17132" t="inlineStr"/>
      <c r="C17132" t="inlineStr"/>
      <c r="D17132" t="inlineStr">
        <is>
          <t>đau, nhức, nhức nhối, đau đớn = sich sehnen + = sich sehnen + = sich heftig sehnen + = sich nach etwas sehnen +</t>
        </is>
      </c>
    </row>
    <row r="17133">
      <c r="A17133" t="inlineStr">
        <is>
          <t>sehnig</t>
        </is>
      </c>
      <c r="B17133" t="inlineStr"/>
      <c r="C17133" t="inlineStr"/>
      <c r="D17133" t="inlineStr">
        <is>
          <t>gân, như gân, nhiều gân, nổi gân, gân guốc, mạnh mẽ - - lực lưỡng - cứng, lanh lnh, sang sng, hình chỉ, chỉ, dẻo bền, dẻo dai, gầy nhưng đanh người</t>
        </is>
      </c>
    </row>
    <row r="17134">
      <c r="A17134" t="inlineStr">
        <is>
          <t>Sehnsucht</t>
        </is>
      </c>
      <c r="B17134" t="inlineStr"/>
      <c r="C17134" t="inlineStr"/>
      <c r="D17134" t="inlineStr">
        <is>
          <t>tình trạng suy nhược, tình trạng bạc nhược, tình trạng thiếu hoạt động, tình trạng thiếu sinh khí, sự yên lặng nặng nề - - sự mong mỏi, sự ao ước, sự khát khao, sự nóng lòng muốn làm, sự thương mến, sự thương cảm, sự thương hại = die Sehnsucht +</t>
        </is>
      </c>
    </row>
    <row r="17135">
      <c r="A17135" t="inlineStr">
        <is>
          <t>sehr</t>
        </is>
      </c>
      <c r="B17135" t="inlineStr"/>
      <c r="C17135" t="inlineStr"/>
      <c r="D17135" t="inlineStr">
        <is>
          <t>có tính chất nhạc ja, như nhạc ja, vui nhộn, ồn ào, lố bịch tức cười- vấy máu, đẫm máu, dính máu, chảy máu, có đổ máu, tàn bạo, khát máu, thích đổ máu, thích giết người bloody minded), đỏ như máu, uộc bloody, hết sức, vô cùng, chết tiệt, trời đánh thánh vật - tột bực, tột cùng, rất đỗi, cực độ - đầy, đầy đủ, nhiều, tràn trề, tràn ngập, chan chứa, chật, đông, chật ních, hết chỗ ngồi, no, no nê, ở mức độ cao nhất, tròn, đầy đặn, nở nang, giữa, hoàn toàn, trọn vẹn, lùng nhùng, phồng, xếp nhiều nếp - thịnh soạn, chính thức, thuần, ruột, đậm, thẫm, chói, sang sảng, rất, đúng, trúng, quá - cứng, rắn, rắn chắc, cứng cáp, thô cứng, gay gắt, khó chịu, hà khắc, khắc nghiệt, nghiêm khắc, không thương xót, không có tính cứng rắn, cứng cỏi, hắc, keo cú, chi li, nặng, nặng nề, gay go - khó khăn, gian khổ, hắc búa, không thể chối câi được, không bác bỏ được, rõ rành rành, cao, đứng giá, kêu, bằng đồng, bằng kim loại, có nồng độ rượu cao, hết sức cố gắng, tích cực, chắc, mạnh - cứng rắn, chật vật, sát, gần, sát cạnh - vui vẻ, vui tươi, vui nhộn, chếnh choáng say, ngà ngà say, thú vị, dễ chịu, thú vị gớm, dễ chịu gớm, hay ho gớm, lắm - hùng cường, hùng mạnh, to lớn, vĩ đại, hùng vĩ, đồ sộ, phi thường, cực kỳ = sehr + = sehr gut + = sehr alt + = so sehr daß + = das geht sehr gut + = es ist sehr eng +</t>
        </is>
      </c>
    </row>
    <row r="17136">
      <c r="A17136" t="inlineStr">
        <is>
          <t>Sehweite</t>
        </is>
      </c>
      <c r="B17136" t="inlineStr"/>
      <c r="C17136" t="inlineStr"/>
      <c r="D17136" t="inlineStr">
        <is>
          <t>phạm vi hiểu biết, tầm mắt</t>
        </is>
      </c>
    </row>
    <row r="17137">
      <c r="A17137" t="inlineStr">
        <is>
          <t>seicht</t>
        </is>
      </c>
      <c r="B17137" t="inlineStr"/>
      <c r="C17137" t="inlineStr"/>
      <c r="D17137" t="inlineStr">
        <is>
          <t>bằng phẳng, bẹt, tẹt, sóng soài, sóng sượt, nhãn, cùng, đồng, nông, hoàn toàn, thẳng, thẳng thừng, dứt khoát, nhạt, tẻ nhạt, vô duyên, hả, ế ẩm, không thay đổi, không lên xuống, đứng im, bẹp, xì hơi - bải hoải, buồn nản, không một xu dính túi, kiết xác, giáng, bằng, phẳng, hoàn toàn thất bại - có thể lội qua được - có bọt, nổi bọt, sủi bọt, như bọt, rỗng tuếch, phù phiếm, vô tích sự - vô vị, tầm thường, nhàm - cạn, nông cạn, hời hợt - không sâu - lo ng, nhạt phèo</t>
        </is>
      </c>
    </row>
    <row r="17138">
      <c r="A17138" t="inlineStr">
        <is>
          <t>Seichtheit</t>
        </is>
      </c>
      <c r="B17138" t="inlineStr"/>
      <c r="C17138" t="inlineStr"/>
      <c r="D17138" t="inlineStr">
        <is>
          <t>tính nông cạn, tính hời hợt - tính chất ướt, tính chất có nước, tính chất loãng, tính chất nhạt, màu bạc thếch, tính chất nhạt nhẽo vô vị</t>
        </is>
      </c>
    </row>
    <row r="17139">
      <c r="A17139" t="inlineStr">
        <is>
          <t>Seide</t>
        </is>
      </c>
      <c r="B17139" t="inlineStr"/>
      <c r="C17139" t="inlineStr"/>
      <c r="D17139" t="inlineStr">
        <is>
          <t>tơ, chỉ tơ, tơ nhện, lụa, quần áo lụa, luật sư hoàng gia, nước ngọc = die Seide + = die gezwirnte Seide + = Führen Sie Seide? +</t>
        </is>
      </c>
    </row>
    <row r="17140">
      <c r="A17140" t="inlineStr">
        <is>
          <t>Seidel</t>
        </is>
      </c>
      <c r="B17140" t="inlineStr"/>
      <c r="C17140" t="inlineStr"/>
      <c r="D17140" t="inlineStr">
        <is>
          <t>cốc vại, ca</t>
        </is>
      </c>
    </row>
    <row r="17141">
      <c r="A17141" t="inlineStr">
        <is>
          <t>Seidenatlas</t>
        </is>
      </c>
      <c r="B17141" t="inlineStr"/>
      <c r="C17141" t="inlineStr"/>
      <c r="D17141" t="inlineStr">
        <is>
          <t>xa tanh, rượu gin white satin)</t>
        </is>
      </c>
    </row>
    <row r="17142">
      <c r="A17142" t="inlineStr">
        <is>
          <t>Seidenfaden</t>
        </is>
      </c>
      <c r="B17142" t="inlineStr"/>
      <c r="C17142" t="inlineStr"/>
      <c r="D17142" t="inlineStr">
        <is>
          <t>tơ, chỉ tơ, tơ nhện, lụa, quần áo lụa, luật sư hoàng gia, nước ngọc</t>
        </is>
      </c>
    </row>
    <row r="17143">
      <c r="A17143" t="inlineStr">
        <is>
          <t>Seidenglanz</t>
        </is>
      </c>
      <c r="B17143" t="inlineStr"/>
      <c r="C17143" t="inlineStr"/>
      <c r="D17143" t="inlineStr">
        <is>
          <t>ngâm kiềm</t>
        </is>
      </c>
    </row>
    <row r="17144">
      <c r="A17144" t="inlineStr">
        <is>
          <t>Seidenraupe</t>
        </is>
      </c>
      <c r="B17144" t="inlineStr"/>
      <c r="C17144" t="inlineStr"/>
      <c r="D17144" t="inlineStr">
        <is>
          <t>con tằm</t>
        </is>
      </c>
    </row>
    <row r="17145">
      <c r="A17145" t="inlineStr">
        <is>
          <t>Seidenraupenzucht</t>
        </is>
      </c>
      <c r="B17145" t="inlineStr"/>
      <c r="C17145" t="inlineStr"/>
      <c r="D17145" t="inlineStr">
        <is>
          <t>nghề nuôi tằm</t>
        </is>
      </c>
    </row>
    <row r="17146">
      <c r="A17146" t="inlineStr">
        <is>
          <t>seidenweich</t>
        </is>
      </c>
      <c r="B17146" t="inlineStr"/>
      <c r="C17146" t="inlineStr"/>
      <c r="D17146" t="inlineStr">
        <is>
          <t>như sồi, mịn, mượt, loè loẹt</t>
        </is>
      </c>
    </row>
    <row r="17147">
      <c r="A17147" t="inlineStr">
        <is>
          <t>seidig</t>
        </is>
      </c>
      <c r="B17147" t="inlineStr"/>
      <c r="C17147" t="inlineStr"/>
      <c r="D17147" t="inlineStr">
        <is>
          <t>mặt quần áo lụa, mượt, óng ánh, ngọt xớt, bằng lụa, bằng tơ</t>
        </is>
      </c>
    </row>
    <row r="17148">
      <c r="A17148" t="inlineStr">
        <is>
          <t>Seife</t>
        </is>
      </c>
      <c r="B17148" t="inlineStr"/>
      <c r="C17148" t="inlineStr"/>
      <c r="D17148" t="inlineStr">
        <is>
          <t>xà phòng = das Stück Seife + = zu Seife werden +</t>
        </is>
      </c>
    </row>
    <row r="17149">
      <c r="A17149" t="inlineStr">
        <is>
          <t>Seifenblase</t>
        </is>
      </c>
      <c r="B17149" t="inlineStr"/>
      <c r="C17149" t="inlineStr"/>
      <c r="D17149" t="inlineStr">
        <is>
          <t>bong bóng, bọt, tăm, điều hão huyền, ảo tưởng, sự sôi sùng sục, sự sủi tăm</t>
        </is>
      </c>
    </row>
    <row r="17150">
      <c r="A17150" t="inlineStr">
        <is>
          <t>Seifenlauge</t>
        </is>
      </c>
      <c r="B17150" t="inlineStr"/>
      <c r="C17150" t="inlineStr"/>
      <c r="D17150" t="inlineStr">
        <is>
          <t>nước xà phòng, bọt nước xà phòng, rượu bia</t>
        </is>
      </c>
    </row>
    <row r="17151">
      <c r="A17151" t="inlineStr">
        <is>
          <t>Seifenschaum</t>
        </is>
      </c>
      <c r="B17151" t="inlineStr"/>
      <c r="C17151" t="inlineStr"/>
      <c r="D17151" t="inlineStr">
        <is>
          <t>bọt, mồ hôi, trạng thái bị kích động, trạng thái sục sôi</t>
        </is>
      </c>
    </row>
    <row r="17152">
      <c r="A17152" t="inlineStr">
        <is>
          <t>seifig</t>
        </is>
      </c>
      <c r="B17152" t="inlineStr"/>
      <c r="C17152" t="inlineStr"/>
      <c r="D17152" t="inlineStr">
        <is>
          <t>giống xà phòng, có mùi xà phòng, có thấm xà phòng, thớ lợ, thơn thớt, bợ đỡ</t>
        </is>
      </c>
    </row>
    <row r="17153">
      <c r="A17153" t="inlineStr">
        <is>
          <t>Seihtuch</t>
        </is>
      </c>
      <c r="B17153" t="inlineStr"/>
      <c r="C17153" t="inlineStr"/>
      <c r="D17153" t="inlineStr">
        <is>
          <t>cái lọc, máy lọc, bộ lọc, đầu lọc</t>
        </is>
      </c>
    </row>
    <row r="17154">
      <c r="A17154" t="inlineStr">
        <is>
          <t>Seil</t>
        </is>
      </c>
      <c r="B17154" t="inlineStr"/>
      <c r="C17154" t="inlineStr"/>
      <c r="D17154" t="inlineStr">
        <is>
          <t>dây đai, đay buộc, ) mối quan hệ, mối ràng buộc, giao kèo, khế ước, lời cam kết, phiếu nợ, bông, gông cùm, xiềng xích, sự tù tội, sự gửi vào kho, sự liên kết, kiểu xây ghép - dây cáp, cáp xuyên đại dương, cablegram, dây neo, tầm 219m) cable length), đường viền xoắn, đường chạm xoắn - dây thừng nhỏ, dây, đường sọc nối, nhung kẻ, quần nhung kẻ, mối thắt buộc, coóc - dây thừng, dây chão, dây bao quanh vũ đài, xâu, chuỗi, dây lây nhây</t>
        </is>
      </c>
    </row>
    <row r="17155">
      <c r="A17155" t="inlineStr">
        <is>
          <t>Seilbahn</t>
        </is>
      </c>
      <c r="B17155" t="inlineStr"/>
      <c r="C17155" t="inlineStr"/>
      <c r="D17155" t="inlineStr">
        <is>
          <t>đường dây</t>
        </is>
      </c>
    </row>
    <row r="17156">
      <c r="A17156" t="inlineStr">
        <is>
          <t>Seilrolle</t>
        </is>
      </c>
      <c r="B17156" t="inlineStr"/>
      <c r="C17156" t="inlineStr"/>
      <c r="D17156" t="inlineStr">
        <is>
          <t>cái ròng rọc</t>
        </is>
      </c>
    </row>
    <row r="17157">
      <c r="A17157" t="inlineStr">
        <is>
          <t>Seilschlinge</t>
        </is>
      </c>
      <c r="B17157" t="inlineStr"/>
      <c r="C17157" t="inlineStr"/>
      <c r="D17157" t="inlineStr">
        <is>
          <t>vòng dây gromet, grommet)</t>
        </is>
      </c>
    </row>
    <row r="17158">
      <c r="A17158" t="inlineStr">
        <is>
          <t>Sein</t>
        </is>
      </c>
      <c r="B17158" t="inlineStr"/>
      <c r="C17158" t="inlineStr"/>
      <c r="D17158" t="inlineStr">
        <is>
          <t>sinh vật, con người, sự tồn tại, sự sống, bản chất, thể chất - thực thể - sự sống còn, cuộc sống, sự hiện có, vật có thật, vật tồn tại, những cái có thật</t>
        </is>
      </c>
    </row>
    <row r="17159">
      <c r="A17159" t="inlineStr">
        <is>
          <t>sein</t>
        </is>
      </c>
      <c r="B17159" t="inlineStr"/>
      <c r="C17159" t="inlineStr"/>
      <c r="D17159" t="inlineStr">
        <is>
          <t>của nó, của hắn, của ông ấy, của anh ấy, cái của nó, cái của hắn, cái của ông ấy, cái của anh ấy - của cái đó, của điều đó, của con vật đó, cái của điều đó, cái của con vật đó = da sein + = los sein + = tot sein + = frei sein + = faul sein + = blau sein + = flau sein + = stur sein + = taub sein + = baff sein + = leck sein + = groß sein + = wach sein + = taub sein + = leck sein + = leck sein + = zu alt sein + = so frei sein + = böse sein auf + = übel dran sein + = ganz wach sein + = sehr trüb sein + = es kann gut sein + = wenn es sein muß + = gang und gäbe sein + = kann es wahr sein? + = wann soll es sein? + = warum muß das so sein? + = er wird sehr böse sein +</t>
        </is>
      </c>
    </row>
    <row r="17160">
      <c r="A17160" t="inlineStr">
        <is>
          <t>seinesgleichen</t>
        </is>
      </c>
      <c r="B17160" t="inlineStr"/>
      <c r="C17160" t="inlineStr"/>
      <c r="D17160" t="inlineStr">
        <is>
          <t>cùng loại, cùng hạng, cùng thứ = seinesgleichen suchen + = nicht seinesgleichen haben + = wir werden niemals seinesgleichen sehen +</t>
        </is>
      </c>
    </row>
    <row r="17161">
      <c r="A17161" t="inlineStr">
        <is>
          <t>seismisch</t>
        </is>
      </c>
      <c r="B17161" t="inlineStr"/>
      <c r="C17161" t="inlineStr"/>
      <c r="D17161" t="inlineStr">
        <is>
          <t>động đất, địa chấn</t>
        </is>
      </c>
    </row>
    <row r="17162">
      <c r="A17162" t="inlineStr">
        <is>
          <t>Seismogramm</t>
        </is>
      </c>
      <c r="B17162" t="inlineStr"/>
      <c r="C17162" t="inlineStr"/>
      <c r="D17162" t="inlineStr">
        <is>
          <t>biểu đồ địa chấn</t>
        </is>
      </c>
    </row>
    <row r="17163">
      <c r="A17163" t="inlineStr">
        <is>
          <t>Seismograph</t>
        </is>
      </c>
      <c r="B17163" t="inlineStr"/>
      <c r="C17163" t="inlineStr"/>
      <c r="D17163" t="inlineStr">
        <is>
          <t>máy ghi địa chấn</t>
        </is>
      </c>
    </row>
    <row r="17164">
      <c r="A17164" t="inlineStr">
        <is>
          <t>Seismographie</t>
        </is>
      </c>
      <c r="B17164" t="inlineStr"/>
      <c r="C17164" t="inlineStr"/>
      <c r="D17164" t="inlineStr">
        <is>
          <t>địa chấn học</t>
        </is>
      </c>
    </row>
    <row r="17165">
      <c r="A17165" t="inlineStr">
        <is>
          <t>Seismologe</t>
        </is>
      </c>
      <c r="B17165" t="inlineStr"/>
      <c r="C17165" t="inlineStr"/>
      <c r="D17165" t="inlineStr">
        <is>
          <t>nhà nghiên cứu địa chấn</t>
        </is>
      </c>
    </row>
    <row r="17166">
      <c r="A17166" t="inlineStr">
        <is>
          <t>seismologisch</t>
        </is>
      </c>
      <c r="B17166" t="inlineStr"/>
      <c r="C17166" t="inlineStr"/>
      <c r="D17166" t="inlineStr">
        <is>
          <t>địa chấn học</t>
        </is>
      </c>
    </row>
    <row r="17167">
      <c r="A17167" t="inlineStr">
        <is>
          <t>seit</t>
        </is>
      </c>
      <c r="B17167" t="inlineStr"/>
      <c r="C17167" t="inlineStr"/>
      <c r="D17167" t="inlineStr">
        <is>
          <t>thay cho, thế cho, đại diện cho, ủng hộ, về phe, về phía, để, với mục đích là, để lấy, để được, đến, đi đến, cho, vì, bởi vì, mặc dù, đối với, về phần, so với, theo tỷ lệ, trong, được, tại vì - từ, dựa vào, theo, do từ, xuất phát từ, khỏi, đừng, tách khỏi, rời xa, cách, do, do bởi, với, bằng, của - từ lâu, từ đó, trước đây, từ khi, từ lúc, vì lẽ rằng, bởi chưng</t>
        </is>
      </c>
    </row>
    <row r="17168">
      <c r="A17168" t="inlineStr">
        <is>
          <t>seitdem</t>
        </is>
      </c>
      <c r="B17168" t="inlineStr"/>
      <c r="C17168" t="inlineStr"/>
      <c r="D17168" t="inlineStr">
        <is>
          <t>từ lâu, từ đó, trước đây, từ, từ khi, từ lúc, vì, vì lẽ rằng, bởi chưng - từ lúc đó, từ dạo ấy</t>
        </is>
      </c>
    </row>
    <row r="17169">
      <c r="A17169" t="inlineStr">
        <is>
          <t>Seiten</t>
        </is>
      </c>
      <c r="B17169" t="inlineStr"/>
      <c r="C17169" t="inlineStr"/>
      <c r="D17169">
        <f> zu beiden Seiten + = von allen Seiten + = auf beiden Seiten + = zerstörend auf beiden Seiten + = er sah sich nach allen Seiten um + = auf den Seiten zehn bis fünfzehn + = die Drehung der Filmkamera nach allen Seiten +</f>
        <v/>
      </c>
    </row>
    <row r="17170">
      <c r="A17170" t="inlineStr">
        <is>
          <t>Seitengewehr</t>
        </is>
      </c>
      <c r="B17170" t="inlineStr"/>
      <c r="C17170" t="inlineStr"/>
      <c r="D17170" t="inlineStr">
        <is>
          <t>lưỡi lê - gươm, kiếm, chiến tranh, sự phân định bằng chiến tranh, quân quyền, uy quyền = mit aufgepflanztem Seitengewehr +</t>
        </is>
      </c>
    </row>
    <row r="17171">
      <c r="A17171" t="inlineStr">
        <is>
          <t>Seitengleis</t>
        </is>
      </c>
      <c r="B17171" t="inlineStr"/>
      <c r="C17171" t="inlineStr"/>
      <c r="D17171" t="inlineStr">
        <is>
          <t>đường tàu tránh, lớp ván gỗ ngoài giàn khung</t>
        </is>
      </c>
    </row>
    <row r="17172">
      <c r="A17172" t="inlineStr">
        <is>
          <t>Seitenhieb</t>
        </is>
      </c>
      <c r="B17172" t="inlineStr"/>
      <c r="C17172" t="inlineStr"/>
      <c r="D17172" t="inlineStr">
        <is>
          <t>dây buộc ở đầu roi, cái roi, cái đánh, cái quất, sự đánh, sự quất bằng roi, lông mi eye lash), sự mắng nhiếc, sự xỉ vả, sự chỉ trích, sự đả kích - sự lau, sự chùi, cái tát, cái quật, khăn tay = einen Seitenhieb versetzen +</t>
        </is>
      </c>
    </row>
    <row r="17173">
      <c r="A17173" t="inlineStr">
        <is>
          <t>Seitenlinie</t>
        </is>
      </c>
      <c r="B17173" t="inlineStr"/>
      <c r="C17173" t="inlineStr"/>
      <c r="D17173" t="inlineStr">
        <is>
          <t>phần bên, bộ phận bên, vật bên = die Seitenlinie + = die Seitenlinie + = von einer Seitenlinie abstammend +</t>
        </is>
      </c>
    </row>
    <row r="17174">
      <c r="A17174" t="inlineStr">
        <is>
          <t>Seitenneigung</t>
        </is>
      </c>
      <c r="B17174" t="inlineStr"/>
      <c r="C17174" t="inlineStr"/>
      <c r="D17174" t="inlineStr">
        <is>
          <t>đê, gờ, ụ, bờ, đống, bãi ngầm, sự nghiêng cánh, sự nghiêng sang một bên, bờ miệng giếng, bờ miệng hầm, nhà ngân hàng, vốn nhà cái, chỗ ngồi, dãy mái chèo, bàn phím, bàn thợ</t>
        </is>
      </c>
    </row>
    <row r="17175">
      <c r="A17175" t="inlineStr">
        <is>
          <t>Seitenrand</t>
        </is>
      </c>
      <c r="B17175" t="inlineStr"/>
      <c r="C17175" t="inlineStr"/>
      <c r="D17175">
        <f> der untere Seitenrand +</f>
        <v/>
      </c>
    </row>
    <row r="17176">
      <c r="A17176" t="inlineStr">
        <is>
          <t>Seitenruder</t>
        </is>
      </c>
      <c r="B17176" t="inlineStr"/>
      <c r="C17176" t="inlineStr"/>
      <c r="D17176" t="inlineStr">
        <is>
          <t>bánh lái, nguyên tắc chỉ đạo, đũa khuấy</t>
        </is>
      </c>
    </row>
    <row r="17177">
      <c r="A17177" t="inlineStr">
        <is>
          <t>Seitenschiff</t>
        </is>
      </c>
      <c r="B17177" t="inlineStr"/>
      <c r="C17177" t="inlineStr"/>
      <c r="D17177" t="inlineStr">
        <is>
          <t>cánh, gian bên, lối đi giữa các dãy ghế</t>
        </is>
      </c>
    </row>
    <row r="17178">
      <c r="A17178" t="inlineStr">
        <is>
          <t>Seitensprung</t>
        </is>
      </c>
      <c r="B17178" t="inlineStr"/>
      <c r="C17178" t="inlineStr"/>
      <c r="D17178" t="inlineStr">
        <is>
          <t>tội ngoại tình, tội thông dâm - sự gấp đôi, sự tăng đôi, sự nhân đôi, sự trùng lặp, sự chặp đôi, sự xoắn chặp đôi, sự đóng thay thế, sự rẽ ngoặc thình lình, thủ đoạn quanh co, sự nói quanh co</t>
        </is>
      </c>
    </row>
    <row r="17179">
      <c r="A17179" t="inlineStr">
        <is>
          <t>Seitenstechen</t>
        </is>
      </c>
      <c r="B17179" t="inlineStr"/>
      <c r="C17179" t="inlineStr"/>
      <c r="D17179" t="inlineStr">
        <is>
          <t>bệnh đau lách</t>
        </is>
      </c>
    </row>
    <row r="17180">
      <c r="A17180" t="inlineStr">
        <is>
          <t>Seitenstreifen</t>
        </is>
      </c>
      <c r="B17180" t="inlineStr"/>
      <c r="C17180" t="inlineStr"/>
      <c r="D17180" t="inlineStr">
        <is>
          <t>vai, vai núi, vai chai, vai áo..., miếng thịt vai, tư thế bồng súng</t>
        </is>
      </c>
    </row>
    <row r="17181">
      <c r="A17181" t="inlineStr">
        <is>
          <t>Seitenteil</t>
        </is>
      </c>
      <c r="B17181" t="inlineStr"/>
      <c r="C17181" t="inlineStr"/>
      <c r="D17181" t="inlineStr">
        <is>
          <t>phần bên, bộ phận bên, vật bên</t>
        </is>
      </c>
    </row>
    <row r="17182">
      <c r="A17182" t="inlineStr">
        <is>
          <t>Seitentitel</t>
        </is>
      </c>
      <c r="B17182" t="inlineStr"/>
      <c r="C17182" t="inlineStr"/>
      <c r="D17182" t="inlineStr">
        <is>
          <t>bổ đề, cước chú</t>
        </is>
      </c>
    </row>
    <row r="17183">
      <c r="A17183" t="inlineStr">
        <is>
          <t>Seitenweg</t>
        </is>
      </c>
      <c r="B17183" t="inlineStr"/>
      <c r="C17183" t="inlineStr"/>
      <c r="D17183" t="inlineStr">
        <is>
          <t>đường hẻm hẻo lánh</t>
        </is>
      </c>
    </row>
    <row r="17184">
      <c r="A17184" t="inlineStr">
        <is>
          <t>Seitenzahlen</t>
        </is>
      </c>
      <c r="B17184" t="inlineStr"/>
      <c r="C17184" t="inlineStr"/>
      <c r="D17184" t="inlineStr">
        <is>
          <t>đánh số trang, sai em nhỏ phục vụ gọi, làm em nhỏ phục vụ</t>
        </is>
      </c>
    </row>
    <row r="17185">
      <c r="A17185" t="inlineStr">
        <is>
          <t>seitlich</t>
        </is>
      </c>
      <c r="B17185" t="inlineStr"/>
      <c r="C17185" t="inlineStr"/>
      <c r="D17185" t="inlineStr">
        <is>
          <t>gần, qua, sang một bên, ở bên, dự trữ, dành, bye - phụ thêm, có thân thuộc ngành bên, có họ nhưng khác chi - từ phía bên cạnh, cạnh, giáp cạnh - - - qua một bên, về một bên - = seitlich geneigt +</t>
        </is>
      </c>
    </row>
    <row r="17186">
      <c r="A17186" t="inlineStr">
        <is>
          <t>Sekante</t>
        </is>
      </c>
      <c r="B17186" t="inlineStr"/>
      <c r="C17186" t="inlineStr"/>
      <c r="D17186" t="inlineStr">
        <is>
          <t>đường cắt, cát tuyến, sec</t>
        </is>
      </c>
    </row>
    <row r="17187">
      <c r="A17187" t="inlineStr">
        <is>
          <t>Sekret</t>
        </is>
      </c>
      <c r="B17187" t="inlineStr"/>
      <c r="C17187" t="inlineStr"/>
      <c r="D17187" t="inlineStr">
        <is>
          <t>sự cất giấu, sự oa trữ, sự tiết, chất tiết</t>
        </is>
      </c>
    </row>
    <row r="17188">
      <c r="A17188" t="inlineStr">
        <is>
          <t>Sekretion</t>
        </is>
      </c>
      <c r="B17188" t="inlineStr"/>
      <c r="C17188" t="inlineStr"/>
      <c r="D17188" t="inlineStr">
        <is>
          <t>tuyến nội tiết = die Drüsen mit innerer Sekretion +</t>
        </is>
      </c>
    </row>
    <row r="17189">
      <c r="A17189" t="inlineStr">
        <is>
          <t>Sekt</t>
        </is>
      </c>
      <c r="B17189" t="inlineStr"/>
      <c r="C17189" t="inlineStr"/>
      <c r="D17189" t="inlineStr">
        <is>
          <t>rượu sâm banh - tiếng xèo xèo, tiếng xì xì - buổi hoà nhạc bình dân, đĩa hát bình dân, bài hát bình dân, poppa, tiếng nổ bốp, tiếng nổ lốp bốp, điểm, vết, rượu có bọt, đồ uống có bọt, sự cấm cố</t>
        </is>
      </c>
    </row>
    <row r="17190">
      <c r="A17190" t="inlineStr">
        <is>
          <t>Sekte</t>
        </is>
      </c>
      <c r="B17190" t="inlineStr"/>
      <c r="C17190" t="inlineStr"/>
      <c r="D17190" t="inlineStr">
        <is>
          <t>sự cho tên là, sự đặt tên là, sự gọi tên là, sự gọi, loại, hạng, loại đơn vị, tên chỉ loại, tên chỉ hạng, giáo phái - bè phái, môn phái</t>
        </is>
      </c>
    </row>
    <row r="17191">
      <c r="A17191" t="inlineStr">
        <is>
          <t>Sektierer</t>
        </is>
      </c>
      <c r="B17191" t="inlineStr"/>
      <c r="C17191" t="inlineStr"/>
      <c r="D17191" t="inlineStr">
        <is>
          <t>người bè phái - người theo chủ nghĩa phân lập, người chủ trương phân lập</t>
        </is>
      </c>
    </row>
    <row r="17192">
      <c r="A17192" t="inlineStr">
        <is>
          <t>Sektion</t>
        </is>
      </c>
      <c r="B17192" t="inlineStr"/>
      <c r="C17192" t="inlineStr"/>
      <c r="D17192" t="inlineStr">
        <is>
          <t>sự cắt ra từng mảnh, sự chặt ra từng khúc, sự mổ xẻ, sự giải phẫu, sự phân tích kỹ, sự khảo sát tỉ mỉ, sự phê phán từng li từng tí = die Sektion +</t>
        </is>
      </c>
    </row>
    <row r="17193">
      <c r="A17193" t="inlineStr">
        <is>
          <t>Sektor</t>
        </is>
      </c>
      <c r="B17193" t="inlineStr"/>
      <c r="C17193" t="inlineStr"/>
      <c r="D17193" t="inlineStr">
        <is>
          <t>hình quạt, quân khu, khu vực</t>
        </is>
      </c>
    </row>
    <row r="17194">
      <c r="A17194" t="inlineStr">
        <is>
          <t>Sekunde</t>
        </is>
      </c>
      <c r="B17194" t="inlineStr"/>
      <c r="C17194" t="inlineStr"/>
      <c r="D17194" t="inlineStr">
        <is>
          <t>người về nhì, người thứ hai, vật thứ hai, viên phó, người phụ tá võ sĩ, người săn sóc võ sĩ, hàng thứ phẩm, giây, giây lát, một chốc, một lúc = Bits pro Sekunde + = Bilder pro Sekunde + = im Bruchteil einer Sekunde +</t>
        </is>
      </c>
    </row>
    <row r="17195">
      <c r="A17195" t="inlineStr">
        <is>
          <t>selber</t>
        </is>
      </c>
      <c r="B17195" t="inlineStr"/>
      <c r="C17195" t="inlineStr"/>
      <c r="D17195" t="inlineStr">
        <is>
          <t>đồng màu, cùng màu, một màu, cùng loại - tự anh, tự chị, chính anh, chính mày, tự mày, tự mình</t>
        </is>
      </c>
    </row>
    <row r="17196">
      <c r="A17196" t="inlineStr">
        <is>
          <t>Selbst</t>
        </is>
      </c>
      <c r="B17196" t="inlineStr"/>
      <c r="C17196" t="inlineStr"/>
      <c r="D17196" t="inlineStr">
        <is>
          <t>con người, người, gã, anh chàng, thằng cha, mụ, ả..., bản thân, thân hình, vóc dáng, nhân vật, ngôi, pháp nhân, cá thể - bản thân mình, cái tôi, lợi ích bản thân, thú vui bản thân, sự chăm chú vào lợi ích bản thân, sự chăm chú vào thú vui bản thân, hoa đồng màu</t>
        </is>
      </c>
    </row>
    <row r="17197">
      <c r="A17197" t="inlineStr">
        <is>
          <t>selbst</t>
        </is>
      </c>
      <c r="B17197" t="inlineStr"/>
      <c r="C17197" t="inlineStr"/>
      <c r="D17197" t="inlineStr">
        <is>
          <t>bằng phẳng, ngang bằng, ngang, cùng, điềm đạm, bình thản, chẵn, đều, đều đều, đều đặn, đúng, công bằng, ngay cả, ngay, lại còn, còn, không hơn không kém - tự nó, tự mình, chính nó, chính hắn, chính ông ta, chính anh ta - bản thân cái đó, bản thân điều đó, bản thân con vật đó - bản thân mình, chính mình - đồng màu, cùng màu, một màu, cùng loại - - tự anh, tự chị, chính anh, chính mày, tự mày = du selbst + = du selbst + = wir selbst + = sie selbst + = ich selbst + = von selbst + = euch selbst + = sich selbst + = selbst dann + = selbst wenn + = selbst jetzt + = tu es selbst + = sie kamen selbst + = er tat es selbst + = wir gingen selbst + = ich werde selbst gehen + = zu viel von sich selbst reden +</t>
        </is>
      </c>
    </row>
    <row r="17198">
      <c r="A17198" t="inlineStr">
        <is>
          <t>Selbstbedienung</t>
        </is>
      </c>
      <c r="B17198" t="inlineStr"/>
      <c r="C17198" t="inlineStr"/>
      <c r="D17198">
        <f> die Tankstelle mit Selbstbedienung +</f>
        <v/>
      </c>
    </row>
    <row r="17199">
      <c r="A17199" t="inlineStr">
        <is>
          <t>Selbstbeherrschung</t>
        </is>
      </c>
      <c r="B17199" t="inlineStr"/>
      <c r="C17199" t="inlineStr"/>
      <c r="D17199" t="inlineStr">
        <is>
          <t>dây thần kinh, số nhiều) thần kinh, trạng thái thần kinh kích động, khí lực, khí phách, dũng khí, can đảm, nghị lực, sự táo gan, sự trơ tráo, gân, bộ phận chủ yếu, khu vực trung tâm - bộ phận đầu não - sự chừng mực, sự vừa phải, tính điều độ, sự giữ gìn, sự thận trọng, sự đắn đo, sự ăn uống điều độ, sự không dùng rượu mạnh</t>
        </is>
      </c>
    </row>
    <row r="17200">
      <c r="A17200" t="inlineStr">
        <is>
          <t>selbstbewegend</t>
        </is>
      </c>
      <c r="B17200" t="inlineStr"/>
      <c r="C17200" t="inlineStr"/>
      <c r="D17200" t="inlineStr">
        <is>
          <t>tự động, máy móc tự động, ô tô</t>
        </is>
      </c>
    </row>
    <row r="17201">
      <c r="A17201" t="inlineStr">
        <is>
          <t>selbstfahrend</t>
        </is>
      </c>
      <c r="B17201" t="inlineStr"/>
      <c r="C17201" t="inlineStr"/>
      <c r="D17201" t="inlineStr">
        <is>
          <t>tự động, máy móc tự động, ô tô</t>
        </is>
      </c>
    </row>
    <row r="17202">
      <c r="A17202" t="inlineStr">
        <is>
          <t>selbstgerecht</t>
        </is>
      </c>
      <c r="B17202" t="inlineStr"/>
      <c r="C17202" t="inlineStr"/>
      <c r="D17202" t="inlineStr">
        <is>
          <t>ngay thẳng, đạo đức, công bằng, chính đáng, đúng lý</t>
        </is>
      </c>
    </row>
    <row r="17203">
      <c r="A17203" t="inlineStr">
        <is>
          <t>selbstherrlich</t>
        </is>
      </c>
      <c r="B17203" t="inlineStr"/>
      <c r="C17203" t="inlineStr"/>
      <c r="D17203" t="inlineStr">
        <is>
          <t>chuyên quyền = selbstherrlich verfahren + = selbstherrlich bestimmen +</t>
        </is>
      </c>
    </row>
    <row r="17204">
      <c r="A17204" t="inlineStr">
        <is>
          <t>Selbsthypnose</t>
        </is>
      </c>
      <c r="B17204" t="inlineStr"/>
      <c r="C17204" t="inlineStr"/>
      <c r="D17204" t="inlineStr">
        <is>
          <t>sự tự thôi miên, thuật tự thôi miên</t>
        </is>
      </c>
    </row>
    <row r="17205">
      <c r="A17205" t="inlineStr">
        <is>
          <t>Selbstlaut</t>
        </is>
      </c>
      <c r="B17205" t="inlineStr"/>
      <c r="C17205" t="inlineStr"/>
      <c r="D17205" t="inlineStr">
        <is>
          <t>nguyên âm</t>
        </is>
      </c>
    </row>
    <row r="17206">
      <c r="A17206" t="inlineStr">
        <is>
          <t>selbstlos</t>
        </is>
      </c>
      <c r="B17206" t="inlineStr"/>
      <c r="C17206" t="inlineStr"/>
      <c r="D17206" t="inlineStr">
        <is>
          <t>chủ nghĩa vị tha, vị tha, có lòng vị tha - vô tư, không vụ lợi, không cầu lợi, không quan tâm đến, không để ý đến, hờ hững, thờ ơ - không ích kỷ, quên mình, vì người</t>
        </is>
      </c>
    </row>
    <row r="17207">
      <c r="A17207" t="inlineStr">
        <is>
          <t>Selbstlosigkeit</t>
        </is>
      </c>
      <c r="B17207" t="inlineStr"/>
      <c r="C17207" t="inlineStr"/>
      <c r="D17207" t="inlineStr">
        <is>
          <t>chủ nghĩa vị tha, lòng vị tha, hành động vị tha - tính không ích kỷ, sự quên mình</t>
        </is>
      </c>
    </row>
    <row r="17208">
      <c r="A17208" t="inlineStr">
        <is>
          <t>Selbstmord</t>
        </is>
      </c>
      <c r="B17208" t="inlineStr"/>
      <c r="C17208" t="inlineStr"/>
      <c r="D17208" t="inlineStr">
        <is>
          <t>sự tự tử, sự tự vẫn, hành động tự sát, người tự tử = Selbstmord begehen +</t>
        </is>
      </c>
    </row>
    <row r="17209">
      <c r="A17209" t="inlineStr">
        <is>
          <t>Selbstsucht</t>
        </is>
      </c>
      <c r="B17209" t="inlineStr"/>
      <c r="C17209" t="inlineStr"/>
      <c r="D17209" t="inlineStr">
        <is>
          <t>tính ích kỷ, tính ngoan cố, tính cố chấp, chủ nghĩa vị kỷ, thuyết vị kỷ - sự quan tâm, sự chú ý, điều quan tâm, điều chú ý, sự thích thú, điều thích thú, tầm quan trọng, quyền lợi, lợi ích, ích kỷ, lợi tức, tiền lãi, tập thể cùng chung một quyền lợi</t>
        </is>
      </c>
    </row>
    <row r="17210">
      <c r="A17210" t="inlineStr">
        <is>
          <t>Selbstverleugnung</t>
        </is>
      </c>
      <c r="B17210" t="inlineStr"/>
      <c r="C17210" t="inlineStr"/>
      <c r="D17210" t="inlineStr">
        <is>
          <t>sự bỏ, sự từ bỏ, sự từ chối không nhận, sự quên mình, sự hy sinh, sự xả thân self abnegation) - sự không nhận, giấy từ bỏ</t>
        </is>
      </c>
    </row>
    <row r="17211">
      <c r="A17211" t="inlineStr">
        <is>
          <t>Selbstvertrauen</t>
        </is>
      </c>
      <c r="B17211" t="inlineStr"/>
      <c r="C17211" t="inlineStr"/>
      <c r="D17211" t="inlineStr">
        <is>
          <t>sự chắc chắn, sự tin chắc, điều chắc chắn, điều tin chắc, sự quả quyết, sự cam đoan, sự đảm bảo, sự tự tin, sự trơ tráo, sự vô liêm sỉ, bảo hiểm - sự nhất định = voller Selbstvertrauen + = das mangelnde Selbstvertrauen +</t>
        </is>
      </c>
    </row>
    <row r="17212">
      <c r="A17212" t="inlineStr">
        <is>
          <t>Selbstvertrauens</t>
        </is>
      </c>
      <c r="B17212" t="inlineStr"/>
      <c r="C17212" t="inlineStr"/>
      <c r="D17212" t="inlineStr">
        <is>
          <t>sự cam đoan một lần nữa, sự đoan chắc một lần nữa, sự làm yên tâm, sự làm yên lòng, sự làm vững dạ, sự bảo hiểm lại</t>
        </is>
      </c>
    </row>
    <row r="17213">
      <c r="A17213" t="inlineStr">
        <is>
          <t>Seligkeit</t>
        </is>
      </c>
      <c r="B17213" t="inlineStr"/>
      <c r="C17213" t="inlineStr"/>
      <c r="D17213" t="inlineStr">
        <is>
          <t>phúc lớn - phúc lành, hạnh phúc, sự sung sướng - niềm vui sướng nhất - thiên đường &amp; ), Ngọc hoàng, Thượng đế, trời, số nhiều) bầu trời, khoảng trời, niềm hạnh phúc thần tiên</t>
        </is>
      </c>
    </row>
    <row r="17214">
      <c r="A17214" t="inlineStr">
        <is>
          <t>seligsprechen</t>
        </is>
      </c>
      <c r="B17214" t="inlineStr"/>
      <c r="C17214" t="inlineStr"/>
      <c r="D17214" t="inlineStr">
        <is>
          <t>ban phúc lành, làm sung sướng, cho hạnh phúc, tuyên phúc</t>
        </is>
      </c>
    </row>
    <row r="17215">
      <c r="A17215" t="inlineStr">
        <is>
          <t>Seligsprechung</t>
        </is>
      </c>
      <c r="B17215" t="inlineStr"/>
      <c r="C17215" t="inlineStr"/>
      <c r="D17215" t="inlineStr">
        <is>
          <t>sự ban phúc lành, sự làm sung sướng, sự hưởng hạnh phúc, sự tuyên phúc</t>
        </is>
      </c>
    </row>
    <row r="17216">
      <c r="A17216" t="inlineStr">
        <is>
          <t>Sellerie</t>
        </is>
      </c>
      <c r="B17216" t="inlineStr"/>
      <c r="C17216" t="inlineStr"/>
      <c r="D17216" t="inlineStr">
        <is>
          <t>cần tây</t>
        </is>
      </c>
    </row>
    <row r="17217">
      <c r="A17217" t="inlineStr">
        <is>
          <t>selten</t>
        </is>
      </c>
      <c r="B17217" t="inlineStr"/>
      <c r="C17217" t="inlineStr"/>
      <c r="D17217" t="inlineStr">
        <is>
          <t>ít xảy ra, hiếm khi xảy ra, không thường xuyên - hiếm, hiếm có, ít có, loãng, rất quý, rất tốt, rất ngon, rất vui..., tái, xào còn hơi sống, rán còn lòng đào - khan hiếm, thiếu, khó tìm - ít khi, hiếm khi - ở số ít, một mình, cá nhân, đặc biệt, kỳ dị, phi thường, lập di, duy nhất, độc nhất - thưa thớt, rải rác, lơ thơ - không thông thường, lạ lùng, khác thường - không thường, không thường dùng, không quen, tuyệt vời, ít dùng = sehr selten +</t>
        </is>
      </c>
    </row>
    <row r="17218">
      <c r="A17218" t="inlineStr">
        <is>
          <t>Seltenheit</t>
        </is>
      </c>
      <c r="B17218" t="inlineStr"/>
      <c r="C17218" t="inlineStr"/>
      <c r="D17218" t="inlineStr">
        <is>
          <t>sự ham biết, tính ham biết, sự tò mò, tính tò mò, tính hiếu kỳ, vật kỳ lạ, vật hiếm, vật quý, cảnh lạ, sự kỳ lạ, sự hiếm có - sự ít xảy ra, sự hiếm khi xảy ra, sự không thường xuyên - sự ít c - sự ít có, vật hiếm có, của hiếm, sự loâng đi - tính chất khan hiếm, tính chất hiếm hoi - sự khan hiếm, sự thiếu thốn, sự khó tìm - tính chất nhỏ, tính chất mảnh, tính chất ít, tính chất loãng, tính chất giản dị, tính chất thiếu hoa mỹ - tính chất mỏng, tính chất gầy, tính chất thưa, tính chất thưa thớt, tính chất phân tán, tính mong manh, tính nghèo nàn - tính không thông thường, tính tuyệt vời</t>
        </is>
      </c>
    </row>
    <row r="17219">
      <c r="A17219" t="inlineStr">
        <is>
          <t>Seltsame</t>
        </is>
      </c>
      <c r="B17219" t="inlineStr"/>
      <c r="C17219" t="inlineStr"/>
      <c r="D17219" t="inlineStr">
        <is>
          <t>vẻ cổ cổ là lạ, vẻ hay hay là lạ, tính độc đáo kỳ quặc, vẻ duyên dáng</t>
        </is>
      </c>
    </row>
    <row r="17220">
      <c r="A17220" t="inlineStr">
        <is>
          <t>Seltsamkeit</t>
        </is>
      </c>
      <c r="B17220" t="inlineStr"/>
      <c r="C17220" t="inlineStr"/>
      <c r="D17220" t="inlineStr">
        <is>
          <t>sự kỳ cục, sự kỳ quặc, sự kỳ dị, người kỳ cục, nét kỳ cục, vật kỳ dị, trường hợp kỳ quặc - tính cá biệt, tính riêng biệt, đặc tính, đặc điểm, nét đặc thù, tính kỹ lưỡng, tính cặn kẽ, tính câu nệ đến từng chi tiết, tính khảnh, tính cảnh vẻ, sự khó chịu - tính chất riêng, tính đặc biệt, tính kỳ dị, tính khác thường, cái kỳ dị, cái khác thường, cái riêng biệt - tính lạ lùng, tính kỳ quặc - tính phi thường, tính lập dị, nét kỳ quặc, tính duy nhất, tính độc nhất - tính lạ, tính xa lạ, tính kỳ lạ</t>
        </is>
      </c>
    </row>
    <row r="17221">
      <c r="A17221" t="inlineStr">
        <is>
          <t>Semantik</t>
        </is>
      </c>
      <c r="B17221" t="inlineStr"/>
      <c r="C17221" t="inlineStr"/>
      <c r="D17221" t="inlineStr">
        <is>
          <t>ngữ nghĩa học</t>
        </is>
      </c>
    </row>
    <row r="17222">
      <c r="A17222" t="inlineStr">
        <is>
          <t>semantisch</t>
        </is>
      </c>
      <c r="B17222" t="inlineStr"/>
      <c r="C17222" t="inlineStr"/>
      <c r="D17222" t="inlineStr">
        <is>
          <t>ngữ nghĩa học</t>
        </is>
      </c>
    </row>
    <row r="17223">
      <c r="A17223" t="inlineStr">
        <is>
          <t>Semester</t>
        </is>
      </c>
      <c r="B17223" t="inlineStr"/>
      <c r="C17223" t="inlineStr"/>
      <c r="D17223" t="inlineStr">
        <is>
          <t>học kỳ sáu tháng - buổi họp, phiên họp, kỳ họp, hội nghị, thời kỳ hội nghị, học kỳ, phiên toà, thế ngồi - hạn, giới hạn, định hạn, thời hạn, kỳ hạn, phiên, kỳ học, quý, khoá, điều kiện, điều khoản, giá, quan hệ, sự giao thiệp, sự giao hảo, sự đi lại, thuật ngữ, lời lẽ, ngôn ngữ, số hạng = im Semester +</t>
        </is>
      </c>
    </row>
    <row r="17224">
      <c r="A17224" t="inlineStr">
        <is>
          <t>Semikolon</t>
        </is>
      </c>
      <c r="B17224" t="inlineStr"/>
      <c r="C17224" t="inlineStr"/>
      <c r="D17224" t="inlineStr">
        <is>
          <t>dấu chấm phẩy</t>
        </is>
      </c>
    </row>
    <row r="17225">
      <c r="A17225" t="inlineStr">
        <is>
          <t>Senat</t>
        </is>
      </c>
      <c r="B17225" t="inlineStr"/>
      <c r="C17225" t="inlineStr"/>
      <c r="D17225" t="inlineStr">
        <is>
          <t>thượng nghị viện, ban giám đốc</t>
        </is>
      </c>
    </row>
    <row r="17226">
      <c r="A17226" t="inlineStr">
        <is>
          <t>Senator</t>
        </is>
      </c>
      <c r="B17226" t="inlineStr"/>
      <c r="C17226" t="inlineStr"/>
      <c r="D17226" t="inlineStr">
        <is>
          <t>thượng nghị sĩ</t>
        </is>
      </c>
    </row>
    <row r="17227">
      <c r="A17227" t="inlineStr">
        <is>
          <t>Sendbote</t>
        </is>
      </c>
      <c r="B17227" t="inlineStr"/>
      <c r="C17227" t="inlineStr"/>
      <c r="D17227" t="inlineStr">
        <is>
          <t>phái viên, phái viên mật</t>
        </is>
      </c>
    </row>
    <row r="17228">
      <c r="A17228" t="inlineStr">
        <is>
          <t>senden</t>
        </is>
      </c>
      <c r="B17228" t="inlineStr"/>
      <c r="C17228" t="inlineStr"/>
      <c r="D17228" t="inlineStr">
        <is>
          <t>tung ra khắp nơi, gieo rắc, truyền đi rộng rãi, phát thanh - - bay, đi máy bay, đáp máy bay, bay vút lên cao, bay phấp phới, tung bay, đi nhanh, chạy nhanh, rảo bước, tung, chạy vùn vụt như bay, chạy trốn, tẩu thoát, làm bay phấp phới - làm tung bay, thả, lái, chuyên chở bằng máy bay - mặc áo giáp, gửi qua bưu điện - báo bằng thư, đưa tin, đánh điện - truyền đi bằng rađiô, thông tin bằng rađiô, phát thanh bằng rađiô, đánh điện bằng rađiô - gửi, sai, phái, cho đi scend), cho, ban cho, phù hộ cho, giáng, bắn ra, làm bốc lên, làm nẩy ra, toả ra, đuổi đi, tống đi, làm cho, hướng tới, đẩy tới, gửi thư, nhắn = senden + = senden +</t>
        </is>
      </c>
    </row>
    <row r="17229">
      <c r="A17229" t="inlineStr">
        <is>
          <t>Sendeprogramm</t>
        </is>
      </c>
      <c r="B17229" t="inlineStr"/>
      <c r="C17229" t="inlineStr"/>
      <c r="D17229" t="inlineStr">
        <is>
          <t>bản danh mục, bảng liệt kê, bản phụ lục, bảng giờ giấc, biểu thời gian, thời hạn</t>
        </is>
      </c>
    </row>
    <row r="17230">
      <c r="A17230" t="inlineStr">
        <is>
          <t>Sender</t>
        </is>
      </c>
      <c r="B17230" t="inlineStr"/>
      <c r="C17230" t="inlineStr"/>
      <c r="D17230" t="inlineStr">
        <is>
          <t>người gửi, máy điện báo - người truyền, vật truyền, rađiô máy phát, ống nói</t>
        </is>
      </c>
    </row>
    <row r="17231">
      <c r="A17231" t="inlineStr">
        <is>
          <t>Senderaum</t>
        </is>
      </c>
      <c r="B17231" t="inlineStr"/>
      <c r="C17231" t="inlineStr"/>
      <c r="D17231">
        <f> der Senderaum +</f>
        <v/>
      </c>
    </row>
    <row r="17232">
      <c r="A17232" t="inlineStr">
        <is>
          <t>Sendersuchlauf</t>
        </is>
      </c>
      <c r="B17232" t="inlineStr"/>
      <c r="C17232" t="inlineStr"/>
      <c r="D17232" t="inlineStr">
        <is>
          <t>bộ phân hình, scanning-disk, bộ quét</t>
        </is>
      </c>
    </row>
    <row r="17233">
      <c r="A17233" t="inlineStr">
        <is>
          <t>Sendezeichen</t>
        </is>
      </c>
      <c r="B17233" t="inlineStr"/>
      <c r="C17233" t="inlineStr"/>
      <c r="D17233" t="inlineStr">
        <is>
          <t>chữ ký, chìa key signature), điệu nhạc dạo đầu, ký hiệu trang, vẻ, dấu hiệu</t>
        </is>
      </c>
    </row>
    <row r="17234">
      <c r="A17234" t="inlineStr">
        <is>
          <t>Sendschreiben</t>
        </is>
      </c>
      <c r="B17234" t="inlineStr"/>
      <c r="C17234" t="inlineStr"/>
      <c r="D17234" t="inlineStr">
        <is>
          <t>thư của sứ đồ, thư</t>
        </is>
      </c>
    </row>
    <row r="17235">
      <c r="A17235" t="inlineStr">
        <is>
          <t>Sendung</t>
        </is>
      </c>
      <c r="B17235" t="inlineStr"/>
      <c r="C17235" t="inlineStr"/>
      <c r="D17235" t="inlineStr">
        <is>
          <t>sự gửi, sự gửi hàng để bán, gửi hàng để bán - chương trình, cương lĩnh - sự chuyển giao, sự truyền = die Sendung + = auf Sendung + = die Sendung wiederholen + = das Ende einer Sendung ankündigen + = die kurzfristig ins Programm genommene Sendung +</t>
        </is>
      </c>
    </row>
    <row r="17236">
      <c r="A17236" t="inlineStr">
        <is>
          <t>Senior</t>
        </is>
      </c>
      <c r="B17236" t="inlineStr"/>
      <c r="C17236" t="inlineStr"/>
      <c r="D17236" t="inlineStr">
        <is>
          <t>người nhiều tuổi hơn, bậc huynh trưởng, cây cơm cháy</t>
        </is>
      </c>
    </row>
    <row r="17237">
      <c r="A17237" t="inlineStr">
        <is>
          <t>Senkblei</t>
        </is>
      </c>
      <c r="B17237" t="inlineStr"/>
      <c r="C17237" t="inlineStr"/>
      <c r="D17237" t="inlineStr">
        <is>
          <t>quả lắc, cục chì, đuôi, búi tóc, món tóc, kiểu cắt tóc ngắn quá vai, đuôi cộc, khúc điệp, búi giun tơ, sự nhấp nhô, sự nhảy nhót, động tác khẽ nhún đầu gối cúi chào, cái đập nhẹ - cái vỗ nhẹ, cái lắc nhẹ, đồng silinh, học sinh - quả dọi, dây dọi, dây dò nước, thế thẳng đứng, độ ngay - người làm chìm, người đánh chìm, người đào giếng, thợ đào giếng mỏ, chì, thanh ấn = das Senkblei + = das Senkblei +</t>
        </is>
      </c>
    </row>
    <row r="17238">
      <c r="A17238" t="inlineStr">
        <is>
          <t>Senke</t>
        </is>
      </c>
      <c r="B17238" t="inlineStr"/>
      <c r="C17238" t="inlineStr"/>
      <c r="D17238" t="inlineStr">
        <is>
          <t>sự bồi đất, nước lụt, bồi tích, đất bồi, phù sa</t>
        </is>
      </c>
    </row>
    <row r="17239">
      <c r="A17239" t="inlineStr">
        <is>
          <t>Senkelstift</t>
        </is>
      </c>
      <c r="B17239" t="inlineStr"/>
      <c r="C17239" t="inlineStr"/>
      <c r="D17239"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17240">
      <c r="A17240" t="inlineStr">
        <is>
          <t>senken</t>
        </is>
      </c>
      <c r="B17240" t="inlineStr"/>
      <c r="C17240" t="inlineStr"/>
      <c r="D17240" t="inlineStr">
        <is>
          <t>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hạ xuống, kéo xuống, làm yếu đi, làm giảm đi, làm xấu đi, làm thành hèn hạ, làm giảm giá trị, cau mày, có vẻ đe doạ, tối sầm = sich senken + = sich senken + = sich senken +</t>
        </is>
      </c>
    </row>
    <row r="17241">
      <c r="A17241" t="inlineStr">
        <is>
          <t>Senkgrube</t>
        </is>
      </c>
      <c r="B17241" t="inlineStr"/>
      <c r="C17241" t="inlineStr"/>
      <c r="D17241" t="inlineStr">
        <is>
          <t>đống phân, hố phân, nơi ô uế, nơi bẩn thỉu - hầm chứa phân - thùng rửa bát, chậu rửa bát, ) vũng nước bẩn, vũng lầy, ổ, đầm lầy, khe kéo phông</t>
        </is>
      </c>
    </row>
    <row r="17242">
      <c r="A17242" t="inlineStr">
        <is>
          <t>Senkkasten</t>
        </is>
      </c>
      <c r="B17242" t="inlineStr"/>
      <c r="C17242" t="inlineStr"/>
      <c r="D17242" t="inlineStr">
        <is>
          <t>hòm đạn dược, xe moóc chở đạn dược, thùng lặn, thùng chắn = der Senkkasten +</t>
        </is>
      </c>
    </row>
    <row r="17243">
      <c r="A17243" t="inlineStr">
        <is>
          <t>senkrecht</t>
        </is>
      </c>
      <c r="B17243" t="inlineStr"/>
      <c r="C17243" t="inlineStr"/>
      <c r="D17243" t="inlineStr">
        <is>
          <t>thường, thông thường, bình thường, tiêu chuẩn, ) chuẩn tác, trực giao - thẳng đứng, ngay, hoàn toàn, đích thật, đúng, thật đúng là - chỉ là, đúng là, tuyệt đối, dốc đứng, mỏng dính, trông thấy da, thẳng - đứng thẳng, đứng, thẳng góc, vuông góc, ngay thẳng, chính trực, liêm khiết - ở điểm cao nhất, ở cực điểm, đỉnh đầu, ở đỉnh đầu, thiên đỉnh, ở thiên đỉnh = senkrecht + = senkrecht über + = senkrecht unter + = senkrecht heben + = nicht mehr senkrecht +</t>
        </is>
      </c>
    </row>
    <row r="17244">
      <c r="A17244" t="inlineStr">
        <is>
          <t>Senkrechte</t>
        </is>
      </c>
      <c r="B17244" t="inlineStr"/>
      <c r="C17244" t="inlineStr"/>
      <c r="D17244" t="inlineStr">
        <is>
          <t>đường vuông góc, đường trực giao, vị trí thẳng đứng, dây dọi, thước vuông góc, tiệc ăn đứng - trụ đứng, cột, upright_piano - đường thẳng đứng, mặt phẳng thẳng đứng = die Senkrechte +</t>
        </is>
      </c>
    </row>
    <row r="17245">
      <c r="A17245" t="inlineStr">
        <is>
          <t>Senkung</t>
        </is>
      </c>
      <c r="B17245" t="inlineStr"/>
      <c r="C17245" t="inlineStr"/>
      <c r="D17245"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 - giọt, hớp nhỏ rượu mạnh, ly nhỏ rượu mạnh, chút xíu rượu mạnh, kẹo viên, viên, hoa, dây rủ, sự rơi, quãng rơi, sự xuống dốc, sự thất thế, sự hạ, sự giảm, sa sụt, chỗ thụt xuống thình lình - mực thụt xuống, dốc đứng, màn hạ lúc nghỉ tạm drop-curtain), cú đá quả bóng đang bật drop-kick), ván rút, miếng che lỗ khoá, khe đút tiền, sự thả dù, vật thả dù - bãi rào, các con chiên, nhóm người cùng chung quyền lợi, nhóm người cùng chung mục đích, nếp gấp, khe núi, hốc núi, khúc cuộn, nếp oằn - sự lún xuống, sự võng xuống, sự cong xuống, sự chùng, sự sụt giá, sự hạ giá, sự trôi giạt về phía dưới gió - sự chìm, sự đánh chìm, sự hạ xuống, sự tụt xuống, sự sa lầy, sự đào giếng, sự đầu tư, sự nôn nao</t>
        </is>
      </c>
    </row>
    <row r="17246">
      <c r="A17246" t="inlineStr">
        <is>
          <t>Senkwaage</t>
        </is>
      </c>
      <c r="B17246" t="inlineStr"/>
      <c r="C17246" t="inlineStr"/>
      <c r="D17246" t="inlineStr">
        <is>
          <t>cái đo tỷ trọng khí - cái đo độ đậm, phao đo tỷ trọng - cái đo tỷ trọng chất nước - đường vuông góc, đường trực giao, vị trí thẳng đứng, dây dọi, thước vuông góc, tiệc ăn đứng</t>
        </is>
      </c>
    </row>
    <row r="17247">
      <c r="A17247" t="inlineStr">
        <is>
          <t>Sennerin</t>
        </is>
      </c>
      <c r="B17247" t="inlineStr"/>
      <c r="C17247" t="inlineStr"/>
      <c r="D17247" t="inlineStr">
        <is>
          <t>cô gái làm việc trong trại sản xuất bơ sữa, cô gái bán bơ sữa</t>
        </is>
      </c>
    </row>
    <row r="17248">
      <c r="A17248" t="inlineStr">
        <is>
          <t>Sensation</t>
        </is>
      </c>
      <c r="B17248" t="inlineStr"/>
      <c r="C17248" t="inlineStr"/>
      <c r="D17248" t="inlineStr">
        <is>
          <t>cảm giác, sự xúc động mạnh, sự làm quần chúng xúc động mạnh, tin giật gân - sự làm cằn cỗi, sự làm còi cọc, người còi cọc, con vật còi cọc, sự cố gắng kỳ công, sự cố gắng tập trung, cuộc biểu diễn phô trương, trò quảng cáo - sự run lên, sự rộn lên, sự rộn ràng, sự rùng mình, sự run, tiếng run, câu chuyện cảm động, câu chuyện giật gân, câu chuyện ly kỳ</t>
        </is>
      </c>
    </row>
    <row r="17249">
      <c r="A17249" t="inlineStr">
        <is>
          <t>sensationell</t>
        </is>
      </c>
      <c r="B17249" t="inlineStr"/>
      <c r="C17249" t="inlineStr"/>
      <c r="D17249" t="inlineStr">
        <is>
          <t>xanh nhợt, tái mét, bệch bạc, ghê gớm, khủng khiếp - gây xúc động mạnh làm náo động dư luận, giật gân - đẹp mắt, ngoạn mục, làm cho công chúng để ý, thu hút sự chú ý của mọi người - làm bắn toé, dễ làm bắn toé, ướt át, bùn lầy, đầy vết bắn toé, hấp dẫn, làm chú ý - làm rùng mình, cảm động, xúc động, hồi hộp, ly kỳ</t>
        </is>
      </c>
    </row>
    <row r="17250">
      <c r="A17250" t="inlineStr">
        <is>
          <t>Sensations-</t>
        </is>
      </c>
      <c r="B17250" t="inlineStr"/>
      <c r="C17250" t="inlineStr"/>
      <c r="D17250" t="inlineStr">
        <is>
          <t>gây xúc động mạnh làm náo động dư luận, giật gân</t>
        </is>
      </c>
    </row>
    <row r="17251">
      <c r="A17251" t="inlineStr">
        <is>
          <t>Sensationspresse</t>
        </is>
      </c>
      <c r="B17251" t="inlineStr"/>
      <c r="C17251" t="inlineStr"/>
      <c r="D17251" t="inlineStr">
        <is>
          <t>báo vàng</t>
        </is>
      </c>
    </row>
    <row r="17252">
      <c r="A17252" t="inlineStr">
        <is>
          <t>Sense</t>
        </is>
      </c>
      <c r="B17252" t="inlineStr"/>
      <c r="C17252" t="inlineStr"/>
      <c r="D17252" t="inlineStr">
        <is>
          <t>cái hái hớt cỏ, cái phồ</t>
        </is>
      </c>
    </row>
    <row r="17253">
      <c r="A17253" t="inlineStr">
        <is>
          <t>sensen</t>
        </is>
      </c>
      <c r="B17253" t="inlineStr"/>
      <c r="C17253" t="inlineStr"/>
      <c r="D17253" t="inlineStr">
        <is>
          <t>cắt bằng phồ</t>
        </is>
      </c>
    </row>
    <row r="17254">
      <c r="A17254" t="inlineStr">
        <is>
          <t>Sensor</t>
        </is>
      </c>
      <c r="B17254" t="inlineStr"/>
      <c r="C17254" t="inlineStr"/>
      <c r="D17254" t="inlineStr">
        <is>
          <t>phần tử nhạy</t>
        </is>
      </c>
    </row>
    <row r="17255">
      <c r="A17255" t="inlineStr">
        <is>
          <t>Sensualismus</t>
        </is>
      </c>
      <c r="B17255" t="inlineStr"/>
      <c r="C17255" t="inlineStr"/>
      <c r="D17255" t="inlineStr">
        <is>
          <t>thuyết duy cảm, xu hướng tìm những cái gây xúc động mạnh mẽ - chủ nghĩa nhục dục, chủ nghĩa khoái lạc dâm dục</t>
        </is>
      </c>
    </row>
    <row r="17256">
      <c r="A17256" t="inlineStr">
        <is>
          <t>sentimental</t>
        </is>
      </c>
      <c r="B17256" t="inlineStr"/>
      <c r="C17256" t="inlineStr"/>
      <c r="D17256" t="inlineStr">
        <is>
          <t>làm cho đa cảm, đa cảm = sentimental gestalten + = sentimental verliebt sein +</t>
        </is>
      </c>
    </row>
    <row r="17257">
      <c r="A17257" t="inlineStr">
        <is>
          <t>separat</t>
        </is>
      </c>
      <c r="B17257" t="inlineStr"/>
      <c r="C17257" t="inlineStr"/>
      <c r="D17257" t="inlineStr">
        <is>
          <t>riêng rẽ, rời, không dính với nhau</t>
        </is>
      </c>
    </row>
    <row r="17258">
      <c r="A17258" t="inlineStr">
        <is>
          <t>Separatismus</t>
        </is>
      </c>
      <c r="B17258" t="inlineStr"/>
      <c r="C17258" t="inlineStr"/>
      <c r="D17258" t="inlineStr">
        <is>
          <t>chủ nghĩa phân lập</t>
        </is>
      </c>
    </row>
    <row r="17259">
      <c r="A17259" t="inlineStr">
        <is>
          <t>Separatist</t>
        </is>
      </c>
      <c r="B17259" t="inlineStr"/>
      <c r="C17259" t="inlineStr"/>
      <c r="D17259" t="inlineStr">
        <is>
          <t>người rút ra khỏi, người xin ly khai - người chủ trương rút ra khỏi, người chủ trương ly khai - người theo chủ nghĩa phân lập, người chủ trương phân lập</t>
        </is>
      </c>
    </row>
    <row r="17260">
      <c r="A17260" t="inlineStr">
        <is>
          <t>Sepia</t>
        </is>
      </c>
      <c r="B17260" t="inlineStr"/>
      <c r="C17260" t="inlineStr"/>
      <c r="D17260" t="inlineStr">
        <is>
          <t>chất mực, mực xêpia, mực vẽ nâu đen, màu xêpia, mùa nâu đen, bức vẽ bằng mực nâu đen sepia drawing)</t>
        </is>
      </c>
    </row>
    <row r="17261">
      <c r="A17261" t="inlineStr">
        <is>
          <t>Sepsis</t>
        </is>
      </c>
      <c r="B17261" t="inlineStr"/>
      <c r="C17261" t="inlineStr"/>
      <c r="D17261" t="inlineStr">
        <is>
          <t>sự nhiễm trùng máu</t>
        </is>
      </c>
    </row>
    <row r="17262">
      <c r="A17262" t="inlineStr">
        <is>
          <t>Sequenz</t>
        </is>
      </c>
      <c r="B17262" t="inlineStr"/>
      <c r="C17262" t="inlineStr"/>
      <c r="D17262" t="inlineStr">
        <is>
          <t>sự nối tiếp, sự liên tiếp, sự liên tục, cảnh, phỏng chuỗi, khúc xêcăng, sự phối hợp, bài ca xêcăng, chuỗi quân bài cùng hoa, dãy</t>
        </is>
      </c>
    </row>
    <row r="17263">
      <c r="A17263" t="inlineStr">
        <is>
          <t>Serenade</t>
        </is>
      </c>
      <c r="B17263" t="inlineStr"/>
      <c r="C17263" t="inlineStr"/>
      <c r="D17263" t="inlineStr">
        <is>
          <t>khúc nhạc chiều</t>
        </is>
      </c>
    </row>
    <row r="17264">
      <c r="A17264" t="inlineStr">
        <is>
          <t>Serge</t>
        </is>
      </c>
      <c r="B17264" t="inlineStr"/>
      <c r="C17264" t="inlineStr"/>
      <c r="D17264" t="inlineStr">
        <is>
          <t>vải xéc, hàng xéc</t>
        </is>
      </c>
    </row>
    <row r="17265">
      <c r="A17265" t="inlineStr">
        <is>
          <t>Serie</t>
        </is>
      </c>
      <c r="B17265" t="inlineStr"/>
      <c r="C17265" t="inlineStr"/>
      <c r="D17265" t="inlineStr">
        <is>
          <t>truyện ra từng số, tạp chí - loạt, dãy, chuỗi, đợt, thống, hệ, nhóm cùng gốc, cấp số, nhóm - bộ, tập hợp, ván, xéc, bọn, đám, đoàn, lũ, giới, cành chiết, cành giăm, quả mới đậu, chiều tà, lúc mặt trời lặn, chiều hướng, khuynh hướng, hình thể, dáng dấp, kiểu cách, lớp vữa ngoài, cột gỗ chống hâm - lứa trứng, tảng đá, máy, nhóm máy, thiết bị, cảnh dựng, máy thu thanh radio set wireless set), máy truyền hình television set) = in Serie +</t>
        </is>
      </c>
    </row>
    <row r="17266">
      <c r="A17266" t="inlineStr">
        <is>
          <t>Serienbrief</t>
        </is>
      </c>
      <c r="B17266" t="inlineStr"/>
      <c r="C17266" t="inlineStr"/>
      <c r="D17266" t="inlineStr">
        <is>
          <t>thư in sãn theo công thức</t>
        </is>
      </c>
    </row>
    <row r="17267">
      <c r="A17267" t="inlineStr">
        <is>
          <t>Serologie</t>
        </is>
      </c>
      <c r="B17267" t="inlineStr"/>
      <c r="C17267" t="inlineStr"/>
      <c r="D17267" t="inlineStr">
        <is>
          <t>huyết thanh học, khoa huyết thanh</t>
        </is>
      </c>
    </row>
    <row r="17268">
      <c r="A17268" t="inlineStr">
        <is>
          <t>Serpentin</t>
        </is>
      </c>
      <c r="B17268" t="inlineStr"/>
      <c r="C17268" t="inlineStr"/>
      <c r="D17268" t="inlineStr">
        <is>
          <t>Xecpentin, ống ruột gà, ống xoắn</t>
        </is>
      </c>
    </row>
    <row r="17269">
      <c r="A17269" t="inlineStr">
        <is>
          <t>Serpentine</t>
        </is>
      </c>
      <c r="B17269" t="inlineStr"/>
      <c r="C17269" t="inlineStr"/>
      <c r="D17269" t="inlineStr">
        <is>
          <t>Xecpentin, ống ruột gà, ống xoắn</t>
        </is>
      </c>
    </row>
    <row r="17270">
      <c r="A17270" t="inlineStr">
        <is>
          <t>Serum</t>
        </is>
      </c>
      <c r="B17270" t="inlineStr"/>
      <c r="C17270" t="inlineStr"/>
      <c r="D17270" t="inlineStr">
        <is>
          <t>huyết thanh, nước sữa = Serum absondernd + = die Behandlung mit Serum +</t>
        </is>
      </c>
    </row>
    <row r="17271">
      <c r="A17271" t="inlineStr">
        <is>
          <t>Servieren</t>
        </is>
      </c>
      <c r="B17271" t="inlineStr"/>
      <c r="C17271" t="inlineStr"/>
      <c r="D17271" t="inlineStr">
        <is>
          <t>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t>
        </is>
      </c>
    </row>
    <row r="17272">
      <c r="A17272" t="inlineStr">
        <is>
          <t>servieren</t>
        </is>
      </c>
      <c r="B17272" t="inlineStr"/>
      <c r="C17272" t="inlineStr"/>
      <c r="D17272">
        <f> servieren +</f>
        <v/>
      </c>
    </row>
    <row r="17273">
      <c r="A17273" t="inlineStr">
        <is>
          <t>Servierer</t>
        </is>
      </c>
      <c r="B17273" t="inlineStr"/>
      <c r="C17273" t="inlineStr"/>
      <c r="D17273" t="inlineStr">
        <is>
          <t>người hầu, người hầu bàn, khay bưng thức ăn, người giao bóng, người phụ lễ</t>
        </is>
      </c>
    </row>
    <row r="17274">
      <c r="A17274" t="inlineStr">
        <is>
          <t>Serviette</t>
        </is>
      </c>
      <c r="B17274" t="inlineStr"/>
      <c r="C17274" t="inlineStr"/>
      <c r="D17274" t="inlineStr">
        <is>
          <t>khăn ăn, tả lót</t>
        </is>
      </c>
    </row>
    <row r="17275">
      <c r="A17275" t="inlineStr">
        <is>
          <t>Sesam</t>
        </is>
      </c>
      <c r="B17275" t="inlineStr"/>
      <c r="C17275" t="inlineStr"/>
      <c r="D17275" t="inlineStr">
        <is>
          <t>cây vừng, hạt vừng</t>
        </is>
      </c>
    </row>
    <row r="17276">
      <c r="A17276" t="inlineStr">
        <is>
          <t>Sessel</t>
        </is>
      </c>
      <c r="B17276" t="inlineStr"/>
      <c r="C17276" t="inlineStr"/>
      <c r="D17276" t="inlineStr">
        <is>
          <t>ghế, chức giáo sư đại học, chức thị trưởng, ghế chủ toạ, ghế chủ tịch, chủ tịch, ghế điện, chỗ ngồi của nhân chứng, gối đường ray</t>
        </is>
      </c>
    </row>
    <row r="17277">
      <c r="A17277" t="inlineStr">
        <is>
          <t>Setzen</t>
        </is>
      </c>
      <c r="B17277" t="inlineStr"/>
      <c r="C17277" t="inlineStr"/>
      <c r="D17277">
        <f> das Setzen +</f>
        <v/>
      </c>
    </row>
    <row r="17278">
      <c r="A17278" t="inlineStr">
        <is>
          <t>setzen</t>
        </is>
      </c>
      <c r="B17278" t="inlineStr"/>
      <c r="C17278" t="inlineStr"/>
      <c r="D17278" t="inlineStr">
        <is>
          <t>đẻ, vẫy đuôi mưng, mừng rỡ, xun xoe, bợ đỡ, nịnh hót - xếp, để, đặt, sắp đặt, bố trí, bày, bày biện, làm xẹp xuống, làm lắng xuống, làm mất, làm hết, làm rạp xuống, phá hỏng, đặt vào, dẫn đến, đưa đến, trình bày, đưa ra, quy, đỗ, bắt phải chịu - đánh, trải lên, phủ lên, giáng, đánh cược, hướng về phía, ăn nằm với, giao hợp với, nằm, đẻ trứng - cứ làm, đưa vào làm, đầu tư, đưa cho, giao cho, xếp hạng, bán, nhớ, đánh giá, ghi bằng cú đặt bóng sút - bỏ, đút, cho vào, sắp xếp, làm cho, bắt phải, đưa, đem ra, dùng, sử dụng, diễn đạt, diễn tả, nói, dịch ra, ước lượng, cho là, gửi, cắm vào, đâm vào, bắn, lắp vào, chắp vào, tra vào, buộc vào - ném, đẩy, cho nhảy, cho phủ, cho đi tơ, đi, đi về phía = setzen + = setzen + = setzen + = setzen + = neu setzen + = matt setzen + = sich setzen + = patt setzen + = setzen über + = sich setzen +</t>
        </is>
      </c>
    </row>
    <row r="17279">
      <c r="A17279" t="inlineStr">
        <is>
          <t>Setzer</t>
        </is>
      </c>
      <c r="B17279" t="inlineStr"/>
      <c r="C17279" t="inlineStr"/>
      <c r="D17279" t="inlineStr">
        <is>
          <t>thợ in typo) = der Setzer +</t>
        </is>
      </c>
    </row>
    <row r="17280">
      <c r="A17280" t="inlineStr">
        <is>
          <t>Setzhammer</t>
        </is>
      </c>
      <c r="B17280" t="inlineStr"/>
      <c r="C17280" t="inlineStr"/>
      <c r="D17280" t="inlineStr">
        <is>
          <t>thợ chuội và hồ vải</t>
        </is>
      </c>
    </row>
    <row r="17281">
      <c r="A17281" t="inlineStr">
        <is>
          <t>Setzkasten</t>
        </is>
      </c>
      <c r="B17281" t="inlineStr"/>
      <c r="C17281" t="inlineStr"/>
      <c r="D17281" t="inlineStr">
        <is>
          <t>trường hợp, cảnh ngộ, hoàn cảnh, tình thế, ca, vụ, việc kiện, việc thưa kiện, kiện, việc tố tụng, cách, hộp, hòm, ngăn, túi, vỏ, hộp chữ in = im Setzkasten waschen +</t>
        </is>
      </c>
    </row>
    <row r="17282">
      <c r="A17282" t="inlineStr">
        <is>
          <t>Setzlatte</t>
        </is>
      </c>
      <c r="B17282" t="inlineStr"/>
      <c r="C17282" t="inlineStr"/>
      <c r="D17282" t="inlineStr">
        <is>
          <t>ống bọt nước, ống thuỷ, mức, mực, mặt, trình độ, vị trí, cấp, mức ngang nhau</t>
        </is>
      </c>
    </row>
    <row r="17283">
      <c r="A17283" t="inlineStr">
        <is>
          <t>Setzling</t>
        </is>
      </c>
      <c r="B17283" t="inlineStr"/>
      <c r="C17283" t="inlineStr"/>
      <c r="D17283" t="inlineStr">
        <is>
          <t>sự cắt, sự thái, sự xẻo, sự xén, sự chặt, sự đào, sự đục, đường hào, đường nhỏ xuyên qua rừng, đường xẻ xuyên qua núi đồi, cành giâm, bài báo cắt ra, tranh ảnh cắt ra, vỏ bào mảnh cắt ra - mẩu vải thừa, sự giảm, sự bớt - cây trồng làm bằng hàng rào, hàng rào cây xanh, hàng rào táo gai - bộ, tập hợp, ván, xéc, bọn, đám, đoàn, lũ, giới, cành chiết, cành giăm, quả mới đậu, chiều tà, lúc mặt trời lặn, chiều hướng, khuynh hướng, hình thể, dáng dấp, kiểu cách, lớp vữa ngoài, cột gỗ chống hâm - lứa trứng, tảng đá, máy, nhóm máy, thiết bị, cảnh dựng, máy thu thanh radio set wireless set), máy truyền hình television set) = der minderwertige Setzling +</t>
        </is>
      </c>
    </row>
    <row r="17284">
      <c r="A17284" t="inlineStr">
        <is>
          <t>Setzmaschine</t>
        </is>
      </c>
      <c r="B17284" t="inlineStr"/>
      <c r="C17284" t="inlineStr"/>
      <c r="D17284">
        <f> die Setzmaschine +</f>
        <v/>
      </c>
    </row>
    <row r="17285">
      <c r="A17285" t="inlineStr">
        <is>
          <t>Setzreis</t>
        </is>
      </c>
      <c r="B17285" t="inlineStr"/>
      <c r="C17285" t="inlineStr"/>
      <c r="D17285"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17286">
      <c r="A17286" t="inlineStr">
        <is>
          <t>Setzschiff</t>
        </is>
      </c>
      <c r="B17286" t="inlineStr"/>
      <c r="C17286" t="inlineStr"/>
      <c r="D17286" t="inlineStr">
        <is>
          <t>thần đồng quê, ông Tạo, đạo nhiều thần, lá trầu không, miếng trầu, xoong, chảo, đĩa cân, cái giần, nồi, bể, đất trũng lòng chảo, tầng đất cái hard pan), ổ nạp thuốc súng, sọ brain pan) - đầu, mặt</t>
        </is>
      </c>
    </row>
    <row r="17287">
      <c r="A17287" t="inlineStr">
        <is>
          <t>Seuche</t>
        </is>
      </c>
      <c r="B17287" t="inlineStr"/>
      <c r="C17287" t="inlineStr"/>
      <c r="D17287" t="inlineStr">
        <is>
          <t>luồng gió, luồng hơi, hơi, tiếng kèn, sự nổ - bệnh dịch &amp; ) - sự nhiễm, sự làm nhiễm độc, sự làm nhiễm trùng, vật lây nhiễm, bệnh lây nhiễm, sự tiêm nhiễm, sự đầu độc, ảnh hưởng lan truyền - bệnh dịch, bệnh dịch hạch - sự làm hư hỏng, sự làm đồi bại, sự làm bại hoại, sự làm suy đồi, vết nhơ, vết bẩn, vết xấu, vết ô uế, dấu vết của bệnh di truyền, điều xấu di truyền, dấu hiệu của sự nhiễm bệnh - mùi hôi thối = die Seuche +</t>
        </is>
      </c>
    </row>
    <row r="17288">
      <c r="A17288" t="inlineStr">
        <is>
          <t>seuchenartig</t>
        </is>
      </c>
      <c r="B17288" t="inlineStr"/>
      <c r="C17288" t="inlineStr"/>
      <c r="D17288" t="inlineStr">
        <is>
          <t>dịch</t>
        </is>
      </c>
    </row>
    <row r="17289">
      <c r="A17289" t="inlineStr">
        <is>
          <t>Seufzen</t>
        </is>
      </c>
      <c r="B17289" t="inlineStr"/>
      <c r="C17289" t="inlineStr"/>
      <c r="D17289" t="inlineStr">
        <is>
          <t>sự rên rỉ, tiếng rên rỉ, tiếng lầm bầm</t>
        </is>
      </c>
    </row>
    <row r="17290">
      <c r="A17290" t="inlineStr">
        <is>
          <t>seufzen</t>
        </is>
      </c>
      <c r="B17290" t="inlineStr"/>
      <c r="C17290" t="inlineStr"/>
      <c r="D17290" t="inlineStr">
        <is>
          <t>rên rỉ, kêu rên, trĩu xuống, võng xuống, kĩu kịt = seufzen +</t>
        </is>
      </c>
    </row>
    <row r="17291">
      <c r="A17291" t="inlineStr">
        <is>
          <t>seufzend</t>
        </is>
      </c>
      <c r="B17291" t="inlineStr"/>
      <c r="C17291" t="inlineStr"/>
      <c r="D17291" t="inlineStr">
        <is>
          <t>thở dài, ước ao, khát khao, rì rào</t>
        </is>
      </c>
    </row>
    <row r="17292">
      <c r="A17292" t="inlineStr">
        <is>
          <t>Seufzer</t>
        </is>
      </c>
      <c r="B17292" t="inlineStr"/>
      <c r="C17292" t="inlineStr"/>
      <c r="D17292" t="inlineStr">
        <is>
          <t>sự thở, sự hô hấp, hơi thở, hơi gió thoảng, cách phát âm bật hơi - tiếng thở dài</t>
        </is>
      </c>
    </row>
    <row r="17293">
      <c r="A17293" t="inlineStr">
        <is>
          <t>Sexappeal</t>
        </is>
      </c>
      <c r="B17293" t="inlineStr"/>
      <c r="C17293" t="inlineStr"/>
      <c r="D17293" t="inlineStr">
        <is>
          <t>sự hấp dẫn giới tính</t>
        </is>
      </c>
    </row>
    <row r="17294">
      <c r="A17294" t="inlineStr">
        <is>
          <t>Sextant</t>
        </is>
      </c>
      <c r="B17294" t="inlineStr"/>
      <c r="C17294" t="inlineStr"/>
      <c r="D17294" t="inlineStr">
        <is>
          <t>kính lục phân, phần sáu hình tròn</t>
        </is>
      </c>
    </row>
    <row r="17295">
      <c r="A17295" t="inlineStr">
        <is>
          <t>Sextett</t>
        </is>
      </c>
      <c r="B17295" t="inlineStr"/>
      <c r="C17295" t="inlineStr"/>
      <c r="D17295" t="inlineStr">
        <is>
          <t>bộ sáu, bản nhạc cho bộ sáu, sáu câu cuối của bài xonê</t>
        </is>
      </c>
    </row>
    <row r="17296">
      <c r="A17296" t="inlineStr">
        <is>
          <t>Sezessionist</t>
        </is>
      </c>
      <c r="B17296" t="inlineStr"/>
      <c r="C17296" t="inlineStr"/>
      <c r="D17296" t="inlineStr">
        <is>
          <t>người chủ trương rút ra khỏi, người chủ trương ly khai</t>
        </is>
      </c>
    </row>
    <row r="17297">
      <c r="A17297" t="inlineStr">
        <is>
          <t>Sezieren</t>
        </is>
      </c>
      <c r="B17297" t="inlineStr"/>
      <c r="C17297" t="inlineStr"/>
      <c r="D17297" t="inlineStr">
        <is>
          <t>sự cắt ra từng mảnh, sự chặt ra từng khúc, sự mổ xẻ, sự giải phẫu, sự phân tích kỹ, sự khảo sát tỉ mỉ, sự phê phán từng li từng tí</t>
        </is>
      </c>
    </row>
    <row r="17298">
      <c r="A17298" t="inlineStr">
        <is>
          <t>sezieren</t>
        </is>
      </c>
      <c r="B17298" t="inlineStr"/>
      <c r="C17298" t="inlineStr"/>
      <c r="D17298" t="inlineStr">
        <is>
          <t>mổ xẻ, giải phẫu, phân tích = sezieren +</t>
        </is>
      </c>
    </row>
    <row r="17299">
      <c r="A17299" t="inlineStr">
        <is>
          <t>Sezierer</t>
        </is>
      </c>
      <c r="B17299" t="inlineStr"/>
      <c r="C17299" t="inlineStr"/>
      <c r="D17299" t="inlineStr">
        <is>
          <t>người mổ xe, người giải phẫu</t>
        </is>
      </c>
    </row>
    <row r="17300">
      <c r="A17300" t="inlineStr">
        <is>
          <t>sich</t>
        </is>
      </c>
      <c r="B17300" t="inlineStr"/>
      <c r="C17300" t="inlineStr"/>
      <c r="D17300" t="inlineStr">
        <is>
          <t>về một bên, qua một bên, riêng ra, xa ra, apart from ngoài... ra - cá nhân, cá thể, riêng biệt, riêng lẻ, từng người một, từng cái một - ở phía trong, thầm kín, trong thâm tâm, với thâm tâm - đơn, đơn độc, một mình, chỉ một, cô đơn, không vợ, không chồng, ở vậy, một, dù là một, chân thật, thành thật, kiên định - đơn thương độc mã, lẻ = es traf sich, daß + = er fügt sich gut ein +</t>
        </is>
      </c>
    </row>
    <row r="17301">
      <c r="A17301" t="inlineStr">
        <is>
          <t>Sichel</t>
        </is>
      </c>
      <c r="B17301" t="inlineStr"/>
      <c r="C17301" t="inlineStr"/>
      <c r="D17301" t="inlineStr">
        <is>
          <t>cái móc, cái mác, bản lề cửa, cái neo, lưỡi câu fish hook), lưỡi liềm, lưỡi hái, dao quắm, cú đấm móc, cú đánh nhẹ sang tría, cú hất móc về đằng sau, mũi đất, khúc cong, cạm bẫy - cái liềm, chòm sao Sư tử = Hammer und Sichel +</t>
        </is>
      </c>
    </row>
    <row r="17302">
      <c r="A17302" t="inlineStr">
        <is>
          <t>sicher</t>
        </is>
      </c>
      <c r="B17302" t="inlineStr"/>
      <c r="C17302" t="inlineStr"/>
      <c r="D17302" t="inlineStr">
        <is>
          <t>tin chắc, cầm chắc, yên trí, chắc chắn, quả quyết, đảm bảo, tự tin, trơ tráo, vô liêm sỉ, được bảo hiểm - chắc, nào đó, đôi chút, chút ít - thoải mái, thanh thản, không lo lắng, thanh thoát, ung dung, dễ, dễ dàng - thân, thân thiết, keo sơn, bền, không phai, nhanh, mau, trác táng, ăn chơi, phóng đãng, bền vững, chặt chẽ, sát, ngay cạnh - rắn chắc, vững chắc, nhất định không thay đổi, mạnh mẽ, kiên quyết, vững vàng, không chùn bước, trung thành, trung kiên, vững - không thể cãi, không thể bàn cãi, không thể tranh luận - không thể nghi ngờ được, rõ ràng, sờ sờ - không thể sai lầm được, không thể sai được, không thể hỏng - xác thực, khẳng định, tích cực, tuyệt đối, hoàn toàn, hết sức, , dương, chứng, ở cấp nguyên, đặt ra, do người đặt ra - điều đặn, đều đều, kiên định, không thay đổi, bình tĩnh, điềm tĩnh, đứng đắn, chính chắn - có thể tin cậy được, cẩn thận, thật, xác thật, tôi thừa nhận - không ngờ gì nữa, nhất định rồi - không sai, chính xác = sicher + = sicher + = sicher + = sicher sein + = sicher gehen + = völlig sicher + = ich bin sicher +</t>
        </is>
      </c>
    </row>
    <row r="17303">
      <c r="A17303" t="inlineStr">
        <is>
          <t>Sicherheitsgurt</t>
        </is>
      </c>
      <c r="B17303" t="inlineStr"/>
      <c r="C17303" t="inlineStr"/>
      <c r="D17303" t="inlineStr">
        <is>
          <t>đai lưng buộc vào chỗ ngồi</t>
        </is>
      </c>
    </row>
    <row r="17304">
      <c r="A17304" t="inlineStr">
        <is>
          <t>sichern</t>
        </is>
      </c>
      <c r="B17304" t="inlineStr"/>
      <c r="C17304" t="inlineStr"/>
      <c r="D17304" t="inlineStr">
        <is>
          <t>làm cho vững tâm, làm cho tin chắc, quả quyết, cam đoan, đảm bảo, bảo hiểm - xây công trình chống bắn lia cho - bảo vệ, gác, canh giữ, đề phòng, phòng, giữ gìn, che, chắn - rào lại, bao quanh, bao bọc, bao vây, ngăn cách, rào đón, làm hàng rào, sửa hàng rào, sửa giậu, tránh không trả lời thẳng, tìm lời thoái thác, tránh không tự thắt buộc mình - đánh bao vây - làm cho chắc chắn), ký hợp đồng bảo hiểm - bảo hộ, che chở, lắp thiết bị bảo hộ lao động, cung cấp tiền để thanh toán - = sichern + = sichern + = sich sichern +</t>
        </is>
      </c>
    </row>
    <row r="17305">
      <c r="A17305" t="inlineStr">
        <is>
          <t>sicherstellen</t>
        </is>
      </c>
      <c r="B17305" t="inlineStr"/>
      <c r="C17305" t="inlineStr"/>
      <c r="D17305" t="inlineStr">
        <is>
          <t>làm cho vững tâm, làm cho tin chắc, quả quyết, cam đoan, đảm bảo, bảo hiểm - bảo đảm, bảo lânh, hứa bảo đảm - che chở, bảo vệ, giữ gìn = sicherstellen +</t>
        </is>
      </c>
    </row>
    <row r="17306">
      <c r="A17306" t="inlineStr">
        <is>
          <t>Sicherung</t>
        </is>
      </c>
      <c r="B17306" t="inlineStr"/>
      <c r="C17306" t="inlineStr"/>
      <c r="D17306" t="inlineStr">
        <is>
          <t>cầu chì, ngòi, kíp, mồi nổ - món tóc, mớ tóc, mớ bông, mớ len, mái tóc, tóc, khoá, chốt, khoá nòng, miếng khoá, miếng ghì chặt, tình trạng ứ tắc, sự nghẽn, tình trạng bế tắc, tình trạng khó khăn, tình trạng nan giải - tình trạng lúng túng, cửa cổng - sự an toàn, sự chắc chắn, tính an toàn, tính chất không nguy hiểm, chốt an toàn - sự yên ổn, sự an ninh, tổ chức bảo vệ, cơ quan bảo vệ, sự bảo đảm, vật bảo đảm, chứng khoán = die Sicherung + = das Durchbrennen der Sicherung + = die Sicherung ist durchgeschlagen +</t>
        </is>
      </c>
    </row>
    <row r="17307">
      <c r="A17307" t="inlineStr">
        <is>
          <t>Sicht</t>
        </is>
      </c>
      <c r="B17307" t="inlineStr"/>
      <c r="C17307" t="inlineStr"/>
      <c r="D17307" t="inlineStr">
        <is>
          <t>phạm vi hiểu biết, tầm mắt - sự nhìn, thị lực, sự trông, cách nhìn, tầm nhìn, cảnh, cảnh tượng, cảnh đẹp, cuộc biểu diễn, sự trưng bày, số lượng nhiều, sự ngắm, máy ngắm - sự thấy, cái nhìn thấy, quang cảnh, dịp được xem, cơ hội được thấy, quan điểm, nhận xét, ý kiến, dự kiến, ý định, sự khám xét tại chỗ, sự thẩm tra tại chỗ = die Sicht + = in Sicht + = auf Sicht + = bei Sicht + = nach Sicht + = außer Sicht + = voll in Sicht + = auf lange Sicht + = in Sicht kommen + = die verzerrte Sicht + = auf weite Sicht denken +</t>
        </is>
      </c>
    </row>
    <row r="17308">
      <c r="A17308" t="inlineStr">
        <is>
          <t>sichtbar</t>
        </is>
      </c>
      <c r="B17308" t="inlineStr"/>
      <c r="C17308" t="inlineStr"/>
      <c r="D17308" t="inlineStr">
        <is>
          <t>rõ ràng, bày tỏ ra ngoài, thấy rõ ra ngoài, rõ rành rành, hiển nhiên, không thể chối cãi được, bề ngoài, có vẻ, hiện ngoài, biểu kiến - dễ thấy, đập ngay vào mắt, lồ lộ, làm cho người ta để ý đến, đáng chú ý - có thể nhận thức rõ, có thể thấy rõ - ở ngoài, bên ngoài, ngoài, để dùng bên ngoài, đối với nước ngoài, đối ngoại - mắt, cho mắt, bằng mắt, đập vào mắt - hướng về bên ngoài, vật chất, trông thấy được, nông cạn, thiển cận, outwards - có thể xem được - thấy được, có thể trông thấy được, rõ rệt, sẵn sàng tiếp khách - nhìn, thị giác = sichtbar + = sichtbar sein + = sichtbar werden + = sichtbar machen + = deutlich sichtbar +</t>
        </is>
      </c>
    </row>
    <row r="17309">
      <c r="A17309" t="inlineStr">
        <is>
          <t>Sichtbarkeit</t>
        </is>
      </c>
      <c r="B17309" t="inlineStr"/>
      <c r="C17309" t="inlineStr"/>
      <c r="D17309" t="inlineStr">
        <is>
          <t>tính chất có thể trông thấy được, tính rõ ràng, tính rõ rệt, tính minh bạch - tính chất trông thấy được = die äußere Sichtbarkeit +</t>
        </is>
      </c>
    </row>
    <row r="17310">
      <c r="A17310" t="inlineStr">
        <is>
          <t>Sichtbarmachung</t>
        </is>
      </c>
      <c r="B17310" t="inlineStr"/>
      <c r="C17310" t="inlineStr"/>
      <c r="D17310" t="inlineStr">
        <is>
          <t>sự làm cho mắt trông thấy được, sự hình dung, sự mường tượng</t>
        </is>
      </c>
    </row>
    <row r="17311">
      <c r="A17311" t="inlineStr">
        <is>
          <t>Sichtbarwerden</t>
        </is>
      </c>
      <c r="B17311" t="inlineStr"/>
      <c r="C17311" t="inlineStr"/>
      <c r="D17311" t="inlineStr">
        <is>
          <t>bóng lờ mờ, bóng to lù lù = das Sichtbarwerden +</t>
        </is>
      </c>
    </row>
    <row r="17312">
      <c r="A17312" t="inlineStr">
        <is>
          <t>sichten</t>
        </is>
      </c>
      <c r="B17312" t="inlineStr"/>
      <c r="C17312" t="inlineStr"/>
      <c r="D17312" t="inlineStr">
        <is>
          <t>chia loại, phân loại, sắp xếp thành loại, làm cho xứng nhau, làm cho hợp nhau, sắp xếp các mặt hàng để bày biện, cung cấp các mặt hàng, assort with ẩn ý với, tương đắc với - giao du với, assort with hợp với, xứng nhau, ở vào một loại - sàng, rây, điều tra, xem xét, đóng cửa bằng then, cài chốt, ngốn, nuốt chửng, ăn vội, chạy trốn, chạy lao đi, lồng lên, ly khai, không ủng hộ đường lối của đảng - giần - rắc, chọn lọc, phân tích tính chất của, rơi lấm tấm như bột rây - thấy, trông thấy, nhìn thấy, quan sát, chiêm nghiệm, trắc nghiệm, ngắm, lắp máy ngắm - quạt, sy, sàng lọc, chọn lựa, phân biệt, đập, vỗ = sichten +</t>
        </is>
      </c>
    </row>
    <row r="17313">
      <c r="A17313" t="inlineStr">
        <is>
          <t>sichtlich</t>
        </is>
      </c>
      <c r="B17313" t="inlineStr"/>
      <c r="C17313" t="inlineStr"/>
      <c r="D17313" t="inlineStr">
        <is>
          <t>rõ ràng, rõ rệt, hiển nhiên</t>
        </is>
      </c>
    </row>
    <row r="17314">
      <c r="A17314" t="inlineStr">
        <is>
          <t>Sichtvermerk</t>
        </is>
      </c>
      <c r="B17314" t="inlineStr"/>
      <c r="C17314" t="inlineStr"/>
      <c r="D17314" t="inlineStr">
        <is>
          <t>thị thực</t>
        </is>
      </c>
    </row>
    <row r="17315">
      <c r="A17315" t="inlineStr">
        <is>
          <t>sickern</t>
        </is>
      </c>
      <c r="B17315" t="inlineStr"/>
      <c r="C17315" t="inlineStr"/>
      <c r="D17315" t="inlineStr">
        <is>
          <t>chảy nhỏ giọt, + with) ướt sũng, ướt đẫm, để chảy nhỏ giọt, làm nhỏ giọt - rỉ ra, đưa ra, phát ra, tiết lộ, lộ ra, biến dần mất, tiêu tan dần = sickern + = sickern +</t>
        </is>
      </c>
    </row>
    <row r="17316">
      <c r="A17316" t="inlineStr">
        <is>
          <t>Sieb</t>
        </is>
      </c>
      <c r="B17316" t="inlineStr"/>
      <c r="C17316" t="inlineStr"/>
      <c r="D17316" t="inlineStr">
        <is>
          <t>cái chao - bình phong, màn che, màn, tấm chắn, bảng, thông báo, màn ảnh, màn bạc, cái sàng - cái giần, cái rây, người hay ba hoa, người hay hở chuyện - người sàng, người rây, máy sàng, máy rây - dụng cụ để kéo căng, cái lọc = durch ein Sieb fallen +</t>
        </is>
      </c>
    </row>
    <row r="17317">
      <c r="A17317" t="inlineStr">
        <is>
          <t>Siebdruck</t>
        </is>
      </c>
      <c r="B17317" t="inlineStr"/>
      <c r="C17317" t="inlineStr"/>
      <c r="D17317" t="inlineStr">
        <is>
          <t>thuật in bằng lụa</t>
        </is>
      </c>
    </row>
    <row r="17318">
      <c r="A17318" t="inlineStr">
        <is>
          <t>Sieben</t>
        </is>
      </c>
      <c r="B17318" t="inlineStr"/>
      <c r="C17318" t="inlineStr"/>
      <c r="D17318">
        <f> die Sieben + = die böse Sieben +</f>
        <v/>
      </c>
    </row>
    <row r="17319">
      <c r="A17319" t="inlineStr">
        <is>
          <t>sieben</t>
        </is>
      </c>
      <c r="B17319" t="inlineStr"/>
      <c r="C17319" t="inlineStr"/>
      <c r="D17319" t="inlineStr">
        <is>
          <t>bảy - sàng, rây, điều tra, xem xét, đóng cửa bằng then, cài chốt, ngốn, nuốt chửng, ăn vội, chạy trốn, chạy lao đi, lồng lên, ly khai, không ủng hộ đường lối của đảng - nói những điều bí ẩn, nói những điều khó hiểu, giải, đoán, sàng lọc, xem xét tỉ mỉ, bắn thủng lỗ, làm thủng lỗ chỗ, hỏi dồn dập, lấy sự việc để bẻ lại - che chở, che giấu, chắn, che, chuyển một cuốn tiểu thuyết, một vở kịch) thành bản phim, giần, lọc, nghiên cứu và thẩm tra lý lịch, được chiếu - - rắc, chọn lọc, phân tích tính chất của, rơi lấm tấm như bột rây - căng, làm căng thẳng, bắt làm việc quá sức, bắt làm việc căng quá, lợi dụng quá mức, vi phạm, lạm quyền, ôm, để ráo nước, làm cong, làm méo, ra sức, rán sức, cố sức, gắng sức, cố gắng một cách ì ạch - vác ì ạch, căng ra, thẳng ra, kéo căng, lọc qua - quạt, sy, chọn lựa, phân biệt, đập, vỗ = halb sieben +</t>
        </is>
      </c>
    </row>
    <row r="17320">
      <c r="A17320" t="inlineStr">
        <is>
          <t>Siebeneck</t>
        </is>
      </c>
      <c r="B17320" t="inlineStr"/>
      <c r="C17320" t="inlineStr"/>
      <c r="D17320" t="inlineStr">
        <is>
          <t>hình bảy cạnh</t>
        </is>
      </c>
    </row>
    <row r="17321">
      <c r="A17321" t="inlineStr">
        <is>
          <t>siebenfach</t>
        </is>
      </c>
      <c r="B17321" t="inlineStr"/>
      <c r="C17321" t="inlineStr"/>
      <c r="D17321" t="inlineStr">
        <is>
          <t>gấp bảy lần</t>
        </is>
      </c>
    </row>
    <row r="17322">
      <c r="A17322" t="inlineStr">
        <is>
          <t>Siebzehn</t>
        </is>
      </c>
      <c r="B17322" t="inlineStr"/>
      <c r="C17322" t="inlineStr"/>
      <c r="D17322" t="inlineStr">
        <is>
          <t>số mười bảy</t>
        </is>
      </c>
    </row>
    <row r="17323">
      <c r="A17323" t="inlineStr">
        <is>
          <t>siebzehn</t>
        </is>
      </c>
      <c r="B17323" t="inlineStr"/>
      <c r="C17323" t="inlineStr"/>
      <c r="D17323" t="inlineStr">
        <is>
          <t>mười bảy</t>
        </is>
      </c>
    </row>
    <row r="17324">
      <c r="A17324" t="inlineStr">
        <is>
          <t>Siebzehnte</t>
        </is>
      </c>
      <c r="B17324" t="inlineStr"/>
      <c r="C17324" t="inlineStr"/>
      <c r="D17324" t="inlineStr">
        <is>
          <t>một phần mười bảy, người thứ mười bảy, vật thứ mười bảy, ngày mười bảy</t>
        </is>
      </c>
    </row>
    <row r="17325">
      <c r="A17325" t="inlineStr">
        <is>
          <t>Siebzehntel</t>
        </is>
      </c>
      <c r="B17325" t="inlineStr"/>
      <c r="C17325" t="inlineStr"/>
      <c r="D17325" t="inlineStr">
        <is>
          <t>một phần mười bảy, người thứ mười bảy, vật thứ mười bảy, ngày mười bảy</t>
        </is>
      </c>
    </row>
    <row r="17326">
      <c r="A17326" t="inlineStr">
        <is>
          <t>siebzehnter</t>
        </is>
      </c>
      <c r="B17326" t="inlineStr"/>
      <c r="C17326" t="inlineStr"/>
      <c r="D17326" t="inlineStr">
        <is>
          <t>thứ mười bảy</t>
        </is>
      </c>
    </row>
    <row r="17327">
      <c r="A17327" t="inlineStr">
        <is>
          <t>Siebzig</t>
        </is>
      </c>
      <c r="B17327" t="inlineStr"/>
      <c r="C17327" t="inlineStr"/>
      <c r="D17327" t="inlineStr">
        <is>
          <t>số bảy mươi, những năm bảy mươi ), những năm tuổi thọ trên 70</t>
        </is>
      </c>
    </row>
    <row r="17328">
      <c r="A17328" t="inlineStr">
        <is>
          <t>siebzig</t>
        </is>
      </c>
      <c r="B17328" t="inlineStr"/>
      <c r="C17328" t="inlineStr"/>
      <c r="D17328" t="inlineStr">
        <is>
          <t>bay mươi</t>
        </is>
      </c>
    </row>
    <row r="17329">
      <c r="A17329" t="inlineStr">
        <is>
          <t>Siebzigste</t>
        </is>
      </c>
      <c r="B17329" t="inlineStr"/>
      <c r="C17329" t="inlineStr"/>
      <c r="D17329" t="inlineStr">
        <is>
          <t>một phần bảy mươi, người thứ bảy mươi, vật thứ bảy mươi</t>
        </is>
      </c>
    </row>
    <row r="17330">
      <c r="A17330" t="inlineStr">
        <is>
          <t>Sieden</t>
        </is>
      </c>
      <c r="B17330" t="inlineStr"/>
      <c r="C17330" t="inlineStr"/>
      <c r="D17330" t="inlineStr">
        <is>
          <t>nhọt, đinh, sự sôi, điểm sôi - sự sôi sục</t>
        </is>
      </c>
    </row>
    <row r="17331">
      <c r="A17331" t="inlineStr">
        <is>
          <t>sieden</t>
        </is>
      </c>
      <c r="B17331" t="inlineStr"/>
      <c r="C17331" t="inlineStr"/>
      <c r="D17331" t="inlineStr">
        <is>
          <t>sôi, đun sôi, nấu sôi, luộc, sục sôi - sôi lên, sủi bọt lên, sôi sục, sôi nổi, dao động - sắp sôi, sủi, làm cho sủi, ninh nhỏ lửa, đang cố nén, đang cố nín = weiß sieden +</t>
        </is>
      </c>
    </row>
    <row r="17332">
      <c r="A17332" t="inlineStr">
        <is>
          <t>siedend</t>
        </is>
      </c>
      <c r="B17332" t="inlineStr"/>
      <c r="C17332" t="inlineStr"/>
      <c r="D17332" t="inlineStr">
        <is>
          <t>sôi, đang sôi</t>
        </is>
      </c>
    </row>
    <row r="17333">
      <c r="A17333" t="inlineStr">
        <is>
          <t>Siedepunkt</t>
        </is>
      </c>
      <c r="B17333" t="inlineStr"/>
      <c r="C17333" t="inlineStr"/>
      <c r="D17333" t="inlineStr">
        <is>
          <t>nhọt, đinh, sự sôi, điểm sôi = auf dem Siedepunkt +</t>
        </is>
      </c>
    </row>
    <row r="17334">
      <c r="A17334" t="inlineStr">
        <is>
          <t>Siedetemperatur</t>
        </is>
      </c>
      <c r="B17334" t="inlineStr">
        <is>
          <t>tính từ</t>
        </is>
      </c>
      <c r="C17334" t="inlineStr"/>
      <c r="D17334" t="inlineStr">
        <is>
          <t>nhiệt độ sôi</t>
        </is>
      </c>
    </row>
    <row r="17335">
      <c r="A17335" t="inlineStr">
        <is>
          <t>Siedler</t>
        </is>
      </c>
      <c r="B17335" t="inlineStr"/>
      <c r="C17335" t="inlineStr"/>
      <c r="D17335" t="inlineStr">
        <is>
          <t>người giải quyết, người thực dân, người đến lập nghiệp ở thuộc địa, đòn quyết định, lý lẽ quyết định, trận đánh ngã ngũ, bề lắng</t>
        </is>
      </c>
    </row>
    <row r="17336">
      <c r="A17336" t="inlineStr">
        <is>
          <t>Siedlung</t>
        </is>
      </c>
      <c r="B17336" t="inlineStr"/>
      <c r="C17336" t="inlineStr"/>
      <c r="D17336" t="inlineStr">
        <is>
          <t>thuộc địa, kiều dân, khu kiều dân, khu, bầy, đàn, tập đoàn, khóm, cụm - sự giải quyết, sự dàn xếp, sự hoà giải, sự thanh toán, sự đến ở, sự định cư, sự an cư lạc nghiệp, khu định cư, khu đất mới có người đến ở lập nghiệp, sự chiếm làm thuộc địa - sự chuyển gia tài, sự làm lắng xuống, sự lắng xuống, sự lún xuống, nhóm người chủ trương cải cách xã hội ba cùng với công nhân</t>
        </is>
      </c>
    </row>
    <row r="17337">
      <c r="A17337" t="inlineStr">
        <is>
          <t>Sieg</t>
        </is>
      </c>
      <c r="B17337" t="inlineStr"/>
      <c r="C17337" t="inlineStr"/>
      <c r="D17337" t="inlineStr">
        <is>
          <t>ban ngày, ngày, ngày lễ, ngày kỷ niệm, thời kỳ, thời đại, thời buổi, thời, thời kỳ hoạt động, thời kỳ phồn vinh, thời kỳ thanh xuân, đời người, ngày thi đấu, ngày giao chiến, sự chiến thắng - sự thắng lợi, mặt ngoài, vỉa nằm sát mặt đất - cây cọ, cây họ cau dừa, cành cọ, chiến thắng, giải, gan bàn tay, lòng bàn tay, lòng găng tay - sự thắng cuộc - sự thắng, tiền được cuộc, tiền được bạc, sự khai thác = der Sieg + = der knappe Sieg + = der leichte Sieg + = ein klarer Sieg + = der überlegene Sieg + = den Sieg erringen + = einen Sieg erringen + = den Sieg davontragen + = Er trug den Sieg davon. +</t>
        </is>
      </c>
    </row>
    <row r="17338">
      <c r="A17338" t="inlineStr">
        <is>
          <t>Sieger</t>
        </is>
      </c>
      <c r="B17338" t="inlineStr"/>
      <c r="C17338" t="inlineStr"/>
      <c r="D17338" t="inlineStr">
        <is>
          <t>người chiến thắng, người chế ngự được - người thắng cuộc, kẻ chiến thắng, chiến thắng - người được cuộc, người thắng, con vật thắng trong cuộc đua = der zweite Sieger + = er möchte auf der Seite der Sieger sein +</t>
        </is>
      </c>
    </row>
    <row r="17339">
      <c r="A17339" t="inlineStr">
        <is>
          <t>Siegespreis</t>
        </is>
      </c>
      <c r="B17339" t="inlineStr"/>
      <c r="C17339" t="inlineStr"/>
      <c r="D17339" t="inlineStr">
        <is>
          <t>giải thưởng, phầm thưởng, điều mong ước, ước vọng, giải xổ số, số trúng, được giải, chiếm giải, đại hạng, cực, chiến lợi phẩm, của trời ơi, của bắt được, sự nạy, sự bẩy, đòn bẩy</t>
        </is>
      </c>
    </row>
    <row r="17340">
      <c r="A17340" t="inlineStr">
        <is>
          <t>Siegeszeichen</t>
        </is>
      </c>
      <c r="B17340" t="inlineStr"/>
      <c r="C17340" t="inlineStr"/>
      <c r="D17340" t="inlineStr">
        <is>
          <t>vật kỷ niệm chiến công, chiến tích &amp; ), đồ trần thiết ở tường, giải thưởng, cúp</t>
        </is>
      </c>
    </row>
    <row r="17341">
      <c r="A17341" t="inlineStr">
        <is>
          <t>siegreich</t>
        </is>
      </c>
      <c r="B17341" t="inlineStr"/>
      <c r="C17341" t="inlineStr"/>
      <c r="D17341" t="inlineStr">
        <is>
          <t>xâm chiếm, chinh phục, chế ngự - cây cọ, giống cây cọ, nhiều cây cọ, chiến thắng, huy hoàng, quang vinh, rực rỡ - thắng cuộc - được cuộc, quyết định, dứt khoát, hấp dẫn, lôi cuốn, quyến rũ</t>
        </is>
      </c>
    </row>
    <row r="17342">
      <c r="A17342" t="inlineStr">
        <is>
          <t>sieht</t>
        </is>
      </c>
      <c r="B17342" t="inlineStr"/>
      <c r="C17342" t="inlineStr"/>
      <c r="D17342">
        <f> sie sieht müde aus + = sie sieht so alt aus wie sie ist +</f>
        <v/>
      </c>
    </row>
    <row r="17343">
      <c r="A17343" t="inlineStr">
        <is>
          <t>Signal</t>
        </is>
      </c>
      <c r="B17343" t="inlineStr"/>
      <c r="C17343" t="inlineStr"/>
      <c r="D17343" t="inlineStr">
        <is>
          <t>tiếng kêu, tiếng la, tiếng gọi, tiếng chim kêu, tiếng bắt chước tiếng chim, kèn lệnh, trống lệnh, còi hiệu, lời kêu gọi, sự mời, sự triệu tập, sự gọi dây nói, sự nói chuyện bằng dây nói - sự thăm, sự ghé thăm, sự đỗ lại, sự ghé lại, sự đòi hỏi, sự yêu cầu, sự cần thiết, dịp, sự gọi vốn, sự gọi cổ phần, sự vỗ tay mời ra một lần nữa - dấu hiệu, tín hiệu, hiệu lệnh</t>
        </is>
      </c>
    </row>
    <row r="17344">
      <c r="A17344" t="inlineStr">
        <is>
          <t>Signale</t>
        </is>
      </c>
      <c r="B17344" t="inlineStr"/>
      <c r="C17344" t="inlineStr"/>
      <c r="D17344" t="inlineStr">
        <is>
          <t>ra hiệu, báo hiệu, chuyển bằng tính hiệu = Signale geben +</t>
        </is>
      </c>
    </row>
    <row r="17345">
      <c r="A17345" t="inlineStr">
        <is>
          <t>Signalfahne</t>
        </is>
      </c>
      <c r="B17345" t="inlineStr"/>
      <c r="C17345" t="inlineStr"/>
      <c r="D17345" t="inlineStr">
        <is>
          <t>cờ đuôi nheo</t>
        </is>
      </c>
    </row>
    <row r="17346">
      <c r="A17346" t="inlineStr">
        <is>
          <t>Signalflagge</t>
        </is>
      </c>
      <c r="B17346" t="inlineStr"/>
      <c r="C17346" t="inlineStr"/>
      <c r="D17346">
        <f> die rote Signalflagge +</f>
        <v/>
      </c>
    </row>
    <row r="17347">
      <c r="A17347" t="inlineStr">
        <is>
          <t>Signalgeber</t>
        </is>
      </c>
      <c r="B17347" t="inlineStr"/>
      <c r="C17347" t="inlineStr"/>
      <c r="D17347" t="inlineStr">
        <is>
          <t>người ra hiệu, người đánh tín hiệu</t>
        </is>
      </c>
    </row>
    <row r="17348">
      <c r="A17348" t="inlineStr">
        <is>
          <t>Signalhorn</t>
        </is>
      </c>
      <c r="B17348" t="inlineStr"/>
      <c r="C17348" t="inlineStr"/>
      <c r="D17348" t="inlineStr">
        <is>
          <t>cây hạ khô, hạt thuỷ tinh, kèn, tù và - sừng, gạc hươu, nai...), râu, anten, mào, lông, chất sừng, đồ dùng bắng sừng, còi, kèn co, đe hai đầu nhọn, đầu nhọn trăng lưỡi liềm, mỏm, nhánh, cành</t>
        </is>
      </c>
    </row>
    <row r="17349">
      <c r="A17349" t="inlineStr">
        <is>
          <t>signalisieren</t>
        </is>
      </c>
      <c r="B17349" t="inlineStr"/>
      <c r="C17349" t="inlineStr"/>
      <c r="D17349" t="inlineStr">
        <is>
          <t>ra hiệu, báo hiệu, chuyển bằng tính hiệu</t>
        </is>
      </c>
    </row>
    <row r="17350">
      <c r="A17350" t="inlineStr">
        <is>
          <t>Signalspeicher</t>
        </is>
      </c>
      <c r="B17350" t="inlineStr"/>
      <c r="C17350" t="inlineStr"/>
      <c r="D17350" t="inlineStr">
        <is>
          <t>chốt cửa, then cửa, khoá rập ngoài</t>
        </is>
      </c>
    </row>
    <row r="17351">
      <c r="A17351" t="inlineStr">
        <is>
          <t>Signalverarbeitung</t>
        </is>
      </c>
      <c r="B17351" t="inlineStr"/>
      <c r="C17351" t="inlineStr"/>
      <c r="D17351">
        <f> die digitale Signalverarbeitung +</f>
        <v/>
      </c>
    </row>
    <row r="17352">
      <c r="A17352" t="inlineStr">
        <is>
          <t>Signatur</t>
        </is>
      </c>
      <c r="B17352" t="inlineStr"/>
      <c r="C17352" t="inlineStr"/>
      <c r="D17352" t="inlineStr">
        <is>
          <t>nhãn, nhãn hiệu, danh hiệu, chiêu bài, phân bổ chính, mái hắt - ký hiệu xếp giá - chữ ký, chìa key signature), điệu nhạc dạo đầu, ký hiệu trang, vẻ, dấu hiệu = die Signatur +</t>
        </is>
      </c>
    </row>
    <row r="17353">
      <c r="A17353" t="inlineStr">
        <is>
          <t>signieren</t>
        </is>
      </c>
      <c r="B17353" t="inlineStr"/>
      <c r="C17353" t="inlineStr"/>
      <c r="D17353" t="inlineStr">
        <is>
          <t>tự viết tay</t>
        </is>
      </c>
    </row>
    <row r="17354">
      <c r="A17354" t="inlineStr">
        <is>
          <t>Signifikanz</t>
        </is>
      </c>
      <c r="B17354" t="inlineStr"/>
      <c r="C17354" t="inlineStr"/>
      <c r="D17354" t="inlineStr">
        <is>
          <t>ý nghĩa, sự quan trọng, sự đáng chú ý</t>
        </is>
      </c>
    </row>
    <row r="17355">
      <c r="A17355" t="inlineStr">
        <is>
          <t>Silbe</t>
        </is>
      </c>
      <c r="B17355" t="inlineStr"/>
      <c r="C17355" t="inlineStr"/>
      <c r="D17355" t="inlineStr">
        <is>
          <t>âm tiết, từ, chữ, chi tiết nhỏ = die lange Silbe + = die kurze Silbe + = die unbetonte Silbe +</t>
        </is>
      </c>
    </row>
    <row r="17356">
      <c r="A17356" t="inlineStr">
        <is>
          <t>Silben</t>
        </is>
      </c>
      <c r="B17356" t="inlineStr"/>
      <c r="C17356" t="inlineStr"/>
      <c r="D17356" t="inlineStr">
        <is>
          <t>đọc rõ từng âm tiết, đọc = die gleichmäßige Betonung zweier Silben +</t>
        </is>
      </c>
    </row>
    <row r="17357">
      <c r="A17357" t="inlineStr">
        <is>
          <t>silbenbildend</t>
        </is>
      </c>
      <c r="B17357" t="inlineStr"/>
      <c r="C17357" t="inlineStr"/>
      <c r="D17357" t="inlineStr">
        <is>
          <t>âm tiết, đọc thành âm tiết</t>
        </is>
      </c>
    </row>
    <row r="17358">
      <c r="A17358" t="inlineStr">
        <is>
          <t>Silbentrennung</t>
        </is>
      </c>
      <c r="B17358" t="inlineStr"/>
      <c r="C17358" t="inlineStr"/>
      <c r="D17358">
        <f> der Blocksatz ohne Silbentrennung +</f>
        <v/>
      </c>
    </row>
    <row r="17359">
      <c r="A17359" t="inlineStr">
        <is>
          <t>Silber</t>
        </is>
      </c>
      <c r="B17359" t="inlineStr"/>
      <c r="C17359" t="inlineStr"/>
      <c r="D17359" t="inlineStr">
        <is>
          <t>màu bạc = Silber + = aus Silber +</t>
        </is>
      </c>
    </row>
    <row r="17360">
      <c r="A17360" t="inlineStr">
        <is>
          <t>Silbergeld</t>
        </is>
      </c>
      <c r="B17360" t="inlineStr"/>
      <c r="C17360" t="inlineStr"/>
      <c r="D17360" t="inlineStr">
        <is>
          <t>bạc, đồng tiền, đồ dùng bằng bạc, muối bạc, màu bạc</t>
        </is>
      </c>
    </row>
    <row r="17361">
      <c r="A17361" t="inlineStr">
        <is>
          <t>Silbergeschirr</t>
        </is>
      </c>
      <c r="B17361" t="inlineStr"/>
      <c r="C17361" t="inlineStr"/>
      <c r="D17361" t="inlineStr">
        <is>
          <t>bạc, đồng tiền, đồ dùng bằng bạc, muối bạc, màu bạc</t>
        </is>
      </c>
    </row>
    <row r="17362">
      <c r="A17362" t="inlineStr">
        <is>
          <t>silberhell</t>
        </is>
      </c>
      <c r="B17362" t="inlineStr"/>
      <c r="C17362" t="inlineStr"/>
      <c r="D17362" t="inlineStr">
        <is>
          <t>bạc, như bạc, óng ánh như bạc, trong như tiếng bạc, phủ bạc, có bạc</t>
        </is>
      </c>
    </row>
    <row r="17363">
      <c r="A17363" t="inlineStr">
        <is>
          <t>silbern</t>
        </is>
      </c>
      <c r="B17363" t="inlineStr"/>
      <c r="C17363" t="inlineStr"/>
      <c r="D17363" t="inlineStr">
        <is>
          <t>bằng bạc, loại nhì, loại tốt thứ nhì, trắng như bạc, óng ánh như bạc, trong như tiếng bạc, hùng hồn, hùng biện - bạc, như bạc, phủ bạc, có bạc</t>
        </is>
      </c>
    </row>
    <row r="17364">
      <c r="A17364" t="inlineStr">
        <is>
          <t>Silberpapier</t>
        </is>
      </c>
      <c r="B17364" t="inlineStr"/>
      <c r="C17364" t="inlineStr"/>
      <c r="D17364" t="inlineStr">
        <is>
          <t>giấy lụa trắng, giấy bạc</t>
        </is>
      </c>
    </row>
    <row r="17365">
      <c r="A17365" t="inlineStr">
        <is>
          <t>Silberschmied</t>
        </is>
      </c>
      <c r="B17365" t="inlineStr"/>
      <c r="C17365" t="inlineStr"/>
      <c r="D17365" t="inlineStr">
        <is>
          <t>thợ bạc</t>
        </is>
      </c>
    </row>
    <row r="17366">
      <c r="A17366" t="inlineStr">
        <is>
          <t>silbrig</t>
        </is>
      </c>
      <c r="B17366" t="inlineStr"/>
      <c r="C17366" t="inlineStr"/>
      <c r="D17366" t="inlineStr">
        <is>
          <t>bạc, bằng bạc</t>
        </is>
      </c>
    </row>
    <row r="17367">
      <c r="A17367" t="inlineStr">
        <is>
          <t>Silhouette</t>
        </is>
      </c>
      <c r="B17367" t="inlineStr"/>
      <c r="C17367" t="inlineStr"/>
      <c r="D17367" t="inlineStr">
        <is>
          <t>đường chân trời, hình in lên chân trời</t>
        </is>
      </c>
    </row>
    <row r="17368">
      <c r="A17368" t="inlineStr">
        <is>
          <t>Silikat</t>
        </is>
      </c>
      <c r="B17368" t="inlineStr"/>
      <c r="C17368" t="inlineStr"/>
      <c r="D17368" t="inlineStr">
        <is>
          <t>Silicat</t>
        </is>
      </c>
    </row>
    <row r="17369">
      <c r="A17369" t="inlineStr">
        <is>
          <t>Silikose</t>
        </is>
      </c>
      <c r="B17369" t="inlineStr"/>
      <c r="C17369" t="inlineStr"/>
      <c r="D17369" t="inlineStr">
        <is>
          <t>bệnh nhiễm bụi silic</t>
        </is>
      </c>
    </row>
    <row r="17370">
      <c r="A17370" t="inlineStr">
        <is>
          <t>Silofutter</t>
        </is>
      </c>
      <c r="B17370" t="inlineStr"/>
      <c r="C17370" t="inlineStr"/>
      <c r="D17370" t="inlineStr">
        <is>
          <t>sự ủ xilô, thức ăn ủ xilô</t>
        </is>
      </c>
    </row>
    <row r="17371">
      <c r="A17371" t="inlineStr">
        <is>
          <t>Silos</t>
        </is>
      </c>
      <c r="B17371" t="inlineStr"/>
      <c r="C17371" t="inlineStr"/>
      <c r="D17371" t="inlineStr">
        <is>
          <t>ủ xilô</t>
        </is>
      </c>
    </row>
    <row r="17372">
      <c r="A17372" t="inlineStr">
        <is>
          <t>Simplex</t>
        </is>
      </c>
      <c r="B17372" t="inlineStr"/>
      <c r="C17372" t="inlineStr"/>
      <c r="D17372" t="inlineStr">
        <is>
          <t>người ngu dại, người dốt nát, cây thuốc, thuốc lá</t>
        </is>
      </c>
    </row>
    <row r="17373">
      <c r="A17373" t="inlineStr">
        <is>
          <t>Simulant</t>
        </is>
      </c>
      <c r="B17373" t="inlineStr"/>
      <c r="C17373" t="inlineStr"/>
      <c r="D17373" t="inlineStr">
        <is>
          <t>người giả ốm để trốn việc - người giả vờ, người giả cách, người vờ vịt</t>
        </is>
      </c>
    </row>
    <row r="17374">
      <c r="A17374" t="inlineStr">
        <is>
          <t>Simulation</t>
        </is>
      </c>
      <c r="B17374" t="inlineStr"/>
      <c r="C17374" t="inlineStr"/>
      <c r="D17374" t="inlineStr">
        <is>
          <t>sự giả vờ, sự giả cách, sự đóng vai, sự thủ vai, sự bắt chước, sự dựa theo</t>
        </is>
      </c>
    </row>
    <row r="17375">
      <c r="A17375" t="inlineStr">
        <is>
          <t>Simulator</t>
        </is>
      </c>
      <c r="B17375" t="inlineStr"/>
      <c r="C17375" t="inlineStr"/>
      <c r="D17375" t="inlineStr">
        <is>
          <t>người giả vờ, người giả cách, người vờ vịt</t>
        </is>
      </c>
    </row>
    <row r="17376">
      <c r="A17376" t="inlineStr">
        <is>
          <t>simulieren</t>
        </is>
      </c>
      <c r="B17376" t="inlineStr"/>
      <c r="C17376" t="inlineStr"/>
      <c r="D17376" t="inlineStr">
        <is>
          <t>giả vờ, giả đò, giả cách, bịa, bịa đặt, làm giả, giả mạo, tưởng tượng, mường tượng - giả ốm để trốn việc - đóng vai, đội lốt, bắt chước, dựa theo</t>
        </is>
      </c>
    </row>
    <row r="17377">
      <c r="A17377" t="inlineStr">
        <is>
          <t>simultan</t>
        </is>
      </c>
      <c r="B17377" t="inlineStr"/>
      <c r="C17377" t="inlineStr"/>
      <c r="D17377" t="inlineStr">
        <is>
          <t>xảy ra đồng thời, trùng nhau, hợp vào, góp vào, giúp vào, đồng lòng, đồng ý, nhất trí, hợp nhau, đồng quy - đồng thời, cùng một lúc</t>
        </is>
      </c>
    </row>
    <row r="17378">
      <c r="A17378" t="inlineStr">
        <is>
          <t>Sinfonie</t>
        </is>
      </c>
      <c r="B17378" t="inlineStr"/>
      <c r="C17378" t="inlineStr"/>
      <c r="D17378" t="inlineStr">
        <is>
          <t>bản nhạc giao hưởng, khúc nhạc mở đầu, khúc nhạc kết thúc, dàn nhạc giao hưởng, buổi hoà nhạc giao hưởng, sự hoà âm = der Komponist einer Sinfonie +</t>
        </is>
      </c>
    </row>
    <row r="17379">
      <c r="A17379" t="inlineStr">
        <is>
          <t>singbar</t>
        </is>
      </c>
      <c r="B17379" t="inlineStr"/>
      <c r="C17379" t="inlineStr"/>
      <c r="D17379" t="inlineStr">
        <is>
          <t>có thể hát được, dễ hát</t>
        </is>
      </c>
    </row>
    <row r="17380">
      <c r="A17380" t="inlineStr">
        <is>
          <t>Singdrossel</t>
        </is>
      </c>
      <c r="B17380" t="inlineStr"/>
      <c r="C17380" t="inlineStr"/>
      <c r="D17380" t="inlineStr">
        <is>
          <t>chim hét, máy kéo chỉ throstle-frame)</t>
        </is>
      </c>
    </row>
    <row r="17381">
      <c r="A17381" t="inlineStr">
        <is>
          <t>Singen</t>
        </is>
      </c>
      <c r="B17381" t="inlineStr"/>
      <c r="C17381" t="inlineStr"/>
      <c r="D17381">
        <f> das Singen +</f>
        <v/>
      </c>
    </row>
    <row r="17382">
      <c r="A17382" t="inlineStr">
        <is>
          <t>singen</t>
        </is>
      </c>
      <c r="B17382" t="inlineStr"/>
      <c r="C17382" t="inlineStr"/>
      <c r="D17382" t="inlineStr">
        <is>
          <t>hát mừng, hót ríu rít - hát, cầu kinh, tụng kinh - ca hát, ca ngợi, hót, reo, thồi vù vù, ù - hát tiếp nhau, câu nhấp - hót líu lo, róc rách, hát líu lo, nói thỏ thẻ, kể lại bằng thơ = leise singen + = falsch singen + = lauter singen +</t>
        </is>
      </c>
    </row>
    <row r="17383">
      <c r="A17383" t="inlineStr">
        <is>
          <t>singend</t>
        </is>
      </c>
      <c r="B17383" t="inlineStr"/>
      <c r="C17383" t="inlineStr"/>
      <c r="D17383">
        <f> nicht singend +</f>
        <v/>
      </c>
    </row>
    <row r="17384">
      <c r="A17384" t="inlineStr">
        <is>
          <t>Singsang</t>
        </is>
      </c>
      <c r="B17384" t="inlineStr"/>
      <c r="C17384" t="inlineStr"/>
      <c r="D17384" t="inlineStr">
        <is>
          <t>giọng đều đều, giọng ê a, nhịp đều đều, buổi hoà nhạc không chuyên, buổi ca hát tập thể</t>
        </is>
      </c>
    </row>
    <row r="17385">
      <c r="A17385" t="inlineStr">
        <is>
          <t>Singular</t>
        </is>
      </c>
      <c r="B17385" t="inlineStr"/>
      <c r="C17385" t="inlineStr"/>
      <c r="D17385" t="inlineStr">
        <is>
          <t>số ít, từ ở số ít</t>
        </is>
      </c>
    </row>
    <row r="17386">
      <c r="A17386" t="inlineStr">
        <is>
          <t>Singvogel</t>
        </is>
      </c>
      <c r="B17386" t="inlineStr"/>
      <c r="C17386" t="inlineStr"/>
      <c r="D17386" t="inlineStr">
        <is>
          <t>ca sĩ, người hát, chim hay hót, nhà thơ = der Singvogel +</t>
        </is>
      </c>
    </row>
    <row r="17387">
      <c r="A17387" t="inlineStr">
        <is>
          <t>Sinken</t>
        </is>
      </c>
      <c r="B17387" t="inlineStr"/>
      <c r="C17387" t="inlineStr"/>
      <c r="D17387" t="inlineStr">
        <is>
          <t>sự sụt, sự suy tàn, sự suy sụp, sự tàn tạ, bệnh gầy mòn, sự sụt sức - sự xuống, sự hạ thấp xuống, sự dốc xuống, con đường dốc, nguồn gốc, dòng dõi, thế hệ, đời, sự truyền lại, sự để lại, cuộc tấn công bất ngờ, cuộc đột kích, sự sa sút, sự xuống dốc - giọt, hớp nhỏ rượu mạnh, ly nhỏ rượu mạnh, chút xíu rượu mạnh, kẹo viên, viên, hoa, dây rủ, sự rơi, quãng rơi, sự thất thế, sự hạ, sự giảm, sa sụt, chỗ thụt xuống thình lình, mực thụt xuống - dốc đứng, màn hạ lúc nghỉ tạm drop-curtain), cú đá quả bóng đang bật drop-kick), ván rút, miếng che lỗ khoá, khe đút tiền, sự thả dù, vật thả dù - sự chìm, sự đánh chìm, sự hạ xuống, sự tụt xuống, sự lún xuống, sự sa lầy, sự đào giếng, sự đầu tư, sự nôn nao - sự rút xuống, sự ngớt, sự bớt, sự nguôi đi, sự lắng đi, sự lặn đi = zum Sinken bringen +</t>
        </is>
      </c>
    </row>
    <row r="17388">
      <c r="A17388" t="inlineStr">
        <is>
          <t>sinken</t>
        </is>
      </c>
      <c r="B17388" t="inlineStr"/>
      <c r="C17388" t="inlineStr"/>
      <c r="D17388" t="inlineStr">
        <is>
          <t>nghiêng đi, dốc nghiêng đi, nghiêng mình, cúi mình, cúi đầu rũ xuống, tàn dần, xế, xế tà, suy đi, suy dần, sụt xuống, suy sụp, suy vi, tàn tạ, nghiêng, cúi, từ chối, khước từ, không nhận - không chịu, biến cách - xuống, dốc xuống, rơi xuống, lăn xuống, đi xuống, tụt xuống..., bắt nguồn từ, xuất thân từ, truyền, tấn công bất ngờ, đánh bất ngờ, hạ mình, hạ cố, sa sút, xuống dốc, sa đoạ, tự làm mình thấp hèn - tự hạ mình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rút - sập xuống, sụt lở, bị chìm, chìm nghỉm, bị đắm, bị quỵ, bị què, bị sa lầy, làm chìm, làm đắm, làm quỵ - hạ xuống, kéo xuống, làm yếu đi, làm giảm đi, làm xấu đi, làm thành hèn hạ, làm giảm giá trị, cau mày, có vẻ đe doạ, tối sầm - nhúng, thọc, đâm sâu vào, đâm ngập vào, đẩy vào, làm chìm ngập vào, nhận chìm, chôn sâu, chôn ngập, lao mình xuống, nhảy đâm đầu xuống, lao vào, lao lên, lao xuống, lao tới, chúi tới - cờ bạc liều, máu mê cờ bạc, mang công mắc n - - chìm, xuống thấp, cụt, mất dần, lún xuống, hõm vào, hoắm vào, xuyên vào, ăn sâu vào, ngập sâu vào, thấm vào, chìm đắm, đánh đắm, làm thấp xuống, để ngả xuống, để rủ xuống - đào, khoan, khắc, giấu - rút xuống, rút bớt, ngớt, bớt, lắng đi, chìm xuống, đóng cặn, ngồi, nằm = sinken +</t>
        </is>
      </c>
    </row>
    <row r="17389">
      <c r="A17389" t="inlineStr">
        <is>
          <t>sinkend</t>
        </is>
      </c>
      <c r="B17389" t="inlineStr"/>
      <c r="C17389" t="inlineStr"/>
      <c r="D17389" t="inlineStr">
        <is>
          <t>từng cơn</t>
        </is>
      </c>
    </row>
    <row r="17390">
      <c r="A17390" t="inlineStr">
        <is>
          <t>Sinnbild</t>
        </is>
      </c>
      <c r="B17390" t="inlineStr"/>
      <c r="C17390" t="inlineStr"/>
      <c r="D17390" t="inlineStr">
        <is>
          <t>phúng dụ, lời nói bóng, chuyện ngụ ngôn, biểu tượng - phương sách, phương kế, chước mưu, vật sáng chế ra, thiết bị, dụng cụ, máy móc, hình vẽ, hình trang trí, hình tương trưng, châm ngôn, đề từ - cái tượng trưng, cái biểu tượng, người điển hình, hình vẽ trên huy hiệu - phù hiệu, cờ hiệu, cờ người cầm cờ, thiếu uý - vật tượng trưng, ký hiệu - kiểu mẫu, kiểu, chữ in, đại diện điển hình</t>
        </is>
      </c>
    </row>
    <row r="17391">
      <c r="A17391" t="inlineStr">
        <is>
          <t>sinnbildlich</t>
        </is>
      </c>
      <c r="B17391" t="inlineStr"/>
      <c r="C17391" t="inlineStr"/>
      <c r="D17391" t="inlineStr">
        <is>
          <t>tượng trưng = sinnbildlich darstellen +</t>
        </is>
      </c>
    </row>
    <row r="17392">
      <c r="A17392" t="inlineStr">
        <is>
          <t>Sinne</t>
        </is>
      </c>
      <c r="B17392" t="inlineStr"/>
      <c r="C17392" t="inlineStr"/>
      <c r="D17392">
        <f> in diesem Sinne + = in gewissem Sinne + = im besten Sinne auffassen + = sich aus dem Sinne schlagen +</f>
        <v/>
      </c>
    </row>
    <row r="17393">
      <c r="A17393" t="inlineStr">
        <is>
          <t>sinnenfreudig</t>
        </is>
      </c>
      <c r="B17393" t="inlineStr"/>
      <c r="C17393" t="inlineStr"/>
      <c r="D17393" t="inlineStr">
        <is>
          <t>giác quan, do giác quan, ảnh hưởng đến giác quan, ưa nhục dục, ưa khoái lạc dâm dục</t>
        </is>
      </c>
    </row>
    <row r="17394">
      <c r="A17394" t="inlineStr">
        <is>
          <t>Sinnes-</t>
        </is>
      </c>
      <c r="B17394" t="inlineStr"/>
      <c r="C17394" t="inlineStr"/>
      <c r="D17394" t="inlineStr">
        <is>
          <t>gây xúc động mạnh làm náo động dư luận, giật gân</t>
        </is>
      </c>
    </row>
    <row r="17395">
      <c r="A17395" t="inlineStr">
        <is>
          <t>Sinneseindruck</t>
        </is>
      </c>
      <c r="B17395" t="inlineStr"/>
      <c r="C17395" t="inlineStr"/>
      <c r="D17395" t="inlineStr">
        <is>
          <t>cảm giác, sự xúc động mạnh, sự làm quần chúng xúc động mạnh, tin giật gân</t>
        </is>
      </c>
    </row>
    <row r="17396">
      <c r="A17396" t="inlineStr">
        <is>
          <t>Sinneswahrnehmung</t>
        </is>
      </c>
      <c r="B17396" t="inlineStr"/>
      <c r="C17396" t="inlineStr"/>
      <c r="D17396" t="inlineStr">
        <is>
          <t>cảm giác, sự xúc động mạnh, sự làm quần chúng xúc động mạnh, tin giật gân</t>
        </is>
      </c>
    </row>
    <row r="17397">
      <c r="A17397" t="inlineStr">
        <is>
          <t>Sinngedicht</t>
        </is>
      </c>
      <c r="B17397" t="inlineStr"/>
      <c r="C17397" t="inlineStr"/>
      <c r="D17397" t="inlineStr">
        <is>
          <t>thơ trào phúng, cách nói dí dỏm, lời nói dí dỏm</t>
        </is>
      </c>
    </row>
    <row r="17398">
      <c r="A17398" t="inlineStr">
        <is>
          <t>sinnlich</t>
        </is>
      </c>
      <c r="B17398" t="inlineStr"/>
      <c r="C17398" t="inlineStr"/>
      <c r="D17398" t="inlineStr">
        <is>
          <t>đa tình, si tình, say đắm, sự yêu đương - động vật, thú vật, xác thịt - súc vật, có tính súc vật, cục súc, độc ác, dã man, đầy thú tính, dâm đãng, đồi truỵ - nhục dục, trần tục - ưa nhục dục, dâm dục - - ham nhục dục, ham khoái lạc, theo thuyết duy cảm, bộ máy cảm giác, giác quan - khoái lạc, thích khoái lạc - gây khoái lạc, đầy vẻ khoái lạc, khêu gợi = sinnlich machen +</t>
        </is>
      </c>
    </row>
    <row r="17399">
      <c r="A17399" t="inlineStr">
        <is>
          <t>Sinnlichkeit</t>
        </is>
      </c>
      <c r="B17399" t="inlineStr"/>
      <c r="C17399" t="inlineStr"/>
      <c r="D17399" t="inlineStr">
        <is>
          <t>hoạt động của động vật, tính động vật, tính thú, nhục dục, nhục cảm, thuyết người là thú - thú tính, hành động thú tính - sự ham muốn nhục dục - sự dâm dục, sự ham muốn thú trần tục - - tính ham khoái lạc dâm dục, thú nhục dục - tính thích khoái lạc, tính ưa nhục dục, tính chất gây khoái lạc, tính khêu gợi</t>
        </is>
      </c>
    </row>
    <row r="17400">
      <c r="A17400" t="inlineStr">
        <is>
          <t>sinnlos</t>
        </is>
      </c>
      <c r="B17400" t="inlineStr"/>
      <c r="C17400" t="inlineStr"/>
      <c r="D17400" t="inlineStr">
        <is>
          <t>vô ích, không có hiệu quả, không đáng kể, phù phiếm - điên, điên cuồng, mất trí - vô nghĩa - vô lý, vô ý nghĩa, bậy bạ - lười biếng, rỗ rãi, vô tác dụng - cùn, không nhọn, không ý vị, lạc lõng, không được điểm nào - phi lý - - không có cảm giác, bất tỉnh, không có nghĩa, điên rồ, ngu dại - không có ý định, không chủ ý - vô dụng, không dùng được, không khoẻ, không phấn khởi, vứt đi</t>
        </is>
      </c>
    </row>
    <row r="17401">
      <c r="A17401" t="inlineStr">
        <is>
          <t>Sinnlosigkeit</t>
        </is>
      </c>
      <c r="B17401" t="inlineStr"/>
      <c r="C17401" t="inlineStr"/>
      <c r="D17401" t="inlineStr">
        <is>
          <t>sự vô ích, sự không có hiệu quả, sự không đáng kể, tính phù phiếm - tính trạng điên, tình trạng mất trí, bệnh điên, sự điên rồ, điều điên rồ - sự không có cảm giác, sự bất tỉnh, sự vô nghĩa, sự ngu dại - tính chất vô ích, tính chất vô dụng, tình trạng không khoẻ, tình trạng không phấn khởi, tình trạng đáng vứt đi</t>
        </is>
      </c>
    </row>
    <row r="17402">
      <c r="A17402" t="inlineStr">
        <is>
          <t>sinnreich</t>
        </is>
      </c>
      <c r="B17402" t="inlineStr"/>
      <c r="C17402" t="inlineStr"/>
      <c r="D17402" t="inlineStr">
        <is>
          <t>khéo léo, tài tình, mưu trí</t>
        </is>
      </c>
    </row>
    <row r="17403">
      <c r="A17403" t="inlineStr">
        <is>
          <t>Sinnspruch</t>
        </is>
      </c>
      <c r="B17403" t="inlineStr"/>
      <c r="C17403" t="inlineStr"/>
      <c r="D17403" t="inlineStr">
        <is>
          <t>cách ngôn - phương sách, phương kế, chước mưu, vật sáng chế ra, thiết bị, dụng cụ, máy móc, hình vẽ, hình trang trí, hình tương trưng, châm ngôn, đề từ - thần lùn giữ của</t>
        </is>
      </c>
    </row>
    <row r="17404">
      <c r="A17404" t="inlineStr">
        <is>
          <t>sinnvoll</t>
        </is>
      </c>
      <c r="B17404" t="inlineStr"/>
      <c r="C17404" t="inlineStr"/>
      <c r="D17404" t="inlineStr">
        <is>
          <t>lanh lợi, thông minh, giỏi, tài giỏi, khéo léo, lành nghề, thần tình, tài tình, hay, khôn ngoan, lâu, tốt bụng, tử tế - mưu trí</t>
        </is>
      </c>
    </row>
    <row r="17405">
      <c r="A17405" t="inlineStr">
        <is>
          <t>Sintern</t>
        </is>
      </c>
      <c r="B17405" t="inlineStr"/>
      <c r="C17405" t="inlineStr"/>
      <c r="D17405" t="inlineStr">
        <is>
          <t>sự nướng, sự nung, mẻ</t>
        </is>
      </c>
    </row>
    <row r="17406">
      <c r="A17406" t="inlineStr">
        <is>
          <t>sintern</t>
        </is>
      </c>
      <c r="B17406" t="inlineStr"/>
      <c r="C17406" t="inlineStr"/>
      <c r="D17406" t="inlineStr">
        <is>
          <t>kết thành xỉ</t>
        </is>
      </c>
    </row>
    <row r="17407">
      <c r="A17407" t="inlineStr">
        <is>
          <t>sintflutlich</t>
        </is>
      </c>
      <c r="B17407" t="inlineStr"/>
      <c r="C17407" t="inlineStr"/>
      <c r="D17407" t="inlineStr">
        <is>
          <t>lũ tích</t>
        </is>
      </c>
    </row>
    <row r="17408">
      <c r="A17408" t="inlineStr">
        <is>
          <t>Siphon</t>
        </is>
      </c>
      <c r="B17408" t="inlineStr"/>
      <c r="C17408" t="inlineStr"/>
      <c r="D17408" t="inlineStr">
        <is>
          <t>ống xifông, ống truyền nước, vòi truyền nước, xifông ống thở, vòi hút siphuncle) = der Siphon +</t>
        </is>
      </c>
    </row>
    <row r="17409">
      <c r="A17409" t="inlineStr">
        <is>
          <t>Sippe</t>
        </is>
      </c>
      <c r="B17409" t="inlineStr"/>
      <c r="C17409" t="inlineStr"/>
      <c r="D17409" t="inlineStr">
        <is>
          <t>thị tộc, bè đảng, phe cánh - dòng dõi, dòng họ, gia đình, bà con thân thiết, họ hàng - bộ lạc, lũ, bọn, tụi, tông</t>
        </is>
      </c>
    </row>
    <row r="17410">
      <c r="A17410" t="inlineStr">
        <is>
          <t>Sirene</t>
        </is>
      </c>
      <c r="B17410" t="inlineStr"/>
      <c r="C17410" t="inlineStr"/>
      <c r="D17410" t="inlineStr">
        <is>
          <t>tiếng cú kêu, tiếng thét, tiếng huýt, tiếng còi - người la hét phản đối, huýt sáo phản đối, còi nhà máy, còi ô tô - còi điện - tiên chim, người hát có giọng quyến rũ, còi tầm, còi báo động</t>
        </is>
      </c>
    </row>
    <row r="17411">
      <c r="A17411" t="inlineStr">
        <is>
          <t>Sirup</t>
        </is>
      </c>
      <c r="B17411" t="inlineStr"/>
      <c r="C17411" t="inlineStr"/>
      <c r="D17411" t="inlineStr">
        <is>
          <t>xi-rô, nước ngọt - nước mật đường molasses)</t>
        </is>
      </c>
    </row>
    <row r="17412">
      <c r="A17412" t="inlineStr">
        <is>
          <t>sirupartig</t>
        </is>
      </c>
      <c r="B17412" t="inlineStr"/>
      <c r="C17412" t="inlineStr"/>
      <c r="D17412" t="inlineStr">
        <is>
          <t>đặc quánh, ngọt ngào, đường mật</t>
        </is>
      </c>
    </row>
    <row r="17413">
      <c r="A17413" t="inlineStr">
        <is>
          <t>Sisal</t>
        </is>
      </c>
      <c r="B17413" t="inlineStr"/>
      <c r="C17413" t="inlineStr"/>
      <c r="D17413" t="inlineStr">
        <is>
          <t>cây xizan, sợi xizan</t>
        </is>
      </c>
    </row>
    <row r="17414">
      <c r="A17414" t="inlineStr">
        <is>
          <t>Sistierung</t>
        </is>
      </c>
      <c r="B17414" t="inlineStr"/>
      <c r="C17414" t="inlineStr"/>
      <c r="D17414" t="inlineStr">
        <is>
          <t>sự treo, sự đình chỉ, sự ngưng lại, sự đình chỉ công tác, sự đình bản, thể vẩn</t>
        </is>
      </c>
    </row>
    <row r="17415">
      <c r="A17415" t="inlineStr">
        <is>
          <t>Sitte</t>
        </is>
      </c>
      <c r="B17415" t="inlineStr"/>
      <c r="C17415" t="inlineStr"/>
      <c r="D17415" t="inlineStr">
        <is>
          <t>hội nghị, sự triệu tập, hiệp định, sự thoả thuận, tục lệ, lệ thường, quy ước - phong tục, luật pháp theo tục lệ, sự quen mua hàng, sự làm khách hàng, khách hàng, bạn hàng, mối hàng, thuế quan, sự đặt, sự thửa, sự đặt mua - phép xã giao, nghi lễ, nghi thức, quy ước mặc nhận - cách, cách thức, lối, phương thức, kiểu, mốt, thời trang, thức, điệu - đường, đường đi, lối đi, đoạn đường, quãng đường, khoảng cách, phía, phương, hướng, chiều, phương pháp, phương kế, biện pháp, cá tính, lề thói, việc, phạm vi, thẩm quyền, vùng ở gần, tình trạng - tình thế, tình hình, giả định, giả thuyết, mức độ, chừng mực, loại, mặt, phương diện, sự tiến bộ, sự thịnh vượng, quy mô, ngành kinh doanh, phạm vi hoạt động, sự chạy, tốc độ, đằng</t>
        </is>
      </c>
    </row>
    <row r="17416">
      <c r="A17416" t="inlineStr">
        <is>
          <t>Sitten</t>
        </is>
      </c>
      <c r="B17416" t="inlineStr"/>
      <c r="C17416" t="inlineStr"/>
      <c r="D17416">
        <f> die feinen Sitten +</f>
        <v/>
      </c>
    </row>
    <row r="17417">
      <c r="A17417" t="inlineStr">
        <is>
          <t>Sittenlehre</t>
        </is>
      </c>
      <c r="B17417" t="inlineStr"/>
      <c r="C17417" t="inlineStr"/>
      <c r="D17417" t="inlineStr">
        <is>
          <t>đạo đức, luân thường đạo lý, đạo đức học, nguyên tắc xử thế, nội quy - đạo lý, đạo nghĩa, đức hạnh, phẩm hạnh, nhân cách, giá trị đạo đức, ý nghĩa đạo đức, bài học đạo đức, kịch luân lý morality play)</t>
        </is>
      </c>
    </row>
    <row r="17418">
      <c r="A17418" t="inlineStr">
        <is>
          <t>Sittenlosigkeit</t>
        </is>
      </c>
      <c r="B17418" t="inlineStr"/>
      <c r="C17418" t="inlineStr"/>
      <c r="D17418" t="inlineStr">
        <is>
          <t>sự trái đạo đức, sự trái luân lý, sự đồi bại, sự phóng đâng, hành vi đồi bại xấu xa, hành vi phóng đãng</t>
        </is>
      </c>
    </row>
    <row r="17419">
      <c r="A17419" t="inlineStr">
        <is>
          <t>Sittenprediger</t>
        </is>
      </c>
      <c r="B17419" t="inlineStr"/>
      <c r="C17419" t="inlineStr"/>
      <c r="D17419" t="inlineStr">
        <is>
          <t>người dạy đạo đức, người dạy luân lý, nhà luân lý học, nhà đạo đức học, người đạo đức</t>
        </is>
      </c>
    </row>
    <row r="17420">
      <c r="A17420" t="inlineStr">
        <is>
          <t>Sittenrichter</t>
        </is>
      </c>
      <c r="B17420" t="inlineStr"/>
      <c r="C17420" t="inlineStr"/>
      <c r="D17420" t="inlineStr">
        <is>
          <t>nhân viên kiểm duyệt, giám thị</t>
        </is>
      </c>
    </row>
    <row r="17421">
      <c r="A17421" t="inlineStr">
        <is>
          <t>Sittich</t>
        </is>
      </c>
      <c r="B17421" t="inlineStr"/>
      <c r="C17421" t="inlineStr"/>
      <c r="D17421" t="inlineStr">
        <is>
          <t>vẹt đuôi dài</t>
        </is>
      </c>
    </row>
    <row r="17422">
      <c r="A17422" t="inlineStr">
        <is>
          <t>sittlich</t>
        </is>
      </c>
      <c r="B17422" t="inlineStr"/>
      <c r="C17422" t="inlineStr"/>
      <c r="D17422" t="inlineStr">
        <is>
          <t>đạo đức, luân thường đạo lý, hợp với luân thường đạo lý, đúng với nguyên tắc xử thế, đúng nội quy, đúng quy cách, chỉ bán theo đơn thầy thuốc - luân lý, phẩm hạnh, có đạo đức, hợp đạo đức, tinh thần</t>
        </is>
      </c>
    </row>
    <row r="17423">
      <c r="A17423" t="inlineStr">
        <is>
          <t>sittsam</t>
        </is>
      </c>
      <c r="B17423" t="inlineStr"/>
      <c r="C17423" t="inlineStr"/>
      <c r="D17423" t="inlineStr">
        <is>
          <t>lễ phép, lịch sự, lễ đ - khiêm tốn, nhún nhường, nhũn nhặn, thuỳ mị, nhu mì, e lệ, vừa phải, phải chăng, có mức độ, bình thường, giản dị</t>
        </is>
      </c>
    </row>
    <row r="17424">
      <c r="A17424" t="inlineStr">
        <is>
          <t>Situation</t>
        </is>
      </c>
      <c r="B17424" t="inlineStr"/>
      <c r="C17424" t="inlineStr"/>
      <c r="D17424" t="inlineStr">
        <is>
          <t>truyện phim, cốt kịch, kịch bản - 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 - vị trí, địa thế, tình thế, tình cảnh, hoàn cảnh, trạng thái, chỗ làm, việc làm, điểm nút = die heikle Situation + = der Ernst der Situation + = die unangenehme Situation + = der Situation gewachsen sein + = eine vertrackte Situation + = eine sehr heikle Situation + = sie beherrscht die Situation + = in einer ausweglosen Situation sein +</t>
        </is>
      </c>
    </row>
    <row r="17425">
      <c r="A17425" t="inlineStr">
        <is>
          <t>Sitz</t>
        </is>
      </c>
      <c r="B17425" t="inlineStr"/>
      <c r="C17425" t="inlineStr"/>
      <c r="D17425" t="inlineStr">
        <is>
          <t>ghế dài có tựa trong nhà thờ, chỗ ngồi dành riêng trong nhà thờ, chỗ ngồi - ghế, vé chỗ ngồi, mặt ghế, mông đít, đũng quần, chỗ nơi, cơ ngơi, nhà cửa, trang bị, địa vị, ghế ngồi, tư thế ngồi, kiểu ngồi, cách ngồi, trụ sở, trung tâm = der Sitz + = der Sitz + = der Sitz + = der Sitz + = der erhöhte Sitz + = der bequeme Sitz + = der schlechte Sitz + = seinen Sitz haben + = um den Sitz bringen +</t>
        </is>
      </c>
    </row>
    <row r="17426">
      <c r="A17426" t="inlineStr">
        <is>
          <t>Sitzbank</t>
        </is>
      </c>
      <c r="B17426" t="inlineStr"/>
      <c r="C17426" t="inlineStr"/>
      <c r="D17426" t="inlineStr">
        <is>
          <t>ghế dài, bàn, ghế ngồi của quan toà, toà án, ghế ngồi ở nghị viện Anh, cuộc trưng bày, cuộc triển lãm</t>
        </is>
      </c>
    </row>
    <row r="17427">
      <c r="A17427" t="inlineStr">
        <is>
          <t>Sitzen</t>
        </is>
      </c>
      <c r="B17427" t="inlineStr"/>
      <c r="C17427" t="inlineStr"/>
      <c r="D17427" t="inlineStr">
        <is>
          <t>sự ngồi, sự đặt ngồi, buổi họp, lần, lúc, lượt, sự ngồi làm mẫu vẽ, buổi ngồi làm mẫu vẽ, ghế dành riêng, ổ trứng, lứa trứng = zum Sitzen veranlassen + = der offene Wagen mit gegenüberliegenden Sitzen +</t>
        </is>
      </c>
    </row>
    <row r="17428">
      <c r="A17428" t="inlineStr">
        <is>
          <t>sitzen</t>
        </is>
      </c>
      <c r="B17428" t="inlineStr"/>
      <c r="C17428" t="inlineStr"/>
      <c r="D17428" t="inlineStr">
        <is>
          <t>hợp, vừa, làm cho hợp, làm cho vừa, lắp, vừa hợp, thích hợp, phù hợp, ăn khớp - ngồi, đậu, ấp, họp, nhóm họp, cưỡi, đặt ngồi = sitzen + = sitzen +</t>
        </is>
      </c>
    </row>
    <row r="17429">
      <c r="A17429" t="inlineStr">
        <is>
          <t>sitzend</t>
        </is>
      </c>
      <c r="B17429" t="inlineStr"/>
      <c r="C17429" t="inlineStr"/>
      <c r="D17429">
        <f> viel sitzend +</f>
        <v/>
      </c>
    </row>
    <row r="17430">
      <c r="A17430" t="inlineStr">
        <is>
          <t>Sitzende</t>
        </is>
      </c>
      <c r="B17430" t="inlineStr"/>
      <c r="C17430" t="inlineStr"/>
      <c r="D17430" t="inlineStr">
        <is>
          <t>người ngồi, người mẫu, gà ấp, việc dễ làm, công việc ngon ăn, món bở, buồng tiếp khách, baby-sitter</t>
        </is>
      </c>
    </row>
    <row r="17431">
      <c r="A17431" t="inlineStr">
        <is>
          <t>Sitzplatz</t>
        </is>
      </c>
      <c r="B17431" t="inlineStr"/>
      <c r="C17431" t="inlineStr"/>
      <c r="D17431" t="inlineStr">
        <is>
          <t>ghế, vé chỗ ngồi, chỗ ngồi, mặt ghế, mông đít, đũng quần, chỗ nơi, cơ ngơi, nhà cửa, trang bị, địa vị, ghế ngồi, tư thế ngồi, kiểu ngồi, cách ngồi, trụ sở, trung tâm = einen Sitzplatz anweisen +</t>
        </is>
      </c>
    </row>
    <row r="17432">
      <c r="A17432" t="inlineStr">
        <is>
          <t>Sitzstreik</t>
        </is>
      </c>
      <c r="B17432" t="inlineStr"/>
      <c r="C17432" t="inlineStr"/>
      <c r="D17432" t="inlineStr">
        <is>
          <t>cuộc biểu tình ngồi</t>
        </is>
      </c>
    </row>
    <row r="17433">
      <c r="A17433" t="inlineStr">
        <is>
          <t>Sitzung</t>
        </is>
      </c>
      <c r="B17433" t="inlineStr"/>
      <c r="C17433" t="inlineStr"/>
      <c r="D17433" t="inlineStr">
        <is>
          <t>sự bàn bạc, sự hội ý, hội nghị - cuộc mít tinh, cuộc biểu tình, cuộc gặp gỡ, cuộc hội họp - buổi họp, phiên họp, kỳ họp, thời kỳ hội nghị, học kỳ, phiên toà, thế ngồi - sự ngồi, sự đặt ngồi, lần, lúc, lượt, sự ngồi làm mẫu vẽ, buổi ngồi làm mẫu vẽ, ghế dành riêng, ổ trứng, lứa trứng = Sitzung halten + = die Sitzung ist eröffnet +</t>
        </is>
      </c>
    </row>
    <row r="17434">
      <c r="A17434" t="inlineStr">
        <is>
          <t>Sitzungsperiode</t>
        </is>
      </c>
      <c r="B17434" t="inlineStr"/>
      <c r="C17434" t="inlineStr"/>
      <c r="D17434" t="inlineStr">
        <is>
          <t>buổi họp, phiên họp, kỳ họp, hội nghị, thời kỳ hội nghị, học kỳ, phiên toà, thế ngồi - hạn, giới hạn, định hạn, thời hạn, kỳ hạn, phiên, kỳ học, quý, khoá, điều kiện, điều khoản, giá, quan hệ, sự giao thiệp, sự giao hảo, sự đi lại, thuật ngữ, lời lẽ, ngôn ngữ, số hạng</t>
        </is>
      </c>
    </row>
    <row r="17435">
      <c r="A17435" t="inlineStr">
        <is>
          <t>Sitzungssaal</t>
        </is>
      </c>
      <c r="B17435" t="inlineStr"/>
      <c r="C17435" t="inlineStr"/>
      <c r="D17435" t="inlineStr">
        <is>
          <t>sàn, tầng, đáy, phòng họp, quyền phát biểu ý kiến, giá thấp nhất</t>
        </is>
      </c>
    </row>
    <row r="17436">
      <c r="A17436" t="inlineStr">
        <is>
          <t>skalar</t>
        </is>
      </c>
      <c r="B17436" t="inlineStr"/>
      <c r="C17436" t="inlineStr"/>
      <c r="D17436" t="inlineStr">
        <is>
          <t>vô hướng</t>
        </is>
      </c>
    </row>
    <row r="17437">
      <c r="A17437" t="inlineStr">
        <is>
          <t>Skalarprodukt</t>
        </is>
      </c>
      <c r="B17437" t="inlineStr"/>
      <c r="C17437" t="inlineStr"/>
      <c r="D17437">
        <f> das Skalarprodukt +</f>
        <v/>
      </c>
    </row>
    <row r="17438">
      <c r="A17438" t="inlineStr">
        <is>
          <t>Skalenteilung</t>
        </is>
      </c>
      <c r="B17438" t="inlineStr"/>
      <c r="C17438" t="inlineStr"/>
      <c r="D17438" t="inlineStr">
        <is>
          <t>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t>
        </is>
      </c>
    </row>
    <row r="17439">
      <c r="A17439" t="inlineStr">
        <is>
          <t>skalieren</t>
        </is>
      </c>
      <c r="B17439" t="inlineStr"/>
      <c r="C17439" t="inlineStr"/>
      <c r="D17439" t="inlineStr">
        <is>
          <t>đánh vảy, lột vảy, cạo lớp gỉ, cạo cáu, cạo bựa, tróc vảy, sầy vảy, cân, cân được, cân nặng, leo, trèo, vẽ theo tỷ lệ, có cùng tỷ lệ, có thể so được với nhau</t>
        </is>
      </c>
    </row>
    <row r="17440">
      <c r="A17440" t="inlineStr">
        <is>
          <t>Skalp</t>
        </is>
      </c>
      <c r="B17440" t="inlineStr"/>
      <c r="C17440" t="inlineStr"/>
      <c r="D17440" t="inlineStr">
        <is>
          <t>da đầu, mảnh da đầu còn tóc, mảnh da chó, mảnh da đầu chó sói, đầu cá voi, ngọn đồi trọc, tiền lãi kiếm được do mua đi bán lại lặt vặt</t>
        </is>
      </c>
    </row>
    <row r="17441">
      <c r="A17441" t="inlineStr">
        <is>
          <t>Skalpell</t>
        </is>
      </c>
      <c r="B17441" t="inlineStr"/>
      <c r="C17441" t="inlineStr"/>
      <c r="D17441" t="inlineStr">
        <is>
          <t>dao mổ</t>
        </is>
      </c>
    </row>
    <row r="17442">
      <c r="A17442" t="inlineStr">
        <is>
          <t>skalpieren</t>
        </is>
      </c>
      <c r="B17442" t="inlineStr"/>
      <c r="C17442" t="inlineStr"/>
      <c r="D17442" t="inlineStr">
        <is>
          <t>lột lấy mảnh da đầu, đả kích kịch liệt, lừa bịp, ăn trộm, buôn đi bán lại để kiếm chác, đầu cơ để kiếm chác</t>
        </is>
      </c>
    </row>
    <row r="17443">
      <c r="A17443" t="inlineStr">
        <is>
          <t>Skandal</t>
        </is>
      </c>
      <c r="B17443" t="inlineStr"/>
      <c r="C17443" t="inlineStr"/>
      <c r="D17443" t="inlineStr">
        <is>
          <t>việc, công việc, việc làm, sự vụ, chuyện tình, chuyện yêu đương, chuyện vấn đề, việc buôn bán, việc giao thiệp, cái, thứ, vật, đồ, món, chuyện, trận đánh nhỏ - việc xúc phạm đến công chúng, việc làm cho công chúng phẫn nộ, việc xấu xa, việc nhục nhã, sự gièm pha, sự nói xấu, sự nói sau lưng, sự phỉ báng, lời thoá mạ = Skandal machen +</t>
        </is>
      </c>
    </row>
    <row r="17444">
      <c r="A17444" t="inlineStr">
        <is>
          <t>Skelett</t>
        </is>
      </c>
      <c r="B17444" t="inlineStr"/>
      <c r="C17444" t="inlineStr"/>
      <c r="D17444" t="inlineStr">
        <is>
          <t>xương, chất xương, chất ngà, chất ngà răng, chất sừng cá voi, đồ bằng xương, con súc sắc, quân cờ..., số nhiều hài cốt, bộ xương, thân thể, cái gây tranh chấp, cái gây bất hoà, đồng đô-la - xác súc vật, uồm thây, xác, thân súc vật đã chặt đầu moi ruột, puốm thân xác, khung, sườn, đạn phóng lửa - bộ khung, bộ gọng, nhân, lõi, nòng cốt, dàn bài, người gầy da bọc xương</t>
        </is>
      </c>
    </row>
    <row r="17445">
      <c r="A17445" t="inlineStr">
        <is>
          <t>skelettartig</t>
        </is>
      </c>
      <c r="B17445" t="inlineStr"/>
      <c r="C17445" t="inlineStr"/>
      <c r="D17445" t="inlineStr">
        <is>
          <t>nhiều xương, to xương, giống xương, rắn như xương - bộ xương, có tính chất bộ xương</t>
        </is>
      </c>
    </row>
    <row r="17446">
      <c r="A17446" t="inlineStr">
        <is>
          <t>Skepsis</t>
        </is>
      </c>
      <c r="B17446" t="inlineStr"/>
      <c r="C17446" t="inlineStr"/>
      <c r="D17446" t="inlineStr">
        <is>
          <t>thuyết hoài nghi, chủ nghĩa hoài nghi</t>
        </is>
      </c>
    </row>
    <row r="17447">
      <c r="A17447" t="inlineStr">
        <is>
          <t>Skeptiker</t>
        </is>
      </c>
      <c r="B17447" t="inlineStr"/>
      <c r="C17447" t="inlineStr"/>
      <c r="D17447" t="inlineStr">
        <is>
          <t>người hay hoài nghi, người theo chủ nghĩa hoài nghi</t>
        </is>
      </c>
    </row>
    <row r="17448">
      <c r="A17448" t="inlineStr">
        <is>
          <t>skeptisch</t>
        </is>
      </c>
      <c r="B17448" t="inlineStr"/>
      <c r="C17448" t="inlineStr"/>
      <c r="D17448" t="inlineStr">
        <is>
          <t>hoài nghi, ngờ vực - - đa nghi, hay ngờ vực, theo chủ nghĩa hoài nghi, có tư tưởng hoài nghi, nhằm ủng hộ tư tưởng hoài nghi, xuất phát từ tư tưởng hoài nghi</t>
        </is>
      </c>
    </row>
    <row r="17449">
      <c r="A17449" t="inlineStr">
        <is>
          <t>Sketch</t>
        </is>
      </c>
      <c r="B17449" t="inlineStr"/>
      <c r="C17449" t="inlineStr"/>
      <c r="D17449" t="inlineStr">
        <is>
          <t>bài thơ trào phúng, bài văn châm biếm, vở kịch ngắn trào phúng, nhóm, đám = der Sketch +</t>
        </is>
      </c>
    </row>
    <row r="17450">
      <c r="A17450" t="inlineStr">
        <is>
          <t>Ski</t>
        </is>
      </c>
      <c r="B17450" t="inlineStr"/>
      <c r="C17450" t="inlineStr"/>
      <c r="D17450" t="inlineStr">
        <is>
          <t>Xki, ván trượt tuyết = Ski laufen +</t>
        </is>
      </c>
    </row>
    <row r="17451">
      <c r="A17451" t="inlineStr">
        <is>
          <t>Skizze</t>
        </is>
      </c>
      <c r="B17451" t="inlineStr"/>
      <c r="C17451" t="inlineStr"/>
      <c r="D17451" t="inlineStr">
        <is>
          <t>cặn, nước vo gạo, nước rửa bát, bã lúa mạch , bản phác thảo, bản phác hoạ, đồ án, sơ đồ thiết kế, bản dự thảo một đạo luật...), chế độ quân dịch, sự lấy ra, sự rút ra - hối phiếu, phân đội, biệt phái, phân đội tăng cường, gió lò, sự kéo, sự vạch cỡ, cỡ vạch - thuật vẽ, bản vẽ, bức vẽ - sự kẻ - nét ngoài, đường nét, hình dáng, hình bóng, nét phác, nét đại cương, đề cương, sự vạch ra những nét chính, đặc điểm chính, nguyên tắc chung - bộ xương, bộ khung, bộ gọng, nhân, lõi, khung, nòng cốt, dàn bài, sườn, người gầy da bọc xương - bức vẽ phác, bức phác hoạ, bản tóm tắt, vở ca kịch ngắn, bản nhạc nhịp đơn = die kurze biografische Skizze +</t>
        </is>
      </c>
    </row>
    <row r="17452">
      <c r="A17452" t="inlineStr">
        <is>
          <t>skizzenhaft</t>
        </is>
      </c>
      <c r="B17452" t="inlineStr"/>
      <c r="C17452" t="inlineStr"/>
      <c r="D17452" t="inlineStr">
        <is>
          <t>sơ sài, phác, đại cương</t>
        </is>
      </c>
    </row>
    <row r="17453">
      <c r="A17453" t="inlineStr">
        <is>
          <t>Skizzieren</t>
        </is>
      </c>
      <c r="B17453" t="inlineStr"/>
      <c r="C17453" t="inlineStr"/>
      <c r="D17453" t="inlineStr">
        <is>
          <t>sự mô tả, sự phác hoạ, hình mô tả, hình phác hoạ</t>
        </is>
      </c>
    </row>
    <row r="17454">
      <c r="A17454" t="inlineStr">
        <is>
          <t>skizzieren</t>
        </is>
      </c>
      <c r="B17454" t="inlineStr"/>
      <c r="C17454" t="inlineStr"/>
      <c r="D17454" t="inlineStr">
        <is>
          <t>phác hoạ, cho biết lờ mờ, làm cho biết trước, báo trước bằng điềm, che tối, làm cho mờ tối, toả bóng xuống - vẽ tranh đả kích, vẽ tranh biếm hoạ - vẽ bằng phấn màu, vẽ bằng than màu, vẽ bằng chì màu, vẽ phác - vẽ, vạch, mô tả - vẽ kiểu, thiết kế, làm đồ án, làm đề cương, phác thảo cách trình bày, có ý định, định, dự kiến, trù tính, có y đồ, có mưu đồ, chỉ định, để cho, dành cho, làm nghề vẽ kiểu, làm nghề xây dựng đồ án - phác thảo, dự thảo, bắt quân dịch, thực hiện chế độ quân dịch đối với, lấy ra, rút ra, vạch cỡ - - kẻ thành dòng, làm nhăn, làm cho có ngấn, làm cho có vạch, sắp thành hàng dàn hàng, sắp hàng, đứng thành hàng ngũ, lót, làm đầy, nhồi, nhét, phủ, đi tơ - vẽ đường nét bên ngoài, vạch hình dáng bên ngoài, thảo những nét chính, phác ra những nét chính - làm dựng ngược, vuốt ngược, đóng đinh chìa vào cho khỏi trượt, dạy, đẽo sơ qua, lên dây sơ qua - làm trơ xương ra, làm trơ bộ khung, làm trơ bộ gọng ra, nêu ra những nét chính, nêu cái sườn, giảm bớt, tinh giảm - - + out) vạch, kẻ, vạch ra, chỉ ra, định ra, kẻ theo vạch, chỉ theo đường, theo vết, theo vết chân, theo, đi theo, tìm thấy dấu vết</t>
        </is>
      </c>
    </row>
    <row r="17455">
      <c r="A17455" t="inlineStr">
        <is>
          <t>Sklave</t>
        </is>
      </c>
      <c r="B17455" t="inlineStr"/>
      <c r="C17455" t="inlineStr"/>
      <c r="D17455" t="inlineStr">
        <is>
          <t>người nô lệ &amp; ), nông nô - - người lao dịch, nô lệ, thân trâu ngựa - người bị áp bức bóc lột - người nô lệ, người làm việc đầu tắt mặt tối, người bỉ ổi - cảnh nô lệ, cảnh tôi đòi - chưa hầu, phong hầu, kẻ lệ thuộc = wie ein Sklave schuften +</t>
        </is>
      </c>
    </row>
    <row r="17456">
      <c r="A17456" t="inlineStr">
        <is>
          <t>Sklaven</t>
        </is>
      </c>
      <c r="B17456" t="inlineStr"/>
      <c r="C17456" t="inlineStr"/>
      <c r="D17456" t="inlineStr">
        <is>
          <t>biến thành nô lệ, bắt làm nô lệ, nô dịch hoá &amp; )</t>
        </is>
      </c>
    </row>
    <row r="17457">
      <c r="A17457" t="inlineStr">
        <is>
          <t>Sklaverei</t>
        </is>
      </c>
      <c r="B17457" t="inlineStr"/>
      <c r="C17457" t="inlineStr"/>
      <c r="D17457" t="inlineStr">
        <is>
          <t>cảnh nô lệ, cảnh tù tội, sự câu thúc, sự bó buộc, sự bị ảnh hưởng - sự nô lệ, tình trạng nô lệ, sự quy phục - sự chiếm hữu nô lệ, sự lao động vất vả, công việc cực nhọc - tình trạng bị áp chế, tình trạng bị bó buộc</t>
        </is>
      </c>
    </row>
    <row r="17458">
      <c r="A17458" t="inlineStr">
        <is>
          <t>Sklavereigegner</t>
        </is>
      </c>
      <c r="B17458" t="inlineStr"/>
      <c r="C17458" t="inlineStr"/>
      <c r="D17458" t="inlineStr">
        <is>
          <t>người theo chủ nghĩa bãi nô</t>
        </is>
      </c>
    </row>
    <row r="17459">
      <c r="A17459" t="inlineStr">
        <is>
          <t>Sklavin</t>
        </is>
      </c>
      <c r="B17459" t="inlineStr"/>
      <c r="C17459" t="inlineStr"/>
      <c r="D17459" t="inlineStr">
        <is>
          <t>người nô lệ, người làm việc đầu tắt mặt tối, thân trâu ngựa, người bỉ ổi</t>
        </is>
      </c>
    </row>
    <row r="17460">
      <c r="A17460" t="inlineStr">
        <is>
          <t>sklavisch</t>
        </is>
      </c>
      <c r="B17460" t="inlineStr"/>
      <c r="C17460" t="inlineStr"/>
      <c r="D17460" t="inlineStr">
        <is>
          <t>người nô lệ, như người nô lệ, nô lệ, hoàn toàn lệ thuộc, hèn hạ, đê tiện - có tính chất nô lệ, khúm núm, mù quáng</t>
        </is>
      </c>
    </row>
    <row r="17461">
      <c r="A17461" t="inlineStr">
        <is>
          <t>Sklerose</t>
        </is>
      </c>
      <c r="B17461" t="inlineStr"/>
      <c r="C17461" t="inlineStr"/>
      <c r="D17461" t="inlineStr">
        <is>
          <t>sự xơ cứng, sự hoá cứng = die multiple Sklerose + = an Sklerose leidend +</t>
        </is>
      </c>
    </row>
    <row r="17462">
      <c r="A17462" t="inlineStr">
        <is>
          <t>Skonto</t>
        </is>
      </c>
      <c r="B17462" t="inlineStr"/>
      <c r="C17462" t="inlineStr"/>
      <c r="D17462" t="inlineStr">
        <is>
          <t>sự bớt, sự giảm, sự trừ, tiền bớt, tiền trừ, tiền chiết khấu, sự trừ hao</t>
        </is>
      </c>
    </row>
    <row r="17463">
      <c r="A17463" t="inlineStr">
        <is>
          <t>Skorbut</t>
        </is>
      </c>
      <c r="B17463" t="inlineStr"/>
      <c r="C17463" t="inlineStr"/>
      <c r="D17463" t="inlineStr">
        <is>
          <t>bệnh scobat</t>
        </is>
      </c>
    </row>
    <row r="17464">
      <c r="A17464" t="inlineStr">
        <is>
          <t>Skorpion</t>
        </is>
      </c>
      <c r="B17464" t="inlineStr"/>
      <c r="C17464" t="inlineStr"/>
      <c r="D17464" t="inlineStr">
        <is>
          <t>con bọ cạp, roi co mũi sắt, súng bắn đá = der Skorpion +</t>
        </is>
      </c>
    </row>
    <row r="17465">
      <c r="A17465" t="inlineStr">
        <is>
          <t>Skrupel</t>
        </is>
      </c>
      <c r="B17465" t="inlineStr"/>
      <c r="C17465" t="inlineStr"/>
      <c r="D17465" t="inlineStr">
        <is>
          <t>sự buồn nôn, sự nôn nao, sự thấy khó chịu trong người, mối lo ngại, mối e sợ, nỗi băn khoăn dằn vật, nỗi day dứt - sự đắn đo, sự ngại ngùng, tính quá thận trọng, Xcrup, số lượng rất ít, số lượng không đáng kể) = die Skrupel +</t>
        </is>
      </c>
    </row>
    <row r="17466">
      <c r="A17466" t="inlineStr">
        <is>
          <t>skrupellos</t>
        </is>
      </c>
      <c r="B17466" t="inlineStr"/>
      <c r="C17466" t="inlineStr"/>
      <c r="D17466" t="inlineStr">
        <is>
          <t>tàn nhẫn, nhẫn tâm - sắt, nhọn, bén, rõ ràng, rõ rệt, sắc nét, thình lình, đột ngột, hắc, chua, rít the thé, cay nghiệt, độc địa, gay gắt, ác liệt, dữ dội, lạnh buốt, chói, tinh, thính, thông minh, láu lỉnh, ma mảnh, bất chính - nhanh, mạnh, điếc, không kêu, thăng, diện, bảnh, đẹp, đẹp trai, sắc cạnh, sắc nhọn, đúng, cao - vô luân thường, vô hạnh, bất lương - không đắn đo, không ngần ngại, vô lưng tâm</t>
        </is>
      </c>
    </row>
    <row r="17467">
      <c r="A17467" t="inlineStr">
        <is>
          <t>Skullbootes</t>
        </is>
      </c>
      <c r="B17467" t="inlineStr"/>
      <c r="C17467" t="inlineStr"/>
      <c r="D17467" t="inlineStr">
        <is>
          <t>người chèo đôi, người chèo lái, thuyền có chèo đôi</t>
        </is>
      </c>
    </row>
    <row r="17468">
      <c r="A17468" t="inlineStr">
        <is>
          <t>Skulptur</t>
        </is>
      </c>
      <c r="B17468" t="inlineStr"/>
      <c r="C17468" t="inlineStr"/>
      <c r="D17468" t="inlineStr">
        <is>
          <t>thuật điêu khắc, thuật chạm trổ, công trình điêu khắc, đường vân, nét chạm</t>
        </is>
      </c>
    </row>
    <row r="17469">
      <c r="A17469" t="inlineStr">
        <is>
          <t>Slang</t>
        </is>
      </c>
      <c r="B17469" t="inlineStr"/>
      <c r="C17469" t="inlineStr"/>
      <c r="D17469" t="inlineStr">
        <is>
          <t>tiếng lóng</t>
        </is>
      </c>
    </row>
    <row r="17470">
      <c r="A17470" t="inlineStr">
        <is>
          <t>Slip</t>
        </is>
      </c>
      <c r="B17470" t="inlineStr"/>
      <c r="C17470" t="inlineStr"/>
      <c r="D17470" t="inlineStr">
        <is>
          <t>quần đùi, xì líp</t>
        </is>
      </c>
    </row>
    <row r="17471">
      <c r="A17471" t="inlineStr">
        <is>
          <t>Smaragd</t>
        </is>
      </c>
      <c r="B17471" t="inlineStr"/>
      <c r="C17471" t="inlineStr"/>
      <c r="D17471" t="inlineStr">
        <is>
          <t>ngọc lục bảo, màu ngọc lục bảo, màu lục tươi, chữ cỡ 61 quoành</t>
        </is>
      </c>
    </row>
    <row r="17472">
      <c r="A17472" t="inlineStr">
        <is>
          <t>Smog</t>
        </is>
      </c>
      <c r="B17472" t="inlineStr"/>
      <c r="C17472" t="inlineStr"/>
      <c r="D17472" t="inlineStr">
        <is>
          <t>khói lẫn sương</t>
        </is>
      </c>
    </row>
    <row r="17473">
      <c r="A17473" t="inlineStr">
        <is>
          <t>Smoking</t>
        </is>
      </c>
      <c r="B17473" t="inlineStr"/>
      <c r="C17473" t="inlineStr"/>
      <c r="D17473" t="inlineStr">
        <is>
          <t>áo dạ hội, lễ phục</t>
        </is>
      </c>
    </row>
    <row r="17474">
      <c r="A17474" t="inlineStr">
        <is>
          <t>Snob</t>
        </is>
      </c>
      <c r="B17474" t="inlineStr"/>
      <c r="C17474" t="inlineStr"/>
      <c r="D17474" t="inlineStr">
        <is>
          <t>trưởng giả học làm sang, người đua đòi, kẻ hợm mình, người xuất thân từ thành phần nghèo, người không có địa vị, người thành thị</t>
        </is>
      </c>
    </row>
    <row r="17475">
      <c r="A17475" t="inlineStr">
        <is>
          <t>Snobismus</t>
        </is>
      </c>
      <c r="B17475" t="inlineStr"/>
      <c r="C17475" t="inlineStr"/>
      <c r="D17475" t="inlineStr">
        <is>
          <t>tính chất trưởng giả học làm sang, tính chất đua đòi, sự màu mè, sự điệu bộ</t>
        </is>
      </c>
    </row>
    <row r="17476">
      <c r="A17476" t="inlineStr">
        <is>
          <t>So</t>
        </is>
      </c>
      <c r="B17476" t="inlineStr"/>
      <c r="C17476" t="inlineStr"/>
      <c r="D17476">
        <f> So geht es mir auch! + = So dumm bin ich nicht. + = So wahr ich hier stehe! +</f>
        <v/>
      </c>
    </row>
    <row r="17477">
      <c r="A17477" t="inlineStr">
        <is>
          <t>so</t>
        </is>
      </c>
      <c r="B17477" t="inlineStr"/>
      <c r="C17477" t="inlineStr"/>
      <c r="D17477" t="inlineStr">
        <is>
          <t>như, là, với tư cách là, cũng, bằng, lúc khi, trong khi mà, đúng lúc mà just as), vì, bởi vì, để, cốt để, tuy rằng, dù rằng, mà, người mà, cái mà..., điều đó, cái đó, cái ấy = so? + = ach so! +</t>
        </is>
      </c>
    </row>
    <row r="17478">
      <c r="A17478" t="inlineStr">
        <is>
          <t>sobald</t>
        </is>
      </c>
      <c r="B17478" t="inlineStr"/>
      <c r="C17478" t="inlineStr"/>
      <c r="D17478" t="inlineStr">
        <is>
          <t>một lần, một khi, trước kia, xưa kia, đã có một thời, khi mà, ngay khi - chẳng bao lâu nữa, chẳng mấy chốc, một ngày gần đây, ngay, as soon as, so soon as ngay khi, thà, sớm - khi nào, hồi nào, lúc nào, bao giờ, khi, lúc, hồi, trong khi mà, một khi mà, mà, khi đó, lúc đó, hồi đó = sobald als + = sobald ich sie sah +</t>
        </is>
      </c>
    </row>
    <row r="17479">
      <c r="A17479" t="inlineStr">
        <is>
          <t>Socke</t>
        </is>
      </c>
      <c r="B17479" t="inlineStr"/>
      <c r="C17479" t="inlineStr"/>
      <c r="D17479" t="inlineStr">
        <is>
          <t>bít tất ngắn cổ, giày kịch, hài kịch, để lót, quà vặt, hay ăn quà vặt, cái ném, cái đấm, cái thụi, cái thoi - bít tất = wo ist die andere Socke? +</t>
        </is>
      </c>
    </row>
    <row r="17480">
      <c r="A17480" t="inlineStr">
        <is>
          <t>Sockel</t>
        </is>
      </c>
      <c r="B17480" t="inlineStr"/>
      <c r="C17480" t="inlineStr"/>
      <c r="D17480" t="inlineStr">
        <is>
          <t>cơ sở, nền, nền tảng, nền móng, đáy, chấn đế, căn cứ, đường đáy, mặt đáy, cơ số, gốc từ, Bazơ - móng, tầng hầm - bệ, đôn - chân cột, chân tường - lỗ, hốc, hố, để, đui đèn = der Sockel +</t>
        </is>
      </c>
    </row>
    <row r="17481">
      <c r="A17481" t="inlineStr">
        <is>
          <t>Socken</t>
        </is>
      </c>
      <c r="B17481" t="inlineStr"/>
      <c r="C17481" t="inlineStr"/>
      <c r="D17481">
        <f> wir müssen uns auf die Socken machen +</f>
        <v/>
      </c>
    </row>
    <row r="17482">
      <c r="A17482" t="inlineStr">
        <is>
          <t>Sockenhalter</t>
        </is>
      </c>
      <c r="B17482" t="inlineStr"/>
      <c r="C17482" t="inlineStr"/>
      <c r="D17482" t="inlineStr">
        <is>
          <t>nịt bít tất, cấp tước Ga-tơ, huy hiệu cấp tước Ga-tơ</t>
        </is>
      </c>
    </row>
    <row r="17483">
      <c r="A17483" t="inlineStr">
        <is>
          <t>Sodbrennen</t>
        </is>
      </c>
      <c r="B17483" t="inlineStr"/>
      <c r="C17483" t="inlineStr"/>
      <c r="D17483" t="inlineStr">
        <is>
          <t>chứng ợ nóng</t>
        </is>
      </c>
    </row>
    <row r="17484">
      <c r="A17484" t="inlineStr">
        <is>
          <t>Sodomie</t>
        </is>
      </c>
      <c r="B17484" t="inlineStr"/>
      <c r="C17484" t="inlineStr"/>
      <c r="D17484" t="inlineStr">
        <is>
          <t>sự kê gian, sự thú dâm</t>
        </is>
      </c>
    </row>
    <row r="17485">
      <c r="A17485" t="inlineStr">
        <is>
          <t>soeben</t>
        </is>
      </c>
      <c r="B17485" t="inlineStr"/>
      <c r="C17485" t="inlineStr"/>
      <c r="D17485" t="inlineStr">
        <is>
          <t>bây giờ, lúc này, giờ đây, hiện nay, ngày nay, ngay bây giờ, ngay tức khắc, lập tức, lúc ấy, lúc đó, lúc bấy giờ, trong tình trạng đó, trong hoàn cảnh ấy, trong tình thế ấy, nay, mà, vậy thì - hả, hãy... mà, nào, thế nào, này, hử, now thấy rằng, xét thấy, vì, vì chưng, bởi chưng</t>
        </is>
      </c>
    </row>
    <row r="17486">
      <c r="A17486" t="inlineStr">
        <is>
          <t>Sofa</t>
        </is>
      </c>
      <c r="B17486" t="inlineStr"/>
      <c r="C17486" t="inlineStr"/>
      <c r="D17486" t="inlineStr">
        <is>
          <t>trường kỷ, đi văng, giường, hang, chỗ rải ủ lúa mạch - bàn viết mặt nghiêng, ghế bành ba chỗ ngồi, xôfa - ghế trường kỷ, xôfa loại nhỏ - ghế xôfa</t>
        </is>
      </c>
    </row>
    <row r="17487">
      <c r="A17487" t="inlineStr">
        <is>
          <t>Sofaschoner</t>
        </is>
      </c>
      <c r="B17487" t="inlineStr"/>
      <c r="C17487" t="inlineStr"/>
      <c r="D17487" t="inlineStr">
        <is>
          <t>áo ghế, vải bọc ghế</t>
        </is>
      </c>
    </row>
    <row r="17488">
      <c r="A17488" t="inlineStr">
        <is>
          <t>sofort</t>
        </is>
      </c>
      <c r="B17488" t="inlineStr"/>
      <c r="C17488" t="inlineStr"/>
      <c r="D17488" t="inlineStr">
        <is>
          <t>thẳng, ngay, lập tức, trực tiếp - tức khắc, ngay lập tức, tức thì - trước mắt, gần gũi, gần nhất, sát cạnh - - xảy ra ngay lập tức, sắp xảy ra, khẩn trương, cấp bách, gấp, ngay tức khắc, ăn ngay được, uống ngay được, inst tháng này - tức thời, được làm ngay, có ở một lúc nào đó, thuộc một lúc nào đó - ngay khi - hoàn toàn, toàn bộ, công khai, toạc móng heo, triệt để, dứt khoát, tất cả - chẳng mấy chốc, ngay sau đó, hiện giờ, hiện nay, bây gi - nhanh, ngay tức thì - = tu es sofort +</t>
        </is>
      </c>
    </row>
    <row r="17489">
      <c r="A17489" t="inlineStr">
        <is>
          <t>Software</t>
        </is>
      </c>
      <c r="B17489" t="inlineStr"/>
      <c r="C17489" t="inlineStr"/>
      <c r="D17489">
        <f> Software pflegen +</f>
        <v/>
      </c>
    </row>
    <row r="17490">
      <c r="A17490" t="inlineStr">
        <is>
          <t>Sog</t>
        </is>
      </c>
      <c r="B17490" t="inlineStr"/>
      <c r="C17490" t="inlineStr"/>
      <c r="D17490" t="inlineStr">
        <is>
          <t>sự mút, sự hút</t>
        </is>
      </c>
    </row>
    <row r="17491">
      <c r="A17491" t="inlineStr">
        <is>
          <t>sogar</t>
        </is>
      </c>
      <c r="B17491" t="inlineStr"/>
      <c r="C17491" t="inlineStr"/>
      <c r="D17491" t="inlineStr">
        <is>
          <t>thực sự, quả thật, đúng, quả là, hiện tại, hiện thời, hiện nay, ngay cả đến và hơn thế - bằng phẳng, ngang bằng, ngang, cùng, điềm đạm, bình thản, chẵn, đều, đều đều, đều đặn, công bằng, ngay cả, ngay, lại còn, còn, không hơn không kém - hãy còn, còn nữa, bây giờ, lúc này, tuy thế, tuy vậy, nhưng mà, mà, song, dù sao, dù thế nào, vả lại, hơn nữa, ấy vậy mà, tuy nhiên = ja sogar + = oder sogar +</t>
        </is>
      </c>
    </row>
    <row r="17492">
      <c r="A17492" t="inlineStr">
        <is>
          <t>sogenannt</t>
        </is>
      </c>
      <c r="B17492" t="inlineStr"/>
      <c r="C17492" t="inlineStr"/>
      <c r="D17492" t="inlineStr">
        <is>
          <t>cái gọi là</t>
        </is>
      </c>
    </row>
    <row r="17493">
      <c r="A17493" t="inlineStr">
        <is>
          <t>sogleich</t>
        </is>
      </c>
      <c r="B17493" t="inlineStr"/>
      <c r="C17493" t="inlineStr"/>
      <c r="D17493" t="inlineStr">
        <is>
          <t>không bao lâu nữa, lập tức, tức thì, tức khắc - trực tiếp, ngay, trước mắt, gần gũi, gần nhất, sát cạnh - ngay lập tức - xảy ra ngay lập tức, sắp xảy ra, khẩn trương, cấp bách, gấp, ngay tức khắc, ăn ngay được, uống ngay được, inst tháng này - tức thời - chẳng mấy chốc, ngay sau đó, hiện giờ, hiện nay, bây gi - vậy thì, do đó, bởi vậy</t>
        </is>
      </c>
    </row>
    <row r="17494">
      <c r="A17494" t="inlineStr">
        <is>
          <t>Sohle</t>
        </is>
      </c>
      <c r="B17494" t="inlineStr"/>
      <c r="C17494" t="inlineStr"/>
      <c r="D17494" t="inlineStr">
        <is>
          <t>cá bơn, bàn chân, đế giày, nền, bệ, đế = die dicke Sohle +</t>
        </is>
      </c>
    </row>
    <row r="17495">
      <c r="A17495" t="inlineStr">
        <is>
          <t>Sohn</t>
        </is>
      </c>
      <c r="B17495" t="inlineStr"/>
      <c r="C17495" t="inlineStr"/>
      <c r="D17495" t="inlineStr">
        <is>
          <t>con trai, dòng dõi, người con, người dân = der jüngere Sohn +</t>
        </is>
      </c>
    </row>
    <row r="17496">
      <c r="A17496" t="inlineStr">
        <is>
          <t>Soja</t>
        </is>
      </c>
      <c r="B17496" t="inlineStr"/>
      <c r="C17496" t="inlineStr"/>
      <c r="D17496" t="inlineStr">
        <is>
          <t>Glyxin</t>
        </is>
      </c>
    </row>
    <row r="17497">
      <c r="A17497" t="inlineStr">
        <is>
          <t>Sojabohne</t>
        </is>
      </c>
      <c r="B17497" t="inlineStr"/>
      <c r="C17497" t="inlineStr"/>
      <c r="D17497" t="inlineStr">
        <is>
          <t>tương, nước tương, đậu tương, đậu nành</t>
        </is>
      </c>
    </row>
    <row r="17498">
      <c r="A17498" t="inlineStr">
        <is>
          <t>solange</t>
        </is>
      </c>
      <c r="B17498" t="inlineStr"/>
      <c r="C17498" t="inlineStr"/>
      <c r="D17498" t="inlineStr">
        <is>
          <t>while = solange als +</t>
        </is>
      </c>
    </row>
    <row r="17499">
      <c r="A17499" t="inlineStr">
        <is>
          <t>Solarium</t>
        </is>
      </c>
      <c r="B17499" t="inlineStr"/>
      <c r="C17499" t="inlineStr"/>
      <c r="D17499" t="inlineStr">
        <is>
          <t>nhà tắm nắng</t>
        </is>
      </c>
    </row>
    <row r="17500">
      <c r="A17500" t="inlineStr">
        <is>
          <t>solch</t>
        </is>
      </c>
      <c r="B17500" t="inlineStr"/>
      <c r="C17500" t="inlineStr"/>
      <c r="D17500" t="inlineStr">
        <is>
          <t>như thế, như vậy, như loại đó, thật là, quả là, đến nỗi, such-and-such</t>
        </is>
      </c>
    </row>
    <row r="17501">
      <c r="A17501" t="inlineStr">
        <is>
          <t>Soldaten</t>
        </is>
      </c>
      <c r="B17501" t="inlineStr"/>
      <c r="C17501" t="inlineStr"/>
      <c r="D17501" t="inlineStr">
        <is>
          <t>the military quân đội, bộ đội - quân lính, đội quân, soldiership = Soldaten entlassen + = Soldaten einstellen + = das Grabmal des unbekannten Soldaten +</t>
        </is>
      </c>
    </row>
    <row r="17502">
      <c r="A17502" t="inlineStr">
        <is>
          <t>soldatisch</t>
        </is>
      </c>
      <c r="B17502" t="inlineStr"/>
      <c r="C17502" t="inlineStr"/>
      <c r="D17502" t="inlineStr">
        <is>
          <t>quân sự, chiến tranh, có vẻ quân nhân, thượng võ, võ dũng, hùng dũng, sao Hoả - lính, có vẻ lính, giống lính, với vẻ lính, như lính</t>
        </is>
      </c>
    </row>
    <row r="17503">
      <c r="A17503" t="inlineStr">
        <is>
          <t>Sole</t>
        </is>
      </c>
      <c r="B17503" t="inlineStr"/>
      <c r="C17503" t="inlineStr"/>
      <c r="D17503" t="inlineStr">
        <is>
          <t>nước biển, nước mặn, nước muối, biển, nước mắt</t>
        </is>
      </c>
    </row>
    <row r="17504">
      <c r="A17504" t="inlineStr">
        <is>
          <t>solid</t>
        </is>
      </c>
      <c r="B17504" t="inlineStr"/>
      <c r="C17504" t="inlineStr"/>
      <c r="D17504" t="inlineStr">
        <is>
          <t>chắc, rắn chắc, vững chắc, bền vững, nhất định không thay đổi, mạnh mẽ, kiên quyết, vững vàng, không chùn bước, trung thành, trung kiên, vững = solid +</t>
        </is>
      </c>
    </row>
    <row r="17505">
      <c r="A17505" t="inlineStr">
        <is>
          <t>solide</t>
        </is>
      </c>
      <c r="B17505" t="inlineStr"/>
      <c r="C17505" t="inlineStr"/>
      <c r="D17505" t="inlineStr">
        <is>
          <t>rắn, đặc, vững chắc, rắn chắc, chắc nịch, chắc chắn, có cơ sở, có thể tin cậy được, thật sự, thuần nhất, thống nhất, khối, có ba chiều, lập thể, rất tốt, cừ, chiến, nhất trí</t>
        </is>
      </c>
    </row>
    <row r="17506">
      <c r="A17506" t="inlineStr">
        <is>
          <t>Solist</t>
        </is>
      </c>
      <c r="B17506" t="inlineStr"/>
      <c r="C17506" t="inlineStr"/>
      <c r="D17506" t="inlineStr">
        <is>
          <t>người diễn đơn, người đơn ca</t>
        </is>
      </c>
    </row>
    <row r="17507">
      <c r="A17507" t="inlineStr">
        <is>
          <t>Soll</t>
        </is>
      </c>
      <c r="B17507" t="inlineStr"/>
      <c r="C17507" t="inlineStr"/>
      <c r="D17507" t="inlineStr">
        <is>
          <t>sự ghi nợ, món nợ khoản nợ, bên nợ - phần, chỉ tiêu - bia, mục tiêu, đích, cọc tín hiệu, khiên nhỏ, mộc nhỏ, chỉ tiêu phấn đấu = das Soll +</t>
        </is>
      </c>
    </row>
    <row r="17508">
      <c r="A17508" t="inlineStr">
        <is>
          <t>sollen</t>
        </is>
      </c>
      <c r="B17508" t="inlineStr"/>
      <c r="C17508" t="inlineStr"/>
      <c r="D17508" t="inlineStr">
        <is>
          <t>thì, là, có, tồn tại, ở, sống, trở nên, trở thành, xảy ra, diễn ra, giá, be to phải, định, sẽ, đang, bị, được = was sollen wir tun? +</t>
        </is>
      </c>
    </row>
    <row r="17509">
      <c r="A17509" t="inlineStr">
        <is>
          <t>sollte</t>
        </is>
      </c>
      <c r="B17509" t="inlineStr"/>
      <c r="C17509" t="inlineStr"/>
      <c r="D17509">
        <f> sollte ich? + = ich sollte gehen + = falls er gehen sollte +</f>
        <v/>
      </c>
    </row>
    <row r="17510">
      <c r="A17510" t="inlineStr">
        <is>
          <t>Sollwert</t>
        </is>
      </c>
      <c r="B17510" t="inlineStr"/>
      <c r="C17510" t="inlineStr"/>
      <c r="D17510" t="inlineStr">
        <is>
          <t>quy tắc tiêu chuẩn, chỉ tiêu = der Sollwert +</t>
        </is>
      </c>
    </row>
    <row r="17511">
      <c r="A17511" t="inlineStr">
        <is>
          <t>Solo</t>
        </is>
      </c>
      <c r="B17511" t="inlineStr"/>
      <c r="C17511" t="inlineStr"/>
      <c r="D17511" t="inlineStr">
        <is>
          <t>bản nhạc diễn đơn, điệu nhạc diễn đơn, bè diễn đơn, bài đơn ca, lối chơi bài xôlô, chuyến bay một mình</t>
        </is>
      </c>
    </row>
    <row r="17512">
      <c r="A17512" t="inlineStr">
        <is>
          <t>Solokonzert</t>
        </is>
      </c>
      <c r="B17512" t="inlineStr"/>
      <c r="C17512" t="inlineStr"/>
      <c r="D17512" t="inlineStr">
        <is>
          <t>côngxectô = das kleine Solokonzert +</t>
        </is>
      </c>
    </row>
    <row r="17513">
      <c r="A17513" t="inlineStr">
        <is>
          <t>Solomaschine</t>
        </is>
      </c>
      <c r="B17513" t="inlineStr"/>
      <c r="C17513" t="inlineStr"/>
      <c r="D17513" t="inlineStr">
        <is>
          <t>bản nhạc diễn đơn, điệu nhạc diễn đơn, bè diễn đơn, bài đơn ca, lối chơi bài xôlô, chuyến bay một mình</t>
        </is>
      </c>
    </row>
    <row r="17514">
      <c r="A17514" t="inlineStr">
        <is>
          <t>Solvenz</t>
        </is>
      </c>
      <c r="B17514" t="inlineStr"/>
      <c r="C17514" t="inlineStr"/>
      <c r="D17514" t="inlineStr">
        <is>
          <t>tình trạng có thể trả được nợ</t>
        </is>
      </c>
    </row>
    <row r="17515">
      <c r="A17515" t="inlineStr">
        <is>
          <t>Sombrero</t>
        </is>
      </c>
      <c r="B17515" t="inlineStr"/>
      <c r="C17515" t="inlineStr"/>
      <c r="D17515" t="inlineStr">
        <is>
          <t>mũ phớt vành to</t>
        </is>
      </c>
    </row>
    <row r="17516">
      <c r="A17516" t="inlineStr">
        <is>
          <t>Sommer</t>
        </is>
      </c>
      <c r="B17516" t="inlineStr">
        <is>
          <t>verb</t>
        </is>
      </c>
      <c r="C17516" t="inlineStr"/>
      <c r="D17516" t="inlineStr">
        <is>
          <t>cái rầm summer-tree), mùa hạ, mùa hè, tuổi, xuân xanh = im Sommer 1965 + = den Sommer verbringen +</t>
        </is>
      </c>
    </row>
    <row r="17517">
      <c r="A17517" t="inlineStr">
        <is>
          <t>Sommerkurs</t>
        </is>
      </c>
      <c r="B17517" t="inlineStr"/>
      <c r="C17517" t="inlineStr"/>
      <c r="D17517" t="inlineStr">
        <is>
          <t>lớp hè</t>
        </is>
      </c>
    </row>
    <row r="17518">
      <c r="A17518" t="inlineStr">
        <is>
          <t>sommerlich</t>
        </is>
      </c>
      <c r="B17518" t="inlineStr"/>
      <c r="C17518" t="inlineStr"/>
      <c r="D17518" t="inlineStr">
        <is>
          <t>mùa hạ, sinh vào mùa hạ - mùa hè, như mùa hè</t>
        </is>
      </c>
    </row>
    <row r="17519">
      <c r="A17519" t="inlineStr">
        <is>
          <t>Sommerschlaf</t>
        </is>
      </c>
      <c r="B17519" t="inlineStr"/>
      <c r="C17519" t="inlineStr"/>
      <c r="D17519" t="inlineStr">
        <is>
          <t>ngủ hè</t>
        </is>
      </c>
    </row>
    <row r="17520">
      <c r="A17520" t="inlineStr">
        <is>
          <t>Sommersprosse</t>
        </is>
      </c>
      <c r="B17520" t="inlineStr"/>
      <c r="C17520" t="inlineStr"/>
      <c r="D17520" t="inlineStr">
        <is>
          <t>tàn nhang, số nhiều chỗ da bị cháy nắng</t>
        </is>
      </c>
    </row>
    <row r="17521">
      <c r="A17521" t="inlineStr">
        <is>
          <t>Sommersprossen</t>
        </is>
      </c>
      <c r="B17521" t="inlineStr"/>
      <c r="C17521" t="inlineStr"/>
      <c r="D17521">
        <f> Sommersprossen bekommen +</f>
        <v/>
      </c>
    </row>
    <row r="17522">
      <c r="A17522" t="inlineStr">
        <is>
          <t>sommersprossig</t>
        </is>
      </c>
      <c r="B17522" t="inlineStr"/>
      <c r="C17522" t="inlineStr"/>
      <c r="D17522">
        <f> sommersprossig werden +</f>
        <v/>
      </c>
    </row>
    <row r="17523">
      <c r="A17523" t="inlineStr">
        <is>
          <t>Sonate</t>
        </is>
      </c>
      <c r="B17523" t="inlineStr"/>
      <c r="C17523" t="inlineStr"/>
      <c r="D17523" t="inlineStr">
        <is>
          <t>bản xônat</t>
        </is>
      </c>
    </row>
    <row r="17524">
      <c r="A17524" t="inlineStr">
        <is>
          <t>Sonde</t>
        </is>
      </c>
      <c r="B17524" t="inlineStr"/>
      <c r="C17524" t="inlineStr"/>
      <c r="D17524" t="inlineStr">
        <is>
          <t>cái thông, cái que thăm, máy dò, cái dò, cực dò, sự thăm dò, sự điều tra</t>
        </is>
      </c>
    </row>
    <row r="17525">
      <c r="A17525" t="inlineStr">
        <is>
          <t>Sonderabdruck</t>
        </is>
      </c>
      <c r="B17525" t="inlineStr"/>
      <c r="C17525" t="inlineStr"/>
      <c r="D17525" t="inlineStr">
        <is>
          <t>bản in thêm riêng</t>
        </is>
      </c>
    </row>
    <row r="17526">
      <c r="A17526" t="inlineStr">
        <is>
          <t>Sonderangebot</t>
        </is>
      </c>
      <c r="B17526" t="inlineStr"/>
      <c r="C17526" t="inlineStr"/>
      <c r="D17526" t="inlineStr">
        <is>
          <t>cảnh sát đặc biệt, chuyến xe lửa đặc biệt, cuộc thi đặc biệt, số báo phát hành đặc biệt</t>
        </is>
      </c>
    </row>
    <row r="17527">
      <c r="A17527" t="inlineStr">
        <is>
          <t>Sonderausgabe</t>
        </is>
      </c>
      <c r="B17527" t="inlineStr"/>
      <c r="C17527" t="inlineStr"/>
      <c r="D17527" t="inlineStr">
        <is>
          <t>cảnh sát đặc biệt, chuyến xe lửa đặc biệt, cuộc thi đặc biệt, số báo phát hành đặc biệt</t>
        </is>
      </c>
    </row>
    <row r="17528">
      <c r="A17528" t="inlineStr">
        <is>
          <t>sonderbar</t>
        </is>
      </c>
      <c r="B17528" t="inlineStr"/>
      <c r="C17528" t="inlineStr"/>
      <c r="D17528" t="inlineStr">
        <is>
          <t>kỳ dị, lố bịch, Barôc, hoa mỹ kỳ cục - ham biết, muốn tìm biết, tò mò, hiếu kỳ, thọc mạch, kỳ lạ, lạ lùng, tỉ mỉ, khiêu dâm - buồn cười, ngồ ngộ, khôi hài, là lạ, khang khác - lẻ, cọc cạch, thừa, dư, trên, có lẻ, vặt, lặt vặt, linh tinh, kỳ cục, kỳ quặc, rỗi rãi, rảnh rang, bỏ trống, để không - - riêng, riêng biệt, đặc biệt, khác thường - khả nghi, đáng ngờ, khó ở, khó chịu, chóng mặt, say rượu, giả, tình dục đồng giới - lạ, xa lạ, không quen biết, mới, chưa quen - không thể giải thích được, khó hiểu, không có trách nhiệm với ai cả - số phận, số mệnh, siêu tự nhiên, phi thường = etwas sonderbar + = sich sonderbar benehmen +</t>
        </is>
      </c>
    </row>
    <row r="17529">
      <c r="A17529" t="inlineStr">
        <is>
          <t>sonderbarerweise</t>
        </is>
      </c>
      <c r="B17529" t="inlineStr"/>
      <c r="C17529" t="inlineStr"/>
      <c r="D17529" t="inlineStr">
        <is>
          <t>lẻ, kỳ cục, kỳ quặc</t>
        </is>
      </c>
    </row>
    <row r="17530">
      <c r="A17530" t="inlineStr">
        <is>
          <t>Sonderinteressen</t>
        </is>
      </c>
      <c r="B17530" t="inlineStr"/>
      <c r="C17530" t="inlineStr"/>
      <c r="D17530" t="inlineStr">
        <is>
          <t>người vận động ở hành lang</t>
        </is>
      </c>
    </row>
    <row r="17531">
      <c r="A17531" t="inlineStr">
        <is>
          <t>Sonderling</t>
        </is>
      </c>
      <c r="B17531" t="inlineStr"/>
      <c r="C17531" t="inlineStr"/>
      <c r="D17531" t="inlineStr">
        <is>
          <t>lối chơi chữ, lối nói kỳ quặc, ý nghĩ quái gỡ, hành động kỳ quặc, hành động lập dị, người kỳ quặc, người lập dị, cái quay tay - người kỳ cục, bánh lệch tâm, đĩa lệch tâm - người có những thích thú kỳ cục, người thích những cái dở hơi</t>
        </is>
      </c>
    </row>
    <row r="17532">
      <c r="A17532" t="inlineStr">
        <is>
          <t>sondern</t>
        </is>
      </c>
      <c r="B17532" t="inlineStr"/>
      <c r="C17532" t="inlineStr"/>
      <c r="D17532" t="inlineStr">
        <is>
          <t>nhưng, nhưng mà, nếu không, không còn cách nào khác, mà lại không, chỉ, chỉ là, chỉ mới, ai... mà không - giần, sàng, rây, rắc, xem xét, chọn lọc, phân tích tính chất của, rơi lấm tấm như bột rây - quạt, sy, sàng lọc, chọn lựa, phân biệt, đập, vỗ = nicht nur ... sondern auch + = nicht nur ..., sondern auch +</t>
        </is>
      </c>
    </row>
    <row r="17533">
      <c r="A17533" t="inlineStr">
        <is>
          <t>Sonderrecht</t>
        </is>
      </c>
      <c r="B17533" t="inlineStr"/>
      <c r="C17533" t="inlineStr"/>
      <c r="D17533" t="inlineStr">
        <is>
          <t>tài sản riêng, đặc quyền riêng, giáo khu độc lập - đặc quyền, đặc ân = das Sonderrecht +</t>
        </is>
      </c>
    </row>
    <row r="17534">
      <c r="A17534" t="inlineStr">
        <is>
          <t>Sonderwunsch</t>
        </is>
      </c>
      <c r="B17534" t="inlineStr"/>
      <c r="C17534" t="inlineStr"/>
      <c r="D17534" t="inlineStr">
        <is>
          <t>cái phụ, cái thêm, món phải trả thêm, bài nhảy thêm, vai phụ, vai cho có mặt, đợt phát hành đặc biệt</t>
        </is>
      </c>
    </row>
    <row r="17535">
      <c r="A17535" t="inlineStr">
        <is>
          <t>Sondieren</t>
        </is>
      </c>
      <c r="B17535" t="inlineStr"/>
      <c r="C17535" t="inlineStr"/>
      <c r="D17535" t="inlineStr">
        <is>
          <t>cái thông, cái que thăm, máy dò, cái dò, cực dò, sự thăm dò, sự điều tra</t>
        </is>
      </c>
    </row>
    <row r="17536">
      <c r="A17536" t="inlineStr">
        <is>
          <t>sondieren</t>
        </is>
      </c>
      <c r="B17536" t="inlineStr"/>
      <c r="C17536" t="inlineStr"/>
      <c r="D17536" t="inlineStr">
        <is>
          <t>đo chiều sâu bằng sải, tìm hiểu, thăm dò, ôm - dò độ sâu bằng dây dò, đo bằng dây dò, dò, dò xét, làm thẳng đứng, làm nghề hàn chì - kêu, vang tiếng, kêu vang, nghe như, nghe có vẻ, làm cho kêu, thổi, đánh, gõ để kiểm tra, gõ để nghe bệnh, đọc, báo, báo hiệu, dò bằng ống thông, lặn xuống đáy = sondieren +</t>
        </is>
      </c>
    </row>
    <row r="17537">
      <c r="A17537" t="inlineStr">
        <is>
          <t>Sonett</t>
        </is>
      </c>
      <c r="B17537" t="inlineStr"/>
      <c r="C17537" t="inlineStr"/>
      <c r="D17537" t="inlineStr">
        <is>
          <t>bài thơ xonê, bài thơ 14 câu, bài thơ trữ tình ngắn</t>
        </is>
      </c>
    </row>
    <row r="17538">
      <c r="A17538" t="inlineStr">
        <is>
          <t>Sonnabend</t>
        </is>
      </c>
      <c r="B17538" t="inlineStr"/>
      <c r="C17538" t="inlineStr"/>
      <c r="D17538">
        <f> am Sonnabend +</f>
        <v/>
      </c>
    </row>
    <row r="17539">
      <c r="A17539" t="inlineStr">
        <is>
          <t>Sonne</t>
        </is>
      </c>
      <c r="B17539" t="inlineStr"/>
      <c r="C17539" t="inlineStr"/>
      <c r="D17539" t="inlineStr">
        <is>
          <t>mặt trời, vừng thái dương, ánh nắng, ánh mặt trời, thế, thời, ngày, năm, cụm đèn trần sun-burner) = die Sonne scheint + = die Sonne steht tief. + = nach der Sonne hin + = der Platz in der Sonne + = ein Platz in der Sonne + = mit der Sonne aufstehen + = sich der Sonne aussetzen + = nach der Sonne gerichtet + = von der Sonne beleuchtet + = die Zuwendung der Pflanzen zur Sonne + = Fleisch dünn schneiden und an der Sonne trocknen +</t>
        </is>
      </c>
    </row>
    <row r="17540">
      <c r="A17540" t="inlineStr">
        <is>
          <t>sonnen</t>
        </is>
      </c>
      <c r="B17540" t="inlineStr"/>
      <c r="C17540" t="inlineStr"/>
      <c r="D17540" t="inlineStr">
        <is>
          <t>phơi nắng, tắm nắng, sưởi, hơ - phơi</t>
        </is>
      </c>
    </row>
    <row r="17541">
      <c r="A17541" t="inlineStr">
        <is>
          <t>Sonnenaufgang</t>
        </is>
      </c>
      <c r="B17541" t="inlineStr"/>
      <c r="C17541" t="inlineStr"/>
      <c r="D17541" t="inlineStr">
        <is>
          <t>lúc mặt trời mọc, bình minh</t>
        </is>
      </c>
    </row>
    <row r="17542">
      <c r="A17542" t="inlineStr">
        <is>
          <t>Sonnenblume</t>
        </is>
      </c>
      <c r="B17542" t="inlineStr"/>
      <c r="C17542" t="inlineStr"/>
      <c r="D17542" t="inlineStr">
        <is>
          <t>cây hướng dương</t>
        </is>
      </c>
    </row>
    <row r="17543">
      <c r="A17543" t="inlineStr">
        <is>
          <t>Sonnenbrand</t>
        </is>
      </c>
      <c r="B17543" t="inlineStr"/>
      <c r="C17543" t="inlineStr"/>
      <c r="D17543" t="inlineStr">
        <is>
          <t>sự rám nắng, sự sạm nắng, màu sạm nắng - vỏ dà, vỏ thuộc da, màu nâu, màu da rám nắng</t>
        </is>
      </c>
    </row>
    <row r="17544">
      <c r="A17544" t="inlineStr">
        <is>
          <t>Sonnenfinsternis</t>
        </is>
      </c>
      <c r="B17544" t="inlineStr"/>
      <c r="C17544" t="inlineStr"/>
      <c r="D17544">
        <f> die Sonnenfinsternis +</f>
        <v/>
      </c>
    </row>
    <row r="17545">
      <c r="A17545" t="inlineStr">
        <is>
          <t>Sonnenlicht</t>
        </is>
      </c>
      <c r="B17545" t="inlineStr"/>
      <c r="C17545" t="inlineStr"/>
      <c r="D17545" t="inlineStr">
        <is>
          <t>ánh sáng mặt trời = undurchdringlich für Sonnenlicht +</t>
        </is>
      </c>
    </row>
    <row r="17546">
      <c r="A17546" t="inlineStr">
        <is>
          <t>Sonnenliegehalle</t>
        </is>
      </c>
      <c r="B17546" t="inlineStr"/>
      <c r="C17546" t="inlineStr"/>
      <c r="D17546" t="inlineStr">
        <is>
          <t>nhà tắm nắng</t>
        </is>
      </c>
    </row>
    <row r="17547">
      <c r="A17547" t="inlineStr">
        <is>
          <t>sonnenlos</t>
        </is>
      </c>
      <c r="B17547" t="inlineStr"/>
      <c r="C17547" t="inlineStr"/>
      <c r="D17547" t="inlineStr">
        <is>
          <t>không có mặt trời, không có ánh nắng, tối tăm</t>
        </is>
      </c>
    </row>
    <row r="17548">
      <c r="A17548" t="inlineStr">
        <is>
          <t>Sonnenschein</t>
        </is>
      </c>
      <c r="B17548" t="inlineStr"/>
      <c r="C17548" t="inlineStr"/>
      <c r="D17548" t="inlineStr">
        <is>
          <t>mặt trời, vừng thái dương, ánh nắng, ánh mặt trời, thế, thời, ngày, năm, cụm đèn trần sun-burner) - ánh sáng mặt trời, sự vui tươi, sự hớn hở, sự tươi sáng, nắng = im Sonnenschein +</t>
        </is>
      </c>
    </row>
    <row r="17549">
      <c r="A17549" t="inlineStr">
        <is>
          <t>Sonnenschirm</t>
        </is>
      </c>
      <c r="B17549" t="inlineStr"/>
      <c r="C17549" t="inlineStr"/>
      <c r="D17549" t="inlineStr">
        <is>
          <t>cái dù - ô, dù, mái che nắng</t>
        </is>
      </c>
    </row>
    <row r="17550">
      <c r="A17550" t="inlineStr">
        <is>
          <t>Sonnensegel</t>
        </is>
      </c>
      <c r="B17550" t="inlineStr"/>
      <c r="C17550" t="inlineStr"/>
      <c r="D17550" t="inlineStr">
        <is>
          <t>tấm vải bạt, mái hiên</t>
        </is>
      </c>
    </row>
    <row r="17551">
      <c r="A17551" t="inlineStr">
        <is>
          <t>Sonnenstich</t>
        </is>
      </c>
      <c r="B17551" t="inlineStr"/>
      <c r="C17551" t="inlineStr"/>
      <c r="D17551" t="inlineStr">
        <is>
          <t>sự say nắng</t>
        </is>
      </c>
    </row>
    <row r="17552">
      <c r="A17552" t="inlineStr">
        <is>
          <t>Sonnenstrahl</t>
        </is>
      </c>
      <c r="B17552" t="inlineStr"/>
      <c r="C17552" t="inlineStr"/>
      <c r="D17552" t="inlineStr">
        <is>
          <t>tia nắng</t>
        </is>
      </c>
    </row>
    <row r="17553">
      <c r="A17553" t="inlineStr">
        <is>
          <t>Sonnenuntergang</t>
        </is>
      </c>
      <c r="B17553" t="inlineStr"/>
      <c r="C17553" t="inlineStr"/>
      <c r="D17553" t="inlineStr">
        <is>
          <t>lúc mặt trời lặn - lúc xế chiều = bei Sonnenuntergang +</t>
        </is>
      </c>
    </row>
    <row r="17554">
      <c r="A17554" t="inlineStr">
        <is>
          <t>Sonnenwende</t>
        </is>
      </c>
      <c r="B17554" t="inlineStr"/>
      <c r="C17554" t="inlineStr"/>
      <c r="D17554" t="inlineStr">
        <is>
          <t>cây vòi voi, màu đỏ ánh xanh, đá heliotrope = die Sonnenwende +</t>
        </is>
      </c>
    </row>
    <row r="17555">
      <c r="A17555" t="inlineStr">
        <is>
          <t>sonnig</t>
        </is>
      </c>
      <c r="B17555" t="inlineStr"/>
      <c r="C17555" t="inlineStr"/>
      <c r="D17555" t="inlineStr">
        <is>
          <t>nắng, có nhiều ánh nắng, vui vẻ, hớn hở, tươi sáng</t>
        </is>
      </c>
    </row>
    <row r="17556">
      <c r="A17556" t="inlineStr">
        <is>
          <t>Sonntag</t>
        </is>
      </c>
      <c r="B17556" t="inlineStr"/>
      <c r="C17556" t="inlineStr"/>
      <c r="D17556">
        <f> einschließlich Sonntag + = die Ausstellung beginnt am Sonntag +</f>
        <v/>
      </c>
    </row>
    <row r="17557">
      <c r="A17557" t="inlineStr">
        <is>
          <t>sonor</t>
        </is>
      </c>
      <c r="B17557" t="inlineStr"/>
      <c r="C17557" t="inlineStr"/>
      <c r="D17557" t="inlineStr">
        <is>
          <t>kêu, sonorous râle tiếng ran giòn</t>
        </is>
      </c>
    </row>
    <row r="17558">
      <c r="A17558" t="inlineStr">
        <is>
          <t>sonst</t>
        </is>
      </c>
      <c r="B17558" t="inlineStr"/>
      <c r="C17558" t="inlineStr"/>
      <c r="D17558" t="inlineStr">
        <is>
          <t>ngoài ra, hơn nữa, vả lại, vả chăng, ngoài... ra - khác, nữa, nếu không - cách khác, nếu không thì..., mặt khác, về mặt khác</t>
        </is>
      </c>
    </row>
    <row r="17559">
      <c r="A17559" t="inlineStr">
        <is>
          <t>sonstwo</t>
        </is>
      </c>
      <c r="B17559" t="inlineStr"/>
      <c r="C17559" t="inlineStr"/>
      <c r="D17559" t="inlineStr">
        <is>
          <t>ở một nơi nào khác</t>
        </is>
      </c>
    </row>
    <row r="17560">
      <c r="A17560" t="inlineStr">
        <is>
          <t>Sophist</t>
        </is>
      </c>
      <c r="B17560" t="inlineStr"/>
      <c r="C17560" t="inlineStr"/>
      <c r="D17560" t="inlineStr">
        <is>
          <t>người hay chơi chữ, người hay nói nước đôi, người hay nói lảng, người hay lý sự cùn, người hay nguỵ biện - nhà nguỵ biện, giáo sự triết học</t>
        </is>
      </c>
    </row>
    <row r="17561">
      <c r="A17561" t="inlineStr">
        <is>
          <t>Sophisterei</t>
        </is>
      </c>
      <c r="B17561" t="inlineStr"/>
      <c r="C17561" t="inlineStr"/>
      <c r="D17561" t="inlineStr">
        <is>
          <t>ảo tưởng, sự sai lầm, ý kiến sai lầm, nguỵ biện, thuyết nguỵ biện, tính chất dối trá, tính chất lừa dối, tính chất trá nguỵ - sự nguỵ biện, sự làm thành rắc rối, sự làm thành tinh vi, những thích thú phức tạp, sự làm giả, sự xuyên tạc, sự pha loãng</t>
        </is>
      </c>
    </row>
    <row r="17562">
      <c r="A17562" t="inlineStr">
        <is>
          <t>sophistisch</t>
        </is>
      </c>
      <c r="B17562" t="inlineStr"/>
      <c r="C17562" t="inlineStr"/>
      <c r="D17562" t="inlineStr">
        <is>
          <t>nguỵ biện</t>
        </is>
      </c>
    </row>
    <row r="17563">
      <c r="A17563" t="inlineStr">
        <is>
          <t>Sopran</t>
        </is>
      </c>
      <c r="B17563" t="inlineStr"/>
      <c r="C17563" t="inlineStr"/>
      <c r="D17563" t="inlineStr">
        <is>
          <t>bài bình luận dài, bài bình luận dài dòng, bài ca, khúc ca, giọng trẻ cao = der Sopran + = Sopran singen +</t>
        </is>
      </c>
    </row>
    <row r="17564">
      <c r="A17564" t="inlineStr">
        <is>
          <t>Sopranistin</t>
        </is>
      </c>
      <c r="B17564" t="inlineStr"/>
      <c r="C17564" t="inlineStr"/>
      <c r="D17564" t="inlineStr">
        <is>
          <t>giọng nữ cao, người hát giọng nữ cao sopranist), bè xôpran</t>
        </is>
      </c>
    </row>
    <row r="17565">
      <c r="A17565" t="inlineStr">
        <is>
          <t>Sorge</t>
        </is>
      </c>
      <c r="B17565" t="inlineStr"/>
      <c r="C17565" t="inlineStr"/>
      <c r="D17565" t="inlineStr">
        <is>
          <t>mối lo, mối lo âu, mối băn khoăn, sự lo lắng, lòng ước ao, lòng khao khát, sự khắc khoải - sự chăn sóc, sự chăm nom, sự giữ gìn, sự bảo dưỡng, sự chăm chú, sự chú ý, sự cẩn thận, sự thận trọng, sự lo âu - sự sợ, sự sợ hãi, sự kinh sợ, sự lo ngại, sự e ngại - vấn đề, bài toán, điều khó hiểu, thế cờ, bàn luận đến một vấn đề, có vấn đề, có luận đề - nỗi đau đớn, sự buồn rầu, sự buồn phiền, sự kêu than, sự than van - 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bệnh, sự hỏng hóc, sự trục trắc - điều lo nghĩ, điều làm phiền, điều khó chịu, sự nhạy = die Sorge + = die Sorge + = Sorge tragen +</t>
        </is>
      </c>
    </row>
    <row r="17566">
      <c r="A17566" t="inlineStr">
        <is>
          <t>sorgen</t>
        </is>
      </c>
      <c r="B17566" t="inlineStr"/>
      <c r="C17566" t="inlineStr"/>
      <c r="D17566" t="inlineStr">
        <is>
          <t>sắp xếp, sắp đặt, sửa soạn, thu xếp, chuẩn bị, dàn xếp, hoà giải, cải biên, soạn lại, chỉnh hợp, lắp ráp, sắp xếp thành hàng ngũ chỉnh tề, đồng ý, thoả thuận, đứng thành hàng ngũ chỉnh tề - cung cấp thực phẩm, lương thực, phục vụ cho, mua vui cho, giải trí cho - + for, against) chuẩn bị đầy đủ, dự phòng, + for) cung cấp, chu cấp, lo cho cái ăn cái mặc cho, lo liệu cho, + with, for, to) cung cấp, kiếm cho, quy định, chỉ định - bổ nhiệm = sorgen für + = sich sorgen + = sich sorgen + = dafür sorgen + = für sich selbst sorgen +</t>
        </is>
      </c>
    </row>
    <row r="17567">
      <c r="A17567" t="inlineStr">
        <is>
          <t>sorgenfrei</t>
        </is>
      </c>
      <c r="B17567" t="inlineStr"/>
      <c r="C17567" t="inlineStr"/>
      <c r="D17567" t="inlineStr">
        <is>
          <t>vô tư lự, thảnh thơi</t>
        </is>
      </c>
    </row>
    <row r="17568">
      <c r="A17568" t="inlineStr">
        <is>
          <t>sorgenvoll</t>
        </is>
      </c>
      <c r="B17568" t="inlineStr"/>
      <c r="C17568" t="inlineStr"/>
      <c r="D17568" t="inlineStr">
        <is>
          <t>áy náy, lo âu, lo lắng, băn khoăn, ước ao, khao khát, khắc khoải, đáng lo ngại, nguy ngập</t>
        </is>
      </c>
    </row>
    <row r="17569">
      <c r="A17569" t="inlineStr">
        <is>
          <t>Sorgfalt</t>
        </is>
      </c>
      <c r="B17569" t="inlineStr"/>
      <c r="C17569" t="inlineStr"/>
      <c r="D17569" t="inlineStr">
        <is>
          <t>sự đúng đắn, sự chính xác, độ chính xác - sự chăn sóc, sự chăm nom, sự giữ gìn, sự bảo dưỡng, sự chăm chú, sự chú ý, sự cẩn thận, sự thận trọng, sự lo âu, sự lo lắng - sự lưu ý - sự dè dặt - sự siêng năng, sự chuyên cần, sự cần cù, xe ngựa chở khách - - tính cá biệt, tính riêng biệt, đặc tính, đặc điểm, nét đặc thù, tính kỹ lưỡng, tính cặn kẽ, tính câu nệ đến từng chi tiết, tính khảnh, tính cảnh vẻ, sự khó chịu - sự ngẫm nghĩ, sự nghĩ ngợi, sự trầm tư, sự tư lự, tính có suy nghĩ, tính chín chắn, tính thận trọng, sự ân cần, sự quan tâm = die gebührende Sorgfalt +</t>
        </is>
      </c>
    </row>
    <row r="17570">
      <c r="A17570" t="inlineStr">
        <is>
          <t>sorglos</t>
        </is>
      </c>
      <c r="B17570" t="inlineStr"/>
      <c r="C17570" t="inlineStr"/>
      <c r="D17570" t="inlineStr">
        <is>
          <t>ở trên cao, thoáng khí, thông khí, thoáng gió, lộng gió, vô hình, hư không, mỏng nhẹ, nhẹ nhàng, duyên dáng, uyển chuyển, vui, vui nhộn, thảnh thơi, thoải mái, ung dung, hão, hời hợt, thiếu nghiêm túc - vô tư lự - không để ý, không lưu ý, không chú ý, sơ ý, không cẩn thận, cẩu thả, không chính xác, vô tư, không lo nghĩ - kiêu ngạo, ngạo mạng, xẵng, không trịnh trọng, phóng túng - thanh thản, không lo lắng, thanh thoát, dễ, dễ dàng, dễ dãi, dễ tính, dễ thuyết phục, ít người mua, ế ẩm, easily - nhộn, vui tếu, say đòn, ngớ ngẩn, ngốc nghếch - ẩu, bừa, được đâu hay đó, liều lĩnh - lặng lẽ, yên lặng, yên tĩnh, thanh bình - lãnh đạm, vô tình, hờ hững, không quan tâm, không tha thiết - - - không lưu tâm đến, quên, thờ ơ</t>
        </is>
      </c>
    </row>
    <row r="17571">
      <c r="A17571" t="inlineStr">
        <is>
          <t>Sorglosigkeit</t>
        </is>
      </c>
      <c r="B17571" t="inlineStr"/>
      <c r="C17571" t="inlineStr"/>
      <c r="D17571" t="inlineStr">
        <is>
          <t>sự thiếu thận trọng, sự cẩu thả, sự vô ý - tính không lo nghĩ, tính vô tâm - sự yên ổn, sự an toàn, sự an ninh, tổ chức bảo vệ, cơ quan bảo vệ, sự bảo đảm, vật bảo đảm, chứng khoán</t>
        </is>
      </c>
    </row>
    <row r="17572">
      <c r="A17572" t="inlineStr">
        <is>
          <t>sorgsam</t>
        </is>
      </c>
      <c r="B17572" t="inlineStr"/>
      <c r="C17572" t="inlineStr"/>
      <c r="D17572" t="inlineStr">
        <is>
          <t>cân, cầm, nhấc xem nặng nhẹ, cân nhấc, đắn đo, cân nặng, nặng, được cân, có trọng lượng, có tác dụng, có nh hưởng, có tầm quan trọng lớn, đè nặng, ám nh, day dứt</t>
        </is>
      </c>
    </row>
    <row r="17573">
      <c r="A17573" t="inlineStr">
        <is>
          <t>Sorte</t>
        </is>
      </c>
      <c r="B17573" t="inlineStr"/>
      <c r="C17573" t="inlineStr"/>
      <c r="D17573" t="inlineStr">
        <is>
          <t>nhãn, loại hàng, dấu sắt nung, vết dấu sắt nung, vết nhơ, vết nhục, khúc củi đang cháy dở, cây đuốc, thanh gươm, thanh kiếm, bệnh gỉ - nòi, giống, dòng dõi - Grát, cấp bậc, mức, độ, hạng, loại, tầng lớp, điểm, điểm số, lớp, dốc, độ dốc &amp; ), giống súc vật cải tạo - loài giống, thứ, cái cùng loại, cái đúng như vậy, cái đại khái giống như, cái gần giống, cái tàm tạm gọi là, bản tính, tính chất, hiện vật - bậc, ngôi, hàng, cấp, giai cấp, thứ tự, trật tự, nội quy, thủ tục - kiểu, cách, bộ chữ - kiểu mẫu, chữ in, đại diện điển hình = schlimmster Sorte +</t>
        </is>
      </c>
    </row>
    <row r="17574">
      <c r="A17574" t="inlineStr">
        <is>
          <t>Sortieren</t>
        </is>
      </c>
      <c r="B17574" t="inlineStr"/>
      <c r="C17574" t="inlineStr"/>
      <c r="D17574" t="inlineStr">
        <is>
          <t>sự phân hạng, sự phân loại, sự sắp xếp thành loại, mặt hàng sắp xếp thành loại, sự làm cho hợp nhau</t>
        </is>
      </c>
    </row>
    <row r="17575">
      <c r="A17575" t="inlineStr">
        <is>
          <t>sortieren</t>
        </is>
      </c>
      <c r="B17575" t="inlineStr"/>
      <c r="C17575" t="inlineStr"/>
      <c r="D17575" t="inlineStr">
        <is>
          <t>chia loại, phân loại, sắp xếp thành loại, làm cho xứng nhau, làm cho hợp nhau, sắp xếp các mặt hàng để bày biện, cung cấp các mặt hàng, assort with ẩn ý với, tương đắc với - giao du với, assort with hợp với, xứng nhau, ở vào một loại - - sắp, xếp, lựa, phân hạng, sửa thoai thoải, tăng lên, + up) lai cải tạo, đánh nhạt dần, thay đổi dần dần, sắp xếp theo mức độ tăng - lựa chọn, sắp xếp, phù hợp, thích hợp - đóng bằng đinh kẹp, đóng bằng dây thép rập, lựa theo sợi, phân loại theo sợi</t>
        </is>
      </c>
    </row>
    <row r="17576">
      <c r="A17576" t="inlineStr">
        <is>
          <t>sortiert</t>
        </is>
      </c>
      <c r="B17576" t="inlineStr"/>
      <c r="C17576" t="inlineStr"/>
      <c r="D17576">
        <f> nicht sortiert +</f>
        <v/>
      </c>
    </row>
    <row r="17577">
      <c r="A17577" t="inlineStr">
        <is>
          <t>Sortierung</t>
        </is>
      </c>
      <c r="B17577" t="inlineStr"/>
      <c r="C17577" t="inlineStr"/>
      <c r="D17577" t="inlineStr">
        <is>
          <t>thứ, loại, hạng, kiểu, cách, bộ chữ</t>
        </is>
      </c>
    </row>
    <row r="17578">
      <c r="A17578" t="inlineStr">
        <is>
          <t>Sortiment</t>
        </is>
      </c>
      <c r="B17578" t="inlineStr"/>
      <c r="C17578" t="inlineStr"/>
      <c r="D17578" t="inlineStr">
        <is>
          <t>sự phân hạng, sự phân loại, sự sắp xếp thành loại, mặt hàng sắp xếp thành loại, sự làm cho hợp nhau - sự lựa, sự chọn, sự lựa chọn, quyền chọn, khả năng lựa chọn, người được chọn, vật được chọn, các thứ để chọn, tinh hoa, phần tử ưu tú - sự tập họp, sự tụ họp, sự thu, sự lượm, sự góp nhặt, sự sưu tầm, tập sưu tầm, sự quyên góp, kỳ thi học kỳ - bộ, tập hợp, ván, xéc, bọn, đám, đoàn, lũ, giới, cành chiết, cành giăm, quả mới đậu, chiều tà, lúc mặt trời lặn, chiều hướng, khuynh hướng, hình thể, dáng dấp, kiểu cách, lớp vữa ngoài, cột gỗ chống hâm - lứa trứng, tảng đá, máy, nhóm máy, thiết bị, cảnh dựng, máy thu thanh radio set wireless set), máy truyền hình television set)</t>
        </is>
      </c>
    </row>
    <row r="17579">
      <c r="A17579" t="inlineStr">
        <is>
          <t>Sortimenter</t>
        </is>
      </c>
      <c r="B17579" t="inlineStr"/>
      <c r="C17579" t="inlineStr"/>
      <c r="D17579" t="inlineStr">
        <is>
          <t>người bán sách</t>
        </is>
      </c>
    </row>
    <row r="17580">
      <c r="A17580" t="inlineStr">
        <is>
          <t>Soubrette</t>
        </is>
      </c>
      <c r="B17580" t="inlineStr"/>
      <c r="C17580" t="inlineStr"/>
      <c r="D17580" t="inlineStr">
        <is>
          <t>cô nhài, cô hầu</t>
        </is>
      </c>
    </row>
    <row r="17581">
      <c r="A17581" t="inlineStr">
        <is>
          <t>Souffleur</t>
        </is>
      </c>
      <c r="B17581" t="inlineStr"/>
      <c r="C17581" t="inlineStr"/>
      <c r="D17581" t="inlineStr">
        <is>
          <t>người nhắc, người nhắc vở</t>
        </is>
      </c>
    </row>
    <row r="17582">
      <c r="A17582" t="inlineStr">
        <is>
          <t>Soutane</t>
        </is>
      </c>
      <c r="B17582" t="inlineStr"/>
      <c r="C17582" t="inlineStr"/>
      <c r="D17582" t="inlineStr">
        <is>
          <t>áo thầy tu</t>
        </is>
      </c>
    </row>
    <row r="17583">
      <c r="A17583" t="inlineStr">
        <is>
          <t>soviel</t>
        </is>
      </c>
      <c r="B17583" t="inlineStr"/>
      <c r="C17583" t="inlineStr"/>
      <c r="D17583">
        <f> soviel er weiß + = soviel ich weiß + = noch einmal soviel +</f>
        <v/>
      </c>
    </row>
    <row r="17584">
      <c r="A17584" t="inlineStr">
        <is>
          <t>sowieso</t>
        </is>
      </c>
      <c r="B17584" t="inlineStr"/>
      <c r="C17584" t="inlineStr"/>
      <c r="D17584" t="inlineStr">
        <is>
          <t>thế nào cũng được, cách nào cũng được, dầu sao chăng nữa, dù thế nào đi nữa, đại khái, qua loa, tuỳ tiện, được chăng hay chớ, cẩu thả, lộn xộn, lung tung</t>
        </is>
      </c>
    </row>
    <row r="17585">
      <c r="A17585" t="inlineStr">
        <is>
          <t>Sowjet</t>
        </is>
      </c>
      <c r="B17585" t="inlineStr"/>
      <c r="C17585" t="inlineStr"/>
      <c r="D17585">
        <f> der Oberste Sowjet +</f>
        <v/>
      </c>
    </row>
    <row r="17586">
      <c r="A17586" t="inlineStr">
        <is>
          <t>sowjetisieren</t>
        </is>
      </c>
      <c r="B17586" t="inlineStr"/>
      <c r="C17586" t="inlineStr"/>
      <c r="D17586" t="inlineStr">
        <is>
          <t>xô viết hoá</t>
        </is>
      </c>
    </row>
    <row r="17587">
      <c r="A17587" t="inlineStr">
        <is>
          <t>Sowjetisierung</t>
        </is>
      </c>
      <c r="B17587" t="inlineStr"/>
      <c r="C17587" t="inlineStr"/>
      <c r="D17587" t="inlineStr">
        <is>
          <t>sự xô viết hoá</t>
        </is>
      </c>
    </row>
    <row r="17588">
      <c r="A17588" t="inlineStr">
        <is>
          <t>sowohl</t>
        </is>
      </c>
      <c r="B17588" t="inlineStr"/>
      <c r="C17588" t="inlineStr"/>
      <c r="D17588">
        <f> sowohl ... als auch +</f>
        <v/>
      </c>
    </row>
    <row r="17589">
      <c r="A17589" t="inlineStr">
        <is>
          <t>sozial</t>
        </is>
      </c>
      <c r="B17589" t="inlineStr"/>
      <c r="C17589" t="inlineStr"/>
      <c r="D17589" t="inlineStr">
        <is>
          <t>có tính chất xã hội, có tính chất thành viên của một tập thể, sống thành xã hội, thuộc quan hệ giữa người và người, thuộc xã hội, của các đồng minh, với các đồng minh</t>
        </is>
      </c>
    </row>
    <row r="17590">
      <c r="A17590" t="inlineStr">
        <is>
          <t>Sozialhilfe</t>
        </is>
      </c>
      <c r="B17590" t="inlineStr"/>
      <c r="C17590" t="inlineStr"/>
      <c r="D17590" t="inlineStr">
        <is>
          <t>hạnh phúc, phúc lợi, sự bo vệ, sự chăm sóc</t>
        </is>
      </c>
    </row>
    <row r="17591">
      <c r="A17591" t="inlineStr">
        <is>
          <t>Sozialisierung</t>
        </is>
      </c>
      <c r="B17591" t="inlineStr"/>
      <c r="C17591" t="inlineStr"/>
      <c r="D17591" t="inlineStr">
        <is>
          <t>sự xã hội hoá</t>
        </is>
      </c>
    </row>
    <row r="17592">
      <c r="A17592" t="inlineStr">
        <is>
          <t>Sozialismus</t>
        </is>
      </c>
      <c r="B17592" t="inlineStr"/>
      <c r="C17592" t="inlineStr"/>
      <c r="D17592" t="inlineStr">
        <is>
          <t>chủ nghĩa xã hội = der real existierende Sozialismus + = die Partei des Demokratischen Sozialismus +</t>
        </is>
      </c>
    </row>
    <row r="17593">
      <c r="A17593" t="inlineStr">
        <is>
          <t>Sozialist</t>
        </is>
      </c>
      <c r="B17593" t="inlineStr"/>
      <c r="C17593" t="inlineStr"/>
      <c r="D17593" t="inlineStr">
        <is>
          <t>người theo chủ nghĩa xã hội, đảng viên đảng Xã hội</t>
        </is>
      </c>
    </row>
    <row r="17594">
      <c r="A17594" t="inlineStr">
        <is>
          <t>Sozialversicherung</t>
        </is>
      </c>
      <c r="B17594" t="inlineStr"/>
      <c r="C17594" t="inlineStr"/>
      <c r="D17594">
        <f> die Sozialversicherung + = die Sozialversicherung + = der Bevollmächtigte für Sozialversicherung + = der Ausweis für Arbeit und Sozialversicherung +</f>
        <v/>
      </c>
    </row>
    <row r="17595">
      <c r="A17595" t="inlineStr">
        <is>
          <t>Soziologe</t>
        </is>
      </c>
      <c r="B17595" t="inlineStr"/>
      <c r="C17595" t="inlineStr"/>
      <c r="D17595" t="inlineStr">
        <is>
          <t>nhà xã hội học</t>
        </is>
      </c>
    </row>
    <row r="17596">
      <c r="A17596" t="inlineStr">
        <is>
          <t>Soziologie</t>
        </is>
      </c>
      <c r="B17596" t="inlineStr"/>
      <c r="C17596" t="inlineStr"/>
      <c r="D17596" t="inlineStr">
        <is>
          <t>xã hội học</t>
        </is>
      </c>
    </row>
    <row r="17597">
      <c r="A17597" t="inlineStr">
        <is>
          <t>Soziussitz</t>
        </is>
      </c>
      <c r="B17597" t="inlineStr"/>
      <c r="C17597" t="inlineStr"/>
      <c r="D17597" t="inlineStr">
        <is>
          <t>nệm lót sau yên ngựa, yên đèo</t>
        </is>
      </c>
    </row>
    <row r="17598">
      <c r="A17598" t="inlineStr">
        <is>
          <t>Spachtel</t>
        </is>
      </c>
      <c r="B17598" t="inlineStr"/>
      <c r="C17598" t="inlineStr"/>
      <c r="D17598" t="inlineStr">
        <is>
          <t>dao trộn thuốc vẽ, cái đè lưỡi</t>
        </is>
      </c>
    </row>
    <row r="17599">
      <c r="A17599" t="inlineStr">
        <is>
          <t>Spalier</t>
        </is>
      </c>
      <c r="B17599" t="inlineStr"/>
      <c r="C17599" t="inlineStr"/>
      <c r="D17599" t="inlineStr">
        <is>
          <t>giàn đứng, cây trồng ở giàn đứng = das Spalier + = Spalier bilden + = am Spalier ziehen + = ein Spalier bilden +</t>
        </is>
      </c>
    </row>
    <row r="17600">
      <c r="A17600" t="inlineStr">
        <is>
          <t>Spalt</t>
        </is>
      </c>
      <c r="B17600" t="inlineStr"/>
      <c r="C17600" t="inlineStr"/>
      <c r="D17600" t="inlineStr">
        <is>
          <t>thằng, thằng cha, người bán hàng rong chap man), hàm, má, hàm dưới, má lợn, hàm ê tô, hàm kìm, số nhiều) chỗ nứt nẻ - khe, kẽ hở, kẽ nứt, chỗ mở hé, tiếng loảng xoảng, tiếng xủng xẻng, tiền, tiền đồng - đường nứt, kẽ - vết nứt, vết nẻ - chỗ nứt, khe nứt, rãnh, chỗ nẻ, chỗ gãy - chỗ gián đoạn, chỗ đứt quãng, chỗ thiếu sót, chỗ vấp hai nguyên âm - - chỗ rách, khe lá, khe núi, sự phân ly, sự chia rẽ, tiền thuê, tô, sự thuê, sự cướp bóc, sự cướp đoạt - đường rạch, khe hở, kẻ hở - = einen Spalt bilden +</t>
        </is>
      </c>
    </row>
    <row r="17601">
      <c r="A17601" t="inlineStr">
        <is>
          <t>Spaltbarkeit</t>
        </is>
      </c>
      <c r="B17601" t="inlineStr"/>
      <c r="C17601" t="inlineStr"/>
      <c r="D17601" t="inlineStr">
        <is>
          <t>tình trạng có thể tách ra được</t>
        </is>
      </c>
    </row>
    <row r="17602">
      <c r="A17602" t="inlineStr">
        <is>
          <t>Spalte</t>
        </is>
      </c>
      <c r="B17602" t="inlineStr"/>
      <c r="C17602" t="inlineStr"/>
      <c r="D17602" t="inlineStr">
        <is>
          <t>đường nứt, kẽ, khe - lỗ hổng, kẽ hở, chỗ trống, chỗ gián đoạn, chỗ thiếu sót, đèo, chỗ bị chọc thủng, khe hở, độ hở, khoảng cách giữa hai tầng cánh, sự khác nhau lớn - chỗ rách, khe lá, chỗ nẻ, kẽ nứt, khe núi, sự phân ly, sự chia rẽ, tiền thuê, tô, sự thuê, sự cướp bóc, sự cướp đoạt - đường nứt rạn, thớ chẻ, chỗ hé sáng = die Spalte +</t>
        </is>
      </c>
    </row>
    <row r="17603">
      <c r="A17603" t="inlineStr">
        <is>
          <t>Spalten</t>
        </is>
      </c>
      <c r="B17603" t="inlineStr"/>
      <c r="C17603" t="inlineStr"/>
      <c r="D17603" t="inlineStr">
        <is>
          <t>sự cắt, sự chia rẽ, sự phân chia, sự phân hoá</t>
        </is>
      </c>
    </row>
    <row r="17604">
      <c r="A17604" t="inlineStr">
        <is>
          <t>spalten</t>
        </is>
      </c>
      <c r="B17604" t="inlineStr"/>
      <c r="C17604" t="inlineStr"/>
      <c r="D17604" t="inlineStr">
        <is>
          <t>làm nứt nẻ, nứt nẻ, nẻ - chặt, đốn, bổ, chẻ, nói đứt đoạn, nói nhát gừng, chặt nhỏ, băm nhỏ, thay đổi luôn luôn, dao động, không kiến định, đổi chiều thình lình, trở thình lình, vỗ bập bềnh - rẽ, chia ra, tách ra, trung thành với, cổ dính chặt với, dính liền với, bám chặt lấy - quất đét đét, búng kêu tanh tách, bẻ kêu răng rắc, làm nứt, làm rạn, làm vỡ, kẹp vỡ, kêu răng rắc, kêu đen đét, nổ giòn, rạn nứt, vỡ, gãy &amp; ), nói chuyện vui, nói chuyện phiếm - đập gãy, đập vỗ, phá vỡ - - - xé, xé nát, làm đau đớn, giày vò, bứt, chia rẽ, chẻ ra, vung ra khỏi, giằng ra khỏi, nứt ra, nẻ ra - làm nứt ra, xẻ ra, bỏ ra - + off, away, from) chẻ ra, bị chẻ ra, nứt toác ra - cắt ra từng miếng, lạng ra từng mảnh, lạng, tước thành sợi - ghẻ, bửa, tách, chia ra từng phần, chia rẽ về một vấn đề, làm chia rẽ, gây bè phái, nứt, phân hoá, không nhất trí, chia nhau - + up, down, out, over, through, back...) nhảy, bật mạnh, nổi lên, hiện ra, nảy ra, xuất hiện, xuất phát, xuất thân, nứt rạn, cong, nổ, làm cho nhảy lên, làm cho bay lên - nhảy qua, làm nẻ, làm nổ, làm bật lên, đề ra, đưa ra, bất ngờ tuyên bố, bất ngờ đưa ra, lắp nhíp, lắp lò xo giảm xóc, đảm bảo cho được tha tù = spalten + = spalten + = sich spalten +</t>
        </is>
      </c>
    </row>
    <row r="17605">
      <c r="A17605" t="inlineStr">
        <is>
          <t>Spalter</t>
        </is>
      </c>
      <c r="B17605" t="inlineStr"/>
      <c r="C17605" t="inlineStr"/>
      <c r="D17605" t="inlineStr">
        <is>
          <t>người tách ra, người chia rẽ, cái để tách ra, cái để tẽ ra, cơn nhức đầu như búa bổ</t>
        </is>
      </c>
    </row>
    <row r="17606">
      <c r="A17606" t="inlineStr">
        <is>
          <t>Spaltmaschine</t>
        </is>
      </c>
      <c r="B17606" t="inlineStr"/>
      <c r="C17606" t="inlineStr"/>
      <c r="D17606" t="inlineStr">
        <is>
          <t>người tách ra, người chia rẽ, cái để tách ra, cái để tẽ ra, cơn nhức đầu như búa bổ</t>
        </is>
      </c>
    </row>
    <row r="17607">
      <c r="A17607" t="inlineStr">
        <is>
          <t>Spaltpilz</t>
        </is>
      </c>
      <c r="B17607" t="inlineStr"/>
      <c r="C17607" t="inlineStr"/>
      <c r="D17607" t="inlineStr">
        <is>
          <t>vi khuẩn</t>
        </is>
      </c>
    </row>
    <row r="17608">
      <c r="A17608" t="inlineStr">
        <is>
          <t>Spaltung</t>
        </is>
      </c>
      <c r="B17608" t="inlineStr"/>
      <c r="C17608" t="inlineStr"/>
      <c r="D17608" t="inlineStr">
        <is>
          <t>sự chia làm hai nhánh, sự rẽ đôi, chỗ chia làm hai nhánh, chỗ rẽ đôi, nhánh rẽ - sự đập gãy, sự đập vỗ, sự phá vỡ, sự gẫy vỡ, tình trạng xâu xé, tình trạng chia rẽ, sự đánh thủng - 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 - sự sinh sản phân đôi, sự phân hạt nhân - chỗ nứt, vết nứt, khe nứt, rãnh, chỗ nẻ, chỗ gãy - chỗ rách, kẽ hở, khe lá, kẽ nứt, khe núi, sự phân ly, tiền thuê, tô, sự thuê, sự cướp bóc, sự cướp đoạt - sự cắt, sự phân hoá - = die Spaltung + = die Spaltung +</t>
        </is>
      </c>
    </row>
    <row r="17609">
      <c r="A17609" t="inlineStr">
        <is>
          <t>Span</t>
        </is>
      </c>
      <c r="B17609" t="inlineStr"/>
      <c r="C17609" t="inlineStr"/>
      <c r="D17609" t="inlineStr">
        <is>
          <t>vỏ bào, vỏ tiện, mạt giũa, chỗ sức, chỗ mẻ, mảnh vỡ, khoanh mỏng, lát mỏng, khoai tây rán, tiền, thẻ, nan, miếng khoèo, miếng ngáng chân - thanh nẹp, xương ngón treo, bướu xương ngón treo, splinter-bone</t>
        </is>
      </c>
    </row>
    <row r="17610">
      <c r="A17610" t="inlineStr">
        <is>
          <t>Spanferkel</t>
        </is>
      </c>
      <c r="B17610" t="inlineStr"/>
      <c r="C17610" t="inlineStr"/>
      <c r="D17610" t="inlineStr">
        <is>
          <t>người quay thịt, lò quay thịt, chảo rang cà phê, máy rang cà phê, thức ăn quay nướng được, lò nung - người mút, người hút, ống hút, lợn sữa, cá voi mới đẻ, giác, rể mút, cá mút, chồi bên, Pittông bơm hút, người non nớt, người thiếu kinh nghiệm, người dễ bịp</t>
        </is>
      </c>
    </row>
    <row r="17611">
      <c r="A17611" t="inlineStr">
        <is>
          <t>Spange</t>
        </is>
      </c>
      <c r="B17611" t="inlineStr"/>
      <c r="C17611" t="inlineStr"/>
      <c r="D17611" t="inlineStr">
        <is>
          <t>trâm, ghim hoa - cái khoá, sự làm oằn</t>
        </is>
      </c>
    </row>
    <row r="17612">
      <c r="A17612" t="inlineStr">
        <is>
          <t>Spanier</t>
        </is>
      </c>
      <c r="B17612" t="inlineStr"/>
      <c r="C17612" t="inlineStr"/>
      <c r="D17612" t="inlineStr">
        <is>
          <t>Đông, người quý tộc Tây-ban-nha, người Tây-ban-nha, người ưu tú, người lỗi lạc, cán bộ giảng dạy, uỷ viên lãnh đạo, hiệu trưởng</t>
        </is>
      </c>
    </row>
    <row r="17613">
      <c r="A17613" t="inlineStr">
        <is>
          <t>spanisch</t>
        </is>
      </c>
      <c r="B17613" t="inlineStr"/>
      <c r="C17613" t="inlineStr"/>
      <c r="D17613">
        <f> mir kommt dies alles spanisch vor +</f>
        <v/>
      </c>
    </row>
    <row r="17614">
      <c r="A17614" t="inlineStr">
        <is>
          <t>Spann</t>
        </is>
      </c>
      <c r="B17614" t="inlineStr"/>
      <c r="C17614" t="inlineStr"/>
      <c r="D17614" t="inlineStr">
        <is>
          <t>mu bàn chân, phần mu, da mặt, vật hình mu bàn chân</t>
        </is>
      </c>
    </row>
    <row r="17615">
      <c r="A17615" t="inlineStr">
        <is>
          <t>Spanne</t>
        </is>
      </c>
      <c r="B17615" t="inlineStr"/>
      <c r="C17615" t="inlineStr"/>
      <c r="D17615" t="inlineStr">
        <is>
          <t>gang tay, chiều dài, nhịp cầu, khoảng cách ngắn, khoảng thời gian ngắn, nhà ươm cây hai mái, cặp, sải cánh, nút thòng lọng - sự trải ra, sự căng ra, sự giăng ra, sự truyền bá, chiều rộng, khoảng rộng, sự sổ ra, khăn trải, hai trang báo liền mặt, ảnh in suốt trang báo, dòng chữ chạy dài suốt trang báo - bữa tiệc linh đình, bữa ăn thịnh soạn, lãi sản xuất, chất phết lên bánh, sự phô trương, sự huênh hoang</t>
        </is>
      </c>
    </row>
    <row r="17616">
      <c r="A17616" t="inlineStr">
        <is>
          <t>spannen</t>
        </is>
      </c>
      <c r="B17616" t="inlineStr"/>
      <c r="C17616" t="inlineStr"/>
      <c r="D17616" t="inlineStr">
        <is>
          <t>cục cục, tặc lưỡi, chặc lưỡi, đặt vào bàn cặp, đặt vào ngàm, day day, vỗ nhẹ, lắc nhẹ, ném, liệng, quăng, vứt - lên cò súng, vểnh lên, hếch lên, dựng lên, nháy nháy ai, liếc nhìn ai, vênh váo ra vẻ thách thức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vẽ, vạch, thảo ra, mô tả,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căng, làm căng thẳng, bắt làm việc quá sức, bắt làm việc căng quá, lợi dụng quá mức, vi phạm, lạm quyền, ôm, lọc, để ráo nước, làm cong, làm méo, ra sức, rán sức, cố sức, gắng sức - cố gắng một cách ì ạch, vác ì ạch, căng ra, thẳng ra, kéo căng, lọc qua - giăng ra, duỗi ra, nong ra, lợi dụng, lạm dụng, nói phóng đại, nói ngoa, treo cổ, trải ra, chạy dài ra, giãn ra, rộng ra, co giãn, + out) nằm sóng soài, bị treo cổ - - chặt, khít lại, căng thẳng ra, mím chặt, thắt chặt, siết chặt, giữ chặt = spannen + = spannen +</t>
        </is>
      </c>
    </row>
    <row r="17617">
      <c r="A17617" t="inlineStr">
        <is>
          <t>spannend</t>
        </is>
      </c>
      <c r="B17617" t="inlineStr"/>
      <c r="C17617" t="inlineStr"/>
      <c r="D17617" t="inlineStr">
        <is>
          <t>kịch, như kịch, như đóng kịch, thích hợp với sân khấu, đột ngột gây cảm xúc mạnh mẽ, gây ấn tượng sâu sắc, gây xúc động, bi thảm - choán hết thì giờ, phải để nhiều tâm trí vào - kích thích, kích động, hứng thú, lý thú, hồi hộp, làm say mê, làm náo động, để kích thích - có nhiều nước, ẩm ướt, hay, rôm rả, nhiều màu sắc, đậm màu tươi</t>
        </is>
      </c>
    </row>
    <row r="17618">
      <c r="A17618" t="inlineStr">
        <is>
          <t>Spannerraupe</t>
        </is>
      </c>
      <c r="B17618" t="inlineStr"/>
      <c r="C17618" t="inlineStr"/>
      <c r="D17618" t="inlineStr">
        <is>
          <t>nhà hình học, sâu đo</t>
        </is>
      </c>
    </row>
    <row r="17619">
      <c r="A17619" t="inlineStr">
        <is>
          <t>Spannkraft</t>
        </is>
      </c>
      <c r="B17619" t="inlineStr"/>
      <c r="C17619" t="inlineStr"/>
      <c r="D17619" t="inlineStr">
        <is>
          <t>sự nổ, sức nổi, khả năng chóng phục hồi sức khoẻ, tinh thần hăng hái, tính sôi nổi, , tính vui vẻ, xu thế lên giá - tính co giãn &amp; ), tính đàn hồi, tính mềm dẻo, tính nhún nhẩy, tính bồng bột, tính bốc đồng, tính dễ tự tha thứ - nghị lực, sinh lực, sự hoạt động tích cực, khả năng tiềm tàng, năng lực tiềm tàng, sức lực, năng lượng - tính bật nảy, tính co giân, tính tính đàn hồi, khả năng phục hồi nhanh sức mạnh, sức bật, biến dạng đàn hồi, độ dai va đập - sự nhảy, cái nhảy, mùa xuân, suối, sự co dãn, sự bật lại, lò xo, nhíp, chỗ nhún, nguồn, gốc, căn nguyên, động cơ, chỗ cong, đường cong, chỗ nứt, đường nứt, sự rò, sự bị nước rỉ vào, dây buộc thuyền vào bến - con nước, bài hát vui, điệu múa vui = die Spannkraft +</t>
        </is>
      </c>
    </row>
    <row r="17620">
      <c r="A17620" t="inlineStr">
        <is>
          <t>Spannmuskel</t>
        </is>
      </c>
      <c r="B17620" t="inlineStr"/>
      <c r="C17620" t="inlineStr"/>
      <c r="D17620" t="inlineStr">
        <is>
          <t>cơ căng</t>
        </is>
      </c>
    </row>
    <row r="17621">
      <c r="A17621" t="inlineStr">
        <is>
          <t>Spannung</t>
        </is>
      </c>
      <c r="B17621" t="inlineStr"/>
      <c r="C17621" t="inlineStr"/>
      <c r="D17621" t="inlineStr">
        <is>
          <t>sức ép, áp lực &amp; ), áp suất, sự đè nặng, sự ép buộc, sự thúc bách, cảnh quẩn bách, sự vội vã, sự cấp bách, sự gấp, sự khẩn cấp, ứng suất - tình trạng chờ đợi, tình trạng hồi hộp, tình trạng chưa quyết định, sự tạm hoãn, sự đình chỉ, sự treo quyền - tình trạng căng, tính căng thẳng - sự căng, trạng thái căng, tình hình căng thẳng, sự căng thẳng, áp lực, điện áp - = die Spannung + = die Spannung +</t>
        </is>
      </c>
    </row>
    <row r="17622">
      <c r="A17622" t="inlineStr">
        <is>
          <t>Spannungs-</t>
        </is>
      </c>
      <c r="B17622" t="inlineStr"/>
      <c r="C17622" t="inlineStr"/>
      <c r="D17622" t="inlineStr">
        <is>
          <t>căng dãn ra, có thể căng dãn ra</t>
        </is>
      </c>
    </row>
    <row r="17623">
      <c r="A17623" t="inlineStr">
        <is>
          <t>Spannweite</t>
        </is>
      </c>
      <c r="B17623" t="inlineStr"/>
      <c r="C17623" t="inlineStr"/>
      <c r="D17623" t="inlineStr">
        <is>
          <t>sự mang, sự chịu đựng, sự sinh nở, sự sinh đẻ, phương diện, mặt, sự liên quan, mối quan hệ, ý nghĩa, nghĩa, cái giá, cái trụ, cái đệm, cuxinê, quân... vị trí phương hướng, hình vẽ và chữ đề - gang tay, chiều dài, nhịp cầu, khoảng cách ngắn, khoảng thời gian ngắn, nhà ươm cây hai mái, cặp, sải cánh, nút thòng lọng - sự trải ra, sự căng ra, sự giăng ra, sự truyền bá, chiều rộng, khoảng rộng, sự sổ ra, khăn trải, hai trang báo liền mặt, ảnh in suốt trang báo, dòng chữ chạy dài suốt trang báo - bữa tiệc linh đình, bữa ăn thịnh soạn, lãi sản xuất, chất phết lên bánh, sự phô trương, sự huênh hoang = die Spannweite +</t>
        </is>
      </c>
    </row>
    <row r="17624">
      <c r="A17624" t="inlineStr">
        <is>
          <t>Sparbuch</t>
        </is>
      </c>
      <c r="B17624" t="inlineStr"/>
      <c r="C17624" t="inlineStr"/>
      <c r="D17624" t="inlineStr">
        <is>
          <t>số tiền gửi ngân hàng</t>
        </is>
      </c>
    </row>
    <row r="17625">
      <c r="A17625" t="inlineStr">
        <is>
          <t>Sparen</t>
        </is>
      </c>
      <c r="B17625" t="inlineStr"/>
      <c r="C17625" t="inlineStr"/>
      <c r="D17625" t="inlineStr">
        <is>
          <t>sự tiết kiệm, tiền tiết kiệm</t>
        </is>
      </c>
    </row>
    <row r="17626">
      <c r="A17626" t="inlineStr">
        <is>
          <t>sparen</t>
        </is>
      </c>
      <c r="B17626" t="inlineStr"/>
      <c r="C17626" t="inlineStr"/>
      <c r="D17626" t="inlineStr">
        <is>
          <t>tiết kiệm, dành dụm, khéo sử dụng, gả chồng, lấy, cưới, cày cấy - cứu nguy, phá bóng cứu nguy, cứu vớt, để dành, tránh đỡ khỏi phải, tránh khỏi phải, đỡ khỏi phải, kịp, đuổi kịp, tằn tiện, bảo lưu - nạo, cạo, gọt, gạt, vét, làm cho nhăn, đánh bóng, làm kêu loẹt soẹt, kéo lê, cọ, quét, quẹt vào, cóp nhặt - không cần đến, có thừa, tha, tha thứ, dung thứ, miễn cho, ăn uống thanh đạm = sparen +</t>
        </is>
      </c>
    </row>
    <row r="17627">
      <c r="A17627" t="inlineStr">
        <is>
          <t>Sparer</t>
        </is>
      </c>
      <c r="B17627" t="inlineStr"/>
      <c r="C17627" t="inlineStr"/>
      <c r="D17627" t="inlineStr">
        <is>
          <t>cái để tiết kiệm, mẹo để tiết kiệm</t>
        </is>
      </c>
    </row>
    <row r="17628">
      <c r="A17628" t="inlineStr">
        <is>
          <t>Spargel</t>
        </is>
      </c>
      <c r="B17628" t="inlineStr"/>
      <c r="C17628" t="inlineStr"/>
      <c r="D17628" t="inlineStr">
        <is>
          <t>măng tây</t>
        </is>
      </c>
    </row>
    <row r="17629">
      <c r="A17629" t="inlineStr">
        <is>
          <t>Sparren</t>
        </is>
      </c>
      <c r="B17629" t="inlineStr"/>
      <c r="C17629" t="inlineStr"/>
      <c r="D17629" t="inlineStr">
        <is>
          <t>lon, quân hàm hình V = mit Sparren versehen +</t>
        </is>
      </c>
    </row>
    <row r="17630">
      <c r="A17630" t="inlineStr">
        <is>
          <t>sparsam</t>
        </is>
      </c>
      <c r="B17630" t="inlineStr"/>
      <c r="C17630" t="inlineStr"/>
      <c r="D17630" t="inlineStr">
        <is>
          <t>cẩn thận, dè dặt, thận trọng, khôn ngoan, từng trải, lõi đời - hà tiện - tiết kiệm, kinh tế - căn cơ, thanh đạm - trông nom, quản lý, khéo trông nom, quản lý giỏi, kinh doanh giỏi - thừa, dư, có để dành, sơ sài, gầy go, để thay thế - biết tằn tiện, dè xẻn - tằn tiện, thịnh vượng, phồn vinh = sparsam + = sparsam sein +</t>
        </is>
      </c>
    </row>
    <row r="17631">
      <c r="A17631" t="inlineStr">
        <is>
          <t>Sparsamkeit</t>
        </is>
      </c>
      <c r="B17631" t="inlineStr"/>
      <c r="C17631" t="inlineStr"/>
      <c r="D17631" t="inlineStr">
        <is>
          <t>sự quản lý kinh tế, nền kinh tế, tổ chức kinh tế, sự tiết kiệm, phương pháp tiết kiệm, cơ cấu tổ chức - tính căn cơ, tính tiết kiệm, tính chất thanh đạm - nghề làm ruộng, nghề nông, sự quản lý trông nom - sự tằn tiện, tính hà tiện, tính bủn xỉn - sự lo xa, sự lo trước, sự dự phòng, Thượng đế, trời, ý trời, mệnh trời, sự phù hộ của Thượng đế, sự phù hộ của trời - tính tằn tiện, cây thạch thung dung = die Sparsamkeit +</t>
        </is>
      </c>
    </row>
    <row r="17632">
      <c r="A17632" t="inlineStr">
        <is>
          <t>Sparte</t>
        </is>
      </c>
      <c r="B17632" t="inlineStr"/>
      <c r="C17632" t="inlineStr"/>
      <c r="D17632" t="inlineStr">
        <is>
          <t>cành cây, nhánh, ngả ..., chi, chi nhánh, ngành - hạng, loại, phạm trù - công nghiệp, sự chăm chỉ, tính cần cù, tính siêng năng industriousness), ngành kinh doanh, nghề làm ăn - sự cắt, chỗ cắt, phần cắt ra, đoạn cắt ra, khu vực, tiết đoạn, mặt cắt, tiết diện, phân chi, tiểu đội, lát cắt, tầng lớp nhân dân - hình quạt, quân khu - chủ đề, vấn đề, dân, thần dân, chủ ngữ, chủ thể, đối tượng, môn học, người, dịp, xác để mổ xẻ subject for dissection) - nghề, nghề nghiệp, thương nghiệp, thương mại, sự buôn bán, mậu dịch, ngành buôn bán, những người trong ngành buôn bán, ngành tàu ngầm, trade-wind</t>
        </is>
      </c>
    </row>
    <row r="17633">
      <c r="A17633" t="inlineStr">
        <is>
          <t>Spat</t>
        </is>
      </c>
      <c r="B17633" t="inlineStr"/>
      <c r="C17633" t="inlineStr"/>
      <c r="D17633" t="inlineStr">
        <is>
          <t>bệnh đau khớp = der Spat + = mit Spat behaftet +</t>
        </is>
      </c>
    </row>
    <row r="17634">
      <c r="A17634" t="inlineStr">
        <is>
          <t>Spatel</t>
        </is>
      </c>
      <c r="B17634" t="inlineStr"/>
      <c r="C17634" t="inlineStr"/>
      <c r="D17634" t="inlineStr">
        <is>
          <t>dao trộn thuốc vẽ, cái đè lưỡi = der Spatel +</t>
        </is>
      </c>
    </row>
    <row r="17635">
      <c r="A17635" t="inlineStr">
        <is>
          <t>Spaten</t>
        </is>
      </c>
      <c r="B17635" t="inlineStr"/>
      <c r="C17635" t="inlineStr"/>
      <c r="D17635" t="inlineStr">
        <is>
          <t>con pích, cái mai, cái thuổng, dao lạng mỡ cá voi, phần đuôi của cỗ pháo = der kurze Spaten +</t>
        </is>
      </c>
    </row>
    <row r="17636">
      <c r="A17636" t="inlineStr">
        <is>
          <t>Spatium</t>
        </is>
      </c>
      <c r="B17636" t="inlineStr"/>
      <c r="C17636" t="inlineStr"/>
      <c r="D17636" t="inlineStr">
        <is>
          <t>không gian, không trung, khoảng không, khoảng, chỗ, khoảng cách, khoảng cách chữ, phiến cách chữ</t>
        </is>
      </c>
    </row>
    <row r="17637">
      <c r="A17637" t="inlineStr">
        <is>
          <t>Spatz</t>
        </is>
      </c>
      <c r="B17637" t="inlineStr"/>
      <c r="C17637" t="inlineStr"/>
      <c r="D17637" t="inlineStr">
        <is>
          <t>chim sẻ</t>
        </is>
      </c>
    </row>
    <row r="17638">
      <c r="A17638" t="inlineStr">
        <is>
          <t>Spatzen</t>
        </is>
      </c>
      <c r="B17638" t="inlineStr"/>
      <c r="C17638" t="inlineStr"/>
      <c r="D17638">
        <f> Er schießt mit Kanonen nach Spatzen. +</f>
        <v/>
      </c>
    </row>
    <row r="17639">
      <c r="A17639" t="inlineStr">
        <is>
          <t>spazieren</t>
        </is>
      </c>
      <c r="B17639" t="inlineStr"/>
      <c r="C17639" t="inlineStr"/>
      <c r="D17639">
        <f> spazieren gehen + = spazieren führen +</f>
        <v/>
      </c>
    </row>
    <row r="17640">
      <c r="A17640" t="inlineStr">
        <is>
          <t>Spazierengehen</t>
        </is>
      </c>
      <c r="B17640" t="inlineStr"/>
      <c r="C17640" t="inlineStr"/>
      <c r="D17640" t="inlineStr">
        <is>
          <t>sự đi, sự đi bộ, sự đi dạo</t>
        </is>
      </c>
    </row>
    <row r="17641">
      <c r="A17641" t="inlineStr">
        <is>
          <t>spazierengehen</t>
        </is>
      </c>
      <c r="B17641" t="inlineStr"/>
      <c r="C17641" t="inlineStr"/>
      <c r="D17641" t="inlineStr">
        <is>
          <t>đi, đi bộ, đi tản bộ, hiện ra, xuất hiện, sống, ăn ở, cư xử, đi lang thang, cùng đi với, bắt đi, tập cho đi, dắt đi, dẫn đi</t>
        </is>
      </c>
    </row>
    <row r="17642">
      <c r="A17642" t="inlineStr">
        <is>
          <t>Spaziergang</t>
        </is>
      </c>
      <c r="B17642" t="inlineStr"/>
      <c r="C17642" t="inlineStr"/>
      <c r="D17642" t="inlineStr">
        <is>
          <t>sự làm cho thoáng khí, sự hong gió, sự hong khô, sự phơi khô, sự dạo mát, sự hóng mát, sự hóng gió, sự phô bày, sự phô trương - cuộc đi chơi - cuộc đi dạo, nơi dạo chơi - sự đi dạo, sự đi tản bộ - sự đi bộ, sự bước, sự dạo chơi, cách đi, cách bước, dáng đi, quãng đường, đường, đường đi dạo chơi, đường đi, vòng đi thường lệ, cuộc đi bộ thi, tầng lớp xã hội, nghề nghiệp, ngành - lĩnh vực hoạt động, bãi rào, sân nuôi = der gemächliche Spaziergang + = einen Spaziergang machen + = einen kleinen Spaziergang machen +</t>
        </is>
      </c>
    </row>
    <row r="17643">
      <c r="A17643" t="inlineStr">
        <is>
          <t>Spazierstock</t>
        </is>
      </c>
      <c r="B17643" t="inlineStr"/>
      <c r="C17643" t="inlineStr"/>
      <c r="D17643" t="inlineStr">
        <is>
          <t>cây trúc, cây mía sugar cane), cây lau, cây mây, sợi mây, can, ba toong, gậy, roi, thỏi - cái gậy, que củi, cán, dùi, que chỉ huy nhạc, cột buồm, người đần độn, người cứng đờ đờ, đợt bom, miền quê</t>
        </is>
      </c>
    </row>
    <row r="17644">
      <c r="A17644" t="inlineStr">
        <is>
          <t>Spazierweg</t>
        </is>
      </c>
      <c r="B17644" t="inlineStr"/>
      <c r="C17644" t="inlineStr"/>
      <c r="D17644" t="inlineStr">
        <is>
          <t>cuộc đi dạo, cuộc đi chơi, nơi dạo chơi</t>
        </is>
      </c>
    </row>
    <row r="17645">
      <c r="A17645" t="inlineStr">
        <is>
          <t>Specht</t>
        </is>
      </c>
      <c r="B17645" t="inlineStr"/>
      <c r="C17645" t="inlineStr"/>
      <c r="D17645" t="inlineStr">
        <is>
          <t>ánh sáng lung linh, ánh lửa bập bùng, sự rung rinh, cảm giác thoáng qua - chim gõ kiến</t>
        </is>
      </c>
    </row>
    <row r="17646">
      <c r="A17646" t="inlineStr">
        <is>
          <t>Speck</t>
        </is>
      </c>
      <c r="B17646" t="inlineStr"/>
      <c r="C17646" t="inlineStr"/>
      <c r="D17646" t="inlineStr">
        <is>
          <t>thịt lưng lợn muối xông khói, thịt hông lợn muối xông khói - thịt bò, số nhiều bò thịt, sức mạnh, thể lực, bắp thịt, lời phàn nàn, lời than vãn - mỡ cá voi, con sứa, nước mắt, sự khóc sưng cả mắt = Speck auslassen + = wie die Made im Speck leben +</t>
        </is>
      </c>
    </row>
    <row r="17647">
      <c r="A17647" t="inlineStr">
        <is>
          <t>speckig</t>
        </is>
      </c>
      <c r="B17647" t="inlineStr"/>
      <c r="C17647" t="inlineStr"/>
      <c r="D17647" t="inlineStr">
        <is>
          <t>nhiều m - ghẻ lở, bẩn thỉu, dơ dáy, xơ xác</t>
        </is>
      </c>
    </row>
    <row r="17648">
      <c r="A17648" t="inlineStr">
        <is>
          <t>Speckschnitte</t>
        </is>
      </c>
      <c r="B17648" t="inlineStr"/>
      <c r="C17648" t="inlineStr"/>
      <c r="D17648" t="inlineStr">
        <is>
          <t>miếng mỡ mỏng, lá mỡ mỏng, khoanh jăm bông mỏng</t>
        </is>
      </c>
    </row>
    <row r="17649">
      <c r="A17649" t="inlineStr">
        <is>
          <t>Speckseite</t>
        </is>
      </c>
      <c r="B17649" t="inlineStr"/>
      <c r="C17649" t="inlineStr"/>
      <c r="D17649" t="inlineStr">
        <is>
          <t>thịt hông lợn ướp muối và hun khói, miếng mỡ cá voi, miếng cá bơn, ván bìa = mit der Wurst nach der Speckseite werfen +</t>
        </is>
      </c>
    </row>
    <row r="17650">
      <c r="A17650" t="inlineStr">
        <is>
          <t>Speckstein</t>
        </is>
      </c>
      <c r="B17650" t="inlineStr"/>
      <c r="C17650" t="inlineStr"/>
      <c r="D17650">
        <f> der Speckstein +</f>
        <v/>
      </c>
    </row>
    <row r="17651">
      <c r="A17651" t="inlineStr">
        <is>
          <t>Spediteur</t>
        </is>
      </c>
      <c r="B17651" t="inlineStr"/>
      <c r="C17651" t="inlineStr"/>
      <c r="D17651" t="inlineStr">
        <is>
          <t>người đưa, người mang, người chuyên chở, hãng vận tải, cái đèo hang, người mang mầm bệnh, vật mang mầm bệnh, tàu chuyên chở, tàu sân bay air-craft carrier), chim bồ câu đưa thư carrier pigeon) - vật mang, vật đỡ, giá đỡ, chất mang, phần tử mang - người đem, băng tải conveyer belt) - - người kéo, người đẩy goòng - người dọn đồ furniture remover), thuốc tẩy, dụng cụ tháo, đồ m - nhà buôn chở hàng bằng tàu</t>
        </is>
      </c>
    </row>
    <row r="17652">
      <c r="A17652" t="inlineStr">
        <is>
          <t>Speer</t>
        </is>
      </c>
      <c r="B17652" t="inlineStr"/>
      <c r="C17652" t="inlineStr"/>
      <c r="D17652" t="inlineStr">
        <is>
          <t>cái lao - giáo, thương, trường thương - cán, tay cầm, càng xe, mũi tên, tia sáng, đường chớp, thân cọng, cuống, trục, hầm, lò, ống thông, đường thông - cái giáo, cái mác, cái thương, cái xiên, spearman</t>
        </is>
      </c>
    </row>
    <row r="17653">
      <c r="A17653" t="inlineStr">
        <is>
          <t>Speerwerfen</t>
        </is>
      </c>
      <c r="B17653" t="inlineStr"/>
      <c r="C17653" t="inlineStr"/>
      <c r="D17653" t="inlineStr">
        <is>
          <t>cái lao</t>
        </is>
      </c>
    </row>
    <row r="17654">
      <c r="A17654" t="inlineStr">
        <is>
          <t>Speiche</t>
        </is>
      </c>
      <c r="B17654" t="inlineStr"/>
      <c r="C17654" t="inlineStr"/>
      <c r="D17654" t="inlineStr">
        <is>
          <t>cái nan hoa, bậc thang, nấc thang, tay quay, que chèn, gậy chèn = die Speiche +</t>
        </is>
      </c>
    </row>
    <row r="17655">
      <c r="A17655" t="inlineStr">
        <is>
          <t>Speichel</t>
        </is>
      </c>
      <c r="B17655" t="inlineStr"/>
      <c r="C17655" t="inlineStr"/>
      <c r="D17655" t="inlineStr">
        <is>
          <t>bọt, bọt nước dãi, bọt mồ hôi, biển - nước bọt, nước dãi - tàu buôn nô lệ, người buôn nô lệ, sự ton hót, sự bợ đỡ, lời nói vớ vẩn, lời nói tầm bậy - chuyện uỷ mị sướt mướt, tình cảm uỷ mị - cái xiên, mũi đất, bờ ngầm, sự khạc, sự nhổ, sự phun phì phì, cơn mưa lún phún, cơm mưa ngắn, trận mưa tuyết ngắn, trứng, vật giống như hệt, người giống như hệt, mai - = Speichel absondern +</t>
        </is>
      </c>
    </row>
    <row r="17656">
      <c r="A17656" t="inlineStr">
        <is>
          <t>Speichellecker</t>
        </is>
      </c>
      <c r="B17656" t="inlineStr"/>
      <c r="C17656" t="inlineStr"/>
      <c r="D17656" t="inlineStr">
        <is>
          <t>kẻ bợ đỡ, kẻ xu nịnh, kẻ liếm gót - - ghuộm khoeo kẻ tôi tớ, kẻ hay bợ đỡ, kẻ học làm sang, kẻ thích người sang - người bợ đỡ, người xu nịnh</t>
        </is>
      </c>
    </row>
    <row r="17657">
      <c r="A17657" t="inlineStr">
        <is>
          <t>Speichelleckerei</t>
        </is>
      </c>
      <c r="B17657" t="inlineStr"/>
      <c r="C17657" t="inlineStr"/>
      <c r="D17657" t="inlineStr">
        <is>
          <t>thân phận người hầu, thân phận tôi đòi, cung cách xu nịnh bợ đỡ - thói bợ đỡ, thói xu nịnh</t>
        </is>
      </c>
    </row>
    <row r="17658">
      <c r="A17658" t="inlineStr">
        <is>
          <t>Speichen-</t>
        </is>
      </c>
      <c r="B17658" t="inlineStr"/>
      <c r="C17658" t="inlineStr"/>
      <c r="D17658" t="inlineStr">
        <is>
          <t>tia, xuyên tâm, toả tròn, xương quay</t>
        </is>
      </c>
    </row>
    <row r="17659">
      <c r="A17659" t="inlineStr">
        <is>
          <t>Speicher</t>
        </is>
      </c>
      <c r="B17659" t="inlineStr"/>
      <c r="C17659" t="inlineStr"/>
      <c r="D17659" t="inlineStr">
        <is>
          <t>nơi buôn bán, chợ, cửa hàng lớn - gác xép, giảng đàn, chuồng bồ câu, đành bồ câu, cú đánh võng lên - sự nhớ, trí nhớ, ký ức, kỷ niệm, sự tưởng nhớ - kho, chỗ chứa &amp; ), nơi chôn cất, người được ký thác tâm sự, người được ký thác điều bí mật - sự có nhiều, sự dồi dào, dự trữ, kho hàng, cửa hàng, cửa hiệu, cửa hàng bách hoá, hàng tích trữ, đồ dự trữ, hàng để cung cấp - = der Speicher + = der Speicher +</t>
        </is>
      </c>
    </row>
    <row r="17660">
      <c r="A17660" t="inlineStr">
        <is>
          <t>speichern</t>
        </is>
      </c>
      <c r="B17660" t="inlineStr"/>
      <c r="C17660" t="inlineStr"/>
      <c r="D17660" t="inlineStr">
        <is>
          <t>chất đống, chồng chất, tích luỹ, gom góp lại, làm giàu, tích của, thi cùng một lúc nhiều bằng - cứu nguy, phá bóng cứu nguy, cứu vớt, để dành, tiết kiệm, tránh đỡ khỏi phải, tránh khỏi phải, đỡ khỏi phải, kịp, đuổi kịp, tằn tiện, bảo lưu</t>
        </is>
      </c>
    </row>
    <row r="17661">
      <c r="A17661" t="inlineStr">
        <is>
          <t>Speicherung</t>
        </is>
      </c>
      <c r="B17661" t="inlineStr"/>
      <c r="C17661" t="inlineStr"/>
      <c r="D17661" t="inlineStr">
        <is>
          <t>sự xếp vào kho, kho, khu vực kho, thuế kho, sự tích luỹ</t>
        </is>
      </c>
    </row>
    <row r="17662">
      <c r="A17662" t="inlineStr">
        <is>
          <t>speien</t>
        </is>
      </c>
      <c r="B17662" t="inlineStr"/>
      <c r="C17662" t="inlineStr"/>
      <c r="D17662" t="inlineStr">
        <is>
          <t>ợ, phun ra - xiên, đâm xuyên, bờ ngầm, khạc, nhổ nước bọt, phun phì phì, làu bàu, mưa lún phún, bắn, toé, toé mực, nhổ, thốt ra, nói to</t>
        </is>
      </c>
    </row>
    <row r="17663">
      <c r="A17663" t="inlineStr">
        <is>
          <t>Speigatt</t>
        </is>
      </c>
      <c r="B17663" t="inlineStr"/>
      <c r="C17663" t="inlineStr"/>
      <c r="D17663" t="inlineStr">
        <is>
          <t>lỗ thông nước</t>
        </is>
      </c>
    </row>
    <row r="17664">
      <c r="A17664" t="inlineStr">
        <is>
          <t>Speise</t>
        </is>
      </c>
      <c r="B17664" t="inlineStr"/>
      <c r="C17664" t="inlineStr"/>
      <c r="D17664" t="inlineStr">
        <is>
          <t>nghị viên, hội nghị quốc tế, ở Ê-cốt) cuộc họp một ngày, đồ ăn thường ngày, chế độ ăn uống, chế độ ăn kiêng - đĩa, móm ăn, vật hình đĩa, chén, tách - tiền xe, tiền đò, tiền phà, tiền vé, khách đi xe thuê, thức ăn, đồ ăn, chế độ ăn - sự ăn, sự cho ăn, cỏ, đồng cỏ, suất lúa mạch, suất cỏ khô, bữa ăn, bữa chén, chất liệu, sự cung cấp, đạn, băng đạn - món ăn, dinh dưỡng - tình trạng hỗn độn, tình trạng lộn xộn, tình trạng bừa bộn, tình trạng bẩn thỉu, nhóm người ăn chung, món thịt nhừ, món xúp hổ lốn, món ăn hổ lốn = die gebackene Speise + = die scharf gewürzte Speise +</t>
        </is>
      </c>
    </row>
    <row r="17665">
      <c r="A17665" t="inlineStr">
        <is>
          <t>Speiseeis</t>
        </is>
      </c>
      <c r="B17665" t="inlineStr"/>
      <c r="C17665" t="inlineStr"/>
      <c r="D17665" t="inlineStr">
        <is>
          <t>băng nước đá, kem, kim cương, thái độ trịnh trọng lạnh lùng, tiền đấm mõm cho cảnh sát, tiền đút lót cho chủ rạp hát</t>
        </is>
      </c>
    </row>
    <row r="17666">
      <c r="A17666" t="inlineStr">
        <is>
          <t>Speisehaus</t>
        </is>
      </c>
      <c r="B17666" t="inlineStr"/>
      <c r="C17666" t="inlineStr"/>
      <c r="D17666" t="inlineStr">
        <is>
          <t>nhà ăn, hàng quán, quán ăn - điều thông thường, điều bình thường, cơm bữa, quán rượu, xe đạp cổ, the Ordinary chủ giáo, giám mục, sách lễ, linh mục nhà tù</t>
        </is>
      </c>
    </row>
    <row r="17667">
      <c r="A17667" t="inlineStr">
        <is>
          <t>Speisekammer</t>
        </is>
      </c>
      <c r="B17667" t="inlineStr"/>
      <c r="C17667" t="inlineStr"/>
      <c r="D17667" t="inlineStr">
        <is>
          <t>chạn, tủ đựng thức ăn - phòng để thức ăn, phòng để đồ dùng ăn uống, chạn bát đĩa, chạn thức ăn</t>
        </is>
      </c>
    </row>
    <row r="17668">
      <c r="A17668" t="inlineStr">
        <is>
          <t>speisen</t>
        </is>
      </c>
      <c r="B17668" t="inlineStr"/>
      <c r="C17668" t="inlineStr"/>
      <c r="D17668" t="inlineStr">
        <is>
          <t>ăn cơm, thết cơm, cho ăn cơm, có đủ chỗ ngồi ăn - cho ăn, cho đi ăn cỏ, nuôi nấng, nuôi cho lớn, nuôi, làm tăng, dùng làm đồng cỏ, cung cấp, nhắc bằng vĩ bạch, chuyền, ăn, ăn cỏ</t>
        </is>
      </c>
    </row>
    <row r="17669">
      <c r="A17669" t="inlineStr">
        <is>
          <t>Speisenfolge</t>
        </is>
      </c>
      <c r="B17669" t="inlineStr"/>
      <c r="C17669" t="inlineStr"/>
      <c r="D17669" t="inlineStr">
        <is>
          <t>thực đơn</t>
        </is>
      </c>
    </row>
    <row r="17670">
      <c r="A17670" t="inlineStr">
        <is>
          <t>Speiseraum</t>
        </is>
      </c>
      <c r="B17670" t="inlineStr"/>
      <c r="C17670" t="inlineStr"/>
      <c r="D17670" t="inlineStr">
        <is>
          <t>phòng ăn, nhà ăn</t>
        </is>
      </c>
    </row>
    <row r="17671">
      <c r="A17671" t="inlineStr">
        <is>
          <t>Speisesaal</t>
        </is>
      </c>
      <c r="B17671" t="inlineStr"/>
      <c r="C17671" t="inlineStr"/>
      <c r="D17671" t="inlineStr">
        <is>
          <t>phòng lớn, đại sảnh, lâu đài, phòng họp lớn, hội trường, toà, trụ sở lớn, phòng ăn lớn, bữa ăn ở phòng ăn lớn, nhà ở, phòng lên lớp, phòng đợi, hành lang ở cửa vào</t>
        </is>
      </c>
    </row>
    <row r="17672">
      <c r="A17672" t="inlineStr">
        <is>
          <t>Speiseschrank</t>
        </is>
      </c>
      <c r="B17672" t="inlineStr"/>
      <c r="C17672" t="inlineStr"/>
      <c r="D17672" t="inlineStr">
        <is>
          <t>chạn, tủ sắt, két bạc</t>
        </is>
      </c>
    </row>
    <row r="17673">
      <c r="A17673" t="inlineStr">
        <is>
          <t>Speisewagen</t>
        </is>
      </c>
      <c r="B17673" t="inlineStr"/>
      <c r="C17673" t="inlineStr"/>
      <c r="D17673" t="inlineStr">
        <is>
          <t>người dự bữa ăn, người dự tiệc, toa ăn, quán ăn rẻ tiền</t>
        </is>
      </c>
    </row>
    <row r="17674">
      <c r="A17674" t="inlineStr">
        <is>
          <t>Spektakel</t>
        </is>
      </c>
      <c r="B17674" t="inlineStr"/>
      <c r="C17674" t="inlineStr"/>
      <c r="D17674">
        <f> Spektakel machen +</f>
        <v/>
      </c>
    </row>
    <row r="17675">
      <c r="A17675" t="inlineStr">
        <is>
          <t>Spektroskop</t>
        </is>
      </c>
      <c r="B17675" t="inlineStr"/>
      <c r="C17675" t="inlineStr"/>
      <c r="D17675" t="inlineStr">
        <is>
          <t>kính quang phổ</t>
        </is>
      </c>
    </row>
    <row r="17676">
      <c r="A17676" t="inlineStr">
        <is>
          <t>Spektrum</t>
        </is>
      </c>
      <c r="B17676" t="inlineStr"/>
      <c r="C17676" t="inlineStr"/>
      <c r="D17676" t="inlineStr">
        <is>
          <t>hình ảnh, phổ, quang phổ</t>
        </is>
      </c>
    </row>
    <row r="17677">
      <c r="A17677" t="inlineStr">
        <is>
          <t>Spekulant</t>
        </is>
      </c>
      <c r="B17677" t="inlineStr"/>
      <c r="C17677" t="inlineStr"/>
      <c r="D17677" t="inlineStr">
        <is>
          <t>người phiêu lưu, người mạo hiểm, người thích phiêu lưu mạo hiểm, người đầu cơ, kẻ đại bợm, kẻ gian hùng, kẻ sẵn sàng sung vào quân đội đánh thuê - người thợ máy, người sử dụng máy móc, người coi tổng đài, người mổ, người buôn bán chứng khoán, người có tài xoay xở, kẻ phất, người ăn nói giỏi, người điều khiển, người khai thác - toán tử - người nhào lặn, thợ lặn, Pittông, con bạc máu mê, con bạc đánh liều, kẻ đầu cơ = der Spekulant +</t>
        </is>
      </c>
    </row>
    <row r="17678">
      <c r="A17678" t="inlineStr">
        <is>
          <t>Spekulation</t>
        </is>
      </c>
      <c r="B17678" t="inlineStr"/>
      <c r="C17678" t="inlineStr"/>
      <c r="D17678" t="inlineStr">
        <is>
          <t>sự phiêu lưu, sự mạo hiểm, việc làm mạo hiểm, việc làm táo bạo, sự nguy hiểm, sự hiểm nghèo, sự việc bất ngờ, sự may rủi, sự tình cờ, sự đầu cơ - việc làm khó khăn, tính dám làm, tổ chức kinh doanh, hãng - sự vẫy, sự vỗ, sự run rẫy vì bị kích động, sự rung, sự đầu cơ vặt - sự suy xét, sự nghiên cứu, sự suy đoán, sự ức đoán, sự đầu cơ tích trữ, trò chơi mua bán - phần lý luận, lý thuyết = die Spekulation +</t>
        </is>
      </c>
    </row>
    <row r="17679">
      <c r="A17679" t="inlineStr">
        <is>
          <t>spekulativ</t>
        </is>
      </c>
      <c r="B17679" t="inlineStr"/>
      <c r="C17679" t="inlineStr"/>
      <c r="D17679" t="inlineStr">
        <is>
          <t>ý niệm, khái niệm, tư biện, tưởng tượng, hay mơ tưởng hão, ảo tưởng, chỉ khái niệm - nghiên cứu, lý thuyết, có tính chất suy đoán, có tính chất ức đoán, đầu cơ tích trữ - có tính chất lý thuyết, lý thuyết suông, suông, không thực tế</t>
        </is>
      </c>
    </row>
    <row r="17680">
      <c r="A17680" t="inlineStr">
        <is>
          <t>Spelz</t>
        </is>
      </c>
      <c r="B17680" t="inlineStr"/>
      <c r="C17680" t="inlineStr"/>
      <c r="D17680" t="inlineStr">
        <is>
          <t>lúa mì xpenta</t>
        </is>
      </c>
    </row>
    <row r="17681">
      <c r="A17681" t="inlineStr">
        <is>
          <t>Spende</t>
        </is>
      </c>
      <c r="B17681" t="inlineStr"/>
      <c r="C17681" t="inlineStr"/>
      <c r="D17681" t="inlineStr">
        <is>
          <t>nỗi đau buồn, nỗi buồn khổ, lời than van, số phận, số mệnh, sự phát chẩn, sự bố thí, của phát chẩn, của bố thí, the dole tiền trợ cấp thất nghiệp</t>
        </is>
      </c>
    </row>
    <row r="17682">
      <c r="A17682" t="inlineStr">
        <is>
          <t>spenden</t>
        </is>
      </c>
      <c r="B17682" t="inlineStr"/>
      <c r="C17682" t="inlineStr"/>
      <c r="D17682" t="inlineStr">
        <is>
          <t>bestow on, upon tặng cho, ban cho, dành cho, để, đặt, cho trọ, tìm chỗ ở cho - phân phát, phân phối, pha chế và cho, miễn trừ, tha cho, xét xử, làm, to dispense with miễn trừ, làm thành không cần thiết, bỏ qua, có thể đừng được, không cần đến - phân bổ, rắc, rải, sắp xếp, xếp loại, phân loại, bỏ - phát nhỏ giọt - giúp vào, giúp đỡ, chăm sóc, làm mục sư, cung cấp, cấp</t>
        </is>
      </c>
    </row>
    <row r="17683">
      <c r="A17683" t="inlineStr">
        <is>
          <t>Spender</t>
        </is>
      </c>
      <c r="B17683" t="inlineStr"/>
      <c r="C17683" t="inlineStr"/>
      <c r="D17683" t="inlineStr">
        <is>
          <t>người cho, người tặng, người biếu, người quyên cúng</t>
        </is>
      </c>
    </row>
    <row r="17684">
      <c r="A17684" t="inlineStr">
        <is>
          <t>Sperma</t>
        </is>
      </c>
      <c r="B17684" t="inlineStr"/>
      <c r="C17684" t="inlineStr"/>
      <c r="D17684" t="inlineStr">
        <is>
          <t>tinh dịch, spermatozoon, sperm-whale, spermaceti</t>
        </is>
      </c>
    </row>
    <row r="17685">
      <c r="A17685" t="inlineStr">
        <is>
          <t>Sperre</t>
        </is>
      </c>
      <c r="B17685" t="inlineStr"/>
      <c r="C17685" t="inlineStr"/>
      <c r="D17685" t="inlineStr">
        <is>
          <t>đập nước, vật chướng ngại, sự bắn chặn, sự bắn yểm hộ, hàng rào - - 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lệnh cấm vận, sự đình chỉ hoạt động, sự cản trở - cổng, số người mua vé vào xem, tiền mua vé gate-money), cửa đập, cửa cống, hàng rào chắn, đèo, hẽm núi, tấm ván che, ván chân, cửa van - chốt cửa, then cửa, khoá rập ngoài - món tóc, mớ tóc, mớ bông, mớ len, mái tóc, tóc, khoá, chốt, khoá nòng, miếng khoá, miếng ghì chặt, tình trạng ứ tắc, sự nghẽn, tình trạng bế tắc, tình trạng khó khăn, tình trạng nan giải - tình trạng lúng túng, cửa cổng - sự ngừng lại, sư dừng, sự đỗ lại, sự ở lại, sự lưu lại, chỗ đỗ, dấu chấm câu, sự ngừng để đổi giọng, sự bấm, phím, điệu nói, que chặn, sào chặn, cái chắn sáng, phụ âm tắc, đoạn dây chão - đoạn dây thừng, stop-order = die Sperre +</t>
        </is>
      </c>
    </row>
    <row r="17686">
      <c r="A17686" t="inlineStr">
        <is>
          <t>Sperren</t>
        </is>
      </c>
      <c r="B17686" t="inlineStr"/>
      <c r="C17686" t="inlineStr"/>
      <c r="D17686" t="inlineStr">
        <is>
          <t>sự để cách</t>
        </is>
      </c>
    </row>
    <row r="17687">
      <c r="A17687" t="inlineStr">
        <is>
          <t>sperren</t>
        </is>
      </c>
      <c r="B17687" t="inlineStr"/>
      <c r="C17687" t="inlineStr"/>
      <c r="D17687" t="inlineStr">
        <is>
          <t>cấm, cấm chỉ, nguyền rủa - cài, then, chặn, ngăn cản, vạch đường kẻ, ghét, không ưa, kháng biện - - làm trở ngại, ngăn chận, làm trở ngại sự thi hành, chặn đứng, chặn cản, hạn chế chi tiêu, hạn chế việc sử dụng, phản đối, gò vào khuôn, rập chữ nổi - cấm vận, sung công - ngăn chặn, hạn chế, kiềm chế, ngăn cấm, ức chế - khoá, nhốt kỹ, giam giữ, bao bọc, bao quanh, chặn lại, đóng chốt, khoá chặt, ghì chặt, chắn bằng cửa cổng, cho đi qua cửa cổng, khoá được, hâm lại, không chạy, không vận động được - đi qua cửa cổng, bước sát gót - đóng, khép, đậy, nút, nhắm, gập, ngậm, kẹp, chẹt = sperren + = sperren + = sperren + = sperren +</t>
        </is>
      </c>
    </row>
    <row r="17688">
      <c r="A17688" t="inlineStr">
        <is>
          <t>Sperrfeuer</t>
        </is>
      </c>
      <c r="B17688" t="inlineStr"/>
      <c r="C17688" t="inlineStr"/>
      <c r="D17688" t="inlineStr">
        <is>
          <t>đập nước, vật chướng ngại, sự bắn chặn, sự bắn yểm hộ, hàng rào</t>
        </is>
      </c>
    </row>
    <row r="17689">
      <c r="A17689" t="inlineStr">
        <is>
          <t>Sperrhaken</t>
        </is>
      </c>
      <c r="B17689" t="inlineStr"/>
      <c r="C17689" t="inlineStr"/>
      <c r="D17689" t="inlineStr">
        <is>
          <t>tiếng lách cách, con cóc, cái ngàm, tật đá chân vào nhau, sự đá chân vào nhau</t>
        </is>
      </c>
    </row>
    <row r="17690">
      <c r="A17690" t="inlineStr">
        <is>
          <t>Sperrholz</t>
        </is>
      </c>
      <c r="B17690" t="inlineStr"/>
      <c r="C17690" t="inlineStr"/>
      <c r="D17690" t="inlineStr">
        <is>
          <t>gỗ dán</t>
        </is>
      </c>
    </row>
    <row r="17691">
      <c r="A17691" t="inlineStr">
        <is>
          <t>Sperrsitz</t>
        </is>
      </c>
      <c r="B17691" t="inlineStr"/>
      <c r="C17691" t="inlineStr"/>
      <c r="D17691" t="inlineStr">
        <is>
          <t>ban nhạc, dàn nhạc, khoang nhạc, vòng bán nguyệt trước sân khấu Hy-lạp dành cho ban đồng ca múa hát) = der Sperrsitz +</t>
        </is>
      </c>
    </row>
    <row r="17692">
      <c r="A17692" t="inlineStr">
        <is>
          <t>Sperrung</t>
        </is>
      </c>
      <c r="B17692" t="inlineStr"/>
      <c r="C17692" t="inlineStr"/>
      <c r="D17692" t="inlineStr">
        <is>
          <t>sự ngăn chặn, sự hạn chế, sự kiềm chế, sự ức chế = die Sperrung +</t>
        </is>
      </c>
    </row>
    <row r="17693">
      <c r="A17693" t="inlineStr">
        <is>
          <t>Spezialfach</t>
        </is>
      </c>
      <c r="B17693" t="inlineStr"/>
      <c r="C17693" t="inlineStr"/>
      <c r="D17693" t="inlineStr">
        <is>
          <t>đặc tính, đặc trưng, nét đặc biệt, ngành chuyên môn</t>
        </is>
      </c>
    </row>
    <row r="17694">
      <c r="A17694" t="inlineStr">
        <is>
          <t>Spezialgerichten</t>
        </is>
      </c>
      <c r="B17694" t="inlineStr"/>
      <c r="C17694" t="inlineStr"/>
      <c r="D17694" t="inlineStr">
        <is>
          <t>giám thị, người coi thi</t>
        </is>
      </c>
    </row>
    <row r="17695">
      <c r="A17695" t="inlineStr">
        <is>
          <t>Spezialisierung</t>
        </is>
      </c>
      <c r="B17695" t="inlineStr"/>
      <c r="C17695" t="inlineStr"/>
      <c r="D17695" t="inlineStr">
        <is>
          <t>sự chuyên môn hoá, sự chuyên khoa, sự chuyên hoá</t>
        </is>
      </c>
    </row>
    <row r="17696">
      <c r="A17696" t="inlineStr">
        <is>
          <t>speziell</t>
        </is>
      </c>
      <c r="B17696" t="inlineStr"/>
      <c r="C17696" t="inlineStr"/>
      <c r="D17696" t="inlineStr">
        <is>
          <t>đặc biệt, đặc thù, cá biệt, riêng biệt, tường tận, tỉ mỉ, chi tiết, kỹ lưỡng, cặn kẽ, câu nệ đến từng chi tiết, khó tính, khảnh, cảnh vẻ - đúng, thích đáng, thích hợp, đúng đắn, chính xác, đặt sau danh từ) thật sự, đích thực, đích thị, đích thân, bản thân, riêng, hoàn toàn, thực sự, đích đáng, ra trò, đúng mực, hợp thức - hợp lệ, chỉnh, chính, đích, đẹp trai, có màu tự nhiên</t>
        </is>
      </c>
    </row>
    <row r="17697">
      <c r="A17697" t="inlineStr">
        <is>
          <t>Spezies</t>
        </is>
      </c>
      <c r="B17697" t="inlineStr"/>
      <c r="C17697" t="inlineStr"/>
      <c r="D17697" t="inlineStr">
        <is>
          <t>loài, loại, hạng, thứ, dạng, hình thái</t>
        </is>
      </c>
    </row>
    <row r="17698">
      <c r="A17698" t="inlineStr">
        <is>
          <t>spezifisch</t>
        </is>
      </c>
      <c r="B17698" t="inlineStr"/>
      <c r="C17698" t="inlineStr"/>
      <c r="D17698" t="inlineStr">
        <is>
          <t>dứt khoát, rành mạch, rõ ràng, loài, đặc trưng, riêng biệt, theo trọng lượng, theo số lượng, riêng</t>
        </is>
      </c>
    </row>
    <row r="17699">
      <c r="A17699" t="inlineStr">
        <is>
          <t>spezifizieren</t>
        </is>
      </c>
      <c r="B17699" t="inlineStr"/>
      <c r="C17699" t="inlineStr"/>
      <c r="D17699" t="inlineStr">
        <is>
          <t>ghi thành từng khoản, ghi thành từng món - đặc biệt hoá, đặc thù hoá, lần lượt nêu tên, tường thuật tỉ mỉ, đi sâu vào chi tiết - chỉ rõ, ghi rõ, định rõ, ghi chú vào phần chi tiết kỹ thuật</t>
        </is>
      </c>
    </row>
    <row r="17700">
      <c r="A17700" t="inlineStr">
        <is>
          <t>Spezifizierung</t>
        </is>
      </c>
      <c r="B17700" t="inlineStr"/>
      <c r="C17700" t="inlineStr"/>
      <c r="D17700" t="inlineStr">
        <is>
          <t>sự hỏng máy, sự sút sức, sự suy nhược, sự tan vỡ, sự suy sụp, sự thất bại, sự chọc thủng, sự phân ra, sự chia ra từng món, sự phân nhỏ, sự phân tích, điệu múa bricđao</t>
        </is>
      </c>
    </row>
    <row r="17701">
      <c r="A17701" t="inlineStr">
        <is>
          <t>Sphinx</t>
        </is>
      </c>
      <c r="B17701" t="inlineStr"/>
      <c r="C17701" t="inlineStr"/>
      <c r="D17701" t="inlineStr">
        <is>
          <t>Xphanh, tượng Xphanh, người bí hiểm, người khó hiểu</t>
        </is>
      </c>
    </row>
    <row r="17702">
      <c r="A17702" t="inlineStr">
        <is>
          <t>Spiegel</t>
        </is>
      </c>
      <c r="B17702" t="inlineStr"/>
      <c r="C17702" t="inlineStr"/>
      <c r="D17702" t="inlineStr">
        <is>
          <t>kính thuỷ tinh, đồ dùng bằng thuỷ tinh, cái cốc, cốc, cái phong vũ biểu weather glass), ống nhòm, thấu kính, mặt kính, nhà kính, gương soi looking glass), đồng hồ cát, kính đeo mắt - gương soi - gương, hình ảnh trung thực = der Spiegel + = der Spiegel + = sich im Spiegel besehen + = Hast du dich im Spiegel gesehen? +</t>
        </is>
      </c>
    </row>
    <row r="17703">
      <c r="A17703" t="inlineStr">
        <is>
          <t>Spiegelbild</t>
        </is>
      </c>
      <c r="B17703" t="inlineStr"/>
      <c r="C17703" t="inlineStr"/>
      <c r="D17703" t="inlineStr">
        <is>
          <t>gương, hình ảnh trung thực</t>
        </is>
      </c>
    </row>
    <row r="17704">
      <c r="A17704" t="inlineStr">
        <is>
          <t>Spiegelfechterei</t>
        </is>
      </c>
      <c r="B17704" t="inlineStr"/>
      <c r="C17704" t="inlineStr"/>
      <c r="D17704" t="inlineStr">
        <is>
          <t>dốc đứng, lời lừa gạt, lời bịp bợm, sự tháu cáy</t>
        </is>
      </c>
    </row>
    <row r="17705">
      <c r="A17705" t="inlineStr">
        <is>
          <t>Spiegelung</t>
        </is>
      </c>
      <c r="B17705" t="inlineStr"/>
      <c r="C17705" t="inlineStr"/>
      <c r="D17705" t="inlineStr">
        <is>
          <t>ảo tượng, ảo vọng</t>
        </is>
      </c>
    </row>
    <row r="17706">
      <c r="A17706" t="inlineStr">
        <is>
          <t>Spielart</t>
        </is>
      </c>
      <c r="B17706" t="inlineStr"/>
      <c r="C17706" t="inlineStr"/>
      <c r="D17706" t="inlineStr">
        <is>
          <t>trạng thái khác nhau, trạng thái muôn màu muôn vẻ, tính chất bất đồng, nhiều thứ, mớ, thứ, variety_show</t>
        </is>
      </c>
    </row>
    <row r="17707">
      <c r="A17707" t="inlineStr">
        <is>
          <t>Spielball</t>
        </is>
      </c>
      <c r="B17707" t="inlineStr"/>
      <c r="C17707" t="inlineStr"/>
      <c r="D17707" t="inlineStr">
        <is>
          <t>buổi khiêu vũ, quả cầu, hình cầu, quả bóng, quả ban, đạn, cuộn, búi, viên, chuyện nhăng nhít, chuyện nhảm nhí, chuyện vô lý - thể thao, sự giải trí, sự chơi đùa, sự nô đùa, trò đùa, trò cười, trò trớ trêu, cuộc giải trí, cuộc vui chơi ngoài trời, người tốt, người có tinh thần tượng võ, người thẳng thắn - người trung thực, người có dũng khí, con bạc, anh chàng ăn diện, công tử bột, biến dị</t>
        </is>
      </c>
    </row>
    <row r="17708">
      <c r="A17708" t="inlineStr">
        <is>
          <t>Spielbank</t>
        </is>
      </c>
      <c r="B17708" t="inlineStr"/>
      <c r="C17708" t="inlineStr"/>
      <c r="D17708" t="inlineStr">
        <is>
          <t>đê, gờ, ụ, bờ, đống, bãi ngầm, sự nghiêng cánh, sự nghiêng sang một bên, bờ miệng giếng, bờ miệng hầm, nhà ngân hàng, vốn nhà cái, chỗ ngồi, dãy mái chèo, bàn phím, bàn thợ</t>
        </is>
      </c>
    </row>
    <row r="17709">
      <c r="A17709" t="inlineStr">
        <is>
          <t>Spielen</t>
        </is>
      </c>
      <c r="B17709" t="inlineStr"/>
      <c r="C17709" t="inlineStr"/>
      <c r="D17709" t="inlineStr">
        <is>
          <t>sự đánh bạc</t>
        </is>
      </c>
    </row>
    <row r="17710">
      <c r="A17710" t="inlineStr">
        <is>
          <t>spielen</t>
        </is>
      </c>
      <c r="B17710" t="inlineStr"/>
      <c r="C17710" t="inlineStr"/>
      <c r="D17710" t="inlineStr">
        <is>
          <t>đóng vai, giả vờ, giả đò "đóng kịch", hành động, cư xử, đối xử, giữ nhiệm vụ, làm công tác, làm, tác động, có tác dụng, có ảnh hưởng, đóng kịch, diễn kịch, thủ vai, hành động theo, làm theo - thực hành cho xứng đáng với, hành động cho xứng đáng với - ve vãm, chim chuột, đùa giỡn, coi như chuyện đùa, đà đẫn lãng phí thì giờ, lần lữa, dây dưa, lẩn tránh, làm mất, bỏ phí - thực hiện, thi hành, thừa hành, chấp hành, thể hiện, biểu diễn, làm thủ tục để cho có giá trị, hành hình - lừa gạt, lừa phỉnh, đánh lừa, lừa, lãng phí, làm những chuyện ngớ ngẩn ngu dại, vớ vẩn, lãng phí thời gian, làm trò hề, làm trò ngố, đùa cợt - cử hành, hoàn thành, trình bày, đóng, đóng một vai - chơi, nô đùa, đánh, thổi ..., đá..., chơi được, đánh bạc, đóng trong kịch, tuồng...), nã vào, phun vào, giỡn, lung linh, lấp lánh, óng ánh, lóng lánh, chập chờn, nhấp nhô, xử sự, ăn ở, chạy - chuyển vận, vận hành, xoay dễ dàng..., nghỉ việc, không làm việc, kéo, thổi..., đánh ra, đi, thi đấu với, đấu, chọn vào chơi..., cho vào chơi..., diễn, giả làm, xử sự như là, làm chơi, xỏ chơi - nả, chiếu, phun, giật, giật dây câu cho mệt = spielen + = spielen + = spielen + = spielen + = spielen + = spielen + = spielen + = spielen mit + = solo spielen + = spielen lassen + = unrein spielen + = ehrlich spielen + = richtig spielen + = sie spielen sich auf +</t>
        </is>
      </c>
    </row>
    <row r="17711">
      <c r="A17711" t="inlineStr">
        <is>
          <t>Spieler</t>
        </is>
      </c>
      <c r="B17711" t="inlineStr"/>
      <c r="C17711" t="inlineStr"/>
      <c r="D17711" t="inlineStr">
        <is>
          <t>người đánh bạc, con bạc, kẻ đầu cơ, kẻ làm liều, mưu đồ ăn to - - cầu thủ, đấu thủ, nhạc sĩ, diễn viên, cầu thủ nhà nghề - người hay coi thường mọi việc, người hay bông đùa = der gute Spieler + = der schlechte Spieler + = Spieler auswählen + = der internationale Spieler +</t>
        </is>
      </c>
    </row>
    <row r="17712">
      <c r="A17712" t="inlineStr">
        <is>
          <t>Spielerei</t>
        </is>
      </c>
      <c r="B17712" t="inlineStr"/>
      <c r="C17712" t="inlineStr"/>
      <c r="D17712" t="inlineStr">
        <is>
          <t>đồ trang sức loè loẹt rẻ tiền, đồ chơi, đồ không giá trị, phù hiệu người hề - tính vui đùa, tính hay đùa, hay nghịch, tính hay khôi hài</t>
        </is>
      </c>
    </row>
    <row r="17713">
      <c r="A17713" t="inlineStr">
        <is>
          <t>Spielers</t>
        </is>
      </c>
      <c r="B17713" t="inlineStr"/>
      <c r="C17713" t="inlineStr"/>
      <c r="D17713" t="inlineStr">
        <is>
          <t>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t>
        </is>
      </c>
    </row>
    <row r="17714">
      <c r="A17714" t="inlineStr">
        <is>
          <t>Spielfeld</t>
        </is>
      </c>
      <c r="B17714" t="inlineStr"/>
      <c r="C17714" t="inlineStr"/>
      <c r="D17714" t="inlineStr">
        <is>
          <t>sân nhà, toà án, quan toà, phiên toà, cung diện, triều đình, quần thần, buổi chầu, sân, phố cụt, sự ve vãn, sẹ tán tỉnh - đồng ruộng, cánh đồng, mỏ, khu khai thác, bâi chiến trường, nơi hành quân, trận đánh, các đấu thủ, các vận động viên, các người dự thi, các ngựa dự thi, dải, nên, lĩnh vực, phạm vi - trường = das Spielfeld + = das Spielfeld betreten +</t>
        </is>
      </c>
    </row>
    <row r="17715">
      <c r="A17715" t="inlineStr">
        <is>
          <t>Spielfilm</t>
        </is>
      </c>
      <c r="B17715" t="inlineStr"/>
      <c r="C17715" t="inlineStr"/>
      <c r="D17715">
        <f> der kurze Spielfilm +</f>
        <v/>
      </c>
    </row>
    <row r="17716">
      <c r="A17716" t="inlineStr">
        <is>
          <t>Spielfolge</t>
        </is>
      </c>
      <c r="B17716" t="inlineStr"/>
      <c r="C17716" t="inlineStr"/>
      <c r="D17716" t="inlineStr">
        <is>
          <t>chương trình, cương lĩnh</t>
        </is>
      </c>
    </row>
    <row r="17717">
      <c r="A17717" t="inlineStr">
        <is>
          <t>Spielkamerad</t>
        </is>
      </c>
      <c r="B17717" t="inlineStr"/>
      <c r="C17717" t="inlineStr"/>
      <c r="D17717" t="inlineStr">
        <is>
          <t>bạn cùng chơi, bạn đồng đội</t>
        </is>
      </c>
    </row>
    <row r="17718">
      <c r="A17718" t="inlineStr">
        <is>
          <t>Spielkarten</t>
        </is>
      </c>
      <c r="B17718" t="inlineStr"/>
      <c r="C17718" t="inlineStr"/>
      <c r="D17718" t="inlineStr">
        <is>
          <t>góc tư galông, lít Anh, chai lít Anh, bình một lít Anh, thế các, bộ bốn cây liên tiếp</t>
        </is>
      </c>
    </row>
    <row r="17719">
      <c r="A17719" t="inlineStr">
        <is>
          <t>Spielmarke</t>
        </is>
      </c>
      <c r="B17719" t="inlineStr"/>
      <c r="C17719" t="inlineStr"/>
      <c r="D17719" t="inlineStr">
        <is>
          <t>vỏ bào, vỏ tiện, mạt giũa, chỗ sức, chỗ mẻ, mảnh vỡ, khoanh mỏng, lát mỏng, khoai tây rán, tiền, thẻ, nan, miếng khoèo, miếng ngáng chân</t>
        </is>
      </c>
    </row>
    <row r="17720">
      <c r="A17720" t="inlineStr">
        <is>
          <t>Spielplan</t>
        </is>
      </c>
      <c r="B17720" t="inlineStr"/>
      <c r="C17720" t="inlineStr"/>
      <c r="D17720" t="inlineStr">
        <is>
          <t>vốn tiết mục biểu diễn repertory) = auf dem Spielplan stehen +</t>
        </is>
      </c>
    </row>
    <row r="17721">
      <c r="A17721" t="inlineStr">
        <is>
          <t>Spielplatz</t>
        </is>
      </c>
      <c r="B17721" t="inlineStr"/>
      <c r="C17721" t="inlineStr"/>
      <c r="D17721" t="inlineStr">
        <is>
          <t>sân nhà, toà án, quan toà, phiên toà, cung diện, triều đình, quần thần, buổi chầu, sân, phố cụt, sự ve vãn, sẹ tán tỉnh - đồng ruộng, cánh đồng, mỏ, khu khai thác, bâi chiến trường, nơi hành quân, trận đánh, các đấu thủ, các vận động viên, các người dự thi, các ngựa dự thi, dải, nên, lĩnh vực, phạm vi - trường - mặt đất, đất, bâi đất, khu đất, ruộng đất, đất đai vườn tược, vị trí, khoảng cách, đáy, nền, cặn bã, số nhiều) lý lẽ, lý do, căn cứ, cớ, sự tiếp đất - sân chơi, sân thể thao</t>
        </is>
      </c>
    </row>
    <row r="17722">
      <c r="A17722" t="inlineStr">
        <is>
          <t>Spielraum</t>
        </is>
      </c>
      <c r="B17722" t="inlineStr"/>
      <c r="C17722" t="inlineStr"/>
      <c r="D17722" t="inlineStr">
        <is>
          <t>đường tròn, hình tròn, sự tuần hoàn, nhóm, giới, sự chạy quanh, quỹ đạo, phạm vi, hàng ghế sắp tròn - độ vĩ, đường vĩ, số nhiều) miền, vùng, bề rộng, phạm vi rộng, quyền rộng rãi - sự trôi giạt, việc làm chậm trễ, sự mất thời gian - mép, bờ, lề, số dư, số dự trữ, giới hạn - sự vui chơi, sự nô đùa, sự đùa giỡn, trò chơi, trò đùa, sự đấu, sự chơi, trận đấu, cách chơi, lối chơi, cách xử sự, sự đánh bạc, trò cờ bạc, kịch, vở kịch, vở tuồng, sự giỡn, sự lung linh - sự lấp lánh, sự óng ánh, sự nhấp nhô, sự tung tăng, sự hoạt động, phạm vi hoạt động, sự vận dụng, sự sử dụng, sự chuyển vận, sự vận hành, sự xoay chuyển, phạm vi xoay chuyển, cách chạy - sự jơ, sự long, sự xộc xệch, chỗ jơ, chỗ long, chỗ xộc xệch, khe hở, độ hở, sự nghỉ việc - dãy, hàng, phạm vị, lĩnh vực, trình độ, loại, tầm, tầm đạn, tầm bay xa, tầm truyền đạt, sân tập bắn, lò bếp, bâi cỏ rộng - sự chìa ra, sự trải ra, sự với, tầm với, tầm duỗi tay, tầm hiểu biết, khả năng, khoảng rộng, dài rộng, khúc sông, đường chạy vát - buồng, phòng, cả phòng, căn nhà ở, chỗ, cơ hội, duyên cớ, lý do - tầm xa, dịp, nơi phát huy, chiều dài dây neo, tầm tên lửa, mục tiêu, mục đích, ý định - sự đua đưa, sự lúc lắc, độ đu đưa, độ lắc, cái đu, chầu đu, sự nhún nhảy, quá trình hoạt động, sự tự do hành động, swing music, nhịp điệu, cú đấm bạt, cú xuynh, sự lên xuống đều đều - dây buộc, dây dắt = der Spielraum + = der zulässige Spielraum + = ein weiter Spielraum + = freien Spielraum haben + = jemandem freien Spielraum lassen + = einer Sache freien Spielraum gewähren +</t>
        </is>
      </c>
    </row>
    <row r="17723">
      <c r="A17723" t="inlineStr">
        <is>
          <t>spielt</t>
        </is>
      </c>
      <c r="B17723" t="inlineStr"/>
      <c r="C17723" t="inlineStr"/>
      <c r="D17723">
        <f> worauf spielt er an? +</f>
        <v/>
      </c>
    </row>
    <row r="17724">
      <c r="A17724" t="inlineStr">
        <is>
          <t>Spielzeug</t>
        </is>
      </c>
      <c r="B17724" t="inlineStr"/>
      <c r="C17724" t="inlineStr"/>
      <c r="D17724" t="inlineStr">
        <is>
          <t>đồ trang sức loè loẹt rẻ tiền, đồ chơi, đồ không giá trị, phù hiệu người hề - đồ lặt vặt loè loẹt, vô giá trị - đồ chơi &amp; ) - đồ vô giá trị, trò chơi, trò đùa, để chơi, như đồ chơi, nhỏ xinh</t>
        </is>
      </c>
    </row>
    <row r="17725">
      <c r="A17725" t="inlineStr">
        <is>
          <t>Spiere</t>
        </is>
      </c>
      <c r="B17725" t="inlineStr"/>
      <c r="C17725" t="inlineStr"/>
      <c r="D17725" t="inlineStr">
        <is>
          <t>sào căng buồm, hàng rào gỗ nổi, cần, xà dọc, tiếng nổ đùng đùng, tiếng gầm, tiếng oang oang, tiếng kêu vo vo, sự tăng vọt, sự phất trong, sự nổi tiếng thình lình</t>
        </is>
      </c>
    </row>
    <row r="17726">
      <c r="A17726" t="inlineStr">
        <is>
          <t>Spinat</t>
        </is>
      </c>
      <c r="B17726" t="inlineStr"/>
      <c r="C17726" t="inlineStr"/>
      <c r="D17726" t="inlineStr">
        <is>
          <t>rau bina</t>
        </is>
      </c>
    </row>
    <row r="17727">
      <c r="A17727" t="inlineStr">
        <is>
          <t>Spind</t>
        </is>
      </c>
      <c r="B17727" t="inlineStr"/>
      <c r="C17727" t="inlineStr"/>
      <c r="D17727" t="inlineStr">
        <is>
          <t>người khoá, tủ có khoá, két có khoá, tủ, kho hàng</t>
        </is>
      </c>
    </row>
    <row r="17728">
      <c r="A17728" t="inlineStr">
        <is>
          <t>Spindel</t>
        </is>
      </c>
      <c r="B17728" t="inlineStr"/>
      <c r="C17728" t="inlineStr"/>
      <c r="D17728" t="inlineStr">
        <is>
          <t>cây, trục chính, arbour - xà, rầm, đòn, cán, bắp, trục cuốn chỉ, gạc chính, đòn cân bằng, con lắc, sườn ngang của sàn tàu, sống neo, tín hiệu rađiô, tầm xa, tia, chùm, vẻ tươi cười rạng rỡ - tay cầm, càng xe, mũi tên, tia sáng, đường chớp, thân cọng, cuống, trục, hầm, lò, ống thông, đường thông - = die Spindel + = die Spindel + = die Spindel +</t>
        </is>
      </c>
    </row>
    <row r="17729">
      <c r="A17729" t="inlineStr">
        <is>
          <t>Spinett</t>
        </is>
      </c>
      <c r="B17729" t="inlineStr"/>
      <c r="C17729" t="inlineStr"/>
      <c r="D17729" t="inlineStr">
        <is>
          <t>đàn xpinet</t>
        </is>
      </c>
    </row>
    <row r="17730">
      <c r="A17730" t="inlineStr">
        <is>
          <t>Spinnaker</t>
        </is>
      </c>
      <c r="B17730" t="inlineStr"/>
      <c r="C17730" t="inlineStr"/>
      <c r="D17730" t="inlineStr">
        <is>
          <t>buồm lớn</t>
        </is>
      </c>
    </row>
    <row r="17731">
      <c r="A17731" t="inlineStr">
        <is>
          <t>Spinnangel</t>
        </is>
      </c>
      <c r="B17731" t="inlineStr"/>
      <c r="C17731" t="inlineStr"/>
      <c r="D17731" t="inlineStr">
        <is>
          <t>hát tiếp nhau, câu nhấp</t>
        </is>
      </c>
    </row>
    <row r="17732">
      <c r="A17732" t="inlineStr">
        <is>
          <t>Spinne</t>
        </is>
      </c>
      <c r="B17732" t="inlineStr"/>
      <c r="C17732" t="inlineStr"/>
      <c r="D17732" t="inlineStr">
        <is>
          <t>con nhện, cái kiềng, cái chảo ba chân, xe ngựa hai bánh - người quay tơ, xa quay tơ, thợ tiện, mũ cánh quạt, động tác xoay tròn người, spinneret</t>
        </is>
      </c>
    </row>
    <row r="17733">
      <c r="A17733" t="inlineStr">
        <is>
          <t>Spinnen</t>
        </is>
      </c>
      <c r="B17733" t="inlineStr"/>
      <c r="C17733" t="inlineStr"/>
      <c r="D17733" t="inlineStr">
        <is>
          <t>sự xe chỉ, sự xoay tròn, sự quay tròn</t>
        </is>
      </c>
    </row>
    <row r="17734">
      <c r="A17734" t="inlineStr">
        <is>
          <t>spinnen</t>
        </is>
      </c>
      <c r="B17734" t="inlineStr"/>
      <c r="C17734" t="inlineStr"/>
      <c r="D17734" t="inlineStr">
        <is>
          <t>quay, chăng, tiện, + out) kể, biên soạn, làm quay tròn, làm lảo đảo, đánh hỏng, xe chỉ, xe tơ, chăng tơ, kéo kén, câu cá bằng mồi quay, xoay tròn, lảo đảo, lướt đi nhẹ nhàng = spinnen +</t>
        </is>
      </c>
    </row>
    <row r="17735">
      <c r="A17735" t="inlineStr">
        <is>
          <t>Spinnengewebe</t>
        </is>
      </c>
      <c r="B17735" t="inlineStr"/>
      <c r="C17735" t="inlineStr"/>
      <c r="D17735" t="inlineStr">
        <is>
          <t>mạng nhện, sợi tơ nhện, vải mỏng như tơ nhện, vật mỏng mảnh như tơ nhện, cái tinh vi, cái rắc rối, đồ cũ rích, bỏ đi, lưới, bẫy</t>
        </is>
      </c>
    </row>
    <row r="17736">
      <c r="A17736" t="inlineStr">
        <is>
          <t>Spinner</t>
        </is>
      </c>
      <c r="B17736" t="inlineStr"/>
      <c r="C17736" t="inlineStr"/>
      <c r="D17736" t="inlineStr">
        <is>
          <t>người liều, người khinh suất, người hay bốc đồng - người quay tơ, xa quay tơ, thợ tiện, mũ cánh quạt, động tác xoay tròn người, spinneret = der Spinner +</t>
        </is>
      </c>
    </row>
    <row r="17737">
      <c r="A17737" t="inlineStr">
        <is>
          <t>Spinnerei</t>
        </is>
      </c>
      <c r="B17737" t="inlineStr"/>
      <c r="C17737" t="inlineStr"/>
      <c r="D17737" t="inlineStr">
        <is>
          <t>xưởng xe sợi, xưởng xe chỉ</t>
        </is>
      </c>
    </row>
    <row r="17738">
      <c r="A17738" t="inlineStr">
        <is>
          <t>Spinnmaschine</t>
        </is>
      </c>
      <c r="B17738" t="inlineStr"/>
      <c r="C17738" t="inlineStr"/>
      <c r="D17738" t="inlineStr">
        <is>
          <t>xe cần trục, cú chọc, cú đánh, con lừa cái jenny ans), máy xe nhiều sợi một lúc spinning jenny)</t>
        </is>
      </c>
    </row>
    <row r="17739">
      <c r="A17739" t="inlineStr">
        <is>
          <t>Spinnrad</t>
        </is>
      </c>
      <c r="B17739" t="inlineStr"/>
      <c r="C17739" t="inlineStr"/>
      <c r="D17739" t="inlineStr">
        <is>
          <t>bánh &amp; ), hệ thống bánh xe, xe hình, bàn quay, bánh lái, tay lái, sự quay tròn, sự xoay, sự quay, sự thăng trầm, bộ máy, xe đạp</t>
        </is>
      </c>
    </row>
    <row r="17740">
      <c r="A17740" t="inlineStr">
        <is>
          <t>Spinnrocken</t>
        </is>
      </c>
      <c r="B17740" t="inlineStr"/>
      <c r="C17740" t="inlineStr"/>
      <c r="D17740" t="inlineStr">
        <is>
          <t>con quay, búp sợi ở đầu con quay, đàn bà, nữ giới, công việc của đàn bà</t>
        </is>
      </c>
    </row>
    <row r="17741">
      <c r="A17741" t="inlineStr">
        <is>
          <t>Spion</t>
        </is>
      </c>
      <c r="B17741" t="inlineStr"/>
      <c r="C17741" t="inlineStr"/>
      <c r="D17741" t="inlineStr">
        <is>
          <t>chó săn thỏ, mật thám, gián điệp - người đưa tin đến, người cho tin, đặc vụ - thực vật, cây, sự mọc, dáng đứng, thế đứng, máy móc, thiết bị, nhà máy là công nghiệp nặng), người gài vào, vật gài bí mật - người do thám, người trinh sát</t>
        </is>
      </c>
    </row>
    <row r="17742">
      <c r="A17742" t="inlineStr">
        <is>
          <t>Spirale</t>
        </is>
      </c>
      <c r="B17742" t="inlineStr"/>
      <c r="C17742" t="inlineStr"/>
      <c r="D17742" t="inlineStr">
        <is>
          <t>cuộn, vòng, mớ tóc quăn, ống xoắn ruột gà, sự thăng trầm, sóng gió - hình xoắn ốc, đường xoắn ốc, đường đinh ốc, vành tai, ốc sên - đường trôn ốc, sự bay theo đường xoắn ốc, sự tăng lên dần dần, sự lên từ từ, sự giảm dần dần, sự xuống từ từ - vòng xoắn, khúc cuộn, chóp hình nón, chóp nhọn, tháp hình chóp, vật hình chóp nón thuôn, ngọn thân, cọng</t>
        </is>
      </c>
    </row>
    <row r="17743">
      <c r="A17743" t="inlineStr">
        <is>
          <t>Spiralen</t>
        </is>
      </c>
      <c r="B17743" t="inlineStr"/>
      <c r="C17743" t="inlineStr"/>
      <c r="D17743" t="inlineStr">
        <is>
          <t>đeo nhẫn cho, đeo vòng cho, xỏ vòng mũi cho, đánh đai, bao vây, vây quanh, chạy quanh vòng để dồn vào, cắt thành khoanh, lượn vòng bay lên, chạy vòng quanh - rung, reo, kêu keng keng, rung vang, ngân vang, vang lên, văng vẳng, nghe có vẻ, ù lên, kêu o o, kêu vo vo, rung chuông gọi, rung chuông báo hiệu, làm kêu leng keng, gõ xem thật hay gỉa, gieo xem thật hay giả</t>
        </is>
      </c>
    </row>
    <row r="17744">
      <c r="A17744" t="inlineStr">
        <is>
          <t>Spiralfeder</t>
        </is>
      </c>
      <c r="B17744" t="inlineStr"/>
      <c r="C17744" t="inlineStr"/>
      <c r="D17744" t="inlineStr">
        <is>
          <t>dây tóc - đường xoắn ốc, đường trôn ốc, sự bay theo đường xoắn ốc, sự tăng lên dần dần, sự lên từ từ, sự giảm dần dần, sự xuống từ từ</t>
        </is>
      </c>
    </row>
    <row r="17745">
      <c r="A17745" t="inlineStr">
        <is>
          <t>Spiralgleitflug</t>
        </is>
      </c>
      <c r="B17745" t="inlineStr"/>
      <c r="C17745" t="inlineStr"/>
      <c r="D17745" t="inlineStr">
        <is>
          <t>đường xoắn ốc, đường trôn ốc, sự bay theo đường xoắn ốc, sự tăng lên dần dần, sự lên từ từ, sự giảm dần dần, sự xuống từ từ</t>
        </is>
      </c>
    </row>
    <row r="17746">
      <c r="A17746" t="inlineStr">
        <is>
          <t>Spiritismus</t>
        </is>
      </c>
      <c r="B17746" t="inlineStr"/>
      <c r="C17746" t="inlineStr"/>
      <c r="D17746" t="inlineStr">
        <is>
          <t>thuyết thông linh spiritualism) = der Spiritismus +</t>
        </is>
      </c>
    </row>
    <row r="17747">
      <c r="A17747" t="inlineStr">
        <is>
          <t>spiritistisch</t>
        </is>
      </c>
      <c r="B17747" t="inlineStr"/>
      <c r="C17747" t="inlineStr"/>
      <c r="D17747" t="inlineStr">
        <is>
          <t>thuyết duy linh</t>
        </is>
      </c>
    </row>
    <row r="17748">
      <c r="A17748" t="inlineStr">
        <is>
          <t>Spiritual</t>
        </is>
      </c>
      <c r="B17748" t="inlineStr"/>
      <c r="C17748" t="inlineStr"/>
      <c r="D17748" t="inlineStr">
        <is>
          <t>bài hát tôn giáo của người Mỹ da đen Negro spiritual)</t>
        </is>
      </c>
    </row>
    <row r="17749">
      <c r="A17749" t="inlineStr">
        <is>
          <t>Spiritualismus</t>
        </is>
      </c>
      <c r="B17749" t="inlineStr"/>
      <c r="C17749" t="inlineStr"/>
      <c r="D17749" t="inlineStr">
        <is>
          <t>thuyết duy linh, spiritism</t>
        </is>
      </c>
    </row>
    <row r="17750">
      <c r="A17750" t="inlineStr">
        <is>
          <t>Spiritualist</t>
        </is>
      </c>
      <c r="B17750" t="inlineStr"/>
      <c r="C17750" t="inlineStr"/>
      <c r="D17750" t="inlineStr">
        <is>
          <t>người theo thuyết duy linh</t>
        </is>
      </c>
    </row>
    <row r="17751">
      <c r="A17751" t="inlineStr">
        <is>
          <t>spiritualistisch</t>
        </is>
      </c>
      <c r="B17751" t="inlineStr"/>
      <c r="C17751" t="inlineStr"/>
      <c r="D17751" t="inlineStr">
        <is>
          <t>thuyết duy linh</t>
        </is>
      </c>
    </row>
    <row r="17752">
      <c r="A17752" t="inlineStr">
        <is>
          <t>Spirituosen</t>
        </is>
      </c>
      <c r="B17752" t="inlineStr"/>
      <c r="C17752" t="inlineStr"/>
      <c r="D17752">
        <f> mit Spirituosen mischen +</f>
        <v/>
      </c>
    </row>
    <row r="17753">
      <c r="A17753" t="inlineStr">
        <is>
          <t>Spiritus</t>
        </is>
      </c>
      <c r="B17753" t="inlineStr"/>
      <c r="C17753" t="inlineStr"/>
      <c r="D17753" t="inlineStr">
        <is>
          <t>tinh thần, linh hồn, tâm hồn, thần linh, thần thánh, quỷ thần, lòng can đảm, sự hăng hái, nhiệt tình, nghị lực, khí thế, thái độ tinh thần, điều kiện tinh thần, ảnh hưởng tinh thần - xu hướng tinh thần, nghĩa đúng, trụ cột, bộ óc, số nhiều) rượu mạnh, cồn thuốc</t>
        </is>
      </c>
    </row>
    <row r="17754">
      <c r="A17754" t="inlineStr">
        <is>
          <t>Spirituskocher</t>
        </is>
      </c>
      <c r="B17754" t="inlineStr"/>
      <c r="C17754" t="inlineStr"/>
      <c r="D17754" t="inlineStr">
        <is>
          <t>đèn cồn</t>
        </is>
      </c>
    </row>
    <row r="17755">
      <c r="A17755" t="inlineStr">
        <is>
          <t>Spital</t>
        </is>
      </c>
      <c r="B17755" t="inlineStr"/>
      <c r="C17755" t="inlineStr"/>
      <c r="D17755" t="inlineStr">
        <is>
          <t>trại hủi, trại phong, nhà cách ly, tàu cách ly</t>
        </is>
      </c>
    </row>
    <row r="17756">
      <c r="A17756" t="inlineStr">
        <is>
          <t>Spitzbart</t>
        </is>
      </c>
      <c r="B17756" t="inlineStr"/>
      <c r="C17756" t="inlineStr"/>
      <c r="D17756" t="inlineStr">
        <is>
          <t>chòm râu dê</t>
        </is>
      </c>
    </row>
    <row r="17757">
      <c r="A17757" t="inlineStr">
        <is>
          <t>Spitzbogen</t>
        </is>
      </c>
      <c r="B17757" t="inlineStr"/>
      <c r="C17757" t="inlineStr"/>
      <c r="D17757">
        <f> der gotische Spitzbogen +</f>
        <v/>
      </c>
    </row>
    <row r="17758">
      <c r="A17758" t="inlineStr">
        <is>
          <t>Spitzel</t>
        </is>
      </c>
      <c r="B17758" t="inlineStr"/>
      <c r="C17758" t="inlineStr"/>
      <c r="D17758" t="inlineStr">
        <is>
          <t>chỉ điểm, mật thám - người nhìn hé, người nhìn trộm, người tò mò, con mắt</t>
        </is>
      </c>
    </row>
    <row r="17759">
      <c r="A17759" t="inlineStr">
        <is>
          <t>Spitzen</t>
        </is>
      </c>
      <c r="B17759" t="inlineStr"/>
      <c r="C17759" t="inlineStr"/>
      <c r="D17759" t="inlineStr">
        <is>
          <t>đỉnh ngọc, chỏm, điểm apec = die Spitzen + = mit Spitzen besetzen + = mit Spitzen versehen +</t>
        </is>
      </c>
    </row>
    <row r="17760">
      <c r="A17760" t="inlineStr">
        <is>
          <t>spitzen</t>
        </is>
      </c>
      <c r="B17760" t="inlineStr"/>
      <c r="C17760" t="inlineStr"/>
      <c r="D17760" t="inlineStr">
        <is>
          <t>vót nhọn, gắn đầu nhọn vào, làm cho sâu sắc, làm cho chua cay, làm cho cay độc, + at) chỉ, trỏ, nhắm, chĩa, chấm, đánh dấu chấm, trét vữa, đứng sững vểnh mõm chỉ, chỉ, trỏ &amp; ) nhằm - hướng về, hướng sự chú ý vào, lưu ý vào, chỉ ra, chỉ cho thấy, vạch ra, đứng sững vểnh mõm chỉ chú săn</t>
        </is>
      </c>
    </row>
    <row r="17761">
      <c r="A17761" t="inlineStr">
        <is>
          <t>Spitzenklasse</t>
        </is>
      </c>
      <c r="B17761" t="inlineStr"/>
      <c r="C17761" t="inlineStr"/>
      <c r="D17761">
        <f> den Anschluß an die Spitzenklasse erreichen +</f>
        <v/>
      </c>
    </row>
    <row r="17762">
      <c r="A17762" t="inlineStr">
        <is>
          <t>Spitzenkragen</t>
        </is>
      </c>
      <c r="B17762" t="inlineStr"/>
      <c r="C17762" t="inlineStr"/>
      <c r="D17762" t="inlineStr">
        <is>
          <t>cỏ áo viền đăng ten, cổ áo lông</t>
        </is>
      </c>
    </row>
    <row r="17763">
      <c r="A17763" t="inlineStr">
        <is>
          <t>Spitzfindigkeit</t>
        </is>
      </c>
      <c r="B17763" t="inlineStr"/>
      <c r="C17763" t="inlineStr"/>
      <c r="D17763" t="inlineStr">
        <is>
          <t>tính xảo trá, tính nguỵ biện, sự tìm cách đưa vào tròng, tính hay bắt bẻ, tính xoi mói - sự cãi bướng, sự cãi vặt, sự gây chuyện cãi nhau vặt - sự chính xác, sự đúng đắn, sự tế nhị, sự tinh vi, những chi tiết nhỏ, những chi tiết vụn vặt, những điều tế nhị tinh vi - lối chơi chữ, cách nói nước đôi, cách nói lảng, lý sự cùn, cách nói nguỵ biện - sự lọc, sự tinh chế, sự luyện tinh, sự tinh tế, sự tao nhã, sự lịch sự, sự sành sỏi, cái hay, cái đẹp, cái tinh tuý, cái tao nhã, thủ đoạn tinh vi, phương pháp tinh vi, lập luận tế nhị - sự phân biệt tinh vi - phép nguỵ biện - sự làm cho tinh tế, sự làm cho tế nhị = mit Spitzfindigkeit arbeiten +</t>
        </is>
      </c>
    </row>
    <row r="17764">
      <c r="A17764" t="inlineStr">
        <is>
          <t>Spitzmaus</t>
        </is>
      </c>
      <c r="B17764" t="inlineStr"/>
      <c r="C17764" t="inlineStr"/>
      <c r="D17764" t="inlineStr">
        <is>
          <t>người đàn bà đanh đá, chuột chù shrew-mouse) = die Spitzmaus +</t>
        </is>
      </c>
    </row>
    <row r="17765">
      <c r="A17765" t="inlineStr">
        <is>
          <t>Spitzname</t>
        </is>
      </c>
      <c r="B17765" t="inlineStr"/>
      <c r="C17765" t="inlineStr"/>
      <c r="D17765" t="inlineStr">
        <is>
          <t>tục ngữ, ngạn ngữ, gương, điển hình, trò cười - biệt hiệu, tên họ, tên - tên hiệu, tên riêng, tên nhạo, tên giễu</t>
        </is>
      </c>
    </row>
    <row r="17766">
      <c r="A17766" t="inlineStr">
        <is>
          <t>Spitznamen</t>
        </is>
      </c>
      <c r="B17766" t="inlineStr"/>
      <c r="C17766" t="inlineStr"/>
      <c r="D17766" t="inlineStr">
        <is>
          <t>đặt tên hiệu, đặt tên riêng, đặt tên giễu = mit Spitznamen genannt +</t>
        </is>
      </c>
    </row>
    <row r="17767">
      <c r="A17767" t="inlineStr">
        <is>
          <t>Spleen</t>
        </is>
      </c>
      <c r="B17767" t="inlineStr"/>
      <c r="C17767" t="inlineStr"/>
      <c r="D17767" t="inlineStr">
        <is>
          <t>tính lập dị, tính kỳ cục, độ lệch tâm - nút, chỗ thắt nút, chỗ xoắn, sự lệch lạc, tính đỏng đảnh, cái mắc mớ gây khó khăn cho công việc, chứng vẹo cổ = er hat einen Spleen +</t>
        </is>
      </c>
    </row>
    <row r="17768">
      <c r="A17768" t="inlineStr">
        <is>
          <t>Splint</t>
        </is>
      </c>
      <c r="B17768" t="inlineStr"/>
      <c r="C17768" t="inlineStr"/>
      <c r="D17768" t="inlineStr">
        <is>
          <t>cottar, khoá, nhốt, then = der Splint +</t>
        </is>
      </c>
    </row>
    <row r="17769">
      <c r="A17769" t="inlineStr">
        <is>
          <t>Splitter</t>
        </is>
      </c>
      <c r="B17769" t="inlineStr"/>
      <c r="C17769" t="inlineStr"/>
      <c r="D17769" t="inlineStr">
        <is>
          <t>sự run, sự rùng mình, mảnh vỡ, miếng vỡ - miếng, mảnh, mảnh đạn, mảnh bom, miếng cá con, sợi - mạnh vụn - mảnh vụn - = die Splitter +</t>
        </is>
      </c>
    </row>
    <row r="17770">
      <c r="A17770" t="inlineStr">
        <is>
          <t>Splittergruppe</t>
        </is>
      </c>
      <c r="B17770" t="inlineStr"/>
      <c r="C17770" t="inlineStr"/>
      <c r="D17770" t="inlineStr">
        <is>
          <t>bè phái, bè cánh, óc bè phái, tư tưởng bè phái</t>
        </is>
      </c>
    </row>
    <row r="17771">
      <c r="A17771" t="inlineStr">
        <is>
          <t>splitternackt</t>
        </is>
      </c>
      <c r="B17771" t="inlineStr"/>
      <c r="C17771" t="inlineStr"/>
      <c r="D17771">
        <f> splitternackt sein +</f>
        <v/>
      </c>
    </row>
    <row r="17772">
      <c r="A17772" t="inlineStr">
        <is>
          <t>Sporn</t>
        </is>
      </c>
      <c r="B17772" t="inlineStr"/>
      <c r="C17772" t="inlineStr"/>
      <c r="D17772" t="inlineStr">
        <is>
          <t>đinh thúc ngựa, cựa, cựa sắt, mũi núi, tường cựa gà, sự kích thích, sự khuyến khích, sự khích lệ</t>
        </is>
      </c>
    </row>
    <row r="17773">
      <c r="A17773" t="inlineStr">
        <is>
          <t>Sport</t>
        </is>
      </c>
      <c r="B17773" t="inlineStr"/>
      <c r="C17773" t="inlineStr"/>
      <c r="D17773" t="inlineStr">
        <is>
          <t>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sự giải lao, sự giải trí, sự tiêu khiển, giờ chơi, giờ nghỉ, giờ giải lao - thể thao, sự chơi đùa, sự nô đùa, trò trớ trêu, cuộc giải trí, cuộc vui chơi ngoài trời, người tốt, người có tinh thần tượng võ, người thẳng thắn, người trung thực, người có dũng khí - con bạc, anh chàng ăn diện, công tử bột, biến dị = Sport treiben + = sich im Sport auszeichnen + = seine Liebe zum Sport entdecken +</t>
        </is>
      </c>
    </row>
    <row r="17774">
      <c r="A17774" t="inlineStr">
        <is>
          <t>Sportjacke</t>
        </is>
      </c>
      <c r="B17774" t="inlineStr"/>
      <c r="C17774" t="inlineStr"/>
      <c r="D17774" t="inlineStr">
        <is>
          <t>vết lang trán, dấu đánh vào cây, áo màu sặc sỡ, lời nói dối trắng trợn</t>
        </is>
      </c>
    </row>
    <row r="17775">
      <c r="A17775" t="inlineStr">
        <is>
          <t>Sportler</t>
        </is>
      </c>
      <c r="B17775" t="inlineStr"/>
      <c r="C17775" t="inlineStr"/>
      <c r="D17775" t="inlineStr">
        <is>
          <t>lực sĩ, vận động viên - người thích thể thao, nhà thể thao, người có tinh thần thượng võ, người thẳng thắn, người trung thực, người có dũng khí = er ist ganz Sportler +</t>
        </is>
      </c>
    </row>
    <row r="17776">
      <c r="A17776" t="inlineStr">
        <is>
          <t>Sportlerin</t>
        </is>
      </c>
      <c r="B17776" t="inlineStr"/>
      <c r="C17776" t="inlineStr"/>
      <c r="D17776" t="inlineStr">
        <is>
          <t>người đàn bà thích thể thao, người đàn bà chơi thể thao</t>
        </is>
      </c>
    </row>
    <row r="17777">
      <c r="A17777" t="inlineStr">
        <is>
          <t>Sportlichkeit</t>
        </is>
      </c>
      <c r="B17777" t="inlineStr"/>
      <c r="C17777" t="inlineStr"/>
      <c r="D17777" t="inlineStr">
        <is>
          <t>tinh thần thể thao, tài nghệ thể thao, tính thượng võ, tính thẳng thắn, tính trung thực, dũng khí</t>
        </is>
      </c>
    </row>
    <row r="17778">
      <c r="A17778" t="inlineStr">
        <is>
          <t>Sportplatz</t>
        </is>
      </c>
      <c r="B17778" t="inlineStr"/>
      <c r="C17778" t="inlineStr"/>
      <c r="D17778" t="inlineStr">
        <is>
          <t>sân chơi thể thao, sân vận động</t>
        </is>
      </c>
    </row>
    <row r="17779">
      <c r="A17779" t="inlineStr">
        <is>
          <t>Sporttrikot</t>
        </is>
      </c>
      <c r="B17779" t="inlineStr"/>
      <c r="C17779" t="inlineStr"/>
      <c r="D17779" t="inlineStr">
        <is>
          <t>gió tây, gió mát, gió hiu hiu, gió nhẹ, vải xêfia, áo thể thao, áo vận động viên</t>
        </is>
      </c>
    </row>
    <row r="17780">
      <c r="A17780" t="inlineStr">
        <is>
          <t>Sportveranstaltung</t>
        </is>
      </c>
      <c r="B17780" t="inlineStr"/>
      <c r="C17780" t="inlineStr"/>
      <c r="D17780" t="inlineStr">
        <is>
          <t>màn ngủ, chén rượu uống trước khi đi ngủ, trận đấu chung kết, cuộc chạy đua chung kết</t>
        </is>
      </c>
    </row>
    <row r="17781">
      <c r="A17781" t="inlineStr">
        <is>
          <t>Sportwagen</t>
        </is>
      </c>
      <c r="B17781" t="inlineStr"/>
      <c r="C17781" t="inlineStr"/>
      <c r="D17781" t="inlineStr">
        <is>
          <t>tàu thả neo ở vũng tàu, ngựa dùng đi đường, xe đạp dùng đi đường, khách du lịch từng trải, xe ô tô không mui hai chỗ ngồi = der Sportwagen +</t>
        </is>
      </c>
    </row>
    <row r="17782">
      <c r="A17782" t="inlineStr">
        <is>
          <t>Spottdrossel</t>
        </is>
      </c>
      <c r="B17782" t="inlineStr"/>
      <c r="C17782" t="inlineStr"/>
      <c r="D17782">
        <f> die Spottdrossel +</f>
        <v/>
      </c>
    </row>
    <row r="17783">
      <c r="A17783" t="inlineStr">
        <is>
          <t>Spottes</t>
        </is>
      </c>
      <c r="B17783" t="inlineStr"/>
      <c r="C17783" t="inlineStr"/>
      <c r="D17783" t="inlineStr">
        <is>
          <t>lời chế giễu, lời đùa cợt, người bị đem ra làm trò cười, thức ăn, bữa ăn</t>
        </is>
      </c>
    </row>
    <row r="17784">
      <c r="A17784" t="inlineStr">
        <is>
          <t>Spottschrift</t>
        </is>
      </c>
      <c r="B17784" t="inlineStr"/>
      <c r="C17784" t="inlineStr"/>
      <c r="D17784" t="inlineStr">
        <is>
          <t>lời châm biếm, lời chế nhạo, văn châm biếm, thơ trào phúng, điều mỉa mai</t>
        </is>
      </c>
    </row>
    <row r="17785">
      <c r="A17785" t="inlineStr">
        <is>
          <t>Sprachen</t>
        </is>
      </c>
      <c r="B17785" t="inlineStr"/>
      <c r="C17785" t="inlineStr"/>
      <c r="D17785">
        <f> die neueren Sprachen + = die nordischen Sprachen + = die kaukasischen Sprachen +</f>
        <v/>
      </c>
    </row>
    <row r="17786">
      <c r="A17786" t="inlineStr">
        <is>
          <t>Sprachfehler</t>
        </is>
      </c>
      <c r="B17786" t="inlineStr"/>
      <c r="C17786" t="inlineStr"/>
      <c r="D17786">
        <f> mit einem Sprachfehler behaftet +</f>
        <v/>
      </c>
    </row>
    <row r="17787">
      <c r="A17787" t="inlineStr">
        <is>
          <t>Sprachforscher</t>
        </is>
      </c>
      <c r="B17787" t="inlineStr"/>
      <c r="C17787" t="inlineStr"/>
      <c r="D17787" t="inlineStr">
        <is>
          <t>nhà ngôn ngữ học, người biết nhiều thứ tiếng</t>
        </is>
      </c>
    </row>
    <row r="17788">
      <c r="A17788" t="inlineStr">
        <is>
          <t>Sprachgebrauch</t>
        </is>
      </c>
      <c r="B17788" t="inlineStr"/>
      <c r="C17788" t="inlineStr"/>
      <c r="D17788" t="inlineStr">
        <is>
          <t>cách dùng, cách sử dụng, cách dùng thông thường, cách đối xử, cách đối đ i, thói quen, tập quán, tục lệ, lệ thường</t>
        </is>
      </c>
    </row>
    <row r="17789">
      <c r="A17789" t="inlineStr">
        <is>
          <t>Sprachkenner</t>
        </is>
      </c>
      <c r="B17789" t="inlineStr"/>
      <c r="C17789" t="inlineStr"/>
      <c r="D17789" t="inlineStr">
        <is>
          <t>nhà ngôn ngữ học, người biết nhiều thứ tiếng</t>
        </is>
      </c>
    </row>
    <row r="17790">
      <c r="A17790" t="inlineStr">
        <is>
          <t>Sprachkundige</t>
        </is>
      </c>
      <c r="B17790" t="inlineStr"/>
      <c r="C17790" t="inlineStr"/>
      <c r="D17790" t="inlineStr">
        <is>
          <t>nhà ngôn ngữ học, người biết nhiều thứ tiếng</t>
        </is>
      </c>
    </row>
    <row r="17791">
      <c r="A17791" t="inlineStr">
        <is>
          <t>Sprachlosigkeit</t>
        </is>
      </c>
      <c r="B17791" t="inlineStr"/>
      <c r="C17791" t="inlineStr"/>
      <c r="D17791" t="inlineStr">
        <is>
          <t>chứng câm, sự câm lặng đi</t>
        </is>
      </c>
    </row>
    <row r="17792">
      <c r="A17792" t="inlineStr">
        <is>
          <t>Sprachrohr</t>
        </is>
      </c>
      <c r="B17792" t="inlineStr"/>
      <c r="C17792" t="inlineStr"/>
      <c r="D17792" t="inlineStr">
        <is>
          <t>miệng, cái ống tẩu hút thuốc, người phát ngôn, luật sư bào chữa - đàn ống, đàn hộp barrel organ), cơ quan, cơ quan ngôn luận, cơ quan nhà nước, giọng nói</t>
        </is>
      </c>
    </row>
    <row r="17793">
      <c r="A17793" t="inlineStr">
        <is>
          <t>sprachwidrig</t>
        </is>
      </c>
      <c r="B17793" t="inlineStr"/>
      <c r="C17793" t="inlineStr"/>
      <c r="D17793" t="inlineStr">
        <is>
          <t>làm cho trở thành dã man, làm hỏng, làm cho thành lai căng, trở thành dã man, trở thành lai căng</t>
        </is>
      </c>
    </row>
    <row r="17794">
      <c r="A17794" t="inlineStr">
        <is>
          <t>Sprachwidrigkeit</t>
        </is>
      </c>
      <c r="B17794" t="inlineStr"/>
      <c r="C17794" t="inlineStr"/>
      <c r="D17794"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t>
        </is>
      </c>
    </row>
    <row r="17795">
      <c r="A17795" t="inlineStr">
        <is>
          <t>Sprachwissenschaft</t>
        </is>
      </c>
      <c r="B17795" t="inlineStr"/>
      <c r="C17795" t="inlineStr"/>
      <c r="D17795" t="inlineStr">
        <is>
          <t>ngôn ngữ học - môn ngữ văn = die angewandte Sprachwissenschaft +</t>
        </is>
      </c>
    </row>
    <row r="17796">
      <c r="A17796" t="inlineStr">
        <is>
          <t>Sprachwissenschaftler</t>
        </is>
      </c>
      <c r="B17796" t="inlineStr"/>
      <c r="C17796" t="inlineStr"/>
      <c r="D17796" t="inlineStr">
        <is>
          <t>nhà ngôn ngữ học, người biết nhiều thứ tiếng - nhà ngữ văn</t>
        </is>
      </c>
    </row>
    <row r="17797">
      <c r="A17797" t="inlineStr">
        <is>
          <t>sprachwissenschaftlich</t>
        </is>
      </c>
      <c r="B17797" t="inlineStr"/>
      <c r="C17797" t="inlineStr"/>
      <c r="D17797" t="inlineStr">
        <is>
          <t>ngữ văn</t>
        </is>
      </c>
    </row>
    <row r="17798">
      <c r="A17798" t="inlineStr">
        <is>
          <t>Sprechblase</t>
        </is>
      </c>
      <c r="B17798" t="inlineStr"/>
      <c r="C17798" t="inlineStr"/>
      <c r="D17798" t="inlineStr">
        <is>
          <t>khí cầu, quả bóng, bình cầu, quả cầu ô ghi lời</t>
        </is>
      </c>
    </row>
    <row r="17799">
      <c r="A17799" t="inlineStr">
        <is>
          <t>Sprechen</t>
        </is>
      </c>
      <c r="B17799" t="inlineStr"/>
      <c r="C17799" t="inlineStr"/>
      <c r="D17799" t="inlineStr">
        <is>
          <t>sự nói, lời nói, sự phát biểu - khả năng nói, năng lực nói, lời, cách nói, bài nói, bài diễn văn, ngôn ngữ, tin đồn, lời đồn - câu chuyện, chuyện nhảm nhí, chuyện bép xép = das undeutliche Sprechen + = Wir brachten ihn zum Sprechen. + = das schleppende affektierte Sprechen +</t>
        </is>
      </c>
    </row>
    <row r="17800">
      <c r="A17800" t="inlineStr">
        <is>
          <t>sprechend</t>
        </is>
      </c>
      <c r="B17800" t="inlineStr"/>
      <c r="C17800" t="inlineStr"/>
      <c r="D17800" t="inlineStr">
        <is>
          <t>hùng biện, hùng hồn - nói, nói lên, biểu lộ, biểu thị, dùng để nói, nói được - biết nói = sprechend ähnlich +</t>
        </is>
      </c>
    </row>
    <row r="17801">
      <c r="A17801" t="inlineStr">
        <is>
          <t>Sprecher</t>
        </is>
      </c>
      <c r="B17801" t="inlineStr"/>
      <c r="C17801" t="inlineStr"/>
      <c r="D17801" t="inlineStr">
        <is>
          <t>người nói, người diễn thuyết, người thuyết minh, loud_speaker, Speaker chủ tịch hạ nghị viện - người phát ngôn</t>
        </is>
      </c>
    </row>
    <row r="17802">
      <c r="A17802" t="inlineStr">
        <is>
          <t>Sprechgesang</t>
        </is>
      </c>
      <c r="B17802" t="inlineStr"/>
      <c r="C17802" t="inlineStr"/>
      <c r="D17802" t="inlineStr">
        <is>
          <t>hát nói, đoạn hát nói</t>
        </is>
      </c>
    </row>
    <row r="17803">
      <c r="A17803" t="inlineStr">
        <is>
          <t>Sprechstundenhilfe</t>
        </is>
      </c>
      <c r="B17803" t="inlineStr"/>
      <c r="C17803" t="inlineStr"/>
      <c r="D17803" t="inlineStr">
        <is>
          <t>người tiếp khách</t>
        </is>
      </c>
    </row>
    <row r="17804">
      <c r="A17804" t="inlineStr">
        <is>
          <t>Sprechtheater</t>
        </is>
      </c>
      <c r="B17804" t="inlineStr"/>
      <c r="C17804" t="inlineStr"/>
      <c r="D17804" t="inlineStr">
        <is>
          <t>kịch, tuồng, nghệ thuật kịch, nghệ thuật tuồng, sự việc có tính kịch</t>
        </is>
      </c>
    </row>
    <row r="17805">
      <c r="A17805" t="inlineStr">
        <is>
          <t>Sprechzimmer</t>
        </is>
      </c>
      <c r="B17805" t="inlineStr"/>
      <c r="C17805" t="inlineStr"/>
      <c r="D17805" t="inlineStr">
        <is>
          <t>khoa phẫu thuật, việc mổ xẻ, sự mổ xẻ, phòng mổ, phòng khám bệnh, giờ khám bệnh</t>
        </is>
      </c>
    </row>
    <row r="17806">
      <c r="A17806" t="inlineStr">
        <is>
          <t>Sprengel</t>
        </is>
      </c>
      <c r="B17806" t="inlineStr"/>
      <c r="C17806" t="inlineStr"/>
      <c r="D17806" t="inlineStr">
        <is>
          <t>địa phận của giám mục, chức giám mục - giáo khu</t>
        </is>
      </c>
    </row>
    <row r="17807">
      <c r="A17807" t="inlineStr">
        <is>
          <t>Sprengen</t>
        </is>
      </c>
      <c r="B17807" t="inlineStr"/>
      <c r="C17807" t="inlineStr"/>
      <c r="D17807" t="inlineStr">
        <is>
          <t>sự tưới, sự tưới nước, sự cho súc vật uống nước, sự pha nước, sự pha loãng, sự cung cấp nước, sự làm vân sóng, sự làm loãng = das Sprengen +</t>
        </is>
      </c>
    </row>
    <row r="17808">
      <c r="A17808" t="inlineStr">
        <is>
          <t>sprengen</t>
        </is>
      </c>
      <c r="B17808" t="inlineStr"/>
      <c r="C17808" t="inlineStr"/>
      <c r="D17808" t="inlineStr">
        <is>
          <t>làm tàn, làm khô héo, làm thui chột, làm nổ tung, phá, phá hoại, làm tan vỡ, làm mất danh dự, gây hoạ, nguyền rủa - làm gãy, bẻ gãy, làm đứt, làm vỡ, đập vỡ, cắt, ngắt, làm gián đoạn, ngừng phá, xua tan, làm tan tác, phạm, phạm vi, xâm phạm, truyền đạt, báo, làm suy sụp, làm nhụt, làm mất hết - ngăn đỡ, làm yếu đi, làm nhẹ đi, làm cho thuần thục, tập luyện, đập tan, đàn áp, trấn áp, sửa chữa, mở, mở tung ra, cạy tung ra, gãy, đứt, vỡ, chạy tán loạn, tan tác, ló ra, hé ra, hiện ra, thoát khỏi - sổ ra, ) buông ra, suy nhược, yếu đi, suy sụp, sa sút, phá sản, thay đổi, vỡ tiếng, nức nở, nghẹn ngào, đột nhiên làm, phá lên, cắt đứt quan hệ, tuyệt giao, phá mà vào, phá mà ra, xông vào nhà - phá cửa vào nhà, bẻ khoá vào nhà - nổ, nổ tung, vỡ tung ra, nhú, nở, đầy ních, tràn đầy, nóng lòng háo hức, làm nổ tung ra, làm bật tung ra, làm rách tung ra, làm vỡ tung ra, xông, xộc, vọt, đột nhiên xuất hiện - quất đét đét, búng kêu tanh tách, bẻ kêu răng rắc, làm nứt, làm rạn, kẹp vỡ, kêu răng rắc, kêu đen đét, nổ giòn, nứt nẻ, rạn nứt, gãy &amp; ), nói chuyện vui, nói chuyện phiếm - đập gãy, đập vỗ, phá vỡ - vụt qua, vọt tới, chạy qua, đâm ra, trồi ra, ném, phóng, quăng, liệng, đổ, bắn, săn bắn, sút, đá, đau nhói, đau nhức nhối, là là mặt đất crickê), chụp ảnh, quay phim, bào, óng ánh - lời mệnh lệnh nói đi! - + up, down, out, over, through, away, back...) nhảy, bật mạnh, nổi lên, nảy ra, xuất hiện, xuất phát, xuất thân, nứt rạn, cong, làm cho nhảy lên, làm cho bay lên, nhảy qua - làm nẻ, làm nổ, làm bật lên, đề ra, đưa ra, bất ngờ tuyên bố, bất ngờ đưa ra, lắp nhíp, lắp lò xo giảm xóc, đảm bảo cho được tha tù</t>
        </is>
      </c>
    </row>
    <row r="17809">
      <c r="A17809" t="inlineStr">
        <is>
          <t>Sprengkapsel</t>
        </is>
      </c>
      <c r="B17809" t="inlineStr"/>
      <c r="C17809" t="inlineStr"/>
      <c r="D17809" t="inlineStr">
        <is>
          <t>ngòi nổ, kíp, pháo hiệu</t>
        </is>
      </c>
    </row>
    <row r="17810">
      <c r="A17810" t="inlineStr">
        <is>
          <t>Sprengladung</t>
        </is>
      </c>
      <c r="B17810" t="inlineStr"/>
      <c r="C17810" t="inlineStr"/>
      <c r="D17810" t="inlineStr">
        <is>
          <t>luồng gió, luồng hơi, hơi, tiếng kèn, sự nổ</t>
        </is>
      </c>
    </row>
    <row r="17811">
      <c r="A17811" t="inlineStr">
        <is>
          <t>Sprengstoff</t>
        </is>
      </c>
      <c r="B17811" t="inlineStr"/>
      <c r="C17811" t="inlineStr"/>
      <c r="D17811" t="inlineStr">
        <is>
          <t>chất nổ, âm bật hơi</t>
        </is>
      </c>
    </row>
    <row r="17812">
      <c r="A17812" t="inlineStr">
        <is>
          <t>Sprenkel</t>
        </is>
      </c>
      <c r="B17812" t="inlineStr"/>
      <c r="C17812" t="inlineStr"/>
      <c r="D17812" t="inlineStr">
        <is>
          <t>cái thòng lọng, cái bẫy</t>
        </is>
      </c>
    </row>
    <row r="17813">
      <c r="A17813" t="inlineStr">
        <is>
          <t>sprenkeln</t>
        </is>
      </c>
      <c r="B17813" t="inlineStr"/>
      <c r="C17813" t="inlineStr"/>
      <c r="D17813" t="inlineStr">
        <is>
          <t>làm lốm đốm, điểm - làm có vệt</t>
        </is>
      </c>
    </row>
    <row r="17814">
      <c r="A17814" t="inlineStr">
        <is>
          <t>Spreu</t>
        </is>
      </c>
      <c r="B17814" t="inlineStr"/>
      <c r="C17814" t="inlineStr"/>
      <c r="D17814" t="inlineStr">
        <is>
          <t>trấu, vỏ, rơm ra, bằm nhỏ, cái rơm rác, vật vô giá trị, mảnh nhiễu xạ, lời nói đùa, lời nói giỡn, lời bỡn cợt, lời chế giễu, lời giễu cợt = voll Spreu + = Spreu trennen +</t>
        </is>
      </c>
    </row>
    <row r="17815">
      <c r="A17815" t="inlineStr">
        <is>
          <t>spricht</t>
        </is>
      </c>
      <c r="B17815" t="inlineStr"/>
      <c r="C17815" t="inlineStr"/>
      <c r="D17815">
        <f> das spricht für sich selbst +</f>
        <v/>
      </c>
    </row>
    <row r="17816">
      <c r="A17816" t="inlineStr">
        <is>
          <t>Sprichwort</t>
        </is>
      </c>
      <c r="B17816" t="inlineStr"/>
      <c r="C17816" t="inlineStr"/>
      <c r="D17816" t="inlineStr">
        <is>
          <t>cách ngôn, châm ngôn, ngạn ngữ - tục ngữ, gương, điển hình, trò cười - điều ai cũng biết, người ai cũng biết, trò chơi tục ngữ, sách cách ngôn - cái cưa, bộ phận hình răng cưa</t>
        </is>
      </c>
    </row>
    <row r="17817">
      <c r="A17817" t="inlineStr">
        <is>
          <t>Springbock</t>
        </is>
      </c>
      <c r="B17817" t="inlineStr"/>
      <c r="C17817" t="inlineStr"/>
      <c r="D17817" t="inlineStr">
        <is>
          <t>người nhảy, người làm nổ, chân vòm, hòn đá chân vòm, rui ở chái nhà, springbok, spring_chicken</t>
        </is>
      </c>
    </row>
    <row r="17818">
      <c r="A17818" t="inlineStr">
        <is>
          <t>Springbrunnen</t>
        </is>
      </c>
      <c r="B17818" t="inlineStr"/>
      <c r="C17818" t="inlineStr"/>
      <c r="D17818" t="inlineStr">
        <is>
          <t>suối nước, nguồn sông, vòi nước, vòi phun, máy nước, bình dầu, ống mực, nguồn</t>
        </is>
      </c>
    </row>
    <row r="17819">
      <c r="A17819" t="inlineStr">
        <is>
          <t>Springen</t>
        </is>
      </c>
      <c r="B17819" t="inlineStr"/>
      <c r="C17819" t="inlineStr"/>
      <c r="D17819" t="inlineStr">
        <is>
          <t>sự nhảy cỡn, sự nô đùa - sự nhảy múa, sự nhảy vọt, sự chuyển biến đột ngột - sự nhảy, cái nhảy, mùa xuân, suối, sự co dãn, tính đàn hồi, sự bật lại, lò xo, nhíp, chỗ nhún, nguồn, gốc, căn nguyên, động cơ, chỗ cong, đường cong, chỗ nứt, đường nứt, sự rò, sự bị nước rỉ vào - dây buộc thuyền vào bến, con nước, bài hát vui, điệu múa vui - sự nhảy ngựa gỗ, môn nhảy ngựa gỗ, sự nhảy sào, môn nhảy sào = das Springen +</t>
        </is>
      </c>
    </row>
    <row r="17820">
      <c r="A17820" t="inlineStr">
        <is>
          <t>springen</t>
        </is>
      </c>
      <c r="B17820" t="inlineStr"/>
      <c r="C17820" t="inlineStr"/>
      <c r="D17820" t="inlineStr">
        <is>
          <t>cắt ngắn quá vai, câu lươn bằng mồi giun tơ, nhấp nhô bập bềnh, phấp phới trên không, nhảy nhót, lắc lư, lủng lẳng, đớp, khẽ nhún đầu gối cúi chào, đập nhẹ, vỗ nhẹ, lắc nhẹ - nảy lên, nhảy vụt ra, huênh hoang khoác lác, khoe khoang, vênh váo, nhún lên nhún xuống, bị trả về cho người ký vì không có tài khoản, dồn ép, đánh lừa làm gì, đuổi ra - tống cổ ra, thải hồi - giáp giới với, là biên giới của, vạch biên giới, quy định giới hạn cho, hạn chế, tiết chế, nảy bật lên, nhảy lên - búng mạnh, rung mạnh, phẩy mạnh, vẫy mạnh, nội động từ, rung rung, giật giật, tán tỉnh, ve vãn, vờ tán tỉnh, vờ ve vãn, đùa, đùa bỡn, đùa cợt - nhảy cỡn, nô đùa, vẫy, lần để đi tìm khí giới, lần để xoáy - - ướp hublông, hái hublông, nhảy lò cò, nhảy cẫng, nhảy bốn vó, chết, chết bất thình lình, làm một chuyến đi nhanh bằng máy bay, nhảy qua - nhảy, giật mình, giật nảy người, nhảy vọt, tăng vọt, tăng đột ngột, at, to chớp ngay lấy, nắm ngay lấy, chấp nhận vội vàng, vội đi tới, nhảy bổ vào tấn công dữ dội, bỏ sót, bỏ qua - bỏ cách quãng mất, trật, làm cho nhảy lên, bắt nhảy, bắt nhảy qua, làm giật mình, làm giật nảy người lên, đào lật, nhảy vào, nhảy bổ vào chộp lấy, lấn, không đứng vào, nẫng tay trên, phỗng tay trên - chiếm đoạt, xâm chiếm, làm cho bay lên, làm chạy tán loạn, khoan đá bằng choòng, tiếp ở trang khác, chặt, ăn, tấn công bất thình lình, bỏ đi bất thình lình, trốn, chuồn - vượt qua, lao vào - nổ bốp, nổ súng vào, bắn, thình lình thụt vào, thình lình thò ra, vọt, bật, tạt..., làm nổ bốp, nổ, thình lình làm thò ra, thình lình làm vọt ra, thình lình làm bật ra..., hỏi thình lình - hỏi chộp, cấm cố, rang nở - bỏ, quên - + up, down, out, over, through, away, back...) nhảy, bật mạnh, nổi lên, hiện ra, nảy ra, xuất hiện, xuất phát, xuất thân, nứt rạn, cong, làm rạn, làm nứt, làm nẻ, làm nổ - làm bật lên, đề ra, đưa ra, bất ngờ tuyên bố, bất ngờ đưa ra, lắp nhíp, lắp lò xo giảm xóc, đảm bảo cho được tha tù = springen + = springen + = springen + = springen lassen + = graziös springen + = auf und ab springen +</t>
        </is>
      </c>
    </row>
    <row r="17821">
      <c r="A17821" t="inlineStr">
        <is>
          <t>Springer</t>
        </is>
      </c>
      <c r="B17821" t="inlineStr"/>
      <c r="C17821" t="inlineStr"/>
      <c r="D17821" t="inlineStr">
        <is>
          <t>người nhảy, thú nhảy, sâu bọ nhảy, dây néo cột buồm, choòng, áo ngoài mặc chui đầu, áo va rơi, áo may liền với quần - - người làm nổ, chân vòm, hòn đá chân vòm, rui ở chái nhà, springbok, spring_chicken = der Springer +</t>
        </is>
      </c>
    </row>
    <row r="17822">
      <c r="A17822" t="inlineStr">
        <is>
          <t>Springflut</t>
        </is>
      </c>
      <c r="B17822" t="inlineStr"/>
      <c r="C17822" t="inlineStr"/>
      <c r="D17822" t="inlineStr">
        <is>
          <t>con nước lên</t>
        </is>
      </c>
    </row>
    <row r="17823">
      <c r="A17823" t="inlineStr">
        <is>
          <t>Springkraut</t>
        </is>
      </c>
      <c r="B17823" t="inlineStr"/>
      <c r="C17823" t="inlineStr"/>
      <c r="D17823" t="inlineStr">
        <is>
          <t>nhựa, thơm, bôm, cây cho nhựa thơm, cây bóng nước, niềm an ủi, vật làm dịu, vật có tác dụng làm khỏi</t>
        </is>
      </c>
    </row>
    <row r="17824">
      <c r="A17824" t="inlineStr">
        <is>
          <t>Springquelle</t>
        </is>
      </c>
      <c r="B17824" t="inlineStr"/>
      <c r="C17824" t="inlineStr"/>
      <c r="D17824" t="inlineStr">
        <is>
          <t>giếng dầu phun, người hay bộc lộ tâm sự, người hay thổ lộ tình cảm</t>
        </is>
      </c>
    </row>
    <row r="17825">
      <c r="A17825" t="inlineStr">
        <is>
          <t>sprinten</t>
        </is>
      </c>
      <c r="B17825" t="inlineStr"/>
      <c r="C17825" t="inlineStr"/>
      <c r="D17825" t="inlineStr">
        <is>
          <t>chạy nước rút, chạy hết tốc lực</t>
        </is>
      </c>
    </row>
    <row r="17826">
      <c r="A17826" t="inlineStr">
        <is>
          <t>Sprinter</t>
        </is>
      </c>
      <c r="B17826" t="inlineStr"/>
      <c r="C17826" t="inlineStr"/>
      <c r="D17826" t="inlineStr">
        <is>
          <t>người tuỳ phái, đấu thủ chạy đua, người buôn lậu, đường rânh, thân bò, dây cáp kéo đồ vật nặng, người phá vỡ vòng vây blockade runner), gà nước, thớt trên, vòng trượt, con lăn - con lăn di động, công nhân đầu máy xe lửa, cảnh sát, công an Bow-street runner)</t>
        </is>
      </c>
    </row>
    <row r="17827">
      <c r="A17827" t="inlineStr">
        <is>
          <t>Sprit</t>
        </is>
      </c>
      <c r="B17827" t="inlineStr"/>
      <c r="C17827" t="inlineStr"/>
      <c r="D17827" t="inlineStr">
        <is>
          <t>dầu xăng - tinh thần, linh hồn, tâm hồn, thần linh, thần thánh, quỷ thần, lòng can đảm, sự hăng hái, nhiệt tình, nghị lực, khí thế, thái độ tinh thần, điều kiện tinh thần, ảnh hưởng tinh thần - xu hướng tinh thần, nghĩa đúng, trụ cột, bộ óc, số nhiều) rượu mạnh, cồn thuốc</t>
        </is>
      </c>
    </row>
    <row r="17828">
      <c r="A17828" t="inlineStr">
        <is>
          <t>Spritze</t>
        </is>
      </c>
      <c r="B17828" t="inlineStr"/>
      <c r="C17828" t="inlineStr"/>
      <c r="D17828" t="inlineStr">
        <is>
          <t>ống tiêm, tia nước, squirt-gun, oắt con ngạo nghễ = die Spritze +</t>
        </is>
      </c>
    </row>
    <row r="17829">
      <c r="A17829" t="inlineStr">
        <is>
          <t>Spritzen</t>
        </is>
      </c>
      <c r="B17829" t="inlineStr"/>
      <c r="C17829" t="inlineStr"/>
      <c r="D17829" t="inlineStr">
        <is>
          <t>sự bắn tung, sự vung vãi, bùn bắn tung, vết bùn bắn phải, vết cứt bắn phải, tiếng lộp bộp - sự bắn toé, lượng bắn toé, tiếng bắn, tiếng vỗ, lượng nước xôđa, vết bùn, đốm bẩn, vế đốm, phấn bột gạo</t>
        </is>
      </c>
    </row>
    <row r="17830">
      <c r="A17830" t="inlineStr">
        <is>
          <t>spritzen</t>
        </is>
      </c>
      <c r="B17830" t="inlineStr"/>
      <c r="C17830" t="inlineStr"/>
      <c r="D17830" t="inlineStr">
        <is>
          <t>rắc, vảy, làm bắn tung toé, nịnh nọt rối rít, chửi tới tấp - đập vỡ, làm tan nát, làm tan vỡ, làm tiêu tan, làm lúng túng, làm bối rối, làm thất vọng, làm chán nản, ném mạnh, văng mạnh, va mạnh, lao tới, xông tới, nhảy bổ tới, đụng mạnh - làm bắn, bôi nhọ, bắn toé, bắn tung toé - té, văng, làm bắn toé, điểm loáng thoáng, chấm loáng thoáng, bắn lên, văng lên, lội lõm bõm - kêu lộp độp, nói lắp bắp, nói lắp bắp khó hiểu - xoàn xoạt, xèo xèo, thổi phì phì, thổi phù phù - bơm, phun - tưới, rải, rơi từng giọt, rơi lắc rắc, mưa lắc rắc - - làm vọt ra, làm bắn ra, làm tia ra, tia ra, vọt ra = spritzen + = spritzen + = spritzen + = spritzen + = spritzen +</t>
        </is>
      </c>
    </row>
    <row r="17831">
      <c r="A17831" t="inlineStr">
        <is>
          <t>Spritzer</t>
        </is>
      </c>
      <c r="B17831" t="inlineStr"/>
      <c r="C17831" t="inlineStr"/>
      <c r="D17831" t="inlineStr">
        <is>
          <t>sự bắn tung, sự vung vãi, bùn bắn tung, vết bùn bắn phải, vết cứt bắn phải, tiếng lộp bộp - sự bắn toé, lượng bắn toé, tiếng bắn, tiếng vỗ, lượng nước xôđa, vết bùn, đốm bẩn, vế đốm, phấn bột gạo</t>
        </is>
      </c>
    </row>
    <row r="17832">
      <c r="A17832" t="inlineStr">
        <is>
          <t>Sprosse</t>
        </is>
      </c>
      <c r="B17832" t="inlineStr"/>
      <c r="C17832" t="inlineStr"/>
      <c r="D17832" t="inlineStr">
        <is>
          <t>thanh thang, thang ngang chân ghế - cái nan hoa, bậc thang, nấc thang, tay quay, que chèn, gậy chèn - miếng ván cong, đoạn thơ, khuông nhạc staff), cái gậy - bước, bước đi, bước khiêu vũ, bậc lên xuống, thang đứng step ladder), bục, bệ, cấp bậc, sự thăng cấp, biện pháp, bệ cột buồm, gối trục - cách đi, dáng đi, tiếng chân bước, sự đạp mái, mặt bậc cầu thang, tấm phủ bậc cầu thang, đế ủng, Talông, mặt đường ray, phôi, khoảng cách bàn đạp, khoảng cách trục = die Sprosse +</t>
        </is>
      </c>
    </row>
    <row r="17833">
      <c r="A17833" t="inlineStr">
        <is>
          <t>Sprossen</t>
        </is>
      </c>
      <c r="B17833" t="inlineStr"/>
      <c r="C17833" t="inlineStr"/>
      <c r="D17833" t="inlineStr">
        <is>
          <t>lắp nan hoa, chèn bằng gậy, thọc gậy vào</t>
        </is>
      </c>
    </row>
    <row r="17834">
      <c r="A17834" t="inlineStr">
        <is>
          <t>Sprotte</t>
        </is>
      </c>
      <c r="B17834" t="inlineStr"/>
      <c r="C17834" t="inlineStr"/>
      <c r="D17834">
        <f> die Sprotte +</f>
        <v/>
      </c>
    </row>
    <row r="17835">
      <c r="A17835" t="inlineStr">
        <is>
          <t>Sprotten</t>
        </is>
      </c>
      <c r="B17835" t="inlineStr"/>
      <c r="C17835" t="inlineStr"/>
      <c r="D17835" t="inlineStr">
        <is>
          <t>câu cá trích cơm, đánh cá trích cơm</t>
        </is>
      </c>
    </row>
    <row r="17836">
      <c r="A17836" t="inlineStr">
        <is>
          <t>Spruchband</t>
        </is>
      </c>
      <c r="B17836" t="inlineStr"/>
      <c r="C17836" t="inlineStr"/>
      <c r="D17836" t="inlineStr">
        <is>
          <t>băng biểu ngữ, cờ hiệu đuôi nheo, cờ treo ngọn thương</t>
        </is>
      </c>
    </row>
    <row r="17837">
      <c r="A17837" t="inlineStr">
        <is>
          <t>Sprudeln</t>
        </is>
      </c>
      <c r="B17837" t="inlineStr"/>
      <c r="C17837" t="inlineStr"/>
      <c r="D17837" t="inlineStr">
        <is>
          <t>sự sủi, sự sủi bong bóng, sự sục sôi, sự sôi nổi - tiếng xèo xèo, tiếng xì xì, rượu sâm banh</t>
        </is>
      </c>
    </row>
    <row r="17838">
      <c r="A17838" t="inlineStr">
        <is>
          <t>sprudeln</t>
        </is>
      </c>
      <c r="B17838" t="inlineStr"/>
      <c r="C17838" t="inlineStr"/>
      <c r="D17838" t="inlineStr">
        <is>
          <t>nổi bong bóng, nổi bọt, sôi sùng sục, nổi tăm, đánh lừa, lừa bịp - sủi, sủi bong bóng, sục sôi, sôi nổi - xèo xèo, xì xì - làm bắn, vảy, bôi nhọ, bắn toé, bắn tung toé - nói lắp bắp, xoàn xoạt, thổi phì phì, thổi phù phù - = sprudeln +</t>
        </is>
      </c>
    </row>
    <row r="17839">
      <c r="A17839" t="inlineStr">
        <is>
          <t>Sprungfeder</t>
        </is>
      </c>
      <c r="B17839" t="inlineStr"/>
      <c r="C17839" t="inlineStr"/>
      <c r="D17839" t="inlineStr">
        <is>
          <t>sự nhảy, cái nhảy, mùa xuân, suối, sự co dãn, tính đàn hồi, sự bật lại, lò xo, nhíp, chỗ nhún, nguồn, gốc, căn nguyên, động cơ, chỗ cong, đường cong, chỗ nứt, đường nứt, sự rò, sự bị nước rỉ vào - dây buộc thuyền vào bến, con nước, bài hát vui, điệu múa vui</t>
        </is>
      </c>
    </row>
    <row r="17840">
      <c r="A17840" t="inlineStr">
        <is>
          <t>Sprungfedermatratze</t>
        </is>
      </c>
      <c r="B17840" t="inlineStr"/>
      <c r="C17840" t="inlineStr"/>
      <c r="D17840" t="inlineStr">
        <is>
          <t>nệm lò xo</t>
        </is>
      </c>
    </row>
    <row r="17841">
      <c r="A17841" t="inlineStr">
        <is>
          <t>Sprunggelenk</t>
        </is>
      </c>
      <c r="B17841" t="inlineStr"/>
      <c r="C17841" t="inlineStr"/>
      <c r="D17841" t="inlineStr">
        <is>
          <t>rượu vang trắng Đức, sự cầm đồ, sự cầm cố, hough</t>
        </is>
      </c>
    </row>
    <row r="17842">
      <c r="A17842" t="inlineStr">
        <is>
          <t>sprunghaft</t>
        </is>
      </c>
      <c r="B17842" t="inlineStr"/>
      <c r="C17842" t="inlineStr"/>
      <c r="D17842" t="inlineStr">
        <is>
          <t>tiếp tuyến</t>
        </is>
      </c>
    </row>
    <row r="17843">
      <c r="A17843" t="inlineStr">
        <is>
          <t>Spucke</t>
        </is>
      </c>
      <c r="B17843" t="inlineStr"/>
      <c r="C17843" t="inlineStr"/>
      <c r="D17843" t="inlineStr">
        <is>
          <t>cái xiên, mũi đất, bờ ngầm, sự khạc, sự nhổ, sự phun phì phì, nước bọt, nước dãi, cơn mưa lún phún, cơm mưa ngắn, trận mưa tuyết ngắn, trứng, vật giống như hệt, người giống như hệt - mai</t>
        </is>
      </c>
    </row>
    <row r="17844">
      <c r="A17844" t="inlineStr">
        <is>
          <t>spucken</t>
        </is>
      </c>
      <c r="B17844" t="inlineStr"/>
      <c r="C17844" t="inlineStr"/>
      <c r="D17844" t="inlineStr">
        <is>
          <t>khạc, nhổ, khạc đờm - xiên, đâm xuyên, bờ ngầm, nhổ nước bọt, phun phì phì, làu bàu, mưa lún phún, bắn, toé, toé mực, thốt ra, phun ra, nói to</t>
        </is>
      </c>
    </row>
    <row r="17845">
      <c r="A17845" t="inlineStr">
        <is>
          <t>Spuk</t>
        </is>
      </c>
      <c r="B17845" t="inlineStr"/>
      <c r="C17845" t="inlineStr"/>
      <c r="D17845" t="inlineStr">
        <is>
          <t>ma quỷ</t>
        </is>
      </c>
    </row>
    <row r="17846">
      <c r="A17846" t="inlineStr">
        <is>
          <t>Spule</t>
        </is>
      </c>
      <c r="B17846" t="inlineStr"/>
      <c r="C17846" t="inlineStr"/>
      <c r="D17846" t="inlineStr">
        <is>
          <t>ông chỉ, suốt chỉ, then nâng chốt cửa, cuộn dây, ống dây, bôbin - cuộn, vòng, mớ tóc quăn, ống xoắn ruột gà, sự thăng trầm, sóng gió - guồng, ống, tang, điệu vũ quay, nhạc cho điệu vũ quay, sự quay cuồng, sự lảo đảo, sự loạng choạng - ống chỉ, ống cuộn, cái vòng</t>
        </is>
      </c>
    </row>
    <row r="17847">
      <c r="A17847" t="inlineStr">
        <is>
          <t>Spulen</t>
        </is>
      </c>
      <c r="B17847" t="inlineStr"/>
      <c r="C17847" t="inlineStr"/>
      <c r="D17847" t="inlineStr">
        <is>
          <t>khúc lượn, khúc quanh, sự cuộn, sự cuốn, guồng, sự khai thác, sự lên dây, sự vênh</t>
        </is>
      </c>
    </row>
    <row r="17848">
      <c r="A17848" t="inlineStr">
        <is>
          <t>spulen</t>
        </is>
      </c>
      <c r="B17848" t="inlineStr"/>
      <c r="C17848" t="inlineStr"/>
      <c r="D17848" t="inlineStr">
        <is>
          <t>cuộn vào ống - đánh hi, làm thở hổn hển, làm thở mạnh, làm thở hết hi, làm mệt đứt hi, để cho nghỉ lấy hi, để cho thở, thổi, cuộn, quấn, lợn, uốn, bọc, choàng, quay, trục lên bằng cách quay - lên dây, quấn dây, quấn lại, cuộn lại, quanh co, uốn khúc, vênh</t>
        </is>
      </c>
    </row>
    <row r="17849">
      <c r="A17849" t="inlineStr">
        <is>
          <t>Spund</t>
        </is>
      </c>
      <c r="B17849" t="inlineStr"/>
      <c r="C17849" t="inlineStr"/>
      <c r="D17849" t="inlineStr">
        <is>
          <t>sự đánh lừa, sự nói dối, nút thùng - nút, chốt, cái phít, đầu ống, đầu vòi, Buji, đá nút, bánh thuốc lá, thuốc lá bánh, miếng thuốc lá nhai, cú đấm, cú thoi, sách không bán được, ngựa tồi, ngựa xấu - vòi, nút thùng rượu, loại, hạng, quán rượu, tiệm rượu, dây rẽ, mẻ thép, bàn ren, tarô, cái gõ nhẹ, cái vỗ nhẹ, cái đập nhẹ, cái tát khẽ, tiếng gõ nhẹ, hiệu báo giờ tắt đèn, hiệu báo giờ ăn cơm</t>
        </is>
      </c>
    </row>
    <row r="17850">
      <c r="A17850" t="inlineStr">
        <is>
          <t>Spur</t>
        </is>
      </c>
      <c r="B17850" t="inlineStr"/>
      <c r="C17850" t="inlineStr"/>
      <c r="D17850" t="inlineStr">
        <is>
          <t>hơi thở, hơi, cơn gió nhẹ, làn hương thoảng, tiếng thì thào - đầu mối, manh mối, dòng tư tưởng, mạch câu chuyện - ma, gầy như ma, bóng mờ, nét thoáng một chút, người giúp việc kín đáo cho một nhà văn, người viết thuê cho một nhà văn, linh hồn, hồn - đường nhỏ, đường làng, đường hẻm, ngõ hẻm, khoảng giữa hàng người, đường quy định cho tàu biển, đường dành riêng cho xe cộ đi hàng một - cái liềm, cú đám, cái vụt, đòn đau, sự cố gắng, sự nỗ lực, tốc độ đi, bâi liếm salt lick) - mùi &amp;, mùi thơm, hương thơm, hơi hướng, dấu vết, tiếng tăm, cảm tình, chất thơm, nước hoa - chút, tí chút, tiểu từ không biến đổi, tiền tố, hậu tố, hạt - chữ in, sự in ra, dấu in, vết, dấu, ảnh in, ảnh chụp in ra, vải hoa in - cá đuối, tia &amp; ), tia hy vọng, bán kính, hoa phía ngoài của cụm hoa đầu, cánh sao, tai cây - sự động đực, vết lún, vết đường mòn &amp; ), máng, rãnh - một mảy may, một ít một tí - bóng, bóng tối, bóng râm, bóng mát, chỗ tối, hình bóng, bạn nối khố, bạn thân, người theo sát như hình với bóng, người đi theo không rời bước, điểm báo trước, gợn, vật vô hình - sự tối tăm, sự che chở, sự bảo vệ - miếng nhỏ, mảnh vụn, một tí, một chút, một mảnh - vị thoang thoảng, mùi thoang thoảng, vẻ, mẩu, miếng, ngụm, tàu đánh cá, tiếng bốp, tiếng chát, tiếng chép môi, cái đập, cái tát, cái vỗ, cú đập mạnh, cái hôi kêu - dấu đi, vết chân - đường sọc, vệt, vỉa, tính, nét, nết, chất, hồi, thời kỳ, cơn - sự ngờ, sự nghi ngờ, sự ngờ vực, tí - màu nhẹ, nét thoáng - sự sờ, sự mó, sự đụng, sự chạm, xúc giác, ngón, bút pháp, văn phong, một ít, sự tiếp xúc, sự giao thiệp, quan hệ, sự dính líu, sự dính dáng, đường biên, lối bấm phím, phép thăm bệnh bằng cách sờ - sự thử thách, sự thử, đá thử - dây kéo, số nhiều) dấu, vết tích, chút ít - số nhiều) dấu chân, đường, đường đi, đường ray, bánh xích - vạch, vệt dài, đường mòn, đuôi - di tích, + not) một chút, bộ phận vết tích = die Spur + = keine Spur von + = die sichtbare Spur + = die verlorene Spur + = die Spur verwischen + = keine Spur davon + = auf der Spur sein + = einer Spur folgen + = in der Spur bleiben +</t>
        </is>
      </c>
    </row>
    <row r="17851">
      <c r="A17851" t="inlineStr">
        <is>
          <t>spuren</t>
        </is>
      </c>
      <c r="B17851" t="inlineStr"/>
      <c r="C17851" t="inlineStr"/>
      <c r="D17851" t="inlineStr">
        <is>
          <t>theo vết, theo dõi, đi tìm, lùng bắt, truy nã, để lại dấu vết, kéo</t>
        </is>
      </c>
    </row>
    <row r="17852">
      <c r="A17852" t="inlineStr">
        <is>
          <t>Spurpunkt</t>
        </is>
      </c>
      <c r="B17852" t="inlineStr"/>
      <c r="C17852" t="inlineStr"/>
      <c r="D17852" t="inlineStr">
        <is>
          <t>dây kéo, số nhiều) dấu, vết, vết tích, một chút, chút ít</t>
        </is>
      </c>
    </row>
    <row r="17853">
      <c r="A17853" t="inlineStr">
        <is>
          <t>Spurweite</t>
        </is>
      </c>
      <c r="B17853" t="inlineStr"/>
      <c r="C17853" t="inlineStr"/>
      <c r="D17853" t="inlineStr">
        <is>
          <t>đồ cầm, vật cược, vật làm tin, găng tay ném xuống đất để thách đấu, sự thách đấu, gauge</t>
        </is>
      </c>
    </row>
    <row r="17854">
      <c r="A17854" t="inlineStr">
        <is>
          <t>Sputum</t>
        </is>
      </c>
      <c r="B17854" t="inlineStr"/>
      <c r="C17854" t="inlineStr"/>
      <c r="D17854" t="inlineStr">
        <is>
          <t>nước bọt nước dãi, đờm</t>
        </is>
      </c>
    </row>
    <row r="17855">
      <c r="A17855" t="inlineStr">
        <is>
          <t>Staat</t>
        </is>
      </c>
      <c r="B17855" t="inlineStr"/>
      <c r="C17855" t="inlineStr"/>
      <c r="D17855" t="inlineStr">
        <is>
          <t>nhà nước - toàn thể nhân dân, khối cộng đồng, nước cộng hoà, Commonwealth liên bang Uc, Commonwealth chính phủ cộng hoà Anh, đoàn kịch góp, commonweal - dân, dân chúng, nhân dân, phường, hội, phái, nhóm người, sở hữu cộng đồng, sở hữu chung, công chúng, xã hội - quần áo lộng lẫy, đồ trang trí loè loẹt, tính sang trọng, tính lịch sự, lò luyện tinh - = der Staat + = der neutrale Staat + = der totalitäre Staat + = er hat sich bedeutende Verdienste um den Staat erworben +</t>
        </is>
      </c>
    </row>
    <row r="17856">
      <c r="A17856" t="inlineStr">
        <is>
          <t>Staaten</t>
        </is>
      </c>
      <c r="B17856" t="inlineStr"/>
      <c r="C17856" t="inlineStr"/>
      <c r="D17856">
        <f> die vertragschließenden Staaten + = die Gemeinschaft Unabhängiger Staaten +</f>
        <v/>
      </c>
    </row>
    <row r="17857">
      <c r="A17857" t="inlineStr">
        <is>
          <t>Staatenbund</t>
        </is>
      </c>
      <c r="B17857" t="inlineStr"/>
      <c r="C17857" t="inlineStr"/>
      <c r="D17857" t="inlineStr">
        <is>
          <t>liên minh, liên bang, sự âm mưu, cuộc âm mưu, sự cấu kết - - sự thành lập liên đoàn, liên đoàn, sự thành lập liên bang = der Britische Staatenbund +</t>
        </is>
      </c>
    </row>
    <row r="17858">
      <c r="A17858" t="inlineStr">
        <is>
          <t>Staats-</t>
        </is>
      </c>
      <c r="B17858" t="inlineStr"/>
      <c r="C17858" t="inlineStr"/>
      <c r="D17858" t="inlineStr">
        <is>
          <t>dân tộc, quốc gia</t>
        </is>
      </c>
    </row>
    <row r="17859">
      <c r="A17859" t="inlineStr">
        <is>
          <t>Staatsbeamte</t>
        </is>
      </c>
      <c r="B17859" t="inlineStr"/>
      <c r="C17859" t="inlineStr"/>
      <c r="D17859" t="inlineStr">
        <is>
          <t>chính khách, nhà chính trị sắc sảo và thiết thực, chính khách có tài, địa chủ nhỏ có lao động</t>
        </is>
      </c>
    </row>
    <row r="17860">
      <c r="A17860" t="inlineStr">
        <is>
          <t>Staatsdienst</t>
        </is>
      </c>
      <c r="B17860" t="inlineStr"/>
      <c r="C17860" t="inlineStr"/>
      <c r="D17860" t="inlineStr">
        <is>
          <t>ngành dân chính, công chức ngành dân chính, phương pháp tuyển dụng công chức</t>
        </is>
      </c>
    </row>
    <row r="17861">
      <c r="A17861" t="inlineStr">
        <is>
          <t>Staatshaushalt</t>
        </is>
      </c>
      <c r="B17861" t="inlineStr"/>
      <c r="C17861" t="inlineStr"/>
      <c r="D17861" t="inlineStr">
        <is>
          <t>ngân sách, ngân quỹ, túi, bao, đống, kho, cô khối</t>
        </is>
      </c>
    </row>
    <row r="17862">
      <c r="A17862" t="inlineStr">
        <is>
          <t>Staatskirche</t>
        </is>
      </c>
      <c r="B17862" t="inlineStr"/>
      <c r="C17862" t="inlineStr"/>
      <c r="D17862">
        <f> die englische Staatskirche + = der liberale Flügel der englischen Staatskirche +</f>
        <v/>
      </c>
    </row>
    <row r="17863">
      <c r="A17863" t="inlineStr">
        <is>
          <t>Staatskunst</t>
        </is>
      </c>
      <c r="B17863" t="inlineStr"/>
      <c r="C17863" t="inlineStr"/>
      <c r="D17863" t="inlineStr">
        <is>
          <t>nghệ thuật quản lý nhà nước - tài của nhà chính trị</t>
        </is>
      </c>
    </row>
    <row r="17864">
      <c r="A17864" t="inlineStr">
        <is>
          <t>Staatsrat</t>
        </is>
      </c>
      <c r="B17864" t="inlineStr"/>
      <c r="C17864" t="inlineStr"/>
      <c r="D17864" t="inlineStr">
        <is>
          <t>đi văng, trường kỷ, phòng hút thuốc, cửa hàng bán xì gà, nội các của hoàng đế Thổ-nhĩ-kỳ, phòng họp nội các của hoàng đế Thổ-nhĩ-kỳ = der englische Staatsrat +</t>
        </is>
      </c>
    </row>
    <row r="17865">
      <c r="A17865" t="inlineStr">
        <is>
          <t>Staatsvertrag</t>
        </is>
      </c>
      <c r="B17865" t="inlineStr"/>
      <c r="C17865" t="inlineStr"/>
      <c r="D17865" t="inlineStr">
        <is>
          <t>hội nghị, sự triệu tập, hiệp định, sự thoả thuận, tục lệ, lệ thường, quy ước</t>
        </is>
      </c>
    </row>
    <row r="17866">
      <c r="A17866" t="inlineStr">
        <is>
          <t>Staatswissenschaft</t>
        </is>
      </c>
      <c r="B17866" t="inlineStr"/>
      <c r="C17866" t="inlineStr"/>
      <c r="D17866" t="inlineStr">
        <is>
          <t>chính trị, hoạt động chính trị, chính kiến, quan điểm chính trị</t>
        </is>
      </c>
    </row>
    <row r="17867">
      <c r="A17867" t="inlineStr">
        <is>
          <t>Stab</t>
        </is>
      </c>
      <c r="B17867" t="inlineStr"/>
      <c r="C17867" t="inlineStr"/>
      <c r="D17867"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dùi cui, gậy chỉ huy, que gỗ truyền tay - cực, điểm cực, cái sào, sào, cột, cọc, gọng, Pole người Ba lan - cái que, cái gậy, cái cần, cái roi, bó roi, sự trừng phạt sự dùng đến voi vọt, gậy quyền, cần câu fishing rod), người câu cá rod man), vi khuẩn que, cấu tạo hình que, súng lục - thanh kéo, tay đòn - gậy, ba toong, cán, chỗ dựa, chỗ nương tựa, cọc tiêu, mia thăng bằng, dụng cụ mổ bóng đái, hiệu lệnh đường thông, bộ tham mưu, ban, bộ, toàn thể cán bộ nhân viên giúp việc, biên chế - bộ phận, khuông nhạc stave) - que củi, dùi, que chỉ huy nhạc, cột buồm, người đần độn, người cứng đờ đờ, đợt bom, miền quê - đũa thần, gậy phép, que đánh nhịp, quyền trượng = der dünne Stab +</t>
        </is>
      </c>
    </row>
    <row r="17868">
      <c r="A17868" t="inlineStr">
        <is>
          <t>stabil</t>
        </is>
      </c>
      <c r="B17868" t="inlineStr"/>
      <c r="C17868" t="inlineStr"/>
      <c r="D17868" t="inlineStr">
        <is>
          <t>khoẻ mạnh, tráng kiện, cường tráng, làm mạnh khoẻ, đòi hỏi sức mạnh, ngay thẳng, thiết thực - rắn, đặc, vững chắc, rắn chắc, chắc nịch, chắc chắn, có cơ sở, có thể tin cậy được, thật sự, thuần nhất, thống nhất, khối, có ba chiều, lập thể, rất tốt, cừ, chiến, nhất trí</t>
        </is>
      </c>
    </row>
    <row r="17869">
      <c r="A17869" t="inlineStr">
        <is>
          <t>Stabilisierung</t>
        </is>
      </c>
      <c r="B17869" t="inlineStr"/>
      <c r="C17869" t="inlineStr"/>
      <c r="D17869" t="inlineStr">
        <is>
          <t>sự làm cho vững vàng, sự làm cho ổn định, sự vững vàng, sự ổn định</t>
        </is>
      </c>
    </row>
    <row r="17870">
      <c r="A17870" t="inlineStr">
        <is>
          <t>Stabilisierungsflosse</t>
        </is>
      </c>
      <c r="B17870" t="inlineStr"/>
      <c r="C17870" t="inlineStr"/>
      <c r="D17870" t="inlineStr">
        <is>
          <t>máy ổn định, bộ ổn định, chất ổn định, bộ phận thăng bằng</t>
        </is>
      </c>
    </row>
    <row r="17871">
      <c r="A17871" t="inlineStr">
        <is>
          <t>Stachel</t>
        </is>
      </c>
      <c r="B17871" t="inlineStr"/>
      <c r="C17871" t="inlineStr"/>
      <c r="D17871" t="inlineStr">
        <is>
          <t>mũi tên phóng, phi tiêu, cái lao, ngọn mác, trò chơi ném phi tiêu, ngòi nọc, sự lao tới, sự phóng tới - sự châm, sự chích, sự chọc, vết châm, vết chích, vết chọc, mũi nhọn, cái giùi, cái gai, sự đau nhói, sự cắn rứt, sự day dứt, gậy thúc, uộc khụp cái cặc - gai, lông gai, cảm giác kim châm, cảm giác đau nhói - xương sống, ngạnh, gáy, cạnh sắc - bụi gai, cây có gai, sự khó khăn = der Stachel + = der Stachel +</t>
        </is>
      </c>
    </row>
    <row r="17872">
      <c r="A17872" t="inlineStr">
        <is>
          <t>Stachelbeere</t>
        </is>
      </c>
      <c r="B17872" t="inlineStr"/>
      <c r="C17872" t="inlineStr"/>
      <c r="D17872" t="inlineStr">
        <is>
          <t>cây lý gai, quả lý gai, rượu lý gai gooseberry wine)</t>
        </is>
      </c>
    </row>
    <row r="17873">
      <c r="A17873" t="inlineStr">
        <is>
          <t>Stacheldraht</t>
        </is>
      </c>
      <c r="B17873" t="inlineStr"/>
      <c r="C17873" t="inlineStr"/>
      <c r="D17873">
        <f> mit Stacheldraht eingrenzen +</f>
        <v/>
      </c>
    </row>
    <row r="17874">
      <c r="A17874" t="inlineStr">
        <is>
          <t>Stachelschwein</t>
        </is>
      </c>
      <c r="B17874" t="inlineStr"/>
      <c r="C17874" t="inlineStr"/>
      <c r="D17874" t="inlineStr">
        <is>
          <t>con nhím, máy chải sợi gai, như con nhím, có lông cứng như nhím</t>
        </is>
      </c>
    </row>
    <row r="17875">
      <c r="A17875" t="inlineStr">
        <is>
          <t>Stachelwalze</t>
        </is>
      </c>
      <c r="B17875" t="inlineStr"/>
      <c r="C17875" t="inlineStr"/>
      <c r="D17875" t="inlineStr">
        <is>
          <t>con nhím, máy chải sợi gai, như con nhím, có lông cứng như nhím</t>
        </is>
      </c>
    </row>
    <row r="17876">
      <c r="A17876" t="inlineStr">
        <is>
          <t>Stadion</t>
        </is>
      </c>
      <c r="B17876" t="inlineStr"/>
      <c r="C17876" t="inlineStr"/>
      <c r="D17876" t="inlineStr">
        <is>
          <t>sân vận động, đường đua, Xtađiom, giai đoạn, thời kỳ, thời kỳ gian biến thái</t>
        </is>
      </c>
    </row>
    <row r="17877">
      <c r="A17877" t="inlineStr">
        <is>
          <t>Stadium</t>
        </is>
      </c>
      <c r="B17877" t="inlineStr"/>
      <c r="C17877" t="inlineStr"/>
      <c r="D17877" t="inlineStr">
        <is>
          <t>bệ, dài, giàn, bàn soi, sân khấu, nghề kịch, kịch, vũ đài, phạm vi hoạt động, khung cảnh hoạt động, giai đoạn, đoạn đường, quãng đường, trạm, tầng, cấp, stagecoach, xe buýt = das Stadium + = das erste Stadium + = in diesem Stadium + = in frühem Stadium +</t>
        </is>
      </c>
    </row>
    <row r="17878">
      <c r="A17878" t="inlineStr">
        <is>
          <t>Stadt</t>
        </is>
      </c>
      <c r="B17878" t="inlineStr"/>
      <c r="C17878" t="inlineStr"/>
      <c r="D17878" t="inlineStr">
        <is>
          <t>thành phố, thành thị, đô thị, dân thành thị, trung tâm thương nghiệp và tài chính thành phố Luân-đôn, a City man người kinh doanh, a City article bài báo bàn về tài chính và thương nghiệp - City editor người biên tập phụ trách tin tức về tài chính - thị xã, dân thành phố, bà con hàng phố, phố, thủ đô, Luân đôn = Mexiko Stadt + = in die Stadt + = die ganze Stadt weiß + = in der Stadt sein + = nahe bei der Stadt + = in der ganzen Stadt + = in die Stadt fahren + = mitten in der Stadt + = der Gründer einer Stadt + = am Rande einer Stadt + = in die Stadt schicken + = durch die Stadt kommen + = die Einwohnerschaft der Stadt + = sie rückten in die Stadt ein + = in der Stadt aufgewachsen sein +</t>
        </is>
      </c>
    </row>
    <row r="17879">
      <c r="A17879" t="inlineStr">
        <is>
          <t>Stadtbewohner</t>
        </is>
      </c>
      <c r="B17879" t="inlineStr"/>
      <c r="C17879" t="inlineStr"/>
      <c r="D17879" t="inlineStr">
        <is>
          <t>người thành thị = die Stadtbewohner +</t>
        </is>
      </c>
    </row>
    <row r="17880">
      <c r="A17880" t="inlineStr">
        <is>
          <t>Stadtbezirk</t>
        </is>
      </c>
      <c r="B17880" t="inlineStr"/>
      <c r="C17880" t="inlineStr"/>
      <c r="D17880" t="inlineStr">
        <is>
          <t>đô thị tự trị, thành phố tự trị, chính quyền thành phố tự trị, chính quyền đô thị tự trị - sự trông nom, sự bảo trợ, sự giam giữ, khu, khu vực, phòng, phòng giam, khe răng chìa khoá, thế đỡ</t>
        </is>
      </c>
    </row>
    <row r="17881">
      <c r="A17881" t="inlineStr">
        <is>
          <t>Stadtgebiet</t>
        </is>
      </c>
      <c r="B17881" t="inlineStr"/>
      <c r="C17881" t="inlineStr"/>
      <c r="D17881" t="inlineStr">
        <is>
          <t>quận, huyện, Ca-na-đa, khu da đen</t>
        </is>
      </c>
    </row>
    <row r="17882">
      <c r="A17882" t="inlineStr">
        <is>
          <t>Stadtgraben</t>
        </is>
      </c>
      <c r="B17882" t="inlineStr"/>
      <c r="C17882" t="inlineStr"/>
      <c r="D17882" t="inlineStr">
        <is>
          <t>hào</t>
        </is>
      </c>
    </row>
    <row r="17883">
      <c r="A17883" t="inlineStr">
        <is>
          <t>Stadtleute</t>
        </is>
      </c>
      <c r="B17883" t="inlineStr"/>
      <c r="C17883" t="inlineStr"/>
      <c r="D17883" t="inlineStr">
        <is>
          <t>dân thành thị</t>
        </is>
      </c>
    </row>
    <row r="17884">
      <c r="A17884" t="inlineStr">
        <is>
          <t>Stadtplan</t>
        </is>
      </c>
      <c r="B17884" t="inlineStr"/>
      <c r="C17884" t="inlineStr"/>
      <c r="D17884">
        <f> der maßstabsgetreue Stadtplan +</f>
        <v/>
      </c>
    </row>
    <row r="17885">
      <c r="A17885" t="inlineStr">
        <is>
          <t>Stadtplanung</t>
        </is>
      </c>
      <c r="B17885" t="inlineStr"/>
      <c r="C17885" t="inlineStr"/>
      <c r="D17885" t="inlineStr">
        <is>
          <t>quy hoạch thành phố</t>
        </is>
      </c>
    </row>
    <row r="17886">
      <c r="A17886" t="inlineStr">
        <is>
          <t>Stadtrand</t>
        </is>
      </c>
      <c r="B17886" t="inlineStr"/>
      <c r="C17886" t="inlineStr"/>
      <c r="D17886" t="inlineStr">
        <is>
          <t>vùng ngoài, ngoại ô, vùng ngoại ô, phạm vi ngoài</t>
        </is>
      </c>
    </row>
    <row r="17887">
      <c r="A17887" t="inlineStr">
        <is>
          <t>Stadtrat</t>
        </is>
      </c>
      <c r="B17887" t="inlineStr"/>
      <c r="C17887" t="inlineStr"/>
      <c r="D17887" t="inlineStr">
        <is>
          <t>uỷ viên hội đồng thành phố, uỷ viên hội đồng khu ở Anh = der Stadtrat + = der Stadtrat +</t>
        </is>
      </c>
    </row>
    <row r="17888">
      <c r="A17888" t="inlineStr">
        <is>
          <t>Stadtrecht</t>
        </is>
      </c>
      <c r="B17888" t="inlineStr"/>
      <c r="C17888" t="inlineStr"/>
      <c r="D17888" t="inlineStr">
        <is>
          <t>thành phố, thị xã, khu</t>
        </is>
      </c>
    </row>
    <row r="17889">
      <c r="A17889" t="inlineStr">
        <is>
          <t>Stadtverwaltung</t>
        </is>
      </c>
      <c r="B17889" t="inlineStr"/>
      <c r="C17889" t="inlineStr"/>
      <c r="D17889" t="inlineStr">
        <is>
          <t>đô thị tự trị, thành phố tự trị, chính quyền thành phố tự trị, chính quyền đô thị tự trị</t>
        </is>
      </c>
    </row>
    <row r="17890">
      <c r="A17890" t="inlineStr">
        <is>
          <t>Stadtzentrum</t>
        </is>
      </c>
      <c r="B17890" t="inlineStr"/>
      <c r="C17890" t="inlineStr"/>
      <c r="D17890" t="inlineStr">
        <is>
          <t>thành phố, thành thị, đô thị, dân thành thị, trung tâm thương nghiệp và tài chính thành phố Luân-đôn, a City man người kinh doanh, a City article bài báo bàn về tài chính và thương nghiệp - City editor người biên tập phụ trách tin tức về tài chính</t>
        </is>
      </c>
    </row>
    <row r="17891">
      <c r="A17891" t="inlineStr">
        <is>
          <t>Stafette</t>
        </is>
      </c>
      <c r="B17891" t="inlineStr"/>
      <c r="C17891" t="inlineStr"/>
      <c r="D17891" t="inlineStr">
        <is>
          <t>kíp ngựa, ca, kíp, số lượng đồ vật để thay thế, cuộc chạy đua tiếp sức, Rơle, chương trình tiếp âm, tiếp âm</t>
        </is>
      </c>
    </row>
    <row r="17892">
      <c r="A17892" t="inlineStr">
        <is>
          <t>Staffel</t>
        </is>
      </c>
      <c r="B17892" t="inlineStr"/>
      <c r="C17892" t="inlineStr"/>
      <c r="D17892" t="inlineStr">
        <is>
          <t>kíp ngựa, ca, kíp, số lượng đồ vật để thay thế, cuộc chạy đua tiếp sức, Rơle, chương trình tiếp âm, tiếp âm = die Staffel +</t>
        </is>
      </c>
    </row>
    <row r="17893">
      <c r="A17893" t="inlineStr">
        <is>
          <t>Staffelei</t>
        </is>
      </c>
      <c r="B17893" t="inlineStr"/>
      <c r="C17893" t="inlineStr"/>
      <c r="D17893" t="inlineStr">
        <is>
          <t>giá vẽ, giá bảng đen</t>
        </is>
      </c>
    </row>
    <row r="17894">
      <c r="A17894" t="inlineStr">
        <is>
          <t>staffeln</t>
        </is>
      </c>
      <c r="B17894" t="inlineStr"/>
      <c r="C17894" t="inlineStr"/>
      <c r="D17894" t="inlineStr">
        <is>
          <t>lảo đảo, loạng choạng, do dự, chần chừ, phân vân, dao động, làm lảo đảo, làm loạng choạng, làm choáng người, làm do dự, làm phân vân, làm dao động, xếp chéo cánh sẻ, xếp chữ chi - bố trí chéo nhau</t>
        </is>
      </c>
    </row>
    <row r="17895">
      <c r="A17895" t="inlineStr">
        <is>
          <t>Staffelung</t>
        </is>
      </c>
      <c r="B17895" t="inlineStr"/>
      <c r="C17895" t="inlineStr"/>
      <c r="D17895" t="inlineStr">
        <is>
          <t>sự dàn quân theo hình bậc thang, cấp bậc = die Staffelung +</t>
        </is>
      </c>
    </row>
    <row r="17896">
      <c r="A17896" t="inlineStr">
        <is>
          <t>Stagnation</t>
        </is>
      </c>
      <c r="B17896" t="inlineStr"/>
      <c r="C17896" t="inlineStr"/>
      <c r="D17896" t="inlineStr">
        <is>
          <t>sự ứ đọng, tình trạng tù hãm, sự đình trệ, sự đình đốn, tình trạng mụ mẫm</t>
        </is>
      </c>
    </row>
    <row r="17897">
      <c r="A17897" t="inlineStr">
        <is>
          <t>stagnieren</t>
        </is>
      </c>
      <c r="B17897" t="inlineStr"/>
      <c r="C17897" t="inlineStr"/>
      <c r="D17897" t="inlineStr">
        <is>
          <t>đọng, ứ, tù hãm, phẳng lặng như nước ao tù, đình trệ, đình đốn, mụ mẫm</t>
        </is>
      </c>
    </row>
    <row r="17898">
      <c r="A17898" t="inlineStr">
        <is>
          <t>stagnierend</t>
        </is>
      </c>
      <c r="B17898" t="inlineStr"/>
      <c r="C17898" t="inlineStr"/>
      <c r="D17898" t="inlineStr">
        <is>
          <t>ứ đọng, tù hãm, phẳng lặng như nước ao tù, đình trệ, đình đốn, mụ mẫm</t>
        </is>
      </c>
    </row>
    <row r="17899">
      <c r="A17899" t="inlineStr">
        <is>
          <t>Stahl</t>
        </is>
      </c>
      <c r="B17899" t="inlineStr"/>
      <c r="C17899" t="inlineStr"/>
      <c r="D17899" t="inlineStr">
        <is>
          <t>thép, que thép, gươm, kiếm, số nhiều) giá cổ phần trong ngành thép = der rostfreie Stahl + = der nichtrostende Stahl + = mit Stahl beschlagen + = mit Stahl überziehen +</t>
        </is>
      </c>
    </row>
    <row r="17900">
      <c r="A17900" t="inlineStr">
        <is>
          <t>Stahlbeton</t>
        </is>
      </c>
      <c r="B17900" t="inlineStr"/>
      <c r="C17900" t="inlineStr"/>
      <c r="D17900" t="inlineStr">
        <is>
          <t>bê tông cốt sắt</t>
        </is>
      </c>
    </row>
    <row r="17901">
      <c r="A17901" t="inlineStr">
        <is>
          <t>Stahlblech</t>
        </is>
      </c>
      <c r="B17901" t="inlineStr"/>
      <c r="C17901" t="inlineStr"/>
      <c r="D17901" t="inlineStr">
        <is>
          <t>sắt lá</t>
        </is>
      </c>
    </row>
    <row r="17902">
      <c r="A17902" t="inlineStr">
        <is>
          <t>Stahlfeder</t>
        </is>
      </c>
      <c r="B17902" t="inlineStr"/>
      <c r="C17902" t="inlineStr"/>
      <c r="D17902" t="inlineStr">
        <is>
          <t>đầu ngòi bút, ngòi bút, đầu mũi, mũi nhọn, mỏ, mảnh hạt cacao nghiền, chốt</t>
        </is>
      </c>
    </row>
    <row r="17903">
      <c r="A17903" t="inlineStr">
        <is>
          <t>Stahlhelm</t>
        </is>
      </c>
      <c r="B17903" t="inlineStr"/>
      <c r="C17903" t="inlineStr"/>
      <c r="D17903" t="inlineStr">
        <is>
          <t>mũ sắt</t>
        </is>
      </c>
    </row>
    <row r="17904">
      <c r="A17904" t="inlineStr">
        <is>
          <t>Stahlschrank</t>
        </is>
      </c>
      <c r="B17904" t="inlineStr"/>
      <c r="C17904" t="inlineStr"/>
      <c r="D17904" t="inlineStr">
        <is>
          <t>chạn, tủ sắt, két bạc</t>
        </is>
      </c>
    </row>
    <row r="17905">
      <c r="A17905" t="inlineStr">
        <is>
          <t>Stalagmit</t>
        </is>
      </c>
      <c r="B17905" t="inlineStr"/>
      <c r="C17905" t="inlineStr"/>
      <c r="D17905" t="inlineStr">
        <is>
          <t>măng đá</t>
        </is>
      </c>
    </row>
    <row r="17906">
      <c r="A17906" t="inlineStr">
        <is>
          <t>Stalaktit</t>
        </is>
      </c>
      <c r="B17906" t="inlineStr"/>
      <c r="C17906" t="inlineStr"/>
      <c r="D17906" t="inlineStr">
        <is>
          <t>chuông đá, vú đá</t>
        </is>
      </c>
    </row>
    <row r="17907">
      <c r="A17907" t="inlineStr">
        <is>
          <t>Stall</t>
        </is>
      </c>
      <c r="B17907" t="inlineStr"/>
      <c r="C17907" t="inlineStr"/>
      <c r="D17907" t="inlineStr">
        <is>
          <t>kho thóc, ngôi nhà thô sơ, chuồng trâu bò, chuồng ngựa, nơi để xe điện - giường cũi, lều, nhà nhỏ, nhà ở, máng ăn, bài dịch để quay cóp, sự ăn cắp văn, thùng, cái đó, giàn gỗ crib work) - chuồng, đàn ngựa đua, công tác ở chuồng ngựa - ngăn chuồng, ngăn, quầy, bàn bày hàng, quán bán hàng, gian triển lãm, chỗ ngồi trước sân khấu, ghế ngồi ở chỗ hát kinh, chức vị giáo sĩ, tình trạng tròng trành, cò mồi kẻ cắp - đòn phép đánh lừa, mẹo lảnh tránh = im Stall wohnen + = in den Stall bringen +</t>
        </is>
      </c>
    </row>
    <row r="17908">
      <c r="A17908" t="inlineStr">
        <is>
          <t>Stallarbeiter</t>
        </is>
      </c>
      <c r="B17908" t="inlineStr"/>
      <c r="C17908" t="inlineStr"/>
      <c r="D17908" t="inlineStr">
        <is>
          <t>người làm việc ở nhà kho</t>
        </is>
      </c>
    </row>
    <row r="17909">
      <c r="A17909" t="inlineStr">
        <is>
          <t>Stallbaum</t>
        </is>
      </c>
      <c r="B17909" t="inlineStr"/>
      <c r="C17909" t="inlineStr"/>
      <c r="D17909"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7910">
      <c r="A17910" t="inlineStr">
        <is>
          <t>Stallknecht</t>
        </is>
      </c>
      <c r="B17910" t="inlineStr"/>
      <c r="C17910" t="inlineStr"/>
      <c r="D17910" t="inlineStr">
        <is>
          <t>người giữ ngựa, quan hầu, chú rể của bridegroom) - người coi chuồng ngựa - người vạm vỡ</t>
        </is>
      </c>
    </row>
    <row r="17911">
      <c r="A17911" t="inlineStr">
        <is>
          <t>Stallmeister</t>
        </is>
      </c>
      <c r="B17911" t="inlineStr"/>
      <c r="C17911" t="inlineStr"/>
      <c r="D17911" t="inlineStr">
        <is>
          <t>viên coi ngựa, viên giám mã, quan hầu</t>
        </is>
      </c>
    </row>
    <row r="17912">
      <c r="A17912" t="inlineStr">
        <is>
          <t>Stallung</t>
        </is>
      </c>
      <c r="B17912" t="inlineStr"/>
      <c r="C17912" t="inlineStr"/>
      <c r="D17912" t="inlineStr">
        <is>
          <t>chuồng ngựa</t>
        </is>
      </c>
    </row>
    <row r="17913">
      <c r="A17913" t="inlineStr">
        <is>
          <t>Stamm</t>
        </is>
      </c>
      <c r="B17913" t="inlineStr"/>
      <c r="C17913" t="inlineStr"/>
      <c r="D17913" t="inlineStr">
        <is>
          <t>thân thể, thể xác, xác chết, thi thể, thân, nhóm, đoàn, đội, ban, hội đồng, khối, số lượng lớn, nhiều, con người, người, vật thể - cây trúc, cây mía sugar cane), cây lau, cây mây, sợi mây, can, ba toong, gậy, roi, thỏi - gia đình, gia quyến, con cái trong gia đình, dòng dõi, gia thế, chủng tộc, họ - phái, giống, loại - bộ xương, bộ khung, bộ gọng, nhân, lõi, khung, nòng cốt, dàn bài, sườn, người gầy da bọc xương - cuống, cọng, chân, ống, thân từ, dòng họ, tấm sống mũi, mũi, bộ phận lên dây - kho dữ trữ, kho, hàng trong kho, vốn, cổ phân, thân chính, gốc ghép, để, báng, cán, chuôi, nguyên vật liệu, thành phần xuất thân, đàn vật nuôi, thể quần tập, tập đoàn, giàn tàu, cái cùm - bộ lạc, lũ, bọn, tụi, tông - hòm, rương, va li, trunk-line, vòi, thùng rửa quặng, trunk hose = der Stamm + = Stamm- + = der freistehende Stamm + = der Apfel fällt nicht weit vom Stamm +</t>
        </is>
      </c>
    </row>
    <row r="17914">
      <c r="A17914" t="inlineStr">
        <is>
          <t>Stammbaum</t>
        </is>
      </c>
      <c r="B17914" t="inlineStr"/>
      <c r="C17914" t="inlineStr"/>
      <c r="D17914" t="inlineStr">
        <is>
          <t>cây gia hệ, sơ đồ gia hệ - khoa phả hệ, bảng phả hệ - nòi giống, dòng, dòng giống, dòng dõi - phả hệ, nòi, huyết thống, gốc, từ nguyên</t>
        </is>
      </c>
    </row>
    <row r="17915">
      <c r="A17915" t="inlineStr">
        <is>
          <t>Stammeln</t>
        </is>
      </c>
      <c r="B17915" t="inlineStr"/>
      <c r="C17915" t="inlineStr"/>
      <c r="D17915" t="inlineStr">
        <is>
          <t>hesitance, sự nói ngắc ngứ, sự nói ấp úng - sự nói lắp, tật nói lắp - sự nó lắp</t>
        </is>
      </c>
    </row>
    <row r="17916">
      <c r="A17916" t="inlineStr">
        <is>
          <t>stammeln</t>
        </is>
      </c>
      <c r="B17916" t="inlineStr"/>
      <c r="C17916" t="inlineStr"/>
      <c r="D17916" t="inlineStr">
        <is>
          <t>bập bẹ, bi bô, nói nhiều, nói lảm nhảm, bép xép, rì rào, róc rách, tiết lộ - dao động, nản chí, chùn bước, nao núng, nói ấp úng, nói ngập ngừng, đi loạng choạng, vấp ngã, ấp úng nói ra, ngập ngừng nói ra - do dự, ngập ngừng, lưỡng lự, không nhất quyết - nói ngọng - nói lắp</t>
        </is>
      </c>
    </row>
    <row r="17917">
      <c r="A17917" t="inlineStr">
        <is>
          <t>Stammesgeschichte</t>
        </is>
      </c>
      <c r="B17917" t="inlineStr"/>
      <c r="C17917" t="inlineStr"/>
      <c r="D17917" t="inlineStr">
        <is>
          <t>sự phát sinh loài</t>
        </is>
      </c>
    </row>
    <row r="17918">
      <c r="A17918" t="inlineStr">
        <is>
          <t>Stammform</t>
        </is>
      </c>
      <c r="B17918" t="inlineStr"/>
      <c r="C17918" t="inlineStr"/>
      <c r="D17918">
        <f> die Stammform +</f>
        <v/>
      </c>
    </row>
    <row r="17919">
      <c r="A17919" t="inlineStr">
        <is>
          <t>Stammfunktion</t>
        </is>
      </c>
      <c r="B17919" t="inlineStr"/>
      <c r="C17919" t="inlineStr"/>
      <c r="D17919">
        <f> die Stammfunktion +</f>
        <v/>
      </c>
    </row>
    <row r="17920">
      <c r="A17920" t="inlineStr">
        <is>
          <t>Stammgast</t>
        </is>
      </c>
      <c r="B17920" t="inlineStr"/>
      <c r="C17920" t="inlineStr"/>
      <c r="D17920" t="inlineStr">
        <is>
          <t>người hay lui tới, người năng đi lại giao du</t>
        </is>
      </c>
    </row>
    <row r="17921">
      <c r="A17921" t="inlineStr">
        <is>
          <t>Stammkunde</t>
        </is>
      </c>
      <c r="B17921" t="inlineStr"/>
      <c r="C17921" t="inlineStr"/>
      <c r="D17921" t="inlineStr">
        <is>
          <t>quân chính quy, khách hàng quen, nhân viên thường xuyên, nhân viên trong biên chế chính thức</t>
        </is>
      </c>
    </row>
    <row r="17922">
      <c r="A17922" t="inlineStr">
        <is>
          <t>Stammpersonal</t>
        </is>
      </c>
      <c r="B17922" t="inlineStr"/>
      <c r="C17922" t="inlineStr"/>
      <c r="D17922" t="inlineStr">
        <is>
          <t>bộ xương, bộ khung, bộ gọng, nhân, lõi, khung, nòng cốt, dàn bài, sườn, người gầy da bọc xương = das Stammpersonal +</t>
        </is>
      </c>
    </row>
    <row r="17923">
      <c r="A17923" t="inlineStr">
        <is>
          <t>Stammvater</t>
        </is>
      </c>
      <c r="B17923" t="inlineStr"/>
      <c r="C17923" t="inlineStr"/>
      <c r="D17923" t="inlineStr">
        <is>
          <t>cha, bố, người cha, người đẻ ra, người sản sinh ra, tổ tiên, ông tổ, người thầy, Chúa, Thượng đế, cha cố, người nhiều tuổi nhất, cụ</t>
        </is>
      </c>
    </row>
    <row r="17924">
      <c r="A17924" t="inlineStr">
        <is>
          <t>Stampfen</t>
        </is>
      </c>
      <c r="B17924" t="inlineStr"/>
      <c r="C17924" t="inlineStr"/>
      <c r="D17924" t="inlineStr">
        <is>
          <t>tem, con dấu, dấu, nhãn hiệu, dấu bảo đảm, dấu hiệu đặc trưng, dấu hiệu, hạng, loại, sự giậm chân, chày nghiền quặng = das Stampfen + = das Stampfen +</t>
        </is>
      </c>
    </row>
    <row r="17925">
      <c r="A17925" t="inlineStr">
        <is>
          <t>stampfen</t>
        </is>
      </c>
      <c r="B17925" t="inlineStr"/>
      <c r="C17925" t="inlineStr"/>
      <c r="D17925" t="inlineStr">
        <is>
          <t>giã bằng chày, đập bằng chày, đi vội vã, đi tất tưởi beetle along), đi ra, đi chơi beetle off, away), cheo leo, nhô ra, treo trên sợi tóc - cào, tát, gõ chân xuống, cầm lóng ngóng vụng về, mần mò, vầy vọc, gõ chân xuống đất - quét hắc ín, gắn bằng hắc ín, cắm, dựng, cắm chặt, đóng chặt xuống, bày bán hàng ở chợ, lát đá, ném, liệng, tung, hất, liệng vào đích, kể, lấy, diễn đạt bằng một phong cách riêng - cắm lều, cắm trại, dựng trại, lao vào, lao xuống, chồm lên chồm xuống - giậm, đóng dấu lên, in dấu lên, dán tem vào, nghiền, chứng tỏ, tỏ rõ, in vào, giậm chân = stampfen + = stampfen + = stampfen +</t>
        </is>
      </c>
    </row>
    <row r="17926">
      <c r="A17926" t="inlineStr">
        <is>
          <t>Stampfer</t>
        </is>
      </c>
      <c r="B17926" t="inlineStr"/>
      <c r="C17926" t="inlineStr"/>
      <c r="D17926" t="inlineStr">
        <is>
          <t>cái chày, bọ cánh cứng, con gián black beetle), người cận thị - người đầm, cái đầm</t>
        </is>
      </c>
    </row>
    <row r="17927">
      <c r="A17927" t="inlineStr">
        <is>
          <t>Stand</t>
        </is>
      </c>
      <c r="B17927" t="inlineStr"/>
      <c r="C17927" t="inlineStr"/>
      <c r="D17927" t="inlineStr">
        <is>
          <t>quán, rạp, lều, phòng điện thoại công cộng - hộp, thùng, tráp, bao, chỗ ngồi, lô, phòng nhỏ, ô, chòi, điếm, ghế, tủ sắt, két sắt, ông, quà, lều nhỏ, chỗ trú chân, hộp ống lót, cái tát, cái bạt, cây hoàng dương - giai cấp, hạng, loại, lớp, lớp học, giờ học, buổi học, khoá lính, khoá học sinh, tính ưu tú, tính tuyệt vời, sự thanh nhã, sự thanh cao - điều kiện, hoàn cảnh, tình cảnh, tình thế, địa vị, thân phận, trạng thái, tình trạng, mệnh đề điều kiện, kỳ thi vớt - giường cũi, nhà nhỏ, nhà ở, máng ăn, bài dịch để quay cóp, sự ăn cắp văn, cái đó, giàn gỗ crib work) - mức độ, trình độ, cấp bậc, độ, bậc, cấp - tài sản, di sản, bất động sản ruộng đất, đẳng cấp - giỏ khí cầu, vỏ động cơ máy bay - nghề, nghề nghiệp, những người cùng nghề, những người trong nghề, , ) đào kép, sự tuyên bố, sự công bố, sự bày tỏ, lời tuyên bố, lời công bố, lời bày tỏ, sự tuyên bố tin theo - sự tin theo, lời thề tin theo - hàng, dãy, hàng ngũ, đội ngũ, địa vị xã hội, địa vị cao sang, tầng lớp - 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sự đứng, thế đứng, sự đỗ, sự lâu dài - - trạm, điểm, đồn, đài, ty, nhà ga, đồn binh, điểm gốc, khoảng cách tiêu chuẩn, chỗ nuôi cừu, chức, sự ăn kiêng, môi trường, tình trạng đứng lại = der Stand + = der feste Stand + = der jetzige Stand + = der aktuelle Stand + = der geistliche Stand + = in den Stand setzen + = auf dem neuesten Stand +</t>
        </is>
      </c>
    </row>
    <row r="17928">
      <c r="A17928" t="inlineStr">
        <is>
          <t>Standard</t>
        </is>
      </c>
      <c r="B17928" t="inlineStr"/>
      <c r="C17928" t="inlineStr"/>
      <c r="D17928" t="inlineStr">
        <is>
          <t>sự thiếu, sự không có, sự không đủ, sự vắng mặt, sự bỏ cuộc - đồng Mác, dấu, nhãn, nhãn hiệu, vết, lằn, bớt, đốm, lang, dấu chữ thập, đích, mục đích, mục tiêu &amp; ), chứng cớ, biểu hiện, danh vọng, danh tiếng, mức, tiêu chuẩn, trình độ, điểm, điểm số - cờ hiệu, cờ, cánh cờ, chuẩn, mẫu, chất lượng trung bình, lớp học, hạng, thứ, bản vị, chân, cột, cây mọc đứng, Xtanđa = Standard- +</t>
        </is>
      </c>
    </row>
    <row r="17929">
      <c r="A17929" t="inlineStr">
        <is>
          <t>standardisieren</t>
        </is>
      </c>
      <c r="B17929" t="inlineStr"/>
      <c r="C17929" t="inlineStr"/>
      <c r="D17929" t="inlineStr">
        <is>
          <t>tiêu chuẩn hoá</t>
        </is>
      </c>
    </row>
    <row r="17930">
      <c r="A17930" t="inlineStr">
        <is>
          <t>Standardwerte</t>
        </is>
      </c>
      <c r="B17930" t="inlineStr"/>
      <c r="C17930" t="inlineStr"/>
      <c r="D17930" t="inlineStr">
        <is>
          <t>sự thiếu, sự không có, sự không đủ, sự vắng mặt, sự bỏ cuộc</t>
        </is>
      </c>
    </row>
    <row r="17931">
      <c r="A17931" t="inlineStr">
        <is>
          <t>Standarte</t>
        </is>
      </c>
      <c r="B17931" t="inlineStr"/>
      <c r="C17931" t="inlineStr"/>
      <c r="D17931" t="inlineStr">
        <is>
          <t>cờ hiệu, cờ, cánh cờ, tiêu chuẩn, chuẩn, mẫu, trình độ, mức, chất lượng trung bình, lớp học, hạng, thứ, bản vị, chân, cột, cây mọc đứng, Xtanđa</t>
        </is>
      </c>
    </row>
    <row r="17932">
      <c r="A17932" t="inlineStr">
        <is>
          <t>Standbild</t>
        </is>
      </c>
      <c r="B17932" t="inlineStr"/>
      <c r="C17932" t="inlineStr"/>
      <c r="D17932" t="inlineStr">
        <is>
          <t>tượng</t>
        </is>
      </c>
    </row>
    <row r="17933">
      <c r="A17933" t="inlineStr">
        <is>
          <t>Stande</t>
        </is>
      </c>
      <c r="B17933" t="inlineStr"/>
      <c r="C17933" t="inlineStr"/>
      <c r="D17933" t="inlineStr">
        <is>
          <t>xuất thân tầm thường, xuất thân tầng lớp dưới, đẻ hoang, đê tiện</t>
        </is>
      </c>
    </row>
    <row r="17934">
      <c r="A17934" t="inlineStr">
        <is>
          <t>Standes</t>
        </is>
      </c>
      <c r="B17934" t="inlineStr"/>
      <c r="C17934" t="inlineStr"/>
      <c r="D17934" t="inlineStr">
        <is>
          <t>thói quen, tập quán, thể chất, tạng người, vóc người, tính khí, tính tình, cách mọc, cách phát triển, bộ quần áo đi ngựa riding habit), áo</t>
        </is>
      </c>
    </row>
    <row r="17935">
      <c r="A17935" t="inlineStr">
        <is>
          <t>Standesamt</t>
        </is>
      </c>
      <c r="B17935" t="inlineStr"/>
      <c r="C17935" t="inlineStr"/>
      <c r="D17935" t="inlineStr">
        <is>
          <t>nơi đăng ký, co quan đăng ký, sự đăng ký, sự vào sổ, sổ sách, sổ đăng ký</t>
        </is>
      </c>
    </row>
    <row r="17936">
      <c r="A17936" t="inlineStr">
        <is>
          <t>Standesbeamte</t>
        </is>
      </c>
      <c r="B17936" t="inlineStr"/>
      <c r="C17936" t="inlineStr"/>
      <c r="D17936" t="inlineStr">
        <is>
          <t>người giữ sổ, hộ tịch viên</t>
        </is>
      </c>
    </row>
    <row r="17937">
      <c r="A17937" t="inlineStr">
        <is>
          <t>Standfestigkeit</t>
        </is>
      </c>
      <c r="B17937" t="inlineStr"/>
      <c r="C17937" t="inlineStr"/>
      <c r="D17937" t="inlineStr">
        <is>
          <t>sự vững vàng, sự vững chắc, sự ổn định, sự kiên định, sự kiên quyết, tính ổn định, tính bền, độ ổn định, độ bền - tính kiên định, tính chắc chắn, tính vững chắc, tính cố định</t>
        </is>
      </c>
    </row>
    <row r="17938">
      <c r="A17938" t="inlineStr">
        <is>
          <t>Standfoto</t>
        </is>
      </c>
      <c r="B17938" t="inlineStr"/>
      <c r="C17938" t="inlineStr"/>
      <c r="D17938" t="inlineStr">
        <is>
          <t>sự yên lặng, sự yên tĩnh, sự tĩnh mịch, bức ảnh chụp, bức tranh tĩnh vật, máy cất, máy cất rượu</t>
        </is>
      </c>
    </row>
    <row r="17939">
      <c r="A17939" t="inlineStr">
        <is>
          <t>Standgeld</t>
        </is>
      </c>
      <c r="B17939" t="inlineStr"/>
      <c r="C17939" t="inlineStr"/>
      <c r="D17939" t="inlineStr">
        <is>
          <t>khu vực dựng quán, tiền thuê quán ở chợ, quyền dựng quán ở chợ</t>
        </is>
      </c>
    </row>
    <row r="17940">
      <c r="A17940" t="inlineStr">
        <is>
          <t>standhaft</t>
        </is>
      </c>
      <c r="B17940" t="inlineStr"/>
      <c r="C17940" t="inlineStr"/>
      <c r="D17940" t="inlineStr">
        <is>
          <t>thẳng, đứng thẳng, dựng đứng - chắc, rắn chắc, vững chắc, bền vững, nhất định không thay đổi, mạnh mẽ, kiên quyết, vững vàng, không chùn bước, trung thành, trung kiên, vững - kiên nhẫn, kiên trì, bền gan, bền chí - ổn định, kiên định, bền - không dao động, trước sau như một, chắc chắn, cố định, không rời - điều đặn, đều đều, không thay đổi, bình tĩnh, điềm tĩnh, đứng đắn, chính chắn - không động đậy, không nhúc nhích, không mủi lòng, thản nhiên - không rung rinh, không lung lay, không nao núng</t>
        </is>
      </c>
    </row>
    <row r="17941">
      <c r="A17941" t="inlineStr">
        <is>
          <t>Standhaftigkeit</t>
        </is>
      </c>
      <c r="B17941" t="inlineStr"/>
      <c r="C17941" t="inlineStr"/>
      <c r="D17941" t="inlineStr">
        <is>
          <t>sự bền lòng, tính kiên trì, tính kiên định, tính trung kiên, sự trung thành, sự chung thuỷ, sự bất biến, sự không thay đổi - sự vững chắc, sự kiên quyết - sự chịu đựng ngoan cường, sự dũng cảm chịu đựng - tính kiên nhẫn, sự bền gan, sự bền chí - tính chắc chắn, tính vững chắc, tính cố định</t>
        </is>
      </c>
    </row>
    <row r="17942">
      <c r="A17942" t="inlineStr">
        <is>
          <t>standhalten</t>
        </is>
      </c>
      <c r="B17942" t="inlineStr"/>
      <c r="C17942" t="inlineStr"/>
      <c r="D17942" t="inlineStr">
        <is>
          <t>kháng cự, chống lại, chịu đựng được, chịu được, cưỡng lại, không mắc phải, phủ định) nhịn được = standhalten +</t>
        </is>
      </c>
    </row>
    <row r="17943">
      <c r="A17943" t="inlineStr">
        <is>
          <t>Standort</t>
        </is>
      </c>
      <c r="B17943" t="inlineStr"/>
      <c r="C17943" t="inlineStr"/>
      <c r="D17943" t="inlineStr">
        <is>
          <t>nơi, chỗ, vị trí, đất xây dựng - sự dừng lại, sự đứng lại, sự chống cự, sự đấu tranh chống lại, chỗ đứng, lập trường, quan điểm, giá, mắc, gian hàng, chỗ để xe, khán đài, chỗ dành riêng cho người làm chứng, cây trồng đang mọc - mùa màng chưa gặt, sự dừng lại để biểu diễn, rừng, gỗ rừng - trạm, điểm, đồn, đài, ty, nhà ga, đồn binh, điểm gốc, khoảng cách tiêu chuẩn, chỗ nuôi cừu, địa vị, chức, sự ăn kiêng, hoàn cảnh, môi trường, tình trạng đứng lại = der Standort + = der Standort +</t>
        </is>
      </c>
    </row>
    <row r="17944">
      <c r="A17944" t="inlineStr">
        <is>
          <t>Standpauke</t>
        </is>
      </c>
      <c r="B17944" t="inlineStr"/>
      <c r="C17944" t="inlineStr"/>
      <c r="D17944" t="inlineStr">
        <is>
          <t>hàm, quai hàm, mồm, miệng, lối vào hẹp, cái kẹp, má, sự lắm mồm, sự nhiều lời, sự ba hoa, sự răn dạy, sự chỉnh, sự "lên lớp" - bài giảng đạo, bài thuyết giáo, bài thuyết pháp, lời khiển trách, lời quở mắng, lời lên lớp ) - lời xạc, lời chỉnh - sự chửi mắng thậm tệ = eine Standpauke halten +</t>
        </is>
      </c>
    </row>
    <row r="17945">
      <c r="A17945" t="inlineStr">
        <is>
          <t>Standpunkt</t>
        </is>
      </c>
      <c r="B17945" t="inlineStr"/>
      <c r="C17945" t="inlineStr"/>
      <c r="D17945" t="inlineStr">
        <is>
          <t>góc, góc xó, quan điểm, khía cạnh, lưỡi câu - mặt đất, đất, bâi đất, khu đất, ruộng đất, đất đai vườn tược, vị trí, khoảng cách, đáy, nền, cặn bã, số nhiều) lý lẽ, lý do, căn cứ, cớ, sự tiếp đất - chỗ, thế, tư thế, địa vị, chức vụ, lập trường, thái độ, luận điểm, sự đề ra luận điểm - = einen Standpunkt vertreten + = vom physiologischen Standpunkt aus +</t>
        </is>
      </c>
    </row>
    <row r="17946">
      <c r="A17946" t="inlineStr">
        <is>
          <t>Standrecht</t>
        </is>
      </c>
      <c r="B17946" t="inlineStr"/>
      <c r="C17946" t="inlineStr"/>
      <c r="D17946" t="inlineStr">
        <is>
          <t>tình trạng thiết quân luật</t>
        </is>
      </c>
    </row>
    <row r="17947">
      <c r="A17947" t="inlineStr">
        <is>
          <t>Standsicherheit</t>
        </is>
      </c>
      <c r="B17947" t="inlineStr"/>
      <c r="C17947" t="inlineStr"/>
      <c r="D17947" t="inlineStr">
        <is>
          <t>sự vững vàng, sự vững chắc, sự ổn định, sự kiên định, sự kiên quyết, tính ổn định, tính bền, độ ổn định, độ bền</t>
        </is>
      </c>
    </row>
    <row r="17948">
      <c r="A17948" t="inlineStr">
        <is>
          <t>Stange</t>
        </is>
      </c>
      <c r="B17948" t="inlineStr"/>
      <c r="C17948" t="inlineStr"/>
      <c r="D17948" t="inlineStr">
        <is>
          <t>tiền bảo lãnh, người bảo lãnh, vòng đỡ mui xe, quai ấm, giá đỡ đầu bò cái, gióng ngang ngăn ô chuồng ngựa, hàng rào vây quanh, tường bao quanh sân lâu đài, sân lâu đài - 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cực, điểm cực, cái sào, sào, cột, cọc, gọng, Pole người Ba lan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chức vụ, nhiệm vụ, trạm thông thương buôn bán trading post), chức vị chỉ huy một thuyền chiến - cái que, cái gậy, cái cần, cái roi, bó roi, sự trừng phạt sự dùng đến voi vọt, gậy quyền, cần câu fishing rod), người câu cá rod man), vi khuẩn que, cấu tạo hình que, súng lục - thanh kéo, tay đòn - cán, tay cầm, càng xe, mũi tên, tia sáng, đường chớp, thân cọng, cuống, trục, hầm, lò, ống thông, đường thông - cộc, cọc trói, để thiếu sống, sự bị thiêu sống, đe nhỏ, cuộc thi có đánh cược, tiền đánh cược, tiền được cược, nguyên tắc, tiền đóng góp, tiền dấn vốn - cây, giá chữ thập, cái nòng, cái cốt, biểu đồ hình cây = von der Stange +</t>
        </is>
      </c>
    </row>
    <row r="17949">
      <c r="A17949" t="inlineStr">
        <is>
          <t>Stangenbohrer</t>
        </is>
      </c>
      <c r="B17949" t="inlineStr"/>
      <c r="C17949" t="inlineStr"/>
      <c r="D17949" t="inlineStr">
        <is>
          <t>cái khoan, mũi khoan, máy khoan</t>
        </is>
      </c>
    </row>
    <row r="17950">
      <c r="A17950" t="inlineStr">
        <is>
          <t>Stanniol</t>
        </is>
      </c>
      <c r="B17950" t="inlineStr"/>
      <c r="C17950" t="inlineStr"/>
      <c r="D17950">
        <f> in Stanniol verpacken +</f>
        <v/>
      </c>
    </row>
    <row r="17951">
      <c r="A17951" t="inlineStr">
        <is>
          <t>Stanze</t>
        </is>
      </c>
      <c r="B17951" t="inlineStr"/>
      <c r="C17951" t="inlineStr"/>
      <c r="D17951" t="inlineStr">
        <is>
          <t>cú đấm, cú thoi, cú thụi, sức mạnh, lực, đà, cái giùi, máy giùi, kìm bấm, cái nhổ đinh, cái đóng đinh, máy khoan, máy rập dấu, máy đột rập, rượu pân, bát rượu pân, tiệc rượu pân, ngựa thồ mập lùn Suffork punch) - vật béo lùn, vật to lùn, Pân = die achtzeilige Stanze +</t>
        </is>
      </c>
    </row>
    <row r="17952">
      <c r="A17952" t="inlineStr">
        <is>
          <t>stanzen</t>
        </is>
      </c>
      <c r="B17952" t="inlineStr"/>
      <c r="C17952" t="inlineStr"/>
      <c r="D17952" t="inlineStr">
        <is>
          <t>đấm, thoi, thụi, giùi lỗ, bấm, khoan, thúc bằng giấy đầu nhọn, chọc, thúc bằng gậy - giậm, đóng dấu lên, in dấu lên, dán tem vào, nghiền, chứng tỏ, tỏ rõ, in vào, giậm chân</t>
        </is>
      </c>
    </row>
    <row r="17953">
      <c r="A17953" t="inlineStr">
        <is>
          <t>Stapel</t>
        </is>
      </c>
      <c r="B17953" t="inlineStr"/>
      <c r="C17953" t="inlineStr"/>
      <c r="D17953" t="inlineStr">
        <is>
          <t>mẻ, đợt, chuyển, khoá - bó, gói, ba lô, đàn, bầy, lũ, loạt, lô, bộ, cỗ, kiện, khối lượng hàng đóng gói trong một vụ, phương pháp đóng gói hàng, hàng tiền đạo, đám băng nổi pack ice), khăn ướt để đắp, mền ướt để cuốn - sự đắp khăn ướt, sự cuốn mền ướt, lượt đắp - cọc, cừ, cột nhà sàn, chồng, đống, giàn thiêu xác, của cải chất đống, tài sản, toà nhà đồ sộ, nhà khối đồ sộ, pin, lò phản ứng, mặt trái đồng tiền, mặt sấp đồng tiền, lông măng, lông mịn - len cừu, tuyết, dom, bệnh trĩ - cây rơm, đụn rơm, Xtec, một số lượng lớn, nhiều, cụm súng dựng chụm vào nhau, ống khói, đám ống khói, núi đá cao, giá sách, nhà kho sách = auf Stapel legen + = vom Stapel lassen + = vom Stapel laufen +</t>
        </is>
      </c>
    </row>
    <row r="17954">
      <c r="A17954" t="inlineStr">
        <is>
          <t>Stapellauf</t>
        </is>
      </c>
      <c r="B17954" t="inlineStr"/>
      <c r="C17954" t="inlineStr"/>
      <c r="D17954" t="inlineStr">
        <is>
          <t>xuồng lớn, xuồng du lịch, sự hạ thuỷ</t>
        </is>
      </c>
    </row>
    <row r="17955">
      <c r="A17955" t="inlineStr">
        <is>
          <t>Stapelplatz</t>
        </is>
      </c>
      <c r="B17955" t="inlineStr"/>
      <c r="C17955" t="inlineStr"/>
      <c r="D17955" t="inlineStr">
        <is>
          <t>nơi buôn bán, chợ, cửa hàng lớn</t>
        </is>
      </c>
    </row>
    <row r="17956">
      <c r="A17956" t="inlineStr">
        <is>
          <t>Stapelspeicher</t>
        </is>
      </c>
      <c r="B17956" t="inlineStr"/>
      <c r="C17956" t="inlineStr"/>
      <c r="D17956" t="inlineStr">
        <is>
          <t>cây rơm, đụn rơm, Xtec, đống, một số lượng lớn, nhiều, cụm súng dựng chụm vào nhau, ống khói, đám ống khói, núi đá cao, giá sách, nhà kho sách</t>
        </is>
      </c>
    </row>
    <row r="17957">
      <c r="A17957" t="inlineStr">
        <is>
          <t>Star</t>
        </is>
      </c>
      <c r="B17957" t="inlineStr"/>
      <c r="C17957" t="inlineStr"/>
      <c r="D17957" t="inlineStr">
        <is>
          <t>chim sáo đá, trụ bảo vệ = der graue Star + = der Grüne Star +</t>
        </is>
      </c>
    </row>
    <row r="17958">
      <c r="A17958" t="inlineStr">
        <is>
          <t>stark</t>
        </is>
      </c>
      <c r="B17958" t="inlineStr"/>
      <c r="C17958" t="inlineStr"/>
      <c r="D17958" t="inlineStr">
        <is>
          <t>khoẻ mạnh, đủ tiêu chuẩn sức khoẻ - lực lưỡng, có bắp thịt rắn chắc - to, lớn, bụng to, có mang, có chửa, quan trọng, hào hiệp, phóng khoáng, rộng lượng, huênh hoang, khoác lác, ra vẻ quan trọng, với vẻ quan trọng, huênh hoang khoác lác - sâu, khó lường, khó hiểu, bí ẩn, thâm hiểm, sâu xa, sâu sắc, sâu kín, thâm trầm, ngập sâu vào, mải mê, miệt mài, đắm mình vào, trầm, sẫm, thẫm, thắm, vô cùng, hết sức, say, nặng, dày đặc ..., khôn ngoan - láu, ranh mãnh, muộn, khuya, nhiều - - mạnh f) - nặng nề &amp; ), chất nặng, chứa đầy, nặng trĩu, khó tiêu, nặng trọng, bội, rậm rạp, dữ dội, kịch liệt, chắc, bì bì, không xốp, không nở, chán ngắt, buồn tẻ, không hấp dẫn, âm u, u ám, ảm đạm, lấy lội khó đi - tối dạ, chậm hiểu, đần độn, trông nặng trình trịch, vụng về khó coi, thô, đau buồn, đau đớn, bi thảm, chán nản, thất vọng, buồn ngủ, nghiêm nghị, khắc khổ, đặc, khó bay hơi, nặng nề, chậm chạp - cao, cao giá, đắt, trọng, tối cao, cao cấp, thượng, trên, cao quý, cao thượng, cao cả, mạnh, mãnh liệt, giận dữ, sang trọng, xa hoa, kiêu kỳ, kiêu căng, hách dịch, vui vẻ phấn khởi, hăng hái, dũng cảm - cực đoan, hơi có mùi, hơi ôi, đúng giữa, đến lúc, ngà ngà say, ở mức độ cao, mạnh mẽ - vỏ, giống như vỏ, khô như vỏ, khô như trấu, có vỏ, khản, khàn, khản tiếng, nói khàn khàn, to khoẻ, vạm vỡ - có cường độ lớn, nồng nhiệt, sôi nổi, đầy nhiệt huyết, dễ xúc cảm mạnh mẽ - làm mạnh mẽ, làm sâu sắc, tập trung sâu, tăng liều, ngày càng tăng liều, nhấn mạnh - nóng nảy, dễ cáu, bực dọc, giần giật, bồn chồn, táo gan, trơ tráo, khó chịu làm bực mình, có khí lực - có lực lượng, có quyền thế, hùng mạnh, có hiệu lực, hiệu nghiệm, có sức thuyết phục mạnh mẽ - hùng cường, có quyền thế lớn, có quyền lực lớn, có uy quyền lớn - đặc biệt, đắc sắc, sinh động, hấp dẫn, sốt sắng, đầy nhiệt tình, giống tốt - tráng kiện, cường tráng, làm mạnh khoẻ, đòi hỏi sức mạnh, ngay thẳng, thiết thực - trung thành, đáng tin cậy, kín, chắc chắn, vững vàng, vững chắc - - cứng, cứng đơ, ngay đơ, cứng rắn, kiên quyết, không nhân nhượng, nhắc, không tự nhiên, rít, không trơn, khó, khó nhọc, vất vả, hà khắc, khắc nghiệt, quánh, lực lượng - bền, can đảm, kiên cường, chắc mập, mập mạp, báo mập - vững, kiên cố, khoẻ, tốt, giỏi, có khả năng, rõ ràng, đanh thép, rõ rệt, to và rắn rỏi, nhiệt tình, có mùi, hôi, thối, mạnh mẻ, khúc chiết, không theo quy tắc - biểu hiện sự tồn tại, tồn tại riêng biệt, tồn tại độc lập, trọng yếu, lớn lao, đặt và định quyền hạn nhiệm vụ - ghê gớm, kinh khủng, khủng khiếp, to lớn, kỳ lạ = stark + = stark + = stark + = zu stark + = sehr stark +</t>
        </is>
      </c>
    </row>
    <row r="17959">
      <c r="A17959" t="inlineStr">
        <is>
          <t>starr</t>
        </is>
      </c>
      <c r="B17959" t="inlineStr"/>
      <c r="C17959" t="inlineStr"/>
      <c r="D17959" t="inlineStr">
        <is>
          <t>cứng đờ, hoàn toàn, mạnh mẽ, quả quyết, lộ rõ hẳn ra, nổi bật ra, hoang vu, lạnh lẽo, trần như nhộng</t>
        </is>
      </c>
    </row>
    <row r="17960">
      <c r="A17960" t="inlineStr">
        <is>
          <t>Starren</t>
        </is>
      </c>
      <c r="B17960" t="inlineStr"/>
      <c r="C17960" t="inlineStr"/>
      <c r="D17960" t="inlineStr">
        <is>
          <t>sự nhìn chòng chọc, sự nhìn chằm chằm, cái nhìn chòng chọc, cái nhìn chằm chằm</t>
        </is>
      </c>
    </row>
    <row r="17961">
      <c r="A17961" t="inlineStr">
        <is>
          <t>starren</t>
        </is>
      </c>
      <c r="B17961" t="inlineStr"/>
      <c r="C17961" t="inlineStr"/>
      <c r="D17961" t="inlineStr">
        <is>
          <t>ngáp, há to miệng ra, há hốc miệng ra mà nhìn, ao ước, khao khát, tha thiết muốn = starren + = starren +</t>
        </is>
      </c>
    </row>
    <row r="17962">
      <c r="A17962" t="inlineStr">
        <is>
          <t>Starrheit</t>
        </is>
      </c>
      <c r="B17962" t="inlineStr"/>
      <c r="C17962" t="inlineStr"/>
      <c r="D17962" t="inlineStr">
        <is>
          <t>sự cứng rắn, sự cứng nhắc, sự khắc khe, sự nghiêm khắc - tính nghiêm khắc, tính khắc khe, tính chặt chẽ, tính nghiêm ngặt, tính khắc nghiệt, tính khắc khổ, tính chính xác, những biện pháp khắt khe, sự khó khăn gian khổ, cảnh đói kém hoạn nạn - trạng thái lịm đi, trạng thái mê mệt</t>
        </is>
      </c>
    </row>
    <row r="17963">
      <c r="A17963" t="inlineStr">
        <is>
          <t>Starrkrampf</t>
        </is>
      </c>
      <c r="B17963" t="inlineStr"/>
      <c r="C17963" t="inlineStr"/>
      <c r="D17963" t="inlineStr">
        <is>
          <t>chứng giữ nguyên thế = der Starrkrampf +</t>
        </is>
      </c>
    </row>
    <row r="17964">
      <c r="A17964" t="inlineStr">
        <is>
          <t>starrsinnig</t>
        </is>
      </c>
      <c r="B17964" t="inlineStr"/>
      <c r="C17964" t="inlineStr"/>
      <c r="D17964" t="inlineStr">
        <is>
          <t>bướng bỉnh, cứng đầu cứng cổ, khó bảo, ngoan cố, dai dẳng, khó chữa</t>
        </is>
      </c>
    </row>
    <row r="17965">
      <c r="A17965" t="inlineStr">
        <is>
          <t>Start</t>
        </is>
      </c>
      <c r="B17965" t="inlineStr"/>
      <c r="C17965" t="inlineStr"/>
      <c r="D17965" t="inlineStr">
        <is>
          <t>sự hoạt hoá, sự làm phóng xạ - sự rời khỏi, sự ra đi, sự khởi hành, sự sao lãng, sự đi trệch, sự lạc, sự chệch hướng, sự đổi hướng, khởi hành, xuất phát - lúc bắt đầu, buổi đầu, dị bắt đầu, cơ hội bắt đầu, sự lên đường, chỗ khởi hành, chỗ xuất phát, giờ xuất phát, lệnh bắt đầu, lệnh xuất phát, sự giật mình, sự giật nảy người, sự chấp - thế lợi = der Start + = der stehende Start + = das Zeichen zum Start geben +</t>
        </is>
      </c>
    </row>
    <row r="17966">
      <c r="A17966" t="inlineStr">
        <is>
          <t>Starten</t>
        </is>
      </c>
      <c r="B17966" t="inlineStr"/>
      <c r="C17966" t="inlineStr"/>
      <c r="D17966" t="inlineStr">
        <is>
          <t>sự giật mình, sự bắt đầu, sự khởi công, sự khởi hành</t>
        </is>
      </c>
    </row>
    <row r="17967">
      <c r="A17967" t="inlineStr">
        <is>
          <t>starten</t>
        </is>
      </c>
      <c r="B17967" t="inlineStr"/>
      <c r="C17967" t="inlineStr"/>
      <c r="D17967" t="inlineStr">
        <is>
          <t>bắt đầu, mở đầu, khởi đầu, bắt đầu nói - trúng tuyển, đỗ - đi, đi đến, đi tới, thành, thành ra, hoá thành, trôi qua, trôi đi, chết, tiêu tan, chấm dứt, mất hết, yếu đi,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hạ thuỷ, ném, phóng, quăng, liệng, mở, phát động, giáng, ban bố, khai trương, đưa ta, giới thiệu ra, bắt đầu dấn vào, lao vào - giật mình, rời ra, long ra, làm bắt đầu, khiến phải, ra hiệu xuất phát, khởi động, khêu, gây, nêu ra, làm tách ra, làm rời ra, làm long ra, giúp đỡ, nâng đỡ, đuổi ra khỏi hang, startle = starten + = starten + = starten + = starten + = erneut starten +</t>
        </is>
      </c>
    </row>
    <row r="17968">
      <c r="A17968" t="inlineStr">
        <is>
          <t>Starter</t>
        </is>
      </c>
      <c r="B17968" t="inlineStr"/>
      <c r="C17968" t="inlineStr"/>
      <c r="D17968" t="inlineStr">
        <is>
          <t>người ra lệnh xuất phát, đấu thủ xuất phát trong cuộc đua, nhân viên điều độ, bộ khởi động</t>
        </is>
      </c>
    </row>
    <row r="17969">
      <c r="A17969" t="inlineStr">
        <is>
          <t>Startlinie</t>
        </is>
      </c>
      <c r="B17969" t="inlineStr"/>
      <c r="C17969" t="inlineStr"/>
      <c r="D17969" t="inlineStr">
        <is>
          <t>đồng Mác, dấu, nhãn, nhãn hiệu, vết, lằn, bớt, đốm, lang, dấu chữ thập, đích, mục đích, mục tiêu &amp; ), chứng cớ, biểu hiện, danh vọng, danh tiếng, mức, tiêu chuẩn, trình độ, điểm, điểm số</t>
        </is>
      </c>
    </row>
    <row r="17970">
      <c r="A17970" t="inlineStr">
        <is>
          <t>Statik</t>
        </is>
      </c>
      <c r="B17970" t="inlineStr"/>
      <c r="C17970" t="inlineStr"/>
      <c r="D17970" t="inlineStr">
        <is>
          <t>tĩnh học</t>
        </is>
      </c>
    </row>
    <row r="17971">
      <c r="A17971" t="inlineStr">
        <is>
          <t>Station</t>
        </is>
      </c>
      <c r="B17971" t="inlineStr"/>
      <c r="C17971" t="inlineStr"/>
      <c r="D17971" t="inlineStr">
        <is>
          <t>trạm, điểm, đồn, đài, ty, nhà ga, đồn binh, điểm gốc, khoảng cách tiêu chuẩn, chỗ nuôi cừu, địa vị, chức, sự ăn kiêng, hoàn cảnh, môi trường, sự đứng lại, tình trạng đứng lại</t>
        </is>
      </c>
    </row>
    <row r="17972">
      <c r="A17972" t="inlineStr">
        <is>
          <t>stationieren</t>
        </is>
      </c>
      <c r="B17972" t="inlineStr"/>
      <c r="C17972" t="inlineStr"/>
      <c r="D17972" t="inlineStr">
        <is>
          <t>đặt vào vị trí, để vào vị trí, đóng ở một vị trí</t>
        </is>
      </c>
    </row>
    <row r="17973">
      <c r="A17973" t="inlineStr">
        <is>
          <t>statisch</t>
        </is>
      </c>
      <c r="B17973" t="inlineStr"/>
      <c r="C17973" t="inlineStr"/>
      <c r="D17973" t="inlineStr">
        <is>
          <t>tĩnh, tĩnh học</t>
        </is>
      </c>
    </row>
    <row r="17974">
      <c r="A17974" t="inlineStr">
        <is>
          <t>Statistik</t>
        </is>
      </c>
      <c r="B17974" t="inlineStr"/>
      <c r="C17974" t="inlineStr"/>
      <c r="D17974">
        <f> die Statistik +</f>
        <v/>
      </c>
    </row>
    <row r="17975">
      <c r="A17975" t="inlineStr">
        <is>
          <t>Statistiker</t>
        </is>
      </c>
      <c r="B17975" t="inlineStr"/>
      <c r="C17975" t="inlineStr"/>
      <c r="D17975" t="inlineStr">
        <is>
          <t>nhà thống kê, người thống kê</t>
        </is>
      </c>
    </row>
    <row r="17976">
      <c r="A17976" t="inlineStr">
        <is>
          <t>statistisch</t>
        </is>
      </c>
      <c r="B17976" t="inlineStr"/>
      <c r="C17976" t="inlineStr"/>
      <c r="D17976" t="inlineStr">
        <is>
          <t>thống kê</t>
        </is>
      </c>
    </row>
    <row r="17977">
      <c r="A17977" t="inlineStr">
        <is>
          <t>Stativ</t>
        </is>
      </c>
      <c r="B17977" t="inlineStr"/>
      <c r="C17977" t="inlineStr"/>
      <c r="D17977" t="inlineStr">
        <is>
          <t>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sự ủng hộ, người ủng hộ, người nhờ cậy, nơi nương tựa, cột trụ, nguồn sinh sống, vật chống, cột chống = das Stativ +</t>
        </is>
      </c>
    </row>
    <row r="17978">
      <c r="A17978" t="inlineStr">
        <is>
          <t>Statt</t>
        </is>
      </c>
      <c r="B17978" t="inlineStr"/>
      <c r="C17978" t="inlineStr"/>
      <c r="D17978" t="inlineStr">
        <is>
          <t>sự nhập hội, sự nhập đoàn, sự sáp nhập, sự nhập vào, sự liên kết, sự xác định tư cách làm bố, sự xác định tư cách tác giả, sự tìm nguồn gốc</t>
        </is>
      </c>
    </row>
    <row r="17979">
      <c r="A17979" t="inlineStr">
        <is>
          <t>stattfinden</t>
        </is>
      </c>
      <c r="B17979" t="inlineStr"/>
      <c r="C17979" t="inlineStr"/>
      <c r="D17979" t="inlineStr">
        <is>
          <t>thì, là, có, tồn tại, ở, sống, trở nên, trở thành, xảy ra, diễn ra, giá, be to phải, định, sẽ, đang, bị, được = stattfinden +</t>
        </is>
      </c>
    </row>
    <row r="17980">
      <c r="A17980" t="inlineStr">
        <is>
          <t>Statthalter</t>
        </is>
      </c>
      <c r="B17980" t="inlineStr"/>
      <c r="C17980" t="inlineStr"/>
      <c r="D17980" t="inlineStr">
        <is>
          <t>kẻ thống trị, thống sử, thủ hiến, thống đốc, uỷ viên hội đồng quản trị, thủ lĩnh, chủ, cha, bố, máy điều chỉnh máy điều tốc - người thay thế, người tạm thay, trung uý, đại uý hải quân</t>
        </is>
      </c>
    </row>
    <row r="17981">
      <c r="A17981" t="inlineStr">
        <is>
          <t>stattlich</t>
        </is>
      </c>
      <c r="B17981" t="inlineStr"/>
      <c r="C17981" t="inlineStr"/>
      <c r="D17981" t="inlineStr">
        <is>
          <t>rộng, lụng thụng, nhiều, phong phú, dư dật - gan dạ, can đảm, dũng cảm, đẹp lộng lẫy, sang trọng, hào hoa phong nhã - hào hiệp, uy nghi, lộng lẫy, tráng lệ, cao lớn đẹp dẽ, ăn mặc đẹp, chải chuốt, bảnh bao, chiều chuộng phụ nữ, nịnh đầm, chuyện yêu đương - rất quan trọng, rất lớn, hùng vĩ, trang nghiêm, huy hoàng, cao quý, cao thượng, trang trọng, bệ vệ, vĩ đại, cừ khôi, xuất chúng, lỗi lạc, ưu tú, tuyệt, hay, đẹp, chính, lơn, tổng quát - tốt đẹp, rộng rãi, hào phóng, hậu hĩ, lớn, đáng kể - hoàng đế, đế quốc, có toàn quyền, có uy quyền lớn, oai vệ, đường bệ, nguy nga, hống hách, hệ thống đo lường Anh, thượng hạng, khổ 22 x 32 insơ, khổ 23 x 31 insơ) - cao, cao ngất, kiêu căng, kiêu kỳ, kiêu ngạo - xinh đẹp, duyên dáng, dễ coi - béo tốt, đẫy đà - hoàng thân, như ông hoàng - + of) kiêu ngạo, kiêu hãnh, tự đắc, tự hào, hãnh diện, đáng tự hào, tự trọng, tràn ngập, ngập lụt, hãng, trọng vọng, trọng đãi - vua chúa, xứng với vua chúa, như vua chúa - đẹp mắt, dễ trông, trông dễ thương - oai nghiêm, trịnh trọng</t>
        </is>
      </c>
    </row>
    <row r="17982">
      <c r="A17982" t="inlineStr">
        <is>
          <t>Stattlichkeit</t>
        </is>
      </c>
      <c r="B17982" t="inlineStr"/>
      <c r="C17982" t="inlineStr"/>
      <c r="D17982" t="inlineStr">
        <is>
          <t>sự oai vệ, sự oai nghiêm, sự trịnh trọng</t>
        </is>
      </c>
    </row>
    <row r="17983">
      <c r="A17983" t="inlineStr">
        <is>
          <t>Statue</t>
        </is>
      </c>
      <c r="B17983" t="inlineStr"/>
      <c r="C17983" t="inlineStr"/>
      <c r="D17983" t="inlineStr">
        <is>
          <t>tượng = die kleine Statue +</t>
        </is>
      </c>
    </row>
    <row r="17984">
      <c r="A17984" t="inlineStr">
        <is>
          <t>Statur</t>
        </is>
      </c>
      <c r="B17984" t="inlineStr"/>
      <c r="C17984" t="inlineStr"/>
      <c r="D17984" t="inlineStr">
        <is>
          <t>vóc người, sự tiến triển, mức phát triển = ein Mann von Ihrer Statur +</t>
        </is>
      </c>
    </row>
    <row r="17985">
      <c r="A17985" t="inlineStr">
        <is>
          <t>Status</t>
        </is>
      </c>
      <c r="B17985" t="inlineStr"/>
      <c r="C17985" t="inlineStr"/>
      <c r="D17985" t="inlineStr">
        <is>
          <t>địa vị, thân phận, thân thế, quân hệ pháp lý, tình trạng = der Status quo +</t>
        </is>
      </c>
    </row>
    <row r="17986">
      <c r="A17986" t="inlineStr">
        <is>
          <t>Statut</t>
        </is>
      </c>
      <c r="B17986" t="inlineStr"/>
      <c r="C17986" t="inlineStr"/>
      <c r="D17986" t="inlineStr">
        <is>
          <t>đạo luật, quy chế, chế độ, luật thánh</t>
        </is>
      </c>
    </row>
    <row r="17987">
      <c r="A17987" t="inlineStr">
        <is>
          <t>Staub</t>
        </is>
      </c>
      <c r="B17987" t="inlineStr"/>
      <c r="C17987" t="inlineStr"/>
      <c r="D17987" t="inlineStr">
        <is>
          <t>bụi, rác, phấn hoa, đám bụi mù, đất đen ), xương tàn, tro tàn, cơ thể con người, con người, tiền mặt - bột, thuốc bột, phấn, thuốc súng = zu Staub werden + = Staub aufwirbeln + = der radioaktive Staub + = zu Staub zerfallen + = in den Staub ziehen + = viel Staub aufwirbeln + = dick mit Staub bedeckt + = sich aus dem Staub machen + = Er machte sich aus dem Staub. + = Asche zu Asche, Staub zu Staub +</t>
        </is>
      </c>
    </row>
    <row r="17988">
      <c r="A17988" t="inlineStr">
        <is>
          <t>Staubbeutel</t>
        </is>
      </c>
      <c r="B17988" t="inlineStr"/>
      <c r="C17988" t="inlineStr"/>
      <c r="D17988" t="inlineStr">
        <is>
          <t>nhị = der Staubbeutel +</t>
        </is>
      </c>
    </row>
    <row r="17989">
      <c r="A17989" t="inlineStr">
        <is>
          <t>Staubblatt</t>
        </is>
      </c>
      <c r="B17989" t="inlineStr"/>
      <c r="C17989" t="inlineStr"/>
      <c r="D17989" t="inlineStr">
        <is>
          <t>nhị</t>
        </is>
      </c>
    </row>
    <row r="17990">
      <c r="A17990" t="inlineStr">
        <is>
          <t>Staubecken</t>
        </is>
      </c>
      <c r="B17990" t="inlineStr"/>
      <c r="C17990" t="inlineStr"/>
      <c r="D17990" t="inlineStr">
        <is>
          <t>bể chứa nước, đồ chưa, kho, kho dự trữ, nguồn</t>
        </is>
      </c>
    </row>
    <row r="17991">
      <c r="A17991" t="inlineStr">
        <is>
          <t>Staubmantel</t>
        </is>
      </c>
      <c r="B17991" t="inlineStr"/>
      <c r="C17991" t="inlineStr"/>
      <c r="D17991" t="inlineStr">
        <is>
          <t>khăn lau bụi, người lau bụi, máy hút bụi, dust-cloak</t>
        </is>
      </c>
    </row>
    <row r="17992">
      <c r="A17992" t="inlineStr">
        <is>
          <t>Staubsauger</t>
        </is>
      </c>
      <c r="B17992" t="inlineStr"/>
      <c r="C17992" t="inlineStr"/>
      <c r="D17992" t="inlineStr">
        <is>
          <t>máy hút bụi</t>
        </is>
      </c>
    </row>
    <row r="17993">
      <c r="A17993" t="inlineStr">
        <is>
          <t>Staubwolke</t>
        </is>
      </c>
      <c r="B17993" t="inlineStr"/>
      <c r="C17993" t="inlineStr"/>
      <c r="D17993" t="inlineStr">
        <is>
          <t>bụi, rác, phấn hoa, đám bụi mù, đất đen ), xương tàn, tro tàn, cơ thể con người, con người, tiền mặt</t>
        </is>
      </c>
    </row>
    <row r="17994">
      <c r="A17994" t="inlineStr">
        <is>
          <t>Staubzucker</t>
        </is>
      </c>
      <c r="B17994" t="inlineStr"/>
      <c r="C17994" t="inlineStr"/>
      <c r="D17994" t="inlineStr">
        <is>
          <t>làm chết cóng, phủ sương giá, rắc đường lên, làm lấm tấm, làm bạc, đóng đinh</t>
        </is>
      </c>
    </row>
    <row r="17995">
      <c r="A17995" t="inlineStr">
        <is>
          <t>stauchen</t>
        </is>
      </c>
      <c r="B17995" t="inlineStr"/>
      <c r="C17995" t="inlineStr"/>
      <c r="D17995" t="inlineStr">
        <is>
          <t>va vào nhau chan chát, đập vào nhau chan chát, đụng, va mạnh, đụng nhau, va chạm, đụng chạm, mâu thuẫn, không điều hợp với nhau, rung cùng một lúc, đánh cùng một lúc, xông vào nhau đánh - làm đổ, đánh đổ, lật đổ, đánh ng, làm lật úp, làm rối tung, làm xáo lộn, làm lộn bậy, làm đo lộn, làm khó chịu, làm rối loạn, làm bối rối, làm lo ngại, chồn</t>
        </is>
      </c>
    </row>
    <row r="17996">
      <c r="A17996" t="inlineStr">
        <is>
          <t>Staudamm</t>
        </is>
      </c>
      <c r="B17996" t="inlineStr"/>
      <c r="C17996" t="inlineStr"/>
      <c r="D17996" t="inlineStr">
        <is>
          <t>đập nước, vật chướng ngại, sự bắn chặn, sự bắn yểm hộ, hàng rào</t>
        </is>
      </c>
    </row>
    <row r="17997">
      <c r="A17997" t="inlineStr">
        <is>
          <t>Staude</t>
        </is>
      </c>
      <c r="B17997" t="inlineStr"/>
      <c r="C17997" t="inlineStr"/>
      <c r="D17997" t="inlineStr">
        <is>
          <t>cây bụi, rượu bổ nước quả</t>
        </is>
      </c>
    </row>
    <row r="17998">
      <c r="A17998" t="inlineStr">
        <is>
          <t>stauen</t>
        </is>
      </c>
      <c r="B17998" t="inlineStr"/>
      <c r="C17998" t="inlineStr"/>
      <c r="D17998" t="inlineStr">
        <is>
          <t>xây đập, ngăn bằng đập, + up) ghìm lại, kiềm chế lại - giữ, cầm lại, ghi nhớ, thuê, vẫn giữ, vẫn có, vẫn duy trì, vân dùng, không bỏ, không thừa nhận</t>
        </is>
      </c>
    </row>
    <row r="17999">
      <c r="A17999" t="inlineStr">
        <is>
          <t>Stauer</t>
        </is>
      </c>
      <c r="B17999" t="inlineStr"/>
      <c r="C17999" t="inlineStr"/>
      <c r="D17999" t="inlineStr">
        <is>
          <t>công nhân bốc dỡ</t>
        </is>
      </c>
    </row>
    <row r="18000">
      <c r="A18000" t="inlineStr">
        <is>
          <t>Staunen</t>
        </is>
      </c>
      <c r="B18000" t="inlineStr"/>
      <c r="C18000" t="inlineStr"/>
      <c r="D18000" t="inlineStr">
        <is>
          <t>vật kỳ diệu, kỳ quan, vật phi thường, điều kỳ lạ, điều kỳ diệu, kỳ công, người kỳ diệu, thần đồng, sự ngạc nhiên, sự kinh ngạc = Staunen erregen + = in stummen Staunen + = den Mund vor Staunen aufsperren +</t>
        </is>
      </c>
    </row>
    <row r="18001">
      <c r="A18001" t="inlineStr">
        <is>
          <t>Staupe</t>
        </is>
      </c>
      <c r="B18001" t="inlineStr"/>
      <c r="C18001" t="inlineStr"/>
      <c r="D18001" t="inlineStr">
        <is>
          <t>tình trạng khó ở, tình trạng rối trí, tình trạng loạn óc, tình trạng bực bội, tình trạng bực dọc, bệnh sốt ho của chó, tình trạng rối loạn, tình trạng hỗn loạn, thuật vẽ màu keo - màu keo</t>
        </is>
      </c>
    </row>
    <row r="18002">
      <c r="A18002" t="inlineStr">
        <is>
          <t>Staustufe</t>
        </is>
      </c>
      <c r="B18002" t="inlineStr"/>
      <c r="C18002" t="inlineStr"/>
      <c r="D18002" t="inlineStr">
        <is>
          <t>đập nước, vật chướng ngại, sự bắn chặn, sự bắn yểm hộ, hàng rào</t>
        </is>
      </c>
    </row>
    <row r="18003">
      <c r="A18003" t="inlineStr">
        <is>
          <t>Stauwasser</t>
        </is>
      </c>
      <c r="B18003" t="inlineStr"/>
      <c r="C18003" t="inlineStr"/>
      <c r="D18003" t="inlineStr">
        <is>
          <t>chỗ nước đọng ở bờ, sự tù túng, nước xoáy ngược, nước cuộn ngược, nước bị mái chèo đẩy ngược, sự mất sức do nước đẩy ngược</t>
        </is>
      </c>
    </row>
    <row r="18004">
      <c r="A18004" t="inlineStr">
        <is>
          <t>Stauwehr</t>
        </is>
      </c>
      <c r="B18004" t="inlineStr"/>
      <c r="C18004" t="inlineStr"/>
      <c r="D18004" t="inlineStr">
        <is>
          <t>cửa cống, đường ống chịu áp, ống dẫn nước có áp</t>
        </is>
      </c>
    </row>
    <row r="18005">
      <c r="A18005" t="inlineStr">
        <is>
          <t>Steak</t>
        </is>
      </c>
      <c r="B18005" t="inlineStr"/>
      <c r="C18005" t="inlineStr"/>
      <c r="D18005" t="inlineStr">
        <is>
          <t>miếng cá để nướng, miếng thịt để nướng</t>
        </is>
      </c>
    </row>
    <row r="18006">
      <c r="A18006" t="inlineStr">
        <is>
          <t>Stecheisen</t>
        </is>
      </c>
      <c r="B18006" t="inlineStr"/>
      <c r="C18006" t="inlineStr"/>
      <c r="D18006" t="inlineStr">
        <is>
          <t>cái xiên, chỏm nhọn nhà thờ, mũi doa, dao doa, dao chuốt, dao khoét lỗ</t>
        </is>
      </c>
    </row>
    <row r="18007">
      <c r="A18007" t="inlineStr">
        <is>
          <t>Stechen</t>
        </is>
      </c>
      <c r="B18007" t="inlineStr"/>
      <c r="C18007" t="inlineStr"/>
      <c r="D18007" t="inlineStr">
        <is>
          <t>sự khắc, sự trổ, sự chạm, sự in sâu, sự khắc sâu, bản in khắc - ngòi, vòi, răng độc, lông ngứa, nốt đốt, nọc, sự sâu sắc, sự sắc sảo, sự chua chát, sự đau nhói, sự đau quặn, sự day dứt - mẫu khâu, mũi đan, mũi thêu, một tí, một mảnh, sự đau xóc - sự ngứa ran, sự ngứa như có kiến bò, tiếng ù ù, sự náo nức, sự rộn lên = das Stechen +</t>
        </is>
      </c>
    </row>
    <row r="18008">
      <c r="A18008" t="inlineStr">
        <is>
          <t>stechen</t>
        </is>
      </c>
      <c r="B18008" t="inlineStr"/>
      <c r="C18008" t="inlineStr"/>
      <c r="D18008" t="inlineStr">
        <is>
          <t>cắn, ngoạm, châm đốt, đâm vào, làm đau, làm nhột, ăn mòn, làm cay tê, cắn câu, ), bám chắt, ăn sâu, bắt vào, lừa bịp - rạch, khắc chạm - 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đâm bằng dao, chém bằng dao, cắt bằng dao, dùng thủ đoạn ám muội để làm thất bại là về mặt chính trị) - châm, chích, chọc, rứt, đánh dấu, chấm dấu trên giấy ) chọn, chỉ định, phi ngựa, vểnh lên - có cảm giác kim châm, đau nhói - đâm bằng dao găm, làm cho đau đớn, chọc rỗ trước khi trát vữa, nhằm đánh vào, đau nhói như dao đâm - thọc, cắm, cài, đặt, để, đội, dán, dính, cắm để đỡ cho cây, + out) ngó, ló, ưỡn, chìa, phình ..., xếp, làm sa lầy, làm vướng mắc, làm trở ngại, giữ lại động tính từ quá khứ) - làm bối rối, làm cuống, làm lúng túng, chịu đựng, dựng đứng, đứng thẳng, + out) ló ra, chìa ra, ưỡn ra, nhô ra, bám vào, gắn bó với, trung thành với, sa lầy, mắc, kẹt, vướng, tắc, bị chặn lại, bị hoãn lại - đi đến chỗ bế tắc, bối rối, luống cuống, lúng túng - đốt, làm đau nhói, làm cay, cắn rứt, day dứt, dạng bị động) bán đắt cho ai, bóp ai, đau nhức - làm nhức nhối = stechen + = stechen + = stechen + = stechen +</t>
        </is>
      </c>
    </row>
    <row r="18009">
      <c r="A18009" t="inlineStr">
        <is>
          <t>stechend</t>
        </is>
      </c>
      <c r="B18009" t="inlineStr"/>
      <c r="C18009" t="inlineStr"/>
      <c r="D18009" t="inlineStr">
        <is>
          <t>sắc, sắc bén, sắc sảo, nhạy, tinh, thính, buốt, gay gắc, kịch liệt, sâu sắc, cấp, nhọn, cao, the thé, có dấu sắc - thanh, thanh tú, thấm thía, tuyệt, tế nhị - nhọc sắc, xoi mói, buốt thấu xương, nhức nhối, nhức óc, châm chọc - sắt, bén, rõ ràng, rõ rệt, sắc nét, thình lình, đột ngột, hắc, chua, rít the thé, cay nghiệt, độc địa, gay gắt, ác liệt, dữ dội, lạnh buốt, chói, thông minh, láu lỉnh, ma mảnh, bất chính, nhanh - mạnh, điếc, không kêu, thăng, diện, bảnh, đẹp, đẹp trai, sắc cạnh, sắc nhọn, đúng</t>
        </is>
      </c>
    </row>
    <row r="18010">
      <c r="A18010" t="inlineStr">
        <is>
          <t>Stechkahn</t>
        </is>
      </c>
      <c r="B18010" t="inlineStr"/>
      <c r="C18010" t="inlineStr"/>
      <c r="D18010" t="inlineStr">
        <is>
          <t>đẩy bằng sào, chở bằng thuyền đáy bằng, chở bằng thuyền thúng, đi bằng thuyền đáy bằng, đi bằng thuyền thúng, đá ném ở tay xuống khi chưa đụng đất, đặt tiền cược với nhà cái - đặc cược, đánh cá ngựa</t>
        </is>
      </c>
    </row>
    <row r="18011">
      <c r="A18011" t="inlineStr">
        <is>
          <t>Stechpalme</t>
        </is>
      </c>
      <c r="B18011" t="inlineStr"/>
      <c r="C18011" t="inlineStr"/>
      <c r="D18011" t="inlineStr">
        <is>
          <t>cây thương xanh, cây xanh trang trí = die Stechpalme +</t>
        </is>
      </c>
    </row>
    <row r="18012">
      <c r="A18012" t="inlineStr">
        <is>
          <t>Steckdose</t>
        </is>
      </c>
      <c r="B18012" t="inlineStr"/>
      <c r="C18012" t="inlineStr"/>
      <c r="D18012" t="inlineStr">
        <is>
          <t>đồ đựng, chỗ chứa, đế hoa - lỗ, hốc, hố, để, đui đèn</t>
        </is>
      </c>
    </row>
    <row r="18013">
      <c r="A18013" t="inlineStr">
        <is>
          <t>Stecken</t>
        </is>
      </c>
      <c r="B18013" t="inlineStr"/>
      <c r="C18013" t="inlineStr"/>
      <c r="D18013" t="inlineStr">
        <is>
          <t>cái gậy, que củi, cán, thỏi, dùi, que chỉ huy nhạc, cột buồm, người đần độn, người cứng đờ đờ, đợt bom, miền quê</t>
        </is>
      </c>
    </row>
    <row r="18014">
      <c r="A18014" t="inlineStr">
        <is>
          <t>stecken</t>
        </is>
      </c>
      <c r="B18014" t="inlineStr"/>
      <c r="C18014" t="inlineStr"/>
      <c r="D18014" t="inlineStr">
        <is>
          <t>+ up) bít lại bằng nút, nút lại, thoi, thụi, đấm, cho ăn đạn, cho ăn kẹo đồng, nhai nhải mâi để cố phổ biến, rán sức, cần cù, học gạo, "cày" ) - đâm, thọc, chọc,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sa lầy, mắc, kẹt, vướng, tắc, bị chặn lại - bị hoãn lại, đi đến chỗ bế tắc, bối rối, luống cuống, lúng túng - đẩy, ấn mạnh, tống, nhét, giúi cái gì vào tay ai, bắt phải theo, bắt nhận, xô đẩy, đẩy mạnh, chui, len, đâm một nhát - gấp nếp, gấp lên, đút vào, nhét vào, bỏ vào, thu vào, rúc vào, chui vào = schnell stecken +</t>
        </is>
      </c>
    </row>
    <row r="18015">
      <c r="A18015" t="inlineStr">
        <is>
          <t>steckenbleiben</t>
        </is>
      </c>
      <c r="B18015" t="inlineStr"/>
      <c r="C18015" t="inlineStr"/>
      <c r="D18015" t="inlineStr">
        <is>
          <t>nhốt vào chuồng để vỗ béo, ngăn thành nhiều ngăn, bị nhốt trong ngăn chuồng, sa lầy, ngừng chạy, chết, tròng trành, tránh, né, nói lảng, ngăn cản, ngăn trở, trì hoãn, + off) dùng mẹo lảng tránh để trì hoãn - dùng mẹo lảng tránh để thoát khỏi... - đâm, thọc, chọc, cắm, cài, đặt, để, đội, dán, dính, cắm để đỡ cho cây, + out) ngó, ló, ưỡn, chìa, phình ..., xếp, làm sa lầy, làm vướng mắc, làm trở ngại, giữ lại động tính từ quá khứ) - làm bối rối, làm cuống, làm lúng túng, lừa bịp, chịu đựng, dựng đứng, đứng thẳng, + out) ló ra, chìa ra, ưỡn ra, nhô ra, bám vào, gắn bó với, trung thành với, mắc, kẹt, vướng, tắc, bị chặn lại, bị hoãn lại - đi đến chỗ bế tắc, bối rối, luống cuống, lúng túng = steckenbleiben + = steckenbleiben + = steckenbleiben +</t>
        </is>
      </c>
    </row>
    <row r="18016">
      <c r="A18016" t="inlineStr">
        <is>
          <t>Steckenpferd</t>
        </is>
      </c>
      <c r="B18016" t="inlineStr"/>
      <c r="C18016" t="inlineStr"/>
      <c r="D18016" t="inlineStr">
        <is>
          <t>sự thích thú kỳ cục, sự thích thú dở hơi, điều thích thú kỳ cục, điều thích thú dở hơi, mốt nhất thời - thú riêng, sở thích riêng, con ngựa nhỏ, xe đạp cổ xưa, chim cắt = ein Steckenpferd haben +</t>
        </is>
      </c>
    </row>
    <row r="18017">
      <c r="A18017" t="inlineStr">
        <is>
          <t>Stecker</t>
        </is>
      </c>
      <c r="B18017" t="inlineStr"/>
      <c r="C18017" t="inlineStr"/>
      <c r="D18017" t="inlineStr">
        <is>
          <t>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 = der Stecker + = Stecker- + = den Stecker herausziehen +</t>
        </is>
      </c>
    </row>
    <row r="18018">
      <c r="A18018" t="inlineStr">
        <is>
          <t>Steckkontakt</t>
        </is>
      </c>
      <c r="B18018" t="inlineStr"/>
      <c r="C18018" t="inlineStr"/>
      <c r="D18018" t="inlineStr">
        <is>
          <t>nút, chốt, cái phít, đầu ống, đầu vòi, Buji, đá nút, bánh thuốc lá, thuốc lá bánh, miếng thuốc lá nhai, cú đấm, cú thoi, sách không bán được, ngựa tồi, ngựa xấu = der Steckkontakt +</t>
        </is>
      </c>
    </row>
    <row r="18019">
      <c r="A18019" t="inlineStr">
        <is>
          <t>Stecknadel</t>
        </is>
      </c>
      <c r="B18019" t="inlineStr"/>
      <c r="C18019" t="inlineStr"/>
      <c r="D18019" t="inlineStr">
        <is>
          <t>ghim, đinh ghim, cặp, kẹp, chốt, ngõng, ống, trục, cẳng, chân, thùng nhỏ</t>
        </is>
      </c>
    </row>
    <row r="18020">
      <c r="A18020" t="inlineStr">
        <is>
          <t>Steg</t>
        </is>
      </c>
      <c r="B18020" t="inlineStr"/>
      <c r="C18020" t="inlineStr"/>
      <c r="D18020" t="inlineStr">
        <is>
          <t>vật chướng ngại, sự cản trở, dải đất chừa ra không cày, xà nhà = der Steg + = der Steg + = der Steg +</t>
        </is>
      </c>
    </row>
    <row r="18021">
      <c r="A18021" t="inlineStr">
        <is>
          <t>Stegreif</t>
        </is>
      </c>
      <c r="B18021" t="inlineStr"/>
      <c r="C18021" t="inlineStr"/>
      <c r="D18021" t="inlineStr">
        <is>
          <t>đặc biệt, được sắp đặt trước cho mục đích đó - ứng khẩu, tuỳ ứng, ngay tức thì - không chuẩn bị trước = aus dem Stegreif reden + = aus dem Stegreif begleiten +</t>
        </is>
      </c>
    </row>
    <row r="18022">
      <c r="A18022" t="inlineStr">
        <is>
          <t>Stehbolzen</t>
        </is>
      </c>
      <c r="B18022" t="inlineStr"/>
      <c r="C18022" t="inlineStr"/>
      <c r="D18022" t="inlineStr">
        <is>
          <t>lứa ngựa nuôi, trại nuôi ngựa giống, ngựa giống, đinh đầu lớn, núm cửa, quả đấm cửa, Rivê, đinh tán, khuy rời, cột</t>
        </is>
      </c>
    </row>
    <row r="18023">
      <c r="A18023" t="inlineStr">
        <is>
          <t>Stehen</t>
        </is>
      </c>
      <c r="B18023" t="inlineStr"/>
      <c r="C18023" t="inlineStr"/>
      <c r="D18023" t="inlineStr">
        <is>
          <t>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sự đứng, thế đứng, sự đỗ, địa vị, sự lâu dài = zum Stehen bringen + = zum Stehen bringen + = zum Stehen bringen + = der sehr kleine Raum zum Stehen +</t>
        </is>
      </c>
    </row>
    <row r="18024">
      <c r="A18024" t="inlineStr">
        <is>
          <t>stehen</t>
        </is>
      </c>
      <c r="B18024" t="inlineStr"/>
      <c r="C18024" t="inlineStr"/>
      <c r="D18024" t="inlineStr">
        <is>
          <t>trở nên, trở thành, vừa, hợp, thích hợp, xứng = gerade stehen + = weit offen stehen + = auf du und du stehen + = auf du und du stehen mit +</t>
        </is>
      </c>
    </row>
    <row r="18025">
      <c r="A18025" t="inlineStr">
        <is>
          <t>stehenbleiben</t>
        </is>
      </c>
      <c r="B18025" t="inlineStr"/>
      <c r="C18025" t="inlineStr"/>
      <c r="D18025" t="inlineStr">
        <is>
          <t>néo bằng dây, lái theo hướng gió, chặn, ngăn chặn, đình lại, hoãn lại, chống đỡ, ở lại, lưu lại, lời mệnh lệnh) ngừng lại, dừng lại, chịu đựng, dẻo dai = stehenbleiben + = stehenbleiben +</t>
        </is>
      </c>
    </row>
    <row r="18026">
      <c r="A18026" t="inlineStr">
        <is>
          <t>stehend</t>
        </is>
      </c>
      <c r="B18026" t="inlineStr"/>
      <c r="C18026" t="inlineStr"/>
      <c r="D18026" t="inlineStr">
        <is>
          <t>đứng, tích cực, đúng tinh thần thể thao, đúng với nội quy, không gian dối, ở vị trí đứng - đứng ở một chỗ, không di chuyển, tĩnh lại, dừng, không mang đi được, để một chỗ, không thay đổi, không lan ra các nơi khác</t>
        </is>
      </c>
    </row>
    <row r="18027">
      <c r="A18027" t="inlineStr">
        <is>
          <t>Steher</t>
        </is>
      </c>
      <c r="B18027" t="inlineStr"/>
      <c r="C18027" t="inlineStr"/>
      <c r="D18027" t="inlineStr">
        <is>
          <t>người ru rú xó nhà, người dai sức, ngựa dai sức</t>
        </is>
      </c>
    </row>
    <row r="18028">
      <c r="A18028" t="inlineStr">
        <is>
          <t>Stehkragen</t>
        </is>
      </c>
      <c r="B18028" t="inlineStr"/>
      <c r="C18028" t="inlineStr"/>
      <c r="D18028">
        <f> der hohe Stehkragen +</f>
        <v/>
      </c>
    </row>
    <row r="18029">
      <c r="A18029" t="inlineStr">
        <is>
          <t>Stehlampe</t>
        </is>
      </c>
      <c r="B18029" t="inlineStr"/>
      <c r="C18029" t="inlineStr"/>
      <c r="D18029" t="inlineStr">
        <is>
          <t>đèn đứng</t>
        </is>
      </c>
    </row>
    <row r="18030">
      <c r="A18030" t="inlineStr">
        <is>
          <t>Stehlen</t>
        </is>
      </c>
      <c r="B18030" t="inlineStr"/>
      <c r="C18030" t="inlineStr"/>
      <c r="D18030" t="inlineStr">
        <is>
          <t>sự cuốc, sự đào, sự khoét, sự hái, sự mổ, sự nhặt, sự nhổ, sự mở, sự cạy, sự móc túi, sự ăn cắp, sự chọn lựa, đồ nhặt mót được, đồ thừa, vụn thừa, bổng lộc, đồ thừa hưởng, tiền đãi ngoài - tiền diêm thuốc</t>
        </is>
      </c>
    </row>
    <row r="18031">
      <c r="A18031" t="inlineStr">
        <is>
          <t>stehlen</t>
        </is>
      </c>
      <c r="B18031" t="inlineStr"/>
      <c r="C18031" t="inlineStr"/>
      <c r="D18031" t="inlineStr">
        <is>
          <t>trừu tượng hoá, làm đãng trí, rút ra, chiết ra, tách ra, lấy trộm, ăn cắp, tóm tắt, trích yếu - chiếm hữu, chiếm đoạt, dành riêng - ăn trộm bẻ khoá, ăn trộm đào ngạch - ăn bớt vải - xoáy, móc túi - bắt cóc - xay, nghiền, cán, xay bằng cối xay, xay bằng máy xay, nghiền bằng máy nghiền, đánh sủi bọt, đánh, đấm, thụi, giâ, tẩn, đánh gục, đánh bại, khắc cạnh, khía răng cưa, làm gờ, đi quanh, đánh đấm nhau - đi lang thang, thơ thẩn, đi lén lút - cuốc, đào, khoét, xỉa, hái, mổ, nhặt, lóc thịt, gỡ thịt, nhổ, ăn nhỏ nhẻ, ăn một tí, ăn, mở, cạy, móc, ngoáy, xé tơi ra, xé đôi, bẻ đôi, bẻ rời ra, tước ra, búng, chọn, chon lựa kỹ càng, gây, kiếm, ăn tí một - chọn lựa kỹ lưỡng - ăn cắp vặt - vấu, véo, kẹp, kẹt, bó chặt, làm đau, làm tức, làm cồn cào, làm tê buốt, làm tái đi, cưỡng đoạt, són cho, giục, thúc, cho đi ngược chiều gió, bắt, tóm cổ, bỏ vào tù, keo cú, keo kiệt, vắt cổ chày ra nước - bỏ vô chần nước sôi, chần nước sôi, thọc, đâm, giẫm nát, giẫm lầy, săn trộm, câu trộm, xâm phạm, đánh lấn phần sân đồng đội, dở ngón ăn gian để đạt, bị giẫm lầy, đánh bóng lấn phần sân đồng đội - dở ngón ăn gian - ăn trộm - nẫng, ăn xin - thủ - trốn, lén, mách lẻo, mang lén, đưa lén - lấy bất thình lình, làm vụng trộm, khéo chiếm được, lẻn, đi lén - đánh cắp</t>
        </is>
      </c>
    </row>
    <row r="18032">
      <c r="A18032" t="inlineStr">
        <is>
          <t>steif</t>
        </is>
      </c>
      <c r="B18032" t="inlineStr"/>
      <c r="C18032" t="inlineStr"/>
      <c r="D18032" t="inlineStr">
        <is>
          <t>góc, có góc, có góc cạnh, đặt ở góc, gầy nhom, gầy giơ xương, xương xương, không mềm mỏng, cộc lốc, cứng đờ - hồ cứng, cứng nhắc, làm ra bộ cứng cỏi - chuộng nghi thức, kiểu cách - hình thức, theo nghi lễ, theo thể thức, theo nghi thức, theo thủ tục, trang trọng, đúng lễ thói, đúng luật lệ, ngay hàng thẳng lối, chiếu lệ có tính chất hình thức, câu nệ hình thức - máy móc, khó tính, chính thức, thuộc bản chất - nặng nhọc, khó khăn, không thanh thoát, cầu kỳ - chú ý đến những chi tiết tỉ mỉ, hay hình thức vụn vặt, kỹ tính, câu nệ - cứng, cứng rắn - có hồ bột - hoàn toàn, mạnh mẽ, quả quyết, lộ rõ hẳn ra, nổi bật ra, hoang vu, lạnh lẽo, trần như nhộng - cứng đơ, ngay đơ, kiên quyết, không nhân nhượng, nhắc, không tự nhiên, rít, không trơn, khó, khó nhọc, vất vả, hà khắc, khắc nghiệt, cao, nặng, mạnh, đặc, quánh, lực lượng - bằng gỗ, đờ đẫn, vụng, lúng túng = steif +</t>
        </is>
      </c>
    </row>
    <row r="18033">
      <c r="A18033" t="inlineStr">
        <is>
          <t>Steifheit</t>
        </is>
      </c>
      <c r="B18033" t="inlineStr"/>
      <c r="C18033" t="inlineStr"/>
      <c r="D18033" t="inlineStr">
        <is>
          <t>sự có góc, sự thành góc, sự gầy còm, sự giơ xương, vẻ xương xương, tính không mềm mỏng, tính cộc lốc, tính cứng đờ - - vải thô hồ cứng, sự cứng đờ, sự cứng nhắc, vẻ mạnh bề ngoài, vẻ cứng cỏi bề ngoài - sự hút, sự hấp dẫn, trọng lực, trọng lượng, vẻ nghiêm trang, vẻ nghiêm nghị, tính nghiêm trọng, tính trầm trọng - tính khinh khỉnh, tính cách biệt - tính lên mặt đạo đức, tính hay ra vẻ đứng đắn, tính hay ra vẻ nghiêm nghị, tính hay ra vẻ đoan trang, tính hay ra vẻ tiết hạnh - tính kiên quyết, tính bướng bỉnh, sự khó khăn, tính khó trèo, tính chất đặc, tính chất quánh</t>
        </is>
      </c>
    </row>
    <row r="18034">
      <c r="A18034" t="inlineStr">
        <is>
          <t>Steigeisen</t>
        </is>
      </c>
      <c r="B18034" t="inlineStr"/>
      <c r="C18034" t="inlineStr"/>
      <c r="D18034" t="inlineStr">
        <is>
          <t>móc sắt, đánh giày - đinh thúc ngựa, cựa, cựa sắt, mũi núi, tường cựa gà, sự kích thích, sự khuyến khích, sự khích lệ</t>
        </is>
      </c>
    </row>
    <row r="18035">
      <c r="A18035" t="inlineStr">
        <is>
          <t>Steigen</t>
        </is>
      </c>
      <c r="B18035" t="inlineStr"/>
      <c r="C18035" t="inlineStr"/>
      <c r="D18035" t="inlineStr">
        <is>
          <t>sự tăng, sự tăng thêm, số lượng tăng thêm - sự lên, sự đưa lên, sự kéo lên, sự dâng, lên, sự tăng lên, sự tăng lương, sự thăng, sự tiến lên, sự nổi lên để đớp mồi, sự trèo lên, sự leo lên, đường dốc, chỗ dốc, gò cao, chiều cao đứng thẳng - độ cao, nguồn gốc, căn nguyên, nguyên do, sự gây ra</t>
        </is>
      </c>
    </row>
    <row r="18036">
      <c r="A18036" t="inlineStr">
        <is>
          <t>steigen</t>
        </is>
      </c>
      <c r="B18036" t="inlineStr"/>
      <c r="C18036" t="inlineStr"/>
      <c r="D18036" t="inlineStr">
        <is>
          <t>nổ đùng đùng, nói oang oang, kêu vo vo, kêu vo ve, quảng cáo rùm beng, tăng vọt, phất, thình lình trở nên nổi tiếng - leo, trèo, leo trèo, lên, lên cao, leo lên tới, trèo lên tới - trèo lên, cưỡi, nâng lên, cất lên, đỡ lên, kéo lên, cho cưỡi lên, đóng khung, lắp táp, cắm vào, dựng lên, đặt, sắp đặt, dán vào, đóng vào, mang, được trang bị, cho nhảy vật nuôi, bốc lên - tăng lên - dậy, trở dậy, đứng dậy, đứng lên, mọc, leo lên, dâng lên, nổi lên, tiến lên, thành đạt, vượt lên trên, nổi dậy, phẫn nộ, phát tức, ghê tởm, lộn mửa, bắt nguồn từ, do bởi, có khả năng đối phó - có thể đáp ứng với, bế mạc, làm nổi lên, làm hiện lên, trông thấy nổi lên, trông thấy hiện lên - đánh vảy, lột vảy, cạo lớp gỉ, cạo cáu, cạo bựa, tróc vảy, sầy vảy, cân, cân được, cân nặng, vẽ theo tỷ lệ, có cùng tỷ lệ, có thể so được với nhau = steigen + = rapid steigen + = steigen lassen +</t>
        </is>
      </c>
    </row>
    <row r="18037">
      <c r="A18037" t="inlineStr">
        <is>
          <t>steigend</t>
        </is>
      </c>
      <c r="B18037" t="inlineStr"/>
      <c r="C18037" t="inlineStr"/>
      <c r="D18037" t="inlineStr">
        <is>
          <t>đang lên, đang lên đến thiên đình, đang lên đến, có ưu thế, có uy thế, có uy lực - - thơ corê = steigend +</t>
        </is>
      </c>
    </row>
    <row r="18038">
      <c r="A18038" t="inlineStr">
        <is>
          <t>Steiger</t>
        </is>
      </c>
      <c r="B18038" t="inlineStr"/>
      <c r="C18038" t="inlineStr"/>
      <c r="D18038">
        <f> der Steiger +</f>
        <v/>
      </c>
    </row>
    <row r="18039">
      <c r="A18039" t="inlineStr">
        <is>
          <t>steigern</t>
        </is>
      </c>
      <c r="B18039" t="inlineStr"/>
      <c r="C18039" t="inlineStr"/>
      <c r="D18039" t="inlineStr">
        <is>
          <t>làm tăng, nâng cao, đề cao, làm nổi bật, tăng - làm giàu, làm giàu thêm, làm phong phú, làm tốt thêm, làm màu mỡ thêm, bón phân, cho vitamin vào - tăng lên, tăng thêm, lớn thêm - làm tăng cao lên, tăng cường, làm mãnh liệt, làm dữ dội, làm sâu sắc thêm, làm mạnh thêm, làm nổi thêm - nâng lên, đỡ dậy, giơ lên, đưa lên, kéo lên, ngước lên, ngẩng lên, xây dựng, dựng, nuôi trồng, nêu lên, đưa ra, đề xuất, làm ra, gây nên, làm tăng thêm, phát động, kích động, xúi giục, làm phấn chấn tinh thần ai - làm nở, làm phồng lên, cất cao, lên, đắp cao lên, xây cao thêm, đề bạt, khai thác, làm bốc lên, làm tung lên, thu, thu góp, tổ chức, tuyển mộ, gọi về, chấm dứt, rút bỏ, nhổ, trông thấy, làm có tuyết - làm cho có nhung = sich steigern +</t>
        </is>
      </c>
    </row>
    <row r="18040">
      <c r="A18040" t="inlineStr">
        <is>
          <t>steigernd</t>
        </is>
      </c>
      <c r="B18040" t="inlineStr"/>
      <c r="C18040" t="inlineStr"/>
      <c r="D18040" t="inlineStr">
        <is>
          <t>luỹ tích, dồn lại, chồng chất mãi lên - đang lớn lên, những khó khăn mới, giúp cho sự lớn lên</t>
        </is>
      </c>
    </row>
    <row r="18041">
      <c r="A18041" t="inlineStr">
        <is>
          <t>Steigerung</t>
        </is>
      </c>
      <c r="B18041" t="inlineStr"/>
      <c r="C18041" t="inlineStr"/>
      <c r="D18041" t="inlineStr">
        <is>
          <t>sự so sánh - sự leo thang, bước leo thang - sự tăng, sự tăng thêm, số lượng tăng thêm - sự nâng lên, sự tăng lên, sự tăng lương, sự tố thêm - sự lên, sự đưa lên, sự kéo lên, sự dâng, lên, sự thăng, sự tiến lên, sự nổi lên để đớp mồi, sự trèo lên, sự leo lên, đường dốc, chỗ dốc, gò cao, chiều cao đứng thẳng, độ cao, nguồn gốc - căn nguyên, nguyên do, sự gây ra - sự dậy, sự trở dậy, sự đứng dậy, sự mọc, sự bốc lên, sự dâng lên, sự nổi lên, sự thành đạt, sự nổi dậy, cuộc khởi nghĩa, chỗ phồng lên, mụn nhọt, chỗ cao lên, sự tái sinh, sự sống lại - sự bế mạc = die Steigerung +</t>
        </is>
      </c>
    </row>
    <row r="18042">
      <c r="A18042" t="inlineStr">
        <is>
          <t>Steigerungsgrad</t>
        </is>
      </c>
      <c r="B18042" t="inlineStr"/>
      <c r="C18042" t="inlineStr"/>
      <c r="D18042" t="inlineStr">
        <is>
          <t>cấp so sánh, từ ở cấp so sánh</t>
        </is>
      </c>
    </row>
    <row r="18043">
      <c r="A18043" t="inlineStr">
        <is>
          <t>Steigung</t>
        </is>
      </c>
      <c r="B18043" t="inlineStr"/>
      <c r="C18043" t="inlineStr"/>
      <c r="D18043" t="inlineStr">
        <is>
          <t>dốc ngược - sự trèo lên, sự đi lên, sự lên, sự đi ngược lên, con đường đi lên, đường dốc, bậc cầu thang đi lên - dốc, độ dốc, Graddien - sự dậy, sự trở dậy, sự đứng dậy, sự mọc, sự bốc lên, sự leo lên, sự dâng lên, sự tăng lên, sự nổi lên, sự thành đạt, sự thăng, sự nổi dậy, cuộc khởi nghĩa, chỗ phồng lên, mụn nhọt - chỗ cao lên, sự tái sinh, sự sống lại, sự bế mạc</t>
        </is>
      </c>
    </row>
    <row r="18044">
      <c r="A18044" t="inlineStr">
        <is>
          <t>steil</t>
        </is>
      </c>
      <c r="B18044" t="inlineStr"/>
      <c r="C18044" t="inlineStr"/>
      <c r="D18044" t="inlineStr">
        <is>
          <t>có dốc đứng, cục mịch, chân thật, chất phác, không biết khách sáo màu mè</t>
        </is>
      </c>
    </row>
    <row r="18045">
      <c r="A18045" t="inlineStr">
        <is>
          <t>Steilheit</t>
        </is>
      </c>
      <c r="B18045" t="inlineStr"/>
      <c r="C18045" t="inlineStr"/>
      <c r="D18045" t="inlineStr">
        <is>
          <t>sự bất ngờ, sự đột ngột, sự vội vã, tính cộc lốc, tính lấc cấc, sự thô lỗ, thế dốc đứng, sự hiểm trở, sự gian nan, sự trúc trắc, sự rời rạc = die Steilheit +</t>
        </is>
      </c>
    </row>
    <row r="18046">
      <c r="A18046" t="inlineStr">
        <is>
          <t>Steilufer</t>
        </is>
      </c>
      <c r="B18046" t="inlineStr"/>
      <c r="C18046" t="inlineStr"/>
      <c r="D18046" t="inlineStr">
        <is>
          <t>dốc đứng, lời lừa gạt, lời bịp bợm, sự tháu cáy</t>
        </is>
      </c>
    </row>
    <row r="18047">
      <c r="A18047" t="inlineStr">
        <is>
          <t>Stein</t>
        </is>
      </c>
      <c r="B18047" t="inlineStr"/>
      <c r="C18047" t="inlineStr"/>
      <c r="D18047" t="inlineStr">
        <is>
          <t>đá, số nhiều), tiền, kẹo cứng, kẹo hạnh nhân cứng, rock-pigeon, guồng quay chỉ, sự đu đưa - đá quý, ngọc, sỏi, hạch, hòn dái, Xtôn = der Stein + = der Stein + = aus Stein + = zu Stein werden + = vom Stein drucken + = sehr harter Stein + = der geschnitzte Stein + = ein Herz aus Stein + = über Stock und Stein + = über Stock und Stein reiten + = ein Tropfen auf den heißen Stein +</t>
        </is>
      </c>
    </row>
    <row r="18048">
      <c r="A18048" t="inlineStr">
        <is>
          <t>Steinbock</t>
        </is>
      </c>
      <c r="B18048" t="inlineStr"/>
      <c r="C18048" t="inlineStr"/>
      <c r="D18048" t="inlineStr">
        <is>
          <t>dê rừng núi An-pơ = der Steinbock +</t>
        </is>
      </c>
    </row>
    <row r="18049">
      <c r="A18049" t="inlineStr">
        <is>
          <t>Steinbohrer</t>
        </is>
      </c>
      <c r="B18049" t="inlineStr"/>
      <c r="C18049" t="inlineStr"/>
      <c r="D18049" t="inlineStr">
        <is>
          <t>người nhảy, thú nhảy, sâu bọ nhảy, dây néo cột buồm, choòng, áo ngoài mặc chui đầu, áo va rơi, áo may liền với quần</t>
        </is>
      </c>
    </row>
    <row r="18050">
      <c r="A18050" t="inlineStr">
        <is>
          <t>Steinbruch</t>
        </is>
      </c>
      <c r="B18050" t="inlineStr"/>
      <c r="C18050" t="inlineStr"/>
      <c r="D18050" t="inlineStr">
        <is>
          <t>con mồi, con thịt, người bị truy nã, mảnh kính hình thoi, nơi lấy đá, mỏ đá, nguồn lấy tài liệu, nguồn lấy tin tức</t>
        </is>
      </c>
    </row>
    <row r="18051">
      <c r="A18051" t="inlineStr">
        <is>
          <t>Steinbutt</t>
        </is>
      </c>
      <c r="B18051" t="inlineStr"/>
      <c r="C18051" t="inlineStr"/>
      <c r="D18051" t="inlineStr">
        <is>
          <t>gốc, gốc cuống, báng, đầu núm, đầu cán, mẩu thuốc lá, cá mình giẹp, butt-end, số nhiều) tầm bắn, trường bắn, bia bắn và ụ đất sau bia, người làm trò cười, đích làm trò cười, cái húc - cái húc đầu - cá bơn</t>
        </is>
      </c>
    </row>
    <row r="18052">
      <c r="A18052" t="inlineStr">
        <is>
          <t>Steindruck</t>
        </is>
      </c>
      <c r="B18052" t="inlineStr"/>
      <c r="C18052" t="inlineStr"/>
      <c r="D18052" t="inlineStr">
        <is>
          <t>thuật in đá, thuật in thạch bản = in Steindruck + = der farbige Steindruck + = durch Steindruck vervielfältigen +</t>
        </is>
      </c>
    </row>
    <row r="18053">
      <c r="A18053" t="inlineStr">
        <is>
          <t>Steindrucker</t>
        </is>
      </c>
      <c r="B18053" t="inlineStr"/>
      <c r="C18053" t="inlineStr"/>
      <c r="D18053" t="inlineStr">
        <is>
          <t>thợ in đá, thợ in thạch bản</t>
        </is>
      </c>
    </row>
    <row r="18054">
      <c r="A18054" t="inlineStr">
        <is>
          <t>Steine</t>
        </is>
      </c>
      <c r="B18054" t="inlineStr"/>
      <c r="C18054" t="inlineStr"/>
      <c r="D18054" t="inlineStr">
        <is>
          <t>lấy ở mỏ đá, khai thác ở mỏ đá, moi, tìm tòi</t>
        </is>
      </c>
    </row>
    <row r="18055">
      <c r="A18055" t="inlineStr">
        <is>
          <t>Steineiche</t>
        </is>
      </c>
      <c r="B18055" t="inlineStr"/>
      <c r="C18055" t="inlineStr"/>
      <c r="D18055" t="inlineStr">
        <is>
          <t>cây sồi xanh holm-oak), holmme</t>
        </is>
      </c>
    </row>
    <row r="18056">
      <c r="A18056" t="inlineStr">
        <is>
          <t>Steingarten</t>
        </is>
      </c>
      <c r="B18056" t="inlineStr"/>
      <c r="C18056" t="inlineStr"/>
      <c r="D18056" t="inlineStr">
        <is>
          <t>núi giả, núi non bộ</t>
        </is>
      </c>
    </row>
    <row r="18057">
      <c r="A18057" t="inlineStr">
        <is>
          <t>Steingut</t>
        </is>
      </c>
      <c r="B18057" t="inlineStr"/>
      <c r="C18057" t="inlineStr"/>
      <c r="D18057" t="inlineStr">
        <is>
          <t>bát đĩa bằng sành - đồ bằng đất nung, đất nung, bằng đất nung - đồ gốm, nghề làm đồ gốm, xưởng làm đồ gốm - sành, đồ sành, màu đất nung, màu sành, bằng sành = das Delfter Steingut +</t>
        </is>
      </c>
    </row>
    <row r="18058">
      <c r="A18058" t="inlineStr">
        <is>
          <t>Steingutwaren</t>
        </is>
      </c>
      <c r="B18058" t="inlineStr"/>
      <c r="C18058" t="inlineStr"/>
      <c r="D18058" t="inlineStr">
        <is>
          <t>đồ sành</t>
        </is>
      </c>
    </row>
    <row r="18059">
      <c r="A18059" t="inlineStr">
        <is>
          <t>Steinkohle</t>
        </is>
      </c>
      <c r="B18059" t="inlineStr"/>
      <c r="C18059" t="inlineStr"/>
      <c r="D18059" t="inlineStr">
        <is>
          <t>than đá, viên than đá</t>
        </is>
      </c>
    </row>
    <row r="18060">
      <c r="A18060" t="inlineStr">
        <is>
          <t>Steinmetz</t>
        </is>
      </c>
      <c r="B18060" t="inlineStr"/>
      <c r="C18060" t="inlineStr"/>
      <c r="D18060" t="inlineStr">
        <is>
          <t>thợ nề, hội viên hội Tam điểm - thợ xây đá</t>
        </is>
      </c>
    </row>
    <row r="18061">
      <c r="A18061" t="inlineStr">
        <is>
          <t>Steinplatte</t>
        </is>
      </c>
      <c r="B18061" t="inlineStr"/>
      <c r="C18061" t="inlineStr"/>
      <c r="D18061" t="inlineStr">
        <is>
          <t>cây irit, phiến đá lát đường flag stone), mặt đường lát bằng đá phiến, lông cánh flag feather), cờ, cờ lệnh, đuôi cờ</t>
        </is>
      </c>
    </row>
    <row r="18062">
      <c r="A18062" t="inlineStr">
        <is>
          <t>Stelldichein</t>
        </is>
      </c>
      <c r="B18062" t="inlineStr"/>
      <c r="C18062" t="inlineStr"/>
      <c r="D18062" t="inlineStr">
        <is>
          <t>chỗ hẹn, nơi hẹn gặp, nơi quy định gặp nhau theo kế hoạch, cuộc gặp gỡ hẹn hò</t>
        </is>
      </c>
    </row>
    <row r="18063">
      <c r="A18063" t="inlineStr">
        <is>
          <t>Stellen</t>
        </is>
      </c>
      <c r="B18063" t="inlineStr"/>
      <c r="C18063" t="inlineStr"/>
      <c r="D18063">
        <f> an vielen Stellen +</f>
        <v/>
      </c>
    </row>
    <row r="18064">
      <c r="A18064" t="inlineStr">
        <is>
          <t>stellen</t>
        </is>
      </c>
      <c r="B18064" t="inlineStr"/>
      <c r="C18064" t="inlineStr"/>
      <c r="D18064" t="inlineStr">
        <is>
          <t>sửa lại cho đúng, điều chỉnh, lắp, chỉnh lý, làm cho thích hợp, hoà giải, dàn xếp - sắp xếp vào một chỗ, sắp đặt theo thứ tự - xếp, để, đặt, sắp đặt, bố trí, bày, bày biện, làm xẹp xuống, làm lắng xuống, làm mất, làm hết, làm rạp xuống, phá hỏng, đặt vào, dẫn đến, đưa đến, trình bày, đưa ra, quy, đỗ, bắt phải chịu - đánh, trải lên, phủ lên, giáng, đánh cược, hướng về phía, đẻ, ăn nằm với, giao hợp với, nằm, đẻ trứng - cứ làm, đưa vào làm, đầu tư, đưa cho, giao cho, xếp hạng, bán, nhớ, đánh giá, ghi bằng cú đặt bóng sút - bỏ, đút, cho vào, sắp xếp, làm cho, bắt phải, đưa, đem ra, dùng, sử dụng, diễn đạt, diễn tả, nói, dịch ra, ước lượng, cho là, gửi, cắm vào, đâm vào, bắn, lắp vào, chắp vào, tra vào, buộc vào - ném, đẩy, cho nhảy, cho phủ, cho đi tơ, đi, đi về phía - đặt lại cho đúng, gieo, trồng, sắp, dọn, mài, giũa, kết lị, se lại, đặc lại, ổn định, lặn, chảy, bày tỏ, vừa vặn, định điểm được thua, ấp - đứng, có, ở, cao, đứng vững, bền, có giá trị, đọng lại, tù hãm, giữ vững quan điểm, giữ vững lập trường, đồng ý, thoả thuận, ra ứng cử, bắt đứng, dựng, giữ vững, chịu đựng - thết, đãi = stellen + = stellen + = stellen + = sich stellen + = leise stellen + = sich dumm stellen + = sich taub stellen + = sich krank stellen + = sich stellen als ob +</t>
        </is>
      </c>
    </row>
    <row r="18065">
      <c r="A18065" t="inlineStr">
        <is>
          <t>Stellenangebot</t>
        </is>
      </c>
      <c r="B18065" t="inlineStr"/>
      <c r="C18065" t="inlineStr"/>
      <c r="D18065" t="inlineStr">
        <is>
          <t>tình trạng trống rỗng, khoảng không, khoảng trống, tình trạng bỏ không, chỗ khuyết, chỗ trống, sự nhàn rỗi, sự rãnh rỗi, sự trống rỗng tâm hồn, tình trạng lơ đãng, tình trạng ngây dại</t>
        </is>
      </c>
    </row>
    <row r="18066">
      <c r="A18066" t="inlineStr">
        <is>
          <t>Stellengesuch</t>
        </is>
      </c>
      <c r="B18066" t="inlineStr"/>
      <c r="C18066" t="inlineStr"/>
      <c r="D18066" t="inlineStr">
        <is>
          <t>rao vặt</t>
        </is>
      </c>
    </row>
    <row r="18067">
      <c r="A18067" t="inlineStr">
        <is>
          <t>Stellmacher</t>
        </is>
      </c>
      <c r="B18067" t="inlineStr"/>
      <c r="C18067" t="inlineStr"/>
      <c r="D18067" t="inlineStr">
        <is>
          <t>ngựa buộc gần bánh xe, thợ đóng xe - thợ chữa bánh xe</t>
        </is>
      </c>
    </row>
    <row r="18068">
      <c r="A18068" t="inlineStr">
        <is>
          <t>Stellschraube</t>
        </is>
      </c>
      <c r="B18068" t="inlineStr"/>
      <c r="C18068" t="inlineStr"/>
      <c r="D18068" t="inlineStr">
        <is>
          <t>vít định kỳ</t>
        </is>
      </c>
    </row>
    <row r="18069">
      <c r="A18069" t="inlineStr">
        <is>
          <t>Stellung</t>
        </is>
      </c>
      <c r="B18069" t="inlineStr"/>
      <c r="C18069" t="inlineStr"/>
      <c r="D18069" t="inlineStr">
        <is>
          <t>được bổ nhiệm, chức vụ được bổ nhiệm, sự hẹn gặp, giấy mời, giấy triệu tập, chiếu chỉ, sắc lệnh, đồ đạc, đồ trang bị, đồ thiết bị, tiền lương, lương bổng - tính nết, tính cách, cá tính, đặc tính, đặc điểm, nét đặc sắc, chí khí, nghị lực, nhân vật, người lập dị, tên tuổi, danh tiếng, tiếng, giấy chứng nhận, chữ, nét chữ - sự sắp xếp vào một chỗ, sự sắp đặt theo thứ tự - điều kiện, hoàn cảnh, tình cảnh, tình thế, địa vị, thân phận, trạng thái, tình trạng, mệnh đề điều kiện, kỳ thi vớt - việc, việc làm, công việc, việc làm thuê, việc làm khoán, công ăn việc làm, việc làm ăn gian lận để kiếm chác, sự việc, sự thể, tình hình công việc, cú thúc nhẹ, cú đâm nhẹ, cú ghì giật hàm thiếc - Giốp, người chịu đựng đau khổ nhiều, người kiên nhẫn chịu đựng - sự giúp đỡ, nhiệm vụ, chức vụ, lễ nghi, hình thức thờ phụng, kính - nơi, chỗ, địa điểm, địa phương, nhà, nơi ở, vị trí, chỗ ngồi, chỗ đứng, chỗ thích đáng, chỗ thích hợp, chỗ làm, cương vị, cấp bậc, thứ bậc, hạng, đoạn sách, đoạn bài nói, quảng trường, chỗ rộng có tên riêng ở trước) - đoạn phố, thứ tự - tư thế, kiểu, bộ tịch, điệu bộ màu mè, thái độ màu mè, sự đặt, quyền đặt - thế, lập trường, quan điểm, thái độ, luận điểm, sự đề ra luận điểm - cột trụ, vỉa cát kết dày, cột than chống, bưu điện, sở bưu điện, phòng bưu điện, hòm thư, chuyển thư, trạm thư, người đưa thư, xe thư, khổ giấy 50 x 40 cm, giấy viết thư khổ 50 x 40 cm - vị trí đứng gác, vị trí đóng quân, đồn bốt, quân đóng ở đồn, đồn, bốt, vị trí công tác, trạm thông thương buôn bán trading post), chức vị chỉ huy một thuyền chiến - dáng điệu, dáng bộ, tình hình - địa thế, điểm nút - sự đứng, thế đứng, sự đỗ, sự lâu dài - trạm, điểm, đài, ty, nhà ga, đồn binh, điểm gốc, khoảng cách tiêu chuẩn, chỗ nuôi cừu, chức, sự ăn kiêng, môi trường, sự đứng lại, tình trạng đứng lại - thân thế, quân hệ pháp lý = die Stellung + = die Stellung + = die hohe Stellung + = Stellung nehmen + = Stellung nehmen + = die Stellung halten + = die soziale Stellung + = die falsche Stellung + = die schiefe Stellung + = die führende Stellung + = die liegende Stellung + = die gehobene Stellung + = die günstige Stellung + = eine gute Stellung + = in Stellung bringen + = das Halten einer Stellung + = die hervorragende Stellung + = eine Stellung bekleiden + = eine exponierte Stellung + = zu etwas Stellung nehmen + = die gesellschaftliche Stellung + = in untergeordneter Stellung + = die verteidigungsfähige Stellung + = eine feste Stellung behaupten + = nicht in der richtigen Stellung + = rasch zu einer Stellung befördert werden +</t>
        </is>
      </c>
    </row>
    <row r="18070">
      <c r="A18070" t="inlineStr">
        <is>
          <t>Stellungnahme</t>
        </is>
      </c>
      <c r="B18070" t="inlineStr"/>
      <c r="C18070" t="inlineStr"/>
      <c r="D18070" t="inlineStr">
        <is>
          <t>lời bình luận, lời chú giải, lời chú thích, lời dẫn giải, lời phê bình, lời chỉ trích - ý kiến, quan điểm, dư luận, sự đánh giá, sự đánh giá cao</t>
        </is>
      </c>
    </row>
    <row r="18071">
      <c r="A18071" t="inlineStr">
        <is>
          <t>Stellungs-</t>
        </is>
      </c>
      <c r="B18071" t="inlineStr"/>
      <c r="C18071" t="inlineStr"/>
      <c r="D18071" t="inlineStr">
        <is>
          <t>vị trí</t>
        </is>
      </c>
    </row>
    <row r="18072">
      <c r="A18072" t="inlineStr">
        <is>
          <t>stellvertretend</t>
        </is>
      </c>
      <c r="B18072" t="inlineStr"/>
      <c r="C18072" t="inlineStr"/>
      <c r="D18072" t="inlineStr">
        <is>
          <t>hành động, thay quyền, quyền - giúp đỡ, phụ, phó - miêu tả, biểu hiện, tiêu biểu, tượng trưng, đại diện, đại nghị, biểu diễn - thế, thay thế - đại biểu, được uỷ nhiệm, chịu thay cho, làm thay người khác vì người khác</t>
        </is>
      </c>
    </row>
    <row r="18073">
      <c r="A18073" t="inlineStr">
        <is>
          <t>Stellvertreter</t>
        </is>
      </c>
      <c r="B18073" t="inlineStr"/>
      <c r="C18073" t="inlineStr"/>
      <c r="D18073" t="inlineStr">
        <is>
          <t>người thay phiên, người thay thế, người dự khuyết - người được uỷ quyền, người thay quyền, người thay mặt, đại biểu, đại diện, phó, nghị sĩ, người quản lý nhà trọ - sự uỷ nhiệm, sự uỷ quyền, người đại diện, người được uỷ nhiệm, giấy uỷ nhiệm bầu thay, sự bầu thay, do uỷ nhiệm, do uỷ quyền - người giữ chức phó, thầy dòng, vệ tinh, cánh sau, lớp địa táng thuộc đại trung sinh - vật thay thế - người đại diện giám mục = der Stellvertreter + = der einstweilige Stellvertreter +</t>
        </is>
      </c>
    </row>
    <row r="18074">
      <c r="A18074" t="inlineStr">
        <is>
          <t>Stellvertretung</t>
        </is>
      </c>
      <c r="B18074" t="inlineStr"/>
      <c r="C18074" t="inlineStr"/>
      <c r="D18074" t="inlineStr">
        <is>
          <t>sự uỷ nhiệm, sự uỷ quyền, người đại diện, người thay mặt, người được uỷ nhiệm, giấy uỷ nhiệm bầu thay, sự bầu thay, do uỷ nhiệm, do uỷ quyền - sự cung cấp, sự tiếp tế, nguồn dự trữ, kho cung cấp, đồ dự trữ, hàng cung cấp, quân nhu, tiền trợ cấp, khoản chi phí hành chính = durch Stellvertretung +</t>
        </is>
      </c>
    </row>
    <row r="18075">
      <c r="A18075" t="inlineStr">
        <is>
          <t>Stelze</t>
        </is>
      </c>
      <c r="B18075" t="inlineStr"/>
      <c r="C18075" t="inlineStr"/>
      <c r="D18075" t="inlineStr">
        <is>
          <t>cà kheo, cột, stilt-bird</t>
        </is>
      </c>
    </row>
    <row r="18076">
      <c r="A18076" t="inlineStr">
        <is>
          <t>Stelzen</t>
        </is>
      </c>
      <c r="B18076" t="inlineStr"/>
      <c r="C18076" t="inlineStr"/>
      <c r="D18076">
        <f> auf Stelzen gehen + = auf Stelzen stellen +</f>
        <v/>
      </c>
    </row>
    <row r="18077">
      <c r="A18077" t="inlineStr">
        <is>
          <t>Stemmeisen</t>
        </is>
      </c>
      <c r="B18077" t="inlineStr"/>
      <c r="C18077" t="inlineStr"/>
      <c r="D18077" t="inlineStr">
        <is>
          <t>cái đục, cái chàng, nghệ thuật điêu khắc, sự lừa đảo</t>
        </is>
      </c>
    </row>
    <row r="18078">
      <c r="A18078" t="inlineStr">
        <is>
          <t>stemmen</t>
        </is>
      </c>
      <c r="B18078" t="inlineStr"/>
      <c r="C18078" t="inlineStr"/>
      <c r="D18078" t="inlineStr">
        <is>
          <t>giật mạnh thình lình, xốc mạnh thình lình, đẩy mạnh thình lình, xoắn mạnh thình lình, thúc mạnh thình lình, ném mạnh thình lình, + out) nói dằn mạnh từng tiếng, nói cắn cẩu nhát gừng - chạy xóc nảy lên, đi trục trặc, co giật, lạng thành lát dài ướp muối phơi nắng</t>
        </is>
      </c>
    </row>
    <row r="18079">
      <c r="A18079" t="inlineStr">
        <is>
          <t>stempeln</t>
        </is>
      </c>
      <c r="B18079" t="inlineStr"/>
      <c r="C18079" t="inlineStr"/>
      <c r="D18079" t="inlineStr">
        <is>
          <t>đóng dấu xác nhận tiêu chuẩn, xác nhận tiêu chuẩn, xác nhận phẩm chất, đảm bảo phẩm chất - in xuất bản, đăng báo, viết vào sách, in, in dấu, in vết, rửa, viết theo lối chữ in, in hoa, khắc - giậm, đóng dấu lên, in dấu lên, dán tem vào, nghiền, chứng tỏ, tỏ rõ, in vào, giậm chân = stempeln gehen +</t>
        </is>
      </c>
    </row>
    <row r="18080">
      <c r="A18080" t="inlineStr">
        <is>
          <t>Stengel</t>
        </is>
      </c>
      <c r="B18080" t="inlineStr"/>
      <c r="C18080" t="inlineStr"/>
      <c r="D18080" t="inlineStr">
        <is>
          <t>cuống, chân bám - chân, cẳng, xương ống chân, chân chim, ống chân tất dài, thân cột, cuống hoa, chuôi dao, tay chèo - thân, cọng, ống, thân từ, dòng họ, tấm sống mũi, mũi, bộ phận lên dây - kho dữ trữ, kho, hàng trong kho, vốn, cổ phân, thân chính, gốc ghép, để, báng, cán, chuôi, nguyên vật liệu, dòng dõi, thành phần xuất thân, đàn vật nuôi, thể quần tập, tập đoàn, giàn tàu - cái cùm = der Stengel +</t>
        </is>
      </c>
    </row>
    <row r="18081">
      <c r="A18081" t="inlineStr">
        <is>
          <t>Stenogramm</t>
        </is>
      </c>
      <c r="B18081" t="inlineStr"/>
      <c r="C18081" t="inlineStr"/>
      <c r="D18081" t="inlineStr">
        <is>
          <t>chữ tốc ký, bản tốc ký, máy tốc ký</t>
        </is>
      </c>
    </row>
    <row r="18082">
      <c r="A18082" t="inlineStr">
        <is>
          <t>Stenograph</t>
        </is>
      </c>
      <c r="B18082" t="inlineStr"/>
      <c r="C18082" t="inlineStr"/>
      <c r="D18082" t="inlineStr">
        <is>
          <t>người viết tốc ký</t>
        </is>
      </c>
    </row>
    <row r="18083">
      <c r="A18083" t="inlineStr">
        <is>
          <t>Stenographie</t>
        </is>
      </c>
      <c r="B18083" t="inlineStr"/>
      <c r="C18083" t="inlineStr"/>
      <c r="D18083" t="inlineStr">
        <is>
          <t>phép tốc ký</t>
        </is>
      </c>
    </row>
    <row r="18084">
      <c r="A18084" t="inlineStr">
        <is>
          <t>Stenotypistin</t>
        </is>
      </c>
      <c r="B18084" t="inlineStr"/>
      <c r="C18084" t="inlineStr"/>
      <c r="D18084" t="inlineStr">
        <is>
          <t>người đánh máy</t>
        </is>
      </c>
    </row>
    <row r="18085">
      <c r="A18085" t="inlineStr">
        <is>
          <t>Steppdecke</t>
        </is>
      </c>
      <c r="B18085" t="inlineStr"/>
      <c r="C18085" t="inlineStr"/>
      <c r="D18085" t="inlineStr">
        <is>
          <t>sự an ủi, sự khuyên giải, người an ủi, người khuyên giải, nguồn an ủi, lời an ủi, sự an nhàn, sự nhàn hạ, sự sung túc, tiện nghi, chăn lông vịt - khăn phủ giường - mền bông, mền đắp, chăn</t>
        </is>
      </c>
    </row>
    <row r="18086">
      <c r="A18086" t="inlineStr">
        <is>
          <t>steppen</t>
        </is>
      </c>
      <c r="B18086" t="inlineStr"/>
      <c r="C18086" t="inlineStr"/>
      <c r="D18086" t="inlineStr">
        <is>
          <t>chần, may chần, khâu vào giữa hai lần áo, thu nhập tài liệu để biên soạn, đánh, nện cho một trận</t>
        </is>
      </c>
    </row>
    <row r="18087">
      <c r="A18087" t="inlineStr">
        <is>
          <t>Sterbeanzeige</t>
        </is>
      </c>
      <c r="B18087" t="inlineStr"/>
      <c r="C18087" t="inlineStr"/>
      <c r="D18087" t="inlineStr">
        <is>
          <t>lời cáo phó, sơ lược tiểu sử người chết</t>
        </is>
      </c>
    </row>
    <row r="18088">
      <c r="A18088" t="inlineStr">
        <is>
          <t>Sterbehilfe</t>
        </is>
      </c>
      <c r="B18088" t="inlineStr"/>
      <c r="C18088" t="inlineStr"/>
      <c r="D18088" t="inlineStr">
        <is>
          <t>sự chết không đau đớn, sự làm chết không đau đớn</t>
        </is>
      </c>
    </row>
    <row r="18089">
      <c r="A18089" t="inlineStr">
        <is>
          <t>Sterben</t>
        </is>
      </c>
      <c r="B18089" t="inlineStr"/>
      <c r="C18089" t="inlineStr"/>
      <c r="D18089" t="inlineStr">
        <is>
          <t>sự chết, cái chết, sự tiêu tan, sự tan vỡ, sự kết liễu, sự chấm dứt - - tính có chết, loài người, số người chết, số tử vong, tỷ lệ người chết = im Sterben + = er liegt im Sterben + = zum Sterben langweilen +</t>
        </is>
      </c>
    </row>
    <row r="18090">
      <c r="A18090" t="inlineStr">
        <is>
          <t>sterben</t>
        </is>
      </c>
      <c r="B18090" t="inlineStr"/>
      <c r="C18090" t="inlineStr"/>
      <c r="D18090" t="inlineStr">
        <is>
          <t>kêu ộp ộp, kêu qua qua, báo điềm gỡ, báo điềm xấu, càu nhàu, chết, củ, rền rĩ, thốt lên giọng bi ai sầu thảm, khử, đánh chết -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vào, đi vào, lìa trần, biến mất - thở ra, thở hắt ra, tắt thở, tắt, mãn hạn, kết thúc, hết hiệu lực, mai một, mất đi - đi, đi đến, đi tới, thành, thành ra, hoá thành, trôi qua, trôi đi, tiêu tan, chấm dứt, mất hết, yếu đi, bắt đầu, chạy, điểm đánh, nổ, ở vào tình trạng, sống trong tình trạng... - làm theo, hành động theo, hành động phù hợp với, xét theo, đổ, sụp, gãy, vỡ nợ, phá sản, diễn ra, xảy ra, tiếp diễn, tiến hành, diễn biến, kết quả, đang lưu hành, đặt để, kê, để vừa vào, vừa với, có chỗ - đủ chỗ, hợp với, xứng với, thích hợp với, nói năng, cư xử, làm đến mức là, trả, tiêu vào, bán, thuộc về, được biết, được thừa nhận, truyền đi, nói, truyền miệng, hợp nhịp điệu, phổ theo, đánh, ra, đặt - - chộp, túm, vồ lấy, tóm, bắt, tước đoạt = sterben + = sterben + = sterben + = sterben + = sterben + = er wird bald sterben + = ich würde lieber sterben +</t>
        </is>
      </c>
    </row>
    <row r="18091">
      <c r="A18091" t="inlineStr">
        <is>
          <t>sterbend</t>
        </is>
      </c>
      <c r="B18091" t="inlineStr"/>
      <c r="C18091" t="inlineStr"/>
      <c r="D18091" t="inlineStr">
        <is>
          <t>chết, hấp hối, thốt ra lúc chết, sắp tàn - gần chết, suy tàn</t>
        </is>
      </c>
    </row>
    <row r="18092">
      <c r="A18092" t="inlineStr">
        <is>
          <t>sterblich</t>
        </is>
      </c>
      <c r="B18092" t="inlineStr"/>
      <c r="C18092" t="inlineStr"/>
      <c r="D18092" t="inlineStr">
        <is>
          <t>chết, có chết, nguy đến tính mạng, tử, lớn, trọng đại, ghê gớm, cực, dài lê thê, dài dằng dặc và buồn tẻ</t>
        </is>
      </c>
    </row>
    <row r="18093">
      <c r="A18093" t="inlineStr">
        <is>
          <t>Sterbliche</t>
        </is>
      </c>
      <c r="B18093" t="inlineStr"/>
      <c r="C18093" t="inlineStr"/>
      <c r="D18093" t="inlineStr">
        <is>
          <t>vật có chết, con người, người</t>
        </is>
      </c>
    </row>
    <row r="18094">
      <c r="A18094" t="inlineStr">
        <is>
          <t>Sterblichkeit</t>
        </is>
      </c>
      <c r="B18094" t="inlineStr"/>
      <c r="C18094" t="inlineStr"/>
      <c r="D18094" t="inlineStr">
        <is>
          <t>tính có chết, loài người, số người chết, số tử vong, tỷ lệ người chết</t>
        </is>
      </c>
    </row>
    <row r="18095">
      <c r="A18095" t="inlineStr">
        <is>
          <t>Stereometrie</t>
        </is>
      </c>
      <c r="B18095" t="inlineStr"/>
      <c r="C18095" t="inlineStr"/>
      <c r="D18095" t="inlineStr">
        <is>
          <t>hình học không gian</t>
        </is>
      </c>
    </row>
    <row r="18096">
      <c r="A18096" t="inlineStr">
        <is>
          <t>Stereoskop</t>
        </is>
      </c>
      <c r="B18096" t="inlineStr"/>
      <c r="C18096" t="inlineStr"/>
      <c r="D18096" t="inlineStr">
        <is>
          <t>kính nhìn nổi</t>
        </is>
      </c>
    </row>
    <row r="18097">
      <c r="A18097" t="inlineStr">
        <is>
          <t>Stereotypendrucker</t>
        </is>
      </c>
      <c r="B18097" t="inlineStr"/>
      <c r="C18097" t="inlineStr"/>
      <c r="D18097" t="inlineStr">
        <is>
          <t>thợ đúc bản in, người lặp lại như đúc, người rập khuôn, người công thức</t>
        </is>
      </c>
    </row>
    <row r="18098">
      <c r="A18098" t="inlineStr">
        <is>
          <t>Stereotypie</t>
        </is>
      </c>
      <c r="B18098" t="inlineStr"/>
      <c r="C18098" t="inlineStr"/>
      <c r="D18098" t="inlineStr">
        <is>
          <t>bản in đúc, sự chế tạo bản in đúc, sự in bằng bản in đúc, mẫu sẵn, mẫu rập khuôn, ấn tượng sâu sắc, ấn tượng bất di bất dịch - phương pháp đúc bản in, sự lặp lại như đúc, sự rập khuôn</t>
        </is>
      </c>
    </row>
    <row r="18099">
      <c r="A18099" t="inlineStr">
        <is>
          <t>stereotypieren</t>
        </is>
      </c>
      <c r="B18099" t="inlineStr"/>
      <c r="C18099" t="inlineStr"/>
      <c r="D18099" t="inlineStr">
        <is>
          <t>đúc bản để in, in bằng bản in đúc, lặp lại như đúc, rập khuôn, công thức hoá</t>
        </is>
      </c>
    </row>
    <row r="18100">
      <c r="A18100" t="inlineStr">
        <is>
          <t>steril</t>
        </is>
      </c>
      <c r="B18100" t="inlineStr"/>
      <c r="C18100" t="inlineStr"/>
      <c r="D18100" t="inlineStr">
        <is>
          <t>cằn cỗi, không có quả, hiếm hoi, không sinh đẻ, không đem lại kết quả, khô khan - sạch, sạch sẽ, trong sạch không tội lỗi, không lỗi, dễ đọc, thẳng, không có mấu, không nham nhở, cân đối, đẹp, nhanh, khéo gọn, không bị ô uế, không bệnh tật, có thể ăn thịt được, hoàn toàn - hẳn - khô cằn, không sinh sản, vô ích, không kết quả, vô trùng, nghèo nàn</t>
        </is>
      </c>
    </row>
    <row r="18101">
      <c r="A18101" t="inlineStr">
        <is>
          <t>sterilisieren</t>
        </is>
      </c>
      <c r="B18101" t="inlineStr"/>
      <c r="C18101" t="inlineStr"/>
      <c r="D18101" t="inlineStr">
        <is>
          <t>làm tiệt trùng, khử trùng, làm cho cằn cỗi, làm mất khả năng sinh đẻ</t>
        </is>
      </c>
    </row>
    <row r="18102">
      <c r="A18102" t="inlineStr">
        <is>
          <t>Sterling</t>
        </is>
      </c>
      <c r="B18102" t="inlineStr"/>
      <c r="C18102" t="inlineStr"/>
      <c r="D18102" t="inlineStr">
        <is>
          <t>viên thuốc lá, miếng thuốc lá, đồng bảng Anh = das Pfund Sterling + = drei Pfund Sterling +</t>
        </is>
      </c>
    </row>
    <row r="18103">
      <c r="A18103" t="inlineStr">
        <is>
          <t>Stern</t>
        </is>
      </c>
      <c r="B18103" t="inlineStr"/>
      <c r="C18103" t="inlineStr"/>
      <c r="D18103" t="inlineStr">
        <is>
          <t>dấu sao - sao, ngôi sao, tinh tú, vật hình sao, đốm trắng ở trán ngựa, nhân vật nổi tiếng, nghệ sĩ nổi tiếng, sao chiếu mệnh, tướng tinh, số nhiều) số mệnh, số phận = das Stern + = Stern- + = unter einem schlechten Stern stehen +</t>
        </is>
      </c>
    </row>
    <row r="18104">
      <c r="A18104" t="inlineStr">
        <is>
          <t>Sternbild</t>
        </is>
      </c>
      <c r="B18104" t="inlineStr"/>
      <c r="C18104" t="inlineStr"/>
      <c r="D18104">
        <f> das Sternbild +</f>
        <v/>
      </c>
    </row>
    <row r="18105">
      <c r="A18105" t="inlineStr">
        <is>
          <t>Sternchen</t>
        </is>
      </c>
      <c r="B18105" t="inlineStr"/>
      <c r="C18105" t="inlineStr"/>
      <c r="D18105" t="inlineStr">
        <is>
          <t>dấu sao - ngôi sao nhỏ, ngôi sao điện ảnh trẻ và có triển vọng = voller Sternchen + = mit Sternchen versehen +</t>
        </is>
      </c>
    </row>
    <row r="18106">
      <c r="A18106" t="inlineStr">
        <is>
          <t>Sterndeuter</t>
        </is>
      </c>
      <c r="B18106" t="inlineStr"/>
      <c r="C18106" t="inlineStr"/>
      <c r="D18106" t="inlineStr">
        <is>
          <t>nhà chiêm tinh</t>
        </is>
      </c>
    </row>
    <row r="18107">
      <c r="A18107" t="inlineStr">
        <is>
          <t>Sterndeuterei</t>
        </is>
      </c>
      <c r="B18107" t="inlineStr"/>
      <c r="C18107" t="inlineStr"/>
      <c r="D18107" t="inlineStr">
        <is>
          <t>thuật chiêm tinh</t>
        </is>
      </c>
    </row>
    <row r="18108">
      <c r="A18108" t="inlineStr">
        <is>
          <t>sternenklar</t>
        </is>
      </c>
      <c r="B18108" t="inlineStr"/>
      <c r="C18108" t="inlineStr"/>
      <c r="D18108" t="inlineStr">
        <is>
          <t>có sao, sáng sao</t>
        </is>
      </c>
    </row>
    <row r="18109">
      <c r="A18109" t="inlineStr">
        <is>
          <t>Sternenlicht</t>
        </is>
      </c>
      <c r="B18109" t="inlineStr"/>
      <c r="C18109" t="inlineStr"/>
      <c r="D18109" t="inlineStr">
        <is>
          <t>ánh sáng sao</t>
        </is>
      </c>
    </row>
    <row r="18110">
      <c r="A18110" t="inlineStr">
        <is>
          <t>Sternfahrt</t>
        </is>
      </c>
      <c r="B18110" t="inlineStr"/>
      <c r="C18110" t="inlineStr"/>
      <c r="D18110" t="inlineStr">
        <is>
          <t>sự tập hợp lại, sự lấy lại sức, đường bóng qua lại nhanh, đại hội, mít tinh lớn</t>
        </is>
      </c>
    </row>
    <row r="18111">
      <c r="A18111" t="inlineStr">
        <is>
          <t>sternhell</t>
        </is>
      </c>
      <c r="B18111" t="inlineStr"/>
      <c r="C18111" t="inlineStr"/>
      <c r="D18111" t="inlineStr">
        <is>
          <t>có sao, sáng sao</t>
        </is>
      </c>
    </row>
    <row r="18112">
      <c r="A18112" t="inlineStr">
        <is>
          <t>Sternkunde</t>
        </is>
      </c>
      <c r="B18112" t="inlineStr"/>
      <c r="C18112" t="inlineStr"/>
      <c r="D18112" t="inlineStr">
        <is>
          <t>thiên văn học</t>
        </is>
      </c>
    </row>
    <row r="18113">
      <c r="A18113" t="inlineStr">
        <is>
          <t>Sternschnuppe</t>
        </is>
      </c>
      <c r="B18113" t="inlineStr"/>
      <c r="C18113" t="inlineStr"/>
      <c r="D18113" t="inlineStr">
        <is>
          <t>sao băng - sao sa</t>
        </is>
      </c>
    </row>
    <row r="18114">
      <c r="A18114" t="inlineStr">
        <is>
          <t>Sternwarte</t>
        </is>
      </c>
      <c r="B18114" t="inlineStr"/>
      <c r="C18114" t="inlineStr"/>
      <c r="D18114" t="inlineStr">
        <is>
          <t>đài thiên văn, đài quan trắc, đài quan sát, tháp canh, chòi canh</t>
        </is>
      </c>
    </row>
    <row r="18115">
      <c r="A18115" t="inlineStr">
        <is>
          <t>Stethoskop</t>
        </is>
      </c>
      <c r="B18115" t="inlineStr"/>
      <c r="C18115" t="inlineStr"/>
      <c r="D18115" t="inlineStr">
        <is>
          <t>ống nghe</t>
        </is>
      </c>
    </row>
    <row r="18116">
      <c r="A18116" t="inlineStr">
        <is>
          <t>stetig</t>
        </is>
      </c>
      <c r="B18116" t="inlineStr"/>
      <c r="C18116" t="inlineStr"/>
      <c r="D18116" t="inlineStr">
        <is>
          <t>liên tục, liên tiếp, không dứt, không ngừng, tiến hành, duy trì - vững, vững chắc, vững vàng, điều đặn, đều đều, kiên định, không thay đổi, bình tĩnh, điềm tĩnh, đứng đắn, chính chắn - thẳng, không rẽ, không ngoặt, không đi sai đường, không đi lệch hướng, chắc tay, chặt chẽ = nicht stetig +</t>
        </is>
      </c>
    </row>
    <row r="18117">
      <c r="A18117" t="inlineStr">
        <is>
          <t>stets</t>
        </is>
      </c>
      <c r="B18117" t="inlineStr"/>
      <c r="C18117" t="inlineStr"/>
      <c r="D18117" t="inlineStr">
        <is>
          <t>luôn luôn, lúc nào cũng, bao giờ cũng, mãi mãi, hoài</t>
        </is>
      </c>
    </row>
    <row r="18118">
      <c r="A18118" t="inlineStr">
        <is>
          <t>Steuer</t>
        </is>
      </c>
      <c r="B18118" t="inlineStr"/>
      <c r="C18118" t="inlineStr"/>
      <c r="D18118" t="inlineStr">
        <is>
          <t>sự tôn kính, lòng kính trọng, bổn phận, nhiệm vụ, trách nhiệm, phận sự, chức vụ, công việc, phần việc làm, phiên làm, phiên trực nhật, thuế, công suất - sự đánh thuế má, sự bắt chịu, sự gánh vác, sự bắt theo, sự đòi hỏi quá đáng, sự lừa gạt, trò lừa gạt, trò bịp, bài phạt, impo, impot), sự lên khuôn - thuế nhập hàng, thuế nhập khẩu, thuế hải quan, trọng lượng chấp, chân vòm - sự thu, tiền thuế thu được, sự tuyển quân, số quân tuyển được, sự toàn dân vũ trang tham gia chiến đấu levy en masse) = das Steuer + = die Steuer + = Steuer- + = am Steuer + = am Steuer sitzen + = Sie saß am Steuer. + = eine Steuer auferlegen +</t>
        </is>
      </c>
    </row>
    <row r="18119">
      <c r="A18119" t="inlineStr">
        <is>
          <t>Steueraufkommen</t>
        </is>
      </c>
      <c r="B18119" t="inlineStr"/>
      <c r="C18119" t="inlineStr"/>
      <c r="D18119" t="inlineStr">
        <is>
          <t>thu hoạch thuế trong nước</t>
        </is>
      </c>
    </row>
    <row r="18120">
      <c r="A18120" t="inlineStr">
        <is>
          <t>Steuerbarkeit</t>
        </is>
      </c>
      <c r="B18120" t="inlineStr"/>
      <c r="C18120" t="inlineStr"/>
      <c r="D18120" t="inlineStr">
        <is>
          <t>tính có thể kiểm tra, tính có thể kiểm soát, tính có thể vận dụng, tính dễ điều khiển, tính có thể chế ngự, tính có thể kiềm chế - tính chất có thể đánh thuế được, tính chất có thể quy tội, tính chất có thể chê</t>
        </is>
      </c>
    </row>
    <row r="18121">
      <c r="A18121" t="inlineStr">
        <is>
          <t>Steuerberater</t>
        </is>
      </c>
      <c r="B18121" t="inlineStr"/>
      <c r="C18121" t="inlineStr"/>
      <c r="D18121" t="inlineStr">
        <is>
          <t>nhân viên kế toán, người giữ sổ sách kế toán, người có trách nhiệm báo cáo về sổ sách kế toán, người bị can về một vụ tiền nong kế toán</t>
        </is>
      </c>
    </row>
    <row r="18122">
      <c r="A18122" t="inlineStr">
        <is>
          <t>Steuerbord</t>
        </is>
      </c>
      <c r="B18122" t="inlineStr"/>
      <c r="C18122" t="inlineStr"/>
      <c r="D18122" t="inlineStr">
        <is>
          <t>mạn phải = nach Steuerbord halten +</t>
        </is>
      </c>
    </row>
    <row r="18123">
      <c r="A18123" t="inlineStr">
        <is>
          <t>steuerfrei</t>
        </is>
      </c>
      <c r="B18123" t="inlineStr"/>
      <c r="C18123" t="inlineStr"/>
      <c r="D18123" t="inlineStr">
        <is>
          <t>không bị đánh thuế, không tính cước, không bị quy cho, không bị chê = steuerfrei +</t>
        </is>
      </c>
    </row>
    <row r="18124">
      <c r="A18124" t="inlineStr">
        <is>
          <t>steuerlos</t>
        </is>
      </c>
      <c r="B18124" t="inlineStr"/>
      <c r="C18124" t="inlineStr"/>
      <c r="D18124" t="inlineStr">
        <is>
          <t>không có bánh lái</t>
        </is>
      </c>
    </row>
    <row r="18125">
      <c r="A18125" t="inlineStr">
        <is>
          <t>Steuermann</t>
        </is>
      </c>
      <c r="B18125" t="inlineStr"/>
      <c r="C18125" t="inlineStr"/>
      <c r="D18125" t="inlineStr">
        <is>
          <t>người lái tàu thuỷ - nhà hàng gải, người đi biển, thuỷ thủ lão luyện, hoa tiêu, thợ làm đất, thợ đấu navvy) - người đi xe đạp = der Steuermann +</t>
        </is>
      </c>
    </row>
    <row r="18126">
      <c r="A18126" t="inlineStr">
        <is>
          <t>Steuern</t>
        </is>
      </c>
      <c r="B18126" t="inlineStr"/>
      <c r="C18126" t="inlineStr"/>
      <c r="D18126" t="inlineStr">
        <is>
          <t>sự đánh thuế, hệ thống thuế, thuế, tiền thuế thu được, sự định chi phí kiện tụng = das Steuern + = Steuern erheben + = Steuern erheben + = die indirekten Steuern + = der Gewinn vor Steuern + = nach Abzug der Steuern + = die Gewinnspanne vor Steuern + = der Gewinn vor Zinsen und Steuern +</t>
        </is>
      </c>
    </row>
    <row r="18127">
      <c r="A18127" t="inlineStr">
        <is>
          <t>steuern</t>
        </is>
      </c>
      <c r="B18127" t="inlineStr"/>
      <c r="C18127" t="inlineStr"/>
      <c r="D18127" t="inlineStr">
        <is>
          <t>điều khiển, chỉ huy, làm chủ, kiềm chế, cầm lại, kìm lại, nén lại, dằn lại, kiểm tra, kiểm soát, thử lại, điều chỉnh, qui định - - dẫn, lái, dìu dắt qua những khó khăn - chạy bằng buồm, chạy bằng máy, đi thuyền buồm, đi tàu, nhổ neo, xuống tàu, bay lượn, liêng, đi lướt qua, trôi qua, đi một cách oai vệ nói về đàn bà...), đi trên, chạy trên - hướng về, lái ô tô, lái tàu thuỷ..., bị lái, lái được, hướng theo một con đường, hướng bước về = steuern + = steuern + = steuern + = steuern + = sich steuern lassen +</t>
        </is>
      </c>
    </row>
    <row r="18128">
      <c r="A18128" t="inlineStr">
        <is>
          <t>steuerpflichtig</t>
        </is>
      </c>
      <c r="B18128" t="inlineStr"/>
      <c r="C18128" t="inlineStr"/>
      <c r="D18128" t="inlineStr">
        <is>
          <t>có thể định giá để đánh thuế, có thể định giá, có thể ước định, có thể đánh thuế - có thể đánh giá được, có thể bị đánh thuế địa phương, tính theo tỉ lệ - - có thể đánh thuế được, có thể quy cho là, có thể chê, chịu phí tổn</t>
        </is>
      </c>
    </row>
    <row r="18129">
      <c r="A18129" t="inlineStr">
        <is>
          <t>Steuerrad</t>
        </is>
      </c>
      <c r="B18129" t="inlineStr"/>
      <c r="C18129" t="inlineStr"/>
      <c r="D18129" t="inlineStr">
        <is>
          <t>bánh &amp; ), hệ thống bánh xe, xe hình, bàn quay, bánh lái, tay lái, sự quay tròn, sự xoay, sự quay, sự thăng trầm, bộ máy, xe đạp</t>
        </is>
      </c>
    </row>
    <row r="18130">
      <c r="A18130" t="inlineStr">
        <is>
          <t>Steuerruder</t>
        </is>
      </c>
      <c r="B18130" t="inlineStr"/>
      <c r="C18130" t="inlineStr"/>
      <c r="D18130" t="inlineStr">
        <is>
          <t>bánh lái, nguyên tắc chỉ đạo, đũa khuấy</t>
        </is>
      </c>
    </row>
    <row r="18131">
      <c r="A18131" t="inlineStr">
        <is>
          <t>Steuerschalter</t>
        </is>
      </c>
      <c r="B18131" t="inlineStr"/>
      <c r="C18131" t="inlineStr"/>
      <c r="D18131" t="inlineStr">
        <is>
          <t>người kiểm tra, người kiểm soát, quản gia, quản lý, trưởng ban quản trị comptroller), bộ điều chỉnh</t>
        </is>
      </c>
    </row>
    <row r="18132">
      <c r="A18132" t="inlineStr">
        <is>
          <t>Steuerung</t>
        </is>
      </c>
      <c r="B18132" t="inlineStr"/>
      <c r="C18132" t="inlineStr"/>
      <c r="D18132"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sự điều chỉnh, sự sửa lại cho đúng, sự sắp đặt, sự quy định, sự chỉnh lý, sự chỉnh đốn, điều quy định, quy tắc, điều lệ, theo quy tắc, theo quy định, đúng phép, hợp lệ, thông thường - thường lệ - sự chịu lái, chỗ dành cho hành khách hạng chót, sự lái, khu vực ở của hạ sĩ quan = die Steuerung + = die numerische Steuerung + = die numerische Steuerung +</t>
        </is>
      </c>
    </row>
    <row r="18133">
      <c r="A18133" t="inlineStr">
        <is>
          <t>Steuerveranlagung</t>
        </is>
      </c>
      <c r="B18133" t="inlineStr"/>
      <c r="C18133" t="inlineStr"/>
      <c r="D18133" t="inlineStr">
        <is>
          <t>sự định giá để đánh thuế, sự đánh giá, sự ước định, sự đánh thuế, mức định giá đánh thuế, thuế</t>
        </is>
      </c>
    </row>
    <row r="18134">
      <c r="A18134" t="inlineStr">
        <is>
          <t>Steuerzahler</t>
        </is>
      </c>
      <c r="B18134" t="inlineStr"/>
      <c r="C18134" t="inlineStr"/>
      <c r="D18134" t="inlineStr">
        <is>
          <t>người đóng thuế</t>
        </is>
      </c>
    </row>
    <row r="18135">
      <c r="A18135" t="inlineStr">
        <is>
          <t>stibitzen</t>
        </is>
      </c>
      <c r="B18135" t="inlineStr"/>
      <c r="C18135" t="inlineStr"/>
      <c r="D18135" t="inlineStr">
        <is>
          <t>ăn cắp, xoáy, móc túi - ăn cắp vặt - - nẫng, ăn xin</t>
        </is>
      </c>
    </row>
    <row r="18136">
      <c r="A18136" t="inlineStr">
        <is>
          <t>Stichel</t>
        </is>
      </c>
      <c r="B18136" t="inlineStr"/>
      <c r="C18136" t="inlineStr"/>
      <c r="D18136" t="inlineStr">
        <is>
          <t>cột đồng hồ mặt trời, vòi nhuỵ, văn phong, phong cách, cách, lối, loại, kiểu, dáng, thời trang, mốt, danh hiệu, tước hiệu, lịch, điều đặc sắc, điểm xuất sắc, bút trâm, bút mực, bút chì, kim</t>
        </is>
      </c>
    </row>
    <row r="18137">
      <c r="A18137" t="inlineStr">
        <is>
          <t>Stichelei</t>
        </is>
      </c>
      <c r="B18137" t="inlineStr"/>
      <c r="C18137" t="inlineStr"/>
      <c r="D18137" t="inlineStr">
        <is>
          <t>lời chỉ trích kịch liệt, bài công kích kịch liệt - sự ném, sự vứt, sự quăng, sự liệng, sự lao, sự gieo, sự nhào xuống, sự nhảy bổ, sự lu bù, lời nói mỉa, lời chế nhạo, sự thử làm, sự gắng thử, điệu múa sôi nổi - lời ám chi, lời nói bóng nói gió, lời nói cạnh - số nhiều) dây kéo trục buồm dưới, lời chế giễu cợt - lời châm biếm, lời nói chua cay, lời nói nước đôi - bài thơ trào phúng, bài văn châm biếm, vở kịch ngắn trào phúng, nhóm, đám - người chòng ghẹo, người hay trêu chòng, sự chòng ghẹo, sự trêu chòng - sự trêu tức, sự trêu chọc, sự quấy rầy, sự tháo, sự rút sợi, sự gỡ rối, sự chải</t>
        </is>
      </c>
    </row>
    <row r="18138">
      <c r="A18138" t="inlineStr">
        <is>
          <t>sticheln</t>
        </is>
      </c>
      <c r="B18138" t="inlineStr"/>
      <c r="C18138" t="inlineStr"/>
      <c r="D18138" t="inlineStr">
        <is>
          <t>chạy vụt, lao nhanh, chửi mắng, nói nặng, hất, ném, vứt, quăng, liệng, lao, tống, hất ngã, đá hậu, vung, đưa nhìn lơ đãng, toà án, phát ra, đẩy tung - nhạo báng, chế nhạo, chế giễu, giễu cợt, đeo, thắt, buộc quanh mình, quấn quanh, đóng đai quanh, bao bọc, vây quanh, cho - nói bóng nói gió, nói cạnh - cười nhạo - chòng ghẹo, trêu tức, trêu chọc, chòng, quấy rầy, tháo, rút sợi, gỡ rối, chải</t>
        </is>
      </c>
    </row>
    <row r="18139">
      <c r="A18139" t="inlineStr">
        <is>
          <t>Stichhaltigkeit</t>
        </is>
      </c>
      <c r="B18139" t="inlineStr"/>
      <c r="C18139" t="inlineStr"/>
      <c r="D18139" t="inlineStr">
        <is>
          <t>giá trị pháp lý, hiệu lực, tính chất hợp lệ, giá trị</t>
        </is>
      </c>
    </row>
    <row r="18140">
      <c r="A18140" t="inlineStr">
        <is>
          <t>Stichling</t>
        </is>
      </c>
      <c r="B18140" t="inlineStr"/>
      <c r="C18140" t="inlineStr"/>
      <c r="D18140" t="inlineStr">
        <is>
          <t>cá gai</t>
        </is>
      </c>
    </row>
    <row r="18141">
      <c r="A18141" t="inlineStr">
        <is>
          <t>Stichpunkt</t>
        </is>
      </c>
      <c r="B18141" t="inlineStr"/>
      <c r="C18141" t="inlineStr"/>
      <c r="D18141" t="inlineStr">
        <is>
          <t>sự nhắc, lời nhắc, kỳ hạn trả tiền, kỳ hạn trả nợ</t>
        </is>
      </c>
    </row>
    <row r="18142">
      <c r="A18142" t="inlineStr">
        <is>
          <t>Stichwort</t>
        </is>
      </c>
      <c r="B18142" t="inlineStr"/>
      <c r="C18142" t="inlineStr"/>
      <c r="D18142" t="inlineStr">
        <is>
          <t>khẩu lệnh, khẩu hiệu, chữ đầu trang, chữ cuối trang, cue - vĩ bạch, sự gợi ý, sự ra hiệu, lời nói bóng, lời ám chỉ, ám hiệu, lời chú thích, tín hiệu, vai tuồng, cách xử lý thích hợp, hành động thích hơn, tâm trạng, gậy chơi bi-a, tóc đuôi sam = das Stichwort + = das Stichwort +</t>
        </is>
      </c>
    </row>
    <row r="18143">
      <c r="A18143" t="inlineStr">
        <is>
          <t>Stichwortverzeichnis</t>
        </is>
      </c>
      <c r="B18143" t="inlineStr"/>
      <c r="C18143" t="inlineStr"/>
      <c r="D18143" t="inlineStr">
        <is>
          <t>ngón tay trỏ index finger), chỉ số, sự biểu thị, kim, bảng mục lục, bản liệt kê, bản liệt kê các loại sách bị giáo hội cấm, số mũ, dấu chỉ, nguyên tắc chỉ đạo</t>
        </is>
      </c>
    </row>
    <row r="18144">
      <c r="A18144" t="inlineStr">
        <is>
          <t>sticken</t>
        </is>
      </c>
      <c r="B18144" t="inlineStr"/>
      <c r="C18144" t="inlineStr"/>
      <c r="D18144" t="inlineStr">
        <is>
          <t>thêu, thêu dệt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làm cho chạy, chuyển vận, gây ra, thi hành, thực hiện, khai thác, trổng trọt, giải, chữa, nhào, nặn - rèn, tạc, vẽ, chạm, trau, đưa dần vào, chuyển, đưa, dẫn &amp; ), sắp đặt, bày ra, bày mưu = sticken + = sticken +</t>
        </is>
      </c>
    </row>
    <row r="18145">
      <c r="A18145" t="inlineStr">
        <is>
          <t>Stickerei</t>
        </is>
      </c>
      <c r="B18145" t="inlineStr"/>
      <c r="C18145" t="inlineStr"/>
      <c r="D18145" t="inlineStr">
        <is>
          <t>việc thêu, đồ thêu, đồ trang trí phụ, điều thêu dệt</t>
        </is>
      </c>
    </row>
    <row r="18146">
      <c r="A18146" t="inlineStr">
        <is>
          <t>stickig</t>
        </is>
      </c>
      <c r="B18146" t="inlineStr"/>
      <c r="C18146" t="inlineStr"/>
      <c r="D18146" t="inlineStr">
        <is>
          <t>không có không khí, thiếu không khí, lặng gió - 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mốc, có mùi mốc - làm ngột ngạt, làm ngạt thở - dính, sánh, bầy nhầy, nhớp nháp, khó tính, khó khăn, hết sức khó chịu, rất đau đớn, nóng và ẩm nồm - nghẹt, tắc, hay giận, hay dỗi, hẹp hòi, buồn tẻ, chán ngắt, bảo thủ, cổ lỗ sĩ - nghẹt thở - làm nghẹ thở = heiß und stickig +</t>
        </is>
      </c>
    </row>
    <row r="18147">
      <c r="A18147" t="inlineStr">
        <is>
          <t>Stickrahmen</t>
        </is>
      </c>
      <c r="B18147" t="inlineStr"/>
      <c r="C18147" t="inlineStr"/>
      <c r="D18147" t="inlineStr">
        <is>
          <t>ghế đẩu, khung thêu = der runde Stickrahmen +</t>
        </is>
      </c>
    </row>
    <row r="18148">
      <c r="A18148" t="inlineStr">
        <is>
          <t>Stickstoff</t>
        </is>
      </c>
      <c r="B18148" t="inlineStr"/>
      <c r="C18148" t="inlineStr"/>
      <c r="D18148" t="inlineStr">
        <is>
          <t>nitơ = Stickstoff +</t>
        </is>
      </c>
    </row>
    <row r="18149">
      <c r="A18149" t="inlineStr">
        <is>
          <t>stickstoffhaltig</t>
        </is>
      </c>
      <c r="B18149" t="inlineStr"/>
      <c r="C18149" t="inlineStr"/>
      <c r="D18149" t="inlineStr">
        <is>
          <t>nitric</t>
        </is>
      </c>
    </row>
    <row r="18150">
      <c r="A18150" t="inlineStr">
        <is>
          <t>Stiefbruder</t>
        </is>
      </c>
      <c r="B18150" t="inlineStr"/>
      <c r="C18150" t="inlineStr"/>
      <c r="D18150" t="inlineStr">
        <is>
          <t>anh cùng cha khác mẹ, anh cùng mẹ khác cha</t>
        </is>
      </c>
    </row>
    <row r="18151">
      <c r="A18151" t="inlineStr">
        <is>
          <t>Stiefel</t>
        </is>
      </c>
      <c r="B18151" t="inlineStr"/>
      <c r="C18151" t="inlineStr"/>
      <c r="D18151" t="inlineStr">
        <is>
          <t>to boot thêm vào đó, nữa, giày ống, ngăn để hành lý, giày tra tấn = die langen Stiefel +</t>
        </is>
      </c>
    </row>
    <row r="18152">
      <c r="A18152" t="inlineStr">
        <is>
          <t>Stiefelknecht</t>
        </is>
      </c>
      <c r="B18152" t="inlineStr"/>
      <c r="C18152" t="inlineStr"/>
      <c r="D18152" t="inlineStr">
        <is>
          <t>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t>
        </is>
      </c>
    </row>
    <row r="18153">
      <c r="A18153" t="inlineStr">
        <is>
          <t>Stiefelschaft</t>
        </is>
      </c>
      <c r="B18153" t="inlineStr"/>
      <c r="C18153" t="inlineStr"/>
      <c r="D18153" t="inlineStr">
        <is>
          <t>ống giày ống, rượu lậu - chân, cẳng, ống, nhánh com-pa, cạnh bên, đoạn, chặng, giai đoạn, ván, kẻ lừa đảo</t>
        </is>
      </c>
    </row>
    <row r="18154">
      <c r="A18154" t="inlineStr">
        <is>
          <t>Stiefelstrippe</t>
        </is>
      </c>
      <c r="B18154" t="inlineStr"/>
      <c r="C18154" t="inlineStr"/>
      <c r="D18154"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18155">
      <c r="A18155" t="inlineStr">
        <is>
          <t>Stiefkind</t>
        </is>
      </c>
      <c r="B18155" t="inlineStr"/>
      <c r="C18155" t="inlineStr"/>
      <c r="D18155" t="inlineStr">
        <is>
          <t>con riêng</t>
        </is>
      </c>
    </row>
    <row r="18156">
      <c r="A18156" t="inlineStr">
        <is>
          <t>Stiefmutter</t>
        </is>
      </c>
      <c r="B18156" t="inlineStr"/>
      <c r="C18156" t="inlineStr"/>
      <c r="D18156" t="inlineStr">
        <is>
          <t>người mẹ cay nghiệt, người mẹ ghẻ lạnh, mẹ ghẻ, dì ghẻ</t>
        </is>
      </c>
    </row>
    <row r="18157">
      <c r="A18157" t="inlineStr">
        <is>
          <t>Stiefvater</t>
        </is>
      </c>
      <c r="B18157" t="inlineStr"/>
      <c r="C18157" t="inlineStr"/>
      <c r="D18157" t="inlineStr">
        <is>
          <t>bố dượng</t>
        </is>
      </c>
    </row>
    <row r="18158">
      <c r="A18158" t="inlineStr">
        <is>
          <t>Stieglitz</t>
        </is>
      </c>
      <c r="B18158" t="inlineStr"/>
      <c r="C18158" t="inlineStr"/>
      <c r="D18158" t="inlineStr">
        <is>
          <t>chim sẻ cánh vàng, đồng tiền vàng</t>
        </is>
      </c>
    </row>
    <row r="18159">
      <c r="A18159" t="inlineStr">
        <is>
          <t>Stiel</t>
        </is>
      </c>
      <c r="B18159" t="inlineStr"/>
      <c r="C18159" t="inlineStr"/>
      <c r="D18159" t="inlineStr">
        <is>
          <t>cuống, chân bám - cán, tay cầm, móc quai, điểm người ta có thể lợi dụng được, chức tước, danh hiệu - - cuống nhỏ - - càng xe, mũi tên, tia sáng, đường chớp, thân cọng, trục, hầm, lò, ống thông, đường thông - chân, cẳng, xương ống chân, chân chim, ống chân tất dài, thân cột, cuống hoa, chuôi dao, tay chèo - thân, cọng, ống, thân từ, dòng họ, tấm sống mũi, mũi, bộ phận lên dây - kho dữ trữ, kho, hàng trong kho, vốn, cổ phân, thân chính, gốc ghép, để, báng, chuôi, nguyên vật liệu, dòng dõi, thành phần xuất thân, đàn vật nuôi, thể quần tập, tập đoàn, giàn tàu, cái cùm = der Stiel + = ohne Stiel + = ohne Stiel + = das Eis am Stiel + = mit Stumpf und Stiel +</t>
        </is>
      </c>
    </row>
    <row r="18160">
      <c r="A18160" t="inlineStr">
        <is>
          <t>Stier</t>
        </is>
      </c>
      <c r="B18160" t="inlineStr"/>
      <c r="C18160" t="inlineStr"/>
      <c r="D18160" t="inlineStr">
        <is>
          <t>bò đực, con đực, bull sao Kim ngưu, người đầu cơ giá lên, cớm, mật thám, cảnh sát, sắc lệnh của giáo hoàng, lời nói ngớ ngẩn, lời nói ngây ngô, lời nói tự nó đã mâu thuẫn Irish bull) - sai lầm, lời nói láo, lời nói bậy bạ, lời nói khoác lác, nước tráng thùng rượu để uống = der Stier +</t>
        </is>
      </c>
    </row>
    <row r="18161">
      <c r="A18161" t="inlineStr">
        <is>
          <t>stieren</t>
        </is>
      </c>
      <c r="B18161" t="inlineStr"/>
      <c r="C18161" t="inlineStr"/>
      <c r="D18161" t="inlineStr">
        <is>
          <t>trợn tròn mắt, giương mắt nhìn, lồi ra, trợn tròn = stieren +</t>
        </is>
      </c>
    </row>
    <row r="18162">
      <c r="A18162" t="inlineStr">
        <is>
          <t>Stierfechter</t>
        </is>
      </c>
      <c r="B18162" t="inlineStr"/>
      <c r="C18162" t="inlineStr"/>
      <c r="D18162" t="inlineStr">
        <is>
          <t>người đấu bò</t>
        </is>
      </c>
    </row>
    <row r="18163">
      <c r="A18163" t="inlineStr">
        <is>
          <t>Stierkampf</t>
        </is>
      </c>
      <c r="B18163" t="inlineStr"/>
      <c r="C18163" t="inlineStr"/>
      <c r="D18163" t="inlineStr">
        <is>
          <t>trận đấu bò, trò đấu bò</t>
        </is>
      </c>
    </row>
    <row r="18164">
      <c r="A18164" t="inlineStr">
        <is>
          <t>Stift</t>
        </is>
      </c>
      <c r="B18164" t="inlineStr"/>
      <c r="C18164" t="inlineStr"/>
      <c r="D18164" t="inlineStr">
        <is>
          <t>đinh kẹp, má kẹp, cái chốt, cái chèn, cái chêm - cái ngạc, cái móc, cái mắc, cái cọc, miếng gỗ chèn, núm vặn, dây đàn, cái kẹp phơi quần áo clothes peg), rượu cônhắc pha xô-đa, cớ, lý do, cơ hội, đề tài - bút lông chim, bút, ngòi bút, nghề cầm bút, nghề viết văn, bút pháp, văn phong, nhà văn, tác giả, chỗ quây, bâi rào kín, trại đồn điền, của penitentiary, con thiên nga cái - ghim, đinh ghim, cặp, kẹp, chốt, ngõng, ống, trục, cẳng, chân, thùng nhỏ - cành con, chồi, cành thoa, đinh nhỏ không đầu, nẹp ba góc, cậu ấm, anh chàng chưa ráo máu đầu = der Stift +</t>
        </is>
      </c>
    </row>
    <row r="18165">
      <c r="A18165" t="inlineStr">
        <is>
          <t>Stiften</t>
        </is>
      </c>
      <c r="B18165" t="inlineStr"/>
      <c r="C18165" t="inlineStr"/>
      <c r="D18165" t="inlineStr">
        <is>
          <t>tỉa cành con, trang trí bằng cành cây nhỏ, thêu cành lá, đóng bằng đinh không đầu</t>
        </is>
      </c>
    </row>
    <row r="18166">
      <c r="A18166" t="inlineStr">
        <is>
          <t>Stifter</t>
        </is>
      </c>
      <c r="B18166" t="inlineStr"/>
      <c r="C18166" t="inlineStr"/>
      <c r="D18166" t="inlineStr">
        <is>
          <t>người cho, người tặng, người biếu, người quyên cúng - thợ đúc, người thành lập, người sáng lập, viêm khớp chân, - người ban cho, người trợ cấp, người chuyển nhượng</t>
        </is>
      </c>
    </row>
    <row r="18167">
      <c r="A18167" t="inlineStr">
        <is>
          <t>Stiftschraube</t>
        </is>
      </c>
      <c r="B18167" t="inlineStr"/>
      <c r="C18167" t="inlineStr"/>
      <c r="D18167" t="inlineStr">
        <is>
          <t>lứa ngựa nuôi, trại nuôi ngựa giống, ngựa giống, đinh đầu lớn, núm cửa, quả đấm cửa, Rivê, đinh tán, khuy rời, cột</t>
        </is>
      </c>
    </row>
    <row r="18168">
      <c r="A18168" t="inlineStr">
        <is>
          <t>Stil</t>
        </is>
      </c>
      <c r="B18168" t="inlineStr"/>
      <c r="C18168" t="inlineStr"/>
      <c r="D18168" t="inlineStr">
        <is>
          <t>cách diễn tả, cách chọn lời, cách chọn từ, cách phát âm - tiếng, ngôn ngữ, lời nói, cách diễn đạt, cách ăn nói - cách, lối, kiểu, in, thói, dáng, vẻ, bộ dạng, thái độ, cử chỉ, cách xử sự, cách cư xử, phong tục, tập quán, bút pháp, loại, hạng - bút lông chim, bút, ngòi bút, nghề cầm bút, nghề viết văn, văn phong, nhà văn, tác giả, chỗ quây, bâi rào kín, trại đồn điền, của penitentiary, con thiên nga cái - sự căng, sự căng thẳng, trạng thái căng, trạng thái căng thẳng, sức căng, giọng, điệu nói, số nhiều) giai điệu, nhạc điệu, đoạn nhạc, khúc nhạc, số nhiều) hứng, khuynh hướng, chiều hướng - dòng dõi, giống - cột đồng hồ mặt trời, vòi nhuỵ, phong cách, thời trang, mốt, danh hiệu, tước hiệu, lịch, điều đặc sắc, điểm xuất sắc, bút trâm, bút mực, bút chì, kim - âm, sức khoẻ, trương lực, sắc, phong thái - sự viết, sự viết tay, sự viết lách, kiểu viết, lối viết, chữ viết, bản viết tay, bản ghi chép, tài liệu, tác phẩm, sách, bài báo, nghề viết sách, nghiệp bút nghiên, thuật viết, thuật sáng tác = der Stil + = der knappe Stil + = der reiche Stil + = der gotische Stil + = der romanische Stil + = der schwülstige Stil + = der gekünstelte Stil + = der griechische Stil + = der normannische Stil + = die Holprigkeit im Stil + = in romantischem Stil schreiben +</t>
        </is>
      </c>
    </row>
    <row r="18169">
      <c r="A18169" t="inlineStr">
        <is>
          <t>Stilett</t>
        </is>
      </c>
      <c r="B18169" t="inlineStr"/>
      <c r="C18169" t="inlineStr"/>
      <c r="D18169" t="inlineStr">
        <is>
          <t>dao găm nhỏ, cái giùi</t>
        </is>
      </c>
    </row>
    <row r="18170">
      <c r="A18170" t="inlineStr">
        <is>
          <t>stilisieren</t>
        </is>
      </c>
      <c r="B18170" t="inlineStr"/>
      <c r="C18170" t="inlineStr"/>
      <c r="D18170" t="inlineStr">
        <is>
          <t>làm đúng kiểu</t>
        </is>
      </c>
    </row>
    <row r="18171">
      <c r="A18171" t="inlineStr">
        <is>
          <t>Stilist</t>
        </is>
      </c>
      <c r="B18171" t="inlineStr"/>
      <c r="C18171" t="inlineStr"/>
      <c r="D18171" t="inlineStr">
        <is>
          <t>người viết chú ý về văn phong, người chú trọng văn phong</t>
        </is>
      </c>
    </row>
    <row r="18172">
      <c r="A18172" t="inlineStr">
        <is>
          <t>stilistisch</t>
        </is>
      </c>
      <c r="B18172" t="inlineStr"/>
      <c r="C18172" t="inlineStr"/>
      <c r="D18172" t="inlineStr">
        <is>
          <t>văn phong, tu từ = stilistisch bearbeiten +</t>
        </is>
      </c>
    </row>
    <row r="18173">
      <c r="A18173" t="inlineStr">
        <is>
          <t>Stille</t>
        </is>
      </c>
      <c r="B18173" t="inlineStr"/>
      <c r="C18173" t="inlineStr"/>
      <c r="D18173" t="inlineStr">
        <is>
          <t>sự yên lặng, sự êm ả, sự bình tĩnh, sự điềm tĩnh, sự thanh thản, thời kỳ yên ổn - - sự im lặng - nuây rượu bia mum, hoa cúc - sự riêng tư, sự xa lánh, sự cách biệt, sự bí mật, sự kín đáo - sự yên tĩnh, sự yên ổn, sự thanh bình - sự trầm lặng, sự nhã, cảnh yên ổn, cảnh thanh bình - sự lặng thinh, sự nín lặng, tính trầm lặng, sự im hơi lặng tiếng, sự lãng quên, sự tĩnh mịch - = die Stille + = die lautlose Stille + = Es trat eine tiefe Stille ein. +</t>
        </is>
      </c>
    </row>
    <row r="18174">
      <c r="A18174" t="inlineStr">
        <is>
          <t>Stilleben</t>
        </is>
      </c>
      <c r="B18174" t="inlineStr"/>
      <c r="C18174" t="inlineStr"/>
      <c r="D18174" t="inlineStr">
        <is>
          <t>tĩnh vật, bức tranh tĩnh vật</t>
        </is>
      </c>
    </row>
    <row r="18175">
      <c r="A18175" t="inlineStr">
        <is>
          <t>stillegen</t>
        </is>
      </c>
      <c r="B18175" t="inlineStr"/>
      <c r="C18175" t="inlineStr"/>
      <c r="D18175">
        <f> stillegen +</f>
        <v/>
      </c>
    </row>
    <row r="18176">
      <c r="A18176" t="inlineStr">
        <is>
          <t>Stillegung</t>
        </is>
      </c>
      <c r="B18176" t="inlineStr"/>
      <c r="C18176" t="inlineStr"/>
      <c r="D18176" t="inlineStr">
        <is>
          <t>sự thoả thuận, sự cấm đường, sự ngừng, tình trạng khó khăn bế tắc = die Stillegung +</t>
        </is>
      </c>
    </row>
    <row r="18177">
      <c r="A18177" t="inlineStr">
        <is>
          <t>stillen</t>
        </is>
      </c>
      <c r="B18177" t="inlineStr"/>
      <c r="C18177" t="inlineStr"/>
      <c r="D18177" t="inlineStr">
        <is>
          <t>làm yên, làm yên lặng, làm cho êm, làm cho dịu, làn cho đứng yên vì thiếu gió - cho bú, nuôi, trông nom, bồng, ãm, nựng, săn sóc, chữa, chăm chút, nâng niu ), nuôi dưỡng, ấp ủ, ngồi ôm lấy, ngồi thu mình bên - cầm lại, làm cầm máu lại - làm cho yên lặng, làm cho bất động, làm cho yên lòng, lặng, lắng đi, chưng cất, cất = stillen + = stillen + = stillen + = stillen + = stillen + = im stillen + = nicht zu stillen +</t>
        </is>
      </c>
    </row>
    <row r="18178">
      <c r="A18178" t="inlineStr">
        <is>
          <t>stillgelegt</t>
        </is>
      </c>
      <c r="B18178" t="inlineStr"/>
      <c r="C18178" t="inlineStr"/>
      <c r="D18178" t="inlineStr">
        <is>
          <t>không chạy, không làm việc, không sản xuất, không có hiệu quả</t>
        </is>
      </c>
    </row>
    <row r="18179">
      <c r="A18179" t="inlineStr">
        <is>
          <t>Stilliegen</t>
        </is>
      </c>
      <c r="B18179" t="inlineStr"/>
      <c r="C18179" t="inlineStr"/>
      <c r="D18179" t="inlineStr">
        <is>
          <t>trạng thái buồn nản, trạng thái chán nản, tình trạng lặng gió, đới lặng gió xích đạo</t>
        </is>
      </c>
    </row>
    <row r="18180">
      <c r="A18180" t="inlineStr">
        <is>
          <t>Stillschweigen</t>
        </is>
      </c>
      <c r="B18180" t="inlineStr"/>
      <c r="C18180" t="inlineStr"/>
      <c r="D18180" t="inlineStr">
        <is>
          <t>sự lặng thinh, sự nín lặng, tính trầm lặng, sự im hơi lặng tiếng, sự lãng quên, sự yên lặng, sự yên tĩnh, sự tĩnh mịch</t>
        </is>
      </c>
    </row>
    <row r="18181">
      <c r="A18181" t="inlineStr">
        <is>
          <t>stillschweigend</t>
        </is>
      </c>
      <c r="B18181" t="inlineStr"/>
      <c r="C18181" t="inlineStr"/>
      <c r="D18181" t="inlineStr">
        <is>
          <t>không nói, ít nói, làm thinh, yên lặng, yên tĩnh, tĩnh mịch, thanh vắng, câm - ngầm, không nói ra = stillschweigend übergehen + = stillschweigend mitgemeint + = stillschweigend unterdrücken +</t>
        </is>
      </c>
    </row>
    <row r="18182">
      <c r="A18182" t="inlineStr">
        <is>
          <t>stillsitzen</t>
        </is>
      </c>
      <c r="B18182" t="inlineStr"/>
      <c r="C18182" t="inlineStr"/>
      <c r="D18182">
        <f> nicht stillsitzen können +</f>
        <v/>
      </c>
    </row>
    <row r="18183">
      <c r="A18183" t="inlineStr">
        <is>
          <t>Stillstand</t>
        </is>
      </c>
      <c r="B18183" t="inlineStr"/>
      <c r="C18183" t="inlineStr"/>
      <c r="D18183" t="inlineStr">
        <is>
          <t>sự bắt giữ, sự ngừng lại, sự chặn lại, sự hãm lại, sự hoãn thi hành - sự dừng, sự ngừng, sự đình, sự chấm dứt - sự đình hẳn lại, sự đình trệ hoàn toàn, sự bế tắc - sự tạm nghỉ, sự tạm dừng lại, ga xép, sự đi khập khiễng, sự đi tập tễnh - sự ứ đọng, tình trạng tù hãm, sự đình trệ, sự đình đốn, tình trạng mụ mẫm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 sự đình chỉ, sự tắc, sự nghẽn = der völlige Stillstand + = zum Stillstand kommen +</t>
        </is>
      </c>
    </row>
    <row r="18184">
      <c r="A18184" t="inlineStr">
        <is>
          <t>stimmberechtigt</t>
        </is>
      </c>
      <c r="B18184" t="inlineStr"/>
      <c r="C18184" t="inlineStr"/>
      <c r="D18184">
        <f> nicht stimmberechtigt +</f>
        <v/>
      </c>
    </row>
    <row r="18185">
      <c r="A18185" t="inlineStr">
        <is>
          <t>Stimmen</t>
        </is>
      </c>
      <c r="B18185" t="inlineStr"/>
      <c r="C18185" t="inlineStr"/>
      <c r="D18185" t="inlineStr">
        <is>
          <t>sự lên dây, sự điều chỉnh làn sóng, sự bắt làn sóng, sự điều chỉnh = Stimmen werben + = die Stimmen zählen + = Stimmen erhalten + = die abgegebenen Stimmen + = mit 34 zu 23 Stimmen abgelehnt + = mit 32 zu 27 Stimmen angenommen +</t>
        </is>
      </c>
    </row>
    <row r="18186">
      <c r="A18186" t="inlineStr">
        <is>
          <t>stimmen</t>
        </is>
      </c>
      <c r="B18186" t="inlineStr"/>
      <c r="C18186" t="inlineStr"/>
      <c r="D18186" t="inlineStr">
        <is>
          <t>làm cho vuông, đẽo cho vuông, điều chỉnh, làm cho hợp, thanh toán, trả, trả tiền, hối lộ, bình phương, làm ngang nhau, đặt thẳng góc với vỏ tàu, hợp, phù hợp, thủ thế, xông tới trong thế thủ - cương quyết đương đầu, thanh toán nợ nần - kiểm, gắn nhãn, đeo biển vào, khắc đấu, đếm, hợp nhau, ăn khớp với nhau - lên dây so dây, làm cho hoà hợp, làm cho phù hợp, làm cho ăn giọng, làm cho ăn khớp, hoà hợp với, hoà nhịp với, ăn giọng với, ăn khớp với = stimmen + = stimmen + = stimmen + = stimmen + = stimmen + = stimmen für + = höher stimmen + = es kann stimmen + = günstig stimmen + = das mag wohl stimmen +</t>
        </is>
      </c>
    </row>
    <row r="18187">
      <c r="A18187" t="inlineStr">
        <is>
          <t>Stimmengleichheit</t>
        </is>
      </c>
      <c r="B18187" t="inlineStr"/>
      <c r="C18187" t="inlineStr"/>
      <c r="D18187">
        <f> die Stimmengleichheit +</f>
        <v/>
      </c>
    </row>
    <row r="18188">
      <c r="A18188" t="inlineStr">
        <is>
          <t>Stimmenklang</t>
        </is>
      </c>
      <c r="B18188" t="inlineStr"/>
      <c r="C18188" t="inlineStr"/>
      <c r="D18188" t="inlineStr">
        <is>
          <t>chuôi, tiếng ngân, tiếng rung, tiếng leng keng, tiếng lanh lảnh, vị, mùi vị, hương vị, ý vị, đặc tính, ý, vẻ, giọng, tảo bẹ</t>
        </is>
      </c>
    </row>
    <row r="18189">
      <c r="A18189" t="inlineStr">
        <is>
          <t>Stimmenthaltung</t>
        </is>
      </c>
      <c r="B18189" t="inlineStr"/>
      <c r="C18189" t="inlineStr"/>
      <c r="D18189" t="inlineStr">
        <is>
          <t>sự kiêng, sự không tham gia bỏ phiếu</t>
        </is>
      </c>
    </row>
    <row r="18190">
      <c r="A18190" t="inlineStr">
        <is>
          <t>Stimmer</t>
        </is>
      </c>
      <c r="B18190" t="inlineStr"/>
      <c r="C18190" t="inlineStr"/>
      <c r="D18190" t="inlineStr">
        <is>
          <t>người lên dây</t>
        </is>
      </c>
    </row>
    <row r="18191">
      <c r="A18191" t="inlineStr">
        <is>
          <t>stimmhaft</t>
        </is>
      </c>
      <c r="B18191" t="inlineStr"/>
      <c r="C18191" t="inlineStr"/>
      <c r="D18191" t="inlineStr">
        <is>
          <t>kêu, có thanh = stimmhaft +</t>
        </is>
      </c>
    </row>
    <row r="18192">
      <c r="A18192" t="inlineStr">
        <is>
          <t>stimmlos</t>
        </is>
      </c>
      <c r="B18192" t="inlineStr"/>
      <c r="C18192" t="inlineStr"/>
      <c r="D18192" t="inlineStr">
        <is>
          <t>không bày tỏ ra, không nói ra, điếc, không kêu = stimmlos +</t>
        </is>
      </c>
    </row>
    <row r="18193">
      <c r="A18193" t="inlineStr">
        <is>
          <t>Stimmrecht</t>
        </is>
      </c>
      <c r="B18193" t="inlineStr"/>
      <c r="C18193" t="inlineStr"/>
      <c r="D18193" t="inlineStr">
        <is>
          <t>sự bỏ phiếu, sự bỏ phiếu tán thành, sự bỏ phiếu đồng ý, quyền đi bầu, sự thích hơn, sự tán thành, kinh cầu thánh, lời cầu nguyện = das allgemeine Stimmrecht +</t>
        </is>
      </c>
    </row>
    <row r="18194">
      <c r="A18194" t="inlineStr">
        <is>
          <t>Stimmritze</t>
        </is>
      </c>
      <c r="B18194" t="inlineStr"/>
      <c r="C18194" t="inlineStr"/>
      <c r="D18194">
        <f> die Stimmritze +</f>
        <v/>
      </c>
    </row>
    <row r="18195">
      <c r="A18195" t="inlineStr">
        <is>
          <t>Stimmumfang</t>
        </is>
      </c>
      <c r="B18195" t="inlineStr"/>
      <c r="C18195" t="inlineStr"/>
      <c r="D18195" t="inlineStr">
        <is>
          <t>sổ, sổ sách, máy ghi công tơ, đồng hồ ghi, khoảng âm, sự sắp chữ, cân xứng với lề giấy, van, cửa điều tiết, cửa lò</t>
        </is>
      </c>
    </row>
    <row r="18196">
      <c r="A18196" t="inlineStr">
        <is>
          <t>Stimmzettel</t>
        </is>
      </c>
      <c r="B18196" t="inlineStr"/>
      <c r="C18196" t="inlineStr"/>
      <c r="D18196" t="inlineStr">
        <is>
          <t>lá phiếu, sự bỏ phiếu kín, tổng số phiếu, sự rút thăm, sự bắt thăm - sự bỏ phiếu, số phiếu, biểu quyết, nghị quyết, ngân sách</t>
        </is>
      </c>
    </row>
    <row r="18197">
      <c r="A18197" t="inlineStr">
        <is>
          <t>stimulieren</t>
        </is>
      </c>
      <c r="B18197" t="inlineStr"/>
      <c r="C18197" t="inlineStr"/>
      <c r="D18197" t="inlineStr">
        <is>
          <t>mạ điện, làm phấn khởi, kích động, khích động - kích thích, khuyến khích</t>
        </is>
      </c>
    </row>
    <row r="18198">
      <c r="A18198" t="inlineStr">
        <is>
          <t>stinken</t>
        </is>
      </c>
      <c r="B18198" t="inlineStr"/>
      <c r="C18198" t="inlineStr"/>
      <c r="D18198" t="inlineStr">
        <is>
          <t>toả khói, bốc khói, bốc hơi lên, sặc mùi, nồng nặc, có mùi hôi thối - ngửi, ngửi thấy, thấy mùi, cảm thấy, đoán được, đánh hơi tìm ra, đánh hơi tìm, khám phá, phát hiện, có mùi, toả mùi = stinken +</t>
        </is>
      </c>
    </row>
    <row r="18199">
      <c r="A18199" t="inlineStr">
        <is>
          <t>stinkend</t>
        </is>
      </c>
      <c r="B18199" t="inlineStr"/>
      <c r="C18199" t="inlineStr"/>
      <c r="D18199" t="inlineStr">
        <is>
          <t>hôi thối, hôi hám - bẩn thỉu, cáu bẩn, ươn, xấu, đáng ghét, tồi, thô tục, tục tĩu, thô lỗ, gớm, tởm, kinh tởm, nhiễm độc, nhiều rêu, nhiều hà, tắc nghẽn, rối, trái luật, gian lận, ngược, nhiều lỗi, gian trá - độc hại cho sức khoẻ, khó chịu - rậm rạp, sum sê, nhiều cỏ dại, có thể sinh nhiều cỏ dại, ôi khét, thô bỉ, ghê tởm, hết sức, vô cùng, quá chừng, trắng trợn, rõ rành rành, không lầm vào đâu được - thối tha, không ai chịu được</t>
        </is>
      </c>
    </row>
    <row r="18200">
      <c r="A18200" t="inlineStr">
        <is>
          <t>Stinktier</t>
        </is>
      </c>
      <c r="B18200" t="inlineStr"/>
      <c r="C18200" t="inlineStr"/>
      <c r="D18200" t="inlineStr">
        <is>
          <t>chồn hôi, bộ lông chồn hôi, người bẩn thỉu hôi hám, người đáng khinh bỉ</t>
        </is>
      </c>
    </row>
    <row r="18201">
      <c r="A18201" t="inlineStr">
        <is>
          <t>Stipendium</t>
        </is>
      </c>
      <c r="B18201" t="inlineStr"/>
      <c r="C18201" t="inlineStr"/>
      <c r="D18201" t="inlineStr">
        <is>
          <t>phòng tài vụ, học bổng - cuộc triển lãm cuộc trưng bày, sự phô bày, sự trưng bày, sự bày tỏ, sự biểu lộ, sự thao diễn - tình bạn, tình bằng hữu, sự giao hảo, tình đoàn kết, tình anh em, nhóm, ban, hội, phường, hội ái hữu, tổ sự tham gia tổ, chức vị uỷ viên giám đốc, lương bổng uỷ viên giám đốc - sự học rộng, sự uyên thâm, sự uyên bác, sự thông thái</t>
        </is>
      </c>
    </row>
    <row r="18202">
      <c r="A18202" t="inlineStr">
        <is>
          <t>Stirnband</t>
        </is>
      </c>
      <c r="B18202" t="inlineStr"/>
      <c r="C18202" t="inlineStr"/>
      <c r="D18202" t="inlineStr">
        <is>
          <t>dải buộc tóc, dải lót mũ - dây bưng, dải lụa, băng, đường chỉ vòng, đường gân, đường gờ, thịt bê cuốn, thịt bò cuốn, cá lạng cuốn, khúc cá to, lườn</t>
        </is>
      </c>
    </row>
    <row r="18203">
      <c r="A18203" t="inlineStr">
        <is>
          <t>Stirnhaar</t>
        </is>
      </c>
      <c r="B18203" t="inlineStr"/>
      <c r="C18203" t="inlineStr"/>
      <c r="D18203" t="inlineStr">
        <is>
          <t>chùm tóc phía trên trán, chùm lông trán</t>
        </is>
      </c>
    </row>
    <row r="18204">
      <c r="A18204" t="inlineStr">
        <is>
          <t>Stirnradgetriebe</t>
        </is>
      </c>
      <c r="B18204" t="inlineStr"/>
      <c r="C18204" t="inlineStr"/>
      <c r="D18204" t="inlineStr">
        <is>
          <t>bánh răng trụ tròn</t>
        </is>
      </c>
    </row>
    <row r="18205">
      <c r="A18205" t="inlineStr">
        <is>
          <t>Stock</t>
        </is>
      </c>
      <c r="B18205" t="inlineStr"/>
      <c r="C18205" t="inlineStr"/>
      <c r="D18205" t="inlineStr">
        <is>
          <t>dùi cui, gậy chỉ huy, que gỗ truyền tay - cây trúc, cây mía sugar cane), cây lau, cây mây, sợi mây, can, ba toong, gậy, roi, thỏi - ferula - sàn, tầng, đáy, phòng họp, quyền phát biểu ý kiến, giá thấp nhất - cái que, cái gậy, cái cần, cái roi, bó roi, sự trừng phạt sự dùng đến voi vọt, gậy quyền, cần câu fishing rod), người câu cá rod man), sào, vi khuẩn que, cấu tạo hình que, súng lục - thanh, cần, thanh kéo, tay đòn - cán, cột, chỗ dựa, chỗ nương tựa, cọc tiêu, mia thăng bằng, dụng cụ mổ bóng đái, hiệu lệnh đường thông, bộ tham mưu, ban, bộ, toàn thể cán bộ nhân viên giúp việc, biên chế, bộ phận - khuông nhạc stave) - que củi, dùi, que chỉ huy nhạc, cột buồm, người đần độn, người cứng đờ đờ, đợt bom, miền quê - kho dữ trữ, kho, hàng trong kho, vốn, cổ phân, thân chính, gốc ghép, để, báng, chuôi, nguyên vật liệu, dòng dõi, thành phần xuất thân, đàn vật nuôi, thể quần tập, tập đoàn, giàn tàu, cái cùm = einen Stock höher + = Er ist steif wie ein Stock. + = jemanden mit einem Stock schlagen +</t>
        </is>
      </c>
    </row>
    <row r="18206">
      <c r="A18206" t="inlineStr">
        <is>
          <t>stockblind</t>
        </is>
      </c>
      <c r="B18206" t="inlineStr"/>
      <c r="C18206" t="inlineStr"/>
      <c r="D18206">
        <f> stockblind sein +</f>
        <v/>
      </c>
    </row>
    <row r="18207">
      <c r="A18207" t="inlineStr">
        <is>
          <t>Stocken</t>
        </is>
      </c>
      <c r="B18207" t="inlineStr"/>
      <c r="C18207" t="inlineStr"/>
      <c r="D18207" t="inlineStr">
        <is>
          <t>làm đình trệ hoàn toàn, đưa đến chỗ bế tắc</t>
        </is>
      </c>
    </row>
    <row r="18208">
      <c r="A18208" t="inlineStr">
        <is>
          <t>stocken</t>
        </is>
      </c>
      <c r="B18208" t="inlineStr"/>
      <c r="C18208" t="inlineStr"/>
      <c r="D18208" t="inlineStr">
        <is>
          <t>cản, cản trở, chăn, ngăn chặn, kìm, kiềm chế, nén, dằn, kiểm tra, kiểm soát, kiểm lại, đánh dấu đã kiểm soát, quở trách, trách mắng, gửi, ký gửi, chiếu, ngập ngừng, do dự, dừng lại, đứng lại - ốm yếu, tiều tuỵ, úa tàn, suy giảm, phai nhạt, mòn mỏi đợi chờ, héo hon đi vì mong mỏi - đọng, ứ, tù hãm, phẳng lặng như nước ao tù, đình trệ, đình đốn, mụ mẫm</t>
        </is>
      </c>
    </row>
    <row r="18209">
      <c r="A18209" t="inlineStr">
        <is>
          <t>stockend</t>
        </is>
      </c>
      <c r="B18209" t="inlineStr"/>
      <c r="C18209" t="inlineStr"/>
      <c r="D18209" t="inlineStr">
        <is>
          <t>ứ đọng, tù hãm, phẳng lặng như nước ao tù, đình trệ, đình đốn, mụ mẫm</t>
        </is>
      </c>
    </row>
    <row r="18210">
      <c r="A18210" t="inlineStr">
        <is>
          <t>Stockente</t>
        </is>
      </c>
      <c r="B18210" t="inlineStr"/>
      <c r="C18210" t="inlineStr"/>
      <c r="D18210" t="inlineStr">
        <is>
          <t>vịt trời, thịt vịt trời</t>
        </is>
      </c>
    </row>
    <row r="18211">
      <c r="A18211" t="inlineStr">
        <is>
          <t>Stockfleck</t>
        </is>
      </c>
      <c r="B18211" t="inlineStr"/>
      <c r="C18211" t="inlineStr"/>
      <c r="D18211" t="inlineStr">
        <is>
          <t>sự biến màu, vết bẩn, vết nhơ, vết đen, thuốc màu, phẩm, chất nhuộm màu</t>
        </is>
      </c>
    </row>
    <row r="18212">
      <c r="A18212" t="inlineStr">
        <is>
          <t>Stockung</t>
        </is>
      </c>
      <c r="B18212" t="inlineStr"/>
      <c r="C18212" t="inlineStr"/>
      <c r="D18212" t="inlineStr">
        <is>
          <t>sự đình hẳn lại, sự đình trệ hoàn toàn, sự bế tắc - cái giật mạnh bất ngờ, cái đẩy mạnh bất ngờ, cái kéo mạnh bất ngờ, nút thòng lọng, nút dây, sự ngưng tạm thời, sự bế tắc tạm thời, sự vướng mắc, sự khó khăn, sự cản trở, bước đi cà nhắc - bước đi tập tễnh, cuốc đi xe boóng, cuốc đi nhờ xe, thời gian đăng ký tòng quân - món tóc, mớ tóc, mớ bông, mớ len, mái tóc, tóc, khoá, chốt, khoá nòng, miếng khoá, miếng ghì chặt, tình trạng ứ tắc, sự nghẽn, tình trạng bế tắc, tình trạng khó khăn, tình trạng nan giải - tình trạng lúng túng, cửa cổng - sự ứ đọng, tình trạng tù hãm, sự đình trệ, sự đình đốn, tình trạng mụ mẫm - - sự ngừng lại, sự đình chỉ, sự tắc = die Stockung +</t>
        </is>
      </c>
    </row>
    <row r="18213">
      <c r="A18213" t="inlineStr">
        <is>
          <t>Stockwerk</t>
        </is>
      </c>
      <c r="B18213" t="inlineStr"/>
      <c r="C18213" t="inlineStr"/>
      <c r="D18213" t="inlineStr">
        <is>
          <t>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 - sàn, đáy, phòng họp, quyền phát biểu ý kiến, giá thấp nhất - tầng gác - chuyện, câu chuyện, truyện, cốt truyện, tình tiết, tiểu sử, quá khứ, luây kàng ngốc khoành người nói dối, lịch sử, sử học, storey = das obere Stockwerk + = das erste Stockwerk + = im unteren Stockwerk + = das Zimmer im oberen Stockwerk + = Sie wohnt ein Stockwerk unter mir. +</t>
        </is>
      </c>
    </row>
    <row r="18214">
      <c r="A18214" t="inlineStr">
        <is>
          <t>Stockzwinge</t>
        </is>
      </c>
      <c r="B18214" t="inlineStr"/>
      <c r="C18214" t="inlineStr"/>
      <c r="D18214" t="inlineStr">
        <is>
          <t>đầu, mút, đỉnh, chóp, đầu bịt, bút để thếp vàng, tiền quà, tiền diêm thuốc, lời khuyên, lời mách nước, mẹo, mánh lới, mánh khoé, cái đánh nhẹ, cái gảy nhẹ, cái đẩy nhẹ, cái chạm nhẹ, cái vỗ nhẹ - nơi đổ rác, thùng rác</t>
        </is>
      </c>
    </row>
    <row r="18215">
      <c r="A18215" t="inlineStr">
        <is>
          <t>Stoff</t>
        </is>
      </c>
      <c r="B18215" t="inlineStr"/>
      <c r="C18215" t="inlineStr"/>
      <c r="D18215" t="inlineStr">
        <is>
          <t>vải, khăn, khăn lau, khăn trải, áo thầy tu, giới thầy tu - công trình xây dựng, giàn khung, kết cấu, cơ cấu &amp; ), vải texile fabric), mặt, thớ - chất, tài liệu, nguyên liệu, vật liệu - vật chất, đề, chủ đề, nội dung, vật, vật phẩm, việc, chuyện, điều, sự kiện, vấn đề, việc quan trọng, chuyện quan trọng, số ước lượng, khoảng độ, lý do, nguyên nhân, cớ, lẽ, cơ hội, mủ - chất liệu, thứ, món, tiền nong, gỗ lạt, đạn, vải len, rác rưởi, chuyện vớ vẩn, ngón, nghề, môn, cách làm ăn - dân, thần dân, chủ ngữ, chủ thể, đối tượng, môn học, người, dịp, xác để mổ xẻ subject for dissection) - thực chất, căn bản, bản chất, đại ý, tính chất đúng, tính chất chắc, tính có giá trị, của cải, tài sản, thực thể - vòi, nút thùng rượu, loại, hạng, quán rượu, tiệm rượu, dây rẽ, mẻ thép, bàn ren, tarô, cái gõ nhẹ, cái vỗ nhẹ, cái đập nhẹ, cái tát khẽ, tiếng gõ nhẹ, hiệu báo giờ tắt đèn, hiệu báo giờ ăn cơm - hàng dệt, nguyên liệu dệt = der feste Stoff + = der karierte Stoff + = der wetterfeste Stoff + = der diamagnetische Stoff + = der schottisch karierte Stoff + = der in der Wärme formbare Stoff + = ein Stoff, der sich gut trägt +</t>
        </is>
      </c>
    </row>
    <row r="18216">
      <c r="A18216" t="inlineStr">
        <is>
          <t>Stoffe</t>
        </is>
      </c>
      <c r="B18216" t="inlineStr"/>
      <c r="C18216" t="inlineStr"/>
      <c r="D18216" t="inlineStr">
        <is>
          <t>vải vóc, nghề bán vải, nghề bán đồ vải, quần áo xếp nếp, màn rủ xếp nếp, trướng rủ xếp nếp, thuật khắc xếp nếp, thuật vẽ xếp nếp = die bituminösen Stoffe +</t>
        </is>
      </c>
    </row>
    <row r="18217">
      <c r="A18217" t="inlineStr">
        <is>
          <t>Stoffel</t>
        </is>
      </c>
      <c r="B18217" t="inlineStr"/>
      <c r="C18217" t="inlineStr"/>
      <c r="D18217" t="inlineStr">
        <is>
          <t>người hạ đẳng, tiện dân, người vô học thức, người thô tục, người lỗ mãng, người cáu kỉnh, người keo cú, người bủn xỉn - người vụng về, người thô lỗ, người cục mịch</t>
        </is>
      </c>
    </row>
    <row r="18218">
      <c r="A18218" t="inlineStr">
        <is>
          <t>Stoffen</t>
        </is>
      </c>
      <c r="B18218" t="inlineStr"/>
      <c r="C18218" t="inlineStr"/>
      <c r="D18218" t="inlineStr">
        <is>
          <t>khoáng hoá</t>
        </is>
      </c>
    </row>
    <row r="18219">
      <c r="A18219" t="inlineStr">
        <is>
          <t>stofflich</t>
        </is>
      </c>
      <c r="B18219" t="inlineStr"/>
      <c r="C18219" t="inlineStr"/>
      <c r="D18219" t="inlineStr">
        <is>
          <t>vật chất, thân thể, xác thịt, hữu hình, cụ thể, thực chất, quan trọng, trọng đại, cần thiết</t>
        </is>
      </c>
    </row>
    <row r="18220">
      <c r="A18220" t="inlineStr">
        <is>
          <t>Stoffwechsel</t>
        </is>
      </c>
      <c r="B18220" t="inlineStr"/>
      <c r="C18220" t="inlineStr"/>
      <c r="D18220" t="inlineStr">
        <is>
          <t>sự trao đổi vật chất = der Stoffwechsel +</t>
        </is>
      </c>
    </row>
    <row r="18221">
      <c r="A18221" t="inlineStr">
        <is>
          <t>Stoiker</t>
        </is>
      </c>
      <c r="B18221" t="inlineStr"/>
      <c r="C18221" t="inlineStr"/>
      <c r="D18221" t="inlineStr">
        <is>
          <t>người theo phái khắc kỷ, Xtôic</t>
        </is>
      </c>
    </row>
    <row r="18222">
      <c r="A18222" t="inlineStr">
        <is>
          <t>Stola</t>
        </is>
      </c>
      <c r="B18222" t="inlineStr"/>
      <c r="C18222" t="inlineStr"/>
      <c r="D18222" t="inlineStr">
        <is>
          <t>khăn quàng cổ, khăn choàng cổ, cái ca vát, khăn quàng vai, khăn thắt lưng sash), đường ghép scarf joint), khắc, đường xoi - khăn choàng, khăng choàng vai, stolon - áo tế, áo thụng</t>
        </is>
      </c>
    </row>
    <row r="18223">
      <c r="A18223" t="inlineStr">
        <is>
          <t>Stollen</t>
        </is>
      </c>
      <c r="B18223" t="inlineStr"/>
      <c r="C18223" t="inlineStr"/>
      <c r="D18223" t="inlineStr">
        <is>
          <t>mấu sắc - 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der Stollen + = mit Stollen versehen +</t>
        </is>
      </c>
    </row>
    <row r="18224">
      <c r="A18224" t="inlineStr">
        <is>
          <t>Stolpern</t>
        </is>
      </c>
      <c r="B18224" t="inlineStr"/>
      <c r="C18224" t="inlineStr"/>
      <c r="D18224" t="inlineStr">
        <is>
          <t>sự vấp, sự sẩy chân, sự trượt chân, sự nói vấp, sự lầm lỡ, sự sai lầm</t>
        </is>
      </c>
    </row>
    <row r="18225">
      <c r="A18225" t="inlineStr">
        <is>
          <t>stolpern</t>
        </is>
      </c>
      <c r="B18225" t="inlineStr"/>
      <c r="C18225" t="inlineStr"/>
      <c r="D18225" t="inlineStr">
        <is>
          <t>dao động, nản chí, chùn bước, nao núng, nói ấp úng, nói ngập ngừng, đi loạng choạng, vấp ngã, ấp úng nói ra, ngập ngừng nói ra - vấp, sẩy chân, trượt chân, nói vấp váp, nói lỡ, ngần ngại, lưỡng lực, tình cờ gặp, lầm lỡ, sai lầm, làm cho vấp, làm cho sấy chân, làm cho trượt chân = stolpern +</t>
        </is>
      </c>
    </row>
    <row r="18226">
      <c r="A18226" t="inlineStr">
        <is>
          <t>stolpernd</t>
        </is>
      </c>
      <c r="B18226" t="inlineStr"/>
      <c r="C18226" t="inlineStr"/>
      <c r="D18226" t="inlineStr">
        <is>
          <t>nhẹ nhàng, nhanh nhẹn, thoăn thoắt</t>
        </is>
      </c>
    </row>
    <row r="18227">
      <c r="A18227" t="inlineStr">
        <is>
          <t>Stolz</t>
        </is>
      </c>
      <c r="B18227" t="inlineStr"/>
      <c r="C18227" t="inlineStr"/>
      <c r="D18227" t="inlineStr">
        <is>
          <t>lời nói khoác, sự khoe khoang, niềm tự kiêu, niềm kiêu hãnh, khoe khoang, khoác lác, tự kiêu, lấy làm kiêu hãnh - sự khoe khoang khoác lác, người khoe khoang khoác lác braggadocio) - sự phấn chấn, sự phấn khởi, sự hân hoan, sự hoan hỉ, niềm vui, sự tự hào, sự hãnh diện - tính kiêu kỳ, tính kiêu căng, tính ngạo mạn, thái độ kiêu kỳ, thái độ kiêu căng, thái độ ngạo mạn - sự kiêu hãnh, niềm hãnh diện, tính tự cao, tính tự phụ, lòng tự trọng proper pride), lòng tự hào về công việc của mình, độ đẹp nhất, độ rực rỡ nhất, độ chín muồi, độ phát triển nhất - tính hăng, sự tráng lệ, sự huy hoàng, sự lộng lẫy, đàn, bầy - sự oai vệ, sự oai nghiêm, sự trịnh trọng</t>
        </is>
      </c>
    </row>
    <row r="18228">
      <c r="A18228" t="inlineStr">
        <is>
          <t>stolz</t>
        </is>
      </c>
      <c r="B18228" t="inlineStr"/>
      <c r="C18228" t="inlineStr"/>
      <c r="D18228" t="inlineStr">
        <is>
          <t>to, lớn, bụng to, có mang, có chửa, quan trọng, hào hiệp, phóng khoáng, rộng lượng, huênh hoang, khoác lác, ra vẻ quan trọng, với vẻ quan trọng, huênh hoang khoác lác - phấn chấn, phấn khởi, hân hoan, hoan hỉ, tự hào, hãnh diện - kiêu kỳ, kiêu căng, ngạo mạn - cao, cao giá, đắt, trọng, tối cao, cao cấp, thượng, trên, cao quý, cao thượng, cao cả, mạnh, dữ dội, mãnh liệt, giận dữ, sang trọng, xa hoa, hách dịch, vui vẻ phấn khởi, hăng hái, dũng cảm, cực đoan - hơi có mùi, hơi ôi, đúng giữa, đến lúc, ngà ngà say, ở mức độ cao, mạnh mẽ - kêu, khoa trương, bốc = stolz + = stolz sein + = stolz sein auf + = auf etwas stolz sein +</t>
        </is>
      </c>
    </row>
    <row r="18229">
      <c r="A18229" t="inlineStr">
        <is>
          <t>stolzieren</t>
        </is>
      </c>
      <c r="B18229" t="inlineStr"/>
      <c r="C18229" t="inlineStr"/>
      <c r="D18229" t="inlineStr">
        <is>
          <t>đi khệnh khạng, lắp thanh chống - đi đứng nghênh ngang, vênh váo, nói khoác lác huênh hoang, doạ dẫm, nạt nộ</t>
        </is>
      </c>
    </row>
    <row r="18230">
      <c r="A18230" t="inlineStr">
        <is>
          <t>Stopfen</t>
        </is>
      </c>
      <c r="B18230" t="inlineStr"/>
      <c r="C18230" t="inlineStr"/>
      <c r="D18230" t="inlineStr">
        <is>
          <t>cái chốt, cái ngạc, cái móc, cái mắc, cái cọc, miếng gỗ chèn, núm vặn, dây đàn, cái kẹp phơi quần áo clothes peg), rượu cônhắc pha xô-đa, cớ, lý do, cơ hội, đề tài - nút, chốt, cái phít, đầu ống, đầu vòi, Buji, đá nút, bánh thuốc lá, thuốc lá bánh, miếng thuốc lá nhai, cú đấm, cú thoi, sách không bán được, ngựa tồi, ngựa xấu = das Stopfen +</t>
        </is>
      </c>
    </row>
    <row r="18231">
      <c r="A18231" t="inlineStr">
        <is>
          <t>stopfen</t>
        </is>
      </c>
      <c r="B18231" t="inlineStr"/>
      <c r="C18231" t="inlineStr"/>
      <c r="D18231" t="inlineStr">
        <is>
          <t>bịt, nhồi, nhét, lèn, đánh lừa bịp, ăn ngấu nghiến, ngốn, tọng = stopfen + = stopfen + = stopfen +</t>
        </is>
      </c>
    </row>
    <row r="18232">
      <c r="A18232" t="inlineStr">
        <is>
          <t>Stopfnadel</t>
        </is>
      </c>
      <c r="B18232" t="inlineStr"/>
      <c r="C18232" t="inlineStr"/>
      <c r="D18232" t="inlineStr">
        <is>
          <t>chiếc kim to và ngắn, tiền mặt - người mạng, kim mạng</t>
        </is>
      </c>
    </row>
    <row r="18233">
      <c r="A18233" t="inlineStr">
        <is>
          <t>Stopp</t>
        </is>
      </c>
      <c r="B18233" t="inlineStr"/>
      <c r="C18233" t="inlineStr"/>
      <c r="D18233" t="inlineStr">
        <is>
          <t>lệnh đình trả nợ, lệnh hoãn trả nợ, thời kỳ hoãn nợ, sự tạm ngừng hoạt động = Stopp! +</t>
        </is>
      </c>
    </row>
    <row r="18234">
      <c r="A18234" t="inlineStr">
        <is>
          <t>Stoppeln</t>
        </is>
      </c>
      <c r="B18234" t="inlineStr"/>
      <c r="C18234" t="inlineStr"/>
      <c r="D18234" t="inlineStr">
        <is>
          <t>gốc rạ, tóc cắt ngắn, râu mọc lởm chởm</t>
        </is>
      </c>
    </row>
    <row r="18235">
      <c r="A18235" t="inlineStr">
        <is>
          <t>stoppen</t>
        </is>
      </c>
      <c r="B18235" t="inlineStr"/>
      <c r="C18235" t="inlineStr"/>
      <c r="D18235" t="inlineStr">
        <is>
          <t>ngừng, nghỉ, thôi, chặn, ngăn chặn, cắt, cúp, treo giò, bịt lại, nút lại, hàn, chấm câu, bấm, buộc cho chặt, ngừng lại, đứng lại, lưu lại, ở lại - chọn thời gian, tính toán thì giờ, sắp xếp thời gian, tính giờ, bấm giờ, điều chỉnh = stoppen +</t>
        </is>
      </c>
    </row>
    <row r="18236">
      <c r="A18236" t="inlineStr">
        <is>
          <t>Storch</t>
        </is>
      </c>
      <c r="B18236" t="inlineStr"/>
      <c r="C18236" t="inlineStr"/>
      <c r="D18236" t="inlineStr">
        <is>
          <t>con cò</t>
        </is>
      </c>
    </row>
    <row r="18237">
      <c r="A18237" t="inlineStr">
        <is>
          <t>Stotterer</t>
        </is>
      </c>
      <c r="B18237" t="inlineStr"/>
      <c r="C18237" t="inlineStr"/>
      <c r="D18237" t="inlineStr">
        <is>
          <t>người nói lắp</t>
        </is>
      </c>
    </row>
    <row r="18238">
      <c r="A18238" t="inlineStr">
        <is>
          <t>Stottern</t>
        </is>
      </c>
      <c r="B18238" t="inlineStr"/>
      <c r="C18238" t="inlineStr"/>
      <c r="D18238" t="inlineStr">
        <is>
          <t>sự nói lắp, tật nói lắp - sự nó lắp</t>
        </is>
      </c>
    </row>
    <row r="18239">
      <c r="A18239" t="inlineStr">
        <is>
          <t>stottern</t>
        </is>
      </c>
      <c r="B18239" t="inlineStr"/>
      <c r="C18239" t="inlineStr"/>
      <c r="D18239" t="inlineStr">
        <is>
          <t>dao động, nản chí, chùn bước, nao núng, nói ấp úng, nói ngập ngừng, đi loạng choạng, vấp ngã, ấp úng nói ra, ngập ngừng nói ra - nói lắp - vấp, sẩy chân, trượt chân, nói vấp váp, nói lỡ, ngần ngại, lưỡng lực, tình cờ gặp, lầm lỡ, sai lầm, làm cho vấp, làm cho sấy chân, làm cho trượt chân</t>
        </is>
      </c>
    </row>
    <row r="18240">
      <c r="A18240" t="inlineStr">
        <is>
          <t>Strafandrohung</t>
        </is>
      </c>
      <c r="B18240" t="inlineStr"/>
      <c r="C18240" t="inlineStr"/>
      <c r="D18240" t="inlineStr">
        <is>
          <t>đòi ra hầu toà = die Vorladung unter Strafandrohung +</t>
        </is>
      </c>
    </row>
    <row r="18241">
      <c r="A18241" t="inlineStr">
        <is>
          <t>Strafaufschub</t>
        </is>
      </c>
      <c r="B18241" t="inlineStr"/>
      <c r="C18241" t="inlineStr"/>
      <c r="D18241" t="inlineStr">
        <is>
          <t>hoãn thi hành một bản án, cho hoãn lại</t>
        </is>
      </c>
    </row>
    <row r="18242">
      <c r="A18242" t="inlineStr">
        <is>
          <t>strafbar</t>
        </is>
      </c>
      <c r="B18242" t="inlineStr"/>
      <c r="C18242" t="inlineStr"/>
      <c r="D18242" t="inlineStr">
        <is>
          <t>có thể kiện - blameworthy - có tội, phạm tội, tội ác - đáng khiển trách, tội lỗi - đáng bị phạt, có thể bị phạt - hình phạt, hình sự, có thể bị hình phạt, coi như hình phạt, dùng làm nơi hình phạt - có thể bị trừng phạt, trừng phạt, đáng trừng trị = sich strafbar machen +</t>
        </is>
      </c>
    </row>
    <row r="18243">
      <c r="A18243" t="inlineStr">
        <is>
          <t>Strafbarkeit</t>
        </is>
      </c>
      <c r="B18243" t="inlineStr"/>
      <c r="C18243" t="inlineStr"/>
      <c r="D18243" t="inlineStr">
        <is>
          <t>sự phạm tội, sự có tội, tính chất trọng tội - - tính đáng trừng phạt, tính đáng trừng trị, tình trạng có thể bị trừng phạt, tình trạng có thể bị trừng trị</t>
        </is>
      </c>
    </row>
    <row r="18244">
      <c r="A18244" t="inlineStr">
        <is>
          <t>strafen</t>
        </is>
      </c>
      <c r="B18244" t="inlineStr"/>
      <c r="C18244" t="inlineStr"/>
      <c r="D18244" t="inlineStr">
        <is>
          <t>trừng phạt, trừng trị, đánh đập - khép vào kỷ luật, đưa vào kỷ luật, rèn luyện - phạt, cho ăn đòn nặng, làm nhoài, làm kiệt sức, ăn nhiều, ăn lấy ăn để, hành hạ, ngược đãi - bắn phá, oanh tạc, khiển trách, quở trách, mắng như tát nước vào mặt, quất túi bụi</t>
        </is>
      </c>
    </row>
    <row r="18245">
      <c r="A18245" t="inlineStr">
        <is>
          <t>strafend</t>
        </is>
      </c>
      <c r="B18245" t="inlineStr"/>
      <c r="C18245" t="inlineStr"/>
      <c r="D18245" t="inlineStr">
        <is>
          <t>phạt, trừng phạt, trừng trị, để trừng phạt, để trừng trị</t>
        </is>
      </c>
    </row>
    <row r="18246">
      <c r="A18246" t="inlineStr">
        <is>
          <t>straff</t>
        </is>
      </c>
      <c r="B18246" t="inlineStr"/>
      <c r="C18246" t="inlineStr"/>
      <c r="D18246" t="inlineStr">
        <is>
          <t>kéo căng, căng, tốt, chạy tốt, căng thẳng - găng - kín, không thấm, không rỉ, chặt, khít, chật, bó sát, khó khăn, khan hiếm, keo cú, biển lận, say bí tỉ, say sưa, sít, khít khao, chặt chẽ</t>
        </is>
      </c>
    </row>
    <row r="18247">
      <c r="A18247" t="inlineStr">
        <is>
          <t>straffen</t>
        </is>
      </c>
      <c r="B18247" t="inlineStr"/>
      <c r="C18247" t="inlineStr"/>
      <c r="D18247" t="inlineStr">
        <is>
          <t>chặt, căng, khít lại, căng ra, căng thẳng ra, mím chặt, thắt chặt, siết chặt, kéo căng, giữ chặt = sich straffen +</t>
        </is>
      </c>
    </row>
    <row r="18248">
      <c r="A18248" t="inlineStr">
        <is>
          <t>Straffheit</t>
        </is>
      </c>
      <c r="B18248" t="inlineStr"/>
      <c r="C18248" t="inlineStr"/>
      <c r="D18248" t="inlineStr">
        <is>
          <t>tính căng, tình trạng tốt, tính căng thẳng, tình trạng căng thẳng - tình trạng căng - - tính chất kín, tính không thấm rỉ, tính chất chật, tính bó sát, tính chất căng, tính chất căng thẳng, tính chất khó khăn, tính khan hiếm, tính khó hiếm</t>
        </is>
      </c>
    </row>
    <row r="18249">
      <c r="A18249" t="inlineStr">
        <is>
          <t>Strafgericht</t>
        </is>
      </c>
      <c r="B18249" t="inlineStr"/>
      <c r="C18249" t="inlineStr"/>
      <c r="D18249" t="inlineStr">
        <is>
          <t>sự xét xử, quyết định của toà, phán quyết, án, sự trừng phạt, sự trừng trị, điều bất hạnh, sự phê bình, sự chỉ trích, ý kiến, cách nhìn, sự đánh giá, óc phán đoán, sức phán đoán - óc suy xét, lương tri</t>
        </is>
      </c>
    </row>
    <row r="18250">
      <c r="A18250" t="inlineStr">
        <is>
          <t>Straflosigkeit</t>
        </is>
      </c>
      <c r="B18250" t="inlineStr"/>
      <c r="C18250" t="inlineStr"/>
      <c r="D18250" t="inlineStr">
        <is>
          <t>sự được miễn hình phạt, sự không bị trừng phạt, sự không bị thiệt hại, sự không bị mất mát = die Straflosigkeit +</t>
        </is>
      </c>
    </row>
    <row r="18251">
      <c r="A18251" t="inlineStr">
        <is>
          <t>Strafporto</t>
        </is>
      </c>
      <c r="B18251" t="inlineStr"/>
      <c r="C18251" t="inlineStr"/>
      <c r="D18251" t="inlineStr">
        <is>
          <t>phần chất thêm, số lượng chất thêm, số tiền tính thêm, thuế phạt thêm, dấu đóng chồng, quá tải, nạp quá</t>
        </is>
      </c>
    </row>
    <row r="18252">
      <c r="A18252" t="inlineStr">
        <is>
          <t>Strafpredigt</t>
        </is>
      </c>
      <c r="B18252" t="inlineStr"/>
      <c r="C18252" t="inlineStr"/>
      <c r="D18252" t="inlineStr">
        <is>
          <t>bài diễn thuyết, bài lên lớp, bài thuyết trình, bài nói chuyện, lời la mắng, lời quở trách - cải lông, pháo hoa, pháo sáng, pháo thăng thiên, tên lửa, rôcket, phản lực - sự lợp bằng nói acđoa, ngói acđoa, sự đề cử = jemandem eine Strafpredigt halten +</t>
        </is>
      </c>
    </row>
    <row r="18253">
      <c r="A18253" t="inlineStr">
        <is>
          <t>strafrechtlich</t>
        </is>
      </c>
      <c r="B18253" t="inlineStr"/>
      <c r="C18253" t="inlineStr"/>
      <c r="D18253" t="inlineStr">
        <is>
          <t>hình phạt, hình sự, có thể bị hình phạt, coi như hình phạt, dùng làm nơi hình phạt = strafrechtlich verfolgen +</t>
        </is>
      </c>
    </row>
    <row r="18254">
      <c r="A18254" t="inlineStr">
        <is>
          <t>Strahl</t>
        </is>
      </c>
      <c r="B18254" t="inlineStr"/>
      <c r="C18254" t="inlineStr"/>
      <c r="D18254"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rầm, đòn, cán, bắp, trục cuốn chỉ, gạc chính, đòn cân bằng, con lắc, sườn ngang của sàn tàu, sống neo, tín hiệu rađiô, tầm xa, tia, chùm, vẻ tươi cười rạng rỡ - huyền, màu đen nhánh, màu đen như hạt huyền, vòi, vòi phun, giclơ, máy bay phản lực - cá đuối, tia &amp; ), tia hy vọng, bán kính, hoa phía ngoài của cụm hoa đầu, cánh sao, tai cây = der Strahl + = der Strahl + = der kleine Strahl +</t>
        </is>
      </c>
    </row>
    <row r="18255">
      <c r="A18255" t="inlineStr">
        <is>
          <t>Strahlantrieb</t>
        </is>
      </c>
      <c r="B18255" t="inlineStr"/>
      <c r="C18255" t="inlineStr"/>
      <c r="D18255" t="inlineStr">
        <is>
          <t>sự đẩy đi do phản lực, sự chuyển động do phản lực</t>
        </is>
      </c>
    </row>
    <row r="18256">
      <c r="A18256" t="inlineStr">
        <is>
          <t>Strahlen</t>
        </is>
      </c>
      <c r="B18256" t="inlineStr"/>
      <c r="C18256" t="inlineStr"/>
      <c r="D18256" t="inlineStr">
        <is>
          <t>sự sáng chói, sự chiếu, sự rọi</t>
        </is>
      </c>
    </row>
    <row r="18257">
      <c r="A18257" t="inlineStr">
        <is>
          <t>strahlen</t>
        </is>
      </c>
      <c r="B18257" t="inlineStr"/>
      <c r="C18257" t="inlineStr"/>
      <c r="D18257" t="inlineStr">
        <is>
          <t>chiếu sáng, chói loà, nhìn trừng trừng, nhìn giận dữ, tỏ vẻ bằng cái nhìn trừng trừng - soi sáng &amp; ), làm sáng ngời, cho ánh sáng rọi vào, chiếu rọi - toả ra chiếu ra, phát ra, bắn tia, bức xạ, phát xạ, toả ra, lộ ra, phát thanh - toả, rọi, chiếu - chiếc sáng, toả sáng, soi sáng, sáng, bóng, giỏi, cừ, trội, đánh bóng = strahlen + = strahlen vor +</t>
        </is>
      </c>
    </row>
    <row r="18258">
      <c r="A18258" t="inlineStr">
        <is>
          <t>strahlend</t>
        </is>
      </c>
      <c r="B18258" t="inlineStr"/>
      <c r="C18258" t="inlineStr"/>
      <c r="D18258" t="inlineStr">
        <is>
          <t>cháy, bùng cháy, bốc cháy, bừng lên, sáng lên, rạng lên, ngời lên - to, rộng, to lớn, nặng nề, sáng ngời, rạng rỡ - sáng, sáng chói, tươi, sáng sủa, rực rỡ, sáng dạ, thông minh, nhanh trí, vui tươi, lanh lợi, hoạt bát, nhanh nhẹn - chói loà, tài giỏi, lỗi lạc - bóng, láng, chói lọi, huy hoàng, xán lạn, lộng lẫy - sáng rực, nắng chói, toả sáng, toả nhiệt, phát sáng, phát xạ, bức xạ, hớn hở, toả ra - - - lấp lánh, lóng lánh, sủi tăm - có nhiều sao, như sao = strahlend +</t>
        </is>
      </c>
    </row>
    <row r="18259">
      <c r="A18259" t="inlineStr">
        <is>
          <t>Strahlenkranz</t>
        </is>
      </c>
      <c r="B18259" t="inlineStr"/>
      <c r="C18259" t="inlineStr"/>
      <c r="D18259" t="inlineStr">
        <is>
          <t>tán mặt trăng, mặt trời), đèn treo tròn, điện hoa, vành, thân răng</t>
        </is>
      </c>
    </row>
    <row r="18260">
      <c r="A18260" t="inlineStr">
        <is>
          <t>Strahlenkrone</t>
        </is>
      </c>
      <c r="B18260" t="inlineStr"/>
      <c r="C18260" t="inlineStr"/>
      <c r="D18260" t="inlineStr">
        <is>
          <t>hào quang, quầng</t>
        </is>
      </c>
    </row>
    <row r="18261">
      <c r="A18261" t="inlineStr">
        <is>
          <t>Strahlenlehre</t>
        </is>
      </c>
      <c r="B18261" t="inlineStr"/>
      <c r="C18261" t="inlineStr"/>
      <c r="D18261" t="inlineStr">
        <is>
          <t>khoa tia X</t>
        </is>
      </c>
    </row>
    <row r="18262">
      <c r="A18262" t="inlineStr">
        <is>
          <t>Strahltriebwerk</t>
        </is>
      </c>
      <c r="B18262" t="inlineStr"/>
      <c r="C18262" t="inlineStr"/>
      <c r="D18262" t="inlineStr">
        <is>
          <t>xà, rầm, đòn, cán, bắp, trục cuốn chỉ, gạc chính, đòn cân bằng, con lắc, sườn ngang của sàn tàu, sống neo, tín hiệu rađiô, tầm xa, tia, chùm, vẻ tươi cười rạng rỡ - huyền, màu đen nhánh, màu đen như hạt huyền, vòi, vòi phun, giclơ, máy bay phản lực</t>
        </is>
      </c>
    </row>
    <row r="18263">
      <c r="A18263" t="inlineStr">
        <is>
          <t>Strahlung</t>
        </is>
      </c>
      <c r="B18263" t="inlineStr"/>
      <c r="C18263" t="inlineStr"/>
      <c r="D18263" t="inlineStr">
        <is>
          <t>sự bức xạ, sự phát xạ, sự toả ra, bức xạ = die kosmische Strahlung +</t>
        </is>
      </c>
    </row>
    <row r="18264">
      <c r="A18264" t="inlineStr">
        <is>
          <t>Strahlungsmesser</t>
        </is>
      </c>
      <c r="B18264" t="inlineStr"/>
      <c r="C18264" t="inlineStr"/>
      <c r="D18264" t="inlineStr">
        <is>
          <t>cái đo nhật xạ, cái đo quang hoá - cái đo bức xạ</t>
        </is>
      </c>
    </row>
    <row r="18265">
      <c r="A18265" t="inlineStr">
        <is>
          <t>stramm</t>
        </is>
      </c>
      <c r="B18265" t="inlineStr"/>
      <c r="C18265" t="inlineStr"/>
      <c r="D18265" t="inlineStr">
        <is>
          <t>kéo căng, căng, tốt, chạy tốt, căng thẳng</t>
        </is>
      </c>
    </row>
    <row r="18266">
      <c r="A18266" t="inlineStr">
        <is>
          <t>Strand</t>
        </is>
      </c>
      <c r="B18266" t="inlineStr"/>
      <c r="C18266" t="inlineStr"/>
      <c r="D18266" t="inlineStr">
        <is>
          <t>sỏi cát, bãi biển - cát, bãi cát, lớp cát, bờ biển, tính kiên định, sức chịu đựng, lòng can đảm, màu cát - bờ, phần đất giữa hai nước triều, cột trụ - tao, thành phần, bộ phận = am Strand + = auf den Strand ziehen + = am Strand spazieren gehen + = der Ausläufer der Welle am Strand +</t>
        </is>
      </c>
    </row>
    <row r="18267">
      <c r="A18267" t="inlineStr">
        <is>
          <t>Strandbad</t>
        </is>
      </c>
      <c r="B18267" t="inlineStr"/>
      <c r="C18267" t="inlineStr"/>
      <c r="D18267" t="inlineStr">
        <is>
          <t>bể bơi công cộng ngoài trời, bâi biển</t>
        </is>
      </c>
    </row>
    <row r="18268">
      <c r="A18268" t="inlineStr">
        <is>
          <t>stranden</t>
        </is>
      </c>
      <c r="B18268" t="inlineStr"/>
      <c r="C18268" t="inlineStr"/>
      <c r="D18268" t="inlineStr">
        <is>
          <t>dựa vào, căn cứ vào, đặt vào, truyền thụ những kiến thức vững vàng, đặt nền, đặt xuống đất, làm cho mắc cạn, làm cho không cất cánh, bắn rơi, làm rơi xuống đất, tiếp đất - mắc cạn, hạ cánh - làm mắc cạn, đánh đứt một tao, bện bằng tao</t>
        </is>
      </c>
    </row>
    <row r="18269">
      <c r="A18269" t="inlineStr">
        <is>
          <t>Strandgut</t>
        </is>
      </c>
      <c r="B18269" t="inlineStr"/>
      <c r="C18269" t="inlineStr"/>
      <c r="D18269" t="inlineStr">
        <is>
          <t>sự nổi, sự trôi lềnh bềnh, quyền thu hồi vật nổi, vật nổi, thuyền bè trên sông, mảng nối, phần tàu trên mặt nước - vật nổi lềnh bềnh, trứng con trai - hàng hoá vứt xuống biển cho nhẹ tàu, hàng hoá vứt đi trôi giạt vào bờ - vật trôi giạt, vật vô chủ, trẻ bị bỏ rơi, trẻ bơ vơ - sự phá hỏng, sự tàn phá, sự phá hoại, sự sụp đổ, vật đổ nát, gạch vụn, xác tàu chìm, tàu chìm, người suy nhược, người tàn phế</t>
        </is>
      </c>
    </row>
    <row r="18270">
      <c r="A18270" t="inlineStr">
        <is>
          <t>Strandpromenade</t>
        </is>
      </c>
      <c r="B18270" t="inlineStr"/>
      <c r="C18270" t="inlineStr"/>
      <c r="D18270" t="inlineStr">
        <is>
          <t>cuộc đi dạo, cuộc đi chơi, nơi dạo chơi</t>
        </is>
      </c>
    </row>
    <row r="18271">
      <c r="A18271" t="inlineStr">
        <is>
          <t>Strang</t>
        </is>
      </c>
      <c r="B18271" t="inlineStr"/>
      <c r="C18271" t="inlineStr"/>
      <c r="D18271" t="inlineStr">
        <is>
          <t>nùi, con, vòng sắt, vòng dây - cuộn chỉ, cuộc len, đàn vịt trời đang bay, việc rắc rối như mớ bòng bong - bờ, tao, thành phần, bộ phận - dây kéo, số nhiều) dấu, vết, vết tích, một chút, chút ít = der Strang + = der Strang +</t>
        </is>
      </c>
    </row>
    <row r="18272">
      <c r="A18272" t="inlineStr">
        <is>
          <t>Strangpresse</t>
        </is>
      </c>
      <c r="B18272" t="inlineStr"/>
      <c r="C18272" t="inlineStr"/>
      <c r="D18272" t="inlineStr">
        <is>
          <t>người đi nặng nề, người lê bước, người làm cần cù, người làm cật lực</t>
        </is>
      </c>
    </row>
    <row r="18273">
      <c r="A18273" t="inlineStr">
        <is>
          <t>Strapaze</t>
        </is>
      </c>
      <c r="B18273" t="inlineStr"/>
      <c r="C18273" t="inlineStr"/>
      <c r="D18273" t="inlineStr">
        <is>
          <t>sự mệt mỏi, sự mệt nhọc, sự mỏi, công việc mệt nhọc, công việc lao khổ, fatigue-duty, quần áo lao động</t>
        </is>
      </c>
    </row>
    <row r="18274">
      <c r="A18274" t="inlineStr">
        <is>
          <t>Stratege</t>
        </is>
      </c>
      <c r="B18274" t="inlineStr"/>
      <c r="C18274" t="inlineStr"/>
      <c r="D18274" t="inlineStr">
        <is>
          <t>nhà chiến lược</t>
        </is>
      </c>
    </row>
    <row r="18275">
      <c r="A18275" t="inlineStr">
        <is>
          <t>Strategie</t>
        </is>
      </c>
      <c r="B18275" t="inlineStr"/>
      <c r="C18275" t="inlineStr"/>
      <c r="D18275" t="inlineStr">
        <is>
          <t>khoa học chiến lược - chiến lược</t>
        </is>
      </c>
    </row>
    <row r="18276">
      <c r="A18276" t="inlineStr">
        <is>
          <t>strategisch</t>
        </is>
      </c>
      <c r="B18276" t="inlineStr"/>
      <c r="C18276" t="inlineStr"/>
      <c r="D18276" t="inlineStr">
        <is>
          <t>chiến lược</t>
        </is>
      </c>
    </row>
    <row r="18277">
      <c r="A18277" t="inlineStr">
        <is>
          <t>Strauch</t>
        </is>
      </c>
      <c r="B18277" t="inlineStr"/>
      <c r="C18277" t="inlineStr"/>
      <c r="D18277" t="inlineStr">
        <is>
          <t>bụi cây, bụi rậm, rừng cây bụi, râu rậm, tóc râm, biển hàng rượu, quán rượu, ống lót, cái lót trục, ống phát hoả = der Strauch +</t>
        </is>
      </c>
    </row>
    <row r="18278">
      <c r="A18278" t="inlineStr">
        <is>
          <t>straucheln</t>
        </is>
      </c>
      <c r="B18278" t="inlineStr"/>
      <c r="C18278" t="inlineStr"/>
      <c r="D18278" t="inlineStr">
        <is>
          <t>dao động, nản chí, chùn bước, nao núng, nói ấp úng, nói ngập ngừng, đi loạng choạng, vấp ngã, ấp úng nói ra, ngập ngừng nói ra - bước nhẹ, đi nhẹ bước, nhảy múa nhẹ nhàng, trật bước, hụt chân, bước hụt, vấp, lầm, lầm lỗi, nói lỡ lời, ngáng, ngoéo, làm cho vấp ngã, thả trượt, nhả</t>
        </is>
      </c>
    </row>
    <row r="18279">
      <c r="A18279" t="inlineStr">
        <is>
          <t>Strauchwerk</t>
        </is>
      </c>
      <c r="B18279" t="inlineStr"/>
      <c r="C18279" t="inlineStr"/>
      <c r="D18279" t="inlineStr">
        <is>
          <t>dạng cây bụi, có nhiều cây bụi</t>
        </is>
      </c>
    </row>
    <row r="18280">
      <c r="A18280" t="inlineStr">
        <is>
          <t>Strebe</t>
        </is>
      </c>
      <c r="B18280" t="inlineStr"/>
      <c r="C18280" t="inlineStr"/>
      <c r="D18280" t="inlineStr">
        <is>
          <t>vật nối, trụ chống, thanh giằng, đôi, dây đeo quần, dây brơten, dây căng trống, cái khoan quay tay, cái vặn ốc quay tay brace and bit), dấu ngoặc ôm, dây lèo - của proposition, mệnh đề, của propeller, , của property, đồ dùng sân khấu, cái chống, nạng chống, người chống đỡ, người đứng mũi chịu sào, cột trụ, cẳng chân - chống bằng cột, buộc vào cọc - dây néo, sự trở lại, sự lưu lại, sự đình lại, sự hoãn lại, sự ngăn cản, sự trở ngại, sự chịu đựng, khả năng chịu đựng, sự bền bỉ, sự dẻo dai, chỗ nương tựa, cái chống đỡ, corset</t>
        </is>
      </c>
    </row>
    <row r="18281">
      <c r="A18281" t="inlineStr">
        <is>
          <t>Strebebalken</t>
        </is>
      </c>
      <c r="B18281" t="inlineStr"/>
      <c r="C18281" t="inlineStr"/>
      <c r="D18281" t="inlineStr">
        <is>
          <t>bờ, bờ biển, phần đất giữa hai nước triều, cột trụ - dáng đi khệnh khạng, thanh chống</t>
        </is>
      </c>
    </row>
    <row r="18282">
      <c r="A18282" t="inlineStr">
        <is>
          <t>Streben</t>
        </is>
      </c>
      <c r="B18282" t="inlineStr"/>
      <c r="C18282" t="inlineStr"/>
      <c r="D18282" t="inlineStr">
        <is>
          <t>mối lo, mối lo âu, mối băn khoăn, sự lo lắng, lòng ước ao, lòng khao khát, sự khắc khoải - nguyện vọng, khát vọng, sự hít vào, sự thở vào, tiếng hơi, sự hút - sự đuổi theo, sự đuổi bắt, sự truy nã, sự truy kích, sự theo đuổi, sự đeo đuổi, sự đi tìm, sự mưu cầu, nghề nghiệp theo đuổi, công việc đeo đuổi, thú vui đeo đuổi - sự truy tìm, sự truy lùng, cái đang tìm kiếm, cái đang truy lùng, sự điều tra, cuộc điều tra, ban điều tra</t>
        </is>
      </c>
    </row>
    <row r="18283">
      <c r="A18283" t="inlineStr">
        <is>
          <t>streben</t>
        </is>
      </c>
      <c r="B18283" t="inlineStr"/>
      <c r="C18283" t="inlineStr"/>
      <c r="D18283" t="inlineStr">
        <is>
          <t>nhắm, chĩa, giáng, nện, ném, hướng vào, tập trung vào, xoáy vào, nhắm mục đích, có ý định, ngấp nghé, mong mỏi, định, cố gắng = streben + = streben nach +</t>
        </is>
      </c>
    </row>
    <row r="18284">
      <c r="A18284" t="inlineStr">
        <is>
          <t>Strebepfeiler</t>
        </is>
      </c>
      <c r="B18284" t="inlineStr"/>
      <c r="C18284" t="inlineStr"/>
      <c r="D18284" t="inlineStr">
        <is>
          <t>giới hạn, biên giới, chỗ tiếp giáp, tường chống, trụ chống, trụ đá - trụ ốp tường, trụ tường, núi ngang, hoành sơn, chỗ tựa, sự ủng hộ = der Strebepfeiler +</t>
        </is>
      </c>
    </row>
    <row r="18285">
      <c r="A18285" t="inlineStr">
        <is>
          <t>Streber</t>
        </is>
      </c>
      <c r="B18285" t="inlineStr"/>
      <c r="C18285" t="inlineStr"/>
      <c r="D18285" t="inlineStr">
        <is>
          <t>ca, chén vại, chén, mồm, miệng, mặt, ảnh căn cước, thằng ngốc, thằng khờ, anh chàng cả tin, học sinh chăm học, học sinh học gạo - người đẩy, vật đẩy, máy bay cánh quạt đẩy pusher aeroplane) - sự học gạo, bài học khó, công việc khó</t>
        </is>
      </c>
    </row>
    <row r="18286">
      <c r="A18286" t="inlineStr">
        <is>
          <t>Strebsamkeit</t>
        </is>
      </c>
      <c r="B18286" t="inlineStr"/>
      <c r="C18286" t="inlineStr"/>
      <c r="D18286" t="inlineStr">
        <is>
          <t>sự có nhiều khát vọng, sự có nhiều tham vọng</t>
        </is>
      </c>
    </row>
    <row r="18287">
      <c r="A18287" t="inlineStr">
        <is>
          <t>Streckbarkeit</t>
        </is>
      </c>
      <c r="B18287" t="inlineStr"/>
      <c r="C18287" t="inlineStr"/>
      <c r="D18287" t="inlineStr">
        <is>
          <t>tính mềm, tính dễ uốn, tính dễ kéo sợi, tính dễ uốn nắn, tính dễ bảo</t>
        </is>
      </c>
    </row>
    <row r="18288">
      <c r="A18288" t="inlineStr">
        <is>
          <t>Strecke</t>
        </is>
      </c>
      <c r="B18288" t="inlineStr"/>
      <c r="C18288" t="inlineStr"/>
      <c r="D18288" t="inlineStr">
        <is>
          <t>sự săn đuổi, sự giết chóc, sự tàn sát, sự khám xét, sự lùng sục - 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con đường, đường sắt, đường phố, số nhiều) vũng tàu - sự căng ra, sự duỗi ra, quãng, dải, khoảng, nghĩa rộng, nghĩa suy ra, mạch đường, một năm tù, thời hạn ở tù - vùng, miền, bộ máy, luận văn ngắn - đường đi, lối đi, đoạn đường, quãng đường, khoảng cách, phía, phương, hướng, chiều, phương kế, biện pháp, cá tính, lề thói, việc, thẩm quyền, vùng ở gần, tình trạng, tình hình, giả định, giả thuyết - mức độ, chừng mực, loại, mặt, phương diện, sự tiến bộ, sự thịnh vượng, quy mô, ngành kinh doanh, phạm vi hoạt động, sự chạy, tốc độ, đằng = die Strecke + = die kurze Strecke + = die letzte Strecke + = die gerade Strecke + = die Strecke sperren + = auf freier Strecke + = eine kleine Strecke + = zur Strecke bringen + = die ausgebeutete Strecke + = jemanden zur Strecke bringen + = jemanden zur Strecke bringen +</t>
        </is>
      </c>
    </row>
    <row r="18289">
      <c r="A18289" t="inlineStr">
        <is>
          <t>Strecken</t>
        </is>
      </c>
      <c r="B18289" t="inlineStr"/>
      <c r="C18289" t="inlineStr"/>
      <c r="D18289" t="inlineStr">
        <is>
          <t>sự làm sưng phồng, sự làm căng phồng, sự sưng phồng, sự căng phồng - sự căng ra, sự duỗi ra, quãng, dải, khoảng, nghĩa rộng, nghĩa suy ra, mạch đường, một năm tù, thời hạn ở tù = über kurze Strecken laufen +</t>
        </is>
      </c>
    </row>
    <row r="18290">
      <c r="A18290" t="inlineStr">
        <is>
          <t>Streckenarbeiter</t>
        </is>
      </c>
      <c r="B18290" t="inlineStr"/>
      <c r="C18290" t="inlineStr"/>
      <c r="D18290" t="inlineStr">
        <is>
          <t>công nhân đặt và sửa đường ray</t>
        </is>
      </c>
    </row>
    <row r="18291">
      <c r="A18291" t="inlineStr">
        <is>
          <t>Streckmuskel</t>
        </is>
      </c>
      <c r="B18291" t="inlineStr"/>
      <c r="C18291" t="inlineStr"/>
      <c r="D18291" t="inlineStr">
        <is>
          <t>cơ duỗi extensor musicle)</t>
        </is>
      </c>
    </row>
    <row r="18292">
      <c r="A18292" t="inlineStr">
        <is>
          <t>Streckung</t>
        </is>
      </c>
      <c r="B18292" t="inlineStr"/>
      <c r="C18292" t="inlineStr"/>
      <c r="D18292" t="inlineStr">
        <is>
          <t>sự duỗi thẳng ra, sự đưa ra, sự kéo dài ra, sự gia hạn, sự mở rộng, phần kéo dài, phần mở rộng, phần nối thêm, sự dàn rộng ra, lớp đại học mở rộng, lớp đại học nhân dân - lớp đại học buổi tối, lớp đại học bằng thư University Extension), sự làm dốc hết sức, sự dành cho, sự gửi tới, sự chép ra chữ thường, sự giãn, độ giãn</t>
        </is>
      </c>
    </row>
    <row r="18293">
      <c r="A18293" t="inlineStr">
        <is>
          <t>Streich</t>
        </is>
      </c>
      <c r="B18293" t="inlineStr"/>
      <c r="C18293" t="inlineStr"/>
      <c r="D18293" t="inlineStr">
        <is>
          <t>cú đánh đòn, tai hoạ, điều gây xúc động mạnh, cú choáng người, sự nở hoa, ngọn gió, hơi thổi, sự thổi, sự hỉ, trứng ruồi, trứng nhặng fly) - sự lẫn trốn kiềm chế, sự tự do phóng túng, sự trốn, hành động hoang toàng - chuyện vớ vẩn, chuyện tào lao, trò gian trá, trò xảo trá - cuộc vui nhộn, sự vui đùa, sự nô đùa, sự đùa giỡn - sự bất lương, tính đểu giả, tính xỏ lá ba que, hành động bất lương, hành vi đểu giả, trò tinh quái, trò nghịch ác - trò chơi ác, trò chơi khăm, trò đùa nhả, sự trục trặc - cách sắp đặt, các thiết bị, cách ăn mặc, thiết bị, con thú đực chỉ có một hòn dái, con thú đực bị thiến sót, sự lừa đảo, sự lừa gạt, thủ đoạn xảo trá, sự mua vét hàng hoá để đầu cơ - sự đầu cơ làm biến động thị trường chứng khoán - 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 - mưu mẹo, thủ đoạn đánh lừa, trò bịp bợm, trò choi xỏ, trò ranh ma, trò tinh nghịch, ngón, phép, mánh khoé, mánh lới nhà nghề, trò, trò khéo, thói, tật, phiên làm việc ở buồng lái = der böse Streich + = der dumme Streich + = der törichte Streich + = ein übler Streich + = einen Streich spielen + = jemandem einen Streich spielen +</t>
        </is>
      </c>
    </row>
    <row r="18294">
      <c r="A18294" t="inlineStr">
        <is>
          <t>Streicheln</t>
        </is>
      </c>
      <c r="B18294" t="inlineStr"/>
      <c r="C18294" t="inlineStr"/>
      <c r="D18294" t="inlineStr">
        <is>
          <t>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t>
        </is>
      </c>
    </row>
    <row r="18295">
      <c r="A18295" t="inlineStr">
        <is>
          <t>streicheln</t>
        </is>
      </c>
      <c r="B18295" t="inlineStr"/>
      <c r="C18295" t="inlineStr"/>
      <c r="D18295" t="inlineStr">
        <is>
          <t>vuốt ve, mơn trớn, âu yếm - hí hửng - giấu trong lòng bàn tay, sờ bằng gan bàn tay, hối lộ, đút lót, đánh lừa, đánh lộn sòng, đánh tráo - đứng lái</t>
        </is>
      </c>
    </row>
    <row r="18296">
      <c r="A18296" t="inlineStr">
        <is>
          <t>Streichen</t>
        </is>
      </c>
      <c r="B18296" t="inlineStr"/>
      <c r="C18296" t="inlineStr"/>
      <c r="D18296" t="inlineStr">
        <is>
          <t>cuộc đình công, cuộc bãi công, mẻ đúc, sự đột nhiên dò đúng, sự phất, sự xuất kích, que gạt</t>
        </is>
      </c>
    </row>
    <row r="18297">
      <c r="A18297" t="inlineStr">
        <is>
          <t>streichen</t>
        </is>
      </c>
      <c r="B18297" t="inlineStr"/>
      <c r="C18297" t="inlineStr"/>
      <c r="D18297" t="inlineStr">
        <is>
          <t>gạch đi, xoá đi, bỏ đi - chui, dập, bỏ, loại bỏ, vứt bỏ, đuổi ra, thải hồi - sơn, quét sơn, vẽ, tô vẽ, mô tả, đánh phấn, vẽ tranh, thoa phấn - đứng lái, vuốt ve = streichen + = streichen + = streichen +</t>
        </is>
      </c>
    </row>
    <row r="18298">
      <c r="A18298" t="inlineStr">
        <is>
          <t>Streicher</t>
        </is>
      </c>
      <c r="B18298" t="inlineStr"/>
      <c r="C18298" t="inlineStr"/>
      <c r="D18298" t="inlineStr">
        <is>
          <t>lùm cây, nhà nghỉ mát trong kùm cây, nhà ở, buồng the, phòng khuê, neo đằng mũi bower anchor), dây cáp buộc neo đằng mũi bower cable) = die Streicher +</t>
        </is>
      </c>
    </row>
    <row r="18299">
      <c r="A18299" t="inlineStr">
        <is>
          <t>Streichholz</t>
        </is>
      </c>
      <c r="B18299" t="inlineStr"/>
      <c r="C18299" t="inlineStr"/>
      <c r="D18299" t="inlineStr">
        <is>
          <t>ánh sáng, ánh sáng mặt trời, ánh sáng ban ngày, nguồn ánh sáng, đèn đuốc, lửa, tia lửa, diêm, đóm, sự hiểu biết, trí thức, trí tuệ, chân lý, trạng thái, phương diện, quan niệm, sự soi sáng - sự làm sáng tỏ, những sự kiện làm sáng tỏ, những phát minh làm sáng tỏ, ánh sáng của thượng đế, sinh khí, sự tinh anh, ánh, sự nhìn, đôi mắt, cửa, lỗ sáng, khả năng, chỗ sáng - ngòi, cuộc thi đấu, địch thủ, đối thủ, người ngang tài, người ngang sức, cái xứng nhau, cái hợp nhau, sự kết hôn, hôn nhân, đám = ein Streichholz anzünden + = Darf ich Sie um ein Streichholz bitten? +</t>
        </is>
      </c>
    </row>
    <row r="18300">
      <c r="A18300" t="inlineStr">
        <is>
          <t>Streichquartett</t>
        </is>
      </c>
      <c r="B18300" t="inlineStr"/>
      <c r="C18300" t="inlineStr"/>
      <c r="D18300" t="inlineStr">
        <is>
          <t>bộ tư đàn dây, bản nhạc cho bộ tư đàn dây</t>
        </is>
      </c>
    </row>
    <row r="18301">
      <c r="A18301" t="inlineStr">
        <is>
          <t>Streichung</t>
        </is>
      </c>
      <c r="B18301" t="inlineStr"/>
      <c r="C18301" t="inlineStr"/>
      <c r="D18301" t="inlineStr">
        <is>
          <t>sự dịu đi, sự yếu đi, sự nhụt đi, sự giảm bớt, sự đỡ, sự ngớt, sự hạ, sự bớt, sự chấm dứt, sự thanh toán, sự huỷ bỏ, sự thủ tiêu - sự sàng lọc, sự cắt bỏ</t>
        </is>
      </c>
    </row>
    <row r="18302">
      <c r="A18302" t="inlineStr">
        <is>
          <t>Streifen</t>
        </is>
      </c>
      <c r="B18302" t="inlineStr"/>
      <c r="C18302" t="inlineStr"/>
      <c r="D18302" t="inlineStr">
        <is>
          <t>dải, băng, đai, nẹp, dải đóng gáy sách, dải cổ áo, dải băng, đoàn, toán, lũ, bọn, bầy, dàn nhạc, ban nhạc - 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giàn, giá phơi, bông, đóm lửa, tàn lửa, lớp, mảnh dẹt, váy, cây cẩm chướng hoa vằn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đường sọc, vệt, vỉa, tính, nét, nết, chất, hồi, thời kỳ, cơn - sọc, vằn, quân hàm, lon, con hổ, loại - dây, băng ghi âm, băng điện tín, dây chăng ở đích - tĩnh mạch, gân lá, gân cánh, vân, mạch, nguồn cảm hứng, đặc tính, tâm trạng, xu hướng, lối, điệu - đới, khu vực, miền, vùng, dây nịt, dây dưng = der breite Streifen + = der schmale Streifen + = in Streifen teilen + = mit Streifen versehen + = ein drei Fuß breiter Streifen + = durch Band, Streifen kennzeichnen +</t>
        </is>
      </c>
    </row>
    <row r="18303">
      <c r="A18303" t="inlineStr">
        <is>
          <t>streifen</t>
        </is>
      </c>
      <c r="B18303" t="inlineStr"/>
      <c r="C18303" t="inlineStr"/>
      <c r="D18303" t="inlineStr">
        <is>
          <t>chải, quét, vẽ lên, chạm qua, lướt qua, chạm nhẹ phải, lướt phải - sượt qua, làm sầy da, làm xước da, sạt qua - đi chơi rong, đi lang thang - cạo, bào sơ qua, cắt sát, đi lướt sát, hút, suýt, cạo râu, cạo mặt, khó mặc cả, khó chơi - làm cho có đường sọc, làm cho có vệt, thành sọc, thành vệt, thành vỉa, đi nhanh như chớp - - nghiêng, xế, tiến sát gần</t>
        </is>
      </c>
    </row>
    <row r="18304">
      <c r="A18304" t="inlineStr">
        <is>
          <t>Streifenwagen</t>
        </is>
      </c>
      <c r="B18304" t="inlineStr"/>
      <c r="C18304" t="inlineStr"/>
      <c r="D18304" t="inlineStr">
        <is>
          <t>xe tuần tra của cảnh sát = der Streifenwagen +</t>
        </is>
      </c>
    </row>
    <row r="18305">
      <c r="A18305" t="inlineStr">
        <is>
          <t>streifig</t>
        </is>
      </c>
      <c r="B18305" t="inlineStr"/>
      <c r="C18305" t="inlineStr"/>
      <c r="D18305" t="inlineStr">
        <is>
          <t>đẫm nước, đầy nước, ẩm, ỉu, đần độn, u mê, có vẻ đần độn, có vẻ u mê - có đường sọc, có vệt, có vỉa - có sọc, có vằn</t>
        </is>
      </c>
    </row>
    <row r="18306">
      <c r="A18306" t="inlineStr">
        <is>
          <t>Streiflicht</t>
        </is>
      </c>
      <c r="B18306" t="inlineStr"/>
      <c r="C18306" t="inlineStr"/>
      <c r="D18306" t="inlineStr">
        <is>
          <t>ánh sáng bên, đèn bên, thí dụ phụ, sự minh hoạ phụ, đèn hiệu</t>
        </is>
      </c>
    </row>
    <row r="18307">
      <c r="A18307" t="inlineStr">
        <is>
          <t>Streifzug</t>
        </is>
      </c>
      <c r="B18307" t="inlineStr"/>
      <c r="C18307" t="inlineStr"/>
      <c r="D18307" t="inlineStr">
        <is>
          <t>sự đi lang thang, sự đi ngao du, sự nói huyên thiên, sự nói dông dài, sự nói không có mạch lạc, sự viết không có mạch lạc</t>
        </is>
      </c>
    </row>
    <row r="18308">
      <c r="A18308" t="inlineStr">
        <is>
          <t>Streik</t>
        </is>
      </c>
      <c r="B18308" t="inlineStr"/>
      <c r="C18308" t="inlineStr"/>
      <c r="D18308" t="inlineStr">
        <is>
          <t>cuộc đình công, cuộc bãi công, mẻ đúc, sự đột nhiên dò đúng, sự phất, sự xuất kích, que gạt - = der wilde Streik + = in Streik treten + = zum Streik auffordern + = einen Streik abbrechen +</t>
        </is>
      </c>
    </row>
    <row r="18309">
      <c r="A18309" t="inlineStr">
        <is>
          <t>Streikbrecher</t>
        </is>
      </c>
      <c r="B18309" t="inlineStr"/>
      <c r="C18309" t="inlineStr"/>
      <c r="D18309" t="inlineStr">
        <is>
          <t>kẻ phản bội ở lại làm cho chủ, kẻ phản bội, kẻ cờ bạc bịp, tay đại bịp - kẻ tố giác, tên chỉ điểm, kẻ phá hoại cuộc đình công, kẻ đáng khinh - gậy tày, dùi cui, kẻ phản bội trong cuộc bãi công, kẻ phá bãi công - con chuột, kẻ phản đảng, kẻ bỏ đảng trong lúc khó khăn, công nhân không chịu tham gia đình công, người chiếm chỗ làm của công nhân đình công, người chịu nhận tiền lương ít hơn của công đoàn yêu sách - vảy, bệnh ghẻ ở cừu), bệnh nấm vảy, người bần tiện, kẻ phá cuộc đình công, công nhân không tham gia đình công, kẻ nhận làm thay chỗ công nhân đình công = als Streikbrecher arbeiten +</t>
        </is>
      </c>
    </row>
    <row r="18310">
      <c r="A18310" t="inlineStr">
        <is>
          <t>streiken</t>
        </is>
      </c>
      <c r="B18310" t="inlineStr"/>
      <c r="C18310" t="inlineStr"/>
      <c r="D18310">
        <f> streiken +</f>
        <v/>
      </c>
    </row>
    <row r="18311">
      <c r="A18311" t="inlineStr">
        <is>
          <t>Streikende</t>
        </is>
      </c>
      <c r="B18311" t="inlineStr"/>
      <c r="C18311" t="inlineStr"/>
      <c r="D18311" t="inlineStr">
        <is>
          <t>người phụ thợ rèn, búa chuông, cái bật lửa, người bãi công, người đình công, viên hầu cận</t>
        </is>
      </c>
    </row>
    <row r="18312">
      <c r="A18312" t="inlineStr">
        <is>
          <t>Streikposten</t>
        </is>
      </c>
      <c r="B18312" t="inlineStr"/>
      <c r="C18312" t="inlineStr"/>
      <c r="D18312" t="inlineStr">
        <is>
          <t>cọc, đội quân cảnh picquet, piquet), số nhiều) những người đứng gác, người đứng biểu tình, người ngồi biểu tình = mit Streikposten besetzen +</t>
        </is>
      </c>
    </row>
    <row r="18313">
      <c r="A18313" t="inlineStr">
        <is>
          <t>Streit</t>
        </is>
      </c>
      <c r="B18313" t="inlineStr"/>
      <c r="C18313" t="inlineStr"/>
      <c r="D18313" t="inlineStr">
        <is>
          <t>cuộc cãi nhau, cuộc cãi lộn, cuộc đấu khẩu - - ruồi trâu, than cám, gió nhẹ, gió brizơ, sự cãi cọ, sự nổi cáu - thịt nướng - sự đụng, sự va, sự va chạm, sự xung đột - sự tranh giành, cuộc xung đột, sự đối lập, sự mâu thuẫn - sự cãi nhau, sự tranh luận, sự tranh chấp, sự bất hoà, sự ganh đua, sự đua tranh, sự cạnh tranh, luận điểm, luận điệu - cuộc tranh luận, cuộc tranh cãi, cuộc thi, trận đấu, trận giao tranh, cuộc chiến đấu, cuộc đấu tranh - sự tranh cãi, cuộc bàn cãi, cuộc luận chiến, cuộc bút chiến - sự khác nhau, sự không giống nhau, sự không hợp, sự không thích hợp, sự bất đồng, sự không đồng ý kiến - sự gặp gỡ, sự bắt gặp, sự gặp phải, cuộc gặp gỡ, sự chạm trán, sự đọ sức, cuộc chạm trán, cuộc đọ sức, cuộc đấu - thái ấp, đất phong, mối hận thù, mối cừu hận, mối thù truyền kiếp - sự đấu tranh, sự chiến đấu, trận đánh, sự lục đục, khả năng chiến đấu, tính hiếu chiến, máu hăng - cuộc ẩu đả, cuộc đánh nhau - vại, lọ, bình, chai, ) on the jar, on a jar, on jar hé mở, tiếng động chói tai, tiếng ken két làm gai người, sự rung chuyển mạnh, sự chao đảo mạnh, sự choáng người, sự choáng óc - sự gai người, sự bực bội, sự khó chịu, sự không hoà hợp, sự rung, sự chấn động - sự câi nhau, sự gây chuyện, sự sinh sự, mối tranh chấp, mối bất hoà, cớ để phàn nàn, cớ để rầy rà - hàng, dây, dãy nhà phố, hàng ghế, hàng cây, luống, cuộc đi chơi thuyền, sự chèo thuyền, sự om sòm, sự huyên náo, cuộc câi lộn, cuộc đánh lộn, sự khiển trách, sự quở trách, sự mắng mỏ - mảnh nhỏ, mảnh rời, đầu thừa đuôi thẹo, mấu thừa, đoạn cắt, ảnh cắt, kim loại vụn, phế liệu, tóp mỡ, bã cá - cuộc đấm nhau - trụ, cột, xà dọc, Spat, cuộc chọi gà, cuộc đấu võ, sự đấu khẩu - sự cãi nhau ầm ĩ, sự cãi vặt với nhau - - sự không đi đôi, sự không ăn khớp, sự xích mích, sự thay đổi - chiến tranh, đấu tranh - = im Streit + = der laute Streit + = Streit suchen + = der heftige Streit + = Streit bekommen + = Streit anfangen + = in Streit geraten + = den Streit beginnen + = Schluß mit dem Streit! + = er legte den Streit bei +</t>
        </is>
      </c>
    </row>
    <row r="18314">
      <c r="A18314" t="inlineStr">
        <is>
          <t>Streitaxt</t>
        </is>
      </c>
      <c r="B18314" t="inlineStr"/>
      <c r="C18314" t="inlineStr"/>
      <c r="D18314">
        <f> mit der Streitaxt töten +</f>
        <v/>
      </c>
    </row>
    <row r="18315">
      <c r="A18315" t="inlineStr">
        <is>
          <t>streitbar</t>
        </is>
      </c>
      <c r="B18315" t="inlineStr"/>
      <c r="C18315" t="inlineStr"/>
      <c r="D18315" t="inlineStr">
        <is>
          <t>chiến đấu</t>
        </is>
      </c>
    </row>
    <row r="18316">
      <c r="A18316" t="inlineStr">
        <is>
          <t>Streiten</t>
        </is>
      </c>
      <c r="B18316" t="inlineStr"/>
      <c r="C18316" t="inlineStr"/>
      <c r="D18316" t="inlineStr">
        <is>
          <t>sự cãi nhau, sự tranh luận, sự tranh chấp, sự bất hoà, sự ganh đua, sự đua tranh, sự cạnh tranh, luận điểm, luận điệu</t>
        </is>
      </c>
    </row>
    <row r="18317">
      <c r="A18317" t="inlineStr">
        <is>
          <t>Streiter</t>
        </is>
      </c>
      <c r="B18317" t="inlineStr"/>
      <c r="C18317" t="inlineStr"/>
      <c r="D18317" t="inlineStr">
        <is>
          <t>chiến sĩ, chiến binh, người đấu tranh, người chiến đấu, võ sĩ quyền Anh nhà nghề, máy bay chiến đấu, máy bay khu trục</t>
        </is>
      </c>
    </row>
    <row r="18318">
      <c r="A18318" t="inlineStr">
        <is>
          <t>Streitfrage</t>
        </is>
      </c>
      <c r="B18318" t="inlineStr"/>
      <c r="C18318" t="inlineStr"/>
      <c r="D18318" t="inlineStr">
        <is>
          <t>sự tranh cãi, sự tranh luận, điều tranh cãi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câu hỏi, điều bàn đến, điều nói đến</t>
        </is>
      </c>
    </row>
    <row r="18319">
      <c r="A18319" t="inlineStr">
        <is>
          <t>streitig</t>
        </is>
      </c>
      <c r="B18319" t="inlineStr"/>
      <c r="C18319" t="inlineStr"/>
      <c r="D18319" t="inlineStr">
        <is>
          <t>có thể tranh luận, có thể thảo luận, có thể bàn cãi - kiện tụng, có thể kiện, có thể tranh chấp, thích kiện tụng, hay tranh chấp</t>
        </is>
      </c>
    </row>
    <row r="18320">
      <c r="A18320" t="inlineStr">
        <is>
          <t>Streitigkeiten</t>
        </is>
      </c>
      <c r="B18320" t="inlineStr"/>
      <c r="C18320" t="inlineStr"/>
      <c r="D18320" t="inlineStr">
        <is>
          <t>giải hoà, giảng hoà, làm cho hoà thuận, điều hoà, làm hoà hợp, làm cho nhất trí, đành cam chịu, tẩy uế</t>
        </is>
      </c>
    </row>
    <row r="18321">
      <c r="A18321" t="inlineStr">
        <is>
          <t>streitlustig</t>
        </is>
      </c>
      <c r="B18321" t="inlineStr"/>
      <c r="C18321" t="inlineStr"/>
      <c r="D18321" t="inlineStr">
        <is>
          <t>tham chiến</t>
        </is>
      </c>
    </row>
    <row r="18322">
      <c r="A18322" t="inlineStr">
        <is>
          <t>Streitpunkt</t>
        </is>
      </c>
      <c r="B18322" t="inlineStr"/>
      <c r="C18322" t="inlineStr"/>
      <c r="D18322" t="inlineStr">
        <is>
          <t>sự khác nhau, tình trạng khác nhau, tính khác nhau, sự chênh lệch, sự bất đồng, mối bất hoà, mối phân tranh, sự cãi nhau, sự chênh lệch về giá cả, dấu phân biệt đặc trưng - hiệu, sai phân - câu hỏi, vấn đề, điều bàn đến, điều nói đến</t>
        </is>
      </c>
    </row>
    <row r="18323">
      <c r="A18323" t="inlineStr">
        <is>
          <t>Streitsucht</t>
        </is>
      </c>
      <c r="B18323" t="inlineStr"/>
      <c r="C18323" t="inlineStr"/>
      <c r="D18323" t="inlineStr">
        <is>
          <t>tính hay câi nhau, tính hay gây gỗ, tính hay sinh sự</t>
        </is>
      </c>
    </row>
    <row r="18324">
      <c r="A18324" t="inlineStr">
        <is>
          <t>streng</t>
        </is>
      </c>
      <c r="B18324" t="inlineStr"/>
      <c r="C18324" t="inlineStr"/>
      <c r="D18324" t="inlineStr">
        <is>
          <t>làm se, chặt chẽ, nghiêm khắc, khắc khổ - khắt khe, mộc mạc, chân phương, khổ hạnh, giản dị một cách khắc khổ, chát - phê bình, chỉ trích, khiển trách - hà khắc, khắc nghiệt, tàn bạo - cứng, rắn, rắn chắc, cứng cáp, thô cứng, gay gắt, khó chịu, không thương xót, không có tính cứng rắn, cứng cỏi, hắc, keo cú, chi li, nặng, nặng nề, gay go, khó khăn, gian khổ, hắc búa, không thể chối câi được - không bác bỏ được, rõ rành rành, cao, đứng giá, kêu, bằng đồng, bằng kim loại, có nồng độ rượu cao, hết sức cố gắng, tích cực, chắc, mạnh, nhiều, cứng rắn, chật vật, sát, gần, sát cạnh - tàn tệ, vừa mới, chỉ vừa mới, chỉ vừa phải, hầu như không - như cẩm thạch, có vân như cẩm thạch - cứng nhắc - nghiêm ngặt, chính xác - như tượng, đẹp như tượng, oai nghiêm như tượng - nghiêm nghị - khan hiếm, khó làm ăn = streng + = streng + = nicht streng + = streng dich mal an! +</t>
        </is>
      </c>
    </row>
    <row r="18325">
      <c r="A18325" t="inlineStr">
        <is>
          <t>Strenge</t>
        </is>
      </c>
      <c r="B18325" t="inlineStr"/>
      <c r="C18325" t="inlineStr"/>
      <c r="D18325" t="inlineStr">
        <is>
          <t>vị chát, vị chua chát, tính chua chát, tính gay gắt - sự nghiêm khắc, sự khắt khe, sự chặt chẽ, sự mộc mạc, sự chân phương, sự khắc khổ, sự khổ hạnh, sự giản dị khắc khổ - - vị đắng, sự cay đắng, sự chua xót, sự đau đớn, sự đau khổ, sự chua cay, sự gay gắt, tính ác liệt, sự rét buốt - sự cứng rắn, tính cứng rắn, độ cứng, độ rắn, tính khắc nghiệt - tính nghiêm khắc, tính khắc khe, tính chặt chẽ, tính nghiêm ngặt, tính khắc khổ, tính chính xác, những biện pháp khắt khe, sự khó khăn gian khổ, cảnh đói kém hoạn nạn - tính nghiêm nghị, tính khiêm khắc - tính chật hẹp, tính khắt khe, tính câu nệ - tính nghiêm chỉnh - sự khan hiếm, tình hình khó làm ăn = die Strenge +</t>
        </is>
      </c>
    </row>
    <row r="18326">
      <c r="A18326" t="inlineStr">
        <is>
          <t>Streu</t>
        </is>
      </c>
      <c r="B18326" t="inlineStr"/>
      <c r="C18326" t="inlineStr"/>
      <c r="D18326">
        <f> mit Streu versorgen +</f>
        <v/>
      </c>
    </row>
    <row r="18327">
      <c r="A18327" t="inlineStr">
        <is>
          <t>streuen</t>
        </is>
      </c>
      <c r="B18327" t="inlineStr"/>
      <c r="C18327" t="inlineStr"/>
      <c r="D18327" t="inlineStr">
        <is>
          <t>tung, rải, rắc, gieo, đuổi chạy tán loạn, làm tan, toả, lia, quét - vãi, trải = streuen +</t>
        </is>
      </c>
    </row>
    <row r="18328">
      <c r="A18328" t="inlineStr">
        <is>
          <t>streunen</t>
        </is>
      </c>
      <c r="B18328" t="inlineStr"/>
      <c r="C18328" t="inlineStr"/>
      <c r="D18328" t="inlineStr">
        <is>
          <t>lạc đường, đi lạc, lầm đường lạc lối, lang thang</t>
        </is>
      </c>
    </row>
    <row r="18329">
      <c r="A18329" t="inlineStr">
        <is>
          <t>streunend</t>
        </is>
      </c>
      <c r="B18329" t="inlineStr"/>
      <c r="C18329" t="inlineStr"/>
      <c r="D18329" t="inlineStr">
        <is>
          <t>lạc, bị lạc, rải rác, lác đác, tản mạn</t>
        </is>
      </c>
    </row>
    <row r="18330">
      <c r="A18330" t="inlineStr">
        <is>
          <t>Streuung</t>
        </is>
      </c>
      <c r="B18330" t="inlineStr"/>
      <c r="C18330" t="inlineStr"/>
      <c r="D18330" t="inlineStr">
        <is>
          <t>sự giải tán, sự phân tán, chất làm phân tán, sự xua tan, sự làm tản mạn, sự làm tan tác, sự tan tác, sự rải rác, sự gieo vãi, sự gieo rắc, sự lan truyền, sự tán sắc, độ tán sắc - độ phân tán = die Streuung + = die Streuung +</t>
        </is>
      </c>
    </row>
    <row r="18331">
      <c r="A18331" t="inlineStr">
        <is>
          <t>Streuzucker</t>
        </is>
      </c>
      <c r="B18331" t="inlineStr"/>
      <c r="C18331" t="inlineStr"/>
      <c r="D18331" t="inlineStr">
        <is>
          <t>đường kính bột</t>
        </is>
      </c>
    </row>
    <row r="18332">
      <c r="A18332" t="inlineStr">
        <is>
          <t>Strich</t>
        </is>
      </c>
      <c r="B18332" t="inlineStr"/>
      <c r="C18332" t="inlineStr"/>
      <c r="D18332"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tĩnh mạch, gân lá, gân cánh, vân, mạch, nguồn cảm hứng, đặc tính, tâm trạng, xu hướng, điệu = der Strich + = auf dem Strich + = gegen den Strich +</t>
        </is>
      </c>
    </row>
    <row r="18333">
      <c r="A18333" t="inlineStr">
        <is>
          <t>Strichvogel</t>
        </is>
      </c>
      <c r="B18333" t="inlineStr"/>
      <c r="C18333" t="inlineStr"/>
      <c r="D18333" t="inlineStr">
        <is>
          <t>người đến thăm, khách, chim di trú</t>
        </is>
      </c>
    </row>
    <row r="18334">
      <c r="A18334" t="inlineStr">
        <is>
          <t>Strick</t>
        </is>
      </c>
      <c r="B18334" t="inlineStr"/>
      <c r="C18334" t="inlineStr"/>
      <c r="D18334" t="inlineStr">
        <is>
          <t>dây thừng nhỏ, dây, đường sọc nối, nhung kẻ, quần nhung kẻ, mối ràng buộc, mối thắt buộc, coóc - dây thòng lọng, sự chết treo - dây thừng, dây chão, dây bao quanh vũ đài, xâu, chuỗi, dây lây nhây - dây buộc, dây dắt, phạm vi, giới hạn - sự xoắn, sự vặn, sự bện, vòng xoắn, sợi xe, thừng bện, cuộn, gói xoắn hai đầu, sự nhăn nhó, sự méo mó, sự quằn quại, khúc cong, khúc lượn quanh co, sự xoáy, sự trẹo gân, sự sái gân, sự trẹo xương - sự vênh, điệu nhảy tuýt, khuynh hướng, bản tính, sự bóp méo, sự xuyên tạc, rượu pha trộn, sự thèm ăn, sự muốn ăn</t>
        </is>
      </c>
    </row>
    <row r="18335">
      <c r="A18335" t="inlineStr">
        <is>
          <t>Stricken</t>
        </is>
      </c>
      <c r="B18335" t="inlineStr"/>
      <c r="C18335" t="inlineStr"/>
      <c r="D18335" t="inlineStr">
        <is>
          <t>việc đan len, hàng len, đồ đan, hàng dệt kim = mit Stricken befestigen +</t>
        </is>
      </c>
    </row>
    <row r="18336">
      <c r="A18336" t="inlineStr">
        <is>
          <t>stricken</t>
        </is>
      </c>
      <c r="B18336" t="inlineStr"/>
      <c r="C18336" t="inlineStr"/>
      <c r="D18336" t="inlineStr">
        <is>
          <t>đan, together) nối chặt, gắn chặt, thắt chặt, kết chặt, together) liên kết chặt chẽ, ràng buộc chặt chẽ, động tính từ quá khứ) có cấu trúc vững chắc, có cấu trúc chặt chẽ - cau, nhíu, nhăn = links stricken +</t>
        </is>
      </c>
    </row>
    <row r="18337">
      <c r="A18337" t="inlineStr">
        <is>
          <t>Strickjacke</t>
        </is>
      </c>
      <c r="B18337" t="inlineStr"/>
      <c r="C18337" t="inlineStr"/>
      <c r="D18337" t="inlineStr">
        <is>
          <t>áo len đan = die dicke Strickjacke +</t>
        </is>
      </c>
    </row>
    <row r="18338">
      <c r="A18338" t="inlineStr">
        <is>
          <t>Strickzeug</t>
        </is>
      </c>
      <c r="B18338" t="inlineStr"/>
      <c r="C18338" t="inlineStr"/>
      <c r="D18338" t="inlineStr">
        <is>
          <t>việc đan len, hàng len, đồ đan, hàng dệt kim</t>
        </is>
      </c>
    </row>
    <row r="18339">
      <c r="A18339" t="inlineStr">
        <is>
          <t>Striegel</t>
        </is>
      </c>
      <c r="B18339" t="inlineStr"/>
      <c r="C18339" t="inlineStr"/>
      <c r="D18339" t="inlineStr">
        <is>
          <t>cái lược, bàn chải len, lỗ tổ ong, mào, đỉnh, chóp, ngọn đầu, tính kiêu ngạo - bột ca ri, món ca ri</t>
        </is>
      </c>
    </row>
    <row r="18340">
      <c r="A18340" t="inlineStr">
        <is>
          <t>striegeln</t>
        </is>
      </c>
      <c r="B18340" t="inlineStr"/>
      <c r="C18340" t="inlineStr"/>
      <c r="D18340" t="inlineStr">
        <is>
          <t>chải, lùng, sục, nổi cuồn cuộn, dập dồn - nấu ca ri, cho bột ca ri, chải lông, sang sưa, đánh đập, hành hạ = striegeln +</t>
        </is>
      </c>
    </row>
    <row r="18341">
      <c r="A18341" t="inlineStr">
        <is>
          <t>Strieme</t>
        </is>
      </c>
      <c r="B18341" t="inlineStr"/>
      <c r="C18341" t="inlineStr"/>
      <c r="D18341" t="inlineStr">
        <is>
          <t>vết lằn, sọc nổi, thanh giảm chấn - đường viền, diềm, lằn roi weal)</t>
        </is>
      </c>
    </row>
    <row r="18342">
      <c r="A18342" t="inlineStr">
        <is>
          <t>Striemen</t>
        </is>
      </c>
      <c r="B18342" t="inlineStr"/>
      <c r="C18342" t="inlineStr"/>
      <c r="D18342" t="inlineStr">
        <is>
          <t>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 - vết lằn, sọc nổi, thanh giảm chấn - hạnh phúc, cảnh sung sướng, lằn roi welt) - đường viền, diềm, lằn roi weal)</t>
        </is>
      </c>
    </row>
    <row r="18343">
      <c r="A18343" t="inlineStr">
        <is>
          <t>strittig</t>
        </is>
      </c>
      <c r="B18343" t="inlineStr"/>
      <c r="C18343" t="inlineStr"/>
      <c r="D18343" t="inlineStr">
        <is>
          <t>có thể tranh cãi, có thể tranh luận, có thể bàn cãi, có thể đặt vấn đề, đáng ngờ - có thể gây ra tranh luận, có thể bàn cãi được, ưa tranh cãi, thích tranh luận - có thể thảo luận - không chắc - kiện tụng, có thể kiện, có thể tranh chấp, thích kiện tụng, hay tranh chấp - đáng nghi ngờ = strittig +</t>
        </is>
      </c>
    </row>
    <row r="18344">
      <c r="A18344" t="inlineStr">
        <is>
          <t>Stroh</t>
        </is>
      </c>
      <c r="B18344" t="inlineStr"/>
      <c r="C18344" t="inlineStr"/>
      <c r="D18344" t="inlineStr">
        <is>
          <t>rơm, nón rơm, mũ rơm, cọng rơm, ống rơm, vật không đáng kể, vật vô giá trị = mit Stroh decken + = mit Stroh versehen + = die Mischung aus Lehm und Stroh +</t>
        </is>
      </c>
    </row>
    <row r="18345">
      <c r="A18345" t="inlineStr">
        <is>
          <t>Strohdach</t>
        </is>
      </c>
      <c r="B18345" t="inlineStr"/>
      <c r="C18345" t="inlineStr"/>
      <c r="D18345" t="inlineStr">
        <is>
          <t>rạ, tranh, lá để lợp nhà thatching), tóc bờm xờm = das Landhaus mit Strohdach +</t>
        </is>
      </c>
    </row>
    <row r="18346">
      <c r="A18346" t="inlineStr">
        <is>
          <t>Strohdecken</t>
        </is>
      </c>
      <c r="B18346" t="inlineStr"/>
      <c r="C18346" t="inlineStr"/>
      <c r="D18346" t="inlineStr">
        <is>
          <t>sự lợp rạ, sự lợp tranh, sự lợp lá, rạ, tranh, lá để lợp nhà thatch)</t>
        </is>
      </c>
    </row>
    <row r="18347">
      <c r="A18347" t="inlineStr">
        <is>
          <t>Strohfeuer</t>
        </is>
      </c>
      <c r="B18347" t="inlineStr"/>
      <c r="C18347" t="inlineStr"/>
      <c r="D18347" t="inlineStr">
        <is>
          <t>sự loé lửa, cơn giận, cuộc liên hoan ầm ĩ, sự bùng nổ, sự làm choáng mắt, sự nổi tiếng nhất thời = es war nur ein Strohfeuer +</t>
        </is>
      </c>
    </row>
    <row r="18348">
      <c r="A18348" t="inlineStr">
        <is>
          <t>Strohhalm</t>
        </is>
      </c>
      <c r="B18348" t="inlineStr"/>
      <c r="C18348" t="inlineStr"/>
      <c r="D18348" t="inlineStr">
        <is>
          <t>rơm, nón rơm, mũ rơm, cọng rơm, ống rơm, vật không đáng kể, vật vô giá trị = nach einem Strohhalm greifen +</t>
        </is>
      </c>
    </row>
    <row r="18349">
      <c r="A18349" t="inlineStr">
        <is>
          <t>strohig</t>
        </is>
      </c>
      <c r="B18349" t="inlineStr"/>
      <c r="C18349" t="inlineStr"/>
      <c r="D18349" t="inlineStr">
        <is>
          <t>tẻ nhạt, khô khan, không hấp dẫn, không gợi cảm, nghèo nàn, ít ỏi, khô cằn</t>
        </is>
      </c>
    </row>
    <row r="18350">
      <c r="A18350" t="inlineStr">
        <is>
          <t>Strohmann</t>
        </is>
      </c>
      <c r="B18350" t="inlineStr"/>
      <c r="C18350" t="inlineStr"/>
      <c r="D18350" t="inlineStr">
        <is>
          <t>người nộm, người rơm, người bung xung, bù nhìn, người giả, hình nhân làm đích, vật giả, người ngốc nghếch, người đần độn, đầu vú cao su, động tác giả, chân phải hạ bài, số bài của chân phải hạ bài - con tốt, tốt đen, anh cầm cờ chạy hiệu, sự cầm đồ, vật đem cầm - kiếm, người thay mặt, người cấp dưới, người phụ việc, người tập lái máy bay = ein Strohmann +</t>
        </is>
      </c>
    </row>
    <row r="18351">
      <c r="A18351" t="inlineStr">
        <is>
          <t>Strohsack</t>
        </is>
      </c>
      <c r="B18351" t="inlineStr"/>
      <c r="C18351" t="inlineStr"/>
      <c r="D18351" t="inlineStr">
        <is>
          <t>ổ rơm, nệm rơm, bàn xoa, bảng màu palette)</t>
        </is>
      </c>
    </row>
    <row r="18352">
      <c r="A18352" t="inlineStr">
        <is>
          <t>Strolch</t>
        </is>
      </c>
      <c r="B18352" t="inlineStr"/>
      <c r="C18352" t="inlineStr"/>
      <c r="D18352" t="inlineStr">
        <is>
          <t>du côn, lưu manh - bọn du côn, bọn lưu manh - thằng du côn, thằng vô lại, thằng lưu manh, thằng bé hay phá rối om sòm</t>
        </is>
      </c>
    </row>
    <row r="18353">
      <c r="A18353" t="inlineStr">
        <is>
          <t>Stromabnehmer</t>
        </is>
      </c>
      <c r="B18353" t="inlineStr"/>
      <c r="C18353" t="inlineStr"/>
      <c r="D18353" t="inlineStr">
        <is>
          <t>người thu thập, người sưu tầm, người thu, người đi quyên, cổ góp, vành góp, cực góp, ống góp - người thay thế, vật thay thế, người thay, vật thay, cái đảo mạch, cái chuyển mạch, hoán tử</t>
        </is>
      </c>
    </row>
    <row r="18354">
      <c r="A18354" t="inlineStr">
        <is>
          <t>Stromart</t>
        </is>
      </c>
      <c r="B18354" t="inlineStr"/>
      <c r="C18354" t="inlineStr"/>
      <c r="D18354" t="inlineStr">
        <is>
          <t>thay thế, thay đổi nhau, đổi nhau, giao hoán, giảm, đi làm hằng ngày bằng vé tháng, đi lại đều đặn, đảo mạch, chuyển mạch</t>
        </is>
      </c>
    </row>
    <row r="18355">
      <c r="A18355" t="inlineStr">
        <is>
          <t>Stromausfall</t>
        </is>
      </c>
      <c r="B18355" t="inlineStr"/>
      <c r="C18355" t="inlineStr"/>
      <c r="D18355">
        <f> der kurze Stromausfall + = der allgemeine Stromausfall +</f>
        <v/>
      </c>
    </row>
    <row r="18356">
      <c r="A18356" t="inlineStr">
        <is>
          <t>Stromerzeuger</t>
        </is>
      </c>
      <c r="B18356" t="inlineStr"/>
      <c r="C18356" t="inlineStr"/>
      <c r="D18356" t="inlineStr">
        <is>
          <t>người sinh ra, người tạo ra, cái sinh thành, máy sinh, máy phát, máy phát điện</t>
        </is>
      </c>
    </row>
    <row r="18357">
      <c r="A18357" t="inlineStr">
        <is>
          <t>Stromgebiet</t>
        </is>
      </c>
      <c r="B18357" t="inlineStr"/>
      <c r="C18357" t="inlineStr"/>
      <c r="D18357" t="inlineStr">
        <is>
          <t>cái chậu, chỗ trũng lòng chảo, lưu vực, bể, bồn, vũng, vịnh nhỏ</t>
        </is>
      </c>
    </row>
    <row r="18358">
      <c r="A18358" t="inlineStr">
        <is>
          <t>Stromkreis</t>
        </is>
      </c>
      <c r="B18358" t="inlineStr"/>
      <c r="C18358" t="inlineStr"/>
      <c r="D18358" t="inlineStr">
        <is>
          <t>chu vi, đường vòng quanh, sự đi vòng quanh, cuộc kinh lý, cuộc tuần du, cuộc tuần tra, địa phận đi kinh lý, mạch, vòng đua, hệ thống rạp hát, rạp chiếu bóng, sự nối tiếp của sự việc...)</t>
        </is>
      </c>
    </row>
    <row r="18359">
      <c r="A18359" t="inlineStr">
        <is>
          <t>Stromleiter</t>
        </is>
      </c>
      <c r="B18359" t="inlineStr"/>
      <c r="C18359" t="inlineStr"/>
      <c r="D18359" t="inlineStr">
        <is>
          <t>người chỉ huy, người chỉ đạo, người điều khiển, người dẫn đường, người bán vé, người phục vụ hành khách, chất dẫn, dây dẫn</t>
        </is>
      </c>
    </row>
    <row r="18360">
      <c r="A18360" t="inlineStr">
        <is>
          <t>Stromlinie</t>
        </is>
      </c>
      <c r="B18360" t="inlineStr"/>
      <c r="C18360" t="inlineStr"/>
      <c r="D18360" t="inlineStr">
        <is>
          <t>dòng nước, luồng không khí, dáng thuôn, dáng khí động</t>
        </is>
      </c>
    </row>
    <row r="18361">
      <c r="A18361" t="inlineStr">
        <is>
          <t>Strommesser</t>
        </is>
      </c>
      <c r="B18361" t="inlineStr"/>
      <c r="C18361" t="inlineStr"/>
      <c r="D18361" t="inlineStr">
        <is>
          <t>cái đo ampe</t>
        </is>
      </c>
    </row>
    <row r="18362">
      <c r="A18362" t="inlineStr">
        <is>
          <t>Stromregler</t>
        </is>
      </c>
      <c r="B18362" t="inlineStr"/>
      <c r="C18362" t="inlineStr"/>
      <c r="D18362" t="inlineStr">
        <is>
          <t>người kiểm tra, người kiểm soát, quản gia, quản lý, trưởng ban quản trị comptroller), bộ điều chỉnh</t>
        </is>
      </c>
    </row>
    <row r="18363">
      <c r="A18363" t="inlineStr">
        <is>
          <t>Stromschnelle</t>
        </is>
      </c>
      <c r="B18363" t="inlineStr"/>
      <c r="C18363" t="inlineStr"/>
      <c r="D18363" t="inlineStr">
        <is>
          <t>mang đâi</t>
        </is>
      </c>
    </row>
    <row r="18364">
      <c r="A18364" t="inlineStr">
        <is>
          <t>Stromunterbrecher</t>
        </is>
      </c>
      <c r="B18364" t="inlineStr"/>
      <c r="C18364" t="inlineStr"/>
      <c r="D18364"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der Stromunterbrecher +</t>
        </is>
      </c>
    </row>
    <row r="18365">
      <c r="A18365" t="inlineStr">
        <is>
          <t>Stromversorgung</t>
        </is>
      </c>
      <c r="B18365" t="inlineStr"/>
      <c r="C18365" t="inlineStr"/>
      <c r="D18365" t="inlineStr">
        <is>
          <t>khẩu đội, bộ pin, ắc quy, bộ, dãy chuồng nuôi gà nhốt, sự hành hung, sự bạo hành - khả năng, tài năng, năng lực, sức, lực, sức mạnh, quyền, chính quyền, quyền hạn, quyền lực, quyền thế, thế lực, uy quyền, người quyền thế, người cầm quyền, cơ quan có quyền lực, trời, thánh thần - cường quốc, công suất, năng suất, năng lượng, luỹ thừa, số phóng to, số lượng lớn, nhiều</t>
        </is>
      </c>
    </row>
    <row r="18366">
      <c r="A18366" t="inlineStr">
        <is>
          <t>Stromwender</t>
        </is>
      </c>
      <c r="B18366" t="inlineStr"/>
      <c r="C18366" t="inlineStr"/>
      <c r="D18366" t="inlineStr">
        <is>
          <t>người thay thế, vật thay thế, người thay, vật thay, cái đảo mạch, cái chuyển mạch, hoán tử</t>
        </is>
      </c>
    </row>
    <row r="18367">
      <c r="A18367" t="inlineStr">
        <is>
          <t>Strophe</t>
        </is>
      </c>
      <c r="B18367" t="inlineStr"/>
      <c r="C18367" t="inlineStr"/>
      <c r="D18367" t="inlineStr">
        <is>
          <t>miếng ván cong, nấc thang, bậc thang, đoạn thơ, khuông nhạc staff), cái gậy - câu thơ, thơ, bài thơ, tiết, câu xướng = die Strophe +</t>
        </is>
      </c>
    </row>
    <row r="18368">
      <c r="A18368" t="inlineStr">
        <is>
          <t>strophisch</t>
        </is>
      </c>
      <c r="B18368" t="inlineStr"/>
      <c r="C18368" t="inlineStr"/>
      <c r="D18368" t="inlineStr">
        <is>
          <t>đoạn thơ, khổ thơ, động tác múa, phần đồng ca cho động tác múa</t>
        </is>
      </c>
    </row>
    <row r="18369">
      <c r="A18369" t="inlineStr">
        <is>
          <t>Strudel</t>
        </is>
      </c>
      <c r="B18369" t="inlineStr"/>
      <c r="C18369" t="inlineStr"/>
      <c r="D18369" t="inlineStr">
        <is>
          <t>xoáy nước, gió lốc, khói cuộn - vũng nước xoáy &amp; ) - chỗ nước xoáy, chỗ nước cuộn, gió xoáy - gió cuộn, cơn lốc &amp; ) - sự xoay tít, sư xoáy, sự quay lộn, gió cuốn, sự hoạt động quay cuồng - = die Strudel + = Strudel bilden +</t>
        </is>
      </c>
    </row>
    <row r="18370">
      <c r="A18370" t="inlineStr">
        <is>
          <t>strudeln</t>
        </is>
      </c>
      <c r="B18370" t="inlineStr"/>
      <c r="C18370" t="inlineStr"/>
      <c r="D18370" t="inlineStr">
        <is>
          <t>làm xoáy lốc, xoáy lốc</t>
        </is>
      </c>
    </row>
    <row r="18371">
      <c r="A18371" t="inlineStr">
        <is>
          <t>Struktur</t>
        </is>
      </c>
      <c r="B18371" t="inlineStr"/>
      <c r="C18371" t="inlineStr"/>
      <c r="D18371" t="inlineStr">
        <is>
          <t>thuật kiến trúc, khoa kiến trúc, khoa xây dựng, công trình kiến trúc, công trình xây dựng, cấu trúc, kiểu kiến trúc, sự xây dựng - hình thể, hình dạng - hiến pháp, thể tạng, thể chất, tính tình, tính khí, sự thiết lập, sự thành lập, sự tạo thành, sự tổ chức - sự đan kết lại với nhau, cách dệt vải, tổ chức cấu kết, cách cấu tạo - giàn khung, kết cấu, cơ cấu &amp; ), vải texile fabric), mặt, thớ - sợi, sợi phíp, cấu tạo có thớ, kết cấu có thớ, rễ con - thóc lúa, hạt, hột, một chút, mảy may, tính chất, bản chất, khuynh hướng, Gren, phẩm yên chi, màu nhuộm, bã rượu - đồ hoá trang, son phấn, sự hoá trang, cách sắp trang, cấu tạo - quá khứ, dĩ vãng, quá khứ không hay ho gì, the past) thời quá khứ - kiểu mẫu, gương mẫu, mẫu hàng, mẫu, mô hình, kiểu, mẫu vẽ, đường hướng dẫn hạ cánh, sơ đồ ném bom, sơ đồ bắn phá - - sự dệt, lối dệt, vải, tổ chức, cách sắp đặt = die soziale Struktur + = die räumliche Struktur + = die netzförmige Struktur + = von gleicher Struktur +</t>
        </is>
      </c>
    </row>
    <row r="18372">
      <c r="A18372" t="inlineStr">
        <is>
          <t>Strukturen</t>
        </is>
      </c>
      <c r="B18372" t="inlineStr"/>
      <c r="C18372" t="inlineStr"/>
      <c r="D18372" t="inlineStr">
        <is>
          <t>sự đồng hoá</t>
        </is>
      </c>
    </row>
    <row r="18373">
      <c r="A18373" t="inlineStr">
        <is>
          <t>Strumpf</t>
        </is>
      </c>
      <c r="B18373" t="inlineStr"/>
      <c r="C18373" t="inlineStr"/>
      <c r="D18373" t="inlineStr">
        <is>
          <t>bít tất dài, băng chân, vết lang chân</t>
        </is>
      </c>
    </row>
    <row r="18374">
      <c r="A18374" t="inlineStr">
        <is>
          <t>Strumpfband</t>
        </is>
      </c>
      <c r="B18374" t="inlineStr"/>
      <c r="C18374" t="inlineStr"/>
      <c r="D18374" t="inlineStr">
        <is>
          <t>nịt bít tất, cấp tước Ga-tơ, huy hiệu cấp tước Ga-tơ = mit einem Strumpfband befestigen +</t>
        </is>
      </c>
    </row>
    <row r="18375">
      <c r="A18375" t="inlineStr">
        <is>
          <t>Strumpfhalter</t>
        </is>
      </c>
      <c r="B18375" t="inlineStr"/>
      <c r="C18375" t="inlineStr"/>
      <c r="D18375" t="inlineStr">
        <is>
          <t>cái móc treo, dây đeo quần, dây móc bít tất</t>
        </is>
      </c>
    </row>
    <row r="18376">
      <c r="A18376" t="inlineStr">
        <is>
          <t>Strumpfhose</t>
        </is>
      </c>
      <c r="B18376" t="inlineStr"/>
      <c r="C18376" t="inlineStr"/>
      <c r="D18376" t="inlineStr">
        <is>
          <t>bít tất dài, ống vòi</t>
        </is>
      </c>
    </row>
    <row r="18377">
      <c r="A18377" t="inlineStr">
        <is>
          <t>Strumpfwaren</t>
        </is>
      </c>
      <c r="B18377" t="inlineStr"/>
      <c r="C18377" t="inlineStr"/>
      <c r="D18377" t="inlineStr">
        <is>
          <t>hàng dệt kim</t>
        </is>
      </c>
    </row>
    <row r="18378">
      <c r="A18378" t="inlineStr">
        <is>
          <t>Strunk</t>
        </is>
      </c>
      <c r="B18378" t="inlineStr"/>
      <c r="C18378" t="inlineStr"/>
      <c r="D18378" t="inlineStr">
        <is>
          <t>kho dữ trữ, kho, hàng trong kho, vốn, cổ phân, thân chính, gốc ghép, để, báng, cán, chuôi, nguyên vật liệu, dòng dõi, thành phần xuất thân, đàn vật nuôi, thể quần tập, tập đoàn, giàn tàu - cái cùm</t>
        </is>
      </c>
    </row>
    <row r="18379">
      <c r="A18379" t="inlineStr">
        <is>
          <t>struppig</t>
        </is>
      </c>
      <c r="B18379" t="inlineStr"/>
      <c r="C18379" t="inlineStr"/>
      <c r="D18379" t="inlineStr">
        <is>
          <t>đầy lông cứng, như lông cứng, tua tủa, lởm chởm, dựng đứng - như bàn chải lởm chởm, có nhiều bụi cây, rậm rạp - rậm râu, rậm lông - rách tã, rách tả tơi, rách rưới, bù xù, bờm xờm, dựng ngược cả lên, gồ ghề, tả tơi, rời rạc, không đều - có nhiều bụi rậm, còi, cằn cỗi, tầm thường, vô giá trị - có nhiều bụi rậm mọc ngổn ngang, có cành tua tủa, đầu tóc râu ria bờm xờm, có lông tơ dài = struppig +</t>
        </is>
      </c>
    </row>
    <row r="18380">
      <c r="A18380" t="inlineStr">
        <is>
          <t>Strychnin</t>
        </is>
      </c>
      <c r="B18380" t="inlineStr"/>
      <c r="C18380" t="inlineStr"/>
      <c r="D18380" t="inlineStr">
        <is>
          <t>dược Stricnin = Strychnin- +</t>
        </is>
      </c>
    </row>
    <row r="18381">
      <c r="A18381" t="inlineStr">
        <is>
          <t>Stubengelehrsamkeit</t>
        </is>
      </c>
      <c r="B18381" t="inlineStr"/>
      <c r="C18381" t="inlineStr"/>
      <c r="D18381" t="inlineStr">
        <is>
          <t>tính ham đọc sách, lối sách vở</t>
        </is>
      </c>
    </row>
    <row r="18382">
      <c r="A18382" t="inlineStr">
        <is>
          <t>Stubengelehrte</t>
        </is>
      </c>
      <c r="B18382" t="inlineStr"/>
      <c r="C18382" t="inlineStr"/>
      <c r="D18382" t="inlineStr">
        <is>
          <t>học giả, người bán sách - nhà lý luận cố chấp</t>
        </is>
      </c>
    </row>
    <row r="18383">
      <c r="A18383" t="inlineStr">
        <is>
          <t>Stubenhocker</t>
        </is>
      </c>
      <c r="B18383" t="inlineStr"/>
      <c r="C18383" t="inlineStr"/>
      <c r="D18383">
        <f> ein Stubenhocker sein + = Er ist ein Stubenhocker. +</f>
        <v/>
      </c>
    </row>
    <row r="18384">
      <c r="A18384" t="inlineStr">
        <is>
          <t>stubenrein</t>
        </is>
      </c>
      <c r="B18384" t="inlineStr"/>
      <c r="C18384" t="inlineStr"/>
      <c r="D18384" t="inlineStr">
        <is>
          <t>được dạy cho không ỉa đái bậy ra nhà</t>
        </is>
      </c>
    </row>
    <row r="18385">
      <c r="A18385" t="inlineStr">
        <is>
          <t>stuckieren</t>
        </is>
      </c>
      <c r="B18385" t="inlineStr"/>
      <c r="C18385" t="inlineStr"/>
      <c r="D18385" t="inlineStr">
        <is>
          <t>trát bằng vữa xtucô</t>
        </is>
      </c>
    </row>
    <row r="18386">
      <c r="A18386" t="inlineStr">
        <is>
          <t>Student</t>
        </is>
      </c>
      <c r="B18386" t="inlineStr"/>
      <c r="C18386" t="inlineStr"/>
      <c r="D18386" t="inlineStr">
        <is>
          <t>giáo sư đại học, học sinh đại học, quan toà, luật sư, dân thường - người học, học trò, người mới học - sinh viên, người nghiên cứu, người chăm chỉ, người được học bổng, nghiên cứu sinh được học bổng - học sinh đại học chưa tốt nghiệp = der Oxforder Student + = der ehemalige Student + = Charly war durch und durch Student. +</t>
        </is>
      </c>
    </row>
    <row r="18387">
      <c r="A18387" t="inlineStr">
        <is>
          <t>Studenten-</t>
        </is>
      </c>
      <c r="B18387" t="inlineStr"/>
      <c r="C18387" t="inlineStr"/>
      <c r="D18387">
        <f> die ehemaligen Studenten + = das Weltfestival der Jugend und Studenten +</f>
        <v/>
      </c>
    </row>
    <row r="18388">
      <c r="A18388" t="inlineStr">
        <is>
          <t>Studentenclub</t>
        </is>
      </c>
      <c r="B18388" t="inlineStr"/>
      <c r="C18388" t="inlineStr"/>
      <c r="D18388" t="inlineStr">
        <is>
          <t>học sinh đại học, sinh viên, người nghiên cứu, người chăm chỉ, người được học bổng, nghiên cứu sinh được học bổng</t>
        </is>
      </c>
    </row>
    <row r="18389">
      <c r="A18389" t="inlineStr">
        <is>
          <t>Studentenheim</t>
        </is>
      </c>
      <c r="B18389" t="inlineStr"/>
      <c r="C18389" t="inlineStr"/>
      <c r="D18389" t="inlineStr">
        <is>
          <t>phòng lớn, đại sảnh, lâu đài, phòng họp lớn, hội trường, toà, trụ sở lớn, phòng ăn lớn, bữa ăn ở phòng ăn lớn, nhà ở, phòng lên lớp, phòng đợi, hành lang ở cửa vào</t>
        </is>
      </c>
    </row>
    <row r="18390">
      <c r="A18390" t="inlineStr">
        <is>
          <t>Studentenwohnheim</t>
        </is>
      </c>
      <c r="B18390" t="inlineStr"/>
      <c r="C18390" t="inlineStr"/>
      <c r="D18390" t="inlineStr">
        <is>
          <t>phòng ngủ, nhà ở tập thể, khu nhà ở ngoại ô</t>
        </is>
      </c>
    </row>
    <row r="18391">
      <c r="A18391" t="inlineStr">
        <is>
          <t>Studentin</t>
        </is>
      </c>
      <c r="B18391" t="inlineStr"/>
      <c r="C18391" t="inlineStr"/>
      <c r="D18391" t="inlineStr">
        <is>
          <t>nữ học sinh, nữ học sinh đại học</t>
        </is>
      </c>
    </row>
    <row r="18392">
      <c r="A18392" t="inlineStr">
        <is>
          <t>Studentinnen</t>
        </is>
      </c>
      <c r="B18392" t="inlineStr"/>
      <c r="C18392" t="inlineStr"/>
      <c r="D18392" t="inlineStr">
        <is>
          <t>nữ học sinh, nữ học sinh đại học</t>
        </is>
      </c>
    </row>
    <row r="18393">
      <c r="A18393" t="inlineStr">
        <is>
          <t>Studie</t>
        </is>
      </c>
      <c r="B18393" t="inlineStr"/>
      <c r="C18393" t="inlineStr"/>
      <c r="D18393" t="inlineStr">
        <is>
          <t>sự học tập, sự nghiên cứu, đối tượng nghiên cứu, sự chăm chú, sự chú ý, sự suy nghĩ lung, sự trầm tư mặc tưởng brown study), phòng làm việc, phòng học, văn phòng, hình nghiên cứu - bài tập, người học vở = die empirische Studie +</t>
        </is>
      </c>
    </row>
    <row r="18394">
      <c r="A18394" t="inlineStr">
        <is>
          <t>Studiengang</t>
        </is>
      </c>
      <c r="B18394" t="inlineStr"/>
      <c r="C18394" t="inlineStr"/>
      <c r="D18394">
        <f> der eigenständige Studiengang +</f>
        <v/>
      </c>
    </row>
    <row r="18395">
      <c r="A18395" t="inlineStr">
        <is>
          <t>Studienjahr</t>
        </is>
      </c>
      <c r="B18395" t="inlineStr"/>
      <c r="C18395" t="inlineStr"/>
      <c r="D18395" t="inlineStr">
        <is>
          <t>buổi họp, phiên họp, kỳ họp, hội nghị, thời kỳ hội nghị, học kỳ, phiên toà, thế ngồi = der Student im ersten Studienjahr + = der Student im dritten Studienjahr + = der Student im zweiten Studienjahr +</t>
        </is>
      </c>
    </row>
    <row r="18396">
      <c r="A18396" t="inlineStr">
        <is>
          <t>Studienplan</t>
        </is>
      </c>
      <c r="B18396" t="inlineStr"/>
      <c r="C18396" t="inlineStr"/>
      <c r="D18396" t="inlineStr">
        <is>
          <t>chương trình giảng dạy</t>
        </is>
      </c>
    </row>
    <row r="18397">
      <c r="A18397" t="inlineStr">
        <is>
          <t>Studieren</t>
        </is>
      </c>
      <c r="B18397" t="inlineStr"/>
      <c r="C18397" t="inlineStr"/>
      <c r="D18397" t="inlineStr">
        <is>
          <t>sự học tập, sự nghiên cứu, đối tượng nghiên cứu, sự chăm chú, sự chú ý, sự suy nghĩ lung, sự trầm tư mặc tưởng brown study), phòng làm việc, phòng học, văn phòng, hình nghiên cứu - bài tập, người học vở</t>
        </is>
      </c>
    </row>
    <row r="18398">
      <c r="A18398" t="inlineStr">
        <is>
          <t>studieren</t>
        </is>
      </c>
      <c r="B18398" t="inlineStr"/>
      <c r="C18398" t="inlineStr"/>
      <c r="D18398" t="inlineStr">
        <is>
          <t>học thuộc lòng, nghiên cứu, nghiền ngẫm, điều khiển, lái conn), lừa gạt, lừa bịp - đọc, học, xem đoán, ghi, chỉ, hiểu, cho là, biết được, viết, đọc nghe như - chăm lo, chăm chú, cố gắng, tìm cách, suy nghĩ = etwas eifrig studieren +</t>
        </is>
      </c>
    </row>
    <row r="18399">
      <c r="A18399" t="inlineStr">
        <is>
          <t>Studio</t>
        </is>
      </c>
      <c r="B18399" t="inlineStr"/>
      <c r="C18399" t="inlineStr"/>
      <c r="D18399" t="inlineStr">
        <is>
          <t>xưởng vẽ, xưởng điêu khắc..., xưởng phim, Xtuđiô = der kleine abgeschirmte Arbeitsplatz in Büro oder Studio +</t>
        </is>
      </c>
    </row>
    <row r="18400">
      <c r="A18400" t="inlineStr">
        <is>
          <t>Stufe</t>
        </is>
      </c>
      <c r="B18400" t="inlineStr"/>
      <c r="C18400" t="inlineStr"/>
      <c r="D18400" t="inlineStr">
        <is>
          <t>mức độ, trình độ, địa vị, cấp bậc, độ, bậc, cấp - Grát, mức, hạng, loại, tầng lớp, điểm, điểm số, lớp, dốc, độ dốc &amp; ), giống súc vật cải tạo - ống bọt nước, ống thuỷ, mực, mặt, vị trí, mức ngang nhau - hắc ín, sự ném, sự liệng, sự tung, sự hất, sự lao xuống, cách ném bóng, sự lao lên lao xuống, sự chồm lên chồm xuống, độ cao bay vọt lên, độ cao, độ dốc, độ dốc của mái nhà, số hàng bày bán ở chợ - chỗ ngồi thường lệ, bước, bước răng - món ăn tiếp theo, sự lên lớp, lớp chuyển tiếp, khoảng cách, sự khác biệt - người dậy, ván đứng, ống đứng - thanh thang, thang ngang chân ghế - vảy, vảy bắc, vật hình vảy, lớp gỉ, cáu cặn, bựa, cái đĩa cân, cái cân a pair of scales), sự chia độ, hệ thống có chia độ, sự sắp xếp theo trình độ, thang âm, gam, số tỷ lệ, thước tỷ lệ - tỷ lệ, quy mô, phạm vi - vai, vai núi, vai chai, vai áo..., miếng thịt vai, tư thế bồng súng - bệ, dài, giàn, bàn soi, sân khấu, nghề kịch, kịch, vũ đài, phạm vi hoạt động, khung cảnh hoạt động, giai đoạn, đoạn đường, quãng đường, trạm, tầng, stagecoach, xe buýt - bậc thang, cầu thang flight of stairs, pair of stairs) - bước đi, bước khiêu vũ, bậc lên xuống, nấc thang, thang đứng step ladder), bục, sự thăng cấp, biện pháp, bệ cột buồm, gối trục - cách đi, dáng đi, tiếng chân bước, sự đạp mái, mặt bậc cầu thang, tấm phủ bậc cầu thang, đế ủng, Talông, mặt đường ray, phôi, khoảng cách bàn đạp, khoảng cách trục = die höchste Stufe + = Vorsicht, Stufe! + = auf gleicher Stufe + = auf eine Stufe stellen +</t>
        </is>
      </c>
    </row>
    <row r="18401">
      <c r="A18401" t="inlineStr">
        <is>
          <t>Stufenleiter</t>
        </is>
      </c>
      <c r="B18401" t="inlineStr"/>
      <c r="C18401" t="inlineStr"/>
      <c r="D18401" t="inlineStr">
        <is>
          <t>gam, toàn bộ, cả loạt - thang &amp; ) - vảy, vảy bắc, vật hình vảy, lớp gỉ, cáu cặn, bựa, cái đĩa cân, cái cân a pair of scales), sự chia độ, hệ thống có chia độ, sự sắp xếp theo trình độ, thang âm, số tỷ lệ, thước tỷ lệ - tỷ lệ, quy mô, phạm vi</t>
        </is>
      </c>
    </row>
    <row r="18402">
      <c r="A18402" t="inlineStr">
        <is>
          <t>stufenweise</t>
        </is>
      </c>
      <c r="B18402" t="inlineStr"/>
      <c r="C18402" t="inlineStr"/>
      <c r="D18402" t="inlineStr">
        <is>
          <t>dần dần, từ từ, từng bước một = stufenweise einführen +</t>
        </is>
      </c>
    </row>
    <row r="18403">
      <c r="A18403" t="inlineStr">
        <is>
          <t>Stuhl</t>
        </is>
      </c>
      <c r="B18403" t="inlineStr"/>
      <c r="C18403" t="inlineStr"/>
      <c r="D18403" t="inlineStr">
        <is>
          <t>ghế, chức giáo sư đại học, chức thị trưởng, ghế chủ toạ, ghế chủ tịch, chủ tịch, ghế điện, chỗ ngồi của nhân chứng, gối đường ray - ghế dài có tựa trong nhà thờ, chỗ ngồi dành riêng trong nhà thờ, chỗ ngồi = der elektrische Stuhl + = der Meister vom Stuhl + = auf einen Stuhl setzen +</t>
        </is>
      </c>
    </row>
    <row r="18404">
      <c r="A18404" t="inlineStr">
        <is>
          <t>Stuhlgang</t>
        </is>
      </c>
      <c r="B18404" t="inlineStr"/>
      <c r="C18404" t="inlineStr"/>
      <c r="D18404" t="inlineStr">
        <is>
          <t>sự buồn nản, sự thất vọng, tâm trạng chán ngán, sự đi ỉa - sự rút khỏi, sự sơ tán, sự tản cư, sự chuyển khỏi mặt trận, sự tháo, sự làm khỏi tắc, sự bài tiết, sự thục, sự rửa, sự làm chân không, sự rút lui - sự vận động, sự chuyển đông, sự di động, cử động, cử chỉ, dáng đi, bản kiến nghị, sự đề nghị, sự đi ngoài, máy móc - sự chuyển động, sự cử động, sự hoạt động, động tác, hoạt động, hành động, sự di chuyển, phong trào, cuộc vận động, bộ phận hoạt động, tình cảm, mối cảm kích, mối xúc động, phần - sự tiến triển, sự biến động, sự ra ỉa = Stuhlgang haben +</t>
        </is>
      </c>
    </row>
    <row r="18405">
      <c r="A18405" t="inlineStr">
        <is>
          <t>Stukkateur</t>
        </is>
      </c>
      <c r="B18405" t="inlineStr"/>
      <c r="C18405" t="inlineStr"/>
      <c r="D18405" t="inlineStr">
        <is>
          <t>thợ trát vữa</t>
        </is>
      </c>
    </row>
    <row r="18406">
      <c r="A18406" t="inlineStr">
        <is>
          <t>Stulle</t>
        </is>
      </c>
      <c r="B18406" t="inlineStr"/>
      <c r="C18406" t="inlineStr"/>
      <c r="D18406" t="inlineStr">
        <is>
          <t>bánh xăngđuych, cái kẹp cái khoác vào giữa, sandwich-man</t>
        </is>
      </c>
    </row>
    <row r="18407">
      <c r="A18407" t="inlineStr">
        <is>
          <t>stumm</t>
        </is>
      </c>
      <c r="B18407" t="inlineStr"/>
      <c r="C18407" t="inlineStr"/>
      <c r="D18407" t="inlineStr">
        <is>
          <t>câm, không nói, không kêu, không biết nói, không có tiếng nói, lặng đi, không nói lên được, lầm lì, ít nói, ngu xuẩn, ngu ngốc, ngớ ngẩn - thầm lặng, lặng thinh, ngầm, không nói được nên lời, im hơi lặng tiếng - không nói được, không có tiếng, mất tiếng - không lời, lặng đi không nói được = stumm + = stumm + = stumm +</t>
        </is>
      </c>
    </row>
    <row r="18408">
      <c r="A18408" t="inlineStr">
        <is>
          <t>Stumme</t>
        </is>
      </c>
      <c r="B18408" t="inlineStr"/>
      <c r="C18408" t="inlineStr"/>
      <c r="D18408" t="inlineStr">
        <is>
          <t>người câm, vai tuồng câm, nguyên âm câm, phụ âm câm, người đi đưa ma thuê, người khóc mướn, người đầy tớ câm, cái chặn tiếng</t>
        </is>
      </c>
    </row>
    <row r="18409">
      <c r="A18409" t="inlineStr">
        <is>
          <t>Stummel</t>
        </is>
      </c>
      <c r="B18409" t="inlineStr"/>
      <c r="C18409" t="inlineStr"/>
      <c r="D18409" t="inlineStr">
        <is>
          <t>người đồng dâm nam faggot), công việc nặng nhọc, công việc vất vả, sự kiệt sức, sự suy nhược, anh chàng đầu sai, thuốc lá - gốc cây, chân răng, mẩu chân cụt, mẩu tay cụt, mẩu, gốc rạ, bàn chải cũ, chân, cẳng, cọc gôn, bút đánh bóng, người lùn mập, con vật lùn mập, bước đi lộp cộp nặng nề, tiếng bước đi lộp cộp nặng nề - lời thách thức, sự thách thức</t>
        </is>
      </c>
    </row>
    <row r="18410">
      <c r="A18410" t="inlineStr">
        <is>
          <t>Stummheit</t>
        </is>
      </c>
      <c r="B18410" t="inlineStr"/>
      <c r="C18410" t="inlineStr"/>
      <c r="D18410" t="inlineStr">
        <is>
          <t>chứng câm, sự câm lặng đi - sự câm, sự thầm lặng, sự lặng thinh - sự không nói được, sự mất tiếng, sự lặng đi không nói được</t>
        </is>
      </c>
    </row>
    <row r="18411">
      <c r="A18411" t="inlineStr">
        <is>
          <t>Stumpf</t>
        </is>
      </c>
      <c r="B18411" t="inlineStr"/>
      <c r="C18411" t="inlineStr"/>
      <c r="D18411" t="inlineStr">
        <is>
          <t>giống cây chút chít, khấu đuôi, dây đuôi, vũng tàu đậu, số nhiều) bến tàu, số nhiều) xưởng chữa tàu, xưởng đóng tàu, ga cuối cùng, , bệnh viện quân y, ghế bị cáo - gốc, chân, mẩu, cuống, cái nhú ra, vật nhú ra, stub_nail - gốc cây, chân răng, mẩu chân cụt, mẩu tay cụt, gốc rạ, bàn chải cũ, cẳng, cọc gôn, bút đánh bóng, người lùn mập, con vật lùn mập, bước đi lộp cộp nặng nề, tiếng bước đi lộp cộp nặng nề - lời thách thức, sự thách thức = bis auf den Stumpf abhauen +</t>
        </is>
      </c>
    </row>
    <row r="18412">
      <c r="A18412" t="inlineStr">
        <is>
          <t>stumpf</t>
        </is>
      </c>
      <c r="B18412" t="inlineStr"/>
      <c r="C18412" t="inlineStr"/>
      <c r="D18412" t="inlineStr">
        <is>
          <t>đui mù, không nhìn thấy, không thấy được, mù quáng, không có lối ra, cụt, không rõ ràng, khó thấy, khó nhìn, say bí tỉ blind drunk) - cùn, lỗ mãng, không giữ ý tứ, thẳng thừng, toạc móng heo, đần, đần độn, tù - chậm hiểu, tối dạ, ngu đần, không tinh, mờ, không thính, nghễnh ngãng, vô tri vô giác, đục, mờ đục, xỉn, xám xịt, cảm thấy lờ mờ, cảm thấy không rõ rệt, âm ỉ, thẫn thờ, uể oải, chậm chạp - ứ đọng, trì chậm, bán không chạy, ế, đều đều, buồn tẻ, chán ngắt, tẻ ngắt, buồn nản, tối tăm, âm u, u ám, ảm đạm - - lờ đờ, không sáng - hôn mê, ngủ lịm, lờ phờ, thờ ơ - nhụt, trì độn - không nhọn, không ý vị, vô nghĩa, lạc lõng, không được điểm nào - mê mụ, lười biếng, bơ thờ - = stumpf +</t>
        </is>
      </c>
    </row>
    <row r="18413">
      <c r="A18413" t="inlineStr">
        <is>
          <t>Stumpfheit</t>
        </is>
      </c>
      <c r="B18413" t="inlineStr"/>
      <c r="C18413" t="inlineStr"/>
      <c r="D18413" t="inlineStr">
        <is>
          <t>sự chậm hiểu, sự ngu đần, sự đần độn, tính không tinh, tính mờ, tính không thính, tính nghễnh ngãng, tính vô tri vô giác, tính cùn, tính đục, tính mờ đục, tính xỉn, vẻ xám xịt - tính lờ mờ, tính không rõ rệt, tính âm ỉ, vẻ thẫn thờ, vẻ uể oải, vẻ chậm chạp, sự ứ đọng, sự trì chậm, tính đều đều buồn tẻ, chán ngắt, vẻ tẻ ngắt, vẻ tối tăm, vẻ âm u, vẻ u ám, vẻ ảm đạm - sự bất tỉnh, sự mê, tính không xúc cảm, tính không có tình cảm, tính vô tình - tình trạng suy nhược, tình trạng bạc nhược, tình trạng thiếu hoạt động, tình trạng thiếu sinh khí, sự yên lặng nặng nề - sự cùn, sự nhụt, độ tù, sự trì độn, sự âm ỉ - tính trì độn, tính mê mụ, sự lười biếng, trạng thái ngủ lịm - - trạng thái lịm đi, trạng thái mê mệt</t>
        </is>
      </c>
    </row>
    <row r="18414">
      <c r="A18414" t="inlineStr">
        <is>
          <t>stumpfsinnig</t>
        </is>
      </c>
      <c r="B18414" t="inlineStr"/>
      <c r="C18414" t="inlineStr"/>
      <c r="D18414" t="inlineStr">
        <is>
          <t>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được vỗ béo, béo, mập, béo phì, mũm mĩm, đậm nét, có dầu, có mỡ, dính, nhờn, màu mỡ, tốt, béo bở, có lợi, có lãi, đầy áp, trì độn - mụ mẫm, ngây dại, say mèm - nhụt, tù = stumpfsinnig dahinleben +</t>
        </is>
      </c>
    </row>
    <row r="18415">
      <c r="A18415" t="inlineStr">
        <is>
          <t>Stunde</t>
        </is>
      </c>
      <c r="B18415" t="inlineStr"/>
      <c r="C18415" t="inlineStr"/>
      <c r="D18415" t="inlineStr">
        <is>
          <t>giờ, tiếng, giờ phút, lúc, số nhiều) giờ, giờ cầu kinh, kinh tụng hằng ngày = zu früher Stunde + = eine volle Stunde + = eine halbe Stunde + = Kilometer pro Stunde + = erst vor einer Stunde + = zu vorgerückter Stunde + = eine geschlagene Stunde + = beinahe eine ganze Stunde lang + = bei jemandem eine Stunde haben + = uns kommt es auf eine Stunde nicht an + = Ich stelle meine Uhr eine Stunde vor. +</t>
        </is>
      </c>
    </row>
    <row r="18416">
      <c r="A18416" t="inlineStr">
        <is>
          <t>Stunden</t>
        </is>
      </c>
      <c r="B18416" t="inlineStr"/>
      <c r="C18416" t="inlineStr"/>
      <c r="D18416">
        <f> alle paar Stunden + = etwa zwei oder drei Stunden + = vier entsetzlich lange Stunden +</f>
        <v/>
      </c>
    </row>
    <row r="18417">
      <c r="A18417" t="inlineStr">
        <is>
          <t>stunden</t>
        </is>
      </c>
      <c r="B18417" t="inlineStr"/>
      <c r="C18417" t="inlineStr"/>
      <c r="D18417" t="inlineStr">
        <is>
          <t>hoãn, trì hoãn, để chậm lại, hoãn quân địch, theo, chiều theo, làm theo</t>
        </is>
      </c>
    </row>
    <row r="18418">
      <c r="A18418" t="inlineStr">
        <is>
          <t>Stundenplan</t>
        </is>
      </c>
      <c r="B18418" t="inlineStr"/>
      <c r="C18418" t="inlineStr"/>
      <c r="D18418" t="inlineStr">
        <is>
          <t>bản danh mục, bảng liệt kê, bản phụ lục, bảng giờ giấc, biểu thời gian, thời hạn</t>
        </is>
      </c>
    </row>
    <row r="18419">
      <c r="A18419" t="inlineStr">
        <is>
          <t>stur</t>
        </is>
      </c>
      <c r="B18419" t="inlineStr"/>
      <c r="C18419" t="inlineStr"/>
      <c r="D18419" t="inlineStr">
        <is>
          <t>lực lưỡng, có bắp thịt rắn chắc - bất khuất, không thể khuất phục được - bướng bỉnh, cứng đầu cứng cổ, khó bảo, ngoan cố, dai dẳng, khó chữa - đần độn, ngu như lợn, cứng đầu cứng c - ương bướng, ngoan cường, không lay chuyển được, không gò theo được - cố ý, chủ tâm, cứng cổ, bướng, ngang ngạnh</t>
        </is>
      </c>
    </row>
    <row r="18420">
      <c r="A18420" t="inlineStr">
        <is>
          <t>Sturheit</t>
        </is>
      </c>
      <c r="B18420" t="inlineStr"/>
      <c r="C18420" t="inlineStr"/>
      <c r="D18420" t="inlineStr">
        <is>
          <t>tính gan góc, tính gan lì, tính lì lợm, tính ngoan cường, tính bền bỉ, tính kiên trì, tính dai dẳng - tính bướng bỉnh, tính cứng đầu cứng cổ, tính khó bảo, tính ngoan cố, sự dai dẳng, sự khó chữa - tính thản nhiên, tính phớt lạnh, tính lì xì</t>
        </is>
      </c>
    </row>
    <row r="18421">
      <c r="A18421" t="inlineStr">
        <is>
          <t>Sturm</t>
        </is>
      </c>
      <c r="B18421" t="inlineStr"/>
      <c r="C18421" t="inlineStr"/>
      <c r="D18421" t="inlineStr">
        <is>
          <t>luồng gió, luồng hơi, hơi, tiếng kèn, sự nổ - cơn gió mạnh, bão, sự nổ ra, sự phá lên, gió nhẹ, gió hiu hiu, sự trả tiền thuê từng kỳ, cây dầu thơm sweet gale) - dông tố, cơn bão, thời kỳ sóng gió, trận mưa, trận, cuộc tấn công ồ ạt, sự đột chiếm, sự nhiễu loạn - sự hỗn loạn, sự huyên náo - sự run lên, sự rộn lên, sự rộn ràng, sự rùng mình, sự run, tiếng run, câu chuyện cảm động, câu chuyện giật gân, câu chuyện ly kỳ - ni lắm gió, ni lộng gió, trời giông b o, sự đầy hi, sự dài dòng = der heftige Sturm + = im Sturm nehmen + = im Sturm nehmen + = im Sturm erobern + = vom Sturm gepeitscht + = vom Sturm hin- und hergeworfen +</t>
        </is>
      </c>
    </row>
    <row r="18422">
      <c r="A18422" t="inlineStr">
        <is>
          <t>Sturmbock</t>
        </is>
      </c>
      <c r="B18422" t="inlineStr"/>
      <c r="C18422" t="inlineStr"/>
      <c r="D18422">
        <f> der Sturmbock +</f>
        <v/>
      </c>
    </row>
    <row r="18423">
      <c r="A18423" t="inlineStr">
        <is>
          <t>Sturmleitern</t>
        </is>
      </c>
      <c r="B18423" t="inlineStr"/>
      <c r="C18423" t="inlineStr"/>
      <c r="D18423" t="inlineStr">
        <is>
          <t>leo</t>
        </is>
      </c>
    </row>
    <row r="18424">
      <c r="A18424" t="inlineStr">
        <is>
          <t>Sturmvogel</t>
        </is>
      </c>
      <c r="B18424" t="inlineStr"/>
      <c r="C18424" t="inlineStr"/>
      <c r="D18424" t="inlineStr">
        <is>
          <t>chim hải âu pêtren, stormy_petrel</t>
        </is>
      </c>
    </row>
    <row r="18425">
      <c r="A18425" t="inlineStr">
        <is>
          <t>Sturz</t>
        </is>
      </c>
      <c r="B18425" t="inlineStr"/>
      <c r="C18425" t="inlineStr"/>
      <c r="D18425" t="inlineStr">
        <is>
          <t>cầu trượt, đường trượt, dốc lao, đường lao, thác, máng đổ rác, dù - sự trút xuống, sự đổ xuống, trận mưa như trút nước, sự sa sút, sự suy vi, sự suy sụp - sự rơi, sự ngã, sự rụng xuống, sự rũ xuống, sự hạ, sự sụp đổ, sự mất địa vị, sự xuống thế, sự xuống dốc, sự sụt giá, sự giảm giá, sự vật ngã, keo vật, sự sa ngã, lượng mưa, lượng tuyết - số lượng cây ngả, số lượng gỗ xẻ, hướng đi xuống, dốc xuống, sự đẻ, lứa cừu con, dây ròng rọc, lưới che mặt, mạng che mặt, mùa lá rụng, mùa thu - cái ngã, người thô lỗ - sự lật đổ, sự phá đổ, sự đạp đổ, sự đánh bại hoàn toàn - sự lao mình xuống, cái nhảy đâm đầu xuống, bước liều, sự lao vào - sự làm tràn, sự làm đổ ra, sự đánh đổ ra, lượng đánh đổ ra, spillway, cái đóm, cái nút nhỏ, cái đinh nhỏ, cái chốt nhỏ, cái móc nhỏ - cái ngã bất thình lình, sự đổ nhào, sự nhào lộn, tình trạng lộn xộn, tình trạng rối tung, tình trạng hỗn loạn - sự đổ, sự lật úp, sự đánh ng, tình trạng rối loạn, sự bối rối, sự lúng túng, sự c i lộn, sự bất hoà, trạng thái nôn nao khó chịu, kết qu bất ngờ, sự chồn = der jähe Sturz + = der schwere Sturz +</t>
        </is>
      </c>
    </row>
    <row r="18426">
      <c r="A18426" t="inlineStr">
        <is>
          <t>Sturzbach</t>
        </is>
      </c>
      <c r="B18426" t="inlineStr"/>
      <c r="C18426" t="inlineStr"/>
      <c r="D18426" t="inlineStr">
        <is>
          <t>dòng nước chảy xiết, dòng nước lũ</t>
        </is>
      </c>
    </row>
    <row r="18427">
      <c r="A18427" t="inlineStr">
        <is>
          <t>Sturzflug</t>
        </is>
      </c>
      <c r="B18427" t="inlineStr"/>
      <c r="C18427" t="inlineStr"/>
      <c r="D18427" t="inlineStr">
        <is>
          <t>sự nhảy lao đầu xuống, sự lặn, sự đâm bổ xuống, sự bổ nhào xuống, sự vụt biến mất, sự vụt lao biến đi, sự thọc tay vào túi, quán rượu chui, chỗ ẩn náu, cửa hàng ở tầng hầm - sự đâm bổ nhào - cuộc đột kích, sự nhào xuống, sự sà xuống, sự cướp đi = im Sturzflug niedergehen +</t>
        </is>
      </c>
    </row>
    <row r="18428">
      <c r="A18428" t="inlineStr">
        <is>
          <t>Sturzflut</t>
        </is>
      </c>
      <c r="B18428" t="inlineStr"/>
      <c r="C18428" t="inlineStr"/>
      <c r="D18428" t="inlineStr">
        <is>
          <t>dòng nước chảy xiết, dòng nước lũ</t>
        </is>
      </c>
    </row>
    <row r="18429">
      <c r="A18429" t="inlineStr">
        <is>
          <t>sturzflutartig</t>
        </is>
      </c>
      <c r="B18429" t="inlineStr"/>
      <c r="C18429" t="inlineStr"/>
      <c r="D18429" t="inlineStr">
        <is>
          <t>như thác, cuồn cuộn</t>
        </is>
      </c>
    </row>
    <row r="18430">
      <c r="A18430" t="inlineStr">
        <is>
          <t>Sturzsee</t>
        </is>
      </c>
      <c r="B18430" t="inlineStr"/>
      <c r="C18430" t="inlineStr"/>
      <c r="D18430" t="inlineStr">
        <is>
          <t>trục lăn, con lăn, xe lăn đường, ống lăn mực, trục cán, máy cán, ống cuộn, cuộn băng roller bandage), đợt sóng cuồn cuộn, chim sả rừng</t>
        </is>
      </c>
    </row>
    <row r="18431">
      <c r="A18431" t="inlineStr">
        <is>
          <t>Sturzwelle</t>
        </is>
      </c>
      <c r="B18431" t="inlineStr"/>
      <c r="C18431" t="inlineStr"/>
      <c r="D18431" t="inlineStr">
        <is>
          <t>sóng to, sóng cồn, biển cả, sự dâng lên cuồn cuộn, sự cuồn cuộn - người bẻ gãy, người đập vỡ, người vi phạm, người tập, người dạy, sóng lớn vỗ bờ, máy đập, máy nghiền, máy tán, cái ngắt điện, cái công tắc, tàu phá băng, thùng gỗ nhỏ</t>
        </is>
      </c>
    </row>
    <row r="18432">
      <c r="A18432" t="inlineStr">
        <is>
          <t>Stute</t>
        </is>
      </c>
      <c r="B18432" t="inlineStr"/>
      <c r="C18432" t="inlineStr"/>
      <c r="D18432" t="inlineStr">
        <is>
          <t>ngựa cái = die trächtige Stute +</t>
        </is>
      </c>
    </row>
    <row r="18433">
      <c r="A18433" t="inlineStr">
        <is>
          <t>Stutzen</t>
        </is>
      </c>
      <c r="B18433" t="inlineStr"/>
      <c r="C18433" t="inlineStr"/>
      <c r="D18433" t="inlineStr">
        <is>
          <t>sự chặt cụt, sự cắt cụt</t>
        </is>
      </c>
    </row>
    <row r="18434">
      <c r="A18434" t="inlineStr">
        <is>
          <t>stutzen</t>
        </is>
      </c>
      <c r="B18434" t="inlineStr"/>
      <c r="C18434" t="inlineStr"/>
      <c r="D18434" t="inlineStr">
        <is>
          <t>làm thất bại, làm hỏng, ngăn trở, bỏ lỡ, bỏ qua, sao lãng, lẩn tránh, chê, không chịu ăn, làm cho nản chí, làm cho giật mình, dở chứng bất kham, dở chứng không chịu đi, chùn lại - lùi lại, do dự - - cắt ngắn quá vai, câu lươn bằng mồi giun tơ, nhấp nhô bập bềnh, phấp phới trên không, nhảy nhót, lắc lư, lủng lẳng, đớp, khẽ nhún đầu gối cúi chào, đập nhẹ, vỗ nhẹ, lắc nhẹ - sự xén, sự cắt, sự hớt, mớ lông xén ra, cú đánh mạnh, cú quật mạnh, kéo xén, tông-đơ, cái bấm móng tay, cắt, cắt rời ra, xén, hớt, rút ngắn, cô lại, bấm, xé đầu, nuốt, bỏ bớt, đọc không rõ - đấm mạnh, đánh, nện, đi nhanh, chạy - gặm, gặt, hái, gieo, trồng, cắt ngắn, thu hoạch - cong, lấy quá phần, lấn phần, cong lên, bị cong, lái ẩu, đi ẩu - cắt cành, tỉa cành, xén cành, + off) cắt đi, chặt đi, vỗ bập bềnh, thõng xuống, lòng thòng, bước lê đi, lết đi, la cà, lope - bắt đầu, giật mình, rời ra, long ra, làm bắt đầu, khiến phải, ra hiệu xuất phát, mở, khởi động, khêu, gây, nêu ra, làm tách ra, làm rời ra, làm long ra, giúp đỡ, nâng đỡ, đuổi ra khỏi hang - startle - chặt cụt, cắt cụt, cắt xén = stutzen + = stutzen + = stutzen + = stutzen +</t>
        </is>
      </c>
    </row>
    <row r="18435">
      <c r="A18435" t="inlineStr">
        <is>
          <t>Stutzer</t>
        </is>
      </c>
      <c r="B18435" t="inlineStr"/>
      <c r="C18435" t="inlineStr"/>
      <c r="D18435" t="inlineStr">
        <is>
          <t>người đàn ông ăn diện, người hay tán gái, anh chàng nịnh đầm, người theo đuổi - hươu đực, hoẵng đực, nai đực, thỏ đực, người diện sang, công tử bột, ghuộm đỏ, đồng đô la, cái lờ, chuyện ba hoa khoác lác, cái giá đỡ, cái chống, vật nhắc đến lượt chia bài, nước giặt quần áo - nước nấu quần áo - cái cáng, dengue, người thích ăn diện, người ăn mặc bảnh bao diêm dúa, người ăn mặc đúng mốt, cái sang trọng nhất, cái đẹp nhất, cái thuộc loại nhất, thuyền nhỏ một cột buồm - dandy-cart - - tia lửa, tia sáng, tàn lửa, tia loé, ánh loé, chấm sáng loé, lời đối đáp nhanh trí, nét sắc sảo, phủ định) một tia, một tị, nhân viên rađiô, người vui tính, người trai lơ - chỗ lồi ra, chỗ phình ra, chỗ cao lên, chỗ gồ lên, chỗ sưng lên, chỗ lên bổng, sóng biển động, sóng cồn, người cừ, người giỏi, người ăn mặc sang trọng, người ăn mặc bảnh, kẻ tai to mặt lớn - ông lớn, bà lớn</t>
        </is>
      </c>
    </row>
    <row r="18436">
      <c r="A18436" t="inlineStr">
        <is>
          <t>stutzig</t>
        </is>
      </c>
      <c r="B18436" t="inlineStr"/>
      <c r="C18436" t="inlineStr"/>
      <c r="D18436" t="inlineStr">
        <is>
          <t>làm bối rối, làm khó xử</t>
        </is>
      </c>
    </row>
    <row r="18437">
      <c r="A18437" t="inlineStr">
        <is>
          <t>Stutzschwanz</t>
        </is>
      </c>
      <c r="B18437" t="inlineStr"/>
      <c r="C18437" t="inlineStr"/>
      <c r="D18437" t="inlineStr">
        <is>
          <t>đuôi cộc, ngựa cộc đuôi, chó cộc đuôi - giống cây chút chít, khấu đuôi, dây đuôi, vũng tàu đậu, số nhiều) bến tàu, số nhiều) xưởng chữa tàu, xưởng đóng tàu, ga cuối cùng, , bệnh viện quân y, ghế bị cáo</t>
        </is>
      </c>
    </row>
    <row r="18438">
      <c r="A18438" t="inlineStr">
        <is>
          <t>Styropor</t>
        </is>
      </c>
      <c r="B18438" t="inlineStr"/>
      <c r="C18438" t="inlineStr"/>
      <c r="D18438">
        <f> das Styropor +</f>
        <v/>
      </c>
    </row>
    <row r="18439">
      <c r="A18439" t="inlineStr">
        <is>
          <t>subarktisch</t>
        </is>
      </c>
      <c r="B18439" t="inlineStr"/>
      <c r="C18439" t="inlineStr"/>
      <c r="D18439" t="inlineStr">
        <is>
          <t>cận Bắc cực</t>
        </is>
      </c>
    </row>
    <row r="18440">
      <c r="A18440" t="inlineStr">
        <is>
          <t>Subjekt</t>
        </is>
      </c>
      <c r="B18440" t="inlineStr"/>
      <c r="C18440" t="inlineStr"/>
      <c r="D18440" t="inlineStr">
        <is>
          <t>chủ đề, vấn đề, dân, thần dân, chủ ngữ, chủ thể, đối tượng, môn học, người, dịp, xác để mổ xẻ subject for dissection) = das minderwertige Subjekt +</t>
        </is>
      </c>
    </row>
    <row r="18441">
      <c r="A18441" t="inlineStr">
        <is>
          <t>subjektiv</t>
        </is>
      </c>
      <c r="B18441" t="inlineStr"/>
      <c r="C18441" t="inlineStr"/>
      <c r="D18441" t="inlineStr">
        <is>
          <t>chủ quan, tưởng tượng, chủ cách</t>
        </is>
      </c>
    </row>
    <row r="18442">
      <c r="A18442" t="inlineStr">
        <is>
          <t>subkutan</t>
        </is>
      </c>
      <c r="B18442" t="inlineStr"/>
      <c r="C18442" t="inlineStr"/>
      <c r="D18442" t="inlineStr">
        <is>
          <t>dưới da</t>
        </is>
      </c>
    </row>
    <row r="18443">
      <c r="A18443" t="inlineStr">
        <is>
          <t>sublimieren</t>
        </is>
      </c>
      <c r="B18443" t="inlineStr"/>
      <c r="C18443" t="inlineStr"/>
      <c r="D18443" t="inlineStr">
        <is>
          <t>làm thăng hoa, lọc, làm cho trong sạch, lý tưởng hoá, thăng hoa</t>
        </is>
      </c>
    </row>
    <row r="18444">
      <c r="A18444" t="inlineStr">
        <is>
          <t>sublimiert</t>
        </is>
      </c>
      <c r="B18444" t="inlineStr"/>
      <c r="C18444" t="inlineStr"/>
      <c r="D18444" t="inlineStr">
        <is>
          <t>thăng hoa</t>
        </is>
      </c>
    </row>
    <row r="18445">
      <c r="A18445" t="inlineStr">
        <is>
          <t>Sublimierung</t>
        </is>
      </c>
      <c r="B18445" t="inlineStr"/>
      <c r="C18445" t="inlineStr"/>
      <c r="D18445" t="inlineStr">
        <is>
          <t>sự thăng hoa</t>
        </is>
      </c>
    </row>
    <row r="18446">
      <c r="A18446" t="inlineStr">
        <is>
          <t>Substantiv</t>
        </is>
      </c>
      <c r="B18446" t="inlineStr">
        <is>
          <t>Substantiv</t>
        </is>
      </c>
      <c r="C18446" t="inlineStr"/>
      <c r="D18446">
        <f> das Substantiv + = das zusammengesetze Substantiv +</f>
        <v/>
      </c>
    </row>
    <row r="18447">
      <c r="A18447" t="inlineStr">
        <is>
          <t>substantivisch</t>
        </is>
      </c>
      <c r="B18447" t="inlineStr"/>
      <c r="C18447" t="inlineStr"/>
      <c r="D18447" t="inlineStr">
        <is>
          <t>danh từ, có tính chất danh từ</t>
        </is>
      </c>
    </row>
    <row r="18448">
      <c r="A18448" t="inlineStr">
        <is>
          <t>Substanz</t>
        </is>
      </c>
      <c r="B18448" t="inlineStr"/>
      <c r="C18448" t="inlineStr"/>
      <c r="D18448" t="inlineStr">
        <is>
          <t>thân thể, thể xác, xác chết, thi thể, thân, nhóm, đoàn, đội, ban, hội đồng, khối, số lượng lớn, nhiều, con người, người, vật thể - chất, vật chất, đề, chủ đề, nội dung, vật, vật phẩm, việc, chuyện, điều, sự kiện, vấn đề, việc quan trọng, chuyện quan trọng, số ước lượng, khoảng độ, lý do, nguyên nhân, cớ, lẽ, cơ hội, mủ - thực chất, căn bản, bản chất, đại ý, tính chất đúng, tính chất chắc, tính có giá trị, của cải, tài sản, thực thể = die graue Substanz + = die gelöste Substanz + = die elastische Substanz + = der übelriechende Substanz +</t>
        </is>
      </c>
    </row>
    <row r="18449">
      <c r="A18449" t="inlineStr">
        <is>
          <t>Substrat</t>
        </is>
      </c>
      <c r="B18449" t="inlineStr"/>
      <c r="C18449" t="inlineStr"/>
      <c r="D18449" t="inlineStr">
        <is>
          <t>substratum, chất nền</t>
        </is>
      </c>
    </row>
    <row r="18450">
      <c r="A18450" t="inlineStr">
        <is>
          <t>subtil</t>
        </is>
      </c>
      <c r="B18450" t="inlineStr"/>
      <c r="C18450" t="inlineStr"/>
      <c r="D18450" t="inlineStr">
        <is>
          <t>thú vị, dễ chịu, tốt, hấp dẫn, xinh đẹp, ngoan, tử tế, chu đáo, tỉ mỉ, câu nệ, khó tính, khảnh, cầu kỳ, sành sỏi, tế nhị, tinh vi, kỹ, hay ho, chính xác - phảng phất, huyền ảo, khó thấy, tinh tế, khôn khéo, khôn ngoan, lanh lợi, tin nhanh, xảo quyệt, quỷ quyệt, mỏng</t>
        </is>
      </c>
    </row>
    <row r="18451">
      <c r="A18451" t="inlineStr">
        <is>
          <t>subtrahieren</t>
        </is>
      </c>
      <c r="B18451" t="inlineStr"/>
      <c r="C18451" t="inlineStr"/>
      <c r="D18451" t="inlineStr">
        <is>
          <t>trừ</t>
        </is>
      </c>
    </row>
    <row r="18452">
      <c r="A18452" t="inlineStr">
        <is>
          <t>Subtraktion</t>
        </is>
      </c>
      <c r="B18452" t="inlineStr"/>
      <c r="C18452" t="inlineStr"/>
      <c r="D18452" t="inlineStr">
        <is>
          <t>sự trừ, tính trừ, phép trừ</t>
        </is>
      </c>
    </row>
    <row r="18453">
      <c r="A18453" t="inlineStr">
        <is>
          <t>subtropisch</t>
        </is>
      </c>
      <c r="B18453" t="inlineStr"/>
      <c r="C18453" t="inlineStr"/>
      <c r="D18453" t="inlineStr">
        <is>
          <t>cận nhiệt đới</t>
        </is>
      </c>
    </row>
    <row r="18454">
      <c r="A18454" t="inlineStr">
        <is>
          <t>Subvention</t>
        </is>
      </c>
      <c r="B18454" t="inlineStr"/>
      <c r="C18454" t="inlineStr"/>
      <c r="D18454" t="inlineStr">
        <is>
          <t>tiền cấp, tiền trợ cấp = durch Subvention +</t>
        </is>
      </c>
    </row>
    <row r="18455">
      <c r="A18455" t="inlineStr">
        <is>
          <t>subventionieren</t>
        </is>
      </c>
      <c r="B18455" t="inlineStr"/>
      <c r="C18455" t="inlineStr"/>
      <c r="D18455" t="inlineStr">
        <is>
          <t>cúng vốn cho, để vốn lại cho, động tính từ quá khứ) phú cho - trợ cấp, phụ cấp</t>
        </is>
      </c>
    </row>
    <row r="18456">
      <c r="A18456" t="inlineStr">
        <is>
          <t>Suchaktion</t>
        </is>
      </c>
      <c r="B18456" t="inlineStr"/>
      <c r="C18456" t="inlineStr"/>
      <c r="D18456" t="inlineStr">
        <is>
          <t>sự hoạt động, quá trình hoạt động, thao tác, hiệu quả, tác dụng, sự giao dịch tài chính, sự mổ xẻ, ca mổ, cuộc hành quân, phép tính, phép toán</t>
        </is>
      </c>
    </row>
    <row r="18457">
      <c r="A18457" t="inlineStr">
        <is>
          <t>Suche</t>
        </is>
      </c>
      <c r="B18457" t="inlineStr"/>
      <c r="C18457" t="inlineStr"/>
      <c r="D18457" t="inlineStr">
        <is>
          <t>sự đuổi theo, sự đuổi bắt, sự truy nã, sự truy kích, sự theo đuổi, sự đeo đuổi, sự đi tìm, sự mưu cầu, nghề nghiệp theo đuổi, công việc đeo đuổi, thú vui đeo đuổi - sự truy tìm, sự truy lùng, cái đang tìm kiếm, cái đang truy lùng, sự điều tra, cuộc điều tra, ban điều tra - sự nghiên cứu = die Suche + = auf der Suche + = auf der Suche nach +</t>
        </is>
      </c>
    </row>
    <row r="18458">
      <c r="A18458" t="inlineStr">
        <is>
          <t>Suchen</t>
        </is>
      </c>
      <c r="B18458" t="inlineStr"/>
      <c r="C18458" t="inlineStr"/>
      <c r="D18458" t="inlineStr">
        <is>
          <t>sự tìm kiếm, sự lục soát = das Suchen +</t>
        </is>
      </c>
    </row>
    <row r="18459">
      <c r="A18459" t="inlineStr">
        <is>
          <t>suchen</t>
        </is>
      </c>
      <c r="B18459" t="inlineStr"/>
      <c r="C18459" t="inlineStr"/>
      <c r="D18459" t="inlineStr">
        <is>
          <t>tìm về, đem về, làm chảy máu, làm trào ra, bán được, làm xúc động, làm vui thích, mua vui, làm bực mình, làm phát cáu, quyến rũ, làm mê hoặc, làm say mê, thở ra, lấy, đấm thụi, thoi - thấy, tìm thấy, tìm ra, bắt được, nhận, nhận được, được, nhận thấy, xét thấy, thấy có, tới, đạt tới, trúng, cung cấp, xác minh và tuyên bố - đọc thử xem có đúng âm luật và nhịp điệu, ngâm, bình, đúng nhịp điệu, nhìn chăm chú, xem xét từng điểm một, nhìn lướt, đọc lướt, phân hình để truyền đi, quét - nhìn để tìm, sờ để tìm, khám xét, lục soát, dò, tham dò, điều tra, bắn xuyên vào tận ngách, tìm tòi, tìm cho ra = suchen + = suchen nach +</t>
        </is>
      </c>
    </row>
    <row r="18460">
      <c r="A18460" t="inlineStr">
        <is>
          <t>Sucher</t>
        </is>
      </c>
      <c r="B18460" t="inlineStr"/>
      <c r="C18460" t="inlineStr"/>
      <c r="D18460" t="inlineStr">
        <is>
          <t>người đi tìm - người lựa chọn, người chọn lọc, bộ chọn lọc = der Sucher +</t>
        </is>
      </c>
    </row>
    <row r="18461">
      <c r="A18461" t="inlineStr">
        <is>
          <t>Sucht</t>
        </is>
      </c>
      <c r="B18461" t="inlineStr"/>
      <c r="C18461" t="inlineStr"/>
      <c r="D18461" t="inlineStr">
        <is>
          <t>thói nghiện, sự ham mê, sự say mê - - chứng điên, chứng cuồng, tính gàn, tính kỳ quặc, tính ham mê, tính nghiện - cơn thịnh nộ, cơn giận dữ, cơn dữ dội, sự cuồng bạo, sự ác liệt, sự mê cuồng, mốt thịnh hành, mốt phổ biến, cái hợp thị hiếu, người được thiên hạ ưa chuộng một thời - thi hứng, cảm xúc mãnh liệt - tính tham ăn, tính phàm ăn, lòng khao khát</t>
        </is>
      </c>
    </row>
    <row r="18462">
      <c r="A18462" t="inlineStr">
        <is>
          <t>sudeln</t>
        </is>
      </c>
      <c r="B18462" t="inlineStr"/>
      <c r="C18462" t="inlineStr"/>
      <c r="D18462" t="inlineStr">
        <is>
          <t>trát lên, phết lên, xây vách đất, bôi bẩn, bôi bác, bôi màu lem nhem, vẽ bôi bác, vẽ lem nhem, che đậy</t>
        </is>
      </c>
    </row>
    <row r="18463">
      <c r="A18463" t="inlineStr">
        <is>
          <t>Suffix</t>
        </is>
      </c>
      <c r="B18463" t="inlineStr"/>
      <c r="C18463" t="inlineStr"/>
      <c r="D18463" t="inlineStr">
        <is>
          <t>hậu tố</t>
        </is>
      </c>
    </row>
    <row r="18464">
      <c r="A18464" t="inlineStr">
        <is>
          <t>suggerieren</t>
        </is>
      </c>
      <c r="B18464" t="inlineStr"/>
      <c r="C18464" t="inlineStr"/>
      <c r="D18464" t="inlineStr">
        <is>
          <t>gợi, làm nảy ra trong trí, đề nghị, đưa ra giả thuyết là, đề nghị thừa nhận là</t>
        </is>
      </c>
    </row>
    <row r="18465">
      <c r="A18465" t="inlineStr">
        <is>
          <t>Suggestivfrage</t>
        </is>
      </c>
      <c r="B18465" t="inlineStr"/>
      <c r="C18465" t="inlineStr"/>
      <c r="D18465" t="inlineStr">
        <is>
          <t>câu hỏi khôn ngoan</t>
        </is>
      </c>
    </row>
    <row r="18466">
      <c r="A18466" t="inlineStr">
        <is>
          <t>Sulfat</t>
        </is>
      </c>
      <c r="B18466" t="inlineStr"/>
      <c r="C18466" t="inlineStr"/>
      <c r="D18466" t="inlineStr">
        <is>
          <t>Sunfat</t>
        </is>
      </c>
    </row>
    <row r="18467">
      <c r="A18467" t="inlineStr">
        <is>
          <t>Sulfid</t>
        </is>
      </c>
      <c r="B18467" t="inlineStr"/>
      <c r="C18467" t="inlineStr"/>
      <c r="D18467" t="inlineStr">
        <is>
          <t>Sunfua</t>
        </is>
      </c>
    </row>
    <row r="18468">
      <c r="A18468" t="inlineStr">
        <is>
          <t>Sulfit</t>
        </is>
      </c>
      <c r="B18468" t="inlineStr"/>
      <c r="C18468" t="inlineStr"/>
      <c r="D18468" t="inlineStr">
        <is>
          <t>hoá Sunfit</t>
        </is>
      </c>
    </row>
    <row r="18469">
      <c r="A18469" t="inlineStr">
        <is>
          <t>Sultan</t>
        </is>
      </c>
      <c r="B18469" t="inlineStr"/>
      <c r="C18469" t="inlineStr"/>
      <c r="D18469" t="inlineStr">
        <is>
          <t>vua, vua Thổ nhĩ kỳ, chim xít, gà bạch Thổ nhĩ kỳ</t>
        </is>
      </c>
    </row>
    <row r="18470">
      <c r="A18470" t="inlineStr">
        <is>
          <t>Sultanine</t>
        </is>
      </c>
      <c r="B18470" t="inlineStr"/>
      <c r="C18470" t="inlineStr"/>
      <c r="D18470" t="inlineStr">
        <is>
          <t>hoàng hậu, thái hậu, công chúa sultaness), sủng nương, chim xít, nho xuntan</t>
        </is>
      </c>
    </row>
    <row r="18471">
      <c r="A18471" t="inlineStr">
        <is>
          <t>Summen</t>
        </is>
      </c>
      <c r="B18471" t="inlineStr"/>
      <c r="C18471" t="inlineStr"/>
      <c r="D18471" t="inlineStr">
        <is>
          <t>tiếng vo vo, tiếng vù vù, tiếng rì rầm, tiêng ồn ào, tin đồn, cưa tròn - tiếng hát ngâm nga nho nhỏ, tiếng ngâm nga, lời than vãn, lời khóc than - ong mật đực, kẻ lười biếng, kẻ ăn không ngồi rồi, tiếng o o, tiếng vo ve, bài nói đều đều, người nói giọng đều đều, kèn túi, tiếng ò è, máy bay không người lái = das Summen +</t>
        </is>
      </c>
    </row>
    <row r="18472">
      <c r="A18472" t="inlineStr">
        <is>
          <t>summen</t>
        </is>
      </c>
      <c r="B18472" t="inlineStr"/>
      <c r="C18472" t="inlineStr"/>
      <c r="D18472" t="inlineStr">
        <is>
          <t>nổ đùng đùng, nói oang oang, kêu vo vo, kêu vo ve, quảng cáo rùm beng, tăng vọt, phất, thình lình trở nên nổi tiếng - kêu vù vù, rì rầm, lan truyền, bay sát máy bay khác, tranh nhau nói ồn ào, ném mạnh, liệng mạnh, uống cạn, uống hết sạch - hát ngâm nga nho nhỏ, ngâm nga, hát những bài hát tình cảm êm nhẹ - kêu o o, kêu ò è, nói giọng đều đều, + away) làm biếng, ăn không ngồi rồi - đánh trống, gõ gõ, đập đập, gõ liên hồi, đập liên hồi, giậm thình thịch, đánh trống gọi, đánh trống triệu tập, đánh trống tập trung, đánh trống khua chuông, làm quảng cáo rùm beng - đập cánh vo vo, đập cánh vù vù, đánh trên trống, đánh trên đàn pianô, nói lai nhai, nói đi nói lại như gõ trống vào tai, làm quảng cáo rùm beng để lôi kéo khách hàng - xèo xèo, xì xì - kêu rền, ấm ứ, ầm ừ, ấp úng, nói lúng búng, ngậm miệng ngân nga, hoạt động mạnh, khó ngửi, thối - có cảm giác ngứa ran, ngứa như có kiến bò, ù lên, bị kích động, bị kích thích, náo nức, rộn lên - bay vọt lên = summen +</t>
        </is>
      </c>
    </row>
    <row r="18473">
      <c r="A18473" t="inlineStr">
        <is>
          <t>Summer</t>
        </is>
      </c>
      <c r="B18473" t="inlineStr"/>
      <c r="C18473" t="inlineStr"/>
      <c r="D18473" t="inlineStr">
        <is>
          <t>còi, máy con ve, người thông tin liên lạc = der Summer +</t>
        </is>
      </c>
    </row>
    <row r="18474">
      <c r="A18474" t="inlineStr">
        <is>
          <t>Sumpf</t>
        </is>
      </c>
      <c r="B18474" t="inlineStr"/>
      <c r="C18474" t="inlineStr"/>
      <c r="D18474" t="inlineStr">
        <is>
          <t>vũng lây, đầm lầy, bãi lầy - miền đầm lầy - - bùn, vũng bùn - bãi lầy quagmire) - chỗ bùn lầy, bãi lầy slew), sự sa đoạ, sự thất vọng, xác rắn lột, vảy kết, vết mục, mảng mục, thói xấu đã bỏ được - hầm chứa phân, hố nước rác, bình hứng dầu - = im Sumpf versinken + = in den Sumpf ziehen +</t>
        </is>
      </c>
    </row>
    <row r="18475">
      <c r="A18475" t="inlineStr">
        <is>
          <t>Sumpfboden</t>
        </is>
      </c>
      <c r="B18475" t="inlineStr"/>
      <c r="C18475" t="inlineStr"/>
      <c r="D18475" t="inlineStr">
        <is>
          <t>quag, tình trạng sa lầy</t>
        </is>
      </c>
    </row>
    <row r="18476">
      <c r="A18476" t="inlineStr">
        <is>
          <t>Sumpffieber</t>
        </is>
      </c>
      <c r="B18476" t="inlineStr"/>
      <c r="C18476" t="inlineStr"/>
      <c r="D18476" t="inlineStr">
        <is>
          <t>bệnh sốt rét, bệnh ngã nước</t>
        </is>
      </c>
    </row>
    <row r="18477">
      <c r="A18477" t="inlineStr">
        <is>
          <t>Sumpfgas</t>
        </is>
      </c>
      <c r="B18477" t="inlineStr"/>
      <c r="C18477" t="inlineStr"/>
      <c r="D18477" t="inlineStr">
        <is>
          <t>khí mêtan</t>
        </is>
      </c>
    </row>
    <row r="18478">
      <c r="A18478" t="inlineStr">
        <is>
          <t>sumpfig</t>
        </is>
      </c>
      <c r="B18478" t="inlineStr"/>
      <c r="C18478" t="inlineStr"/>
      <c r="D18478" t="inlineStr">
        <is>
          <t>lầy lội, bùn lầy - đầm lầy, lầy, có nhiều đầm lầy - như đầm lầy - đầy những vũng lầy, nghe bì bõm - bùn - như bọt biển, mềm xốp, hút nước, rỗ, lỗ rỗ - có đầm lầy</t>
        </is>
      </c>
    </row>
    <row r="18479">
      <c r="A18479" t="inlineStr">
        <is>
          <t>Superlativ</t>
        </is>
      </c>
      <c r="B18479" t="inlineStr"/>
      <c r="C18479" t="inlineStr"/>
      <c r="D18479" t="inlineStr">
        <is>
          <t>độ tuyệt đối, thể tuyệt đối, mức tuyệt đối, cấp cao nhất, dạng cao nhất</t>
        </is>
      </c>
    </row>
    <row r="18480">
      <c r="A18480" t="inlineStr">
        <is>
          <t>Supermarkt</t>
        </is>
      </c>
      <c r="B18480" t="inlineStr"/>
      <c r="C18480" t="inlineStr"/>
      <c r="D18480" t="inlineStr">
        <is>
          <t>cửa hàng tự động lớn</t>
        </is>
      </c>
    </row>
    <row r="18481">
      <c r="A18481" t="inlineStr">
        <is>
          <t>supermodern</t>
        </is>
      </c>
      <c r="B18481" t="inlineStr"/>
      <c r="C18481" t="inlineStr"/>
      <c r="D18481" t="inlineStr">
        <is>
          <t>tối tân</t>
        </is>
      </c>
    </row>
    <row r="18482">
      <c r="A18482" t="inlineStr">
        <is>
          <t>Suppe</t>
        </is>
      </c>
      <c r="B18482" t="inlineStr"/>
      <c r="C18482" t="inlineStr"/>
      <c r="D18482" t="inlineStr">
        <is>
          <t>nước luộc thịt, nước xuýt - xúp, canh, cháo, Nitroglyxerin, trời mây mù dày đặc và có mưa, khả năng chạy nhanh = die Suppe auslöffeln + = die kochfertige Suppe + = ein Haar in der Suppe finden +</t>
        </is>
      </c>
    </row>
    <row r="18483">
      <c r="A18483" t="inlineStr">
        <is>
          <t>Suppenterrine</t>
        </is>
      </c>
      <c r="B18483" t="inlineStr"/>
      <c r="C18483" t="inlineStr"/>
      <c r="D18483" t="inlineStr">
        <is>
          <t>liễn</t>
        </is>
      </c>
    </row>
    <row r="18484">
      <c r="A18484" t="inlineStr">
        <is>
          <t>Supplement</t>
        </is>
      </c>
      <c r="B18484" t="inlineStr"/>
      <c r="C18484" t="inlineStr"/>
      <c r="D18484" t="inlineStr">
        <is>
          <t>phần bổ sung, phần phụ thêm, tờ phụ trương, bàn phụ lục, góc phụ</t>
        </is>
      </c>
    </row>
    <row r="18485">
      <c r="A18485" t="inlineStr">
        <is>
          <t>Supraleiter</t>
        </is>
      </c>
      <c r="B18485" t="inlineStr"/>
      <c r="C18485" t="inlineStr"/>
      <c r="D18485" t="inlineStr">
        <is>
          <t>chất siêu dẫn = der Supraleiter +</t>
        </is>
      </c>
    </row>
    <row r="18486">
      <c r="A18486" t="inlineStr">
        <is>
          <t>surjektiv</t>
        </is>
      </c>
      <c r="B18486" t="inlineStr"/>
      <c r="C18486" t="inlineStr"/>
      <c r="D18486" t="inlineStr">
        <is>
          <t>về phía trên, lên trên</t>
        </is>
      </c>
    </row>
    <row r="18487">
      <c r="A18487" t="inlineStr">
        <is>
          <t>Surren</t>
        </is>
      </c>
      <c r="B18487" t="inlineStr"/>
      <c r="C18487" t="inlineStr"/>
      <c r="D18487" t="inlineStr">
        <is>
          <t>tiếng rít, tiếng xé vải, sức sống, nghị lực</t>
        </is>
      </c>
    </row>
    <row r="18488">
      <c r="A18488" t="inlineStr">
        <is>
          <t>surren</t>
        </is>
      </c>
      <c r="B18488" t="inlineStr"/>
      <c r="C18488" t="inlineStr"/>
      <c r="D18488" t="inlineStr">
        <is>
          <t>kêu vo vo, kêu vù vù, rì rầm, lan truyền, bay sát máy bay khác, tranh nhau nói ồn ào, ném mạnh, liệng mạnh, uống cạn, uống hết sạch - - rít, vèo</t>
        </is>
      </c>
    </row>
    <row r="18489">
      <c r="A18489" t="inlineStr">
        <is>
          <t>Suspensorium</t>
        </is>
      </c>
      <c r="B18489" t="inlineStr"/>
      <c r="C18489" t="inlineStr"/>
      <c r="D18489" t="inlineStr">
        <is>
          <t>vật nối, trụ chống, thanh giằng, đôi, dây đeo quần, dây brơten, dây căng trống, cái khoan quay tay, cái vặn ốc quay tay brace and bit), dấu ngoặc ôm, dây lèo - khố đeo</t>
        </is>
      </c>
    </row>
    <row r="18490">
      <c r="A18490" t="inlineStr">
        <is>
          <t>Swahili</t>
        </is>
      </c>
      <c r="B18490" t="inlineStr"/>
      <c r="C18490" t="inlineStr"/>
      <c r="D18490">
        <f> das Swahili +</f>
        <v/>
      </c>
    </row>
    <row r="18491">
      <c r="A18491" t="inlineStr">
        <is>
          <t>Swingmusik</t>
        </is>
      </c>
      <c r="B18491" t="inlineStr"/>
      <c r="C18491" t="inlineStr"/>
      <c r="D18491" t="inlineStr">
        <is>
          <t>nhạc ja, tiếng lóng khó hiểu, chuyện huyên thiên, chuyên rỗng tuếch, chuyện vớ vẩn</t>
        </is>
      </c>
    </row>
    <row r="18492">
      <c r="A18492" t="inlineStr">
        <is>
          <t>Syllogismus</t>
        </is>
      </c>
      <c r="B18492" t="inlineStr"/>
      <c r="C18492" t="inlineStr"/>
      <c r="D18492" t="inlineStr">
        <is>
          <t>luận ba đoạn, sự suy luận, sự suy diễn, phương pháp suy luận, lý luận khôn ngoan, luận điệu xảo trá</t>
        </is>
      </c>
    </row>
    <row r="18493">
      <c r="A18493" t="inlineStr">
        <is>
          <t>Symbiose</t>
        </is>
      </c>
      <c r="B18493" t="inlineStr"/>
      <c r="C18493" t="inlineStr"/>
      <c r="D18493" t="inlineStr">
        <is>
          <t>sự cộng sinh = in Symbiose lebend +</t>
        </is>
      </c>
    </row>
    <row r="18494">
      <c r="A18494" t="inlineStr">
        <is>
          <t>Symbol</t>
        </is>
      </c>
      <c r="B18494" t="inlineStr"/>
      <c r="C18494" t="inlineStr"/>
      <c r="D18494" t="inlineStr">
        <is>
          <t>bộ phận cải tiến, máy cải tiến, đồ dùng, đồ vật, đ - tượng, hình tượng, thần tượng, tượng thánh, thánh tượng - dấu, dấu hiệu, ký hiệu, mật hiệu, dấu hiệu biểu hiện, biểu hiện, tượng trưng, điểm, triệu chứng, dấu vết, biển hàng, ước hiệu - vật tượng trưng - kiểu mẫu, kiểu, chữ in, đại diện điển hình = ein Symbol sein +</t>
        </is>
      </c>
    </row>
    <row r="18495">
      <c r="A18495" t="inlineStr">
        <is>
          <t>symbolisch</t>
        </is>
      </c>
      <c r="B18495" t="inlineStr"/>
      <c r="C18495" t="inlineStr"/>
      <c r="D18495" t="inlineStr">
        <is>
          <t>tượng trưng, biểu tượng, điển hình - bóng, bóng bảy, biểu hiện, tạo hình, bằng tranh ảnh = symbolisch +</t>
        </is>
      </c>
    </row>
    <row r="18496">
      <c r="A18496" t="inlineStr">
        <is>
          <t>symbolisieren</t>
        </is>
      </c>
      <c r="B18496" t="inlineStr"/>
      <c r="C18496" t="inlineStr"/>
      <c r="D18496" t="inlineStr">
        <is>
          <t>tượng trưng hoá, diễn đạt bằng tượng trưng, sự coi như chỉ có tính chất tượng trưng, đưa chủ nghĩa tượng trưng vào</t>
        </is>
      </c>
    </row>
    <row r="18497">
      <c r="A18497" t="inlineStr">
        <is>
          <t>Symbolismus</t>
        </is>
      </c>
      <c r="B18497" t="inlineStr"/>
      <c r="C18497" t="inlineStr"/>
      <c r="D18497" t="inlineStr">
        <is>
          <t>chủ nghĩa tượng trưng</t>
        </is>
      </c>
    </row>
    <row r="18498">
      <c r="A18498" t="inlineStr">
        <is>
          <t>Symbolist</t>
        </is>
      </c>
      <c r="B18498" t="inlineStr"/>
      <c r="C18498" t="inlineStr"/>
      <c r="D18498" t="inlineStr">
        <is>
          <t>người theo trường phái tượng trưng</t>
        </is>
      </c>
    </row>
    <row r="18499">
      <c r="A18499" t="inlineStr">
        <is>
          <t>Symmetrie</t>
        </is>
      </c>
      <c r="B18499" t="inlineStr"/>
      <c r="C18499" t="inlineStr"/>
      <c r="D18499" t="inlineStr">
        <is>
          <t>sự đối xứng, tính đối xứng, cấu trúc cân đối</t>
        </is>
      </c>
    </row>
    <row r="18500">
      <c r="A18500" t="inlineStr">
        <is>
          <t>symmetrisch</t>
        </is>
      </c>
      <c r="B18500" t="inlineStr"/>
      <c r="C18500" t="inlineStr"/>
      <c r="D18500" t="inlineStr">
        <is>
          <t>đều đều, không thay đổi, thường lệ, cân đối, đều, đều đặn, trong biên chế, chuyên nghiệp, chính quy, hợp thức, có quy tắc, quy củ, đúng mực, đúng giờ giấc, đúng, thật, thật sự, hoàn toàn - không còn nghi ngờ gì nữa, ở tu viện, tu đạo = symmetrisch + = symmetrisch machen +</t>
        </is>
      </c>
    </row>
    <row r="18501">
      <c r="A18501" t="inlineStr">
        <is>
          <t>Sympathie</t>
        </is>
      </c>
      <c r="B18501" t="inlineStr"/>
      <c r="C18501" t="inlineStr"/>
      <c r="D18501" t="inlineStr">
        <is>
          <t>sự thông cảm, sự đồng tình, sự thương cảm, mối thương cảm, sự đồng ý = auf Sympathie beruhend + = jemandem Sympathie entgegenbringen +</t>
        </is>
      </c>
    </row>
    <row r="18502">
      <c r="A18502" t="inlineStr">
        <is>
          <t>Sympathisant</t>
        </is>
      </c>
      <c r="B18502" t="inlineStr"/>
      <c r="C18502" t="inlineStr"/>
      <c r="D18502" t="inlineStr">
        <is>
          <t>người có cảm tình, người thông cảm, người đồng tình</t>
        </is>
      </c>
    </row>
    <row r="18503">
      <c r="A18503" t="inlineStr">
        <is>
          <t>sympathisch</t>
        </is>
      </c>
      <c r="B18503" t="inlineStr"/>
      <c r="C18503" t="inlineStr"/>
      <c r="D18503" t="inlineStr">
        <is>
          <t>cùng tính tình, cùng tính chất, hợp nhau, ăn ý nhau, thông cảm nhau, tương đắc, hợp với, thích hợp - tử tế, ân cần, có lòng tốt xử lý, để gia công, mềm - thú vị, dễ chịu, tốt, hấp dẫn, xinh đẹp, ngoan, chu đáo, tỉ mỉ, câu nệ, khó tính, khảnh, cầu kỳ, sành sỏi, tế nhị, tinh vi, kỹ, hay ho, chính xác - vui vẻ, dễ thương, làm thích ý, vừa ý, đẹp hay, vui, êm đềm, dịu dàng, hay vui đùa, hay pha trò, hay khôi hài - làm cho dễ có ý thiên, dễ gây cảm tình - thông cảm, đồng tình, đầy tình cảm, biểu lộ tình cảm, thân ái, giao cảm</t>
        </is>
      </c>
    </row>
    <row r="18504">
      <c r="A18504" t="inlineStr">
        <is>
          <t>sympathisieren</t>
        </is>
      </c>
      <c r="B18504" t="inlineStr"/>
      <c r="C18504" t="inlineStr"/>
      <c r="D18504" t="inlineStr">
        <is>
          <t>hoà hợp, ăn ý, yêu, quyến luyến, ý hợp tâm đầu - có thiện cảm, tỏ cảm tình, thông cảm, đồng tình</t>
        </is>
      </c>
    </row>
    <row r="18505">
      <c r="A18505" t="inlineStr">
        <is>
          <t>Symposium</t>
        </is>
      </c>
      <c r="B18505" t="inlineStr"/>
      <c r="C18505" t="inlineStr"/>
      <c r="D18505" t="inlineStr">
        <is>
          <t>hội nghị chuyên đề, tập những bài phát biểu, tập bài báo của nhiều người viết, tiệc rượu đêm</t>
        </is>
      </c>
    </row>
    <row r="18506">
      <c r="A18506" t="inlineStr">
        <is>
          <t>Symptom</t>
        </is>
      </c>
      <c r="B18506" t="inlineStr"/>
      <c r="C18506" t="inlineStr"/>
      <c r="D18506" t="inlineStr">
        <is>
          <t>triệu chứng, số nhiều phép chẩn đoán, chẩn đoán học - vết nhơ, điều sỉ nhục, dấu hiệu bệnh, vết, đốm, lỗ thở, nốt dát, đầu nhuỵ, dấu sắt nung, dùng số nhiều) dấu Chúa = das Symptom +</t>
        </is>
      </c>
    </row>
    <row r="18507">
      <c r="A18507" t="inlineStr">
        <is>
          <t>Synagoge</t>
        </is>
      </c>
      <c r="B18507" t="inlineStr"/>
      <c r="C18507" t="inlineStr"/>
      <c r="D18507" t="inlineStr">
        <is>
          <t>hội đạo Do thái, giáo đường Do thái</t>
        </is>
      </c>
    </row>
    <row r="18508">
      <c r="A18508" t="inlineStr">
        <is>
          <t>Synapse</t>
        </is>
      </c>
      <c r="B18508" t="inlineStr"/>
      <c r="C18508" t="inlineStr"/>
      <c r="D18508" t="inlineStr">
        <is>
          <t>kỳ tiếp hợp, synapse</t>
        </is>
      </c>
    </row>
    <row r="18509">
      <c r="A18509" t="inlineStr">
        <is>
          <t>synchron</t>
        </is>
      </c>
      <c r="B18509" t="inlineStr"/>
      <c r="C18509" t="inlineStr"/>
      <c r="D18509" t="inlineStr">
        <is>
          <t>đồng thời, đồng bộ synchronic)</t>
        </is>
      </c>
    </row>
    <row r="18510">
      <c r="A18510" t="inlineStr">
        <is>
          <t>Synchronisation</t>
        </is>
      </c>
      <c r="B18510" t="inlineStr"/>
      <c r="C18510" t="inlineStr"/>
      <c r="D18510" t="inlineStr">
        <is>
          <t>sự đồng bộ hoá</t>
        </is>
      </c>
    </row>
    <row r="18511">
      <c r="A18511" t="inlineStr">
        <is>
          <t>synchronisieren</t>
        </is>
      </c>
      <c r="B18511" t="inlineStr"/>
      <c r="C18511" t="inlineStr"/>
      <c r="D18511" t="inlineStr">
        <is>
          <t>xảy ra đồng thời, chỉ cùng một giờ, xác định sự đồng bộ, đồng bộ hoá, cho chỉ cùng một giờ = synchronisieren +</t>
        </is>
      </c>
    </row>
    <row r="18512">
      <c r="A18512" t="inlineStr">
        <is>
          <t>Synchronisierung</t>
        </is>
      </c>
      <c r="B18512" t="inlineStr"/>
      <c r="C18512" t="inlineStr"/>
      <c r="D18512" t="inlineStr">
        <is>
          <t>sự đồng bộ hoá</t>
        </is>
      </c>
    </row>
    <row r="18513">
      <c r="A18513" t="inlineStr">
        <is>
          <t>Syndikat</t>
        </is>
      </c>
      <c r="B18513" t="inlineStr"/>
      <c r="C18513" t="inlineStr"/>
      <c r="D18513" t="inlineStr">
        <is>
          <t>Xanhđica, công đoàn, nghiệp đoàn, tổ chức cung cấp bài báo, nhóm uỷ viên ban đặc trách, nhóm người thuê cung chỗ săn, nhóm người thuê chung chỗ câu = zu einem Syndikat vereinigen +</t>
        </is>
      </c>
    </row>
    <row r="18514">
      <c r="A18514" t="inlineStr">
        <is>
          <t>Synkope</t>
        </is>
      </c>
      <c r="B18514" t="inlineStr"/>
      <c r="C18514" t="inlineStr"/>
      <c r="D18514" t="inlineStr">
        <is>
          <t>sự rút bỏ âm giữa, sự nhấn lệch - hiện tượng rụng âm giữa, sự ngất, nhấn lệch</t>
        </is>
      </c>
    </row>
    <row r="18515">
      <c r="A18515" t="inlineStr">
        <is>
          <t>synkopieren</t>
        </is>
      </c>
      <c r="B18515" t="inlineStr"/>
      <c r="C18515" t="inlineStr"/>
      <c r="D18515" t="inlineStr">
        <is>
          <t>rút bỏ âm giữa, nhấn lệch</t>
        </is>
      </c>
    </row>
    <row r="18516">
      <c r="A18516" t="inlineStr">
        <is>
          <t>Synode</t>
        </is>
      </c>
      <c r="B18516" t="inlineStr"/>
      <c r="C18516" t="inlineStr"/>
      <c r="D18516" t="inlineStr">
        <is>
          <t>hội nghị tôn giáo, cuộc họp bàn</t>
        </is>
      </c>
    </row>
    <row r="18517">
      <c r="A18517" t="inlineStr">
        <is>
          <t>synodisch</t>
        </is>
      </c>
      <c r="B18517" t="inlineStr"/>
      <c r="C18517" t="inlineStr"/>
      <c r="D18517" t="inlineStr">
        <is>
          <t>hội nghị tôn giáo</t>
        </is>
      </c>
    </row>
    <row r="18518">
      <c r="A18518" t="inlineStr">
        <is>
          <t>Synonym</t>
        </is>
      </c>
      <c r="B18518" t="inlineStr"/>
      <c r="C18518" t="inlineStr"/>
      <c r="D18518" t="inlineStr">
        <is>
          <t>từ đồng nghĩa</t>
        </is>
      </c>
    </row>
    <row r="18519">
      <c r="A18519" t="inlineStr">
        <is>
          <t>synonym</t>
        </is>
      </c>
      <c r="B18519" t="inlineStr"/>
      <c r="C18519" t="inlineStr"/>
      <c r="D18519" t="inlineStr">
        <is>
          <t>đồng nghĩa</t>
        </is>
      </c>
    </row>
    <row r="18520">
      <c r="A18520" t="inlineStr">
        <is>
          <t>Syntax</t>
        </is>
      </c>
      <c r="B18520" t="inlineStr"/>
      <c r="C18520" t="inlineStr"/>
      <c r="D18520" t="inlineStr">
        <is>
          <t>cú pháp</t>
        </is>
      </c>
    </row>
    <row r="18521">
      <c r="A18521" t="inlineStr">
        <is>
          <t>Synthese</t>
        </is>
      </c>
      <c r="B18521" t="inlineStr"/>
      <c r="C18521" t="inlineStr"/>
      <c r="D18521" t="inlineStr">
        <is>
          <t>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sự tổng hợp, xu hướng tổng hợp</t>
        </is>
      </c>
    </row>
    <row r="18522">
      <c r="A18522" t="inlineStr">
        <is>
          <t>synthetisch</t>
        </is>
      </c>
      <c r="B18522" t="inlineStr"/>
      <c r="C18522" t="inlineStr"/>
      <c r="D18522" t="inlineStr">
        <is>
          <t>tổng hợp, giả tạo = synthetisch +</t>
        </is>
      </c>
    </row>
    <row r="18523">
      <c r="A18523" t="inlineStr">
        <is>
          <t>System</t>
        </is>
      </c>
      <c r="B18523" t="inlineStr"/>
      <c r="C18523" t="inlineStr"/>
      <c r="D18523" t="inlineStr">
        <is>
          <t>thân thể, thể xác, xác chết, thi thể, thân, nhóm, đoàn, đội, ban, hội đồng, khối, số lượng lớn, nhiều, con người, người, vật thể - công trình xây dựng, giàn khung, kết cấu, cơ cấu &amp; ), vải texile fabric), mặt, thớ - sườn, khung, khung ảnh, khung tranh, cốt truyện, lớp đá lát thành giếng, sườn đê, cơ cấu tổ chức, khuôn khổ = das metrische System + = das lymbische System + = das organische System + = das proprietäre System +</t>
        </is>
      </c>
    </row>
    <row r="18524">
      <c r="A18524" t="inlineStr">
        <is>
          <t>Systematiker</t>
        </is>
      </c>
      <c r="B18524" t="inlineStr"/>
      <c r="C18524" t="inlineStr"/>
      <c r="D18524" t="inlineStr">
        <is>
          <t>người làm việc theo phương pháp khoa học</t>
        </is>
      </c>
    </row>
    <row r="18525">
      <c r="A18525" t="inlineStr">
        <is>
          <t>systematisch</t>
        </is>
      </c>
      <c r="B18525" t="inlineStr"/>
      <c r="C18525" t="inlineStr"/>
      <c r="D18525" t="inlineStr">
        <is>
          <t>thực dụng, hay dính vào chuyện người, hay chõ mõm, giáo điều, võ đoán, căn cứ vào sự thực - có hệ thống, có phương pháp = systematisch ordnen +</t>
        </is>
      </c>
    </row>
    <row r="18526">
      <c r="A18526" t="inlineStr">
        <is>
          <t>systematisieren</t>
        </is>
      </c>
      <c r="B18526" t="inlineStr"/>
      <c r="C18526" t="inlineStr"/>
      <c r="D18526" t="inlineStr">
        <is>
          <t>tổ chức, cấu tạo, thiết lập, lập thành nghiệp đoàn, đưa vào nghiệp đoàn, thành tổ chức, thành lập nghiệp đoàn, gia nhập nghiệp đoàn - hệ thống hoá, sắp xếp theo hệ thống</t>
        </is>
      </c>
    </row>
    <row r="18527">
      <c r="A18527" t="inlineStr">
        <is>
          <t>Systematisierung</t>
        </is>
      </c>
      <c r="B18527" t="inlineStr"/>
      <c r="C18527" t="inlineStr"/>
      <c r="D18527" t="inlineStr">
        <is>
          <t>sự hệ thống hoá</t>
        </is>
      </c>
    </row>
    <row r="18528">
      <c r="A18528" t="inlineStr">
        <is>
          <t>Szene</t>
        </is>
      </c>
      <c r="B18528" t="inlineStr"/>
      <c r="C18528" t="inlineStr"/>
      <c r="D18528" t="inlineStr">
        <is>
          <t>nơi xảy ra, lớp, cảnh phông, cảnh tượng, quang cảnh, trận cãi nhau, trận mắng nhau, sân khấu = eine Szene machen + = sich in Szene setzen +</t>
        </is>
      </c>
    </row>
    <row r="18529">
      <c r="A18529" t="inlineStr">
        <is>
          <t>szenisch</t>
        </is>
      </c>
      <c r="B18529" t="inlineStr"/>
      <c r="C18529" t="inlineStr"/>
      <c r="D18529" t="inlineStr">
        <is>
          <t>sân khấu, kịch trường, thể hiện một chuyện, ghi lại nột sự kiện, điệu, màu mè, vờ vĩnh, có vẻ kịch</t>
        </is>
      </c>
    </row>
    <row r="18530">
      <c r="A18530" t="inlineStr">
        <is>
          <t>Tabak</t>
        </is>
      </c>
      <c r="B18530" t="inlineStr"/>
      <c r="C18530" t="inlineStr"/>
      <c r="D18530" t="inlineStr">
        <is>
          <t>thuốc lá - cây thuốc lá tobacco-plant) - cỏ dại, ngựa còm, người gầy yếu mnh khnh = der gesüßte Tabak + = Tabak schnupfen + = für einen Penny Tabak +</t>
        </is>
      </c>
    </row>
    <row r="18531">
      <c r="A18531" t="inlineStr">
        <is>
          <t>Tabaksbeutel</t>
        </is>
      </c>
      <c r="B18531" t="inlineStr"/>
      <c r="C18531" t="inlineStr"/>
      <c r="D18531" t="inlineStr">
        <is>
          <t>túi nhỏ, túi đạn, túi, khoang túi, vỏ quả, túi tiền, hầu bao</t>
        </is>
      </c>
    </row>
    <row r="18532">
      <c r="A18532" t="inlineStr">
        <is>
          <t>tabellarisch</t>
        </is>
      </c>
      <c r="B18532" t="inlineStr"/>
      <c r="C18532" t="inlineStr"/>
      <c r="D18532" t="inlineStr">
        <is>
          <t>xếp thành bảng, xếp thành cột, phẳng như bàn, phẳng như bảng, thành phiến, thành tấm mỏng = tabellarisch anordnen +</t>
        </is>
      </c>
    </row>
    <row r="18533">
      <c r="A18533" t="inlineStr">
        <is>
          <t>tabellarisieren</t>
        </is>
      </c>
      <c r="B18533" t="inlineStr"/>
      <c r="C18533" t="inlineStr"/>
      <c r="D18533" t="inlineStr">
        <is>
          <t>xếp thành bảng, xếp thành cột, làm cho có mặt phẳng, tạo mặt phẳng cho</t>
        </is>
      </c>
    </row>
    <row r="18534">
      <c r="A18534" t="inlineStr">
        <is>
          <t>Tabellarisierung</t>
        </is>
      </c>
      <c r="B18534" t="inlineStr"/>
      <c r="C18534" t="inlineStr"/>
      <c r="D18534" t="inlineStr">
        <is>
          <t>sự xếp thành bảng, sự xếp thành cột</t>
        </is>
      </c>
    </row>
    <row r="18535">
      <c r="A18535" t="inlineStr">
        <is>
          <t>Tabelle</t>
        </is>
      </c>
      <c r="B18535" t="inlineStr"/>
      <c r="C18535" t="inlineStr"/>
      <c r="D18535" t="inlineStr">
        <is>
          <t>lịch, lịch công tác, danh sách các vị thánh, danh sách những vụ án được đem ra xét xử, sổ hằng năm, chương trình nghị sự - bản đồ đi biển, hải đồ, bản đồ, đồ thị, biểu đồ - sổ, sổ sách, máy ghi công tơ, đồng hồ ghi, khoảng âm, sự sắp chữ, cân xứng với lề giấy, van, cửa điều tiết, cửa lò - bản danh mục, bảng liệt kê, bản phụ lục, bảng giờ giấc, biểu thời gian, thời hạn - cái bàn, bàn ăn, thức ăn bày bàn, mâm cỗ, cỗ bàn, những người ngồi quanh bàn, những người ngồi ăn, bàn máy, bảng, bản, bản kê, biểu, mặt, lòng bàn tay, cao nguyên = die chronologische Tabelle + = in eine Tabelle eintragen +</t>
        </is>
      </c>
    </row>
    <row r="18536">
      <c r="A18536" t="inlineStr">
        <is>
          <t>Tabellenkalkulation</t>
        </is>
      </c>
      <c r="B18536" t="inlineStr"/>
      <c r="C18536" t="inlineStr"/>
      <c r="D18536">
        <f> die Tabellenkalkulation +</f>
        <v/>
      </c>
    </row>
    <row r="18537">
      <c r="A18537" t="inlineStr">
        <is>
          <t>Tablett</t>
        </is>
      </c>
      <c r="B18537" t="inlineStr"/>
      <c r="C18537" t="inlineStr"/>
      <c r="D18537" t="inlineStr">
        <is>
          <t>khay, mâm - người hầu, người hầu bàn, khay bưng thức ăn, người giao bóng, người phụ lễ - ngăn hòm</t>
        </is>
      </c>
    </row>
    <row r="18538">
      <c r="A18538" t="inlineStr">
        <is>
          <t>Tablette</t>
        </is>
      </c>
      <c r="B18538" t="inlineStr"/>
      <c r="C18538" t="inlineStr"/>
      <c r="D18538" t="inlineStr">
        <is>
          <t>hình thoi, viên thuốc hình thoi - viên thuốc, điều cay đắng, điều tủi nhục, điều sỉ nhục, quả bóng đá, quả bóng quần vợt, đạn đại bác, trò chơi bi-a, thuốc chống thụ thai - tấm, bản, thẻ, phiến, bài vị, viên, bánh, thanh, thỏi, xếp giấy ghim lại - báo khổ nhỏ</t>
        </is>
      </c>
    </row>
    <row r="18539">
      <c r="A18539" t="inlineStr">
        <is>
          <t>Tabletten</t>
        </is>
      </c>
      <c r="B18539" t="inlineStr"/>
      <c r="C18539" t="inlineStr"/>
      <c r="D18539" t="inlineStr">
        <is>
          <t>bắn bằng viên vê tròn, bắn đạn nhỏ = diese Tabletten halfen mir nicht. +</t>
        </is>
      </c>
    </row>
    <row r="18540">
      <c r="A18540" t="inlineStr">
        <is>
          <t>Tabu</t>
        </is>
      </c>
      <c r="B18540" t="inlineStr"/>
      <c r="C18540" t="inlineStr"/>
      <c r="D18540" t="inlineStr">
        <is>
          <t>điều cấm kỵ, sự kiêng kỵ</t>
        </is>
      </c>
    </row>
    <row r="18541">
      <c r="A18541" t="inlineStr">
        <is>
          <t>tabu</t>
        </is>
      </c>
      <c r="B18541" t="inlineStr"/>
      <c r="C18541" t="inlineStr"/>
      <c r="D18541" t="inlineStr">
        <is>
          <t>bị cấm kỵ, bị cấm đoán</t>
        </is>
      </c>
    </row>
    <row r="18542">
      <c r="A18542" t="inlineStr">
        <is>
          <t>Tabulator</t>
        </is>
      </c>
      <c r="B18542" t="inlineStr"/>
      <c r="C18542" t="inlineStr"/>
      <c r="D18542" t="inlineStr">
        <is>
          <t>tai, đầu, vạt, dải, nhãn, phù hiệu cổ áo, sự tính toán, sự kiểm tra - máy chữ đánh bảng, máy chữ đánh cột hàng đọc</t>
        </is>
      </c>
    </row>
    <row r="18543">
      <c r="A18543" t="inlineStr">
        <is>
          <t>Tachometer</t>
        </is>
      </c>
      <c r="B18543" t="inlineStr"/>
      <c r="C18543" t="inlineStr"/>
      <c r="D18543" t="inlineStr">
        <is>
          <t>đồng hồ tốc độ - máy đo tốc độ gốc</t>
        </is>
      </c>
    </row>
    <row r="18544">
      <c r="A18544" t="inlineStr">
        <is>
          <t>Tadel</t>
        </is>
      </c>
      <c r="B18544" t="inlineStr"/>
      <c r="C18544" t="inlineStr"/>
      <c r="D18544" t="inlineStr">
        <is>
          <t>sự khiển trách, sự chỉ trích, sự phê bình - lời trách mắng, lỗi, trách nhiệm - lời phê bình, lời khiển trách - 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 - quả táo dại crab apple), cây táo dại crab tree), người hay gắt gỏng, người hay càu nhàu, con cua, can rận crab louse), cái tời, hai số một, sự thất bại - sự phê phán, sự bình phẩm, lời phê phán, lời bình phẩm, lời chỉ trích - sự buộc tội, sự làm cho liên luỵ - sự trách móc, sự quở trách, sự mắng nhiếc - sự đánh giá, mức thuế, việc xếp loại, loại, cấp bậc, cương vị, chuyên môn, thuỷ thủ, điểm số, thứ bậc, công suất, hiệu suất, sự xỉ vả, sự mắng nhiếc tàn tệ - lời quở trách - vải sọc repp, reps), bài học thuộc lòng, người phóng đâng, người đàn bà lẳng lơ, repertory_theatre - sự mắng m - - sự mắng mỏ, lời mắng mỏ - điều xấu hổ, điều nhục nhã, sự nói xấu, sự gièm pha, vết bẩn, vết nhơ, chữ viết líu nhíu, sự nói líu nhíu, sự nói lắp, hát nhịu, luyến âm - lời xạc, lời chỉnh = der Tadel + = ohne Tadel + = der scharfe Tadel + = ohne Fehl und Tadel + = über jeden Tadel erhaben +</t>
        </is>
      </c>
    </row>
    <row r="18545">
      <c r="A18545" t="inlineStr">
        <is>
          <t>tadellos</t>
        </is>
      </c>
      <c r="B18545" t="inlineStr"/>
      <c r="C18545" t="inlineStr"/>
      <c r="D18545" t="inlineStr">
        <is>
          <t>không thể khiển trách được, vô tội, không có lỗi - hơn hẳn, trội hơn, rất tốt, thượng hạng, xuất sắc, ưu tú - hoàn hảo, không chê vào đâu được, không có chỗ xấu, không tỳ vết, không thể phạm tội lỗi, không thể phạm sai lầm, không thể mắc khuyết điểm - không thể chê trách được - hoàn toàn, thành thạo, hoàn thành, đủ, đúng - khoẻ mạnh, tráng kiện, lành mạnh, lành lặn, không hỏng, không giập thối, đúng đắn, có cơ sở, vững, lôgic, hợp lý, yên giấc, ngon, đến nơi đến chốn, ra trò, vững chãi, có thể trả nợ được - ngon lành - không thể bắt bẻ được, không thể bác được</t>
        </is>
      </c>
    </row>
    <row r="18546">
      <c r="A18546" t="inlineStr">
        <is>
          <t>tadeln</t>
        </is>
      </c>
      <c r="B18546" t="inlineStr"/>
      <c r="C18546" t="inlineStr"/>
      <c r="D18546" t="inlineStr">
        <is>
          <t>phê bình, chỉ trích, khiển trách - la rầy, mắng mỏ, quở trách - kết án, kết tội, xử, xử phạt, chê trách, lên án, quy tội, bắt buộc, ép, tịch thu, thải, loại bỏ đi, chạy, tuyên bố hết hy vọng, tuyên bố không chữa được - sửa, sửa chữa, sửa chữa đúng, hiệu chỉnh, trách mắng, trừng phạt, trừng trị, làm mất tác hại - phê phán, bình phẩm - chê, la ó, làm hại, làn nguy hại, làm thất bại, đày địa ngục, bắt chịu hình phạt đời đời, đoạ đày, nguyền rủa, chửi rủa - mạng, chửi rủa durn) - không tán thành, phản đối - buộc tội, làm cho liên luỵ - trách móc, mắng nhiếc - lôi, kéo, giật, + up) nhổ, ngắt, hái, xé toạc ra, căng đến rách ra, lôi kéo, tranh thủ, thu hút, chèo, được chèo bằng, cố gắng làm, gắng sức làm, ghìm, cố ý kìm sức lại, tạt sang trái - moi ruột, làm, thi hành, bắt, mở một cuộc bố ráp ở, in, + at) lôi, cố kéo, uống một hơi, hút một hơi, tạt bóng sang trái, có ảnh hưởng đối với, có tác dụng đối với - - mắng - - - lợp bằng ngói acđoa, đề cử, ghi vào danh sách người ứng cử, công kích, đả kích, chửi rủa thậm tệ, trừng phạt nghiêm khắc - bỉ báng = tadeln + = etwas tadeln +</t>
        </is>
      </c>
    </row>
    <row r="18547">
      <c r="A18547" t="inlineStr">
        <is>
          <t>tadelnd</t>
        </is>
      </c>
      <c r="B18547" t="inlineStr"/>
      <c r="C18547" t="inlineStr"/>
      <c r="D18547" t="inlineStr">
        <is>
          <t>trách mắng, quở trách, mắng mỏ, nhục nhã, làm xấu h - chửi rủa, bỉ báng</t>
        </is>
      </c>
    </row>
    <row r="18548">
      <c r="A18548" t="inlineStr">
        <is>
          <t>tadelnswert</t>
        </is>
      </c>
      <c r="B18548" t="inlineStr"/>
      <c r="C18548" t="inlineStr"/>
      <c r="D18548" t="inlineStr">
        <is>
          <t>đáng khiển trách, đáng trách mắng - blameworthy - - đáng phê bình, đáng chỉ trích - có thể bị phản đối - đáng quở trách, đáng mắng - - trách mắng, quở trách, mắng mỏ, nhục nhã, làm xấu h</t>
        </is>
      </c>
    </row>
    <row r="18549">
      <c r="A18549" t="inlineStr">
        <is>
          <t>Tadelsucht</t>
        </is>
      </c>
      <c r="B18549" t="inlineStr"/>
      <c r="C18549" t="inlineStr"/>
      <c r="D18549" t="inlineStr">
        <is>
          <t>tính xảo trá, tính nguỵ biện, sự tìm cách đưa vào tròng, tính hay bắt bẻ, tính xoi mói</t>
        </is>
      </c>
    </row>
    <row r="18550">
      <c r="A18550" t="inlineStr">
        <is>
          <t>Tadler</t>
        </is>
      </c>
      <c r="B18550" t="inlineStr"/>
      <c r="C18550" t="inlineStr"/>
      <c r="D18550" t="inlineStr">
        <is>
          <t>nhà phê bình, người chỉ trích - người hay bắt bẻ, người hay chê trách, người hay bới móc</t>
        </is>
      </c>
    </row>
    <row r="18551">
      <c r="A18551" t="inlineStr">
        <is>
          <t>Tafel</t>
        </is>
      </c>
      <c r="B18551" t="inlineStr"/>
      <c r="C18551" t="inlineStr"/>
      <c r="D18551" t="inlineStr">
        <is>
          <t>cái giường, nền, lòng, lớp, nấm mồ, hôn nhân, vợ chồng - bảng đen - tấm ván, bảng, giấy bồi, bìa cứng, cơm tháng, cơm trọ, tiền cơm tháng, bàn ăn, bàn, ban, uỷ ban, bộ, boong tàu, mạn thuyền, sân khấu, đường chạy vát - ô cửa kính, ô vuông - cán ô, panô, ô vải khác màu, mảnh da, danh sách hội thẩm, ban hội thẩm, danh sách báo cáo, danh sách bác sĩ bảo hiểm, nhóm người tham gia hội thảo, nhóm người tham gia tiết mục "trả lời câu đố" ... - cuộc hội thảo..., Panô, bức tranh tấm, bức ảnh dài, đệm yên ngựa, yên ngựa, panen - tấm, bản, thẻ, bài, mảng - tấm phiếu, lá, biển, bản khắc kẽm, tranh khắc kẽm, bản đồ khắc kẽm, khuôn in, tấm kính ảnh, tấm kẽm chụp ảnh, đòn ngang, thanh ngang, đĩa, đĩa thức ăn, bát đĩa bằng vàng bạc, đĩa thu tiền quyên - cúp vàng, cúp bạc, cuộc đua tranh cúp vàng, cuộc đua ngựa tranh cúp vàng), lợi giả, đường ray plate rail), bát chữ - khăn trải giường, phiến, tờ, tờ báo, dải, vỉa, dây lèo, buồm - phiến đá mỏng, tấm ván bìa, thanh - cái bàn, thức ăn bày bàn, mâm cỗ, cỗ bàn, những người ngồi quanh bàn, những người ngồi ăn, bàn máy, bản kê, biểu, mặt, lòng bàn tay, cao nguyên = die Tafel + = die kleine Tafel + = die Tafel aufheben + = ein Wort an der Tafel anschreiben +</t>
        </is>
      </c>
    </row>
    <row r="18552">
      <c r="A18552" t="inlineStr">
        <is>
          <t>Tafelgeschirr</t>
        </is>
      </c>
      <c r="B18552" t="inlineStr"/>
      <c r="C18552" t="inlineStr"/>
      <c r="D18552" t="inlineStr">
        <is>
          <t>sứ, đồ sứ</t>
        </is>
      </c>
    </row>
    <row r="18553">
      <c r="A18553" t="inlineStr">
        <is>
          <t>Tafelsilber</t>
        </is>
      </c>
      <c r="B18553" t="inlineStr"/>
      <c r="C18553" t="inlineStr"/>
      <c r="D18553" t="inlineStr">
        <is>
          <t>bộ đồ ăn bằng bạc</t>
        </is>
      </c>
    </row>
    <row r="18554">
      <c r="A18554" t="inlineStr">
        <is>
          <t>Taft</t>
        </is>
      </c>
      <c r="B18554" t="inlineStr"/>
      <c r="C18554" t="inlineStr"/>
      <c r="D18554" t="inlineStr">
        <is>
          <t>vải mỏng</t>
        </is>
      </c>
    </row>
    <row r="18555">
      <c r="A18555" t="inlineStr">
        <is>
          <t>Tage</t>
        </is>
      </c>
      <c r="B18555" t="inlineStr"/>
      <c r="C18555" t="inlineStr"/>
      <c r="D18555">
        <f> über Tage + = über Tage + = unter Tage + = einige Tage + = dieser Tage + = vierzehn Tage + = zwei Tage lang + = drei ganze Tage + = drei Tage vorher + = alle vierzehn Tage + = unter Tage arbeiten + = Seine Tage sind gezählt. + = es ist vierzehn Tage her + = vier Tage hintereinander + = sie hat bessere Tage erlebt + = Er ist ein paar Tage verreist. +</f>
        <v/>
      </c>
    </row>
    <row r="18556">
      <c r="A18556" t="inlineStr">
        <is>
          <t>Tagebau</t>
        </is>
      </c>
      <c r="B18556" t="inlineStr"/>
      <c r="C18556" t="inlineStr"/>
      <c r="D18556">
        <f> der Tagebau +</f>
        <v/>
      </c>
    </row>
    <row r="18557">
      <c r="A18557" t="inlineStr">
        <is>
          <t>Tageblatt</t>
        </is>
      </c>
      <c r="B18557" t="inlineStr"/>
      <c r="C18557" t="inlineStr"/>
      <c r="D18557" t="inlineStr">
        <is>
          <t>báo hằng ngày, tạp chí, nhật ký, biên bản, cổ trục, ngõng trục</t>
        </is>
      </c>
    </row>
    <row r="18558">
      <c r="A18558" t="inlineStr">
        <is>
          <t>Tagebuch</t>
        </is>
      </c>
      <c r="B18558" t="inlineStr"/>
      <c r="C18558" t="inlineStr"/>
      <c r="D18558" t="inlineStr">
        <is>
          <t>sổ nhật ký, lịch ghi nhớ - báo hằng ngày, tạp chí, nhật ký, biên bản, cổ trục, ngõng trục = Tagebuch führen + = ein Tagebuch führen + = in ein Tagebuch eintragen + = in ein Tagebuch einschreiben +</t>
        </is>
      </c>
    </row>
    <row r="18559">
      <c r="A18559" t="inlineStr">
        <is>
          <t>Tagebuchschreiber</t>
        </is>
      </c>
      <c r="B18559" t="inlineStr"/>
      <c r="C18559" t="inlineStr"/>
      <c r="D18559" t="inlineStr">
        <is>
          <t>người ghi nhật ký, người giữ nhật ký</t>
        </is>
      </c>
    </row>
    <row r="18560">
      <c r="A18560" t="inlineStr">
        <is>
          <t>Tagedieb</t>
        </is>
      </c>
      <c r="B18560" t="inlineStr"/>
      <c r="C18560" t="inlineStr"/>
      <c r="D18560" t="inlineStr">
        <is>
          <t>người lêu lỏng, người hay la cà, người biếng nhác hay lần lữa dây dưa - người hay làm việc vớ vẩn, vô ích, việc làm vớ vẩn, ý nghĩ vớ vẩn - kẻ hay đi tha thẩn, kẻ chơi rong, kẻ lười nhác</t>
        </is>
      </c>
    </row>
    <row r="18561">
      <c r="A18561" t="inlineStr">
        <is>
          <t>Tagelohn</t>
        </is>
      </c>
      <c r="B18561" t="inlineStr"/>
      <c r="C18561" t="inlineStr"/>
      <c r="D18561">
        <f> im Tagelohn arbeiten +</f>
        <v/>
      </c>
    </row>
    <row r="18562">
      <c r="A18562" t="inlineStr">
        <is>
          <t>tagen</t>
        </is>
      </c>
      <c r="B18562" t="inlineStr"/>
      <c r="C18562" t="inlineStr"/>
      <c r="D18562" t="inlineStr">
        <is>
          <t>bắt đầu rạng, bắt đầu lộ ra, bắt đầu nở ra, hé nở, bắt đầu hiện ra trong trí, loé ra trong trí, trở nên rõ ràng - ngồi, đậu, ấp, họp, nhóm họp, vừa, hợp, cưỡi, đặt ngồi</t>
        </is>
      </c>
    </row>
    <row r="18563">
      <c r="A18563" t="inlineStr">
        <is>
          <t>Tagesanbruch</t>
        </is>
      </c>
      <c r="B18563" t="inlineStr"/>
      <c r="C18563" t="inlineStr"/>
      <c r="D18563" t="inlineStr">
        <is>
          <t>bình minh, rạng đông, lúc sáng tinh mơ, buổi đầu, sự hé rạng, tia sáng đầu tiên - lúc tảng sáng, lúc rạng đông = bei Tagesanbruch +</t>
        </is>
      </c>
    </row>
    <row r="18564">
      <c r="A18564" t="inlineStr">
        <is>
          <t>Tagesbedarf</t>
        </is>
      </c>
      <c r="B18564" t="inlineStr"/>
      <c r="C18564" t="inlineStr"/>
      <c r="D18564" t="inlineStr">
        <is>
          <t>khẩu phần, lương thực, thực phẩm</t>
        </is>
      </c>
    </row>
    <row r="18565">
      <c r="A18565" t="inlineStr">
        <is>
          <t>Tagesbefehl</t>
        </is>
      </c>
      <c r="B18565" t="inlineStr"/>
      <c r="C18565" t="inlineStr"/>
      <c r="D18565" t="inlineStr">
        <is>
          <t>thứ, bậc, ngôi, hàng, cấp, loại, giai cấp, thứ tự, trật tự, nội quy, thủ tục</t>
        </is>
      </c>
    </row>
    <row r="18566">
      <c r="A18566" t="inlineStr">
        <is>
          <t>Tagesbericht</t>
        </is>
      </c>
      <c r="B18566" t="inlineStr"/>
      <c r="C18566" t="inlineStr"/>
      <c r="D18566" t="inlineStr">
        <is>
          <t>thông cáo, thông báo, tập san</t>
        </is>
      </c>
    </row>
    <row r="18567">
      <c r="A18567" t="inlineStr">
        <is>
          <t>Tageslicht</t>
        </is>
      </c>
      <c r="B18567" t="inlineStr"/>
      <c r="C18567" t="inlineStr"/>
      <c r="D18567" t="inlineStr">
        <is>
          <t>ban ngày, ngày, ngày lễ, ngày kỷ niệm, thời kỳ, thời đại, thời buổi, thời, thời kỳ hoạt động, thời kỳ phồn vinh, thời kỳ thanh xuân, đời người, ngày thi đấu, ngày giao chiến, sự chiến thắng - sự thắng lợi, mặt ngoài, vỉa nằm sát mặt đất - ánh nắng ban ngày, sự công khai, lúc tảng sáng, bình minh, rạng đông, mắt, khoảng trống, khoảng cách giữa hai vật gì, như giữa hai con thuyền trong cuộc đua, giữa ngấn rượu với mép cốc...) - ánh sáng, ánh sáng mặt trời, ánh sáng ban ngày, nguồn ánh sáng, đèn đuốc, lửa, tia lửa, diêm, đóm, sự hiểu biết, trí thức, trí tuệ, chân lý, trạng thái, phương diện, quan niệm, sự soi sáng - sự làm sáng tỏ, những sự kiện làm sáng tỏ, những phát minh làm sáng tỏ, ánh sáng của thượng đế, sinh khí, sự tinh anh, ánh, sự nhìn, đôi mắt, cửa, lỗ sáng, khả năng, chỗ sáng = ans Tageslicht bringen +</t>
        </is>
      </c>
    </row>
    <row r="18568">
      <c r="A18568" t="inlineStr">
        <is>
          <t>Tagesordnung</t>
        </is>
      </c>
      <c r="B18568" t="inlineStr"/>
      <c r="C18568" t="inlineStr"/>
      <c r="D18568" t="inlineStr">
        <is>
          <t>những việc phải làm, chương trình nghị sự, nhật ký công tác = einen Punkt von der Tagesordnung streichen +</t>
        </is>
      </c>
    </row>
    <row r="18569">
      <c r="A18569" t="inlineStr">
        <is>
          <t>Tagesstunde</t>
        </is>
      </c>
      <c r="B18569" t="inlineStr"/>
      <c r="C18569" t="inlineStr"/>
      <c r="D18569" t="inlineStr">
        <is>
          <t>thời kỳ đầu tiên, buổi sơ khai, thời kỳ đẹp nhất, thời kỳ rực rỡ nhất, giai đoạn phát triển đầy đủ nhất, buổi lễ đầu tiên, gốc đơn nguyên tố, thế đầu, số nguyên tố</t>
        </is>
      </c>
    </row>
    <row r="18570">
      <c r="A18570" t="inlineStr">
        <is>
          <t>Tageszeit</t>
        </is>
      </c>
      <c r="B18570" t="inlineStr"/>
      <c r="C18570" t="inlineStr"/>
      <c r="D18570" t="inlineStr">
        <is>
          <t>giờ, tiếng, giờ phút, lúc, số nhiều) giờ, giờ cầu kinh, kinh tụng hằng ngày = zu jeder Tageszeit +</t>
        </is>
      </c>
    </row>
    <row r="18571">
      <c r="A18571" t="inlineStr">
        <is>
          <t>Tageszeitung</t>
        </is>
      </c>
      <c r="B18571" t="inlineStr"/>
      <c r="C18571" t="inlineStr"/>
      <c r="D18571" t="inlineStr">
        <is>
          <t>báo hàng ngày, người đàn bà giúp việc hằng ngày đến nhà</t>
        </is>
      </c>
    </row>
    <row r="18572">
      <c r="A18572" t="inlineStr">
        <is>
          <t>Tagundnachtgleiche</t>
        </is>
      </c>
      <c r="B18572" t="inlineStr"/>
      <c r="C18572" t="inlineStr"/>
      <c r="D18572" t="inlineStr">
        <is>
          <t>điểm phân, điểm xuân phân, điểm thu phân</t>
        </is>
      </c>
    </row>
    <row r="18573">
      <c r="A18573" t="inlineStr">
        <is>
          <t>Tagung</t>
        </is>
      </c>
      <c r="B18573" t="inlineStr"/>
      <c r="C18573" t="inlineStr"/>
      <c r="D18573" t="inlineStr">
        <is>
          <t>cuộc nói chuyện, cuộc hội đàm - sự bàn bạc, sự hội ý, hội nghị - sự nhóm hợp, sự hội họp, đại hội, quốc hội - sự triệu tập, hiệp định, sự thoả thuận, tục lệ, lệ thường, quy ước - nghị viên, hội nghị quốc tế, ở Ê-cốt) cuộc họp một ngày, đồ ăn thường ngày, chế độ ăn uống, chế độ ăn kiêng - cuộc mít tinh, cuộc biểu tình, cuộc gặp gỡ, cuộc hội họp - sự tập hợp lại, sự lấy lại sức, đường bóng qua lại nhanh, mít tinh lớn - buổi họp, phiên họp, kỳ họp, thời kỳ hội nghị, học kỳ, phiên toà, thế ngồi - sự ngồi, sự đặt ngồi, lần, lúc, lượt, sự ngồi làm mẫu vẽ, buổi ngồi làm mẫu vẽ, ghế dành riêng, ổ trứng, lứa trứng</t>
        </is>
      </c>
    </row>
    <row r="18574">
      <c r="A18574" t="inlineStr">
        <is>
          <t>Taifun</t>
        </is>
      </c>
      <c r="B18574" t="inlineStr"/>
      <c r="C18574" t="inlineStr"/>
      <c r="D18574" t="inlineStr">
        <is>
          <t>bão</t>
        </is>
      </c>
    </row>
    <row r="18575">
      <c r="A18575" t="inlineStr">
        <is>
          <t>Taille</t>
        </is>
      </c>
      <c r="B18575" t="inlineStr"/>
      <c r="C18575" t="inlineStr"/>
      <c r="D18575" t="inlineStr">
        <is>
          <t>vạt trên, áo lót - thân thể, thể xác, xác chết, thi thể, thân, nhóm, đoàn, đội, ban, hội đồng, khối, số lượng lớn, nhiều, con người, người, vật thể - giữa, nửa người, chỗ thắt lưng - chỗ eo, chỗ thắt lại, áo chẽn = mit kurzer Taille + = bis zur Taille reichend +</t>
        </is>
      </c>
    </row>
    <row r="18576">
      <c r="A18576" t="inlineStr">
        <is>
          <t>Takel</t>
        </is>
      </c>
      <c r="B18576" t="inlineStr"/>
      <c r="C18576" t="inlineStr"/>
      <c r="D18576" t="inlineStr">
        <is>
          <t>sự mua, sự tậu được, vật mua được, vật tậu được, thu hoạch hằng năm, hoa lợi hằng năm, lợi tức hằng năm, điểm tựa, chỗ dựa vào, chỗ bám vào, lực bẩy, lực đòn bẩy, dụng cụ để kéo lên - dụng cụ bẩy lên, đòn bẩy, dây chão, ròng rọc, palăng</t>
        </is>
      </c>
    </row>
    <row r="18577">
      <c r="A18577" t="inlineStr">
        <is>
          <t>Takelage</t>
        </is>
      </c>
      <c r="B18577" t="inlineStr"/>
      <c r="C18577" t="inlineStr"/>
      <c r="D18577" t="inlineStr">
        <is>
          <t>cách sắp đặt, các thiết bị, cách ăn mặc, thiết bị, con thú đực chỉ có một hòn dái, con thú đực bị thiến sót, sự lừa đảo, sự lừa gạt, thủ đoạn xảo trá, trò chơi khăm, sự mua vét hàng hoá để đầu cơ - sự đầu cơ làm biến động thị trường chứng khoán - đồ dùng, dụng cụ, dây dợ, hệ puli, palăng, sự chặn, sự cản</t>
        </is>
      </c>
    </row>
    <row r="18578">
      <c r="A18578" t="inlineStr">
        <is>
          <t>takeln</t>
        </is>
      </c>
      <c r="B18578" t="inlineStr"/>
      <c r="C18578" t="inlineStr"/>
      <c r="D18578" t="inlineStr">
        <is>
          <t>trang bị cho tàu thuyền, lắp ráp, mặc, dựng lên, được trãng bị những thứ cần thiết, lừa đảo, gian lận</t>
        </is>
      </c>
    </row>
    <row r="18579">
      <c r="A18579" t="inlineStr">
        <is>
          <t>Takler</t>
        </is>
      </c>
      <c r="B18579" t="inlineStr"/>
      <c r="C18579" t="inlineStr"/>
      <c r="D18579" t="inlineStr">
        <is>
          <t>người sắm sửa thiết bị cho tàu thuyền, người dựng cột buồm, người lắp ráp máy bay, bánh xe chạy bằng curoa, người lừa đảo, người gian lận, người mua vét hàng hoá để đầu cơ - người đầu cơ làm biến động thị trường chứng khoán</t>
        </is>
      </c>
    </row>
    <row r="18580">
      <c r="A18580" t="inlineStr">
        <is>
          <t>Takt</t>
        </is>
      </c>
      <c r="B18580" t="inlineStr"/>
      <c r="C18580" t="inlineStr"/>
      <c r="D18580"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phách, điệu, giọng đọc lên xuống nhịp nhàng uyển chuyển, ngữ điệu, nhịp bước chân đi, kết - đường chỉ viền ở cạnh bít tất, đồng hồ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nhịp điệu, sự nhịp nhàng - 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 - sự khéo xử, tài xử trí - thời gian, thì giờ, thời, thời buổi, mùa, dịp, cơ hội, thời cơ, thời kỳ, thời đại, đời, thời hạn, kỳ hạn, giờ, lúc, lần, lượt, phen = der Takt + = der Takt + = der Takt + = der gerade Takt + = Takt halten + = der gerade Takt + = aus dem Takt + = im Takt tanzen + = den Takt angeben + = den Takt schlagen + = aus dem Takt kommen +</t>
        </is>
      </c>
    </row>
    <row r="18581">
      <c r="A18581" t="inlineStr">
        <is>
          <t>Taktgeber</t>
        </is>
      </c>
      <c r="B18581" t="inlineStr"/>
      <c r="C18581" t="inlineStr"/>
      <c r="D18581" t="inlineStr">
        <is>
          <t>đường chỉ viền ở cạnh bít tất, đồng hồ</t>
        </is>
      </c>
    </row>
    <row r="18582">
      <c r="A18582" t="inlineStr">
        <is>
          <t>Taktgenerator</t>
        </is>
      </c>
      <c r="B18582" t="inlineStr"/>
      <c r="C18582" t="inlineStr"/>
      <c r="D18582" t="inlineStr">
        <is>
          <t>người bấm giờ, đồng hồ bấm giờ</t>
        </is>
      </c>
    </row>
    <row r="18583">
      <c r="A18583" t="inlineStr">
        <is>
          <t>Taktik</t>
        </is>
      </c>
      <c r="B18583" t="inlineStr"/>
      <c r="C18583" t="inlineStr"/>
      <c r="D18583" t="inlineStr">
        <is>
          <t>sự trông nom, sự quản lý, sự điều khiển, ban quản lý, ban quản đốc, sự khôn khéo, sự khéo xử, mánh lới - chính sách, cách xử sự, cách giải quyết đường lối hành động, sự khôn ngoan, sự tin tưởng, sự sáng suốt, sự sắc bén, vườn rộng, hợp đồng, khế ước - chiến thuật, sách lược</t>
        </is>
      </c>
    </row>
    <row r="18584">
      <c r="A18584" t="inlineStr">
        <is>
          <t>Taktiker</t>
        </is>
      </c>
      <c r="B18584" t="inlineStr"/>
      <c r="C18584" t="inlineStr"/>
      <c r="D18584" t="inlineStr">
        <is>
          <t>nhà chiến thuật</t>
        </is>
      </c>
    </row>
    <row r="18585">
      <c r="A18585" t="inlineStr">
        <is>
          <t>taktisch</t>
        </is>
      </c>
      <c r="B18585" t="inlineStr"/>
      <c r="C18585" t="inlineStr"/>
      <c r="D18585" t="inlineStr">
        <is>
          <t>chiến thuật, khôn khéo, tài tình, nhiều mưu lược</t>
        </is>
      </c>
    </row>
    <row r="18586">
      <c r="A18586" t="inlineStr">
        <is>
          <t>taktlos</t>
        </is>
      </c>
      <c r="B18586" t="inlineStr"/>
      <c r="C18586" t="inlineStr"/>
      <c r="D18586" t="inlineStr">
        <is>
          <t>vụng, vụng về, lóng ngóng, làm vụng, không gọn, khó coi - - thiếu tế nhị, khiếm nhã, thô lỗ - vô ý, không thận trọng, không kín đáo, hớ hênh, không khôn ngoan, không biết suy xét - không khôn khéo - không khéo xử, không lịch thiệp</t>
        </is>
      </c>
    </row>
    <row r="18587">
      <c r="A18587" t="inlineStr">
        <is>
          <t>Taktlosigkeit</t>
        </is>
      </c>
      <c r="B18587" t="inlineStr"/>
      <c r="C18587" t="inlineStr"/>
      <c r="D18587" t="inlineStr">
        <is>
          <t>gạch, bánh, thỏi, cục, người chính trực, người trung hậu, người rộng lượng, người hào hiệp - sự lỗi lầm, sự thiếu sót, sự vi phạm quy ước xã hội, lời nói lỡ, hành động tếu - sự thiếu tế nhị, sự khiếm nhã, sự thô lỗ indelicateness), hành vi thô lỗ, lời nói thô lỗ - hành động vô ý, hành động hớ hênh, lời nói vô ý, lời nói hớ hênh, indiscreetness</t>
        </is>
      </c>
    </row>
    <row r="18588">
      <c r="A18588" t="inlineStr">
        <is>
          <t>Taktstock</t>
        </is>
      </c>
      <c r="B18588" t="inlineStr"/>
      <c r="C18588" t="inlineStr"/>
      <c r="D18588" t="inlineStr">
        <is>
          <t>đũa thần, gậy phép, que đánh nhịp, gậy quyền, quyền trượng = der Taktstock +</t>
        </is>
      </c>
    </row>
    <row r="18589">
      <c r="A18589" t="inlineStr">
        <is>
          <t>Taktstrich</t>
        </is>
      </c>
      <c r="B18589" t="inlineStr"/>
      <c r="C18589" t="inlineStr"/>
      <c r="D18589"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8590">
      <c r="A18590" t="inlineStr">
        <is>
          <t>taktvoll</t>
        </is>
      </c>
      <c r="B18590" t="inlineStr"/>
      <c r="C18590" t="inlineStr"/>
      <c r="D18590" t="inlineStr">
        <is>
          <t>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thận trọng, dè dặt, kín đáo, biết suy xét, khôn ngoan - đẹp, có duyên - khảnh, sợ lao động, lẩn tránh công việc hằng ngày - nhã, trang nhã, có óc thẩm mỹ</t>
        </is>
      </c>
    </row>
    <row r="18591">
      <c r="A18591" t="inlineStr">
        <is>
          <t>Tal</t>
        </is>
      </c>
      <c r="B18591" t="inlineStr"/>
      <c r="C18591" t="inlineStr"/>
      <c r="D18591" t="inlineStr">
        <is>
          <t>thung lũng, khe mái = das Tal + = im Tal + = das enge Tal + = mit Blick auf das Tal +</t>
        </is>
      </c>
    </row>
    <row r="18592">
      <c r="A18592" t="inlineStr">
        <is>
          <t>Talar</t>
        </is>
      </c>
      <c r="B18592" t="inlineStr"/>
      <c r="C18592" t="inlineStr"/>
      <c r="D18592" t="inlineStr">
        <is>
          <t>áo choàng, áo ngoài, áo dài, áo choàng mặc trong nhà</t>
        </is>
      </c>
    </row>
    <row r="18593">
      <c r="A18593" t="inlineStr">
        <is>
          <t>Talent</t>
        </is>
      </c>
      <c r="B18593" t="inlineStr"/>
      <c r="C18593" t="inlineStr"/>
      <c r="D18593" t="inlineStr">
        <is>
          <t>năng lực, khả năng, tài năng, tài cán - sự cúng vốn cho, vốn cúng cho, sự để vốn lại, vốn để lại, thiên tư, endowment insurance sự bảo hiểm có tiền thưởng trong lúc còn sống - tính năng, khả năng quản trị, tài, ngành, khoa, toàn bộ cán bộ giảng dạy, quyền pháp - tài ba, người có tài, nhân tài, khiếu, năng khiếu, những người đánh cuộc không chuyên, talăng - thiên hướng, nghề, nghề nghiệp = das Talent + = das kaufmännische Talent +</t>
        </is>
      </c>
    </row>
    <row r="18594">
      <c r="A18594" t="inlineStr">
        <is>
          <t>talentvoll</t>
        </is>
      </c>
      <c r="B18594" t="inlineStr"/>
      <c r="C18594" t="inlineStr"/>
      <c r="D18594" t="inlineStr">
        <is>
          <t>có tài</t>
        </is>
      </c>
    </row>
    <row r="18595">
      <c r="A18595" t="inlineStr">
        <is>
          <t>Talg</t>
        </is>
      </c>
      <c r="B18595" t="inlineStr"/>
      <c r="C18595" t="inlineStr"/>
      <c r="D18595" t="inlineStr">
        <is>
          <t>mỡ rắn - mỡ = mit Talg einschmieren +</t>
        </is>
      </c>
    </row>
    <row r="18596">
      <c r="A18596" t="inlineStr">
        <is>
          <t>talgig</t>
        </is>
      </c>
      <c r="B18596" t="inlineStr"/>
      <c r="C18596" t="inlineStr"/>
      <c r="D18596" t="inlineStr">
        <is>
          <t>có nhiều mỡ rắn</t>
        </is>
      </c>
    </row>
    <row r="18597">
      <c r="A18597" t="inlineStr">
        <is>
          <t>Talisman</t>
        </is>
      </c>
      <c r="B18597" t="inlineStr"/>
      <c r="C18597" t="inlineStr"/>
      <c r="D18597" t="inlineStr">
        <is>
          <t>vật lấy khước, người đem lại khước, con vật đem lại khước - bùa, phù</t>
        </is>
      </c>
    </row>
    <row r="18598">
      <c r="A18598" t="inlineStr">
        <is>
          <t>Talk</t>
        </is>
      </c>
      <c r="B18598" t="inlineStr"/>
      <c r="C18598" t="inlineStr"/>
      <c r="D18598" t="inlineStr">
        <is>
          <t>đá tan</t>
        </is>
      </c>
    </row>
    <row r="18599">
      <c r="A18599" t="inlineStr">
        <is>
          <t>Talkum</t>
        </is>
      </c>
      <c r="B18599" t="inlineStr"/>
      <c r="C18599" t="inlineStr"/>
      <c r="D18599" t="inlineStr">
        <is>
          <t>bột tan</t>
        </is>
      </c>
    </row>
    <row r="18600">
      <c r="A18600" t="inlineStr">
        <is>
          <t>Talsohle</t>
        </is>
      </c>
      <c r="B18600" t="inlineStr"/>
      <c r="C18600" t="inlineStr"/>
      <c r="D18600" t="inlineStr">
        <is>
          <t>phần dưới cùng, đáy, bụng tàu, tàu, mặt, đít, cơ sở, ngọn nguồn, bản chất, sức chịu đựng, sức dai - máng ăn, máng xối, ống xối, máng nhào bột = die Talsohle erreichen +</t>
        </is>
      </c>
    </row>
    <row r="18601">
      <c r="A18601" t="inlineStr">
        <is>
          <t>Talsperre</t>
        </is>
      </c>
      <c r="B18601" t="inlineStr"/>
      <c r="C18601" t="inlineStr"/>
      <c r="D18601" t="inlineStr">
        <is>
          <t>đập nước, vật chướng ngại, sự bắn chặn, sự bắn yểm hộ, hàng rào - vật mẹ, đập, nước ngăn lại, bể nước - bể chứa nước, đồ chưa, kho, kho dự trữ, nguồn</t>
        </is>
      </c>
    </row>
    <row r="18602">
      <c r="A18602" t="inlineStr">
        <is>
          <t>Tamarakholz</t>
        </is>
      </c>
      <c r="B18602" t="inlineStr"/>
      <c r="C18602" t="inlineStr"/>
      <c r="D18602" t="inlineStr">
        <is>
          <t>cây thông rụng lá, gỗ thông rụng lá</t>
        </is>
      </c>
    </row>
    <row r="18603">
      <c r="A18603" t="inlineStr">
        <is>
          <t>Tamarindenbaum</t>
        </is>
      </c>
      <c r="B18603" t="inlineStr"/>
      <c r="C18603" t="inlineStr"/>
      <c r="D18603" t="inlineStr">
        <is>
          <t>cây me, quả me</t>
        </is>
      </c>
    </row>
    <row r="18604">
      <c r="A18604" t="inlineStr">
        <is>
          <t>Tamburin</t>
        </is>
      </c>
      <c r="B18604" t="inlineStr"/>
      <c r="C18604" t="inlineStr"/>
      <c r="D18604" t="inlineStr">
        <is>
          <t>trống prôvăng</t>
        </is>
      </c>
    </row>
    <row r="18605">
      <c r="A18605" t="inlineStr">
        <is>
          <t>tamponieren</t>
        </is>
      </c>
      <c r="B18605" t="inlineStr"/>
      <c r="C18605" t="inlineStr"/>
      <c r="D18605" t="inlineStr">
        <is>
          <t>gói, bọc lại, buộc lại, đóng gói, đóng hộp,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t>
        </is>
      </c>
    </row>
    <row r="18606">
      <c r="A18606" t="inlineStr">
        <is>
          <t>Tamtam</t>
        </is>
      </c>
      <c r="B18606" t="inlineStr"/>
      <c r="C18606" t="inlineStr"/>
      <c r="D18606" t="inlineStr">
        <is>
          <t>cái trống cơm = viel Tamtam um etwas machen +</t>
        </is>
      </c>
    </row>
    <row r="18607">
      <c r="A18607" t="inlineStr">
        <is>
          <t>Tand</t>
        </is>
      </c>
      <c r="B18607" t="inlineStr"/>
      <c r="C18607" t="inlineStr"/>
      <c r="D18607" t="inlineStr">
        <is>
          <t>đồ trang sức loè loẹt rẻ tiền, đồ chơi, đồ không giá trị, phù hiệu người hề - đồ lặt vặt loè loẹt, vô giá trị - đồ vật vô giá trị, đồ lặt vặt, đồ trang trí loè loẹt, rẻ tiền - cái trống lắc, cái lúc lắc, vòng sừng, cây có hạt nổ tách, tiếng nổ lốp bốp, tiếng lách cách, tiếng lạch cạch, tiếng lộp bộp, tiếng rầm rầm, tiếng huyên náo, tiếng nấc hấp hối dealth rattle) - chuyện huyên thiên, chuyện ba hoa, người lắm lời, người hay nói huyên thiên</t>
        </is>
      </c>
    </row>
    <row r="18608">
      <c r="A18608" t="inlineStr">
        <is>
          <t>Tang</t>
        </is>
      </c>
      <c r="B18608" t="inlineStr"/>
      <c r="C18608" t="inlineStr"/>
      <c r="D18608" t="inlineStr">
        <is>
          <t>tảo biển = der Tang +</t>
        </is>
      </c>
    </row>
    <row r="18609">
      <c r="A18609" t="inlineStr">
        <is>
          <t>Tangente</t>
        </is>
      </c>
      <c r="B18609" t="inlineStr"/>
      <c r="C18609" t="inlineStr"/>
      <c r="D18609" t="inlineStr">
        <is>
          <t>đường vòng, đường rẽ, sun, lỗ phun hơi đốt phụ = die Tangente +</t>
        </is>
      </c>
    </row>
    <row r="18610">
      <c r="A18610" t="inlineStr">
        <is>
          <t>Tangenten-</t>
        </is>
      </c>
      <c r="B18610" t="inlineStr"/>
      <c r="C18610" t="inlineStr"/>
      <c r="D18610" t="inlineStr">
        <is>
          <t>tiếp tuyến</t>
        </is>
      </c>
    </row>
    <row r="18611">
      <c r="A18611" t="inlineStr">
        <is>
          <t>Tangential-</t>
        </is>
      </c>
      <c r="B18611" t="inlineStr"/>
      <c r="C18611" t="inlineStr"/>
      <c r="D18611" t="inlineStr">
        <is>
          <t>tiếp tuyến</t>
        </is>
      </c>
    </row>
    <row r="18612">
      <c r="A18612" t="inlineStr">
        <is>
          <t>tangieren</t>
        </is>
      </c>
      <c r="B18612" t="inlineStr"/>
      <c r="C18612" t="inlineStr"/>
      <c r="D18612" t="inlineStr">
        <is>
          <t>làm buồn bực, làm phiền, quấy rầy, lo lắng, lo ngại băn khoăn, áy náy, lời cầu khẩn gớm, đến phiền</t>
        </is>
      </c>
    </row>
    <row r="18613">
      <c r="A18613" t="inlineStr">
        <is>
          <t>Tango</t>
        </is>
      </c>
      <c r="B18613" t="inlineStr"/>
      <c r="C18613" t="inlineStr"/>
      <c r="D18613" t="inlineStr">
        <is>
          <t>điệu nhảy tănggô = Tango tanzen +</t>
        </is>
      </c>
    </row>
    <row r="18614">
      <c r="A18614" t="inlineStr">
        <is>
          <t>Tank</t>
        </is>
      </c>
      <c r="B18614" t="inlineStr"/>
      <c r="C18614" t="inlineStr"/>
      <c r="D18614" t="inlineStr">
        <is>
          <t>thùng chứa nước, bể chứa nước, bể chứa, bình chứa - thùng, két, bể, xe tăng = das Aufbewahren in einem Tank +</t>
        </is>
      </c>
    </row>
    <row r="18615">
      <c r="A18615" t="inlineStr">
        <is>
          <t>tanken</t>
        </is>
      </c>
      <c r="B18615" t="inlineStr"/>
      <c r="C18615" t="inlineStr"/>
      <c r="D18615" t="inlineStr">
        <is>
          <t>cung cấp chất đốt, lấy chất đốt</t>
        </is>
      </c>
    </row>
    <row r="18616">
      <c r="A18616" t="inlineStr">
        <is>
          <t>Tanker</t>
        </is>
      </c>
      <c r="B18616" t="inlineStr"/>
      <c r="C18616" t="inlineStr"/>
      <c r="D18616" t="inlineStr">
        <is>
          <t>tàu chở dầu, xe chở sữa, máy bay tiếp dầu</t>
        </is>
      </c>
    </row>
    <row r="18617">
      <c r="A18617" t="inlineStr">
        <is>
          <t>Tankflugzeug</t>
        </is>
      </c>
      <c r="B18617" t="inlineStr"/>
      <c r="C18617" t="inlineStr"/>
      <c r="D18617" t="inlineStr">
        <is>
          <t>tàu chở dầu, xe chở sữa, máy bay tiếp dầu</t>
        </is>
      </c>
    </row>
    <row r="18618">
      <c r="A18618" t="inlineStr">
        <is>
          <t>Tankschiff</t>
        </is>
      </c>
      <c r="B18618" t="inlineStr"/>
      <c r="C18618" t="inlineStr"/>
      <c r="D18618" t="inlineStr">
        <is>
          <t>tàu chở dầu, xe chở sữa, máy bay tiếp dầu</t>
        </is>
      </c>
    </row>
    <row r="18619">
      <c r="A18619" t="inlineStr">
        <is>
          <t>Tankstelle</t>
        </is>
      </c>
      <c r="B18619" t="inlineStr"/>
      <c r="C18619" t="inlineStr"/>
      <c r="D18619" t="inlineStr">
        <is>
          <t>cột ét xăng, chỗ bán xăng dầu cho ô tô - nơi bảo quản sửa chữa ô tô, nơi rửa ô tô, nơi bán đồ phụ tùng</t>
        </is>
      </c>
    </row>
    <row r="18620">
      <c r="A18620" t="inlineStr">
        <is>
          <t>Tankwagen</t>
        </is>
      </c>
      <c r="B18620" t="inlineStr"/>
      <c r="C18620" t="inlineStr"/>
      <c r="D18620" t="inlineStr">
        <is>
          <t>tàu chở dầu, xe chở sữa, máy bay tiếp dầu</t>
        </is>
      </c>
    </row>
    <row r="18621">
      <c r="A18621" t="inlineStr">
        <is>
          <t>Tanne</t>
        </is>
      </c>
      <c r="B18621" t="inlineStr"/>
      <c r="C18621" t="inlineStr"/>
      <c r="D18621" t="inlineStr">
        <is>
          <t>cây linh sam fir tree), gỗ linh sam - cây độc cần, chất độc cần - cây vân sam</t>
        </is>
      </c>
    </row>
    <row r="18622">
      <c r="A18622" t="inlineStr">
        <is>
          <t>Tannenholz</t>
        </is>
      </c>
      <c r="B18622" t="inlineStr"/>
      <c r="C18622" t="inlineStr"/>
      <c r="D18622" t="inlineStr">
        <is>
          <t>gỗ tùng, gỗ thông, tấm ván cây, số lượng, sự chia bài, lượt chia bài, ván bài, sự giao dịch, sự thoả thuận mua bán, sự thông đồng ám muội, việc làm bất lương, cách đối xử, sự đối đãi</t>
        </is>
      </c>
    </row>
    <row r="18623">
      <c r="A18623" t="inlineStr">
        <is>
          <t>Tannin</t>
        </is>
      </c>
      <c r="B18623" t="inlineStr"/>
      <c r="C18623" t="inlineStr"/>
      <c r="D18623" t="inlineStr">
        <is>
          <t>Tanin</t>
        </is>
      </c>
    </row>
    <row r="18624">
      <c r="A18624" t="inlineStr">
        <is>
          <t>Tantchen</t>
        </is>
      </c>
      <c r="B18624" t="inlineStr"/>
      <c r="C18624" t="inlineStr"/>
      <c r="D18624" t="inlineStr">
        <is>
          <t>muấy dì, thím, mợ, bác gái</t>
        </is>
      </c>
    </row>
    <row r="18625">
      <c r="A18625" t="inlineStr">
        <is>
          <t>Tante</t>
        </is>
      </c>
      <c r="B18625" t="inlineStr"/>
      <c r="C18625" t="inlineStr"/>
      <c r="D18625" t="inlineStr">
        <is>
          <t>cô, dì, thím, mợ, bác gái</t>
        </is>
      </c>
    </row>
    <row r="18626">
      <c r="A18626" t="inlineStr">
        <is>
          <t>Tanz</t>
        </is>
      </c>
      <c r="B18626" t="inlineStr"/>
      <c r="C18626" t="inlineStr"/>
      <c r="D18626" t="inlineStr">
        <is>
          <t>sự nhảy múa, sự khiêu vũ, bài nhạc nhảy, điệu nhạc khiêu vũ, buổi liên hoan khiêu vũ = der Tanz + = der schottische Tanz + = jemanden zum Tanz einladen + = darf ich um den nächsten Tanz bitten? +</t>
        </is>
      </c>
    </row>
    <row r="18627">
      <c r="A18627" t="inlineStr">
        <is>
          <t>Tanzen</t>
        </is>
      </c>
      <c r="B18627" t="inlineStr"/>
      <c r="C18627" t="inlineStr"/>
      <c r="D18627" t="inlineStr">
        <is>
          <t>sự nhảy múa, sự khiêu vũ</t>
        </is>
      </c>
    </row>
    <row r="18628">
      <c r="A18628" t="inlineStr">
        <is>
          <t>tanzen</t>
        </is>
      </c>
      <c r="B18628" t="inlineStr"/>
      <c r="C18628" t="inlineStr"/>
      <c r="D18628" t="inlineStr">
        <is>
          <t>cắt ngắn quá vai, câu lươn bằng mồi giun tơ, nhấp nhô bập bềnh, phấp phới trên không, nhảy nhót, lắc lư, lủng lẳng, đớp, khẽ nhún đầu gối cúi chào, đập nhẹ, vỗ nhẹ, lắc nhẹ - nhảy múa, khiêu vũ, nhảy lên, rộn lên, nhún nhảy, rung rinh, bập bềnh, rập rình, nhảy, làm cho nhảy múa, tung tung nhẹ, nhấc lên nhấc xuống - đá bằng móng, đá, đá đít, cuốc bộ - ướp hublông, hái hublông, nhảy lò cò, nhảy cẫng, nhảy bốn vó, chết, chết bất thình lình, làm một chuyến đi nhanh bằng máy bay, nhảy qua - nhảy điệu jig, nhảy tung tăng, làm cho nhảy tung tăng, tung lên tung xuống nhanh, lắp đồ gá lắp, lắp khuôn dẫn, sàng = tanzen mit +</t>
        </is>
      </c>
    </row>
    <row r="18629">
      <c r="A18629" t="inlineStr">
        <is>
          <t>Tanzgesellschaft</t>
        </is>
      </c>
      <c r="B18629" t="inlineStr"/>
      <c r="C18629" t="inlineStr"/>
      <c r="D18629" t="inlineStr">
        <is>
          <t>buổi khiêu vũ, quả cầu, hình cầu, quả bóng, quả ban, đạn, cuộn, búi, viên, chuyện nhăng nhít, chuyện nhảm nhí, chuyện vô lý</t>
        </is>
      </c>
    </row>
    <row r="18630">
      <c r="A18630" t="inlineStr">
        <is>
          <t>Tanzpartner</t>
        </is>
      </c>
      <c r="B18630" t="inlineStr"/>
      <c r="C18630" t="inlineStr"/>
      <c r="D18630" t="inlineStr">
        <is>
          <t>người cùng chung phần, người cùng canh ty, hội viên, bạn cùng phe, bạn cùng nhảy, vợ, chồng, khung lỗ</t>
        </is>
      </c>
    </row>
    <row r="18631">
      <c r="A18631" t="inlineStr">
        <is>
          <t>Tanzschritt</t>
        </is>
      </c>
      <c r="B18631" t="inlineStr"/>
      <c r="C18631" t="inlineStr"/>
      <c r="D18631" t="inlineStr">
        <is>
          <t>bước, bước đi, bước khiêu vũ, bậc lên xuống, nấc thang, thang đứng step ladder), bục, bệ, cấp bậc, sự thăng cấp, biện pháp, bệ cột buồm, gối trục</t>
        </is>
      </c>
    </row>
    <row r="18632">
      <c r="A18632" t="inlineStr">
        <is>
          <t>Tanzveranstaltung</t>
        </is>
      </c>
      <c r="B18632" t="inlineStr"/>
      <c r="C18632" t="inlineStr"/>
      <c r="D18632" t="inlineStr">
        <is>
          <t>buổi khiêu vũ, quả cầu, hình cầu, quả bóng, quả ban, đạn, cuộn, búi, viên, chuyện nhăng nhít, chuyện nhảm nhí, chuyện vô lý</t>
        </is>
      </c>
    </row>
    <row r="18633">
      <c r="A18633" t="inlineStr">
        <is>
          <t>Tapet</t>
        </is>
      </c>
      <c r="B18633" t="inlineStr"/>
      <c r="C18633" t="inlineStr"/>
      <c r="D18633" t="inlineStr">
        <is>
          <t>đục lỗ, khoan, mở, khui, bắt đầu, đề cập, doa, chuốt, bắt đầu khai, quay về phía sóng và gió = etwas aufs Tapet bringen +</t>
        </is>
      </c>
    </row>
    <row r="18634">
      <c r="A18634" t="inlineStr">
        <is>
          <t>Tapete</t>
        </is>
      </c>
      <c r="B18634" t="inlineStr"/>
      <c r="C18634" t="inlineStr"/>
      <c r="D18634" t="inlineStr">
        <is>
          <t>giấy, giấy tờ, giấy má, báo, bạc giấy paper money), hối phiếu, gói giấy, túi giấy, giấy vào cửa không mất tiền, vé mời, đề bài thi, bài luận văn, bài thuyết trình - tấm thảm - giấy dán tường</t>
        </is>
      </c>
    </row>
    <row r="18635">
      <c r="A18635" t="inlineStr">
        <is>
          <t>Tapetenwechsel</t>
        </is>
      </c>
      <c r="B18635" t="inlineStr"/>
      <c r="C18635" t="inlineStr"/>
      <c r="D18635">
        <f> einen Tapetenwechsel brauchen +</f>
        <v/>
      </c>
    </row>
    <row r="18636">
      <c r="A18636" t="inlineStr">
        <is>
          <t>tapezieren</t>
        </is>
      </c>
      <c r="B18636" t="inlineStr"/>
      <c r="C18636" t="inlineStr"/>
      <c r="D18636" t="inlineStr">
        <is>
          <t>dán giấy lên, bọc giấy, gói bằng giấy, cung cấp giấy, phát vé mời không để làm đầy - = neu tapezieren +</t>
        </is>
      </c>
    </row>
    <row r="18637">
      <c r="A18637" t="inlineStr">
        <is>
          <t>Tapezierer</t>
        </is>
      </c>
      <c r="B18637" t="inlineStr"/>
      <c r="C18637" t="inlineStr"/>
      <c r="D18637" t="inlineStr">
        <is>
          <t>người trang trí, người làm nghề trang trí - người làm nghề bọc ghế, người làm nệm ghế, người buôn bán nệm ghế màn thm</t>
        </is>
      </c>
    </row>
    <row r="18638">
      <c r="A18638" t="inlineStr">
        <is>
          <t>tapfer</t>
        </is>
      </c>
      <c r="B18638" t="inlineStr"/>
      <c r="C18638" t="inlineStr"/>
      <c r="D18638" t="inlineStr">
        <is>
          <t>gan dạ, can đảm, dũng cảm, đẹp lộng lẫy, sang trọng, hào hoa phong nhã - - táo bạo, cả gan, phiêu lưu - hào hiệp, uy nghi, lộng lẫy, tráng lệ, cao lớn đẹp dẽ, ăn mặc đẹp, chải chuốt, bảnh bao, chiều chuộng phụ nữ, nịnh đầm, chuyện yêu đương - chắc, bền, kiên cường, chắc mập, mập mạp, báo mập</t>
        </is>
      </c>
    </row>
    <row r="18639">
      <c r="A18639" t="inlineStr">
        <is>
          <t>Tapferkeit</t>
        </is>
      </c>
      <c r="B18639" t="inlineStr"/>
      <c r="C18639" t="inlineStr"/>
      <c r="D18639" t="inlineStr">
        <is>
          <t>tính gan dạ, tính can đảm, sự dũng cảm, sự lộng lẫy, sự ăn mặc sang trọng, vẻ hào hoa phong nhã - sự can đảm, dũng khí - sự chịu đựng ngoan cường, sự dũng cảm chịu đựng - sự gan dạ, lòng dũng cảm, hành động dũng cảm, sự chiều chuộng phụ nữ, cử chỉ lịch sự với phụ nữ, lời nói lịch sự với phụ nữ, chuyện tán tỉnh yêu đương, chuyện dâm ô - sự anh dũng, lòng can đảm, năng lực, khác thường</t>
        </is>
      </c>
    </row>
    <row r="18640">
      <c r="A18640" t="inlineStr">
        <is>
          <t>Tara</t>
        </is>
      </c>
      <c r="B18640" t="inlineStr"/>
      <c r="C18640" t="inlineStr"/>
      <c r="D18640" t="inlineStr">
        <is>
          <t>đậu tằm, bì</t>
        </is>
      </c>
    </row>
    <row r="18641">
      <c r="A18641" t="inlineStr">
        <is>
          <t>tarieren</t>
        </is>
      </c>
      <c r="B18641" t="inlineStr"/>
      <c r="C18641" t="inlineStr"/>
      <c r="D18641" t="inlineStr">
        <is>
          <t>cân bì</t>
        </is>
      </c>
    </row>
    <row r="18642">
      <c r="A18642" t="inlineStr">
        <is>
          <t>Tarif</t>
        </is>
      </c>
      <c r="B18642" t="inlineStr"/>
      <c r="C18642" t="inlineStr"/>
      <c r="D18642" t="inlineStr">
        <is>
          <t>tỷ lệ, tốc độ, giá, suất, mức, thuế địa phương, hạng, loại, sự đánh giá, sự ước lượng, sự sắp hạng, sự tiêu thụ - bảng kẻ giá, thuế quan, thuế xuất nhập khẩu, biểu thuế quan = der Tarif + = unter Tarif arbeiten +</t>
        </is>
      </c>
    </row>
    <row r="18643">
      <c r="A18643" t="inlineStr">
        <is>
          <t>tarnen</t>
        </is>
      </c>
      <c r="B18643" t="inlineStr"/>
      <c r="C18643" t="inlineStr"/>
      <c r="D18643" t="inlineStr">
        <is>
          <t>nguỵ trang &amp; ) = tarnen +</t>
        </is>
      </c>
    </row>
    <row r="18644">
      <c r="A18644" t="inlineStr">
        <is>
          <t>Tarnkappenbomber</t>
        </is>
      </c>
      <c r="B18644" t="inlineStr"/>
      <c r="C18644" t="inlineStr"/>
      <c r="D18644">
        <f> der Tarnkappenbomber +</f>
        <v/>
      </c>
    </row>
    <row r="18645">
      <c r="A18645" t="inlineStr">
        <is>
          <t>Tarnung</t>
        </is>
      </c>
      <c r="B18645" t="inlineStr"/>
      <c r="C18645" t="inlineStr"/>
      <c r="D18645" t="inlineStr">
        <is>
          <t>sự nguỵ trang &amp; ), vật nguỵ trang - sự trá hình, sự cải trang, quần áo cải trang, sự giá trị, sự nguỵ trang, bề ngoài lừa dối, sự che giấu, sự che đậy = die Tarnung +</t>
        </is>
      </c>
    </row>
    <row r="18646">
      <c r="A18646" t="inlineStr">
        <is>
          <t>Taschenbuch</t>
        </is>
      </c>
      <c r="B18646" t="inlineStr"/>
      <c r="C18646" t="inlineStr"/>
      <c r="D18646" t="inlineStr">
        <is>
          <t>sổ tay hướng dẫn, sách chỉ nam, sách tóm tắt, sổ tay của tay đánh cá ngựa chuyên nghiệp - sổ tay, sổ ghi chép</t>
        </is>
      </c>
    </row>
    <row r="18647">
      <c r="A18647" t="inlineStr">
        <is>
          <t>Taschendieb</t>
        </is>
      </c>
      <c r="B18647" t="inlineStr"/>
      <c r="C18647" t="inlineStr"/>
      <c r="D18647" t="inlineStr">
        <is>
          <t>kẻ cắp, kẻ móc túi - cá sấu Ân-ddộ</t>
        </is>
      </c>
    </row>
    <row r="18648">
      <c r="A18648" t="inlineStr">
        <is>
          <t>Taschengeld</t>
        </is>
      </c>
      <c r="B18648" t="inlineStr"/>
      <c r="C18648" t="inlineStr"/>
      <c r="D18648"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t>
        </is>
      </c>
    </row>
    <row r="18649">
      <c r="A18649" t="inlineStr">
        <is>
          <t>Taschenlampe</t>
        </is>
      </c>
      <c r="B18649" t="inlineStr"/>
      <c r="C18649" t="inlineStr"/>
      <c r="D18649" t="inlineStr">
        <is>
          <t>đuốc &amp; ), đèn = mit der Taschenlampe anleuchten +</t>
        </is>
      </c>
    </row>
    <row r="18650">
      <c r="A18650" t="inlineStr">
        <is>
          <t>Taschenmesser</t>
        </is>
      </c>
      <c r="B18650" t="inlineStr"/>
      <c r="C18650" t="inlineStr"/>
      <c r="D18650" t="inlineStr">
        <is>
          <t>dao nhíp = die Taschenmesser +</t>
        </is>
      </c>
    </row>
    <row r="18651">
      <c r="A18651" t="inlineStr">
        <is>
          <t>Taschenrechner</t>
        </is>
      </c>
      <c r="B18651" t="inlineStr"/>
      <c r="C18651" t="inlineStr"/>
      <c r="D18651" t="inlineStr">
        <is>
          <t>người tính, máy tính</t>
        </is>
      </c>
    </row>
    <row r="18652">
      <c r="A18652" t="inlineStr">
        <is>
          <t>Taschenspieler</t>
        </is>
      </c>
      <c r="B18652" t="inlineStr"/>
      <c r="C18652" t="inlineStr"/>
      <c r="D18652" t="inlineStr">
        <is>
          <t>người làm trò ảo thuật, thầy phù thuỷ, pháp sư, người thông minh khác thường, người rất khéo, người có tài cán - nghệ sĩ xiên tung hứng, nghệ sĩ múa rối, kẻ lừa bịp, kẻ lừa gạt - thằng bài tây, kẻ gian giảo, kẻ bịp bợm, tay cờ gian bạc lận</t>
        </is>
      </c>
    </row>
    <row r="18653">
      <c r="A18653" t="inlineStr">
        <is>
          <t>Taschenuhr</t>
        </is>
      </c>
      <c r="B18653" t="inlineStr"/>
      <c r="C18653" t="inlineStr"/>
      <c r="D18653" t="inlineStr">
        <is>
          <t>cây cải, củ cải - đồng hồ quả quít, đồng hồ đeo tay, sự canh gác, sự canh phòng, người canh gác, người canh phòng, người gác, người trực, tuần canh, phiên canh, phiên gác, tổ trực, sự thức đêm, buổi thức đêm</t>
        </is>
      </c>
    </row>
    <row r="18654">
      <c r="A18654" t="inlineStr">
        <is>
          <t>Tasse</t>
        </is>
      </c>
      <c r="B18654" t="inlineStr"/>
      <c r="C18654" t="inlineStr"/>
      <c r="D18654" t="inlineStr">
        <is>
          <t>tách, chén, cúp, giải, đài, ống giác, rượu, vật hình chén, nguồn cơn, nỗi khổ, niềm vui, sự say sưa</t>
        </is>
      </c>
    </row>
    <row r="18655">
      <c r="A18655" t="inlineStr">
        <is>
          <t>Tassenunterlage</t>
        </is>
      </c>
      <c r="B18655" t="inlineStr"/>
      <c r="C18655" t="inlineStr"/>
      <c r="D18655" t="inlineStr">
        <is>
          <t>khăn lót</t>
        </is>
      </c>
    </row>
    <row r="18656">
      <c r="A18656" t="inlineStr">
        <is>
          <t>Tastatur</t>
        </is>
      </c>
      <c r="B18656" t="inlineStr"/>
      <c r="C18656" t="inlineStr"/>
      <c r="D18656" t="inlineStr">
        <is>
          <t>bàn phím, bàn chữ, bảng điều khiển, bảng phân phối, bảng chuyển mạch, tổng đài điện thoại, bảng treo chìa khoá = die kleine Tastatur +</t>
        </is>
      </c>
    </row>
    <row r="18657">
      <c r="A18657" t="inlineStr">
        <is>
          <t>Taste</t>
        </is>
      </c>
      <c r="B18657" t="inlineStr"/>
      <c r="C18657" t="inlineStr"/>
      <c r="D18657"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 - cái khuy, cái cúc, cái nút, cái núm, cái bấm, nụ hoa, búp mầm, chú bé phục vụ ở khách sạn boy in buttons) - hòn đảo nhỏ, bâi cát nông, đá ngần, chìa khoá, khoá, điệu, âm điệu, cái khoá, phím, nút bấm, bấm chữ, mộng gỗ, chốt sắt, cái nêm, cái manip telegraph key), bí quyết, giải pháp, lời giải đáp - sách giải đáp toán, lời chú dẫn, bản dịch theo từng chữ một, ý kiến chủ đạo, ý kiến bao trùm, nguyên tắc cơ bản, khẩu hiệu chính trong một cuộc vận động, vị trí cửa ngõ, vị trí then chốt - giọng, cách suy nghĩ, cách diễn đạt, quyền lực của giáo hoàng, then chốt, chủ yếu = die Taste + = die weiße Taste + = die schwarze Taste + = die feststellbare Taste + = eine Taste anschlagen +</t>
        </is>
      </c>
    </row>
    <row r="18658">
      <c r="A18658" t="inlineStr">
        <is>
          <t>Tastenfeld</t>
        </is>
      </c>
      <c r="B18658" t="inlineStr"/>
      <c r="C18658" t="inlineStr"/>
      <c r="D18658" t="inlineStr">
        <is>
          <t>bàn phím, bàn chữ, bảng điều khiển, bảng phân phối, bảng chuyển mạch, tổng đài điện thoại, bảng treo chìa khoá</t>
        </is>
      </c>
    </row>
    <row r="18659">
      <c r="A18659" t="inlineStr">
        <is>
          <t>Taster</t>
        </is>
      </c>
      <c r="B18659" t="inlineStr"/>
      <c r="C18659" t="inlineStr"/>
      <c r="D18659" t="inlineStr">
        <is>
          <t>người sờ, người bắt mạch, người nhạy cảm, râu, râu sờ, xúc tu, tua, người do thám, người thăm dò, lời thăm dò, lời ướm ý - hòn đảo nhỏ, bâi cát nông, đá ngần, chìa khoá, khoá, điệu, âm điệu, cái khoá, phím, nút bấm, bấm chữ, mộng gỗ, chốt sắt, cái nêm, cái manip telegraph key), bí quyết, giải pháp, lời giải đáp - sách giải đáp toán, lời chú dẫn, bản dịch theo từng chữ một, ý kiến chủ đạo, ý kiến bao trùm, nguyên tắc cơ bản, khẩu hiệu chính trong một cuộc vận động, vị trí cửa ngõ, vị trí then chốt - giọng, cách suy nghĩ, cách diễn đạt, quyền lực của giáo hoàng, then chốt, chủ yếu - cái vạch, người vạch, người kẻ, người đồ lại, người truy nguyên, người phát hiện, tracer_element = der Taster +</t>
        </is>
      </c>
    </row>
    <row r="18660">
      <c r="A18660" t="inlineStr">
        <is>
          <t>Tastkopf</t>
        </is>
      </c>
      <c r="B18660" t="inlineStr"/>
      <c r="C18660" t="inlineStr"/>
      <c r="D18660" t="inlineStr">
        <is>
          <t>cái thông, cái que thăm, máy dò, cái dò, cực dò, sự thăm dò, sự điều tra</t>
        </is>
      </c>
    </row>
    <row r="18661">
      <c r="A18661" t="inlineStr">
        <is>
          <t>Tastsinn</t>
        </is>
      </c>
      <c r="B18661" t="inlineStr"/>
      <c r="C18661" t="inlineStr"/>
      <c r="D18661" t="inlineStr">
        <is>
          <t>sự sờ mó, xúc giác, cảm giác, cảm giác đặc biệt - sự bắt mạch, sự cảm thấy, cảm tưởng, sự cảm động, sự xúc động, sự thông cảm, cảm tình, cảm nghĩ, ý kiến, cảm xúc, sức truyền cảm, sự nhạy cảm, lòng tự ái = der Tastsinn +</t>
        </is>
      </c>
    </row>
    <row r="18662">
      <c r="A18662" t="inlineStr">
        <is>
          <t>Tat</t>
        </is>
      </c>
      <c r="B18662" t="inlineStr"/>
      <c r="C18662" t="inlineStr"/>
      <c r="D18662" t="inlineStr">
        <is>
          <t>thành tích, thành tựu, sự đạt được, sự giành được, sự hoàn thành, huy hiệu, huy chương - hành động, việc làm, cử chỉ, hành vi, đạo luật, chứng thư, hồi, màn, tiết mục, luận án, khoá luận - hoạt động, công việc, tác động, tác dụng, ảnh hưởng, sự chiến đấu, trận đánh, việc kiện, sự tố tụng, sự diễn biến, quá trình diễn biến, động tác, dáng điệu, bộ điệu, bộ tịch, bộ máy - cơ cấu, sự hoạt động của bộ máy - kỳ công, chiến công, thành tích lớn, văn bản - sự làm, số nhiều) việc làm, biến cố, đình đám, tiệc tùng, hội hè, những cái phụ thuộc, những thức cần đến - ngón điêu luyện, ngón tài ba - sự phạm tội, tội, lỗi, sự tấn công, thế tấn công, sự xúc phạm, sự làm bực mình, sự làm mất lòng, sự vi phạm luật lệ, sự vi phạm nội quy, vật chướng ngại = die gute Tat + = die rohe Tat + = in der Tat + = die Tat leugnen + = die strafbare Tat + = auf frischer Tat + = nach begangener Tat + = in die Tat umsetzen + = das Wort in die Tat umsetzen + = jemanden einer Tat überführen + = einen Plan in die Tat umsetzen + = auf frischer Tat ertappt werden + = auf frischer Tat erwischt werden +</t>
        </is>
      </c>
    </row>
    <row r="18663">
      <c r="A18663" t="inlineStr">
        <is>
          <t>tatenlos</t>
        </is>
      </c>
      <c r="B18663" t="inlineStr"/>
      <c r="C18663" t="inlineStr"/>
      <c r="D18663" t="inlineStr">
        <is>
          <t>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không hoạt động, thiếu hoạt động, ì</t>
        </is>
      </c>
    </row>
    <row r="18664">
      <c r="A18664" t="inlineStr">
        <is>
          <t>Tatkraft</t>
        </is>
      </c>
      <c r="B18664" t="inlineStr"/>
      <c r="C18664" t="inlineStr"/>
      <c r="D18664"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sinh lực, sự hoạt động tích cực, khả năng tiềm tàng, năng lực tiềm tàng, sức lực, năng lượng - tinh thần, linh hồn, tâm hồn, thần linh, thần thánh, quỷ thần, lòng can đảm, sự hăng hái, nhiệt tình, khí thế, thái độ tinh thần, điều kiện tinh thần, ảnh hưởng tinh thần, xu hướng tinh thần - nghĩa đúng, trụ cột, bộ óc, số nhiều) rượu mạnh, cồn thuốc - sức mạnh, sự cường tráng, sức mãnh liệt, sức hăng hái, sự mạnh mẽ, khí lực</t>
        </is>
      </c>
    </row>
    <row r="18665">
      <c r="A18665" t="inlineStr">
        <is>
          <t>Tatort</t>
        </is>
      </c>
      <c r="B18665" t="inlineStr"/>
      <c r="C18665" t="inlineStr"/>
      <c r="D18665" t="inlineStr">
        <is>
          <t>nơi lập toà xử án, nơi gặp gỡ, nơi hẹn gặp</t>
        </is>
      </c>
    </row>
    <row r="18666">
      <c r="A18666" t="inlineStr">
        <is>
          <t>Tatsache</t>
        </is>
      </c>
      <c r="B18666" t="inlineStr">
        <is>
          <t>verb</t>
        </is>
      </c>
      <c r="C18666" t="inlineStr"/>
      <c r="D18666" t="inlineStr">
        <is>
          <t>thực tế, thực tại, điều kiện hiện tại, điều kiện thực tế, hiện thực - hoàn cảnh, trường hợp, tình huống, sự kiện, sự việc, chi tiết, nghi thức, nghi lễ - việc, sự thật, cơ sở lập luận - sự thực, sự vật có thực, tính chất chính xác, tính chất xác thực, tính chất đúng = die wahre Tatsache + = die gegebene Tatsache + = durch diese Tatsache + = eine verbürgte Tatsache + = diese Tatsache entging mir + = ausgehend von der Tatsache + = es ist eine unumstößliche Tatsache, daß + = er hat sich mit der Tatsache abgefunden +</t>
        </is>
      </c>
    </row>
    <row r="18667">
      <c r="A18667" t="inlineStr">
        <is>
          <t>Tatstatur</t>
        </is>
      </c>
      <c r="B18667" t="inlineStr"/>
      <c r="C18667" t="inlineStr"/>
      <c r="D18667" t="inlineStr">
        <is>
          <t>rầm chìa</t>
        </is>
      </c>
    </row>
    <row r="18668">
      <c r="A18668" t="inlineStr">
        <is>
          <t>Tau</t>
        </is>
      </c>
      <c r="B18668" t="inlineStr"/>
      <c r="C18668" t="inlineStr"/>
      <c r="D18668" t="inlineStr">
        <is>
          <t>sương, sự tươi mát = das Tau + = das kurze Tau + = die Schleife im Tau + = mit einem Tau sichern +</t>
        </is>
      </c>
    </row>
    <row r="18669">
      <c r="A18669" t="inlineStr">
        <is>
          <t>taub</t>
        </is>
      </c>
      <c r="B18669" t="inlineStr"/>
      <c r="C18669" t="inlineStr"/>
      <c r="D18669" t="inlineStr">
        <is>
          <t>cằn cỗi, không có quả, hiếm hoi, không sinh đẻ, không đem lại kết quả, khô khan - trống, rỗng, trống không, không, không có đồ đạc, không có người ở, rỗng tuếch, không có nội dung, vô nghĩa, hão, suông, đói bụng = taub + = taub + = taub + = taub +</t>
        </is>
      </c>
    </row>
    <row r="18670">
      <c r="A18670" t="inlineStr">
        <is>
          <t>Taube</t>
        </is>
      </c>
      <c r="B18670" t="inlineStr"/>
      <c r="C18670" t="inlineStr"/>
      <c r="D18670" t="inlineStr">
        <is>
          <t>chim bồ câu, điển hình ngây thơ, hiền dịu, người đem tin mừng, sứ giả của hoà bình, người yêu quý, "bồ câu nhỏ", người chủ trương hoà bình = die Taube + = die hölzerne Taube +</t>
        </is>
      </c>
    </row>
    <row r="18671">
      <c r="A18671" t="inlineStr">
        <is>
          <t>Taubenschlag</t>
        </is>
      </c>
      <c r="B18671" t="inlineStr"/>
      <c r="C18671" t="inlineStr"/>
      <c r="D18671" t="inlineStr">
        <is>
          <t>gác xép, giảng đàn, chuồng bồ câu, đành bồ câu, cú đánh võng lên</t>
        </is>
      </c>
    </row>
    <row r="18672">
      <c r="A18672" t="inlineStr">
        <is>
          <t>Taubheit</t>
        </is>
      </c>
      <c r="B18672" t="inlineStr"/>
      <c r="C18672" t="inlineStr"/>
      <c r="D18672" t="inlineStr">
        <is>
          <t>tình trạng rỗng không, tính chất trống rỗng ) - tình trạng tê, tình trạng tê cóng, tình trạng tê liệt, tình trạng chết lặng đi = die Taubheit +</t>
        </is>
      </c>
    </row>
    <row r="18673">
      <c r="A18673" t="inlineStr">
        <is>
          <t>Tauchbad</t>
        </is>
      </c>
      <c r="B18673" t="inlineStr"/>
      <c r="C18673" t="inlineStr"/>
      <c r="D18673" t="inlineStr">
        <is>
          <t>sự nhúng, sự ngâm vào, sự dìm xuống, sự đầm mình, sự tắm, lượng đong, lượng mức, mức chìm, ngấn nước, nước tắm, nước ngâm, cây nến, chỗ trũng, chỗ lún xuống, độ nghiêng, độ dốc, chiều dốc - đường võng chân trời, thế nhún ngang xà, kẻ móc túi</t>
        </is>
      </c>
    </row>
    <row r="18674">
      <c r="A18674" t="inlineStr">
        <is>
          <t>Tauchen</t>
        </is>
      </c>
      <c r="B18674" t="inlineStr"/>
      <c r="C18674" t="inlineStr"/>
      <c r="D18674" t="inlineStr">
        <is>
          <t>sự nhảy lao đầu xuống, sự lặn, sự đâm bổ xuống, sự bổ nhào xuống, sự vụt biến mất, sự vụt lao biến đi, sự thọc tay vào túi, quán rượu chui, chỗ ẩn náu, cửa hàng ở tầng hầm - sự săn vịt trời, sự ngụp lặn, sự dìm</t>
        </is>
      </c>
    </row>
    <row r="18675">
      <c r="A18675" t="inlineStr">
        <is>
          <t>tauchen</t>
        </is>
      </c>
      <c r="B18675" t="inlineStr"/>
      <c r="C18675" t="inlineStr"/>
      <c r="D18675" t="inlineStr">
        <is>
          <t>tắm, đầm mình, rửa, rửa sạch, bao bọc, ở sát, tiếp giáp với, chảy qua, làm ngập trong - nhúng, ngâm, nhận chìm, dìm xuống, ngâm để đánh sạch, nhúng vào để nhuộm, nhúng bấc vào mở nóng để làm, tắm cho bằng nước diệt trùng..., đong, hạ xuống một thoáng, hạ xuống xong bị kéo ngay lên - nhận, dìm, hạ, ngụp, hụp, lặn, chìm xuống, nghiêng đi, nhào xuống, mắc nợ, dốc xuống, cho tay vào, cho thìa vào, xem lướt qua, điều tra, tìm tòi, tìm hiểu - ngâm vào nước để rửa tội, chôn vào, chôn vùi, mắc vào, đắm chìm vào, ngập vào, mải mê vào - dìm xuống nước, nhận chìm xuống nước, làm ngập nước, làm lụt - buôn bán, trao đổi mậu dịch = tauchen + = tauchen +</t>
        </is>
      </c>
    </row>
    <row r="18676">
      <c r="A18676" t="inlineStr">
        <is>
          <t>Tauchentchen</t>
        </is>
      </c>
      <c r="B18676" t="inlineStr"/>
      <c r="C18676" t="inlineStr"/>
      <c r="D18676" t="inlineStr">
        <is>
          <t>chim lặn - người nuôi vịt = das Tauchentchen +</t>
        </is>
      </c>
    </row>
    <row r="18677">
      <c r="A18677" t="inlineStr">
        <is>
          <t>Taucher</t>
        </is>
      </c>
      <c r="B18677" t="inlineStr"/>
      <c r="C18677" t="inlineStr"/>
      <c r="D18677" t="inlineStr">
        <is>
          <t>người nhảy lao đầu xuống nước, người lặn, người mò ngọc trai, người mò tàu đắm, kẻ móc túi - người nhào lặn, thợ lặn, Pittông, con bạc máu mê, con bạc đánh liều, kẻ đầu cơ</t>
        </is>
      </c>
    </row>
    <row r="18678">
      <c r="A18678" t="inlineStr">
        <is>
          <t>Taucheranzug</t>
        </is>
      </c>
      <c r="B18678" t="inlineStr"/>
      <c r="C18678" t="inlineStr"/>
      <c r="D18678" t="inlineStr">
        <is>
          <t>áo giáp, vỏ sắt, các loại xe bọc sắt, áo lặn, giáp vỏ sắt, huy hiệu coat armour)</t>
        </is>
      </c>
    </row>
    <row r="18679">
      <c r="A18679" t="inlineStr">
        <is>
          <t>Tauchsieder</t>
        </is>
      </c>
      <c r="B18679" t="inlineStr"/>
      <c r="C18679" t="inlineStr"/>
      <c r="D18679" t="inlineStr">
        <is>
          <t>que đun nước</t>
        </is>
      </c>
    </row>
    <row r="18680">
      <c r="A18680" t="inlineStr">
        <is>
          <t>Tauen</t>
        </is>
      </c>
      <c r="B18680" t="inlineStr"/>
      <c r="C18680" t="inlineStr"/>
      <c r="D18680" t="inlineStr">
        <is>
          <t>sự tan, trạng thái tan băng, trạng thái tan giá, sự mạnh dạn lên, sự hết dè dặt lạnh lùng</t>
        </is>
      </c>
    </row>
    <row r="18681">
      <c r="A18681" t="inlineStr">
        <is>
          <t>tauen</t>
        </is>
      </c>
      <c r="B18681" t="inlineStr"/>
      <c r="C18681" t="inlineStr"/>
      <c r="D18681" t="inlineStr">
        <is>
          <t>làm ướt sương, làm ướt, đọng lại như sương, rơi xuống như sương, sương xuống - tan ra, chảy ra, chảy nước ra, vãi mỡ ra, toát mồ hôi, cảm động, cảm kích, động lòng, mủi lòng, se lòng, nao núng, nhụt đi, làm tan ra, làm chảy ra, làm động lòng - làm mủi lòng, làm se lòng, làm nao núng, làm nhụt đi, làm nguôi đi - làm tan, làm cho mạnh dạn lên, làm cho hết e lệ dè dặt, làm cho hết thái độ lạnh lùng, tan, ấm hơn, đỡ giá rét, vui vẻ lên, cở mở hơn, hết dè dặt lạnh lùng</t>
        </is>
      </c>
    </row>
    <row r="18682">
      <c r="A18682" t="inlineStr">
        <is>
          <t>Taufbecken</t>
        </is>
      </c>
      <c r="B18682" t="inlineStr"/>
      <c r="C18682" t="inlineStr"/>
      <c r="D18682" t="inlineStr">
        <is>
          <t>bình đựng nước rửa tội, bình đựng nước thánh, bình dầu, bầu dầu, suối nước, nguồn sông, nguồn gốc, căn nguyên</t>
        </is>
      </c>
    </row>
    <row r="18683">
      <c r="A18683" t="inlineStr">
        <is>
          <t>Taufe</t>
        </is>
      </c>
      <c r="B18683" t="inlineStr"/>
      <c r="C18683" t="inlineStr"/>
      <c r="D18683" t="inlineStr">
        <is>
          <t>lễ rửa tội, sự thử thách đầu tiên, sự đặt tên - lễ đặt tên</t>
        </is>
      </c>
    </row>
    <row r="18684">
      <c r="A18684" t="inlineStr">
        <is>
          <t>taufen</t>
        </is>
      </c>
      <c r="B18684" t="inlineStr"/>
      <c r="C18684" t="inlineStr"/>
      <c r="D18684" t="inlineStr">
        <is>
          <t>rửa tội, đặt tên - làm lễ rửa tội, đặt tên thánh</t>
        </is>
      </c>
    </row>
    <row r="18685">
      <c r="A18685" t="inlineStr">
        <is>
          <t>Taufkapelle</t>
        </is>
      </c>
      <c r="B18685" t="inlineStr"/>
      <c r="C18685" t="inlineStr"/>
      <c r="D18685" t="inlineStr">
        <is>
          <t>nơi rửa tội</t>
        </is>
      </c>
    </row>
    <row r="18686">
      <c r="A18686" t="inlineStr">
        <is>
          <t>Taufpate</t>
        </is>
      </c>
      <c r="B18686" t="inlineStr"/>
      <c r="C18686" t="inlineStr"/>
      <c r="D18686" t="inlineStr">
        <is>
          <t>cha đỡ đầu, người được lấy tên để đặt cho - mẹ đỡ đầu</t>
        </is>
      </c>
    </row>
    <row r="18687">
      <c r="A18687" t="inlineStr">
        <is>
          <t>Taufstein</t>
        </is>
      </c>
      <c r="B18687" t="inlineStr"/>
      <c r="C18687" t="inlineStr"/>
      <c r="D18687" t="inlineStr">
        <is>
          <t>nơi rửa tội - bình đựng nước rửa tội, bình đựng nước thánh, bình dầu, bầu dầu, suối nước, nguồn sông, nguồn gốc, căn nguyên</t>
        </is>
      </c>
    </row>
    <row r="18688">
      <c r="A18688" t="inlineStr">
        <is>
          <t>taugen</t>
        </is>
      </c>
      <c r="B18688" t="inlineStr"/>
      <c r="C18688" t="inlineStr"/>
      <c r="D18688" t="inlineStr">
        <is>
          <t>trả lời, đáp lại, thưa, biện bác, chịu trách nhiệm, đảm bảo, bảo lãnh, xứng với, đúng với, đáp ứng, thành công có kết quả = taugen + = taugen + = taugen zu + = nichts taugen +</t>
        </is>
      </c>
    </row>
    <row r="18689">
      <c r="A18689" t="inlineStr">
        <is>
          <t>tauglich</t>
        </is>
      </c>
      <c r="B18689" t="inlineStr"/>
      <c r="C18689" t="inlineStr"/>
      <c r="D18689" t="inlineStr">
        <is>
          <t>khoẻ mạnh, đủ tiêu chuẩn sức khoẻ - có khuynh hướng hay, dễ, có khả năng, có thể, có năng khiếu, có năng lực, tài, giỏi, nhanh trí, thông minh, thích hợp, đúng - dùng được, vừa hơn, xứng đáng, phải, sãn sàng, đến lúc phải, mạnh khoẻ, sung sức, bực đến nỗi, hoang mang đến nỗi, mệt đến nỗi, đến nỗi - có ích, làm ăn được, cừ, thạo dùng = tauglich + = tauglich + = tauglich sein + = nicht tauglich +</t>
        </is>
      </c>
    </row>
    <row r="18690">
      <c r="A18690" t="inlineStr">
        <is>
          <t>Tauglichkeit</t>
        </is>
      </c>
      <c r="B18690" t="inlineStr"/>
      <c r="C18690" t="inlineStr"/>
      <c r="D18690" t="inlineStr">
        <is>
          <t>aptitude for khuynh hướng, năng khiếu, năng lực, khả năng - năng lực tiềm tàng - tiền thu nhập đủ để sống sung túc, thẩm quyền - sự thích hợp, sự phù hợp, sự vừa vặn, sự xứng dáng, sự đúng, sự phải, tình trạng sung sức - sự hợp - sự ích lợi, tính chất có ích, kh năng, sự thành thạo</t>
        </is>
      </c>
    </row>
    <row r="18691">
      <c r="A18691" t="inlineStr">
        <is>
          <t>Taumel</t>
        </is>
      </c>
      <c r="B18691" t="inlineStr"/>
      <c r="C18691" t="inlineStr"/>
      <c r="D18691" t="inlineStr">
        <is>
          <t>sự hoa mắt, sự choáng váng, sự chóng mặt - trạng thái mê ly, trạng thái ngây ngất, trạng thái thi tứ dạt dào, trạng thái xuất thần, trạng thái nhập định - sự lảo đảo - sự sung sướng vô ngần, trạng thái say mê</t>
        </is>
      </c>
    </row>
    <row r="18692">
      <c r="A18692" t="inlineStr">
        <is>
          <t>taumelig</t>
        </is>
      </c>
      <c r="B18692" t="inlineStr"/>
      <c r="C18692" t="inlineStr"/>
      <c r="D18692" t="inlineStr">
        <is>
          <t>chóng mặt, choáng váng, lảo đảo, làm chóng mặt, làm choáng váng, nhẹ dạ, phù phiếm - say lảo đảo, nghiêng ngả, không vững, đứng không vững, chệnh choạng, yếu đầu gối - làm lảo đảo, làm loạng choạng, làm choáng người</t>
        </is>
      </c>
    </row>
    <row r="18693">
      <c r="A18693" t="inlineStr">
        <is>
          <t>Taumeln</t>
        </is>
      </c>
      <c r="B18693" t="inlineStr"/>
      <c r="C18693" t="inlineStr"/>
      <c r="D18693" t="inlineStr">
        <is>
          <t>guồng, ống, cuộn, tang, điệu vũ quay, nhạc cho điệu vũ quay, sự quay cuồng, sự lảo đảo, sự loạng choạng - bước đi loạng choạng, cách bố trí chữ chi, sự chóng mặt, bệnh loạng choạng blind staggers) = ins Taumeln bringen +</t>
        </is>
      </c>
    </row>
    <row r="18694">
      <c r="A18694" t="inlineStr">
        <is>
          <t>taumeln</t>
        </is>
      </c>
      <c r="B18694" t="inlineStr"/>
      <c r="C18694" t="inlineStr"/>
      <c r="D18694" t="inlineStr">
        <is>
          <t>barge in xâm nhập, đột nhập, barge into xô phải, va phải, chở bằng thuyền - vỗ cánh, vẫy cánh, rung rinh, đu đưa, dập dờn, đập yếu và không đều, run rẩy vì kích động, bối rối, xao xuyến, xốn xang, vỗ, vẫy, kích động, làm bối rối, làm xao xuyến, làm xốn xang - tròng trành, lắc lư, đi lảo đảo - quấn vào ống, quấn vào cuộn to reel in, to reel up), quay, kêu sè sè, nhảy điệu vũ quay, quay cuồng, chóng mặt, lảo đảo, choáng váng, loạng choạng - do dự, chần chừ, phân vân, dao động, làm lảo đảo, làm loạng choạng, làm choáng người, làm do dự, làm phân vân, làm dao động, xếp chéo cánh sẻ, xếp chữ chi, bố trí chéo nhau - thống trị, cai trị, làm đu đưa, lắc, gây ảnh hưởng, có lưng võng xuống quá - lung lay, sắp đổ, đi chập chững</t>
        </is>
      </c>
    </row>
    <row r="18695">
      <c r="A18695" t="inlineStr">
        <is>
          <t>taumelnd</t>
        </is>
      </c>
      <c r="B18695" t="inlineStr"/>
      <c r="C18695" t="inlineStr"/>
      <c r="D18695" t="inlineStr">
        <is>
          <t>làm lảo đảo, làm loạng choạng, làm choáng người</t>
        </is>
      </c>
    </row>
    <row r="18696">
      <c r="A18696" t="inlineStr">
        <is>
          <t>Tausch</t>
        </is>
      </c>
      <c r="B18696" t="inlineStr"/>
      <c r="C18696" t="inlineStr"/>
      <c r="D18696" t="inlineStr">
        <is>
          <t>sự đổi chác - 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thay thế, sự thay đổi cho nhau, sự giao hoán, tiền thế, sự giảm, sự đảo mạch - sự trao đổi, vật trao đổi, sự đổi tiền, nghề đổi tiền, sự hối đoái, cơ quan hối đoái, sự thanh toán nợ bằng hối phiếu, tổng đài - - đồ linh tinh, hàng vặt, chuyện nhảm, chuyện tầm bậy, rau, quan hệ, chế độ trả lương bằng hiện vật truck system), xe ba gác, xe tải, toa chở hàng, xe dỡ hành lý = im Tausch weggeben + = der wiederholte Tausch +</t>
        </is>
      </c>
    </row>
    <row r="18697">
      <c r="A18697" t="inlineStr">
        <is>
          <t>tauschen</t>
        </is>
      </c>
      <c r="B18697" t="inlineStr"/>
      <c r="C18697" t="inlineStr"/>
      <c r="D18697" t="inlineStr">
        <is>
          <t>đổi, đổi chác, tống đi - trao đổi, đổi ra được, ngang với, chuyển, đối với một sĩ quan khác - - - buôn bán = tauschen +</t>
        </is>
      </c>
    </row>
    <row r="18698">
      <c r="A18698" t="inlineStr">
        <is>
          <t>Tauschhandel</t>
        </is>
      </c>
      <c r="B18698" t="inlineStr"/>
      <c r="C18698" t="inlineStr"/>
      <c r="D18698" t="inlineStr">
        <is>
          <t>sự đổi chác - sự trao đổi - đồ linh tinh, hàng vặt, chuyện nhảm, chuyện tầm bậy, rau, quan hệ, chế độ trả lương bằng hiện vật truck system), xe ba gác, xe tải, toa chở hàng, xe dỡ hành lý = Tauschhandel treiben + = der bargeldlose Tauschhandel +</t>
        </is>
      </c>
    </row>
    <row r="18699">
      <c r="A18699" t="inlineStr">
        <is>
          <t>Tauschlinge</t>
        </is>
      </c>
      <c r="B18699" t="inlineStr"/>
      <c r="C18699" t="inlineStr"/>
      <c r="D18699" t="inlineStr">
        <is>
          <t>kéo bằng dây</t>
        </is>
      </c>
    </row>
    <row r="18700">
      <c r="A18700" t="inlineStr">
        <is>
          <t>Tausend</t>
        </is>
      </c>
      <c r="B18700" t="inlineStr"/>
      <c r="C18700" t="inlineStr"/>
      <c r="D18700" t="inlineStr">
        <is>
          <t>số một nghìn, một nghìn, rất nhiều, hàng nghìn</t>
        </is>
      </c>
    </row>
    <row r="18701">
      <c r="A18701" t="inlineStr">
        <is>
          <t>tausend</t>
        </is>
      </c>
      <c r="B18701" t="inlineStr"/>
      <c r="C18701" t="inlineStr"/>
      <c r="D18701" t="inlineStr">
        <is>
          <t>nghìn</t>
        </is>
      </c>
    </row>
    <row r="18702">
      <c r="A18702" t="inlineStr">
        <is>
          <t>Tausendste</t>
        </is>
      </c>
      <c r="B18702" t="inlineStr"/>
      <c r="C18702" t="inlineStr"/>
      <c r="D18702" t="inlineStr">
        <is>
          <t>một phần nghìn, người thứ một nghìn, vật thứ một nghìn, cái thứ một nghìn = vom Hundertsten in Tausendste kommen +</t>
        </is>
      </c>
    </row>
    <row r="18703">
      <c r="A18703" t="inlineStr">
        <is>
          <t>Tausendstel</t>
        </is>
      </c>
      <c r="B18703" t="inlineStr"/>
      <c r="C18703" t="inlineStr"/>
      <c r="D18703" t="inlineStr">
        <is>
          <t>một phần nghìn, người thứ một nghìn, vật thứ một nghìn, cái thứ một nghìn</t>
        </is>
      </c>
    </row>
    <row r="18704">
      <c r="A18704" t="inlineStr">
        <is>
          <t>tausendster</t>
        </is>
      </c>
      <c r="B18704" t="inlineStr"/>
      <c r="C18704" t="inlineStr"/>
      <c r="D18704" t="inlineStr">
        <is>
          <t>thứ một nghìn</t>
        </is>
      </c>
    </row>
    <row r="18705">
      <c r="A18705" t="inlineStr">
        <is>
          <t>Tauwerk</t>
        </is>
      </c>
      <c r="B18705" t="inlineStr"/>
      <c r="C18705" t="inlineStr"/>
      <c r="D18705" t="inlineStr">
        <is>
          <t>thừng chão</t>
        </is>
      </c>
    </row>
    <row r="18706">
      <c r="A18706" t="inlineStr">
        <is>
          <t>Tauwetter</t>
        </is>
      </c>
      <c r="B18706" t="inlineStr"/>
      <c r="C18706" t="inlineStr"/>
      <c r="D18706" t="inlineStr">
        <is>
          <t>sự tan, trạng thái tan băng, trạng thái tan giá, sự mạnh dạn lên, sự hết dè dặt lạnh lùng = es ist Tauwetter + = Tauwetter hat eingesetzt +</t>
        </is>
      </c>
    </row>
    <row r="18707">
      <c r="A18707" t="inlineStr">
        <is>
          <t>Tauziehen</t>
        </is>
      </c>
      <c r="B18707" t="inlineStr"/>
      <c r="C18707" t="inlineStr"/>
      <c r="D18707" t="inlineStr">
        <is>
          <t>trò chơi kéo co, cuộc chiến đấu gay go</t>
        </is>
      </c>
    </row>
    <row r="18708">
      <c r="A18708" t="inlineStr">
        <is>
          <t>Taxameter</t>
        </is>
      </c>
      <c r="B18708" t="inlineStr"/>
      <c r="C18708" t="inlineStr"/>
      <c r="D18708" t="inlineStr">
        <is>
          <t>đồng hồ chỉ tiền thuê tắc xi</t>
        </is>
      </c>
    </row>
    <row r="18709">
      <c r="A18709" t="inlineStr">
        <is>
          <t>Taxe</t>
        </is>
      </c>
      <c r="B18709" t="inlineStr"/>
      <c r="C18709" t="inlineStr"/>
      <c r="D18709" t="inlineStr">
        <is>
          <t>tỷ lệ, tốc độ, giá, suất, mức, thuế địa phương, hạng, loại, sự đánh giá, sự ước lượng, sự sắp hạng, sự tiêu thụ - xe tắc xi</t>
        </is>
      </c>
    </row>
    <row r="18710">
      <c r="A18710" t="inlineStr">
        <is>
          <t>Taxi</t>
        </is>
      </c>
      <c r="B18710" t="inlineStr"/>
      <c r="C18710" t="inlineStr"/>
      <c r="D18710" t="inlineStr">
        <is>
          <t>xe tắc xi, xe ngựa thuê, buồng lái, cabin - = im Taxi fahren + = in einem Taxi fahren +</t>
        </is>
      </c>
    </row>
    <row r="18711">
      <c r="A18711" t="inlineStr">
        <is>
          <t>taxieren</t>
        </is>
      </c>
      <c r="B18711" t="inlineStr"/>
      <c r="C18711" t="inlineStr"/>
      <c r="D18711" t="inlineStr">
        <is>
          <t>đánh giá, ước lượng - đánh gia, ước tính, định giá, coi, xem như, đánh thuế, định giá để đánh thuế, xếp loại, sắp hạng, được coi như, được xem như, được xếp loại, mắng mỏ, xỉ vả, mắng nhiếc tàn tệ, ret - đánh cước, đè nặng lên, bắt phải cố gắng, quy cho, chê, định chi phí kiện tụng - trọng, chuộng, quý, coi trọng, hãnh diện, vênh vang = taxieren +</t>
        </is>
      </c>
    </row>
    <row r="18712">
      <c r="A18712" t="inlineStr">
        <is>
          <t>Taxifahrer</t>
        </is>
      </c>
      <c r="B18712" t="inlineStr"/>
      <c r="C18712" t="inlineStr"/>
      <c r="D18712" t="inlineStr">
        <is>
          <t>người lái tắc xi, người đánh xe ngựa - người lái tăc xi, người đánh xe ngựa thuê</t>
        </is>
      </c>
    </row>
    <row r="18713">
      <c r="A18713" t="inlineStr">
        <is>
          <t>Taxonomie</t>
        </is>
      </c>
      <c r="B18713" t="inlineStr"/>
      <c r="C18713" t="inlineStr"/>
      <c r="D18713" t="inlineStr">
        <is>
          <t>phép phân loại, nguyên tắc phân loại</t>
        </is>
      </c>
    </row>
    <row r="18714">
      <c r="A18714" t="inlineStr">
        <is>
          <t>Teakholz</t>
        </is>
      </c>
      <c r="B18714" t="inlineStr"/>
      <c r="C18714" t="inlineStr"/>
      <c r="D18714" t="inlineStr">
        <is>
          <t>cây tếch, gỗ tếch</t>
        </is>
      </c>
    </row>
    <row r="18715">
      <c r="A18715" t="inlineStr">
        <is>
          <t>Team</t>
        </is>
      </c>
      <c r="B18715" t="inlineStr"/>
      <c r="C18715" t="inlineStr"/>
      <c r="D18715" t="inlineStr">
        <is>
          <t>hệ thống liên lạc giữa hai bộ phận, hệ thống liên lạc giữa người lái và người thả bom</t>
        </is>
      </c>
    </row>
    <row r="18716">
      <c r="A18716" t="inlineStr">
        <is>
          <t>Technik</t>
        </is>
      </c>
      <c r="B18716" t="inlineStr"/>
      <c r="C18716" t="inlineStr"/>
      <c r="D18716" t="inlineStr">
        <is>
          <t>kỹ thuật kỹ sư, kỹ thuật công trình sư, nghề kỹ sư, nghề công trình sư, kỹ thuật xấy dựng civil engineerings), ruốm khứ mánh khoé - sự trang bị, đồ trang bị, thiết bị, dụng cụ, đồ dùng cần thiết, những phương tiện vận tải để phân biệt với các loại tài sản khác trong ngành vận tải) - sự thực hiện, sự thi hành, sự thừa hành, sự chấp hành, sự thể hiện, sự biểu diễn, sự làm thủ tục để cho có giá trị, sự hành hình, sức phá hoại, sức tàn phá sức làm chết mê chết mệt - kỹ thuật, số nhiều) các nghành kỹ thuật, chi tiết kỹ thuật, thuật ngữ kỹ thuật - kỹ xảo, phương pháp kỹ thuật - kỹ thuật học, công nghệ học, thuật ngữ chuyên môn = die moderne Technik + = die biomedizinische Technik +</t>
        </is>
      </c>
    </row>
    <row r="18717">
      <c r="A18717" t="inlineStr">
        <is>
          <t>Techniker</t>
        </is>
      </c>
      <c r="B18717" t="inlineStr"/>
      <c r="C18717" t="inlineStr"/>
      <c r="D18717" t="inlineStr">
        <is>
          <t>kỹ sư, công trình sư, kỹ sư xây dựng civil engineer), công binh, người thiết kế và xây dựng công sự, người phụ trách máy, người lái đầu máy xe lửa, người nghĩ ra, người bày ra - người vạch ra, người bố trí - người thợ máy, người sử dụng máy móc, người coi tổng đài, người mổ, người buôn bán chứng khoán, người có tài xoay xở, kẻ phất, người ăn nói giỏi, người điều khiển, người khai thác - toán tử - nhà kỹ thuật, nhà chuyên môn</t>
        </is>
      </c>
    </row>
    <row r="18718">
      <c r="A18718" t="inlineStr">
        <is>
          <t>technisch</t>
        </is>
      </c>
      <c r="B18718" t="inlineStr"/>
      <c r="C18718" t="inlineStr"/>
      <c r="D18718" t="inlineStr">
        <is>
          <t>kỹ thuật, chuyên môn - có tính chất kỹ thuật, công nghệ học</t>
        </is>
      </c>
    </row>
    <row r="18719">
      <c r="A18719" t="inlineStr">
        <is>
          <t>Technische</t>
        </is>
      </c>
      <c r="B18719" t="inlineStr"/>
      <c r="C18719" t="inlineStr"/>
      <c r="D18719" t="inlineStr">
        <is>
          <t>chi tiết kỹ thuật, chi tiết chuyên môn, thuật ngữ chuyên môn, sự phân biệt về chuyên môn, tính chất kỹ thuật, tính chất chuyên môn</t>
        </is>
      </c>
    </row>
    <row r="18720">
      <c r="A18720" t="inlineStr">
        <is>
          <t>Technologe</t>
        </is>
      </c>
      <c r="B18720" t="inlineStr"/>
      <c r="C18720" t="inlineStr"/>
      <c r="D18720" t="inlineStr">
        <is>
          <t>kỹ sư công nghệ</t>
        </is>
      </c>
    </row>
    <row r="18721">
      <c r="A18721" t="inlineStr">
        <is>
          <t>Technologie</t>
        </is>
      </c>
      <c r="B18721" t="inlineStr"/>
      <c r="C18721" t="inlineStr"/>
      <c r="D18721" t="inlineStr">
        <is>
          <t>kỹ thuật, kỹ thuật học, công nghệ học, thuật ngữ chuyên môn</t>
        </is>
      </c>
    </row>
    <row r="18722">
      <c r="A18722" t="inlineStr">
        <is>
          <t>technologisch</t>
        </is>
      </c>
      <c r="B18722" t="inlineStr"/>
      <c r="C18722" t="inlineStr"/>
      <c r="D18722" t="inlineStr">
        <is>
          <t>kỹ thuật, có tính chất kỹ thuật, công nghệ học</t>
        </is>
      </c>
    </row>
    <row r="18723">
      <c r="A18723" t="inlineStr">
        <is>
          <t>Teebrett</t>
        </is>
      </c>
      <c r="B18723" t="inlineStr"/>
      <c r="C18723" t="inlineStr"/>
      <c r="D18723" t="inlineStr">
        <is>
          <t>khay, mâm, ngăn hòm</t>
        </is>
      </c>
    </row>
    <row r="18724">
      <c r="A18724" t="inlineStr">
        <is>
          <t>Teedose</t>
        </is>
      </c>
      <c r="B18724" t="inlineStr"/>
      <c r="C18724" t="inlineStr"/>
      <c r="D18724" t="inlineStr">
        <is>
          <t>hộp trà tea caddy), caddie</t>
        </is>
      </c>
    </row>
    <row r="18725">
      <c r="A18725" t="inlineStr">
        <is>
          <t>Teekanne</t>
        </is>
      </c>
      <c r="B18725" t="inlineStr"/>
      <c r="C18725" t="inlineStr"/>
      <c r="D18725" t="inlineStr">
        <is>
          <t>ấm pha trà</t>
        </is>
      </c>
    </row>
    <row r="18726">
      <c r="A18726" t="inlineStr">
        <is>
          <t>Teekuchen</t>
        </is>
      </c>
      <c r="B18726" t="inlineStr"/>
      <c r="C18726" t="inlineStr"/>
      <c r="D18726" t="inlineStr">
        <is>
          <t>bánh xốp, cái đầu - bánh nướng xốp</t>
        </is>
      </c>
    </row>
    <row r="18727">
      <c r="A18727" t="inlineStr">
        <is>
          <t>Teer</t>
        </is>
      </c>
      <c r="B18727" t="inlineStr"/>
      <c r="C18727" t="inlineStr"/>
      <c r="D18727" t="inlineStr">
        <is>
          <t>hắc ín, sự ném, sự liệng, sự tung, sự hất, sự lao xuống, cách ném bóng, sự lao lên lao xuống, sự chồm lên chồm xuống, độ cao bay vọt lên, độ cao, mức độ, độ dốc, độ dốc của mái nhà - số hàng bày bán ở chợ, chỗ ngồi thường lệ, bước, bước răng - thuỷ thủ jakc tar), nhựa đường - của tar_macadam</t>
        </is>
      </c>
    </row>
    <row r="18728">
      <c r="A18728" t="inlineStr">
        <is>
          <t>teeren</t>
        </is>
      </c>
      <c r="B18728" t="inlineStr"/>
      <c r="C18728" t="inlineStr"/>
      <c r="D18728" t="inlineStr">
        <is>
          <t>quét hắc ín, gắn bằng hắc ín, cắm, dựng, cắm chặt, đóng chặt xuống, bày bán hàng ở chợ, lát đá, ném, liệng, tung, hất, liệng vào đích, kể, lấy, diễn đạt bằng một phong cách riêng - cắm lều, cắm trại, dựng trại, lao vào, lao xuống, chồm lên chồm xuống - bôi hắc ín, rải nhựa, làm nhục- hành hình kiểu linsơ</t>
        </is>
      </c>
    </row>
    <row r="18729">
      <c r="A18729" t="inlineStr">
        <is>
          <t>Teetasse</t>
        </is>
      </c>
      <c r="B18729" t="inlineStr"/>
      <c r="C18729" t="inlineStr"/>
      <c r="D18729" t="inlineStr">
        <is>
          <t>tách, chén uống trà = eine Teetasse voll +</t>
        </is>
      </c>
    </row>
    <row r="18730">
      <c r="A18730" t="inlineStr">
        <is>
          <t>Teich</t>
        </is>
      </c>
      <c r="B18730" t="inlineStr"/>
      <c r="C18730" t="inlineStr"/>
      <c r="D18730" t="inlineStr">
        <is>
          <t>làng nhỏ, xóm, thôn - ao, biển - vũng, bể bơi, vực, tiền góp, hộp đựng tiền góp, trò đánh cá góp tiền, tiền góp đánh cá, vốn chung, vốn góp, Pun, khối thị trường chung, trò chơi pun = einen Teich bilden + = in einem Teich sammeln +</t>
        </is>
      </c>
    </row>
    <row r="18731">
      <c r="A18731" t="inlineStr">
        <is>
          <t>Teig</t>
        </is>
      </c>
      <c r="B18731" t="inlineStr"/>
      <c r="C18731" t="inlineStr"/>
      <c r="D18731" t="inlineStr">
        <is>
          <t>vận động viên bóng chày, vận động viên crickê, tường xây thoải chân, bột nhão, sự mòn vẹt - bột nhào, cục nhão, tiền, xìn, doughboy - bột nhồi, bột nhâo, hồ bột, kẹo mềm, thuỷ tinh giả kim cương, cú đấm</t>
        </is>
      </c>
    </row>
    <row r="18732">
      <c r="A18732" t="inlineStr">
        <is>
          <t>teigig</t>
        </is>
      </c>
      <c r="B18732" t="inlineStr"/>
      <c r="C18732" t="inlineStr"/>
      <c r="D18732" t="inlineStr">
        <is>
          <t>mềm nhão, chắc không nở, bềnh bệch, đần, đần độn - 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trông nặng trình trịch, vụng về khó coi, thô, đau buồn, đau đớn, bi thảm, chán nản, thất vọng, buồn ngủ, nghiêm nghị, khắc khổ, đặc, khó bay hơi - nặng nề, chậm chạp - giống bột, có bột, nhiều bột, phủ đầy bột, xanh xao, tái nhợt, trắng bệch, có đốm - sền sệt, nhão, nhợt nhạt pasty-faced) = teigig +</t>
        </is>
      </c>
    </row>
    <row r="18733">
      <c r="A18733" t="inlineStr">
        <is>
          <t>Teilabschnitt</t>
        </is>
      </c>
      <c r="B18733" t="inlineStr"/>
      <c r="C18733" t="inlineStr"/>
      <c r="D18733" t="inlineStr">
        <is>
          <t>sự cắt, chỗ cắt, phần cắt ra, đoạn cắt ra, khu vực, tiết đoạn, mặt cắt, tiết diện, phân chi, tiểu đội, lát cắt, tầng lớp nhân dân</t>
        </is>
      </c>
    </row>
    <row r="18734">
      <c r="A18734" t="inlineStr">
        <is>
          <t>teilbar</t>
        </is>
      </c>
      <c r="B18734" t="inlineStr"/>
      <c r="C18734" t="inlineStr"/>
      <c r="D18734" t="inlineStr">
        <is>
          <t>có thể chia được, có thể chia hết, chia hết cho - có thể tách ra, có thể phân ra</t>
        </is>
      </c>
    </row>
    <row r="18735">
      <c r="A18735" t="inlineStr">
        <is>
          <t>Teilbarkeit</t>
        </is>
      </c>
      <c r="B18735" t="inlineStr"/>
      <c r="C18735" t="inlineStr"/>
      <c r="D18735" t="inlineStr">
        <is>
          <t>tính chia hết</t>
        </is>
      </c>
    </row>
    <row r="18736">
      <c r="A18736" t="inlineStr">
        <is>
          <t>Teilbereich</t>
        </is>
      </c>
      <c r="B18736" t="inlineStr"/>
      <c r="C18736" t="inlineStr"/>
      <c r="D18736" t="inlineStr">
        <is>
          <t>sự chia ra, ngăn phần, liếp ngăn, bức vách ngăn, sự chia cắt đất nước, sự chia tài sản</t>
        </is>
      </c>
    </row>
    <row r="18737">
      <c r="A18737" t="inlineStr">
        <is>
          <t>Teilchen</t>
        </is>
      </c>
      <c r="B18737" t="inlineStr"/>
      <c r="C18737" t="inlineStr"/>
      <c r="D18737" t="inlineStr">
        <is>
          <t>chai, hạt ngũ cốc, cây ngũ cốc, ngô, bắp Indian corn), rượu ngô - chút, tí chút, tiểu từ không biến đổi, tiền tố, hậu tố, hạt = das kleine Teilchen +</t>
        </is>
      </c>
    </row>
    <row r="18738">
      <c r="A18738" t="inlineStr">
        <is>
          <t>Teile</t>
        </is>
      </c>
      <c r="B18738" t="inlineStr"/>
      <c r="C18738" t="inlineStr"/>
      <c r="D18738" t="inlineStr">
        <is>
          <t>phần, mức, ngạch, lượng, định lượng, lượng tử = in zwei Teile + = in Teile trennen + = die Zerlegung in Teile + = in drei Teile teilen + = in vier Teile teilen + = in zwei gleiche Teile zerschneiden + = die Teile sind untereinander austauschbar +</t>
        </is>
      </c>
    </row>
    <row r="18739">
      <c r="A18739" t="inlineStr">
        <is>
          <t>Teilen</t>
        </is>
      </c>
      <c r="B18739" t="inlineStr"/>
      <c r="C18739" t="inlineStr"/>
      <c r="D18739" t="inlineStr">
        <is>
          <t>sự chia ly, sự chia tay, sự từ biệt, đường ngôi, chỗ rẽ, ngã ba - sự cắt, chỗ cắt, phần cắt ra, đoạn cắt ra, khu vực, tiết đoạn, mặt cắt, tiết diện, phân chi, tiểu đội, lát cắt, tầng lớp nhân dân = zu gleichen Teilen +</t>
        </is>
      </c>
    </row>
    <row r="18740">
      <c r="A18740" t="inlineStr">
        <is>
          <t>teilen</t>
        </is>
      </c>
      <c r="B18740" t="inlineStr"/>
      <c r="C18740" t="inlineStr"/>
      <c r="D18740" t="inlineStr">
        <is>
          <t>chia ra từng phần, chia thành lô - + out, forth) đâm cành, đâm nhánh, phân cành, chia ngã - - đào bằng chĩa, gảy bằng chĩa, phân nhánh, chia ngả - chia thành từng phần, chia làm đôi, rẽ ra, tách ra, tách làm đôi, phân phối, chia phần, đứt, chia tay, từ biệt, ra đi, chết, bỏ, lìa bỏ - chia ra, chia cắt, ngăn ra - ghẻ, bửa, tách, chia rẽ về một vấn đề, làm chia rẽ, gây bè phái, làm vỡ, nứt, vỡ, nẻ, chia rẽ, phân hoá, không nhất trí, chia nhau - đánh mạnh, đánh đau, chia nhau to whack up) = teilen + = teilen + = sich teilen +</t>
        </is>
      </c>
    </row>
    <row r="18741">
      <c r="A18741" t="inlineStr">
        <is>
          <t>teilend</t>
        </is>
      </c>
      <c r="B18741" t="inlineStr"/>
      <c r="C18741" t="inlineStr"/>
      <c r="D18741" t="inlineStr">
        <is>
          <t>gây chia rẽ, làm ly gián, gây bất hoà</t>
        </is>
      </c>
    </row>
    <row r="18742">
      <c r="A18742" t="inlineStr">
        <is>
          <t>Teiler</t>
        </is>
      </c>
      <c r="B18742" t="inlineStr"/>
      <c r="C18742" t="inlineStr"/>
      <c r="D18742" t="inlineStr">
        <is>
          <t>người chia, máy phân, cái phân, com-pa - người chung phần, người được chia phần = der Teiler + = der niederwertige Teiler +</t>
        </is>
      </c>
    </row>
    <row r="18743">
      <c r="A18743" t="inlineStr">
        <is>
          <t>teilhaben</t>
        </is>
      </c>
      <c r="B18743" t="inlineStr"/>
      <c r="C18743" t="inlineStr"/>
      <c r="D18743" t="inlineStr">
        <is>
          <t>tham dự, cùng có phần, cùng hưởng, cùng chia xẻ, cùng tham dự, cùng chia sẻ, ăn uống, hết cả cái gì, có phần nào - tham gia, cùng góp phần, phần nào mang tính chất = teilhaben an +</t>
        </is>
      </c>
    </row>
    <row r="18744">
      <c r="A18744" t="inlineStr">
        <is>
          <t>Teilhaber</t>
        </is>
      </c>
      <c r="B18744" t="inlineStr"/>
      <c r="C18744" t="inlineStr"/>
      <c r="D18744" t="inlineStr">
        <is>
          <t>bạn, bạn đồng liêu, người cùng cộng tác, đồng minh, hội viên thông tin, viện sĩ thông tấn, vật phụ thuộc, vật liên kết với vật khác - người chung cổ phần - người tham gia, người tham dự, người góp phần vào - người cùng chung phần, người cùng canh ty, hội viên, bạn cùng phe, bạn cùng nhảy, vợ, chồng, khung lỗ - người chung phần, người được chia phần = der Teilhaber + = der Teilhaber + = der aktive Teilhaber + = der tätige Teilhaber + = der stille Teilhaber + = der stille Teilhaber + = der jüngere Teilhaber + = der persönlich haftende Teilhaber +</t>
        </is>
      </c>
    </row>
    <row r="18745">
      <c r="A18745" t="inlineStr">
        <is>
          <t>Teilhaberschaft</t>
        </is>
      </c>
      <c r="B18745" t="inlineStr"/>
      <c r="C18745" t="inlineStr"/>
      <c r="D18745" t="inlineStr">
        <is>
          <t>sự chung nhau, sự thông lưng, sự ngoắc ngoặc - lưỡi cày, lưỡi máy gieo, lưỡi máy cày, phần, phần đóng góp, sự chung vốn, cổ phần = die Teilhaberschaft +</t>
        </is>
      </c>
    </row>
    <row r="18746">
      <c r="A18746" t="inlineStr">
        <is>
          <t>Teilnahme</t>
        </is>
      </c>
      <c r="B18746" t="inlineStr"/>
      <c r="C18746" t="inlineStr"/>
      <c r="D18746" t="inlineStr">
        <is>
          <t>sự liên quan tới, sự dính líu tới, lợi, lợi lộc, phần, cổ phần, việc, chuyện phải lo, sự lo lắng, sự lo âu, sự lo ngại, sự quan tâm, hãng buôn, xí nghiệp, công việc kinh doanh, cái - vật - sự chú ý, điều quan tâm, điều chú ý, sự thích thú, điều thích thú, tầm quan trọng, quyền lợi, lợi ích, ích kỷ, lợi tức, tiền lãi, tập thể cùng chung một quyền lợi = die Teilnahme + = jemandem seine Teilnahme bezeigen +</t>
        </is>
      </c>
    </row>
    <row r="18747">
      <c r="A18747" t="inlineStr">
        <is>
          <t>teilnahmslos</t>
        </is>
      </c>
      <c r="B18747" t="inlineStr"/>
      <c r="C18747" t="inlineStr"/>
      <c r="D18747" t="inlineStr">
        <is>
          <t>không tình cảm, lãnh đạm, thờ ơ, hờ hững - impassible, không cảm giác, trầm tĩnh, điềm tĩnh - lânh đạm, dửng dưng, không thiết, không quan tâm, không để ý, bàng quang, trung lập, không thiên vị, không quan trọng, cũng vậy thôi, bình thường, xoàng xoàng, vô thưởng - vô phạt, trung hoà, trung tính, phiếm định, không phân hoá, không chuyển hoá - không đáp lại, không phản ứng - hôn mê, ngủ lịm, lờ phờ - lơ đãng, vô tinh, lờ ph - thản nhiên, phớt lạnh, lì xì - vô tình, không tha thiết, vô tư lự, không lo lắng - không thông cm, không động lòng thưng, khô khan, l nh đạm</t>
        </is>
      </c>
    </row>
    <row r="18748">
      <c r="A18748" t="inlineStr">
        <is>
          <t>Teilnahmslosigkeit</t>
        </is>
      </c>
      <c r="B18748" t="inlineStr"/>
      <c r="C18748" t="inlineStr"/>
      <c r="D18748" t="inlineStr">
        <is>
          <t>tính không tình cảm, tính lãnh đạm, tính thờ ơ, sự hờ hững - sự lânh đạm, sự thờ ơ, sự dửng dưng, sự không thiết, sự không quan tâm, sự không để ý, sự bàng quang, tính trung lập, thái độ trung lập, thái độ không thiên vị, sự không quan trọng - trạng thái hôn mê, giấc ngủ lịm, tính lờ phờ - tính lơ đãng, tính vô tình, tính lờ ph - tính bị động, tính thụ động, tính tiêu cực</t>
        </is>
      </c>
    </row>
    <row r="18749">
      <c r="A18749" t="inlineStr">
        <is>
          <t>teilnehmen</t>
        </is>
      </c>
      <c r="B18749" t="inlineStr"/>
      <c r="C18749" t="inlineStr"/>
      <c r="D18749" t="inlineStr">
        <is>
          <t>dự, có mặt, chăm sóc, phục vụ, phục dịch, đi theo, đi kèm, theo hầu, hộ tống, + to) chú trọng, chăm lo = teilnehmen + = teilnehmen + = teilnehmen + = teilnehmen an + = nicht mehr teilnehmen + = er wollte durchaus daran teilnehmen +</t>
        </is>
      </c>
    </row>
    <row r="18750">
      <c r="A18750" t="inlineStr">
        <is>
          <t>teilnehmend</t>
        </is>
      </c>
      <c r="B18750" t="inlineStr"/>
      <c r="C18750" t="inlineStr"/>
      <c r="D18750" t="inlineStr">
        <is>
          <t>thông cảm, đồng tình, đầy tình cảm, biểu lộ tình cảm, thân ái, giao cảm</t>
        </is>
      </c>
    </row>
    <row r="18751">
      <c r="A18751" t="inlineStr">
        <is>
          <t>Teilnehmer</t>
        </is>
      </c>
      <c r="B18751" t="inlineStr"/>
      <c r="C18751" t="inlineStr"/>
      <c r="D18751" t="inlineStr">
        <is>
          <t>người cạnh tranh, đấu thủ, đối thủ - người vào, người mới vào, người đăng tên - người góp, người mua dài hạn, người đặt mua, những người ký tên dưới đây = der Teilnehmer +</t>
        </is>
      </c>
    </row>
    <row r="18752">
      <c r="A18752" t="inlineStr">
        <is>
          <t>teils</t>
        </is>
      </c>
      <c r="B18752" t="inlineStr"/>
      <c r="C18752" t="inlineStr"/>
      <c r="D18752" t="inlineStr">
        <is>
          <t>một phần - phần nào</t>
        </is>
      </c>
    </row>
    <row r="18753">
      <c r="A18753" t="inlineStr">
        <is>
          <t>Teilung</t>
        </is>
      </c>
      <c r="B18753" t="inlineStr"/>
      <c r="C18753" t="inlineStr"/>
      <c r="D18753" t="inlineStr">
        <is>
          <t>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 - sự sinh sản phân đôi, sự phân hạt nhân - sự vỡ ra từng mảnh - sự chia ly, sự chia tay, sự từ biệt, đường ngôi, chỗ rẽ, ngã ba - sự chia ra, ngăn phần, liếp ngăn, bức vách ngăn, sự chia cắt đất nước, sự chia tài sản</t>
        </is>
      </c>
    </row>
    <row r="18754">
      <c r="A18754" t="inlineStr">
        <is>
          <t>teilweise</t>
        </is>
      </c>
      <c r="B18754" t="inlineStr"/>
      <c r="C18754" t="inlineStr"/>
      <c r="D18754" t="inlineStr">
        <is>
          <t>phần nào - bộ phận, cục bộ, thiên vị, không công bằng, mê thích - đặc biệt, đặc thù, cá biệt, riêng biệt, tường tận, tỉ mỉ, chi tiết, kỹ lưỡng, cặn kẽ, câu nệ đến từng chi tiết, khó tính, khảnh, cảnh vẻ - - một phần = nur teilweise glauben +</t>
        </is>
      </c>
    </row>
    <row r="18755">
      <c r="A18755" t="inlineStr">
        <is>
          <t>Teilzahlung</t>
        </is>
      </c>
      <c r="B18755" t="inlineStr"/>
      <c r="C18755" t="inlineStr"/>
      <c r="D18755" t="inlineStr">
        <is>
          <t>phần trả mỗi lần, phần cung cấp mỗi lần, phần đăng mỗi lần = etwas auf Teilzahlung kaufen +</t>
        </is>
      </c>
    </row>
    <row r="18756">
      <c r="A18756" t="inlineStr">
        <is>
          <t>tektonisch</t>
        </is>
      </c>
      <c r="B18756" t="inlineStr"/>
      <c r="C18756" t="inlineStr"/>
      <c r="D18756" t="inlineStr">
        <is>
          <t>xây dựng, kiến tạo</t>
        </is>
      </c>
    </row>
    <row r="18757">
      <c r="A18757" t="inlineStr">
        <is>
          <t>Telefon</t>
        </is>
      </c>
      <c r="B18757" t="inlineStr"/>
      <c r="C18757" t="inlineStr"/>
      <c r="D18757" t="inlineStr">
        <is>
          <t>âm tỏ lời nói, máy điện thoại, dây nói - điện thoại = Telefon- + = am Telefon + = Telefon haben + = ans Telefon gehen + = das schnurlose Telefon + = unser Telefon ist tot + = Sie werden am Telefon verlangt +</t>
        </is>
      </c>
    </row>
    <row r="18758">
      <c r="A18758" t="inlineStr">
        <is>
          <t>Telefonanlage</t>
        </is>
      </c>
      <c r="B18758" t="inlineStr"/>
      <c r="C18758" t="inlineStr"/>
      <c r="D18758" t="inlineStr">
        <is>
          <t>hệ thống liên lạc giữa hai bộ phận, hệ thống liên lạc giữa người lái và người thả bom - hệ thống dây nói nội bộ, hệ thống máy nói nội bộ</t>
        </is>
      </c>
    </row>
    <row r="18759">
      <c r="A18759" t="inlineStr">
        <is>
          <t>Telefonbuch</t>
        </is>
      </c>
      <c r="B18759" t="inlineStr"/>
      <c r="C18759" t="inlineStr"/>
      <c r="D18759" t="inlineStr">
        <is>
          <t>sách chỉ dẫn, sách hướng dẫn, số hộ khẩu, Hội đồng Đốc chính, ban giám đốc</t>
        </is>
      </c>
    </row>
    <row r="18760">
      <c r="A18760" t="inlineStr">
        <is>
          <t>Telefondurchwahl</t>
        </is>
      </c>
      <c r="B18760" t="inlineStr"/>
      <c r="C18760" t="inlineStr"/>
      <c r="D18760" t="inlineStr">
        <is>
          <t>sự duỗi thẳng ra, sự đưa ra, sự kéo dài ra, sự gia hạn, sự mở rộng, phần kéo dài, phần mở rộng, phần nối thêm, sự dàn rộng ra, lớp đại học mở rộng, lớp đại học nhân dân - lớp đại học buổi tối, lớp đại học bằng thư University Extension), sự làm dốc hết sức, sự dành cho, sự gửi tới, sự chép ra chữ thường, sự giãn, độ giãn</t>
        </is>
      </c>
    </row>
    <row r="18761">
      <c r="A18761" t="inlineStr">
        <is>
          <t>Telefonhalter</t>
        </is>
      </c>
      <c r="B18761" t="inlineStr"/>
      <c r="C18761" t="inlineStr"/>
      <c r="D18761" t="inlineStr">
        <is>
          <t>sự nghỉ ngơi, lúc nghỉ ngơi, giấc ngủ, sự yên tâm, sự yên lòng, sự thanh thản, sự thư thái, sự yên nghỉ, sự ngừng lại, nơi trú tạm, chỗ nghỉ ngơi, cái giá đỡ, cái chống, cái tựa, lặng - dấu lặng, vật còn lại, cái còn lại, những người khác, những cái khác, quỹ dự trữ, sổ quyết toán</t>
        </is>
      </c>
    </row>
    <row r="18762">
      <c r="A18762" t="inlineStr">
        <is>
          <t>telefonieren</t>
        </is>
      </c>
      <c r="B18762" t="inlineStr"/>
      <c r="C18762" t="inlineStr"/>
      <c r="D18762" t="inlineStr">
        <is>
          <t>kêu gọi, mời gọi lại, gọi là, tên là, đánh thức, gọi dậy, coi là, cho là, gợi, gợi lại, nhắc lại, triệu tập, định ngày, phát thanh về phía, gọi, kêu to, la to, gọi to, yêu cầu, đến tìm, dừng lại - đỗ lại, ghé thăm, lại thăm, tạt vào thăm, đòi, bắt buộc phải, cần phải - gọi dây nói, nói chuyện bằng dây nói - gọi điện, nói chuyện bằng điện thoại = mit jemandem telefonieren +</t>
        </is>
      </c>
    </row>
    <row r="18763">
      <c r="A18763" t="inlineStr">
        <is>
          <t>telefonisch</t>
        </is>
      </c>
      <c r="B18763" t="inlineStr">
        <is>
          <t>verb</t>
        </is>
      </c>
      <c r="C18763" t="inlineStr"/>
      <c r="D18763" t="inlineStr">
        <is>
          <t>điện thoại = telefonisch verbinden +</t>
        </is>
      </c>
    </row>
    <row r="18764">
      <c r="A18764" t="inlineStr">
        <is>
          <t>Telefonist</t>
        </is>
      </c>
      <c r="B18764" t="inlineStr"/>
      <c r="C18764" t="inlineStr"/>
      <c r="D18764" t="inlineStr">
        <is>
          <t>nhân viên điện thoại</t>
        </is>
      </c>
    </row>
    <row r="18765">
      <c r="A18765" t="inlineStr">
        <is>
          <t>Telefonistin</t>
        </is>
      </c>
      <c r="B18765" t="inlineStr"/>
      <c r="C18765" t="inlineStr"/>
      <c r="D18765" t="inlineStr">
        <is>
          <t>người thợ máy, người sử dụng máy móc, người coi tổng đài, người mổ, người buôn bán chứng khoán, người có tài xoay xở, kẻ phất, người ăn nói giỏi, người điều khiển, người khai thác - toán tử</t>
        </is>
      </c>
    </row>
    <row r="18766">
      <c r="A18766" t="inlineStr">
        <is>
          <t>Telegraf</t>
        </is>
      </c>
      <c r="B18766" t="inlineStr"/>
      <c r="C18766" t="inlineStr"/>
      <c r="D18766" t="inlineStr">
        <is>
          <t>máy điện báo</t>
        </is>
      </c>
    </row>
    <row r="18767">
      <c r="A18767" t="inlineStr">
        <is>
          <t>Telegrafie</t>
        </is>
      </c>
      <c r="B18767" t="inlineStr"/>
      <c r="C18767" t="inlineStr"/>
      <c r="D18767" t="inlineStr">
        <is>
          <t>phép điện báo, thuật điện báo = die drahtlose Telegrafie +</t>
        </is>
      </c>
    </row>
    <row r="18768">
      <c r="A18768" t="inlineStr">
        <is>
          <t>telegrafisch</t>
        </is>
      </c>
      <c r="B18768" t="inlineStr"/>
      <c r="C18768" t="inlineStr"/>
      <c r="D18768" t="inlineStr">
        <is>
          <t>điện báo, gửi bừng điện báo, vắn tắt</t>
        </is>
      </c>
    </row>
    <row r="18769">
      <c r="A18769" t="inlineStr">
        <is>
          <t>Telegrafist</t>
        </is>
      </c>
      <c r="B18769" t="inlineStr"/>
      <c r="C18769" t="inlineStr"/>
      <c r="D18769" t="inlineStr">
        <is>
          <t>nhân viên điện báo</t>
        </is>
      </c>
    </row>
    <row r="18770">
      <c r="A18770" t="inlineStr">
        <is>
          <t>Telegramm</t>
        </is>
      </c>
      <c r="B18770" t="inlineStr"/>
      <c r="C18770" t="inlineStr"/>
      <c r="D18770" t="inlineStr">
        <is>
          <t>dây cáp, cáp xuyên đại dương, cablegram, dây neo, tầm 219m) cable length), đường viền xoắn, đường chạm xoắn - bức điện, bức điện tín - dây, bức điện báo - rađiô = Telegramm- + = das dringende Telegramm + = ein Telegramm aufgeben + = das zugesprochene Telegramm +</t>
        </is>
      </c>
    </row>
    <row r="18771">
      <c r="A18771" t="inlineStr">
        <is>
          <t>Telegrammstil</t>
        </is>
      </c>
      <c r="B18771" t="inlineStr"/>
      <c r="C18771" t="inlineStr"/>
      <c r="D18771" t="inlineStr">
        <is>
          <t>văn "điện báo"</t>
        </is>
      </c>
    </row>
    <row r="18772">
      <c r="A18772" t="inlineStr">
        <is>
          <t>Telegraph</t>
        </is>
      </c>
      <c r="B18772" t="inlineStr"/>
      <c r="C18772" t="inlineStr"/>
      <c r="D18772" t="inlineStr">
        <is>
          <t>cột tín hiệu, sự đánh tín hiệu bằng cờ</t>
        </is>
      </c>
    </row>
    <row r="18773">
      <c r="A18773" t="inlineStr">
        <is>
          <t>Telekommunikation</t>
        </is>
      </c>
      <c r="B18773" t="inlineStr"/>
      <c r="C18773" t="inlineStr"/>
      <c r="D18773" t="inlineStr">
        <is>
          <t>viễn thông, sự thông tin từ xa = die UK-Behörde für Telekommunikation +</t>
        </is>
      </c>
    </row>
    <row r="18774">
      <c r="A18774" t="inlineStr">
        <is>
          <t>Teleobjektiv</t>
        </is>
      </c>
      <c r="B18774" t="inlineStr"/>
      <c r="C18774" t="inlineStr"/>
      <c r="D18774" t="inlineStr">
        <is>
          <t>ảnh chụp xa</t>
        </is>
      </c>
    </row>
    <row r="18775">
      <c r="A18775" t="inlineStr">
        <is>
          <t>teleogisch</t>
        </is>
      </c>
      <c r="B18775" t="inlineStr"/>
      <c r="C18775" t="inlineStr"/>
      <c r="D18775" t="inlineStr">
        <is>
          <t>thuyết mục đích</t>
        </is>
      </c>
    </row>
    <row r="18776">
      <c r="A18776" t="inlineStr">
        <is>
          <t>Teleologie</t>
        </is>
      </c>
      <c r="B18776" t="inlineStr"/>
      <c r="C18776" t="inlineStr"/>
      <c r="D18776" t="inlineStr">
        <is>
          <t>thuyết mục đích</t>
        </is>
      </c>
    </row>
    <row r="18777">
      <c r="A18777" t="inlineStr">
        <is>
          <t>Telepath</t>
        </is>
      </c>
      <c r="B18777" t="inlineStr"/>
      <c r="C18777" t="inlineStr"/>
      <c r="D18777" t="inlineStr">
        <is>
          <t>người tin ở thuyết cảm từ xa, người nghiên cứu thuyết cảm từ xa, người có khả năng cảm từ xa</t>
        </is>
      </c>
    </row>
    <row r="18778">
      <c r="A18778" t="inlineStr">
        <is>
          <t>Telepathie</t>
        </is>
      </c>
      <c r="B18778" t="inlineStr"/>
      <c r="C18778" t="inlineStr"/>
      <c r="D18778" t="inlineStr">
        <is>
          <t>cảm từ xa</t>
        </is>
      </c>
    </row>
    <row r="18779">
      <c r="A18779" t="inlineStr">
        <is>
          <t>telepathisch</t>
        </is>
      </c>
      <c r="B18779" t="inlineStr"/>
      <c r="C18779" t="inlineStr"/>
      <c r="D18779" t="inlineStr">
        <is>
          <t>cảm từ xa</t>
        </is>
      </c>
    </row>
    <row r="18780">
      <c r="A18780" t="inlineStr">
        <is>
          <t>Teller</t>
        </is>
      </c>
      <c r="B18780" t="inlineStr"/>
      <c r="C18780" t="inlineStr"/>
      <c r="D18780" t="inlineStr">
        <is>
          <t>đĩa, móm ăn, vật hình đĩa, chén, tách - bản, tấm phiếu, lá, biển, bảng, bản khắc kẽm, tranh khắc kẽm, bản đồ khắc kẽm, khuôn in, tấm kính ảnh, tấm kẽm chụp ảnh, đòn ngang, thanh ngang, đĩa thức ăn, bát đĩa bằng vàng bạc - đĩa thu tiền quyên, cúp vàng, cúp bạc, cuộc đua tranh cúp vàng, cuộc đua ngựa tranh cúp vàng), lợi giả, đường ray plate rail), bát chữ = der Teller + = ein Teller voll +</t>
        </is>
      </c>
    </row>
    <row r="18781">
      <c r="A18781" t="inlineStr">
        <is>
          <t>Tempel</t>
        </is>
      </c>
      <c r="B18781" t="inlineStr"/>
      <c r="C18781" t="inlineStr"/>
      <c r="D18781" t="inlineStr">
        <is>
          <t>đến, điện, miếu, thánh thất, thánh đường, thái dương, cái căng vải</t>
        </is>
      </c>
    </row>
    <row r="18782">
      <c r="A18782" t="inlineStr">
        <is>
          <t>Temperafarbe</t>
        </is>
      </c>
      <c r="B18782" t="inlineStr"/>
      <c r="C18782" t="inlineStr"/>
      <c r="D18782" t="inlineStr">
        <is>
          <t>tình trạng khó ở, tình trạng rối trí, tình trạng loạn óc, tình trạng bực bội, tình trạng bực dọc, bệnh sốt ho của chó, tình trạng rối loạn, tình trạng hỗn loạn, thuật vẽ màu keo - màu keo</t>
        </is>
      </c>
    </row>
    <row r="18783">
      <c r="A18783" t="inlineStr">
        <is>
          <t>Temperamalerei</t>
        </is>
      </c>
      <c r="B18783" t="inlineStr"/>
      <c r="C18783" t="inlineStr"/>
      <c r="D18783" t="inlineStr">
        <is>
          <t>tình trạng khó ở, tình trạng rối trí, tình trạng loạn óc, tình trạng bực bội, tình trạng bực dọc, bệnh sốt ho của chó, tình trạng rối loạn, tình trạng hỗn loạn, thuật vẽ màu keo - màu keo</t>
        </is>
      </c>
    </row>
    <row r="18784">
      <c r="A18784" t="inlineStr">
        <is>
          <t>temperamentvoll</t>
        </is>
      </c>
      <c r="B18784" t="inlineStr"/>
      <c r="C18784" t="inlineStr"/>
      <c r="D18784" t="inlineStr">
        <is>
          <t>ngụt cháy, bốc cháy, bố lửa, nảy lửa, mang lửa, như lửa, như bốc lửa, nóng như lửa, dễ cháy, dễ bắt lửa, dễ nổ, cay nồng, nóng nảy, dễ cáu, dễ nổi giận, hung hăng, hăng, sôi nổi, nồng nhiệt - viêm tấy - đặc biệt, đắc sắc, sinh động, sâu sắc, hấp dẫn, hăng hái, sốt sắng, đầy nhiệt tình, giống tốt - khí chất, tính khí, hay thay đổi, bất thường, đồng bóng</t>
        </is>
      </c>
    </row>
    <row r="18785">
      <c r="A18785" t="inlineStr">
        <is>
          <t>Temperatur</t>
        </is>
      </c>
      <c r="B18785" t="inlineStr"/>
      <c r="C18785" t="inlineStr"/>
      <c r="D18785" t="inlineStr">
        <is>
          <t>nhiệt độ</t>
        </is>
      </c>
    </row>
    <row r="18786">
      <c r="A18786" t="inlineStr">
        <is>
          <t>Temperaturregler</t>
        </is>
      </c>
      <c r="B18786" t="inlineStr"/>
      <c r="C18786" t="inlineStr"/>
      <c r="D18786" t="inlineStr">
        <is>
          <t>máy điều nhiệt</t>
        </is>
      </c>
    </row>
    <row r="18787">
      <c r="A18787" t="inlineStr">
        <is>
          <t>Temperenzler</t>
        </is>
      </c>
      <c r="B18787" t="inlineStr"/>
      <c r="C18787" t="inlineStr"/>
      <c r="D18787" t="inlineStr">
        <is>
          <t>người kiêng rượu hoàn toàn</t>
        </is>
      </c>
    </row>
    <row r="18788">
      <c r="A18788" t="inlineStr">
        <is>
          <t>temperieren</t>
        </is>
      </c>
      <c r="B18788" t="inlineStr"/>
      <c r="C18788" t="inlineStr"/>
      <c r="D18788" t="inlineStr">
        <is>
          <t>làm bớt, làm dịu, attemper to làm cho hợp với, thay đổi nhiệt độ của, tôi = temperieren +</t>
        </is>
      </c>
    </row>
    <row r="18789">
      <c r="A18789" t="inlineStr">
        <is>
          <t>Tempi</t>
        </is>
      </c>
      <c r="B18789" t="inlineStr"/>
      <c r="C18789" t="inlineStr"/>
      <c r="D18789" t="inlineStr">
        <is>
          <t>độ nhanh, nhịp, nhịp độ</t>
        </is>
      </c>
    </row>
    <row r="18790">
      <c r="A18790" t="inlineStr">
        <is>
          <t>Tempo</t>
        </is>
      </c>
      <c r="B18790" t="inlineStr"/>
      <c r="C18790" t="inlineStr"/>
      <c r="D18790" t="inlineStr">
        <is>
          <t>gây, vợt, vận động viên bóng chày, vận động viên crikê bat sman), cú đánh bất ngờ, bàn đập, con dơi, bước đi, dáng đi, the bat tiếng nói, ngôn ngữ nói, sự chè chén linh đình, sự ăn chơi phóng đãng - của battery khẩu đội - bước chân, bước, nhịp đi, tốc độ đi, tốc độ chạy, nước đi, cách đi, nước kiệu, nhịp độ tiến triển, tốc độ tiến triển, mạn phép, xin lỗi - sự mau lẹ, tốc độ, tốc lực, sự thành công, sự hưng thịnh, sự thịnh vượng - độ nhanh, nhịp, nhịp độ - thời gian, thì giờ, thời, thời buổi, mùa, dịp, cơ hội, thời cơ, thời kỳ, thời đại, đời, thời hạn, kỳ hạn, giờ, lúc, lần, lượt, phen = das rasante Tempo + = das Tempo angeben + = das Tempo verlangsamen + = in mörderischem Tempo +</t>
        </is>
      </c>
    </row>
    <row r="18791">
      <c r="A18791" t="inlineStr">
        <is>
          <t>Tempus</t>
        </is>
      </c>
      <c r="B18791" t="inlineStr"/>
      <c r="C18791" t="inlineStr"/>
      <c r="D18791" t="inlineStr">
        <is>
          <t>thời</t>
        </is>
      </c>
    </row>
    <row r="18792">
      <c r="A18792" t="inlineStr">
        <is>
          <t>Tendenz</t>
        </is>
      </c>
      <c r="B18792" t="inlineStr">
        <is>
          <t>verb</t>
        </is>
      </c>
      <c r="C18792" t="inlineStr"/>
      <c r="D18792" t="inlineStr">
        <is>
          <t>khuynh hướng, thiên hướng - xu hướng - phương hướng, chiều hướng = die verborgene Tendenz +</t>
        </is>
      </c>
    </row>
    <row r="18793">
      <c r="A18793" t="inlineStr">
        <is>
          <t>Tenne</t>
        </is>
      </c>
      <c r="B18793" t="inlineStr"/>
      <c r="C18793" t="inlineStr"/>
      <c r="D18793" t="inlineStr">
        <is>
          <t>sàn, tầng, đáy, phòng họp, quyền phát biểu ý kiến, giá thấp nhất</t>
        </is>
      </c>
    </row>
    <row r="18794">
      <c r="A18794" t="inlineStr">
        <is>
          <t>Tennis</t>
        </is>
      </c>
      <c r="B18794" t="inlineStr"/>
      <c r="C18794" t="inlineStr"/>
      <c r="D18794" t="inlineStr">
        <is>
          <t>quần vợt</t>
        </is>
      </c>
    </row>
    <row r="18795">
      <c r="A18795" t="inlineStr">
        <is>
          <t>Tenor</t>
        </is>
      </c>
      <c r="B18795" t="inlineStr"/>
      <c r="C18795" t="inlineStr"/>
      <c r="D18795" t="inlineStr">
        <is>
          <t>phương hướng chung, tiến trình, ý nghĩa, tinh thần chung, nội dung chính, kỳ hạn, bản sao, giọng nam cao, bè têno, kèn têno = der Tenor +</t>
        </is>
      </c>
    </row>
    <row r="18796">
      <c r="A18796" t="inlineStr">
        <is>
          <t>Tenorstimme</t>
        </is>
      </c>
      <c r="B18796" t="inlineStr"/>
      <c r="C18796" t="inlineStr"/>
      <c r="D18796" t="inlineStr">
        <is>
          <t>phương hướng chung, tiến trình, ý nghĩa, tinh thần chung, nội dung chính, kỳ hạn, bản sao, giọng nam cao, bè têno, kèn têno</t>
        </is>
      </c>
    </row>
    <row r="18797">
      <c r="A18797" t="inlineStr">
        <is>
          <t>Tentakel</t>
        </is>
      </c>
      <c r="B18797" t="inlineStr"/>
      <c r="C18797" t="inlineStr"/>
      <c r="D18797" t="inlineStr">
        <is>
          <t>tua cảm, xúc tu, lông tuyến</t>
        </is>
      </c>
    </row>
    <row r="18798">
      <c r="A18798" t="inlineStr">
        <is>
          <t>Tentakeln</t>
        </is>
      </c>
      <c r="B18798" t="inlineStr"/>
      <c r="C18798" t="inlineStr"/>
      <c r="D18798" t="inlineStr">
        <is>
          <t>có tua cảm, có lông tuyến</t>
        </is>
      </c>
    </row>
    <row r="18799">
      <c r="A18799" t="inlineStr">
        <is>
          <t>Teppichen</t>
        </is>
      </c>
      <c r="B18799" t="inlineStr"/>
      <c r="C18799" t="inlineStr"/>
      <c r="D18799" t="inlineStr">
        <is>
          <t>trải thảm, lôi ra mắng mỏ, gọi lên mắng</t>
        </is>
      </c>
    </row>
    <row r="18800">
      <c r="A18800" t="inlineStr">
        <is>
          <t>Termin</t>
        </is>
      </c>
      <c r="B18800" t="inlineStr"/>
      <c r="C18800" t="inlineStr"/>
      <c r="D18800" t="inlineStr">
        <is>
          <t>được bổ nhiệm, chức vụ được bổ nhiệm, sự hẹn gặp, giấy mời, giấy triệu tập, chiếu chỉ, sắc lệnh, đồ đạc, đồ trang bị, đồ thiết bị, tiền lương, lương bổng - quả chà là, cây chà là, ngày tháng, niên hiệu, niên kỷ, kỳ, kỳ hạn, thời kỳ, thời đại, tuổi tác, đời người, sự hẹn hò - ban ngày, ngày, ngày lễ, ngày kỷ niệm, thời buổi, thời, thời kỳ hoạt động, thời kỳ phồn vinh, thời kỳ thanh xuân, ngày thi đấu, ngày giao chiến, sự chiến thắng, sự thắng lợi, mặt ngoài - vỉa nằm sát mặt đất - thính giác, tầm nghe, sự nghe - sự gọi đến, sự triệu đến, trát đòi hầu toà - hạn, giới hạn, định hạn, thời hạn, phiên, kỳ học, quý, khoá, điều kiện, điều khoản, giá, quan hệ, sự giao thiệp, sự giao hảo, sự đi lại, thuật ngữ, lời lẽ, ngôn ngữ, số hạng = der Termin + = der letzte Termin + = den Termin einhalten + = einen Termin einhalten + = einen Termin ausmachen + = einen Termin festlegen +</t>
        </is>
      </c>
    </row>
    <row r="18801">
      <c r="A18801" t="inlineStr">
        <is>
          <t>Terminal</t>
        </is>
      </c>
      <c r="B18801" t="inlineStr"/>
      <c r="C18801" t="inlineStr"/>
      <c r="D18801" t="inlineStr">
        <is>
          <t>đầu cuối, phần chót, ga cuối cùng, cực, đầu, đuôi từ, từ vĩ = das dumme Terminal +</t>
        </is>
      </c>
    </row>
    <row r="18802">
      <c r="A18802" t="inlineStr">
        <is>
          <t>Terminkalender</t>
        </is>
      </c>
      <c r="B18802" t="inlineStr"/>
      <c r="C18802" t="inlineStr"/>
      <c r="D18802" t="inlineStr">
        <is>
          <t>sổ nhật ký, lịch ghi nhớ</t>
        </is>
      </c>
    </row>
    <row r="18803">
      <c r="A18803" t="inlineStr">
        <is>
          <t>Terminologie</t>
        </is>
      </c>
      <c r="B18803" t="inlineStr"/>
      <c r="C18803" t="inlineStr"/>
      <c r="D18803" t="inlineStr">
        <is>
          <t>phép đặt tên gọi, danh pháp, thuật ngữ, mục lục - thuật ngữ học</t>
        </is>
      </c>
    </row>
    <row r="18804">
      <c r="A18804" t="inlineStr">
        <is>
          <t>terminologisch</t>
        </is>
      </c>
      <c r="B18804" t="inlineStr"/>
      <c r="C18804" t="inlineStr"/>
      <c r="D18804" t="inlineStr">
        <is>
          <t>thuật ngữ</t>
        </is>
      </c>
    </row>
    <row r="18805">
      <c r="A18805" t="inlineStr">
        <is>
          <t>Terminplan</t>
        </is>
      </c>
      <c r="B18805" t="inlineStr"/>
      <c r="C18805" t="inlineStr"/>
      <c r="D18805" t="inlineStr">
        <is>
          <t>bản danh mục, bảng liệt kê, bản phụ lục, bảng giờ giấc, biểu thời gian, thời hạn</t>
        </is>
      </c>
    </row>
    <row r="18806">
      <c r="A18806" t="inlineStr">
        <is>
          <t>Termite</t>
        </is>
      </c>
      <c r="B18806" t="inlineStr"/>
      <c r="C18806" t="inlineStr"/>
      <c r="D18806" t="inlineStr">
        <is>
          <t>con mối</t>
        </is>
      </c>
    </row>
    <row r="18807">
      <c r="A18807" t="inlineStr">
        <is>
          <t>Terpentin</t>
        </is>
      </c>
      <c r="B18807" t="inlineStr"/>
      <c r="C18807" t="inlineStr"/>
      <c r="D18807" t="inlineStr">
        <is>
          <t>nhựa thông, dầu thông</t>
        </is>
      </c>
    </row>
    <row r="18808">
      <c r="A18808" t="inlineStr">
        <is>
          <t>Terrain</t>
        </is>
      </c>
      <c r="B18808" t="inlineStr"/>
      <c r="C18808" t="inlineStr"/>
      <c r="D18808" t="inlineStr">
        <is>
          <t>mặt đất, đất, bâi đất, khu đất, ruộng đất, đất đai vườn tược, vị trí, khoảng cách, đáy, nền, cặn bã, số nhiều) lý lẽ, lý do, căn cứ, cớ, sự tiếp đất - địa thế, địa hình địa vật</t>
        </is>
      </c>
    </row>
    <row r="18809">
      <c r="A18809" t="inlineStr">
        <is>
          <t>Terrasse</t>
        </is>
      </c>
      <c r="B18809" t="inlineStr"/>
      <c r="C18809" t="inlineStr"/>
      <c r="D18809" t="inlineStr">
        <is>
          <t>nền đất cao, chỗ đất đắp cao, mái bằng, sân thượng, sân hiên, dãy nhà, thềm</t>
        </is>
      </c>
    </row>
    <row r="18810">
      <c r="A18810" t="inlineStr">
        <is>
          <t>Terrier</t>
        </is>
      </c>
      <c r="B18810" t="inlineStr"/>
      <c r="C18810" t="inlineStr"/>
      <c r="D18810" t="inlineStr">
        <is>
          <t>chó sục, quân địa phương = der schottische Terrier +</t>
        </is>
      </c>
    </row>
    <row r="18811">
      <c r="A18811" t="inlineStr">
        <is>
          <t>Terrierart</t>
        </is>
      </c>
      <c r="B18811" t="inlineStr"/>
      <c r="C18811" t="inlineStr"/>
      <c r="D18811" t="inlineStr">
        <is>
          <t>ụ đá hình tháp</t>
        </is>
      </c>
    </row>
    <row r="18812">
      <c r="A18812" t="inlineStr">
        <is>
          <t>Terrine</t>
        </is>
      </c>
      <c r="B18812" t="inlineStr"/>
      <c r="C18812" t="inlineStr"/>
      <c r="D18812" t="inlineStr">
        <is>
          <t>liễn</t>
        </is>
      </c>
    </row>
    <row r="18813">
      <c r="A18813" t="inlineStr">
        <is>
          <t>territorial</t>
        </is>
      </c>
      <c r="B18813" t="inlineStr"/>
      <c r="C18813" t="inlineStr"/>
      <c r="D18813" t="inlineStr">
        <is>
          <t>đất đai, địa hạt, lãnh thổ, khu vực, vùng, miền, hạt, quân địa phương</t>
        </is>
      </c>
    </row>
    <row r="18814">
      <c r="A18814" t="inlineStr">
        <is>
          <t>Territorium</t>
        </is>
      </c>
      <c r="B18814" t="inlineStr"/>
      <c r="C18814" t="inlineStr"/>
      <c r="D18814" t="inlineStr">
        <is>
          <t>đất đai, địa hạt, lãnh thổ, khu vực, vùng, miền, hạt</t>
        </is>
      </c>
    </row>
    <row r="18815">
      <c r="A18815" t="inlineStr">
        <is>
          <t>Terror</t>
        </is>
      </c>
      <c r="B18815" t="inlineStr"/>
      <c r="C18815" t="inlineStr"/>
      <c r="D18815" t="inlineStr">
        <is>
          <t>sự kinh hãi, sự khiếp sợ, vật làm khiếp sợ, người làm khiếp sợ, mối kinh hãi, nỗi khiếp sợ, sự khủng bố - chính sách khủng bố</t>
        </is>
      </c>
    </row>
    <row r="18816">
      <c r="A18816" t="inlineStr">
        <is>
          <t>terrorisieren</t>
        </is>
      </c>
      <c r="B18816" t="inlineStr"/>
      <c r="C18816" t="inlineStr"/>
      <c r="D18816" t="inlineStr">
        <is>
          <t>ủi, san phẳng bằng xe ủi đất, doạ dẫm, hăm doạ, đe doạ - làm khiếp sợ, khủng bố</t>
        </is>
      </c>
    </row>
    <row r="18817">
      <c r="A18817" t="inlineStr">
        <is>
          <t>Terrorismus</t>
        </is>
      </c>
      <c r="B18817" t="inlineStr"/>
      <c r="C18817" t="inlineStr"/>
      <c r="D18817" t="inlineStr">
        <is>
          <t>chính sách khủng bố</t>
        </is>
      </c>
    </row>
    <row r="18818">
      <c r="A18818" t="inlineStr">
        <is>
          <t>Terrorist</t>
        </is>
      </c>
      <c r="B18818" t="inlineStr"/>
      <c r="C18818" t="inlineStr"/>
      <c r="D18818" t="inlineStr">
        <is>
          <t>người khủng bố, người dùng chính sách khủng bố = der gedungene Terrorist +</t>
        </is>
      </c>
    </row>
    <row r="18819">
      <c r="A18819" t="inlineStr">
        <is>
          <t>Terz</t>
        </is>
      </c>
      <c r="B18819" t="inlineStr"/>
      <c r="C18819" t="inlineStr"/>
      <c r="D18819" t="inlineStr">
        <is>
          <t>thế kiếm thứ ba, bộ ba con liên tiếp, thùng, quãng ba, âm ba = die Terz +</t>
        </is>
      </c>
    </row>
    <row r="18820">
      <c r="A18820" t="inlineStr">
        <is>
          <t>Terzett</t>
        </is>
      </c>
      <c r="B18820" t="inlineStr"/>
      <c r="C18820" t="inlineStr"/>
      <c r="D18820" t="inlineStr">
        <is>
          <t>bộ ba, phần triô</t>
        </is>
      </c>
    </row>
    <row r="18821">
      <c r="A18821" t="inlineStr">
        <is>
          <t>Test</t>
        </is>
      </c>
      <c r="B18821" t="inlineStr"/>
      <c r="C18821" t="inlineStr"/>
      <c r="D18821" t="inlineStr">
        <is>
          <t>cheque, sự cản trở, sự ngăn cản, sự kìm hãm, sự hạn chế, sự chặn lại, người chống cự, người ngăn cản, vật cản, sự mất vết, sự mất hơi, sự dừng lại, sự ngừng lại, sự thua nhẹ, sự kiểm tra - sự kiểm soát, sự kiểm lại, dấu ghi đã kiểm tra, hoá đơn, giấy ghi tiền, thẻ, kiểu kẻ ô vuông, kiểu ca rô, vải kẻ ô vuông, vải ca rô, sự chiếu tướng - vỏ, mai, sự thử thách, sự thử, sự làm thử, sự sát hạch, bài kiểm tra, thuốc thử, vật để thử, đá thử vàng, tiêu chuẩn, cái để đánh gía</t>
        </is>
      </c>
    </row>
    <row r="18822">
      <c r="A18822" t="inlineStr">
        <is>
          <t>test</t>
        </is>
      </c>
      <c r="B18822" t="inlineStr"/>
      <c r="C18822" t="inlineStr"/>
      <c r="D18822" t="inlineStr">
        <is>
          <t>test</t>
        </is>
      </c>
    </row>
    <row r="18823">
      <c r="A18823" t="inlineStr">
        <is>
          <t>testamentarisch</t>
        </is>
      </c>
      <c r="B18823" t="inlineStr"/>
      <c r="C18823" t="inlineStr"/>
      <c r="D18823" t="inlineStr">
        <is>
          <t>lời di chúc, chúc thư, làm theo lời di chúc, làm theo chúc thư, để lại bằng di chúc, để lại bằng chúc thư = nicht testamentarisch geregelt +</t>
        </is>
      </c>
    </row>
    <row r="18824">
      <c r="A18824" t="inlineStr">
        <is>
          <t>Testaments</t>
        </is>
      </c>
      <c r="B18824" t="inlineStr"/>
      <c r="C18824" t="inlineStr"/>
      <c r="D18824" t="inlineStr">
        <is>
          <t>sự nhận thực một di chúc, bản sao di chúc có chứng thực</t>
        </is>
      </c>
    </row>
    <row r="18825">
      <c r="A18825" t="inlineStr">
        <is>
          <t>Testamentsvollstrecker</t>
        </is>
      </c>
      <c r="B18825" t="inlineStr"/>
      <c r="C18825" t="inlineStr"/>
      <c r="D18825" t="inlineStr">
        <is>
          <t>người quản lý, người cầm quyền hành chính, người cầm quyền cai trị, người quản lý tài sản - người thực hiện, người thi hành, người thi hành di chúc</t>
        </is>
      </c>
    </row>
    <row r="18826">
      <c r="A18826" t="inlineStr">
        <is>
          <t>Testamentsvollstreckers</t>
        </is>
      </c>
      <c r="B18826" t="inlineStr"/>
      <c r="C18826" t="inlineStr"/>
      <c r="D18826" t="inlineStr">
        <is>
          <t>chức thi hành di chúc, quyền thi hành di chúc</t>
        </is>
      </c>
    </row>
    <row r="18827">
      <c r="A18827" t="inlineStr">
        <is>
          <t>testen</t>
        </is>
      </c>
      <c r="B18827" t="inlineStr"/>
      <c r="C18827" t="inlineStr"/>
      <c r="D18827" t="inlineStr">
        <is>
          <t>thử thách, thử, kiểm tra, thử bằng thuốc thử, phân tích</t>
        </is>
      </c>
    </row>
    <row r="18828">
      <c r="A18828" t="inlineStr">
        <is>
          <t>Testpilot</t>
        </is>
      </c>
      <c r="B18828" t="inlineStr"/>
      <c r="C18828" t="inlineStr"/>
      <c r="D18828" t="inlineStr">
        <is>
          <t>phi công lái máy bay bay thử</t>
        </is>
      </c>
    </row>
    <row r="18829">
      <c r="A18829" t="inlineStr">
        <is>
          <t>teuer</t>
        </is>
      </c>
      <c r="B18829" t="inlineStr"/>
      <c r="C18829" t="inlineStr"/>
      <c r="D18829" t="inlineStr">
        <is>
          <t>được yêu mến, được yêu quý - đắt tiền, quý giá, tốn tiền, hao tiền tốn của, tai hại - thân, thân yêu, thân mến, yêu quý, kính thưa, thưa, đáng yêu, đáng mến, thiết tha, chân tình, đắt, yêu mến, thương mến, trời ơi!, than ôi! dear me) - - xa hoa - cao, cao giá, lớn, trọng, tối cao, cao cấp, thượng, trên, cao quý, cao thượng, cao cả, mạnh, dữ dội, mãnh liệt, giận dữ, sang trọng, kiêu kỳ, kiêu căng, hách dịch, vui vẻ phấn khởi, hăng hái, dũng cảm - cực đoan, hơi có mùi, hơi ôi, đúng giữa, đến lúc, ngà ngà say, ở mức độ cao, mạnh mẽ - quý, quý báu, cầu kỳ, kiểu cách, đài các, đẹp tuyệt, kỳ diệu, vĩ đại, khiếp, ghê gớm, ra trò, lắm, đại..., hết sức, vô cùng, khác thường... = nicht teuer +</t>
        </is>
      </c>
    </row>
    <row r="18830">
      <c r="A18830" t="inlineStr">
        <is>
          <t>Teuerung</t>
        </is>
      </c>
      <c r="B18830" t="inlineStr"/>
      <c r="C18830" t="inlineStr"/>
      <c r="D18830" t="inlineStr">
        <is>
          <t>sự thiếu, sự khan hiếm, sự đói kém</t>
        </is>
      </c>
    </row>
    <row r="18831">
      <c r="A18831" t="inlineStr">
        <is>
          <t>Teufel</t>
        </is>
      </c>
      <c r="B18831" t="inlineStr"/>
      <c r="C18831" t="inlineStr"/>
      <c r="D18831" t="inlineStr">
        <is>
          <t>ma quỷ, yêu quái, ông ba bị - yêu ma, ma quái, người độc ác, người ác hiểm, người hung ác, thằng bé tinh khôn quỷ quái - - hai, mặt nhị, quân bài "hai", tỷ số 40 đêu, điều tai hại, điều rắc rối, điều phiền phức, trời - ma, quỷ, điều quái gỡ, điều ghê gớm, điều khủng khiếp, sự giận dữ, sự tức giận, người nanh ác, người ác độc, người quỷ quyệt, người xảo quyệt, người khốn khổ, người bất hạnh, người vô phúc - thư ký riêng, người học việc, thịt nướng tẩm nhiều tiêu ớt, lò than, lò nung, máy xé - - quỷ sứ, kẻ tàn ác, kẻ hung ác, ác ôn, người thích, người nghiện, người có tài xuất quỷ nhập thần về môn bóng đá - quỷ Xa tăng, ma vương = zum Teufel! + = der kleine Teufel + = wie der Teufel + = der Teufel ist los + = was zum Teufel? + = der Teufel ist los. + = Hol ihn der Teufel! + = vom Teufel besessen + = auf Teufel komm raus + = als Teufel darstellen + = scher dich zum Teufel! + = ein leibhaftiger Teufel + = er ist frech wie ein Teufel + = es ist alles zum Teufel gegangen + = was zum Teufel bildest du dir ein? +</t>
        </is>
      </c>
    </row>
    <row r="18832">
      <c r="A18832" t="inlineStr">
        <is>
          <t>Teufelchen</t>
        </is>
      </c>
      <c r="B18832" t="inlineStr"/>
      <c r="C18832" t="inlineStr"/>
      <c r="D18832" t="inlineStr">
        <is>
          <t>tiểu yêu, tiểu quỷ, đứa trẻ tinh quái, đứa trẻ con</t>
        </is>
      </c>
    </row>
    <row r="18833">
      <c r="A18833" t="inlineStr">
        <is>
          <t>Teufelei</t>
        </is>
      </c>
      <c r="B18833" t="inlineStr"/>
      <c r="C18833" t="inlineStr"/>
      <c r="D18833" t="inlineStr">
        <is>
          <t>tính ma tà, tính gian tà, tính quỷ quái, tính ác hiểm, tính hiểm độc, tính độc ác - sự quỷ quái, sự thờ quỷ Xa tăng</t>
        </is>
      </c>
    </row>
    <row r="18834">
      <c r="A18834" t="inlineStr">
        <is>
          <t>Teufelskerl</t>
        </is>
      </c>
      <c r="B18834" t="inlineStr"/>
      <c r="C18834" t="inlineStr"/>
      <c r="D18834" t="inlineStr">
        <is>
          <t>ma quỷ, yêu ma, ma quái, người độc ác, người ác hiểm, người hung ác, thằng bé tinh khôn quỷ quái</t>
        </is>
      </c>
    </row>
    <row r="18835">
      <c r="A18835" t="inlineStr">
        <is>
          <t>teufen</t>
        </is>
      </c>
      <c r="B18835" t="inlineStr"/>
      <c r="C18835" t="inlineStr"/>
      <c r="D18835"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t>
        </is>
      </c>
    </row>
    <row r="18836">
      <c r="A18836" t="inlineStr">
        <is>
          <t>teuflisch</t>
        </is>
      </c>
      <c r="B18836" t="inlineStr"/>
      <c r="C18836" t="inlineStr"/>
      <c r="D18836" t="inlineStr">
        <is>
          <t>bị ma ám, bị quỷ ám, ma quỷ, quỷ quái, điên cuồng, mãnh liệt - demoniac, có tài xuất quỷ nhập thần - ma tà, gian tà, ác hiểm, hiểm độc, độc ác - như ma quỷ, hiểm ác - như quỷ sứ, tàn ác, hung ác - địa ngục, ở địa ngục, ghê gớm, trời đánh thánh vật - ác ma, ác tà - Xa tăng, ma vương - rắn, hình rắn, quanh co, uốn khúc, ngoằn ngoèo, thâm độc, nham hiểm, uyên thâm = teuflisch machen +</t>
        </is>
      </c>
    </row>
    <row r="18837">
      <c r="A18837" t="inlineStr">
        <is>
          <t>Teuflische</t>
        </is>
      </c>
      <c r="B18837" t="inlineStr"/>
      <c r="C18837" t="inlineStr"/>
      <c r="D18837" t="inlineStr">
        <is>
          <t>tính ma tà, tính gian tà, tính quỷ quái, tính ác hiểm, tính hiểm độc, tính độc ác</t>
        </is>
      </c>
    </row>
    <row r="18838">
      <c r="A18838" t="inlineStr">
        <is>
          <t>Text</t>
        </is>
      </c>
      <c r="B18838" t="inlineStr"/>
      <c r="C18838" t="inlineStr"/>
      <c r="D18838" t="inlineStr">
        <is>
          <t>đầu đề, đoạn thuyết minh, lời chú thích, sự bắt bớ, sự giam giữ, bản chỉ dẫn kèm theo hồ sơ - văn cảnh, ngữ cảnh, mạch văn, khung cảnh, phạm vi - sự đi qua, sự trôi qua, lối đi, hành lang, quyền đi qua, sự chuyển qua, chuyến đi, đoạn, sự thông qua, quan hệ giữa hai người, sự chuyện trò trao đổi giữa hai người, chuyện trò tri kỷ giữa hai người - nét lướt, sự đi ỉa - nguyên văn, nguyên bản, bản văn, bài đọc, bài khoá, đề, đề mục, chủ đề, đoạn trích, textbook, text-hand = der Text + = der Text + = im Text + = die Fehler im Text + = den Text lesen + = der revidierte Text + = der erläuternde Text + = Text zusammenstreichen + = das Schild, auf dem der Text steht +</t>
        </is>
      </c>
    </row>
    <row r="18839">
      <c r="A18839" t="inlineStr">
        <is>
          <t>Textbuch</t>
        </is>
      </c>
      <c r="B18839" t="inlineStr"/>
      <c r="C18839" t="inlineStr"/>
      <c r="D18839" t="inlineStr">
        <is>
          <t>lời nhạc kịch = das Textbuch +</t>
        </is>
      </c>
    </row>
    <row r="18840">
      <c r="A18840" t="inlineStr">
        <is>
          <t>Textilien</t>
        </is>
      </c>
      <c r="B18840" t="inlineStr"/>
      <c r="C18840" t="inlineStr"/>
      <c r="D18840" t="inlineStr">
        <is>
          <t>vải vóc, nghề bán vải, nghề bán đồ vải, quần áo xếp nếp, màn rủ xếp nếp, trướng rủ xếp nếp, thuật khắc xếp nếp, thuật vẽ xếp nếp - hàng dệt, vải, nguyên liệu dệt</t>
        </is>
      </c>
    </row>
    <row r="18841">
      <c r="A18841" t="inlineStr">
        <is>
          <t>Textstelle</t>
        </is>
      </c>
      <c r="B18841" t="inlineStr"/>
      <c r="C18841" t="inlineStr"/>
      <c r="D18841" t="inlineStr">
        <is>
          <t>sự đi qua, sự trôi qua, lối đi, hành lang, quyền đi qua, sự chuyển qua, chuyến đi, đoạn, sự thông qua, quan hệ giữa hai người, sự chuyện trò trao đổi giữa hai người, chuyện trò tri kỷ giữa hai người - nét lướt, sự đi ỉa</t>
        </is>
      </c>
    </row>
    <row r="18842">
      <c r="A18842" t="inlineStr">
        <is>
          <t>Textverarbeitung</t>
        </is>
      </c>
      <c r="B18842" t="inlineStr"/>
      <c r="C18842" t="inlineStr"/>
      <c r="D18842">
        <f> die Textverarbeitung +</f>
        <v/>
      </c>
    </row>
    <row r="18843">
      <c r="A18843" t="inlineStr">
        <is>
          <t>Thailand</t>
        </is>
      </c>
      <c r="B18843" t="inlineStr"/>
      <c r="C18843" t="inlineStr"/>
      <c r="D18843">
        <f> der Bewohner von Thailand +</f>
        <v/>
      </c>
    </row>
    <row r="18844">
      <c r="A18844" t="inlineStr">
        <is>
          <t>Theaterbesucher</t>
        </is>
      </c>
      <c r="B18844" t="inlineStr"/>
      <c r="C18844" t="inlineStr"/>
      <c r="D18844" t="inlineStr">
        <is>
          <t>người hay đi xem hát</t>
        </is>
      </c>
    </row>
    <row r="18845">
      <c r="A18845" t="inlineStr">
        <is>
          <t>Theaterkarte</t>
        </is>
      </c>
      <c r="B18845" t="inlineStr"/>
      <c r="C18845" t="inlineStr"/>
      <c r="D18845" t="inlineStr">
        <is>
          <t>cái kéo liềm, cái kích, mỏ, đầu mũi neo, mũi biển hẹp, tờ quảng cáo, yết thị, hoá đơn, luật dự thảo, dự luật, giấy bạc, hối phiếu bill of exchange), sự thưa kiện, đơn kiện</t>
        </is>
      </c>
    </row>
    <row r="18846">
      <c r="A18846" t="inlineStr">
        <is>
          <t>Theaterleiter</t>
        </is>
      </c>
      <c r="B18846" t="inlineStr"/>
      <c r="C18846" t="inlineStr"/>
      <c r="D18846" t="inlineStr">
        <is>
          <t>quản đốc</t>
        </is>
      </c>
    </row>
    <row r="18847">
      <c r="A18847" t="inlineStr">
        <is>
          <t>theatralisch</t>
        </is>
      </c>
      <c r="B18847" t="inlineStr"/>
      <c r="C18847" t="inlineStr"/>
      <c r="D18847" t="inlineStr">
        <is>
          <t>kịch, như kịch, như đóng kịch, thích hợp với sân khấu, đột ngột gây cảm xúc mạnh mẽ, gây ấn tượng sâu sắc, gây xúc động, bi thảm - đào kép, đóng kịch, diễn kịch, đạo đức giả, có vẻ đóng kịch - có điệu bộ sân khấu, có vẻ kịch - sự diễn kịch, sân khẩu, có tính chất tuồng, có vẻ sân khấu, không tự nhiên, màu mè, điệu bộ = theatralisch vortragen +</t>
        </is>
      </c>
    </row>
    <row r="18848">
      <c r="A18848" t="inlineStr">
        <is>
          <t>theistisch</t>
        </is>
      </c>
      <c r="B18848" t="inlineStr"/>
      <c r="C18848" t="inlineStr"/>
      <c r="D18848" t="inlineStr">
        <is>
          <t>thuyết cổ thần</t>
        </is>
      </c>
    </row>
    <row r="18849">
      <c r="A18849" t="inlineStr">
        <is>
          <t>Theke</t>
        </is>
      </c>
      <c r="B18849" t="inlineStr"/>
      <c r="C18849" t="inlineStr"/>
      <c r="D18849"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8850">
      <c r="A18850" t="inlineStr">
        <is>
          <t>thematisch</t>
        </is>
      </c>
      <c r="B18850" t="inlineStr"/>
      <c r="C18850" t="inlineStr"/>
      <c r="D18850" t="inlineStr">
        <is>
          <t>chủ đề - đề tài, có tính chất thời sự, cục bộ, địa phương</t>
        </is>
      </c>
    </row>
    <row r="18851">
      <c r="A18851" t="inlineStr">
        <is>
          <t>Theokratie</t>
        </is>
      </c>
      <c r="B18851" t="inlineStr"/>
      <c r="C18851" t="inlineStr"/>
      <c r="D18851" t="inlineStr">
        <is>
          <t>chính trị thần quyền</t>
        </is>
      </c>
    </row>
    <row r="18852">
      <c r="A18852" t="inlineStr">
        <is>
          <t>theokratisch</t>
        </is>
      </c>
      <c r="B18852" t="inlineStr"/>
      <c r="C18852" t="inlineStr"/>
      <c r="D18852" t="inlineStr">
        <is>
          <t>chính trị thần quyền</t>
        </is>
      </c>
    </row>
    <row r="18853">
      <c r="A18853" t="inlineStr">
        <is>
          <t>Theologe</t>
        </is>
      </c>
      <c r="B18853" t="inlineStr"/>
      <c r="C18853" t="inlineStr"/>
      <c r="D18853" t="inlineStr">
        <is>
          <t>nhà thần học - giáo sư thần học</t>
        </is>
      </c>
    </row>
    <row r="18854">
      <c r="A18854" t="inlineStr">
        <is>
          <t>Theologie</t>
        </is>
      </c>
      <c r="B18854" t="inlineStr"/>
      <c r="C18854" t="inlineStr"/>
      <c r="D18854" t="inlineStr">
        <is>
          <t>tính thần thánh, thần thánh, người đáng tôn sùng, người được tôn sùng, thân khoa học - thần học = der Doktor der Theologie + = die systematische Theologie +</t>
        </is>
      </c>
    </row>
    <row r="18855">
      <c r="A18855" t="inlineStr">
        <is>
          <t>theologisch</t>
        </is>
      </c>
      <c r="B18855" t="inlineStr"/>
      <c r="C18855" t="inlineStr"/>
      <c r="D18855" t="inlineStr">
        <is>
          <t>thần học</t>
        </is>
      </c>
    </row>
    <row r="18856">
      <c r="A18856" t="inlineStr">
        <is>
          <t>Theoretiker</t>
        </is>
      </c>
      <c r="B18856" t="inlineStr"/>
      <c r="C18856" t="inlineStr"/>
      <c r="D18856" t="inlineStr">
        <is>
          <t>nhà lý luận</t>
        </is>
      </c>
    </row>
    <row r="18857">
      <c r="A18857" t="inlineStr">
        <is>
          <t>theoretisch</t>
        </is>
      </c>
      <c r="B18857" t="inlineStr"/>
      <c r="C18857" t="inlineStr"/>
      <c r="D18857" t="inlineStr">
        <is>
          <t>trừu tượng, khó hiểu, lý thuyết không thực tế - lý thuyết, có tính chất lý thuyết, lý thuyết suông, suông, không thực tế</t>
        </is>
      </c>
    </row>
    <row r="18858">
      <c r="A18858" t="inlineStr">
        <is>
          <t>Theorie</t>
        </is>
      </c>
      <c r="B18858" t="inlineStr"/>
      <c r="C18858" t="inlineStr"/>
      <c r="D18858" t="inlineStr">
        <is>
          <t>phần lý luận, lý thuyết - thuyết, học thuyết, thuyết riêng, lý luận, nguyên lý = eine Theorie aufstellen +</t>
        </is>
      </c>
    </row>
    <row r="18859">
      <c r="A18859" t="inlineStr">
        <is>
          <t>Theosoph</t>
        </is>
      </c>
      <c r="B18859" t="inlineStr"/>
      <c r="C18859" t="inlineStr"/>
      <c r="D18859" t="inlineStr">
        <is>
          <t>người theo thuyết thần trí</t>
        </is>
      </c>
    </row>
    <row r="18860">
      <c r="A18860" t="inlineStr">
        <is>
          <t>Theosophie</t>
        </is>
      </c>
      <c r="B18860" t="inlineStr"/>
      <c r="C18860" t="inlineStr"/>
      <c r="D18860" t="inlineStr">
        <is>
          <t>thuyết thần trí</t>
        </is>
      </c>
    </row>
    <row r="18861">
      <c r="A18861" t="inlineStr">
        <is>
          <t>theosophisch</t>
        </is>
      </c>
      <c r="B18861" t="inlineStr"/>
      <c r="C18861" t="inlineStr"/>
      <c r="D18861" t="inlineStr">
        <is>
          <t>thuyết thần trí</t>
        </is>
      </c>
    </row>
    <row r="18862">
      <c r="A18862" t="inlineStr">
        <is>
          <t>Therapeutik</t>
        </is>
      </c>
      <c r="B18862" t="inlineStr"/>
      <c r="C18862" t="inlineStr"/>
      <c r="D18862" t="inlineStr">
        <is>
          <t>phép chữa bệnh</t>
        </is>
      </c>
    </row>
    <row r="18863">
      <c r="A18863" t="inlineStr">
        <is>
          <t>therapeutisch</t>
        </is>
      </c>
      <c r="B18863" t="inlineStr"/>
      <c r="C18863" t="inlineStr"/>
      <c r="D18863" t="inlineStr">
        <is>
          <t>phép chữa bệnh</t>
        </is>
      </c>
    </row>
    <row r="18864">
      <c r="A18864" t="inlineStr">
        <is>
          <t>Therapie</t>
        </is>
      </c>
      <c r="B18864" t="inlineStr"/>
      <c r="C18864" t="inlineStr"/>
      <c r="D18864" t="inlineStr">
        <is>
          <t>phép chữa bệnh</t>
        </is>
      </c>
    </row>
    <row r="18865">
      <c r="A18865" t="inlineStr">
        <is>
          <t>Thermalbad</t>
        </is>
      </c>
      <c r="B18865" t="inlineStr"/>
      <c r="C18865" t="inlineStr"/>
      <c r="D18865">
        <f> das Thermalbad + = das Thermalbad +</f>
        <v/>
      </c>
    </row>
    <row r="18866">
      <c r="A18866" t="inlineStr">
        <is>
          <t>thermisch</t>
        </is>
      </c>
      <c r="B18866" t="inlineStr"/>
      <c r="C18866" t="inlineStr"/>
      <c r="D18866" t="inlineStr">
        <is>
          <t>nhiệt, nóng</t>
        </is>
      </c>
    </row>
    <row r="18867">
      <c r="A18867" t="inlineStr">
        <is>
          <t>Thermodynamik</t>
        </is>
      </c>
      <c r="B18867" t="inlineStr"/>
      <c r="C18867" t="inlineStr"/>
      <c r="D18867" t="inlineStr">
        <is>
          <t>nhiệt động lực học</t>
        </is>
      </c>
    </row>
    <row r="18868">
      <c r="A18868" t="inlineStr">
        <is>
          <t>Thermometer</t>
        </is>
      </c>
      <c r="B18868" t="inlineStr"/>
      <c r="C18868" t="inlineStr"/>
      <c r="D18868" t="inlineStr">
        <is>
          <t>cái đo nhiệt, nhiệt biểu = die Kugel am Thermometer +</t>
        </is>
      </c>
    </row>
    <row r="18869">
      <c r="A18869" t="inlineStr">
        <is>
          <t>thermometrisch</t>
        </is>
      </c>
      <c r="B18869" t="inlineStr"/>
      <c r="C18869" t="inlineStr"/>
      <c r="D18869" t="inlineStr">
        <is>
          <t>đo nhiệt</t>
        </is>
      </c>
    </row>
    <row r="18870">
      <c r="A18870" t="inlineStr">
        <is>
          <t>Thermosflasche</t>
        </is>
      </c>
      <c r="B18870" t="inlineStr"/>
      <c r="C18870" t="inlineStr"/>
      <c r="D18870" t="inlineStr">
        <is>
          <t>phích, bình tecmôt</t>
        </is>
      </c>
    </row>
    <row r="18871">
      <c r="A18871" t="inlineStr">
        <is>
          <t>Thermostat</t>
        </is>
      </c>
      <c r="B18871" t="inlineStr"/>
      <c r="C18871" t="inlineStr"/>
      <c r="D18871" t="inlineStr">
        <is>
          <t>máy điều nhiệt</t>
        </is>
      </c>
    </row>
    <row r="18872">
      <c r="A18872" t="inlineStr">
        <is>
          <t>These</t>
        </is>
      </c>
      <c r="B18872" t="inlineStr"/>
      <c r="C18872" t="inlineStr"/>
      <c r="D18872" t="inlineStr">
        <is>
          <t>luận văn, luận án, luận điểm, luận đề, thuyết, chính đề</t>
        </is>
      </c>
    </row>
    <row r="18873">
      <c r="A18873" t="inlineStr">
        <is>
          <t>Thrombose</t>
        </is>
      </c>
      <c r="B18873" t="inlineStr"/>
      <c r="C18873" t="inlineStr"/>
      <c r="D18873" t="inlineStr">
        <is>
          <t>chứng nghẽn mạch</t>
        </is>
      </c>
    </row>
    <row r="18874">
      <c r="A18874" t="inlineStr">
        <is>
          <t>Thron</t>
        </is>
      </c>
      <c r="B18874" t="inlineStr"/>
      <c r="C18874" t="inlineStr"/>
      <c r="D18874" t="inlineStr">
        <is>
          <t>ngai, ngai vàng, ngôi, ngôi vua = auf den Thron setzen + = auf den Thron folgen + = auf den Thron kommen + = verzichten auf den Thron +</t>
        </is>
      </c>
    </row>
    <row r="18875">
      <c r="A18875" t="inlineStr">
        <is>
          <t>thronen</t>
        </is>
      </c>
      <c r="B18875" t="inlineStr"/>
      <c r="C18875" t="inlineStr"/>
      <c r="D18875" t="inlineStr">
        <is>
          <t>đưa lên ngôi, tôn làm vua</t>
        </is>
      </c>
    </row>
    <row r="18876">
      <c r="A18876" t="inlineStr">
        <is>
          <t>Thunfisch</t>
        </is>
      </c>
      <c r="B18876" t="inlineStr"/>
      <c r="C18876" t="inlineStr"/>
      <c r="D18876" t="inlineStr">
        <is>
          <t>cá ngừ - cá ngừ Ca-li-fo-ni tuna fish)</t>
        </is>
      </c>
    </row>
    <row r="18877">
      <c r="A18877" t="inlineStr">
        <is>
          <t>Thymian</t>
        </is>
      </c>
      <c r="B18877" t="inlineStr"/>
      <c r="C18877" t="inlineStr"/>
      <c r="D18877" t="inlineStr">
        <is>
          <t>cỏ xạ hương = voller Thymian +</t>
        </is>
      </c>
    </row>
    <row r="18878">
      <c r="A18878" t="inlineStr">
        <is>
          <t>Tiara</t>
        </is>
      </c>
      <c r="B18878" t="inlineStr"/>
      <c r="C18878" t="inlineStr"/>
      <c r="D18878" t="inlineStr">
        <is>
          <t>mũ tiara</t>
        </is>
      </c>
    </row>
    <row r="18879">
      <c r="A18879" t="inlineStr">
        <is>
          <t>Tick</t>
        </is>
      </c>
      <c r="B18879" t="inlineStr"/>
      <c r="C18879" t="inlineStr"/>
      <c r="D18879" t="inlineStr">
        <is>
          <t>tật máy giật</t>
        </is>
      </c>
    </row>
    <row r="18880">
      <c r="A18880" t="inlineStr">
        <is>
          <t>Ticken</t>
        </is>
      </c>
      <c r="B18880" t="inlineStr"/>
      <c r="C18880" t="inlineStr"/>
      <c r="D18880" t="inlineStr">
        <is>
          <t>tiếng lách cách, con cóc, cái ngàm, tật đá chân vào nhau, sự đá chân vào nhau - tiếng tích tắc, chút, lát, khoảnh khắc, giây lát, dấu kiểm " v", con bét, con ve, con tíc, vải bọc, sự mua chịu, sự bán chịu = durch Ticken anzeigen +</t>
        </is>
      </c>
    </row>
    <row r="18881">
      <c r="A18881" t="inlineStr">
        <is>
          <t>ticken</t>
        </is>
      </c>
      <c r="B18881" t="inlineStr"/>
      <c r="C18881" t="inlineStr"/>
      <c r="D18881" t="inlineStr">
        <is>
          <t>làm thành tiếng lách cách, kêu lách cách, đá chân vào nhau, tâm đầu ý hiệp, ăn ý ngay từ phút đầu, thành công - kêu tích tắc, mua chịu, bán chịu cho, bán chịu</t>
        </is>
      </c>
    </row>
    <row r="18882">
      <c r="A18882" t="inlineStr">
        <is>
          <t>Tief</t>
        </is>
      </c>
      <c r="B18882" t="inlineStr"/>
      <c r="C18882" t="inlineStr"/>
      <c r="D18882"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 - máng ăn, máng xối, ống xối, máng nhào bột</t>
        </is>
      </c>
    </row>
    <row r="18883">
      <c r="A18883" t="inlineStr">
        <is>
          <t>tief</t>
        </is>
      </c>
      <c r="B18883" t="inlineStr"/>
      <c r="C18883" t="inlineStr"/>
      <c r="D18883" t="inlineStr">
        <is>
          <t>trầm, nam trầm - sâu, khó lường, khó hiểu, bí ẩn, thâm hiểm, sâu xa, sâu sắc, sâu kín, thâm trầm, ngập sâu vào, mải mê, miệt mài, đắm mình vào, sẫm, thẫm, thắm, vô cùng, hết sức, say, nặng, dày đặc ..., khôn ngoan - láu, ranh mãnh, muộn, khuya, nhiều - - thấp, bé, lùn, cạn, thấp bé, nhỏ, hạ, kém, chậm, thấp hèn, ở bậc dưới, tầm thường, ti tiện, hèm mọn, yếu, suy nhược, kém ăn, không bổ - hèn mọn, khiêm tốn, nhún nhường, khiêm nhượng - thăm thẳm, uyên thâm, thâm thuý, rạp xuống, sát đất, hoàn toàn = tief + = tief + = tief +</t>
        </is>
      </c>
    </row>
    <row r="18884">
      <c r="A18884" t="inlineStr">
        <is>
          <t>Tiefbau</t>
        </is>
      </c>
      <c r="B18884" t="inlineStr"/>
      <c r="C18884" t="inlineStr"/>
      <c r="D18884">
        <f> der Tiefbau + = der Hoch- und Tiefbau +</f>
        <v/>
      </c>
    </row>
    <row r="18885">
      <c r="A18885" t="inlineStr">
        <is>
          <t>Tiefdruck</t>
        </is>
      </c>
      <c r="B18885" t="inlineStr"/>
      <c r="C18885" t="inlineStr"/>
      <c r="D18885" t="inlineStr">
        <is>
          <t>hình chạm chìm, hình khắc lõm, vật chạm chìm, vật khắc lõm, đá quý chịm chìm, thuật chạm chìm, thuật khắc lõm - cách in bằng máy in quay, bức tranh in bằng máy in quay</t>
        </is>
      </c>
    </row>
    <row r="18886">
      <c r="A18886" t="inlineStr">
        <is>
          <t>Tiefdruckgebiet</t>
        </is>
      </c>
      <c r="B18886" t="inlineStr"/>
      <c r="C18886" t="inlineStr"/>
      <c r="D18886"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t>
        </is>
      </c>
    </row>
    <row r="18887">
      <c r="A18887" t="inlineStr">
        <is>
          <t>Tiefe</t>
        </is>
      </c>
      <c r="B18887" t="inlineStr"/>
      <c r="C18887" t="inlineStr"/>
      <c r="D18887" t="inlineStr">
        <is>
          <t>độ cao so với mặt biển), nơi cao, chỗ cao, đỉnh cao, địa vị cao, độ cao, đường cao - phần dưới cùng, đáy, bụng tàu, tàu, mặt, đít, cơ sở, ngọn nguồn, bản chất, sức chịu đựng, sức dai - biển cả, số nhiều) đáy sâu, vực thẳm, vực sâu, nơi sâu kín, đáy lòng, thâm tâm, giữa - tính chất sâu, độ sâu, mức sâu - chiều sâu, bề sâu, độ dày, sự sâu xa, tính thâm trầm, tầm hiểu biết, năng lực, trình độ, chỗ sâu, chỗ thầm kín, chỗ tận cùng - độ mạnh, cường độ, sức mạnh, tính mãnh liệt, tính dữ dội, sự xúc cảm mãnh liệt - sự sâu, bề dâu, sự xâu sắc, sự thâm thuý - = die Tiefe + = die Tiefe + = die Tiefe + = die Tiefe + = die durch Lotung festgestellte Tiefe +</t>
        </is>
      </c>
    </row>
    <row r="18888">
      <c r="A18888" t="inlineStr">
        <is>
          <t>tiefempfunden</t>
        </is>
      </c>
      <c r="B18888" t="inlineStr"/>
      <c r="C18888" t="inlineStr"/>
      <c r="D18888" t="inlineStr">
        <is>
          <t>sâu, khó lường, khó hiểu, bí ẩn, thâm hiểm, sâu xa, sâu sắc, sâu kín, thâm trầm, ngập sâu vào, mải mê, miệt mài, đắm mình vào, trầm, sẫm, thẫm, thắm, vô cùng, hết sức, say, nặng, dày đặc ..., khôn ngoan - láu, ranh mãnh, muộn, khuya, nhiều - chân thành, thành tâm</t>
        </is>
      </c>
    </row>
    <row r="18889">
      <c r="A18889" t="inlineStr">
        <is>
          <t>tiefer</t>
        </is>
      </c>
      <c r="B18889" t="inlineStr"/>
      <c r="C18889" t="inlineStr"/>
      <c r="D18889" t="inlineStr">
        <is>
          <t>ở dưới, ở bên dưới, ở dưới thấp, ở phía dưới, dưới, thấp hơn, không xứng đáng, không đáng phải quan tâm - kém, thấp kém, không đáng, không xứng - tồi, hạ</t>
        </is>
      </c>
    </row>
    <row r="18890">
      <c r="A18890" t="inlineStr">
        <is>
          <t>tieferliegend</t>
        </is>
      </c>
      <c r="B18890" t="inlineStr"/>
      <c r="C18890" t="inlineStr"/>
      <c r="D18890" t="inlineStr">
        <is>
          <t>ở dưới, ở phía dưới</t>
        </is>
      </c>
    </row>
    <row r="18891">
      <c r="A18891" t="inlineStr">
        <is>
          <t>Tiefflug</t>
        </is>
      </c>
      <c r="B18891" t="inlineStr"/>
      <c r="C18891" t="inlineStr"/>
      <c r="D18891">
        <f> im Tiefflug angreifen +</f>
        <v/>
      </c>
    </row>
    <row r="18892">
      <c r="A18892" t="inlineStr">
        <is>
          <t>Tiefgang</t>
        </is>
      </c>
      <c r="B18892" t="inlineStr"/>
      <c r="C18892" t="inlineStr"/>
      <c r="D18892" t="inlineStr">
        <is>
          <t>đồ cầm, vật cược, vật làm tin, găng tay ném xuống đất để thách đấu, sự thách đấu, gauge</t>
        </is>
      </c>
    </row>
    <row r="18893">
      <c r="A18893" t="inlineStr">
        <is>
          <t>tiefgreifend</t>
        </is>
      </c>
      <c r="B18893" t="inlineStr"/>
      <c r="C18893" t="inlineStr"/>
      <c r="D18893" t="inlineStr">
        <is>
          <t>rộng, rộng rãi, bao quát - cơ bản, cơ sở, chủ yếu, gốc - sâu, thăm thẳm, sâu sắc, uyên thâm, thâm thuý, say, rạp xuống, sát đất, hết sức, hoàn toàn</t>
        </is>
      </c>
    </row>
    <row r="18894">
      <c r="A18894" t="inlineStr">
        <is>
          <t>Tiefland</t>
        </is>
      </c>
      <c r="B18894" t="inlineStr"/>
      <c r="C18894" t="inlineStr"/>
      <c r="D18894" t="inlineStr">
        <is>
          <t>vùng đất thấp, vùng đất thấp Ê-cốt</t>
        </is>
      </c>
    </row>
    <row r="18895">
      <c r="A18895" t="inlineStr">
        <is>
          <t>tiefliegend</t>
        </is>
      </c>
      <c r="B18895" t="inlineStr"/>
      <c r="C18895" t="inlineStr"/>
      <c r="D18895" t="inlineStr">
        <is>
          <t>sâu hoắm, rất chắc, rất vững chắc - bị chìm, trũng, hóp, hõm</t>
        </is>
      </c>
    </row>
    <row r="18896">
      <c r="A18896" t="inlineStr">
        <is>
          <t>Tiefpunkt</t>
        </is>
      </c>
      <c r="B18896" t="inlineStr"/>
      <c r="C18896" t="inlineStr"/>
      <c r="D18896" t="inlineStr">
        <is>
          <t>tiếng rống, ngọn lửa, mức thấp, con số thấp, số thấp nhất, con bài thấp nhất, tỷ số thấp nhất</t>
        </is>
      </c>
    </row>
    <row r="18897">
      <c r="A18897" t="inlineStr">
        <is>
          <t>Tiefschlag</t>
        </is>
      </c>
      <c r="B18897" t="inlineStr"/>
      <c r="C18897" t="inlineStr"/>
      <c r="D18897" t="inlineStr">
        <is>
          <t>dây lưng, thắt lưng, dây đai, dây curoa, vành đai = einen Tiefschlag anbringen +</t>
        </is>
      </c>
    </row>
    <row r="18898">
      <c r="A18898" t="inlineStr">
        <is>
          <t>Tiefsinn</t>
        </is>
      </c>
      <c r="B18898" t="inlineStr"/>
      <c r="C18898" t="inlineStr"/>
      <c r="D18898" t="inlineStr">
        <is>
          <t>vẻ trầm ngâm, vẻ suy nghĩ, vẻ buồn</t>
        </is>
      </c>
    </row>
    <row r="18899">
      <c r="A18899" t="inlineStr">
        <is>
          <t>Tiefstand</t>
        </is>
      </c>
      <c r="B18899" t="inlineStr"/>
      <c r="C18899" t="inlineStr"/>
      <c r="D18899"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 - đế, điểm thấp nhất, "ddất đen" - zêrô, số không, độ cao zêrô, trạng thái không, trạng thái hết hoàn toàn, trạng thái hết sạch</t>
        </is>
      </c>
    </row>
    <row r="18900">
      <c r="A18900" t="inlineStr">
        <is>
          <t>tiefstehend</t>
        </is>
      </c>
      <c r="B18900" t="inlineStr"/>
      <c r="C18900" t="inlineStr"/>
      <c r="D18900" t="inlineStr">
        <is>
          <t>ít học</t>
        </is>
      </c>
    </row>
    <row r="18901">
      <c r="A18901" t="inlineStr">
        <is>
          <t>Tiefstwert</t>
        </is>
      </c>
      <c r="B18901" t="inlineStr"/>
      <c r="C18901" t="inlineStr"/>
      <c r="D18901" t="inlineStr">
        <is>
          <t>số lượng tối thiểu, mức tối thiểu, tối thiểu</t>
        </is>
      </c>
    </row>
    <row r="18902">
      <c r="A18902" t="inlineStr">
        <is>
          <t>Tiegel</t>
        </is>
      </c>
      <c r="B18902" t="inlineStr"/>
      <c r="C18902" t="inlineStr"/>
      <c r="D18902" t="inlineStr">
        <is>
          <t>thần đồng quê, ông Tạo, đạo nhiều thần, lá trầu không, miếng trầu, xoong, chảo, đĩa cân, cái giần, nồi, bể, đất trũng lòng chảo, tầng đất cái hard pan), ổ nạp thuốc súng, sọ brain pan) - đầu, mặt - ấm, bình, lọ, chậu, hũ, vại, ca, bô, chậu hoa, bình bạc, bình vàng, giải, cái chụp ống khói chimney pot), mũ chóp cao, giỏ bắt tôm hùm lobster pot), giấy khổ 39 x 31, 3 cm, số tiền lớn, số tiền lớn đánh cá - ngựa đua hy vọng thắng - xoong nhỏ có cán, chảo rán</t>
        </is>
      </c>
    </row>
    <row r="18903">
      <c r="A18903" t="inlineStr">
        <is>
          <t>Tier</t>
        </is>
      </c>
      <c r="B18903" t="inlineStr"/>
      <c r="C18903" t="inlineStr"/>
      <c r="D18903" t="inlineStr">
        <is>
          <t>động vật, thú vật, người đầy tính thú - súc vật, thú nuôi, gia súc, người hung bạo, người mình ghét - cục súc, kẻ vũ phu, thú tính = das hohe Tier + = das zahme Tier + = das wilde Tier + = das große Tier + = das bissige Tier + = das laufende Tier + = ein hohes Tier + = das männliche Tier + = das gestutzte Tier + = das knurrende Tier + = das männliche Tier + = zum Tier machen + = Mensch und Tier + = ein großes Tier + = das kastrierte Tier + = das ungehörnte Tier + = das einjährige Tier + = das zweifüßige Tier + = das überfahrene Tier + = das fehlgeborene Tier + = ein fruchtbares Tier + = das zur Mast bestimmte Tier +</t>
        </is>
      </c>
    </row>
    <row r="18904">
      <c r="A18904" t="inlineStr">
        <is>
          <t>Tierarzt</t>
        </is>
      </c>
      <c r="B18904" t="inlineStr"/>
      <c r="C18904" t="inlineStr"/>
      <c r="D18904" t="inlineStr">
        <is>
          <t>của veteran, thầy thuốc thú y - - veterinarian</t>
        </is>
      </c>
    </row>
    <row r="18905">
      <c r="A18905" t="inlineStr">
        <is>
          <t>Tierausstopfer</t>
        </is>
      </c>
      <c r="B18905" t="inlineStr"/>
      <c r="C18905" t="inlineStr"/>
      <c r="D18905" t="inlineStr">
        <is>
          <t>nhà tự nhiên học, người theo chủ nghĩa tự nhiên</t>
        </is>
      </c>
    </row>
    <row r="18906">
      <c r="A18906" t="inlineStr">
        <is>
          <t>Tierchen</t>
        </is>
      </c>
      <c r="B18906" t="inlineStr"/>
      <c r="C18906" t="inlineStr"/>
      <c r="D18906" t="inlineStr">
        <is>
          <t>vi động vật</t>
        </is>
      </c>
    </row>
    <row r="18907">
      <c r="A18907" t="inlineStr">
        <is>
          <t>Tiere!</t>
        </is>
      </c>
      <c r="B18907" t="inlineStr"/>
      <c r="C18907" t="inlineStr"/>
      <c r="D18907">
        <f> der Wurf junger Tiere + = die in der Wildnis lebenden Tiere + = die verlaufenen, heimatlosen Tiere +</f>
        <v/>
      </c>
    </row>
    <row r="18908">
      <c r="A18908" t="inlineStr">
        <is>
          <t>Tieren</t>
        </is>
      </c>
      <c r="B18908" t="inlineStr"/>
      <c r="C18908" t="inlineStr"/>
      <c r="D18908" t="inlineStr">
        <is>
          <t>sự đi thăm, sự đến thăm, sự thăm hỏi, sự thăm viếng, sự thanh tra, sự kiểm tra, sự di trú ồ ạt và bất thường, thiên tai, tai hoạ, sự trừng phạt, phúc trời ban cho, lộc thánh - sự ngồi chơi thăm hỏi quá lâu</t>
        </is>
      </c>
    </row>
    <row r="18909">
      <c r="A18909" t="inlineStr">
        <is>
          <t>Tiergehege</t>
        </is>
      </c>
      <c r="B18909" t="inlineStr"/>
      <c r="C18909" t="inlineStr"/>
      <c r="D18909" t="inlineStr">
        <is>
          <t>nơi nuôi dưỡng sinh vật, vườn thú</t>
        </is>
      </c>
    </row>
    <row r="18910">
      <c r="A18910" t="inlineStr">
        <is>
          <t>tierisch</t>
        </is>
      </c>
      <c r="B18910" t="inlineStr"/>
      <c r="C18910" t="inlineStr"/>
      <c r="D18910" t="inlineStr">
        <is>
          <t>động vật, thú vật, xác thịt - như súc vật, thô lỗ, cục cằn, hung bạo, bần, đáng tởm, chỉ đáng cho súc vật, xấu, khó chịu, quá lắm, cực kỳ, rất xấu - súc vật, có tính súc vật, cục súc, độc ác, dã man, đầy thú tính, dâm đãng, đồi truỵ - hung ác, tàn bạo - vũ phu, nhục dục</t>
        </is>
      </c>
    </row>
    <row r="18911">
      <c r="A18911" t="inlineStr">
        <is>
          <t>Tierkreis</t>
        </is>
      </c>
      <c r="B18911" t="inlineStr"/>
      <c r="C18911" t="inlineStr"/>
      <c r="D18911" t="inlineStr">
        <is>
          <t>hoàng đạo</t>
        </is>
      </c>
    </row>
    <row r="18912">
      <c r="A18912" t="inlineStr">
        <is>
          <t>Tierkunde</t>
        </is>
      </c>
      <c r="B18912" t="inlineStr"/>
      <c r="C18912" t="inlineStr"/>
      <c r="D18912" t="inlineStr">
        <is>
          <t>động vật học</t>
        </is>
      </c>
    </row>
    <row r="18913">
      <c r="A18913" t="inlineStr">
        <is>
          <t>Tiernatur</t>
        </is>
      </c>
      <c r="B18913" t="inlineStr"/>
      <c r="C18913" t="inlineStr"/>
      <c r="D18913" t="inlineStr">
        <is>
          <t>tính động vật, tính thú, giới động vật, loài động vật</t>
        </is>
      </c>
    </row>
    <row r="18914">
      <c r="A18914" t="inlineStr">
        <is>
          <t>Tierpark</t>
        </is>
      </c>
      <c r="B18914" t="inlineStr"/>
      <c r="C18914" t="inlineStr"/>
      <c r="D18914" t="inlineStr">
        <is>
          <t>nơi nuôi dưỡng sinh vật, vườn thú - của zoological garden) vườn bách thú</t>
        </is>
      </c>
    </row>
    <row r="18915">
      <c r="A18915" t="inlineStr">
        <is>
          <t>Tierpfleger</t>
        </is>
      </c>
      <c r="B18915" t="inlineStr"/>
      <c r="C18915" t="inlineStr"/>
      <c r="D18915" t="inlineStr">
        <is>
          <t>người giữ, người gác, người bảo quản, người bảo tồn, người trông nom người điên, người quản lý, người chủ, người coi khu rừng cấm săn bắn, nhẫn giữ, đai ốc hãm - người chăn giữ súc vật, người coi kho</t>
        </is>
      </c>
    </row>
    <row r="18916">
      <c r="A18916" t="inlineStr">
        <is>
          <t>Tierreich</t>
        </is>
      </c>
      <c r="B18916" t="inlineStr"/>
      <c r="C18916" t="inlineStr"/>
      <c r="D18916" t="inlineStr">
        <is>
          <t>tính động vật, tính thú, giới động vật, loài động vật</t>
        </is>
      </c>
    </row>
    <row r="18917">
      <c r="A18917" t="inlineStr">
        <is>
          <t>Tierwelt</t>
        </is>
      </c>
      <c r="B18917" t="inlineStr"/>
      <c r="C18917" t="inlineStr"/>
      <c r="D18917" t="inlineStr">
        <is>
          <t>hệ động vật, danh sách động vật, động vật chí</t>
        </is>
      </c>
    </row>
    <row r="18918">
      <c r="A18918" t="inlineStr">
        <is>
          <t>Tiger</t>
        </is>
      </c>
      <c r="B18918" t="inlineStr"/>
      <c r="C18918" t="inlineStr"/>
      <c r="D18918" t="inlineStr">
        <is>
          <t>hổ, cọp, người hay nạt nộ, kẻ hùng hổ, người tàn bạo hung ác</t>
        </is>
      </c>
    </row>
    <row r="18919">
      <c r="A18919" t="inlineStr">
        <is>
          <t>Tigerin</t>
        </is>
      </c>
      <c r="B18919" t="inlineStr"/>
      <c r="C18919" t="inlineStr"/>
      <c r="D18919" t="inlineStr">
        <is>
          <t>hổ cái, cọp cái, người đàn bà dữ tợn, sư tử cái, sư tử Hà đông</t>
        </is>
      </c>
    </row>
    <row r="18920">
      <c r="A18920" t="inlineStr">
        <is>
          <t>Tilde</t>
        </is>
      </c>
      <c r="B18920" t="inlineStr"/>
      <c r="C18920" t="inlineStr"/>
      <c r="D18920">
        <f> die Tilde +</f>
        <v/>
      </c>
    </row>
    <row r="18921">
      <c r="A18921" t="inlineStr">
        <is>
          <t>tilgbar</t>
        </is>
      </c>
      <c r="B18921" t="inlineStr"/>
      <c r="C18921" t="inlineStr"/>
      <c r="D18921" t="inlineStr">
        <is>
          <t>có thể xoá, có thể xoá bỏ</t>
        </is>
      </c>
    </row>
    <row r="18922">
      <c r="A18922" t="inlineStr">
        <is>
          <t>tilgen</t>
        </is>
      </c>
      <c r="B18922" t="inlineStr"/>
      <c r="C18922" t="inlineStr"/>
      <c r="D18922" t="inlineStr">
        <is>
          <t>truyền lại, để lại, trả dần, hoàn dần, trừ dần - bỏ, xoá bỏ, huỷ bỏ, bãi bỏ, đóng dấu xoá bỏ, thanh toán, trả hết, khử - pha, trộn, hoà lẫn, ghép thành từ ghép, dàn xếp, điều đình - gạch đi, xoá đi, bỏ đi - dỡ, dỡ hàng, nổ, phóng, bắn, đuổi ra, thải hồi, tha, thả, cho ra, cho về, giải tán, giải ngũ, tuôn ra, tháo ra, tiết ra, bốc ra, đổ ra, chảy ra, làm xong, hoàn thành, làm phai, tẩy, phục quyền - tháo điện - xoá, làm lu mờ, át, trội hơn - loại ra, loại trừ, bài tiết, lờ đi, rút ra - dập tắt, làm tiêu tan, làm tắt, làm cứng họng, tiêu diệt, phá huỷ - thanh lý, thanh toán nợ, thanh toán mọi khoản để thôi kinh doanh - xoá sạch, phá sạch, làm tiêu ma - mua lại, chuộc lại, chuộc lỗi, bù lại, thực hiện, giữ trọn, cứu nguy, cứu thoát, cứu khỏi vòng tội lỗi - trả lại, đáp lại, hoàn lại, báo đáp, đền đáp, đèn ơn, báo ứng, quả báo = tilgen + = tilgen +</t>
        </is>
      </c>
    </row>
    <row r="18923">
      <c r="A18923" t="inlineStr">
        <is>
          <t>tilgend</t>
        </is>
      </c>
      <c r="B18923" t="inlineStr"/>
      <c r="C18923" t="inlineStr"/>
      <c r="D18923" t="inlineStr">
        <is>
          <t>để dập tắt, để làm tan vỡ, để làm mất đi, để làm tuyệt giống, để thanh toán, để tiêu diệt, để tiêu huỷ</t>
        </is>
      </c>
    </row>
    <row r="18924">
      <c r="A18924" t="inlineStr">
        <is>
          <t>Tilgung</t>
        </is>
      </c>
      <c r="B18924" t="inlineStr"/>
      <c r="C18924" t="inlineStr"/>
      <c r="D18924" t="inlineStr">
        <is>
          <t>sự truyền lại, sự để lại, sự trả dần, sự trừ dần - sự bỏ, sự huỷ bỏ, sự xoá bỏ, sự bãi bỏ, dấu xoá bỏ, sự khử, sự ước lược - sự dọn quang, sự rời bến, sự thanh toán các khoản thuế để rời bến, khoảng hở, khoảng trống, độ hở, độ trống, phép nghỉ, phép giải ngũ, phép thôi việc, sự chuyển - sự gạch đi, sự xoá đi, sự bỏ đi - sự xoá, sự làm lu mờ, sự át, sự tự cho mình là không quan trọng, sự nép mình, sự lánh ) - đoạn bỏ - sự dập tắt, sự làm tan vỡ, sự làm mất đi, sự làm tuyệt giống, sự thanh toán, sự tiêu diệt, sự tiêu huỷ - sự làm tiêu tan, sự làm tắt, sự làm cho cứng họng, sự phá huỷ - sự đóng cửa, sự thanh toán mọi khoản để thôi kinh doanh, sự bán chạy, sự bán tống, sự trừ khử, sự tiểu trừ, sự thủ tiêu - sự tẩy, sự gạch, sự xoá sạch, sự phá sạch, sự làm tiêu ma - sự mua lại, sự chuộc lại, sự trả hết, sự chuộc, sự bỏ tiền ra chuộc, sự thực hiện, sự giữ trọn, sự chuộc tội cho loài người, sự cứu thế - sự trả lại, sự báo đáp, sự đền đáp = die Tilgung +</t>
        </is>
      </c>
    </row>
    <row r="18925">
      <c r="A18925" t="inlineStr">
        <is>
          <t>Timer</t>
        </is>
      </c>
      <c r="B18925" t="inlineStr"/>
      <c r="C18925" t="inlineStr"/>
      <c r="D18925" t="inlineStr">
        <is>
          <t>người bấm giờ, đồng hồ bấm giờ</t>
        </is>
      </c>
    </row>
    <row r="18926">
      <c r="A18926" t="inlineStr">
        <is>
          <t>Tinktur</t>
        </is>
      </c>
      <c r="B18926" t="inlineStr"/>
      <c r="C18926" t="inlineStr"/>
      <c r="D18926" t="inlineStr">
        <is>
          <t>sắc nhẹ, màu nhẹ, cồn thuốc, hương thoảng, vị thoảng, nét thoáng, kiến thức sơ sài</t>
        </is>
      </c>
    </row>
    <row r="18927">
      <c r="A18927" t="inlineStr">
        <is>
          <t>Tinte</t>
        </is>
      </c>
      <c r="B18927" t="inlineStr"/>
      <c r="C18927" t="inlineStr"/>
      <c r="D18927" t="inlineStr">
        <is>
          <t>mực, nước mực = in der Tinte sitzen + = mit Tinte beklecksen + = schön in der Tinte sitzen +</t>
        </is>
      </c>
    </row>
    <row r="18928">
      <c r="A18928" t="inlineStr">
        <is>
          <t>Tintenfisch</t>
        </is>
      </c>
      <c r="B18928" t="inlineStr"/>
      <c r="C18928" t="inlineStr"/>
      <c r="D18928" t="inlineStr">
        <is>
          <t>con mực - con tuộc, con mực phủ - chất mực, mực xêpia, mực vẽ nâu đen, màu xêpia, mùa nâu đen, bức vẽ bằng mực nâu đen sepia drawing) - súng cối bắn tàu ngầm, mực ống, mồi nhân tạo</t>
        </is>
      </c>
    </row>
    <row r="18929">
      <c r="A18929" t="inlineStr">
        <is>
          <t>Tintenfische</t>
        </is>
      </c>
      <c r="B18929" t="inlineStr"/>
      <c r="C18929" t="inlineStr"/>
      <c r="D18929">
        <f> die fritierten Tintenfische +</f>
        <v/>
      </c>
    </row>
    <row r="18930">
      <c r="A18930" t="inlineStr">
        <is>
          <t>Tintenfleck</t>
        </is>
      </c>
      <c r="B18930" t="inlineStr"/>
      <c r="C18930" t="inlineStr"/>
      <c r="D18930" t="inlineStr">
        <is>
          <t>điểm yếu, dấu, vết, vết xoá, vết nhơ, vết nhục</t>
        </is>
      </c>
    </row>
    <row r="18931">
      <c r="A18931" t="inlineStr">
        <is>
          <t>Tip</t>
        </is>
      </c>
      <c r="B18931" t="inlineStr"/>
      <c r="C18931" t="inlineStr"/>
      <c r="D18931" t="inlineStr">
        <is>
          <t>lời gợi ý, lời nói bóng gió, lời nói ám chỉ, chút xíu, tí ti, dấu vết - kín, que, lời mách nước, chó săn chỉ điểm, sao chỉ - đầu, mút, đỉnh, chóp, đầu bịt, bút để thếp vàng, tiền quà, tiền diêm thuốc, lời khuyên, mẹo, mánh lới, mánh khoé, cái đánh nhẹ, cái gảy nhẹ, cái đẩy nhẹ, cái chạm nhẹ, cái vỗ nhẹ, nơi đổ rác - thùng rác - ngón, hàng mới, mốt mới, vết nhăn, gợn sóng, nếp, nếp gấp = der richtige Tip + = jemandem einen Tip geben +</t>
        </is>
      </c>
    </row>
    <row r="18932">
      <c r="A18932" t="inlineStr">
        <is>
          <t>tippen</t>
        </is>
      </c>
      <c r="B18932" t="inlineStr"/>
      <c r="C18932" t="inlineStr"/>
      <c r="D18932">
        <f> tippen +</f>
        <v/>
      </c>
    </row>
    <row r="18933">
      <c r="A18933" t="inlineStr">
        <is>
          <t>Tippzettel</t>
        </is>
      </c>
      <c r="B18933" t="inlineStr"/>
      <c r="C18933" t="inlineStr"/>
      <c r="D18933">
        <f> den Tippzettel ausfüllen +</f>
        <v/>
      </c>
    </row>
    <row r="18934">
      <c r="A18934" t="inlineStr">
        <is>
          <t>Tirade</t>
        </is>
      </c>
      <c r="B18934" t="inlineStr"/>
      <c r="C18934" t="inlineStr"/>
      <c r="D18934" t="inlineStr">
        <is>
          <t>tràng đả kích, tràng chửi rủa, diễn văn đả kích</t>
        </is>
      </c>
    </row>
    <row r="18935">
      <c r="A18935" t="inlineStr">
        <is>
          <t>Tischgast</t>
        </is>
      </c>
      <c r="B18935" t="inlineStr"/>
      <c r="C18935" t="inlineStr"/>
      <c r="D18935" t="inlineStr">
        <is>
          <t>người dự bữa ăn, người dự tiệc, toa ăn, quán ăn rẻ tiền</t>
        </is>
      </c>
    </row>
    <row r="18936">
      <c r="A18936" t="inlineStr">
        <is>
          <t>Tischgebet</t>
        </is>
      </c>
      <c r="B18936" t="inlineStr"/>
      <c r="C18936" t="inlineStr"/>
      <c r="D18936" t="inlineStr">
        <is>
          <t>phúc lành, kinh, hạnh phúc, điều sung sướng, sự may mắn - vẻ duyên dáng, vẻ yêu kiều, vẻ uyển chuyển, vẻ phong nhã, vẻ thanh nhã, thái độ, ơn huệ, sự trọng đãi, sự chiếu cố, sự gia hạn, sự cho hoãn, sự miễn xá, sự khoan hồng, sự khoan dung - ơn trời, ơn Chúa, lời cầu nguyện, ngài, nét hoa mỹ, sự cho phép dự thi, thần Mỹ nữ = das Tischgebet sprechen +</t>
        </is>
      </c>
    </row>
    <row r="18937">
      <c r="A18937" t="inlineStr">
        <is>
          <t>Tischler</t>
        </is>
      </c>
      <c r="B18937" t="inlineStr"/>
      <c r="C18937" t="inlineStr"/>
      <c r="D18937" t="inlineStr">
        <is>
          <t>thợ mộc - thợ làm đồ gỗ, hội viên nhiều câu lạc bộ, người có chân trong nhiều tổ chức</t>
        </is>
      </c>
    </row>
    <row r="18938">
      <c r="A18938" t="inlineStr">
        <is>
          <t>Tischlerei</t>
        </is>
      </c>
      <c r="B18938" t="inlineStr"/>
      <c r="C18938" t="inlineStr"/>
      <c r="D18938" t="inlineStr">
        <is>
          <t>nghề làm đồ gỗ, đồ gỗ</t>
        </is>
      </c>
    </row>
    <row r="18939">
      <c r="A18939" t="inlineStr">
        <is>
          <t>Tischplatte</t>
        </is>
      </c>
      <c r="B18939" t="inlineStr"/>
      <c r="C18939" t="inlineStr"/>
      <c r="D18939" t="inlineStr">
        <is>
          <t>tấm ván, bảng, giấy bồi, bìa cứng, cơm tháng, cơm trọ, tiền cơm tháng, bàn ăn, bàn, ban, uỷ ban, bộ, boong tàu, mạn thuyền, sân khấu, đường chạy vát</t>
        </is>
      </c>
    </row>
    <row r="18940">
      <c r="A18940" t="inlineStr">
        <is>
          <t>Tischtuch</t>
        </is>
      </c>
      <c r="B18940" t="inlineStr"/>
      <c r="C18940" t="inlineStr"/>
      <c r="D18940" t="inlineStr">
        <is>
          <t>vải, khăn, khăn lau, khăn trải, áo thầy tu, giới thầy tu = das Tischtuch auflegen +</t>
        </is>
      </c>
    </row>
    <row r="18941">
      <c r="A18941" t="inlineStr">
        <is>
          <t>Titan</t>
        </is>
      </c>
      <c r="B18941" t="inlineStr"/>
      <c r="C18941" t="inlineStr"/>
      <c r="D18941">
        <f> Titan- +</f>
        <v/>
      </c>
    </row>
    <row r="18942">
      <c r="A18942" t="inlineStr">
        <is>
          <t>Titel</t>
        </is>
      </c>
      <c r="B18942" t="inlineStr"/>
      <c r="C18942" t="inlineStr"/>
      <c r="D18942" t="inlineStr">
        <is>
          <t>đầu đề, đoạn thuyết minh, lời chú thích, sự bắt bớ, sự giam giữ, bản chỉ dẫn kèm theo hồ sơ - vỏ, vỏ bọc, cái bọc ngoài, bìa sách, phong bì, vung, nắp, lùm cây, bụi rậm, chỗ núp, chỗ trốn, chỗ trú, màn che, lốt, mặt nạ ), bộ đồ ăn cho một người, tiền bảo chứng - đề mục nhỏ, tiêu đề, lò ngang, cú đánh đầu, sự đi về, sự hướng về - sự ghi chữ, sự in chữ, sự viết chữ, sự khắc chữ, chữ in, chữ viết, chữ khắc, sự viết thư - cột đồng hồ mặt trời, vòi nhuỵ, văn phong, phong cách, cách, lối, loại, kiểu, dáng, thời trang, mốt, danh hiệu, tước hiệu, lịch, điều đặc sắc, điểm xuất sắc, bút trâm, bút mực, bút chì, kim - tên, nhan đề, tước, tư cách, danh nghĩa, tuổi, chuẩn độ, quyền sở hữu, chứng thư, văn tự = der Titel + = dem Titel nach + = jemanden einen Titel ehrenhalber verleihen +</t>
        </is>
      </c>
    </row>
    <row r="18943">
      <c r="A18943" t="inlineStr">
        <is>
          <t>Titelbild</t>
        </is>
      </c>
      <c r="B18943" t="inlineStr"/>
      <c r="C18943" t="inlineStr"/>
      <c r="D18943" t="inlineStr">
        <is>
          <t>tranh đầu sách, mặt trước, chính diện, cửa ra vào có trang hoàng</t>
        </is>
      </c>
    </row>
    <row r="18944">
      <c r="A18944" t="inlineStr">
        <is>
          <t>Titelblatt</t>
        </is>
      </c>
      <c r="B18944" t="inlineStr"/>
      <c r="C18944" t="inlineStr"/>
      <c r="D18944" t="inlineStr">
        <is>
          <t>vỏ, vỏ bọc, cái bọc ngoài, bìa sách, phong bì, vung, nắp, lùm cây, bụi rậm, chỗ núp, chỗ trốn, chỗ trú, màn che, lốt, mặt nạ ), bộ đồ ăn cho một người, tiền bảo chứng</t>
        </is>
      </c>
    </row>
    <row r="18945">
      <c r="A18945" t="inlineStr">
        <is>
          <t>Titelrolle</t>
        </is>
      </c>
      <c r="B18945" t="inlineStr"/>
      <c r="C18945" t="inlineStr"/>
      <c r="D18945">
        <f> die Titelrolle +</f>
        <v/>
      </c>
    </row>
    <row r="18946">
      <c r="A18946" t="inlineStr">
        <is>
          <t>Titelseite</t>
        </is>
      </c>
      <c r="B18946" t="inlineStr"/>
      <c r="C18946" t="inlineStr"/>
      <c r="D18946" t="inlineStr">
        <is>
          <t>tranh đầu sách, mặt trước, chính diện, cửa ra vào có trang hoàng</t>
        </is>
      </c>
    </row>
    <row r="18947">
      <c r="A18947" t="inlineStr">
        <is>
          <t>Titelzeile</t>
        </is>
      </c>
      <c r="B18947" t="inlineStr"/>
      <c r="C18947" t="inlineStr"/>
      <c r="D18947" t="inlineStr">
        <is>
          <t>hàng đầu, dòng đầu, đề mục, đầu đề, tiêu đề, phần tóm tắt những tin chính ở đầu bản tin</t>
        </is>
      </c>
    </row>
    <row r="18948">
      <c r="A18948" t="inlineStr">
        <is>
          <t>titrieren</t>
        </is>
      </c>
      <c r="B18948" t="inlineStr"/>
      <c r="C18948" t="inlineStr"/>
      <c r="D18948" t="inlineStr">
        <is>
          <t>chuẩn độ, xác định tuổi</t>
        </is>
      </c>
    </row>
    <row r="18949">
      <c r="A18949" t="inlineStr">
        <is>
          <t>titulieren</t>
        </is>
      </c>
      <c r="B18949" t="inlineStr"/>
      <c r="C18949" t="inlineStr"/>
      <c r="D18949" t="inlineStr">
        <is>
          <t>đề địa chỉ, gửi, xưng hô, gọi, nói với, nói chuyện với, diễn thuyết trước, viết cho, to address oneself to chăm chú, toàn tâm toàn ý, nhắm - phong tước hiệp sĩ, phong cho cái tên, gán cho cái tên, đặt cho cái tên, bôi mỡ, sang sửa, lồng tiếng, lồng nhạc vào phim = titulieren +</t>
        </is>
      </c>
    </row>
    <row r="18950">
      <c r="A18950" t="inlineStr">
        <is>
          <t>Toast</t>
        </is>
      </c>
      <c r="B18950" t="inlineStr"/>
      <c r="C18950" t="inlineStr"/>
      <c r="D18950" t="inlineStr">
        <is>
          <t>của đợ, của tin, của thế nợ, vật cầm cố, sự cầm cố, tình trạng bị cầm cố, vật bảo đảm, việc bảo đảm, bằng chứng, đứa con, sự chuộc rượu mừng, sự nâng cốc mừng sức khoẻ, lời hứa - lời cam kết, lời cam kết của rượu mạnh - bánh mì nướng, chén rượu chúc mừng, người được nâng cốc chúc mừng = einen Toast ausbringen auf + = einen Toast auf jemanden ausbringen +</t>
        </is>
      </c>
    </row>
    <row r="18951">
      <c r="A18951" t="inlineStr">
        <is>
          <t>Toastbrot</t>
        </is>
      </c>
      <c r="B18951" t="inlineStr"/>
      <c r="C18951" t="inlineStr"/>
      <c r="D18951" t="inlineStr">
        <is>
          <t>bánh mì nướng, chén rượu chúc mừng, người được nâng cốc chúc mừng</t>
        </is>
      </c>
    </row>
    <row r="18952">
      <c r="A18952" t="inlineStr">
        <is>
          <t>toasten</t>
        </is>
      </c>
      <c r="B18952" t="inlineStr"/>
      <c r="C18952" t="inlineStr"/>
      <c r="D18952" t="inlineStr">
        <is>
          <t>nướng, sưởi ấm, chuốc rượu mừng, nâng cốc chúc mừng</t>
        </is>
      </c>
    </row>
    <row r="18953">
      <c r="A18953" t="inlineStr">
        <is>
          <t>Toaster</t>
        </is>
      </c>
      <c r="B18953" t="inlineStr"/>
      <c r="C18953" t="inlineStr"/>
      <c r="D18953" t="inlineStr">
        <is>
          <t>người nướng bánh, lò nướng bánh, người nâng cốc chúc mừng</t>
        </is>
      </c>
    </row>
    <row r="18954">
      <c r="A18954" t="inlineStr">
        <is>
          <t>Toben</t>
        </is>
      </c>
      <c r="B18954" t="inlineStr"/>
      <c r="C18954" t="inlineStr"/>
      <c r="D18954" t="inlineStr">
        <is>
          <t>tiếng ầm ầm, tiếng ào ào, sự hăm doạ ầm ỹ, tiếng quát tháo, sự khoe khoang khoác lác ầm ĩ - tiếng gầm, tiếng rống, tiếng la hét, tiếng om sòm, tiếng cười phá lên = das Toben + = das Toben +</t>
        </is>
      </c>
    </row>
    <row r="18955">
      <c r="A18955" t="inlineStr">
        <is>
          <t>toben</t>
        </is>
      </c>
      <c r="B18955" t="inlineStr"/>
      <c r="C18955" t="inlineStr"/>
      <c r="D18955" t="inlineStr">
        <is>
          <t>la hét, la vang, làm ồn ào, làm ầm ĩ, kêu la, phản đối ầm ĩ, hò hét - chạy vụt, lao nhanh, chửi mắng, nói nặng, hất, ném, vứt, quăng, liệng, lao, tống, hất ngã, đá hậu, vung, đưa nhìn lơ đãng, toà án, phát ra, đẩy tung - nổi xung, giận điên lên - gầm, rống lên, nổ đùng đùng, nổ ầm ầm, vang lên ầm ầm, la thét om sòm, thở khò khè, hét, gầm lên - mạnh, dữ dội, quát tháo, la lối, thét mắng, lao vào, xông vào, chạy ầm ầm vào - ném ra hàng loạt, tung ra hàng loạt, bắn ra hàng loạt, tuôn ra hàng tràng, đánh vôlê, đá vôlê, bắn một loạt = toben + = toben + = toben +</t>
        </is>
      </c>
    </row>
    <row r="18956">
      <c r="A18956" t="inlineStr">
        <is>
          <t>tobend</t>
        </is>
      </c>
      <c r="B18956" t="inlineStr"/>
      <c r="C18956" t="inlineStr"/>
      <c r="D18956" t="inlineStr">
        <is>
          <t>hung dữ, dữ dội, náo nhiệt, huyên náo, ầm ỹ - - ồn ào, om sòm, hay làm ồn, hay quấy phá ầm ĩ, hỗn loạn, náo loạn, bừa bâi, phóng đãng - vang như sấm, to, mạnh, ghê gớm, cực kỳ, nạt nộ, rất, vô cùng, hết sức - xôn xao, náo động</t>
        </is>
      </c>
    </row>
    <row r="18957">
      <c r="A18957" t="inlineStr">
        <is>
          <t>Tobsucht</t>
        </is>
      </c>
      <c r="B18957" t="inlineStr"/>
      <c r="C18957" t="inlineStr"/>
      <c r="D18957" t="inlineStr">
        <is>
          <t>sự điên cuồng, sự mê loạn</t>
        </is>
      </c>
    </row>
    <row r="18958">
      <c r="A18958" t="inlineStr">
        <is>
          <t>Tochter</t>
        </is>
      </c>
      <c r="B18958" t="inlineStr"/>
      <c r="C18958" t="inlineStr"/>
      <c r="D18958" t="inlineStr">
        <is>
          <t>con gái = der Mann, dessen Tochter +</t>
        </is>
      </c>
    </row>
    <row r="18959">
      <c r="A18959" t="inlineStr">
        <is>
          <t>Tode</t>
        </is>
      </c>
      <c r="B18959" t="inlineStr"/>
      <c r="C18959" t="inlineStr"/>
      <c r="D18959">
        <f> nach dem Tode + = zu Tode hetzen + = mit dem Tode ringen + = das Leben nach dem Tode + = sich zu Tode arbeiten + = Er entging knapp dem Tode. + = er war verrückt vor Freude/er war zu Tode erschrocken +</f>
        <v/>
      </c>
    </row>
    <row r="18960">
      <c r="A18960" t="inlineStr">
        <is>
          <t>Todesfall</t>
        </is>
      </c>
      <c r="B18960" t="inlineStr"/>
      <c r="C18960" t="inlineStr"/>
      <c r="D18960" t="inlineStr">
        <is>
          <t>sự chết, cái chết, sự tiêu tan, sự tan vỡ, sự kết liễu, sự chấm dứt - định mệnh, vận mệnh, số mệnh, điều không thể tránh được, sự bất hạnh, sự rủi ro, tai ương, ảnh hưởng nguy hại, sự chết bất hạnh = im Todesfall +</t>
        </is>
      </c>
    </row>
    <row r="18961">
      <c r="A18961" t="inlineStr">
        <is>
          <t>Todesfee</t>
        </is>
      </c>
      <c r="B18961" t="inlineStr"/>
      <c r="C18961" t="inlineStr"/>
      <c r="D18961" t="inlineStr">
        <is>
          <t>nữ thần báo tử</t>
        </is>
      </c>
    </row>
    <row r="18962">
      <c r="A18962" t="inlineStr">
        <is>
          <t>Todeskampf</t>
        </is>
      </c>
      <c r="B18962" t="inlineStr"/>
      <c r="C18962" t="inlineStr"/>
      <c r="D18962" t="inlineStr">
        <is>
          <t>sự đau đớn, sự khổ cực, sự thống khổ, sự quằn quại, sự đau đớn cực đô, sự lo âu khắc khoải, cơn hấp hối, sự vật lộn, sự vui thích đến cực độ</t>
        </is>
      </c>
    </row>
    <row r="18963">
      <c r="A18963" t="inlineStr">
        <is>
          <t>Todesstrafe</t>
        </is>
      </c>
      <c r="B18963" t="inlineStr"/>
      <c r="C18963" t="inlineStr"/>
      <c r="D18963">
        <f> bei Todesstrafe + = die Todesstrafe verdienend +</f>
        <v/>
      </c>
    </row>
    <row r="18964">
      <c r="A18964" t="inlineStr">
        <is>
          <t>Todestag</t>
        </is>
      </c>
      <c r="B18964" t="inlineStr"/>
      <c r="C18964" t="inlineStr"/>
      <c r="D18964" t="inlineStr">
        <is>
          <t>lễ cầu hồn, lễ kỷ niệm, ngày giỗ, ngày kỵ, ngày huý = sein Todestag jährt sich heute +</t>
        </is>
      </c>
    </row>
    <row r="18965">
      <c r="A18965" t="inlineStr">
        <is>
          <t>todgeweiht</t>
        </is>
      </c>
      <c r="B18965" t="inlineStr"/>
      <c r="C18965" t="inlineStr"/>
      <c r="D18965" t="inlineStr">
        <is>
          <t>số phải chết, sắp chết, loạn óc, loạn thần kinh</t>
        </is>
      </c>
    </row>
    <row r="18966">
      <c r="A18966" t="inlineStr">
        <is>
          <t>todschick</t>
        </is>
      </c>
      <c r="B18966" t="inlineStr"/>
      <c r="C18966" t="inlineStr"/>
      <c r="D18966" t="inlineStr">
        <is>
          <t>chiến, cừ, sang trọng - thượng hảo hạng, vuông, diện tích superficial) - bảnh bao</t>
        </is>
      </c>
    </row>
    <row r="18967">
      <c r="A18967" t="inlineStr">
        <is>
          <t>todsicher</t>
        </is>
      </c>
      <c r="B18967" t="inlineStr"/>
      <c r="C18967" t="inlineStr"/>
      <c r="D18967" t="inlineStr">
        <is>
          <t>hết sức rõ ràng, ngu ngốc đến đâu cũng hiểu được, hết sức dễ dùng, ngu ngốc đến đâu cũng dùng được</t>
        </is>
      </c>
    </row>
    <row r="18968">
      <c r="A18968" t="inlineStr">
        <is>
          <t>Tohuwabohu</t>
        </is>
      </c>
      <c r="B18968" t="inlineStr"/>
      <c r="C18968" t="inlineStr"/>
      <c r="D18968" t="inlineStr">
        <is>
          <t>thời đại hỗn nguyên, thời đại hỗn mang, sự hỗn độn, sự hỗn loạn, sự lộn xộn</t>
        </is>
      </c>
    </row>
    <row r="18969">
      <c r="A18969" t="inlineStr">
        <is>
          <t>Toilette</t>
        </is>
      </c>
      <c r="B18969" t="inlineStr"/>
      <c r="C18969" t="inlineStr"/>
      <c r="D18969" t="inlineStr">
        <is>
          <t>phòng rửa mặt, nhà xí máy, nhà tiêu máy - lu, nơi vệ sinh - sự trang điểm, bàn phấn, bàn trang điểm, cách ăn mặc, phục sức, phòng rửa tay, nhà vệ sinh = die Toilette + = die Toilette + = zur Toilette gehen + = die Toilette aufsuchen + = auf die Toilette gehen + = die provisorische Toilette + = ich muß mal auf die Toilette +</t>
        </is>
      </c>
    </row>
    <row r="18970">
      <c r="A18970" t="inlineStr">
        <is>
          <t>tolerant</t>
        </is>
      </c>
      <c r="B18970" t="inlineStr"/>
      <c r="C18970" t="inlineStr"/>
      <c r="D18970" t="inlineStr">
        <is>
          <t>có tư tưởng rộng rãi, khoáng đạt - cho phép, chấp nhận, tuỳ ý, không bắt buộc, dễ dãi - khoan dung, hay tha thứ, kiên nhẫn, chịu được</t>
        </is>
      </c>
    </row>
    <row r="18971">
      <c r="A18971" t="inlineStr">
        <is>
          <t>Toleranz</t>
        </is>
      </c>
      <c r="B18971" t="inlineStr"/>
      <c r="C18971" t="inlineStr"/>
      <c r="D18971"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lòng khoan dung, sự tha thứ, sự kiên nhẫn, sự chịu đựng, sức chịu đựng, sự chịu được thuốc - sự khoan dung = Toleranz zeigen + = die zulässige Toleranz +</t>
        </is>
      </c>
    </row>
    <row r="18972">
      <c r="A18972" t="inlineStr">
        <is>
          <t>toll</t>
        </is>
      </c>
      <c r="B18972" t="inlineStr"/>
      <c r="C18972" t="inlineStr"/>
      <c r="D18972" t="inlineStr">
        <is>
          <t>làm kinh ngạc, làm sửng sốt, làm hết sức ngạc nhiên - như li e, như bần, vui vẻ, hăng hái, hiếu động, nhẹ dạ, xốc nổi, tếu - quá say mê, mất trí, điên dại, xộc xệch, khập khiễng, ọp ẹp, ốm yếu, yếu đuối, làm bằng những miếng không đều - điên cuồng, điên rồ - giận dữ, diên tiết, mãnh liệt, mạnh mẽ, hung dữ - lớn, to lớn, vĩ đại, hết sức, rất, cao quý, ca cả, cao thượng, tuyệt hay, thật là thú vị, giỏi, thạo cừ, hiểu rõ, hiểu tường tận, thân - điên, cuồng, bực dọc, bực bội, say mê, ham mê, tức giận, nổi giận - - la lên, thét lên, thất thanh, tức cười, làm cười phá lên - thượng hảo hạng, vuông, diện tích superficial), cừ, chiến - dại, hoang rừng, chưa thuần, chưa dạn người, man rợ, man di, chưa văn minh, hoang vu, không người ở, dữ dội, b o táp, rối, lộn xộn, lung tung, nhiệt liệt, ngông cuồng, rồ dại, liều mạng, thiếu đắn đo suy nghĩ - bừa b i, tự do, phóng túng, lêu lổng, vu v = toll! + = ganz toll +</t>
        </is>
      </c>
    </row>
    <row r="18973">
      <c r="A18973" t="inlineStr">
        <is>
          <t>tollen</t>
        </is>
      </c>
      <c r="B18973" t="inlineStr"/>
      <c r="C18973" t="inlineStr"/>
      <c r="D18973" t="inlineStr">
        <is>
          <t>nô đùa ầm ĩ, thắng một cách dễ dàng - chạy vụt, chạy nhốn nháo, chạy tung tăng, đi lướt qua, đọc lướt qua</t>
        </is>
      </c>
    </row>
    <row r="18974">
      <c r="A18974" t="inlineStr">
        <is>
          <t>Tollhaus</t>
        </is>
      </c>
      <c r="B18974" t="inlineStr"/>
      <c r="C18974" t="inlineStr"/>
      <c r="D18974" t="inlineStr">
        <is>
          <t>bệnh viện tinh thần, nhà thương điên, cảnh hỗn loạn ồn ào - bệnh viện tinh thần kinh</t>
        </is>
      </c>
    </row>
    <row r="18975">
      <c r="A18975" t="inlineStr">
        <is>
          <t>Tollheit</t>
        </is>
      </c>
      <c r="B18975" t="inlineStr"/>
      <c r="C18975" t="inlineStr"/>
      <c r="D18975" t="inlineStr">
        <is>
          <t>sự quá say mê, sự mất trí, sự điên dại, tình trạng xộc xệch, tình trạng khập khiểng, tình trạng ọp ẹp, tình trạng ốm yếu - chứng điên, chứng rồ dại, sự giận dữ - sự hung dữ, sự cuồng bạo</t>
        </is>
      </c>
    </row>
    <row r="18976">
      <c r="A18976" t="inlineStr">
        <is>
          <t>Tollkirsche</t>
        </is>
      </c>
      <c r="B18976" t="inlineStr"/>
      <c r="C18976" t="inlineStr"/>
      <c r="D18976" t="inlineStr">
        <is>
          <t>cây benlađôn, cây cà dược = die Tollkirsche +</t>
        </is>
      </c>
    </row>
    <row r="18977">
      <c r="A18977" t="inlineStr">
        <is>
          <t>Tollkopf</t>
        </is>
      </c>
      <c r="B18977" t="inlineStr"/>
      <c r="C18977" t="inlineStr"/>
      <c r="D18977" t="inlineStr">
        <is>
          <t>người liều, người khinh suất, người hay bốc đồng</t>
        </is>
      </c>
    </row>
    <row r="18978">
      <c r="A18978" t="inlineStr">
        <is>
          <t>Tollwut</t>
        </is>
      </c>
      <c r="B18978" t="inlineStr"/>
      <c r="C18978" t="inlineStr"/>
      <c r="D18978" t="inlineStr">
        <is>
          <t>bệnh dại</t>
        </is>
      </c>
    </row>
    <row r="18979">
      <c r="A18979" t="inlineStr">
        <is>
          <t>Tomahawk</t>
        </is>
      </c>
      <c r="B18979" t="inlineStr"/>
      <c r="C18979" t="inlineStr"/>
      <c r="D18979" t="inlineStr">
        <is>
          <t>cái rìu</t>
        </is>
      </c>
    </row>
    <row r="18980">
      <c r="A18980" t="inlineStr">
        <is>
          <t>Tomate</t>
        </is>
      </c>
      <c r="B18980" t="inlineStr"/>
      <c r="C18980" t="inlineStr"/>
      <c r="D18980" t="inlineStr">
        <is>
          <t>cây cà chua, quả cà chua = rot wie eine Tomate +</t>
        </is>
      </c>
    </row>
    <row r="18981">
      <c r="A18981" t="inlineStr">
        <is>
          <t>Tomatensauce</t>
        </is>
      </c>
      <c r="B18981" t="inlineStr"/>
      <c r="C18981" t="inlineStr"/>
      <c r="D18981" t="inlineStr">
        <is>
          <t>nước xốt cà chua nấm</t>
        </is>
      </c>
    </row>
    <row r="18982">
      <c r="A18982" t="inlineStr">
        <is>
          <t>Tombak</t>
        </is>
      </c>
      <c r="B18982" t="inlineStr"/>
      <c r="C18982" t="inlineStr"/>
      <c r="D18982" t="inlineStr">
        <is>
          <t>vàng giả, đồ giả</t>
        </is>
      </c>
    </row>
    <row r="18983">
      <c r="A18983" t="inlineStr">
        <is>
          <t>Tombola</t>
        </is>
      </c>
      <c r="B18983" t="inlineStr"/>
      <c r="C18983" t="inlineStr"/>
      <c r="D18983" t="inlineStr">
        <is>
          <t>rác rưởi, cặn bâ, đồ bỏ đi, cuộc xổ số</t>
        </is>
      </c>
    </row>
    <row r="18984">
      <c r="A18984" t="inlineStr">
        <is>
          <t>Tonart</t>
        </is>
      </c>
      <c r="B18984" t="inlineStr"/>
      <c r="C18984" t="inlineStr"/>
      <c r="D18984" t="inlineStr">
        <is>
          <t>hòn đảo nhỏ, bâi cát nông, đá ngần, chìa khoá, khoá, điệu, âm điệu, cái khoá, phím, nút bấm, bấm chữ, mộng gỗ, chốt sắt, cái nêm, cái manip telegraph key), bí quyết, giải pháp, lời giải đáp - sách giải đáp toán, lời chú dẫn, bản dịch theo từng chữ một, ý kiến chủ đạo, ý kiến bao trùm, nguyên tắc cơ bản, khẩu hiệu chính trong một cuộc vận động, vị trí cửa ngõ, vị trí then chốt - giọng, cách suy nghĩ, cách diễn đạt, quyền lực của giáo hoàng, then chốt, chủ yếu - cách, cách thức, lối, phương thức, kiểu, mốt, thời trang, thức - lời ghi, lời ghi chép, lời ghi chú, lời chú giải, sự lưu ý, sự chú ý, bức thư ngắn, công hàm, phiếu, giấy, dấu, dấu hiệu, vết, tiếng tăm, danh tiếng, nốt, vẻ, mùi - sắc điệu = die Tonart wechseln +</t>
        </is>
      </c>
    </row>
    <row r="18985">
      <c r="A18985" t="inlineStr">
        <is>
          <t>Tonerde</t>
        </is>
      </c>
      <c r="B18985" t="inlineStr"/>
      <c r="C18985" t="inlineStr"/>
      <c r="D18985" t="inlineStr">
        <is>
          <t>Alumin = die weiße Tonerde + = die essigsaure Tonerde + = die eisenhaltige Tonerde +</t>
        </is>
      </c>
    </row>
    <row r="18986">
      <c r="A18986" t="inlineStr">
        <is>
          <t>Tones</t>
        </is>
      </c>
      <c r="B18986" t="inlineStr"/>
      <c r="C18986" t="inlineStr"/>
      <c r="D18986" t="inlineStr">
        <is>
          <t>sự dội lại, âm vang, tiếng vọng, tác động trở lại, hậu quả</t>
        </is>
      </c>
    </row>
    <row r="18987">
      <c r="A18987" t="inlineStr">
        <is>
          <t>Tonfall</t>
        </is>
      </c>
      <c r="B18987" t="inlineStr"/>
      <c r="C18987" t="inlineStr"/>
      <c r="D18987" t="inlineStr">
        <is>
          <t>trọng âm, dấu trọng âm, giọng, lời nói, lời lẽ, nhấn, dấu nhấn, sự phân biệt rõ rệt - nhịp, phách, điệu, giọng đọc lên xuống nhịp nhàng uyển chuyển, ngữ điệu, nhịp bước chân đi, kết - sự ngâm nga, âm điệu, âm chuẩn</t>
        </is>
      </c>
    </row>
    <row r="18988">
      <c r="A18988" t="inlineStr">
        <is>
          <t>Tonfilm</t>
        </is>
      </c>
      <c r="B18988" t="inlineStr"/>
      <c r="C18988" t="inlineStr"/>
      <c r="D18988" t="inlineStr">
        <is>
          <t>phim nói</t>
        </is>
      </c>
    </row>
    <row r="18989">
      <c r="A18989" t="inlineStr">
        <is>
          <t>Tonfrequenz</t>
        </is>
      </c>
      <c r="B18989" t="inlineStr"/>
      <c r="C18989" t="inlineStr"/>
      <c r="D18989" t="inlineStr">
        <is>
          <t>rađiô tần âm thanh</t>
        </is>
      </c>
    </row>
    <row r="18990">
      <c r="A18990" t="inlineStr">
        <is>
          <t>tonhaltig</t>
        </is>
      </c>
      <c r="B18990" t="inlineStr"/>
      <c r="C18990" t="inlineStr"/>
      <c r="D18990" t="inlineStr">
        <is>
          <t>có sét</t>
        </is>
      </c>
    </row>
    <row r="18991">
      <c r="A18991" t="inlineStr">
        <is>
          <t>Tonika</t>
        </is>
      </c>
      <c r="B18991" t="inlineStr"/>
      <c r="C18991" t="inlineStr"/>
      <c r="D18991" t="inlineStr">
        <is>
          <t>âm chủ, thuốc bổ</t>
        </is>
      </c>
    </row>
    <row r="18992">
      <c r="A18992" t="inlineStr">
        <is>
          <t>Tonlage</t>
        </is>
      </c>
      <c r="B18992" t="inlineStr"/>
      <c r="C18992" t="inlineStr"/>
      <c r="D18992" t="inlineStr">
        <is>
          <t>hắc ín, sự ném, sự liệng, sự tung, sự hất, sự lao xuống, cách ném bóng, sự lao lên lao xuống, sự chồm lên chồm xuống, độ cao bay vọt lên, độ cao, mức độ, độ dốc, độ dốc của mái nhà - số hàng bày bán ở chợ, chỗ ngồi thường lệ, bước, bước răng - sổ, sổ sách, máy ghi công tơ, đồng hồ ghi, khoảng âm, sự sắp chữ, cân xứng với lề giấy, van, cửa điều tiết, cửa lò</t>
        </is>
      </c>
    </row>
    <row r="18993">
      <c r="A18993" t="inlineStr">
        <is>
          <t>Tonleiter</t>
        </is>
      </c>
      <c r="B18993" t="inlineStr"/>
      <c r="C18993" t="inlineStr"/>
      <c r="D18993" t="inlineStr">
        <is>
          <t>gam, toàn bộ, cả loạt - vảy, vảy bắc, vật hình vảy, lớp gỉ, cáu cặn, bựa, cái đĩa cân, cái cân a pair of scales), sự chia độ, hệ thống có chia độ, sự sắp xếp theo trình độ, thang âm, số tỷ lệ, thước tỷ lệ - tỷ lệ, quy mô, phạm vi</t>
        </is>
      </c>
    </row>
    <row r="18994">
      <c r="A18994" t="inlineStr">
        <is>
          <t>tonlich</t>
        </is>
      </c>
      <c r="B18994" t="inlineStr"/>
      <c r="C18994" t="inlineStr"/>
      <c r="D18994" t="inlineStr">
        <is>
          <t>âm</t>
        </is>
      </c>
    </row>
    <row r="18995">
      <c r="A18995" t="inlineStr">
        <is>
          <t>Tonnage</t>
        </is>
      </c>
      <c r="B18995" t="inlineStr"/>
      <c r="C18995" t="inlineStr"/>
      <c r="D18995" t="inlineStr">
        <is>
          <t>trọng tải, thuế trọng tải, tiền cước, tiền chuyên chở</t>
        </is>
      </c>
    </row>
    <row r="18996">
      <c r="A18996" t="inlineStr">
        <is>
          <t>Tonnengehalt</t>
        </is>
      </c>
      <c r="B18996" t="inlineStr"/>
      <c r="C18996" t="inlineStr"/>
      <c r="D18996" t="inlineStr">
        <is>
          <t>trọng tải, thuế trọng tải, tiền cước, tiền chuyên chở</t>
        </is>
      </c>
    </row>
    <row r="18997">
      <c r="A18997" t="inlineStr">
        <is>
          <t>Tonnengeld</t>
        </is>
      </c>
      <c r="B18997" t="inlineStr"/>
      <c r="C18997" t="inlineStr"/>
      <c r="D18997" t="inlineStr">
        <is>
          <t>trọng tải, thuế trọng tải, tiền cước, tiền chuyên chở</t>
        </is>
      </c>
    </row>
    <row r="18998">
      <c r="A18998" t="inlineStr">
        <is>
          <t>Tonsatz</t>
        </is>
      </c>
      <c r="B18998" t="inlineStr"/>
      <c r="C18998" t="inlineStr"/>
      <c r="D18998" t="inlineStr">
        <is>
          <t>nhóm từ, thành ngữ, cách nói, những lời nói suông, tiết nhạc</t>
        </is>
      </c>
    </row>
    <row r="18999">
      <c r="A18999" t="inlineStr">
        <is>
          <t>Tonstufe</t>
        </is>
      </c>
      <c r="B18999" t="inlineStr"/>
      <c r="C18999" t="inlineStr"/>
      <c r="D18999" t="inlineStr">
        <is>
          <t>khoảng, khoảng cách, lúc nghỉ, lúc ngớt, lúc ngừng, cự ly, quãng</t>
        </is>
      </c>
    </row>
    <row r="19000">
      <c r="A19000" t="inlineStr">
        <is>
          <t>Tonsur</t>
        </is>
      </c>
      <c r="B19000" t="inlineStr"/>
      <c r="C19000" t="inlineStr"/>
      <c r="D19000" t="inlineStr">
        <is>
          <t>sự cạo đầu, lễ cạo đầu, phần đầu cọc trọc</t>
        </is>
      </c>
    </row>
    <row r="19001">
      <c r="A19001" t="inlineStr">
        <is>
          <t>Tonware</t>
        </is>
      </c>
      <c r="B19001" t="inlineStr"/>
      <c r="C19001" t="inlineStr"/>
      <c r="D19001" t="inlineStr">
        <is>
          <t>đồ gốm, nghề làm đồ gốm, xưởng làm đồ gốm</t>
        </is>
      </c>
    </row>
    <row r="19002">
      <c r="A19002" t="inlineStr">
        <is>
          <t>tonwertrichtig</t>
        </is>
      </c>
      <c r="B19002" t="inlineStr"/>
      <c r="C19002" t="inlineStr"/>
      <c r="D19002" t="inlineStr">
        <is>
          <t>chính sắc</t>
        </is>
      </c>
    </row>
    <row r="19003">
      <c r="A19003" t="inlineStr">
        <is>
          <t>Topas</t>
        </is>
      </c>
      <c r="B19003" t="inlineStr"/>
      <c r="C19003" t="inlineStr"/>
      <c r="D19003" t="inlineStr">
        <is>
          <t>Topa, chim ruồi topa</t>
        </is>
      </c>
    </row>
    <row r="19004">
      <c r="A19004" t="inlineStr">
        <is>
          <t>Topf</t>
        </is>
      </c>
      <c r="B19004" t="inlineStr"/>
      <c r="C19004" t="inlineStr"/>
      <c r="D19004" t="inlineStr">
        <is>
          <t>bình sành, lọ sành, mảnh sành, ngựa già yếu, người mất sức, người tàn tật, người bất lực, xe ọp ẹp, xe cà khổ, cừu cái già - cái bình, nhà tù stone jug), tiếng hót jug) - thần đồng quê, ông Tạo, đạo nhiều thần, lá trầu không, miếng trầu, xoong, chảo, đĩa cân, cái giần, nồi, bể, đất trũng lòng chảo, tầng đất cái hard pan), ổ nạp thuốc súng, sọ brain pan) - đầu, mặt - ấm, bình, lọ, chậu, hũ, vại, ca, bô, chậu hoa, bình bạc, bình vàng, giải, cái chụp ống khói chimney pot), mũ chóp cao, giỏ bắt tôm hùm lobster pot), giấy khổ 39 x 31, 3 cm, số tiền lớn, số tiền lớn đánh cá - ngựa đua hy vọng thắng = der Topf + = in einen Topf werfen + = alles in einen Topf werfen +</t>
        </is>
      </c>
    </row>
    <row r="19005">
      <c r="A19005" t="inlineStr">
        <is>
          <t>Topograph</t>
        </is>
      </c>
      <c r="B19005" t="inlineStr"/>
      <c r="C19005" t="inlineStr"/>
      <c r="D19005" t="inlineStr">
        <is>
          <t>nhân viên đo vẽ địa hình</t>
        </is>
      </c>
    </row>
    <row r="19006">
      <c r="A19006" t="inlineStr">
        <is>
          <t>Topographie</t>
        </is>
      </c>
      <c r="B19006" t="inlineStr"/>
      <c r="C19006" t="inlineStr"/>
      <c r="D19006" t="inlineStr">
        <is>
          <t>phép đo vẽ địa hình, địa thế, địa hình, địa chỉ</t>
        </is>
      </c>
    </row>
    <row r="19007">
      <c r="A19007" t="inlineStr">
        <is>
          <t>topographisch</t>
        </is>
      </c>
      <c r="B19007" t="inlineStr"/>
      <c r="C19007" t="inlineStr"/>
      <c r="D19007" t="inlineStr">
        <is>
          <t>đo vẽ địa hình</t>
        </is>
      </c>
    </row>
    <row r="19008">
      <c r="A19008" t="inlineStr">
        <is>
          <t>Topp</t>
        </is>
      </c>
      <c r="B19008" t="inlineStr"/>
      <c r="C19008" t="inlineStr"/>
      <c r="D19008" t="inlineStr">
        <is>
          <t>con cù, con quay, chóp, đỉnh, ngọn, đầu, mặt, mui, vung, đỉnh cao, mức cao, số cao nhất, số nhiều) thân lá - cột buồm nguỵ bằng</t>
        </is>
      </c>
    </row>
    <row r="19009">
      <c r="A19009" t="inlineStr">
        <is>
          <t>Tor</t>
        </is>
      </c>
      <c r="B19009" t="inlineStr"/>
      <c r="C19009" t="inlineStr"/>
      <c r="D19009" t="inlineStr">
        <is>
          <t>món hoa quả nấu, người khờ dại, người ngu xuẩn, người xuẩn ngốc, người làm trò hề, anh hề, người bị lừa phỉnh = das Tor + = das Tor + = ein Tor schießen + = das Brandenburger Tor +</t>
        </is>
      </c>
    </row>
    <row r="19010">
      <c r="A19010" t="inlineStr">
        <is>
          <t>Torf</t>
        </is>
      </c>
      <c r="B19010" t="inlineStr"/>
      <c r="C19010" t="inlineStr"/>
      <c r="D19010" t="inlineStr">
        <is>
          <t>rêu - than bùn, cục than bùn, tảng than bùn - lớp đất mặt, Ai-len than bùn, cuộc đua ngựa, nghề đua ngựa = Torf stechen +</t>
        </is>
      </c>
    </row>
    <row r="19011">
      <c r="A19011" t="inlineStr">
        <is>
          <t>Torfmoor</t>
        </is>
      </c>
      <c r="B19011" t="inlineStr"/>
      <c r="C19011" t="inlineStr"/>
      <c r="D19011" t="inlineStr">
        <is>
          <t>vũng lây, đầm lầy, bãi lầy - rêu - bãi than bùn</t>
        </is>
      </c>
    </row>
    <row r="19012">
      <c r="A19012" t="inlineStr">
        <is>
          <t>Torfmull</t>
        </is>
      </c>
      <c r="B19012" t="inlineStr"/>
      <c r="C19012" t="inlineStr"/>
      <c r="D19012" t="inlineStr">
        <is>
          <t>rêu nước</t>
        </is>
      </c>
    </row>
    <row r="19013">
      <c r="A19013" t="inlineStr">
        <is>
          <t>Torheit</t>
        </is>
      </c>
      <c r="B19013" t="inlineStr"/>
      <c r="C19013" t="inlineStr"/>
      <c r="D19013" t="inlineStr">
        <is>
          <t>sự điên rồ, hành động đại dột, ý nghĩ điên rồ, lời nói dại dột, điều nực cười, vật nực cười, công trình xây dựng toi tiền - sự dại dột, sự khờ dại, sự ngu xuẩn, sự xuẩn ngốc, trò hề, trò khôi hài, hành động ngu dại, hành động xuẩn ngốc - tính dại dột, tính ngu xuẩn, tính xuẩn ngốc - sự vô lý = der Gipfel der Torheit +</t>
        </is>
      </c>
    </row>
    <row r="19014">
      <c r="A19014" t="inlineStr">
        <is>
          <t>Torheiten</t>
        </is>
      </c>
      <c r="B19014" t="inlineStr"/>
      <c r="C19014" t="inlineStr"/>
      <c r="D19014" t="inlineStr">
        <is>
          <t>lừa gạt, lừa phỉnh, đánh lừa, lừa, lãng phí, làm những chuyện ngớ ngẩn ngu dại, vớ vẩn, lãng phí thời gian, làm trò hề, làm trò ngố, đùa cợt</t>
        </is>
      </c>
    </row>
    <row r="19015">
      <c r="A19015" t="inlineStr">
        <is>
          <t>torkelig</t>
        </is>
      </c>
      <c r="B19015" t="inlineStr"/>
      <c r="C19015" t="inlineStr"/>
      <c r="D19015" t="inlineStr">
        <is>
          <t>lung lay, sắp đổ, lảo đảo, chập chững</t>
        </is>
      </c>
    </row>
    <row r="19016">
      <c r="A19016" t="inlineStr">
        <is>
          <t>torkeln</t>
        </is>
      </c>
      <c r="B19016" t="inlineStr"/>
      <c r="C19016" t="inlineStr"/>
      <c r="D19016" t="inlineStr">
        <is>
          <t>barge in xâm nhập, đột nhập, barge into xô phải, va phải, chở bằng thuyền - tròng trành, lắc lư, đi lảo đảo - quấn vào ống, quấn vào cuộn to reel in, to reel up), quay, kêu sè sè, nhảy điệu vũ quay, quay cuồng, chóng mặt, lảo đảo, choáng váng, loạng choạng - đi kéo lê, đi lết, đi lóng ngóng, chạy lóng ngóng - do dự, chần chừ, phân vân, dao động, làm lảo đảo, làm loạng choạng, làm choáng người, làm do dự, làm phân vân, làm dao động, xếp chéo cánh sẻ, xếp chữ chi, bố trí chéo nhau - lung lay, sắp đổ, đi chập chững</t>
        </is>
      </c>
    </row>
    <row r="19017">
      <c r="A19017" t="inlineStr">
        <is>
          <t>torkelnd</t>
        </is>
      </c>
      <c r="B19017" t="inlineStr"/>
      <c r="C19017" t="inlineStr"/>
      <c r="D19017" t="inlineStr">
        <is>
          <t>lung lay, sắp đổ, lảo đảo, không vững, chập chững</t>
        </is>
      </c>
    </row>
    <row r="19018">
      <c r="A19018" t="inlineStr">
        <is>
          <t>Torlauf</t>
        </is>
      </c>
      <c r="B19018" t="inlineStr"/>
      <c r="C19018" t="inlineStr"/>
      <c r="D19018" t="inlineStr">
        <is>
          <t>cuộc thi trượt tuyết theo đường dốc có vật chướng ngại, cuộc thi thuyền có vật chướng ngại</t>
        </is>
      </c>
    </row>
    <row r="19019">
      <c r="A19019" t="inlineStr">
        <is>
          <t>Torlinie</t>
        </is>
      </c>
      <c r="B19019" t="inlineStr"/>
      <c r="C19019" t="inlineStr"/>
      <c r="D19019" t="inlineStr">
        <is>
          <t>nếp nhăn, nếp gấp</t>
        </is>
      </c>
    </row>
    <row r="19020">
      <c r="A19020" t="inlineStr">
        <is>
          <t>Tornado</t>
        </is>
      </c>
      <c r="B19020" t="inlineStr"/>
      <c r="C19020" t="inlineStr"/>
      <c r="D19020" t="inlineStr">
        <is>
          <t>bão táp, cuộc biến loạn, cơn bão táp</t>
        </is>
      </c>
    </row>
    <row r="19021">
      <c r="A19021" t="inlineStr">
        <is>
          <t>Tornister</t>
        </is>
      </c>
      <c r="B19021" t="inlineStr"/>
      <c r="C19021" t="inlineStr"/>
      <c r="D19021" t="inlineStr">
        <is>
          <t>ba lô</t>
        </is>
      </c>
    </row>
    <row r="19022">
      <c r="A19022" t="inlineStr">
        <is>
          <t>torpedieren</t>
        </is>
      </c>
      <c r="B19022" t="inlineStr"/>
      <c r="C19022" t="inlineStr"/>
      <c r="D19022" t="inlineStr">
        <is>
          <t>phóng ngư lôi, đánh đắm bằng ngư lôi, làm tê liệt, phá hoai, phá huỷ, tiêu diệt</t>
        </is>
      </c>
    </row>
    <row r="19023">
      <c r="A19023" t="inlineStr">
        <is>
          <t>Torte</t>
        </is>
      </c>
      <c r="B19023" t="inlineStr"/>
      <c r="C19023" t="inlineStr"/>
      <c r="D19023" t="inlineStr">
        <is>
          <t>ác là, bánh pa-tê, bánh nướng nhân ngọt, đồng pi, đống chữ in lộn xộn, sự hỗn độn, sự lộn xộn - bánh nhân hoa quả, người con gái hư, người con gái đĩ thoả</t>
        </is>
      </c>
    </row>
    <row r="19024">
      <c r="A19024" t="inlineStr">
        <is>
          <t>tot</t>
        </is>
      </c>
      <c r="B19024" t="inlineStr"/>
      <c r="C19024" t="inlineStr"/>
      <c r="D19024" t="inlineStr">
        <is>
          <t>chết, tắt, tắt ngấm, không hoạt động, không sinh sản, hết hiệu lực, không dùng được nữa, tê cóng, tê bại, tê liệt, xỉn, không bóng, đục, không vang, không màng đến, không biết đến, chai điếng - điếc đặc không chịu nghe, thình lình, hoàn toàn, không có thế hiệu, đúng vào, ngay vào, thẳng vào, hằn lại, sững lại - bất động, không có tinh thần, đờ đẫn - đã đi, đã đi khỏi, đã trôi qua, đã qua, mất hết, hết hy vọng - 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không có sự sống, không có sinh khí, không sinh động = tot +</t>
        </is>
      </c>
    </row>
    <row r="19025">
      <c r="A19025" t="inlineStr">
        <is>
          <t>total</t>
        </is>
      </c>
      <c r="B19025" t="inlineStr"/>
      <c r="C19025" t="inlineStr"/>
      <c r="D19025" t="inlineStr">
        <is>
          <t>toàn bộ, toàn thể, từ đầu này sang đầu kia = total blau +</t>
        </is>
      </c>
    </row>
    <row r="19026">
      <c r="A19026" t="inlineStr">
        <is>
          <t>Totalisator</t>
        </is>
      </c>
      <c r="B19026" t="inlineStr"/>
      <c r="C19026" t="inlineStr"/>
      <c r="D19026" t="inlineStr">
        <is>
          <t>vũng, ao, bể bơi, vực, tiền góp, hộp đựng tiền góp, trò đánh cá góp tiền, tiền góp đánh cá, vốn chung, vốn góp, Pun, khối thị trường chung, trò chơi pun - totalizator, máy cộng - của totalizator</t>
        </is>
      </c>
    </row>
    <row r="19027">
      <c r="A19027" t="inlineStr">
        <is>
          <t>Totalschaden</t>
        </is>
      </c>
      <c r="B19027" t="inlineStr"/>
      <c r="C19027" t="inlineStr"/>
      <c r="D19027" t="inlineStr">
        <is>
          <t>sự bỏ đi, đồ bỏ đi = das Auto hatte Totalschaden +</t>
        </is>
      </c>
    </row>
    <row r="19028">
      <c r="A19028" t="inlineStr">
        <is>
          <t>Toten-</t>
        </is>
      </c>
      <c r="B19028" t="inlineStr"/>
      <c r="C19028" t="inlineStr"/>
      <c r="D19028" t="inlineStr">
        <is>
          <t>hôn mê, ngủ lịm, lờ phờ, thờ ơ = die Liste der Toten +</t>
        </is>
      </c>
    </row>
    <row r="19029">
      <c r="A19029" t="inlineStr">
        <is>
          <t>Totenbahre</t>
        </is>
      </c>
      <c r="B19029" t="inlineStr"/>
      <c r="C19029" t="inlineStr"/>
      <c r="D19029" t="inlineStr">
        <is>
          <t>đòn đám ma, kiệu khiêng áo quan, quan tài</t>
        </is>
      </c>
    </row>
    <row r="19030">
      <c r="A19030" t="inlineStr">
        <is>
          <t>Totenbett</t>
        </is>
      </c>
      <c r="B19030" t="inlineStr"/>
      <c r="C19030" t="inlineStr"/>
      <c r="D19030" t="inlineStr">
        <is>
          <t>giường người chết, giờ phút cuối cùng của cuộc đời</t>
        </is>
      </c>
    </row>
    <row r="19031">
      <c r="A19031" t="inlineStr">
        <is>
          <t>Totenfeier</t>
        </is>
      </c>
      <c r="B19031" t="inlineStr"/>
      <c r="C19031" t="inlineStr"/>
      <c r="D19031" t="inlineStr">
        <is>
          <t>lễ tang, đám ma, nghi thức đám ma</t>
        </is>
      </c>
    </row>
    <row r="19032">
      <c r="A19032" t="inlineStr">
        <is>
          <t>Totenglocke</t>
        </is>
      </c>
      <c r="B19032" t="inlineStr"/>
      <c r="C19032" t="inlineStr"/>
      <c r="D19032" t="inlineStr">
        <is>
          <t>hồi chuông báo tử, điềm cáo chung, điềm tận số</t>
        </is>
      </c>
    </row>
    <row r="19033">
      <c r="A19033" t="inlineStr">
        <is>
          <t>Totenliste</t>
        </is>
      </c>
      <c r="B19033" t="inlineStr"/>
      <c r="C19033" t="inlineStr"/>
      <c r="D19033" t="inlineStr">
        <is>
          <t>danh sách người chết, tiếu sử người chết - lời cáo phó, sơ lược tiểu sử người chết</t>
        </is>
      </c>
    </row>
    <row r="19034">
      <c r="A19034" t="inlineStr">
        <is>
          <t>Totenwache</t>
        </is>
      </c>
      <c r="B19034" t="inlineStr"/>
      <c r="C19034" t="inlineStr"/>
      <c r="D19034" t="inlineStr">
        <is>
          <t>lằn tàu, số nhiều) nghỉ hằng năm, sự thức canh người chết = Totenwache halten +</t>
        </is>
      </c>
    </row>
    <row r="19035">
      <c r="A19035" t="inlineStr">
        <is>
          <t>Totgeburt</t>
        </is>
      </c>
      <c r="B19035" t="inlineStr"/>
      <c r="C19035" t="inlineStr"/>
      <c r="D19035" t="inlineStr">
        <is>
          <t>sự đẻ ra cái thai chết</t>
        </is>
      </c>
    </row>
    <row r="19036">
      <c r="A19036" t="inlineStr">
        <is>
          <t>Totoschein</t>
        </is>
      </c>
      <c r="B19036" t="inlineStr"/>
      <c r="C19036" t="inlineStr"/>
      <c r="D19036">
        <f> den Totoschein ausfüllen +</f>
        <v/>
      </c>
    </row>
    <row r="19037">
      <c r="A19037" t="inlineStr">
        <is>
          <t>Totpunkt</t>
        </is>
      </c>
      <c r="B19037" t="inlineStr"/>
      <c r="C19037" t="inlineStr"/>
      <c r="D19037">
        <f> der untere Totpunkt +</f>
        <v/>
      </c>
    </row>
    <row r="19038">
      <c r="A19038" t="inlineStr">
        <is>
          <t>Totschlag</t>
        </is>
      </c>
      <c r="B19038" t="inlineStr"/>
      <c r="C19038" t="inlineStr"/>
      <c r="D19038" t="inlineStr">
        <is>
          <t>tội giết người, tội ngộ sát = Mord und Totschlag +</t>
        </is>
      </c>
    </row>
    <row r="19039">
      <c r="A19039" t="inlineStr">
        <is>
          <t>totstellen</t>
        </is>
      </c>
      <c r="B19039" t="inlineStr"/>
      <c r="C19039" t="inlineStr"/>
      <c r="D19039">
        <f> sich totstellen +</f>
        <v/>
      </c>
    </row>
    <row r="19040">
      <c r="A19040" t="inlineStr">
        <is>
          <t>Toupet</t>
        </is>
      </c>
      <c r="B19040" t="inlineStr"/>
      <c r="C19040" t="inlineStr"/>
      <c r="D19040" t="inlineStr">
        <is>
          <t>bím tóc giả, chùm tóc giả</t>
        </is>
      </c>
    </row>
    <row r="19041">
      <c r="A19041" t="inlineStr">
        <is>
          <t>Tour</t>
        </is>
      </c>
      <c r="B19041" t="inlineStr"/>
      <c r="C19041" t="inlineStr"/>
      <c r="D19041" t="inlineStr">
        <is>
          <t>lần, lượt, đợi, cơn, chầu, cuộc vật lộn, cuộc chiến đấu, cuộc đọ sức - cuộc đi chơi, cuộc đi chơi tập thể với giá hạ có định hạn ngày đi ngày về), cuộc đi tham quan, cuộc đánh thọc ra, sự đi trệch, sự trệch khỏi trục - vật hình tròn, khoanh, vòng tròn, vòng, sự quay, sự tuần hoàn, chu kỳ, phạm vi, lĩnh vực, sự đi vòng, sự đi tua, cuộc kinh lý, cuộc đi dạo, cuộc tuần tra, tuần chầu, hiệp, vòng thi đấu - hội, tràng, loạt, thanh thang round of a ladder), phát, viên đạn, canông, quanh, xung quanh, vòng quanh - cuộc đi, cuộc đi du lịch - cuộc dạo chơi, cuộc du ngoạn, chuyến đi, cuộc hành trình, sự vượt biển, bước nhẹ, bước trật, bước hụt, sự vấp, sự hụt chân, sai lầm, sai sót, lỗi, sự nói lỡ lời, sự ngáng, sự ngoéo chân - cái ngáng, cái ngoéo chân, mẻ cá câu được, sự nhả, thiết bị nhả - vòng quay, vòng cuộn, vòng xoắn, sự đổi hướng, sự rẽ, chỗ ngoặt, chỗ rẽ, chiều hướng, sự diễn biến, sự thay đổi, khuynh hướng, thiên hướng, năng khiếu, tâm tính, tính khí, phiên, thời gian hoạt động ngắn - dự kiến, ý định, mục đích, hành vi, hành động, cách đối đãi, tiết mục, sự thấy kinh, chữ sắp ngược, sự xúc động, cú, vố = die krumme Tour + = auf die krumme Tour +</t>
        </is>
      </c>
    </row>
    <row r="19042">
      <c r="A19042" t="inlineStr">
        <is>
          <t>Touren</t>
        </is>
      </c>
      <c r="B19042" t="inlineStr"/>
      <c r="C19042" t="inlineStr"/>
      <c r="D19042">
        <f> auf Touren bringen + = wieder auf Touren kommen + = auf vollen Touren arbeiten +</f>
        <v/>
      </c>
    </row>
    <row r="19043">
      <c r="A19043" t="inlineStr">
        <is>
          <t>Tourenrad</t>
        </is>
      </c>
      <c r="B19043" t="inlineStr"/>
      <c r="C19043" t="inlineStr"/>
      <c r="D19043" t="inlineStr">
        <is>
          <t>tàu thả neo ở vũng tàu, ngựa dùng đi đường, xe đạp dùng đi đường, khách du lịch từng trải, xe ô tô không mui hai chỗ ngồi</t>
        </is>
      </c>
    </row>
    <row r="19044">
      <c r="A19044" t="inlineStr">
        <is>
          <t>Tourenwagen</t>
        </is>
      </c>
      <c r="B19044" t="inlineStr"/>
      <c r="C19044" t="inlineStr"/>
      <c r="D19044" t="inlineStr">
        <is>
          <t>xe ô tô du lịch, máy bay du lịch, tourist</t>
        </is>
      </c>
    </row>
    <row r="19045">
      <c r="A19045" t="inlineStr">
        <is>
          <t>Tourist</t>
        </is>
      </c>
      <c r="B19045" t="inlineStr"/>
      <c r="C19045" t="inlineStr"/>
      <c r="D19045" t="inlineStr">
        <is>
          <t>người đi tham quan - nhà du lịch, khách du lịch</t>
        </is>
      </c>
    </row>
    <row r="19046">
      <c r="A19046" t="inlineStr">
        <is>
          <t>Tournee</t>
        </is>
      </c>
      <c r="B19046" t="inlineStr"/>
      <c r="C19046" t="inlineStr"/>
      <c r="D19046" t="inlineStr">
        <is>
          <t>cuộc đi, cuộc đi du lịch, cuộc đi chơi, cuộc đi dạo, cuộc kinh lý</t>
        </is>
      </c>
    </row>
    <row r="19047">
      <c r="A19047" t="inlineStr">
        <is>
          <t>Toxikologe</t>
        </is>
      </c>
      <c r="B19047" t="inlineStr"/>
      <c r="C19047" t="inlineStr"/>
      <c r="D19047" t="inlineStr">
        <is>
          <t>nhà nghiên cứu chất độc</t>
        </is>
      </c>
    </row>
    <row r="19048">
      <c r="A19048" t="inlineStr">
        <is>
          <t>Toxikologie</t>
        </is>
      </c>
      <c r="B19048" t="inlineStr"/>
      <c r="C19048" t="inlineStr"/>
      <c r="D19048" t="inlineStr">
        <is>
          <t>khoa chất độc</t>
        </is>
      </c>
    </row>
    <row r="19049">
      <c r="A19049" t="inlineStr">
        <is>
          <t>toxikologisch</t>
        </is>
      </c>
      <c r="B19049" t="inlineStr"/>
      <c r="C19049" t="inlineStr"/>
      <c r="D19049" t="inlineStr">
        <is>
          <t>khoa chất độc</t>
        </is>
      </c>
    </row>
    <row r="19050">
      <c r="A19050" t="inlineStr">
        <is>
          <t>Trab</t>
        </is>
      </c>
      <c r="B19050" t="inlineStr"/>
      <c r="C19050" t="inlineStr"/>
      <c r="D19050" t="inlineStr">
        <is>
          <t>cái lắc nhẹ, cái xóc nhẹ, cái đẩy nhẹ, cái hích nhẹ, bước đi chậm chạp, nước kiệu chậm = der Trab + = Trab reiten + = auf Trab bringen + = der gleichmäßige Trab + = im Trab vorführen +</t>
        </is>
      </c>
    </row>
    <row r="19051">
      <c r="A19051" t="inlineStr">
        <is>
          <t>Trabant</t>
        </is>
      </c>
      <c r="B19051" t="inlineStr"/>
      <c r="C19051" t="inlineStr"/>
      <c r="D19051" t="inlineStr">
        <is>
          <t>vệ tinh, vệ tinh nhân tạo, người tuỳ tùng, người hầu, tay sai, nước chư hầu satellite state), thứ yếu</t>
        </is>
      </c>
    </row>
    <row r="19052">
      <c r="A19052" t="inlineStr">
        <is>
          <t>Trabantenstadt</t>
        </is>
      </c>
      <c r="B19052" t="inlineStr"/>
      <c r="C19052" t="inlineStr"/>
      <c r="D19052" t="inlineStr">
        <is>
          <t>thành phố vệ tinh</t>
        </is>
      </c>
    </row>
    <row r="19053">
      <c r="A19053" t="inlineStr">
        <is>
          <t>Traber</t>
        </is>
      </c>
      <c r="B19053" t="inlineStr"/>
      <c r="C19053" t="inlineStr"/>
      <c r="D19053" t="inlineStr">
        <is>
          <t>ngựa chạy nước kiệu, chân giò, chân, cẳng</t>
        </is>
      </c>
    </row>
    <row r="19054">
      <c r="A19054" t="inlineStr">
        <is>
          <t>Tracht</t>
        </is>
      </c>
      <c r="B19054" t="inlineStr"/>
      <c r="C19054" t="inlineStr"/>
      <c r="D19054" t="inlineStr">
        <is>
          <t>đồ thêu trang trí trên áo thầy tu, quần áo, y phục, đồ trang sức, đồ trang điểm - sự dàn trận, sự bày binh bố trận, lực lượng quân đội, dãy sắp xếp ngay ngắn, hàng ngũ chỉnh tề, danh sách hội thẩm, mạng anten antenna array) - sừng hươu, sừng nai - cách ăn mặc, trang phục, phục sức - - chế phục, tư cách hội viên phường hội của Luân-ddôn, tiền mua cỏ cho ngựa, sự cho chiếm hữu - sự mang, sự dùng, sự mặc, giầy dép, sự chịu mòn, sự mặc được, sự dùng được, sự hao mòn, sự mòn, sự hư hỏng, sự giảm trọng lượng = die Tracht +</t>
        </is>
      </c>
    </row>
    <row r="19055">
      <c r="A19055" t="inlineStr">
        <is>
          <t>Trachten</t>
        </is>
      </c>
      <c r="B19055" t="inlineStr"/>
      <c r="C19055" t="inlineStr"/>
      <c r="D19055" t="inlineStr">
        <is>
          <t>sự đuổi theo, sự đuổi bắt, sự truy nã, sự truy kích, sự theo đuổi, sự đeo đuổi, sự đi tìm, sự mưu cầu, nghề nghiệp theo đuổi, công việc đeo đuổi, thú vui đeo đuổi</t>
        </is>
      </c>
    </row>
    <row r="19056">
      <c r="A19056" t="inlineStr">
        <is>
          <t>trachten</t>
        </is>
      </c>
      <c r="B19056" t="inlineStr"/>
      <c r="C19056" t="inlineStr"/>
      <c r="D19056" t="inlineStr">
        <is>
          <t>thiết tha, mong mỏi, khao khát, lên, dâng lên, bay lên = trachten + = trachten nach + = nach etwas trachten +</t>
        </is>
      </c>
    </row>
    <row r="19057">
      <c r="A19057" t="inlineStr">
        <is>
          <t>Tradition</t>
        </is>
      </c>
      <c r="B19057" t="inlineStr"/>
      <c r="C19057" t="inlineStr"/>
      <c r="D19057" t="inlineStr">
        <is>
          <t>sự truyền miệng, truyền thuyết, truyền thống = der Tradition verhaftet sein +</t>
        </is>
      </c>
    </row>
    <row r="19058">
      <c r="A19058" t="inlineStr">
        <is>
          <t>traditionell</t>
        </is>
      </c>
      <c r="B19058" t="inlineStr"/>
      <c r="C19058" t="inlineStr"/>
      <c r="D19058" t="inlineStr">
        <is>
          <t>truyền thống, theo truyền thống, theo lối cổ, theo lệ cổ</t>
        </is>
      </c>
    </row>
    <row r="19059">
      <c r="A19059" t="inlineStr">
        <is>
          <t>Tragbahre</t>
        </is>
      </c>
      <c r="B19059" t="inlineStr"/>
      <c r="C19059" t="inlineStr"/>
      <c r="D19059" t="inlineStr">
        <is>
          <t>rác rưởi bừa bãi, ổ rơm, lượt rơm phủ, rơm trộn phân, phân chuồng, lứa đẻ chó, mèo, lợn), kiệu, cáng - người căng, người kéo, vật để nong, vật để căng, khung căng, cái cáng, ván đạp chân, gạch lát dọc, đá lát dọc, sự nói ngoa, lời nói dối</t>
        </is>
      </c>
    </row>
    <row r="19060">
      <c r="A19060" t="inlineStr">
        <is>
          <t>Tragbalken</t>
        </is>
      </c>
      <c r="B19060" t="inlineStr"/>
      <c r="C19060" t="inlineStr"/>
      <c r="D19060" t="inlineStr">
        <is>
          <t>cái xà nhà, cái rầm cái, cái rầm cầu, cột</t>
        </is>
      </c>
    </row>
    <row r="19061">
      <c r="A19061" t="inlineStr">
        <is>
          <t>tragbar</t>
        </is>
      </c>
      <c r="B19061" t="inlineStr"/>
      <c r="C19061" t="inlineStr"/>
      <c r="D19061" t="inlineStr">
        <is>
          <t>có thể chịu đựng được, có thể khoan thứ được - có thể mang theo, xách tay, di động - có thể dung thứ được, có thể chứng minh được - có thể mặc được, có thể bận được, có thể đi được, có thể đội được = tragbar +</t>
        </is>
      </c>
    </row>
    <row r="19062">
      <c r="A19062" t="inlineStr">
        <is>
          <t>Tragbarkeit</t>
        </is>
      </c>
      <c r="B19062" t="inlineStr"/>
      <c r="C19062" t="inlineStr"/>
      <c r="D19062" t="inlineStr">
        <is>
          <t>tính dễ mang theo, tính xách tay được</t>
        </is>
      </c>
    </row>
    <row r="19063">
      <c r="A19063" t="inlineStr">
        <is>
          <t>Trage</t>
        </is>
      </c>
      <c r="B19063" t="inlineStr"/>
      <c r="C19063" t="inlineStr"/>
      <c r="D19063" t="inlineStr">
        <is>
          <t>gò, đống, nấm mồ, lợn thiến - rác rưởi bừa bãi, ổ rơm, lượt rơm phủ, rơm trộn phân, phân chuồng, lứa đẻ chó, mèo, lợn), kiệu, cáng - người căng, người kéo, vật để nong, vật để căng, khung căng, cái cáng, ván đạp chân, gạch lát dọc, đá lát dọc, sự nói ngoa, lời nói dối</t>
        </is>
      </c>
    </row>
    <row r="19064">
      <c r="A19064" t="inlineStr">
        <is>
          <t>Tragen</t>
        </is>
      </c>
      <c r="B19064" t="inlineStr"/>
      <c r="C19064" t="inlineStr"/>
      <c r="D19064" t="inlineStr">
        <is>
          <t>hoa quả - sự mang, sự dùng, sự mặc, quần áo, giầy dép, sự chịu mòn, sự mặc được, sự dùng được, sự hao mòn, sự mòn, sự hư hỏng, sự giảm trọng lượng = das Tragen +</t>
        </is>
      </c>
    </row>
    <row r="19065">
      <c r="A19065" t="inlineStr">
        <is>
          <t>tragen</t>
        </is>
      </c>
      <c r="B19065" t="inlineStr"/>
      <c r="C19065" t="inlineStr"/>
      <c r="D19065" t="inlineStr">
        <is>
          <t>mang, cầm, vác, đội, đeo, ôm, chịu, chịu đựng, sinh, sinh sản, sinh lợi, chống đỡ, đỡ, có hiệu lực, ăn thua, rẽ, quay, hướng về, ở vào, đầu cơ giá hạ, làm cho sụt giá - khuân, chở, ẵm, đem theo, mang theo, tích trữ, nhớ được, mang lại, kèm theo, chứa đựng, dẫn, đưa, truyền, chống, có tầm, đạt tới, tầm xa, tới, đi xa, vọng xa, đăng, sang, nhớ, làm dài ra, kéo cao lên - tiếp nối, thắng, lấy được, chiếm được, đoạt được, thuyết phục được, vượt qua, được thông qua, được chấp nhận, giành được thắng lợi cho ta, có dáng dấp, đi theo kiểu, giữ theo kiểu, có thái độ - xử sự, cư xử, ăn ở - cam chịu, chịu được, kéo dài, tồn tại - nắm, giữ, nắm giữ, giữ vững, ở, chứa, giam giữ, nén, nín, kìm lại, bắt phải giữ lời hứa, choán, xâm chiếm, thu hút, lôi cuốn, có ý nghĩ là, cho là, xem là, coi là, tin rằng, quyết định là - tổ chức, tiến hành, nói, đúng, theo, theo đuổi, tiếp tục đi theo, giữ chắc &amp; ), tiếp tục, còn mãi, cứ vẫn, có giá trị, có thể áp dụng to hold good, to hold true), phủ định + with) tán thành - hold! đứng lại, dừng lại, đợi một tí! - truyền sức mạnh, khuyến khích, dung thứ, nuôi nấng, cấp dưỡng, ủng hộ, chứng minh, xác minh, đóng giỏi - giữ vững được, chống cự, nhận, chấp nhận, xác nhận, hiện - mặc, để, dùng mòn, dùng cũ, dùng hỏng, làm cho tiều tuỵ, làm cho hao mòn, phá hoại dần &amp; ), dùng mãi cho quen, dùng mãi cho vừa, dùng mãi cho khớp, có, tỏ, tỏ ra, mòn đi - bị mòn, bị dùng hỏng, cũ đi, dần dần quen, dần dần vừa, dùng, dùng được, dần dần trở nên = tragen + = tragen + = zu tragen + = weiter tragen + = in sich tragen + = sich gut tragen +</t>
        </is>
      </c>
    </row>
    <row r="19066">
      <c r="A19066" t="inlineStr">
        <is>
          <t>Tragik</t>
        </is>
      </c>
      <c r="B19066" t="inlineStr"/>
      <c r="C19066" t="inlineStr"/>
      <c r="D19066" t="inlineStr">
        <is>
          <t>bi kịch, tấn bi kịch, tấn thảm kịch</t>
        </is>
      </c>
    </row>
    <row r="19067">
      <c r="A19067" t="inlineStr">
        <is>
          <t>Tragiker</t>
        </is>
      </c>
      <c r="B19067" t="inlineStr"/>
      <c r="C19067" t="inlineStr"/>
      <c r="D19067" t="inlineStr">
        <is>
          <t>tác giả bi kịch, diễn viên bi kịch</t>
        </is>
      </c>
    </row>
    <row r="19068">
      <c r="A19068" t="inlineStr">
        <is>
          <t>tragikomisch</t>
        </is>
      </c>
      <c r="B19068" t="inlineStr"/>
      <c r="C19068" t="inlineStr"/>
      <c r="D19068" t="inlineStr">
        <is>
          <t>bi hài kịch, vừa bi vừa hài</t>
        </is>
      </c>
    </row>
    <row r="19069">
      <c r="A19069" t="inlineStr">
        <is>
          <t>tragisch</t>
        </is>
      </c>
      <c r="B19069" t="inlineStr"/>
      <c r="C19069" t="inlineStr"/>
      <c r="D19069" t="inlineStr">
        <is>
          <t>bi kịch, bi thảm, thảm thương = etwas tragisch nehmen +</t>
        </is>
      </c>
    </row>
    <row r="19070">
      <c r="A19070" t="inlineStr">
        <is>
          <t>Tragriemen</t>
        </is>
      </c>
      <c r="B19070" t="inlineStr"/>
      <c r="C19070" t="inlineStr"/>
      <c r="D19070" t="inlineStr">
        <is>
          <t>đai yên, đường vòng quanh, chu vi - rượu mạnh pha đường và nước nóng, ná bắn đá, súng cao su, dây đeo, dây quàng, băng đeo - dây, đai da, dây liếc dao cạo, bản giằng, cánh bản lề, trận đòn bằng dây da</t>
        </is>
      </c>
    </row>
    <row r="19071">
      <c r="A19071" t="inlineStr">
        <is>
          <t>Tragweite</t>
        </is>
      </c>
      <c r="B19071" t="inlineStr"/>
      <c r="C19071" t="inlineStr"/>
      <c r="D19071" t="inlineStr">
        <is>
          <t>dãy, hàng, phạm vị, lĩnh vực, trình độ, loại, tầm, tầm đạn, tầm bay xa, tầm truyền đạt, sân tập bắn, lò bếp, bâi cỏ rộng, vùng = ein Problem in seiner ganzen Tragweite erfassen +</t>
        </is>
      </c>
    </row>
    <row r="19072">
      <c r="A19072" t="inlineStr">
        <is>
          <t>Trainer</t>
        </is>
      </c>
      <c r="B19072" t="inlineStr"/>
      <c r="C19072" t="inlineStr"/>
      <c r="D19072" t="inlineStr">
        <is>
          <t>người bấm giờ, đồng hồ bấm giờ - người dạy, người huấn luyện, huấn luyện viên = der Trainer +</t>
        </is>
      </c>
    </row>
    <row r="19073">
      <c r="A19073" t="inlineStr">
        <is>
          <t>trainieren</t>
        </is>
      </c>
      <c r="B19073" t="inlineStr"/>
      <c r="C19073" t="inlineStr"/>
      <c r="D19073" t="inlineStr">
        <is>
          <t>chở bằng xe ngựa, dạy kèm, dạy tư, kèm, huấn luyện, luyện tập, hướng dẫn bằng điện đài khi bay đêm, dặn dò, gợi ý, cung cấp tài liệu, cung cấp số liệu, đi bằng xe ngựa, học tư - làm, thi hành, thực hiện, hành, sử dụng, tập luyện, rèn luyện, thử thách, dạng bị động quấy rầy, làm phiền khổ, làm băn khoăn, làm lo âu, rèn luyện thân thể - thực hành, đem thực hành, tập, âm mưu, mưu đồ, làm nghề, hành nghề, lợi dụng, bịp, lừa bịp - dạy, dạy dỗ, đào tạo, tập dượt, uốn, chĩa, đi xe lửa, tập luyện tập dượt - tắm trong chậu, cho vào chậu, đựng vào chậu, trồng vào chậu, tắm chậu, tập lái xuồng, tập chèo xuồng</t>
        </is>
      </c>
    </row>
    <row r="19074">
      <c r="A19074" t="inlineStr">
        <is>
          <t>trainiert</t>
        </is>
      </c>
      <c r="B19074" t="inlineStr"/>
      <c r="C19074" t="inlineStr"/>
      <c r="D19074" t="inlineStr">
        <is>
          <t>khoa học, có hệ thống, chính xác, có kỹ thuật</t>
        </is>
      </c>
    </row>
    <row r="19075">
      <c r="A19075" t="inlineStr">
        <is>
          <t>Training</t>
        </is>
      </c>
      <c r="B19075" t="inlineStr"/>
      <c r="C19075" t="inlineStr"/>
      <c r="D19075" t="inlineStr">
        <is>
          <t>sự dạy dỗ, sự rèn luyện, sự đào tạo, sự tập dượt, sự uốn cây, sự chĩa súng, sự nhắm bắn - buổi luyện tập = aus dem Training + = das autogene Training + = das geistige Training +</t>
        </is>
      </c>
    </row>
    <row r="19076">
      <c r="A19076" t="inlineStr">
        <is>
          <t>Trakt</t>
        </is>
      </c>
      <c r="B19076" t="inlineStr"/>
      <c r="C19076" t="inlineStr"/>
      <c r="D19076" t="inlineStr">
        <is>
          <t>vùng, miền, dải, bộ máy, đường, khoảng, luận văn ngắn</t>
        </is>
      </c>
    </row>
    <row r="19077">
      <c r="A19077" t="inlineStr">
        <is>
          <t>Traktor</t>
        </is>
      </c>
      <c r="B19077" t="inlineStr"/>
      <c r="C19077" t="inlineStr"/>
      <c r="D19077" t="inlineStr">
        <is>
          <t>máy kéo, máy bay cánh quạt kéo</t>
        </is>
      </c>
    </row>
    <row r="19078">
      <c r="A19078" t="inlineStr">
        <is>
          <t>Trampeln</t>
        </is>
      </c>
      <c r="B19078" t="inlineStr"/>
      <c r="C19078" t="inlineStr"/>
      <c r="D19078" t="inlineStr">
        <is>
          <t>tiếng đi nặng nề, cuộc đi bộ dài, người đi lang thang, lối sống lang thang, tàu hàng chạy không theo đường nhất định, người đàn bà đĩ thoã, người con gái đĩ thoã - sự giậm, tiếng giậm, sự giẫm nát, sự chà đạp, sự giày xéo</t>
        </is>
      </c>
    </row>
    <row r="19079">
      <c r="A19079" t="inlineStr">
        <is>
          <t>trampeln</t>
        </is>
      </c>
      <c r="B19079" t="inlineStr"/>
      <c r="C19079" t="inlineStr"/>
      <c r="D19079" t="inlineStr">
        <is>
          <t>trồng thành bụi, kết thành khối, kết thành cục, đóng miếng da phủ gót - nhảy lên vì sung sướng, nhảy lên vì đắc thắng - giậm, đóng dấu lên, in dấu lên, dán tem vào, nghiền, chứng tỏ, tỏ rõ, in vào, giậm chân - giẫm đạp, giẫm lên, giẫm nát, chà đạp, giày xéo = trampeln +</t>
        </is>
      </c>
    </row>
    <row r="19080">
      <c r="A19080" t="inlineStr">
        <is>
          <t>Trampelpfad</t>
        </is>
      </c>
      <c r="B19080" t="inlineStr"/>
      <c r="C19080" t="inlineStr"/>
      <c r="D19080" t="inlineStr">
        <is>
          <t>vạch, vệt dài, vết, dấu vết, đường, đường mòn, đuôi, vệt, vết chân, đường đi</t>
        </is>
      </c>
    </row>
    <row r="19081">
      <c r="A19081" t="inlineStr">
        <is>
          <t>Trampeltier</t>
        </is>
      </c>
      <c r="B19081" t="inlineStr"/>
      <c r="C19081" t="inlineStr"/>
      <c r="D19081">
        <f> das Trampeltier +</f>
        <v/>
      </c>
    </row>
    <row r="19082">
      <c r="A19082" t="inlineStr">
        <is>
          <t>trampen</t>
        </is>
      </c>
      <c r="B19082" t="inlineStr"/>
      <c r="C19082" t="inlineStr"/>
      <c r="D19082" t="inlineStr">
        <is>
          <t>bước nặng nề, đi bộ, cuốc bộ, đi lang thang</t>
        </is>
      </c>
    </row>
    <row r="19083">
      <c r="A19083" t="inlineStr">
        <is>
          <t>Trance</t>
        </is>
      </c>
      <c r="B19083" t="inlineStr"/>
      <c r="C19083" t="inlineStr"/>
      <c r="D19083" t="inlineStr">
        <is>
          <t>trạng thái hôn mê, sự nhập định, sự xuất thần</t>
        </is>
      </c>
    </row>
    <row r="19084">
      <c r="A19084" t="inlineStr">
        <is>
          <t>Tranchiermesser</t>
        </is>
      </c>
      <c r="B19084" t="inlineStr"/>
      <c r="C19084" t="inlineStr"/>
      <c r="D19084" t="inlineStr">
        <is>
          <t>thợ chạm, thợ khắc, người lạng thịt, dao lạng thịt, bộ đồ lạng</t>
        </is>
      </c>
    </row>
    <row r="19085">
      <c r="A19085" t="inlineStr">
        <is>
          <t>Trank</t>
        </is>
      </c>
      <c r="B19085" t="inlineStr"/>
      <c r="C19085" t="inlineStr"/>
      <c r="D19085" t="inlineStr">
        <is>
          <t>đồ uống - thức uống, rượu mạnh strong drink), hớp, ngụm, cốc, ly, thói rượu chè, thói nghiện rượu, biển = der Trank +</t>
        </is>
      </c>
    </row>
    <row r="19086">
      <c r="A19086" t="inlineStr">
        <is>
          <t>transatlantisch</t>
        </is>
      </c>
      <c r="B19086" t="inlineStr"/>
      <c r="C19086" t="inlineStr"/>
      <c r="D19086" t="inlineStr">
        <is>
          <t>bên kia Đại tây dương, vượt Đại tây dương</t>
        </is>
      </c>
    </row>
    <row r="19087">
      <c r="A19087" t="inlineStr">
        <is>
          <t>transferieren</t>
        </is>
      </c>
      <c r="B19087" t="inlineStr"/>
      <c r="C19087" t="inlineStr"/>
      <c r="D19087" t="inlineStr">
        <is>
          <t>dời, chuyển, dọn, nhượng, nhường, chuyển cho, đồ lại, in lại, thuyên chuyển, chuyển xe, đổi xe</t>
        </is>
      </c>
    </row>
    <row r="19088">
      <c r="A19088" t="inlineStr">
        <is>
          <t>transformieren</t>
        </is>
      </c>
      <c r="B19088" t="inlineStr"/>
      <c r="C19088" t="inlineStr"/>
      <c r="D19088" t="inlineStr">
        <is>
          <t>làm đổi tôn giáo, làm đổi đảng phái, đổi, biến đổi, biển thủ, thụt, tham ô - thay đổi, làm biến chất, làm biến tính - đùa làm biến hình, làm biến hoá</t>
        </is>
      </c>
    </row>
    <row r="19089">
      <c r="A19089" t="inlineStr">
        <is>
          <t>Transistor</t>
        </is>
      </c>
      <c r="B19089" t="inlineStr"/>
      <c r="C19089" t="inlineStr"/>
      <c r="D19089" t="inlineStr">
        <is>
          <t>Tranzito, bóng bán dẫn</t>
        </is>
      </c>
    </row>
    <row r="19090">
      <c r="A19090" t="inlineStr">
        <is>
          <t>transistorisiert</t>
        </is>
      </c>
      <c r="B19090" t="inlineStr"/>
      <c r="C19090" t="inlineStr"/>
      <c r="D19090" t="inlineStr">
        <is>
          <t>có lắp tranzito</t>
        </is>
      </c>
    </row>
    <row r="19091">
      <c r="A19091" t="inlineStr">
        <is>
          <t>transitiv</t>
        </is>
      </c>
      <c r="B19091" t="inlineStr"/>
      <c r="C19091" t="inlineStr"/>
      <c r="D19091" t="inlineStr">
        <is>
          <t>ngoại động từ</t>
        </is>
      </c>
    </row>
    <row r="19092">
      <c r="A19092" t="inlineStr">
        <is>
          <t>transkribieren</t>
        </is>
      </c>
      <c r="B19092" t="inlineStr"/>
      <c r="C19092" t="inlineStr"/>
      <c r="D19092" t="inlineStr">
        <is>
          <t>sao lại, chép lại, phiên âm, chuyển biên, ghi lại để phát thanh, phát thanh theo chương trình đã ghi lại</t>
        </is>
      </c>
    </row>
    <row r="19093">
      <c r="A19093" t="inlineStr">
        <is>
          <t>Transparent</t>
        </is>
      </c>
      <c r="B19093" t="inlineStr"/>
      <c r="C19093" t="inlineStr"/>
      <c r="D19093" t="inlineStr">
        <is>
          <t>ngọn cờ, biểu ngữ, đầu đề chữ lớn suốt mặt trang báo - transparence, kính ảnh phim đèn chiếu, giấy bóng kinh</t>
        </is>
      </c>
    </row>
    <row r="19094">
      <c r="A19094" t="inlineStr">
        <is>
          <t>transparent</t>
        </is>
      </c>
      <c r="B19094" t="inlineStr"/>
      <c r="C19094" t="inlineStr"/>
      <c r="D19094" t="inlineStr">
        <is>
          <t>trong mờ - trong, trong suốt, trong veo, trong sáng, rõ ràng, sáng suốt - trong trẻo, trong sạch, rõ rệt</t>
        </is>
      </c>
    </row>
    <row r="19095">
      <c r="A19095" t="inlineStr">
        <is>
          <t>Transparenz</t>
        </is>
      </c>
      <c r="B19095" t="inlineStr"/>
      <c r="C19095" t="inlineStr"/>
      <c r="D19095" t="inlineStr">
        <is>
          <t>transparence, kính ảnh phim đèn chiếu, giấy bóng kinh</t>
        </is>
      </c>
    </row>
    <row r="19096">
      <c r="A19096" t="inlineStr">
        <is>
          <t>transplantieren</t>
        </is>
      </c>
      <c r="B19096" t="inlineStr"/>
      <c r="C19096" t="inlineStr"/>
      <c r="D19096" t="inlineStr">
        <is>
          <t>ra ngôi, cấy, đưa ra nơi khác, di thực, ghép = transplantieren +</t>
        </is>
      </c>
    </row>
    <row r="19097">
      <c r="A19097" t="inlineStr">
        <is>
          <t>Transponieren</t>
        </is>
      </c>
      <c r="B19097" t="inlineStr"/>
      <c r="C19097" t="inlineStr"/>
      <c r="D19097" t="inlineStr">
        <is>
          <t>sự đổi chỗ, sự đặt đảo, sự chuyển vị, sự chuyển vế, sự dịch giọng</t>
        </is>
      </c>
    </row>
    <row r="19098">
      <c r="A19098" t="inlineStr">
        <is>
          <t>transponieren</t>
        </is>
      </c>
      <c r="B19098" t="inlineStr"/>
      <c r="C19098" t="inlineStr"/>
      <c r="D19098" t="inlineStr">
        <is>
          <t>đổi chỗ, đặt đảo, chuyển vị, chuyển vế, dịch giọng</t>
        </is>
      </c>
    </row>
    <row r="19099">
      <c r="A19099" t="inlineStr">
        <is>
          <t>transportabel</t>
        </is>
      </c>
      <c r="B19099" t="inlineStr"/>
      <c r="C19099" t="inlineStr"/>
      <c r="D19099" t="inlineStr">
        <is>
          <t>có thể chuyên chở được, có thể vận chuyển được, có thể bị kết tội đi đày, có thể đưa đến tội đi đày</t>
        </is>
      </c>
    </row>
    <row r="19100">
      <c r="A19100" t="inlineStr">
        <is>
          <t>Transporteur</t>
        </is>
      </c>
      <c r="B19100" t="inlineStr"/>
      <c r="C19100" t="inlineStr"/>
      <c r="D19100" t="inlineStr">
        <is>
          <t>người đưa, người mang, người chuyên chở, hãng vận tải, cái đèo hang, người mang mầm bệnh, vật mang mầm bệnh, tàu chuyên chở, tàu sân bay air-craft carrier), chim bồ câu đưa thư carrier pigeon) - vật mang, vật đỡ, giá đỡ, chất mang, phần tử mang = der Transporteur +</t>
        </is>
      </c>
    </row>
    <row r="19101">
      <c r="A19101" t="inlineStr">
        <is>
          <t>transportierbar</t>
        </is>
      </c>
      <c r="B19101" t="inlineStr"/>
      <c r="C19101" t="inlineStr"/>
      <c r="D19101" t="inlineStr">
        <is>
          <t>có thể mang theo, xách tay, di động</t>
        </is>
      </c>
    </row>
    <row r="19102">
      <c r="A19102" t="inlineStr">
        <is>
          <t>transportieren</t>
        </is>
      </c>
      <c r="B19102" t="inlineStr"/>
      <c r="C19102" t="inlineStr"/>
      <c r="D19102" t="inlineStr">
        <is>
          <t>chở, chuyên chở, vận chuyển, truyền, truyền đạt, chuyển, chuyển nhượng, sang tên - xúc tiến, đẩy mạnh, gửi, gửi chuyển tiếp - cầm, sờ mó, vận dụng, sử dụng, điều khiển, đối xử, đối đãi, luận giải, nghiên cứu, bàn về, quản lý, xử lý, chỉ huy, buôn bán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trông nom, xô vào, lao vào - đụng vào, đâm vào, chọc vào, luồn, đưa lướt đi, đổ tràn trề, đổ chứa chan, đổ lai láng, chảy đầm đìa, chảy ròng ròng, cho ra đồng cỏ, buôn lậu, khâu lược, gạch, vẽ, đặt, để cho chất đống, đem, đề cử - giới thiệu, ủng hộ - 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vận tải, gây xúc cảm mạnh, đày, kết tội phát vãng = transportieren +</t>
        </is>
      </c>
    </row>
    <row r="19103">
      <c r="A19103" t="inlineStr">
        <is>
          <t>transzendent</t>
        </is>
      </c>
      <c r="B19103" t="inlineStr"/>
      <c r="C19103" t="inlineStr"/>
      <c r="D19103" t="inlineStr">
        <is>
          <t>siêu việt, vượt lên hẳn, hơn hẳn, siêu nghiệm - tiên nghiệm, transcendent, mơ hồ, trừu tượng, không rõ ràng, huyền ảo</t>
        </is>
      </c>
    </row>
    <row r="19104">
      <c r="A19104" t="inlineStr">
        <is>
          <t>Trapez</t>
        </is>
      </c>
      <c r="B19104" t="inlineStr"/>
      <c r="C19104" t="inlineStr"/>
      <c r="D19104" t="inlineStr">
        <is>
          <t>đu, xà treo, hình thang</t>
        </is>
      </c>
    </row>
    <row r="19105">
      <c r="A19105" t="inlineStr">
        <is>
          <t>Trapper</t>
        </is>
      </c>
      <c r="B19105" t="inlineStr"/>
      <c r="C19105" t="inlineStr"/>
      <c r="D19105" t="inlineStr">
        <is>
          <t>người đánh bẫy, người giữ cửa thông hơi</t>
        </is>
      </c>
    </row>
    <row r="19106">
      <c r="A19106" t="inlineStr">
        <is>
          <t>Trasse</t>
        </is>
      </c>
      <c r="B19106" t="inlineStr"/>
      <c r="C19106" t="inlineStr"/>
      <c r="D19106" t="inlineStr">
        <is>
          <t>tuyến đường, đường đi, raut) lệnh hành quân</t>
        </is>
      </c>
    </row>
    <row r="19107">
      <c r="A19107" t="inlineStr">
        <is>
          <t>Tratsch</t>
        </is>
      </c>
      <c r="B19107" t="inlineStr"/>
      <c r="C19107" t="inlineStr"/>
      <c r="D19107" t="inlineStr">
        <is>
          <t>chuyện ngồi lê đôi mách, chuyện tầm phào, tin đồn nhảm, người hay ngồi lê đôi mách, người hay nói chuyện tầm phào, chuyện nhặt nhạnh</t>
        </is>
      </c>
    </row>
    <row r="19108">
      <c r="A19108" t="inlineStr">
        <is>
          <t>tratschen</t>
        </is>
      </c>
      <c r="B19108" t="inlineStr"/>
      <c r="C19108" t="inlineStr"/>
      <c r="D19108" t="inlineStr">
        <is>
          <t>ngồi lê đôi mách, nói chuyện tầm phào, viết theo lối nói chuyện tầm phào - ba hoa, nói ba láp</t>
        </is>
      </c>
    </row>
    <row r="19109">
      <c r="A19109" t="inlineStr">
        <is>
          <t>Tratscher</t>
        </is>
      </c>
      <c r="B19109" t="inlineStr"/>
      <c r="C19109" t="inlineStr"/>
      <c r="D19109" t="inlineStr">
        <is>
          <t>lái, lái buôn</t>
        </is>
      </c>
    </row>
    <row r="19110">
      <c r="A19110" t="inlineStr">
        <is>
          <t>Traube</t>
        </is>
      </c>
      <c r="B19110" t="inlineStr"/>
      <c r="C19110" t="inlineStr"/>
      <c r="D19110" t="inlineStr">
        <is>
          <t>búi, chùm, bó, cụm, buồng, đàn, bầy, bọn, lũ - đám - quả nho, grape-shot, bệnh sưng chùm nho chân, ngựa, lừa)</t>
        </is>
      </c>
    </row>
    <row r="19111">
      <c r="A19111" t="inlineStr">
        <is>
          <t>Traubenlese</t>
        </is>
      </c>
      <c r="B19111" t="inlineStr"/>
      <c r="C19111" t="inlineStr"/>
      <c r="D19111" t="inlineStr">
        <is>
          <t>sự hái nho, mùa hái nho, nho hái về, năm được mùa nho, miền sản xuất nho, rượu chế ở miền sản xuất nho, rượu, loại cũ, loại đã quá thời</t>
        </is>
      </c>
    </row>
    <row r="19112">
      <c r="A19112" t="inlineStr">
        <is>
          <t>Traubensaft</t>
        </is>
      </c>
      <c r="B19112" t="inlineStr"/>
      <c r="C19112" t="inlineStr"/>
      <c r="D19112" t="inlineStr">
        <is>
          <t>máu, huyết, nhựa, nước ngọt, sự tàn sát, sự chém giết, sự đổ máu, tính khí, giống nòi, dòng dõi, họ hàng, gia đình, người lịch sự, người ăn diện young blood)</t>
        </is>
      </c>
    </row>
    <row r="19113">
      <c r="A19113" t="inlineStr">
        <is>
          <t>Traubenzucker</t>
        </is>
      </c>
      <c r="B19113" t="inlineStr"/>
      <c r="C19113" t="inlineStr"/>
      <c r="D19113" t="inlineStr">
        <is>
          <t>đextroza - Glucoza</t>
        </is>
      </c>
    </row>
    <row r="19114">
      <c r="A19114" t="inlineStr">
        <is>
          <t>trauen</t>
        </is>
      </c>
      <c r="B19114" t="inlineStr"/>
      <c r="C19114" t="inlineStr"/>
      <c r="D19114" t="inlineStr">
        <is>
          <t>tin, công nhận, cho là, vào sổ bên có - cưới, lấy, lấy vợ cho, lấy chồng cho, gả, làm lễ cưới cho ở nhà thờ, kết hợp chặt chẽ, kết hôn, lấy vợ, lấy chồng - tin cậy, tín nhiệm, trông cậy, hy vọng, giao phó, phó thác, uỷ thác, phó mặc, để mặc, bỏ mặc, bán chịu, cho chịu, trông mong - g chồng, cưới vợ cho, kết hôn với, làm lễ cưới cho, kết hợp, hoà hợp, lấy nhau, cưới nhau</t>
        </is>
      </c>
    </row>
    <row r="19115">
      <c r="A19115" t="inlineStr">
        <is>
          <t>Trauer</t>
        </is>
      </c>
      <c r="B19115" t="inlineStr"/>
      <c r="C19115" t="inlineStr"/>
      <c r="D19115" t="inlineStr">
        <is>
          <t>nỗi đau buồn, nỗi sầu khổ, nỗi thương tiếc - sự đau buồn, sự buồn rầu, tang, đồ tang - sự buồn bã - nỗi đau đớn, sự buồn phiền, sự kêu than, sự than van = Trauer ablegen + = Trauer anlegen +</t>
        </is>
      </c>
    </row>
    <row r="19116">
      <c r="A19116" t="inlineStr">
        <is>
          <t>Trauerfeier</t>
        </is>
      </c>
      <c r="B19116" t="inlineStr"/>
      <c r="C19116" t="inlineStr"/>
      <c r="D19116" t="inlineStr">
        <is>
          <t>việc chôn cất, việc mai táng - lễ tang, đám ma, nghi thức đám ma</t>
        </is>
      </c>
    </row>
    <row r="19117">
      <c r="A19117" t="inlineStr">
        <is>
          <t>Trauerflor</t>
        </is>
      </c>
      <c r="B19117" t="inlineStr"/>
      <c r="C19117" t="inlineStr"/>
      <c r="D19117" t="inlineStr">
        <is>
          <t>người khóc, người hay khóc, người khóc mướn, băng tang, mạng lưới tang, cổ tay áo màu trắng</t>
        </is>
      </c>
    </row>
    <row r="19118">
      <c r="A19118" t="inlineStr">
        <is>
          <t>trauernd</t>
        </is>
      </c>
      <c r="B19118" t="inlineStr"/>
      <c r="C19118" t="inlineStr"/>
      <c r="D19118" t="inlineStr">
        <is>
          <t>đang khóc, khóc lóc, chy nước, rỉ nước, rủ cành</t>
        </is>
      </c>
    </row>
    <row r="19119">
      <c r="A19119" t="inlineStr">
        <is>
          <t>Traufe</t>
        </is>
      </c>
      <c r="B19119" t="inlineStr"/>
      <c r="C19119" t="inlineStr"/>
      <c r="D19119" t="inlineStr">
        <is>
          <t>mái chìa - vòi, ống máng, hiệu cầm đồ, cây nước, cột nước, spout-hole = vom Regen in die Traufe kommen +</t>
        </is>
      </c>
    </row>
    <row r="19120">
      <c r="A19120" t="inlineStr">
        <is>
          <t>Traum</t>
        </is>
      </c>
      <c r="B19120" t="inlineStr"/>
      <c r="C19120" t="inlineStr"/>
      <c r="D19120" t="inlineStr">
        <is>
          <t>giấc mơ, giấc mộng, sự mơ mộng, sự mơ màng, sự mộng tưởng, điều mơ tưởng, điều mơ ước, điều kỳ ảo như trong giấc mơ = nicht im Traum denken + = das wäre mir nicht im Traum eingefallen +</t>
        </is>
      </c>
    </row>
    <row r="19121">
      <c r="A19121" t="inlineStr">
        <is>
          <t>Trauma</t>
        </is>
      </c>
      <c r="B19121" t="inlineStr"/>
      <c r="C19121" t="inlineStr"/>
      <c r="D19121" t="inlineStr">
        <is>
          <t>chấn thương</t>
        </is>
      </c>
    </row>
    <row r="19122">
      <c r="A19122" t="inlineStr">
        <is>
          <t>Traumbild</t>
        </is>
      </c>
      <c r="B19122" t="inlineStr"/>
      <c r="C19122" t="inlineStr"/>
      <c r="D19122" t="inlineStr">
        <is>
          <t>ma, bóng ma, ảo ảnh, ảo tượng, ảo tưởng, hão huyền, không có thực - sự nhìn, sức nhìn, điều mơ thấy, cảnh mộng, sự hiện hình yêu ma, ảo cảnh, ảo mộng, sức tưởng tượng, sự sắc bén khôn ngoan về chính trị</t>
        </is>
      </c>
    </row>
    <row r="19123">
      <c r="A19123" t="inlineStr">
        <is>
          <t>Traume</t>
        </is>
      </c>
      <c r="B19123" t="inlineStr"/>
      <c r="C19123" t="inlineStr"/>
      <c r="D19123" t="inlineStr">
        <is>
          <t>thấy như trong giấc mơ</t>
        </is>
      </c>
    </row>
    <row r="19124">
      <c r="A19124" t="inlineStr">
        <is>
          <t>traumhaft</t>
        </is>
      </c>
      <c r="B19124" t="inlineStr"/>
      <c r="C19124" t="inlineStr"/>
      <c r="D19124" t="inlineStr">
        <is>
          <t>như một giấc mơ, kỳ diệu, huyền ảo, hão huyền - kỳ quái, quái dị, lập dị, đồng bóng, vô cùng to lớn, tưởng tượng, không tưởng = traumhaft schön +</t>
        </is>
      </c>
    </row>
    <row r="19125">
      <c r="A19125" t="inlineStr">
        <is>
          <t>traumhalf</t>
        </is>
      </c>
      <c r="B19125" t="inlineStr">
        <is>
          <t>tính từ</t>
        </is>
      </c>
      <c r="C19125" t="inlineStr"/>
      <c r="D19125" t="inlineStr">
        <is>
          <t>như mơ - tuyệt vời</t>
        </is>
      </c>
    </row>
    <row r="19126">
      <c r="A19126" t="inlineStr">
        <is>
          <t>traurig</t>
        </is>
      </c>
      <c r="B19126" t="inlineStr"/>
      <c r="C19126" t="inlineStr"/>
      <c r="D19126" t="inlineStr">
        <is>
          <t>đắng, cay đắng, chua xót, đau đớn, đau khổ, thảm thiết, chua cay, gay gắt, ác liệt, quyết liệt, rét buốt - có mây phủ, đầy mây, u ám, đục, vẩn, tối nghĩa, không sáng tỏ, không rõ ràng, buồn bã, u buồn - đáng thương, đáng trách, tồi, xấu - buồn thảm, tối tăm, ảm đạm, buồn nản, u sầu, phiền muộn - đau buồn, đau thương, buồn khổ - tồi tàn, thê lương - thích hợp với đám ma - thảm thương, ai oán, đáng tiếc, thảm hại - sầu thảm, bi thảm - buồn rầu, tang tóc - than vãn, rầu rĩ, não nùng - vang lên, ngân vang, than van, nài nỉ - nghèo, bần cùng, kém, yếu, thô thiển, tội nghiệp, đáng khinh, tầm thường, không đáng kể, hèn nhát, hèn hạ - - âu sầu - lấy làm buồn, lấy làm tiếc, lấy làm phiền, đáng buồn, thiểu não - ủ rũ, sưng sỉa - xanh xao, nhợt nhạt, yếu ớt, uể oải, mệt mỏi, không thần sắc - thống khổ, đầy tai ương - khốn khổ, cùng khổ, bất hạnh, đáng chê, quá tệ = traurig + = traurig machen + = ich bin traurig + = sehr traurig sein +</t>
        </is>
      </c>
    </row>
    <row r="19127">
      <c r="A19127" t="inlineStr">
        <is>
          <t>Traurigkeit</t>
        </is>
      </c>
      <c r="B19127" t="inlineStr"/>
      <c r="C19127" t="inlineStr"/>
      <c r="D19127" t="inlineStr">
        <is>
          <t>nỗi đau buồn, nỗi đau thương, nỗi buồn khổ - - tính chất buồn rầu, tính chất ảm đạm, sự tang tóc, sự thê lương - sự buồn bã, sự buồn rầu</t>
        </is>
      </c>
    </row>
    <row r="19128">
      <c r="A19128" t="inlineStr">
        <is>
          <t>Trauung</t>
        </is>
      </c>
      <c r="B19128" t="inlineStr"/>
      <c r="C19128" t="inlineStr"/>
      <c r="D19128" t="inlineStr">
        <is>
          <t>sự cưới xin, sự kết hôn, hôn nhân, lễ cưới</t>
        </is>
      </c>
    </row>
    <row r="19129">
      <c r="A19129" t="inlineStr">
        <is>
          <t>Traverse</t>
        </is>
      </c>
      <c r="B19129" t="inlineStr"/>
      <c r="C19129" t="inlineStr"/>
      <c r="D19129" t="inlineStr">
        <is>
          <t>đi qua, đi ngang qua, vượt qua, nằm vắt ngang, đi, đi theo, nghiên cứu kỹ lưỡng, xét kỹ toàn bộ, chối, xoay đúng hướng, chuyển tải, sang toa, bào ngang thớ, phản đối, chống lại - làm thất bại, xoay quanh trục, đi đường tắt</t>
        </is>
      </c>
    </row>
    <row r="19130">
      <c r="A19130" t="inlineStr">
        <is>
          <t>Travestie</t>
        </is>
      </c>
      <c r="B19130" t="inlineStr"/>
      <c r="C19130" t="inlineStr"/>
      <c r="D19130" t="inlineStr">
        <is>
          <t>sự bắt chước đùa, sự nhại chơi, sự biến làm trò đùa</t>
        </is>
      </c>
    </row>
    <row r="19131">
      <c r="A19131" t="inlineStr">
        <is>
          <t>travestieren</t>
        </is>
      </c>
      <c r="B19131" t="inlineStr"/>
      <c r="C19131" t="inlineStr"/>
      <c r="D19131" t="inlineStr">
        <is>
          <t>chế giễu, nhại chơi - bắt chước đùa, biến thành trò đùa</t>
        </is>
      </c>
    </row>
    <row r="19132">
      <c r="A19132" t="inlineStr">
        <is>
          <t>Treck</t>
        </is>
      </c>
      <c r="B19132" t="inlineStr"/>
      <c r="C19132" t="inlineStr"/>
      <c r="D19132" t="inlineStr">
        <is>
          <t>đoạn đường, cuộc hình trình bằng xe bò, sự di cư, sự di cư có tổ chức</t>
        </is>
      </c>
    </row>
    <row r="19133">
      <c r="A19133" t="inlineStr">
        <is>
          <t>trecken</t>
        </is>
      </c>
      <c r="B19133" t="inlineStr"/>
      <c r="C19133" t="inlineStr"/>
      <c r="D19133" t="inlineStr">
        <is>
          <t>kéo xe, đi bằng xe bò, di cư</t>
        </is>
      </c>
    </row>
    <row r="19134">
      <c r="A19134" t="inlineStr">
        <is>
          <t>Treffen</t>
        </is>
      </c>
      <c r="B19134" t="inlineStr"/>
      <c r="C19134" t="inlineStr"/>
      <c r="D19134" t="inlineStr">
        <is>
          <t>được bổ nhiệm, chức vụ được bổ nhiệm, sự hẹn gặp, giấy mời, giấy triệu tập, chiếu chỉ, sắc lệnh, đồ đạc, đồ trang bị, đồ thiết bị, tiền lương, lương bổng - trận đánh, cuộc chiến đấu, chiến thuật - sự gặp gỡ, sự bắt gặp, sự gặp phải, cuộc gặp gỡ, sự chạm trán, sự đọ sức, cuộc chạm trán, cuộc đọ sức, cuộc đấu - sự đấu tranh, sự chiến đấu, sự mâu thuẫn, sự lục đục, khả năng chiến đấu, tính hiếu chiến, máu hăng - sự tụ họ, cuộc hội họp, sự hái, sự gặt, sự thu nhặt, sự dồn lại, sự lấy lại, sự mưng mủ - - cuộc mít tinh, cuộc biểu tình, hội nghị - sự sum họp, sự họp lại, sự hợp nhất lại, tình trạng được sum hợp, tình trạng được hợp nhất, cuộc họp mặt thân mật, sự hoà hợp, sự hoà giải, dự khép mép = das Treffen + = das Treffen + = ein Treffen veranstalten +</t>
        </is>
      </c>
    </row>
    <row r="19135">
      <c r="A19135" t="inlineStr">
        <is>
          <t>treffen</t>
        </is>
      </c>
      <c r="B19135" t="inlineStr"/>
      <c r="C19135" t="inlineStr"/>
      <c r="D19135" t="inlineStr">
        <is>
          <t>gặp thình lình, bắt gặp, chạm trán, đọ sức với, đấu với - thấy, tìm thấy, tìm ra, bắt được, nhận, nhận được, được, nhận thấy, xét thấy, thấy có, tới, đạt tới, trúng, cung cấp, xác minh và tuyên bố - đánh, đấm trúng, bắn trúng, ném trúng, va phải, vấp phải, va trúng, chạm nọc, xúc phạm đến, làm tổn thương, làm đau khổ, vớ được, hợp với, đúng với, đạt được, mê đắm, đam mê - nhằm đánh - làm bị thương, làm đau, gây tác hại, gây thiệt hại, làm hư, làm hỏng, chạm, xúc phạm, đau, bị đau, bị tổn hại, bị tổn thương, bị xúc phạm - gặp, gặp gỡ, đi đón, xin giới thiệu, làm quen, đương đầu, đáp ứng, thoả mãn, làm vừa lòng, tiếp nhận, chịu đựng, cam chịu, thanh toán, gặp nhau, tụ họp, họp, nối nhau, tiếp vào nhau - gắn vào nhau - đập, vỗ, làm thất bại, đánh thắng, trừng phạt, động tính từ quá khứ) bị hoành hành, bị mê hoặc, bị ám ảnh, đập mạnh vào, gây ấn tượng mạnh mẽ, làm say mê - tát, vả, đập mạnh, vỗ mạnh, phả vào - điểm, đúc, giật, dò đúng, đào đúng, tấn công, đập vào, làm cho phải chú ý, gây ấn tượng, thình lình làm cho, gây thình lình, đâm vào, đưa vào, đi vào, đến, gạt, xoá - bỏ, gạch đi, hạ, bãi, đình, tính lấy, làm thăng bằng, lấy, dỡ và thu dọn, tắt, dỡ, gõ, bật cháy, chiếu sáng, đớp mồi, cắn câu, đâm rễ, thấm qua, đi về phía, hướng về, hạ cờ, hạ cờ đầu hàng, đầu hàng, bãi công - đình công = treffen + = gut treffen + = sich treffen + = nicht treffen + = leicht treffen + = wann treffen wir uns? +</t>
        </is>
      </c>
    </row>
    <row r="19136">
      <c r="A19136" t="inlineStr">
        <is>
          <t>treffend</t>
        </is>
      </c>
      <c r="B19136" t="inlineStr"/>
      <c r="C19136" t="inlineStr"/>
      <c r="D19136" t="inlineStr">
        <is>
          <t>thích hợp, thích đáng, đúng lúc - có khuynh hướng hay, dễ, có khả năng, có thể, có năng khiếu, có năng lực, tài, giỏi, nhanh trí, thông minh, đúng - rất thích hợp, rất khéo léo, rất tài tình, đắt, may mắn, hạnh phúc - phù hợp, phải - đúng chỗ, đi thẳng vào - nổi bật, gây ấn tượng sâu sắc, đập vào mắt - hợp = treffend + = kurz und treffend +</t>
        </is>
      </c>
    </row>
    <row r="19137">
      <c r="A19137" t="inlineStr">
        <is>
          <t>Treffer</t>
        </is>
      </c>
      <c r="B19137" t="inlineStr"/>
      <c r="C19137" t="inlineStr"/>
      <c r="D19137" t="inlineStr">
        <is>
          <t>hộp bìa cứng, bìa cứng, vòng trắng giữa bia - khung thành gồm, bàn thắng, điểm, đích, mục đích, mục tiêu - đòn, cú đánh trúng, việc thành công, việc đạt kết quả, việc may mắn, + at) lời chỉ trích cay độc, nhận xét gay gắt - 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 - cuộc đình công, cuộc bãi công, mẻ đúc, sự đột nhiên dò đúng, sự phất, sự xuất kích, que gạt = der Treffer +</t>
        </is>
      </c>
    </row>
    <row r="19138">
      <c r="A19138" t="inlineStr">
        <is>
          <t>Trefflichkeit</t>
        </is>
      </c>
      <c r="B19138" t="inlineStr"/>
      <c r="C19138" t="inlineStr"/>
      <c r="D19138" t="inlineStr">
        <is>
          <t>sự trội hơn, sự xuất sắc, sự ưu tú, tính ưu tú, điểm trội, sở trường</t>
        </is>
      </c>
    </row>
    <row r="19139">
      <c r="A19139" t="inlineStr">
        <is>
          <t>Treffpunkt</t>
        </is>
      </c>
      <c r="B19139" t="inlineStr"/>
      <c r="C19139" t="inlineStr"/>
      <c r="D19139" t="inlineStr">
        <is>
          <t>sự nối liền, sự gặp nhau, mối nối, chỗ nối, chỗ gặp nhau, ga đầu mối - chỗ hẹn, nơi hẹn gặp, nơi quy định gặp nhau theo kế hoạch, cuộc gặp gỡ hẹn hò - nơi lập toà xử án, nơi gặp gỡ</t>
        </is>
      </c>
    </row>
    <row r="19140">
      <c r="A19140" t="inlineStr">
        <is>
          <t>treffsicher</t>
        </is>
      </c>
      <c r="B19140" t="inlineStr"/>
      <c r="C19140" t="inlineStr"/>
      <c r="D19140" t="inlineStr">
        <is>
          <t>có khuynh hướng hay, dễ, có khả năng, có thể, có năng khiếu, có năng lực, tài, giỏi, nhanh trí, thông minh, thích hợp, đúng - phù hợp, phải - khoẻ mạnh, tráng kiện, lành mạnh, lành lặn, không hỏng, không giập thối, đúng đắn, có cơ sở, vững, lôgic, hợp lý, yên giấc, ngon, đến nơi đến chốn, ra trò, vững chãi, có thể trả nợ được - ngon lành</t>
        </is>
      </c>
    </row>
    <row r="19141">
      <c r="A19141" t="inlineStr">
        <is>
          <t>Treibarbeit</t>
        </is>
      </c>
      <c r="B19141" t="inlineStr"/>
      <c r="C19141" t="inlineStr"/>
      <c r="D19141" t="inlineStr">
        <is>
          <t>gầm gừ, càu nhàu, cằn nhằn, làm rối, làm xoắn, chạm bằng cái đột, rối beng, rối mù</t>
        </is>
      </c>
    </row>
    <row r="19142">
      <c r="A19142" t="inlineStr">
        <is>
          <t>Treiben</t>
        </is>
      </c>
      <c r="B19142" t="inlineStr"/>
      <c r="C19142" t="inlineStr"/>
      <c r="D19142" t="inlineStr">
        <is>
          <t>việc làm, công việc, sự khó nhọc, sự khó khăn, công sức, sự rối rít, sự hối hả ngược xuôi - sự đánh, sự đập, sự nện, sự vỗ, sự trừng phạt, sự thất bại, sự khua - 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das rege Treiben + = das lebhafte Treiben + = das närrische Treiben +</t>
        </is>
      </c>
    </row>
    <row r="19143">
      <c r="A19143" t="inlineStr">
        <is>
          <t>treiben</t>
        </is>
      </c>
      <c r="B19143" t="inlineStr"/>
      <c r="C19143" t="inlineStr"/>
      <c r="D19143" t="inlineStr">
        <is>
          <t>săn, săn đuổi, đuổi, xua đuổi, chạm, trổ, khắc, gắn, đính, tiện, ren = treiben + = treiben + = treiben + = treiben + = treiben + = zu weit treiben + = es zu arg treiben + = es zu weit treiben + = es zu bunt treiben + = sich treiben lassen +</t>
        </is>
      </c>
    </row>
    <row r="19144">
      <c r="A19144" t="inlineStr">
        <is>
          <t>treibend</t>
        </is>
      </c>
      <c r="B19144" t="inlineStr"/>
      <c r="C19144" t="inlineStr"/>
      <c r="D19144" t="inlineStr">
        <is>
          <t>lênh đênh trôi giạt, phiêu bạt &amp; ), không buộc, lênh đênh, trôi giạt - để tống ra, để bật ra - nổi, để bơi, thay đổi, động, luân chuyển, di động - đẩy, đẩy về phía trước, thúc ép, buộc tội, bắt buộc - hoạt động, cảm động, gợi mối thương tâm, làm mủi lòng - đẩy đi, đẩy tới</t>
        </is>
      </c>
    </row>
    <row r="19145">
      <c r="A19145" t="inlineStr">
        <is>
          <t>Treiber</t>
        </is>
      </c>
      <c r="B19145" t="inlineStr"/>
      <c r="C19145" t="inlineStr"/>
      <c r="D19145" t="inlineStr">
        <is>
          <t>người lái, người đánh xe, người dắt, cái bạt, dụng cụ để đóng, máy đóng, bánh xe phát động - người dắt đàn vật nuôi ra chợ, lái trâu, lái bò = der Treiber + = der Treiber +</t>
        </is>
      </c>
    </row>
    <row r="19146">
      <c r="A19146" t="inlineStr">
        <is>
          <t>Treibhaus</t>
        </is>
      </c>
      <c r="B19146" t="inlineStr"/>
      <c r="C19146" t="inlineStr"/>
      <c r="D19146" t="inlineStr">
        <is>
          <t>nhà kính, conservatoire - phòng sấy, trồng ở nhà kính - cái lò, nhà kính trồng cây, lò đồ gốm, lò sấy = ins Treibhaus setzen +</t>
        </is>
      </c>
    </row>
    <row r="19147">
      <c r="A19147" t="inlineStr">
        <is>
          <t>Treibjagd</t>
        </is>
      </c>
      <c r="B19147" t="inlineStr"/>
      <c r="C19147" t="inlineStr"/>
      <c r="D19147" t="inlineStr">
        <is>
          <t>sự săn đuổi, sự giết chóc, sự tàn sát, sự khám xét, sự lùng sục - cuộc đi xe, cuộc đi chơi bằng xe, đường lái xe vào nhà, sự lùa, sự dồn, quả bạt, quả tiu, sự cố hắng, sự gắng sức, sự nổ lực, nghị lực, chiều hướng, xu thế, sự tiến triển, đợt vận động - đợt phát động, cuộc chạy đua, cuộc tấn công quyết liệt, đường hầm ngang, sự truyền, sự truyền động - tấm quanh thảm</t>
        </is>
      </c>
    </row>
    <row r="19148">
      <c r="A19148" t="inlineStr">
        <is>
          <t>Treibmittel</t>
        </is>
      </c>
      <c r="B19148" t="inlineStr"/>
      <c r="C19148" t="inlineStr"/>
      <c r="D19148" t="inlineStr">
        <is>
          <t>sự làm lên men, sự làm cho thấm và thay đổi - cái đẩy đi, máy đẩy đi, chân vịt, cánh quạt</t>
        </is>
      </c>
    </row>
    <row r="19149">
      <c r="A19149" t="inlineStr">
        <is>
          <t>Treibnetz</t>
        </is>
      </c>
      <c r="B19149" t="inlineStr"/>
      <c r="C19149" t="inlineStr"/>
      <c r="D19149" t="inlineStr">
        <is>
          <t>lưới kéo</t>
        </is>
      </c>
    </row>
    <row r="19150">
      <c r="A19150" t="inlineStr">
        <is>
          <t>Treibriemen</t>
        </is>
      </c>
      <c r="B19150" t="inlineStr"/>
      <c r="C19150" t="inlineStr"/>
      <c r="D19150" t="inlineStr">
        <is>
          <t>dây lưng, thắt lưng, dây đai, dây curoa, vành đai</t>
        </is>
      </c>
    </row>
    <row r="19151">
      <c r="A19151" t="inlineStr">
        <is>
          <t>Treibsand</t>
        </is>
      </c>
      <c r="B19151" t="inlineStr"/>
      <c r="C19151" t="inlineStr"/>
      <c r="D19151" t="inlineStr">
        <is>
          <t>cát lún, cát lầy, cát chảy - bùn, phù sa</t>
        </is>
      </c>
    </row>
    <row r="19152">
      <c r="A19152" t="inlineStr">
        <is>
          <t>Treibstoff</t>
        </is>
      </c>
      <c r="B19152" t="inlineStr"/>
      <c r="C19152" t="inlineStr"/>
      <c r="D19152" t="inlineStr">
        <is>
          <t>chất đốt, nhiên liệu, cái khích động - nước ép, dịch, phần tinh hoa, phần tinh tuý, xăng, dầu, điện - cái đẩy đi, máy đẩy tới, chất nổ đẩy đạn</t>
        </is>
      </c>
    </row>
    <row r="19153">
      <c r="A19153" t="inlineStr">
        <is>
          <t>Treideln</t>
        </is>
      </c>
      <c r="B19153" t="inlineStr"/>
      <c r="C19153" t="inlineStr"/>
      <c r="D19153" t="inlineStr">
        <is>
          <t>sự kéo tàu, sự lai tàu, toàn bộ đường ray, hệ thống đường ray</t>
        </is>
      </c>
    </row>
    <row r="19154">
      <c r="A19154" t="inlineStr">
        <is>
          <t>Trend</t>
        </is>
      </c>
      <c r="B19154" t="inlineStr"/>
      <c r="C19154" t="inlineStr"/>
      <c r="D19154" t="inlineStr">
        <is>
          <t>phương hướng, khuynh hướng, xu hướng, chiều hướng</t>
        </is>
      </c>
    </row>
    <row r="19155">
      <c r="A19155" t="inlineStr">
        <is>
          <t>trennbar</t>
        </is>
      </c>
      <c r="B19155" t="inlineStr"/>
      <c r="C19155" t="inlineStr"/>
      <c r="D19155" t="inlineStr">
        <is>
          <t>có thể phân ra, có thể tách ra, có thể phân tích, có thể phân ly, không ưa giao du, không ưa xã hội - hoà tan được, có thể làm rã ra</t>
        </is>
      </c>
    </row>
    <row r="19156">
      <c r="A19156" t="inlineStr">
        <is>
          <t>Trennbarkeit</t>
        </is>
      </c>
      <c r="B19156" t="inlineStr"/>
      <c r="C19156" t="inlineStr"/>
      <c r="D19156" t="inlineStr">
        <is>
          <t>tính dễ tách, sự dễ phân ra</t>
        </is>
      </c>
    </row>
    <row r="19157">
      <c r="A19157" t="inlineStr">
        <is>
          <t>trennen</t>
        </is>
      </c>
      <c r="B19157" t="inlineStr"/>
      <c r="C19157" t="inlineStr"/>
      <c r="D19157" t="inlineStr">
        <is>
          <t>làm rời ra, tách rời ra, phân cách ra - tháo rời ra, tháo rời khớp nối ra, làm trật khớp - đập gãy, đập vỗ, phá vỡ - phân ra, tách ra, phân tích, phân ly - cô lập, cách ly, cách - chia thành từng phần, chia làm đôi, rẽ ra, tách làm đôi, phân phối, chia phần, đứt, chia tay, từ biệt, ra đi, chết, bỏ, lìa bỏ - tách riêng, chia riêng ra - thả ra không được buộc thành cặp nữa, tháo, bỏ móc - quạt, sy, sàng lọc, chọn lựa, phân biệt, đập, vỗ = trennen + = trennen + = trennen + = sich trennen + = sich trennen + = sich trennen von +</t>
        </is>
      </c>
    </row>
    <row r="19158">
      <c r="A19158" t="inlineStr">
        <is>
          <t>trennend</t>
        </is>
      </c>
      <c r="B19158" t="inlineStr"/>
      <c r="C19158" t="inlineStr"/>
      <c r="D19158" t="inlineStr">
        <is>
          <t>người làm rời ra, người tách rời ra, người phân cách ra, phân biệt - phân ra, tách ra, phân tích, phân ly</t>
        </is>
      </c>
    </row>
    <row r="19159">
      <c r="A19159" t="inlineStr">
        <is>
          <t>Trennende</t>
        </is>
      </c>
      <c r="B19159" t="inlineStr"/>
      <c r="C19159" t="inlineStr"/>
      <c r="D19159" t="inlineStr">
        <is>
          <t>người chia ra, người tách ra, máy gạn kem, máy tách, chất tách</t>
        </is>
      </c>
    </row>
    <row r="19160">
      <c r="A19160" t="inlineStr">
        <is>
          <t>Trennung</t>
        </is>
      </c>
      <c r="B19160" t="inlineStr"/>
      <c r="C19160" t="inlineStr"/>
      <c r="D19160" t="inlineStr">
        <is>
          <t>sự cắt bỏ - sự gỡ ra, sự tháo rời, sự tách ra, tình trạng tách rời ra, sự thờ ơ, tình trạng sống tách rời, sự vô tư, sự suy xét độc lập, phân đội, chi đội - sự phân ra, sự phân tích, sự phân ly - sự làm rời ra, sự cắt rời ra, sự tháo rời ra, sự phân cách ra, sự ngắt, sự cắt - sự tách rời ra, sự ngắt mạch - - 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sự chia, sự phân chia, phép chia, sự chia rẽ, sự ly gián, sự bất hoà, sự phân tranh, lôgic sự phân loại, sự sắp loại, sự phân nghĩa, sự chia làm hai phe để biểu quyết, phân khu - khu vực, đường phân chia, ranh giới, vách ngăn, phần đoạn, nhóm, sư đoàn, chế độ nhà tù - sự ly dị, sự lìa ra - sự chia ly, sự chia tay, sự từ biệt, đường ngôi, chỗ rẽ, ngã ba - sự chia ra, ngăn phần, liếp ngăn, bức vách ngăn, sự chia cắt đất nước, sự chia tài sản - sự chia cắt, sự biệt ly, sự biệt cư - = die Trennung +</t>
        </is>
      </c>
    </row>
    <row r="19161">
      <c r="A19161" t="inlineStr">
        <is>
          <t>Trennwand</t>
        </is>
      </c>
      <c r="B19161" t="inlineStr"/>
      <c r="C19161" t="inlineStr"/>
      <c r="D19161" t="inlineStr">
        <is>
          <t>sự cản trở, sự trở ngại, màng ngăn, vách ngăn, cái báp, van đổi hướng - sự chia ra, ngăn phần, liếp ngăn, bức vách ngăn, sự chia cắt đất nước, sự chia tài sản</t>
        </is>
      </c>
    </row>
    <row r="19162">
      <c r="A19162" t="inlineStr">
        <is>
          <t>Treppe</t>
        </is>
      </c>
      <c r="B19162" t="inlineStr"/>
      <c r="C19162" t="inlineStr"/>
      <c r="D19162" t="inlineStr">
        <is>
          <t>bậc thang, cầu thang flight of stairs, pair of stairs) - cầu thang, lồng cầu thang - = die Treppe + = eine Treppe + = die Treppe hinauf + = die Treppe hinunter + = die Treppe hinaufgehen + = die Treppe hinauffallen +</t>
        </is>
      </c>
    </row>
    <row r="19163">
      <c r="A19163" t="inlineStr">
        <is>
          <t>Treppen</t>
        </is>
      </c>
      <c r="B19163" t="inlineStr"/>
      <c r="C19163" t="inlineStr"/>
      <c r="D19163">
        <f> zwei Treppen hoch + = zwei Treppen hinaufgehen +</f>
        <v/>
      </c>
    </row>
    <row r="19164">
      <c r="A19164" t="inlineStr">
        <is>
          <t>Treppenabsatz</t>
        </is>
      </c>
      <c r="B19164" t="inlineStr"/>
      <c r="C19164" t="inlineStr"/>
      <c r="D19164" t="inlineStr">
        <is>
          <t>sự đổ bộ, sự ghé vào bờ, sự hạ cánh, bến, nơi đổ, đầu cầu thang = der oberste Treppenabsatz +</t>
        </is>
      </c>
    </row>
    <row r="19165">
      <c r="A19165" t="inlineStr">
        <is>
          <t>Treppenhaus</t>
        </is>
      </c>
      <c r="B19165" t="inlineStr"/>
      <c r="C19165" t="inlineStr"/>
      <c r="D19165" t="inlineStr">
        <is>
          <t>cầu thang, lồng cầu thang - - điều tốt, điều hay, điều lành, điều thiện, giếng, nguồn, lọ, khoang cá, buồng máy bm, chỗ ngồi của các luật sư, chỗ phi công ngồi, nguồn nước, suối nước, hầm, lò</t>
        </is>
      </c>
    </row>
    <row r="19166">
      <c r="A19166" t="inlineStr">
        <is>
          <t>Tresen</t>
        </is>
      </c>
      <c r="B19166" t="inlineStr"/>
      <c r="C19166" t="inlineStr"/>
      <c r="D19166" t="inlineStr">
        <is>
          <t>barơ, thanh, thỏi, chấn song, then chắn, vật ngáng, cái ngáng đường, cồn cát ngầm, vạch ngang, vạch đường kẻ, gạch nhịp, nhịp, cần, xà, sự kháng biện, vành móng ngựa, toà, nghề luật sư, quầy bán rượu - sự trở ngại, sự cản trở</t>
        </is>
      </c>
    </row>
    <row r="19167">
      <c r="A19167" t="inlineStr">
        <is>
          <t>Tresor</t>
        </is>
      </c>
      <c r="B19167" t="inlineStr"/>
      <c r="C19167" t="inlineStr"/>
      <c r="D19167" t="inlineStr">
        <is>
          <t>cái nhảy qua, vòm, mái vòm, khung vòm, hầm, hầm mộ</t>
        </is>
      </c>
    </row>
    <row r="19168">
      <c r="A19168" t="inlineStr">
        <is>
          <t>Treten</t>
        </is>
      </c>
      <c r="B19168" t="inlineStr"/>
      <c r="C19168" t="inlineStr"/>
      <c r="D19168" t="inlineStr">
        <is>
          <t>bước đi, cách đi, dáng đi, tiếng chân bước, sự đạp mái, mặt bậc cầu thang, tấm phủ bậc cầu thang, đế ủng, Talông, mặt đường ray, phôi, khoảng cách bàn đạp, khoảng cách trục</t>
        </is>
      </c>
    </row>
    <row r="19169">
      <c r="A19169" t="inlineStr">
        <is>
          <t>treten</t>
        </is>
      </c>
      <c r="B19169" t="inlineStr"/>
      <c r="C19169" t="inlineStr"/>
      <c r="D19169" t="inlineStr">
        <is>
          <t>đánh đập, nện, đấm, vỗ, gõ, đánh, thắng, đánh bại, vượt, đánh trống để ra lệnh, ra hiệu bệnh bằng trống, khua - đốn, đẽo, chém, chặt mạnh, đá vào ống chân, ho khan, làm thành nhàm, thuê, cưỡi, cưỡi ngựa, dùng ngựa thuê, đánh xe ngựa thuê - đá, đá hậu, giật, chống lại, kháng cự, phản đối, phản kháng, tỏ ý khó chịu với, sút ghi - đạp bàn đạp, đạp xe đạp, đạp - đứng, có, ở, cao, đứng vững, bền, có giá trị, đọng lại, tù hãm, giữ vững quan điểm, giữ vững lập trường, đồng ý, thoả thuận, ra ứng cử, bắt đứng, đặt, để, dựng, giữ vững, chịu đựng - thết, đãi - giậm chân, giẫm đạp, giẫm lên, giẫm nát, chà đạp, giày xéo - = treten + = treten + = treten auf + = zutage treten +</t>
        </is>
      </c>
    </row>
    <row r="19170">
      <c r="A19170" t="inlineStr">
        <is>
          <t>Tretkurbel</t>
        </is>
      </c>
      <c r="B19170" t="inlineStr"/>
      <c r="C19170" t="inlineStr"/>
      <c r="D19170" t="inlineStr">
        <is>
          <t>bàn đạp, âm nền</t>
        </is>
      </c>
    </row>
    <row r="19171">
      <c r="A19171" t="inlineStr">
        <is>
          <t>Tretlager</t>
        </is>
      </c>
      <c r="B19171" t="inlineStr"/>
      <c r="C19171" t="inlineStr"/>
      <c r="D19171">
        <f> das Tretlager +</f>
        <v/>
      </c>
    </row>
    <row r="19172">
      <c r="A19172" t="inlineStr">
        <is>
          <t>treu</t>
        </is>
      </c>
      <c r="B19172" t="inlineStr"/>
      <c r="C19172" t="inlineStr"/>
      <c r="D19172" t="inlineStr">
        <is>
          <t>không thay đổi, vĩnh cửu, tồn tại mãi mãi - bền lòng, kiên trì, kiên định, trung kiên, trung thành, chung thuỷ, không ngớt, không dứt, liên miên, liên tiếp, bất biến - hiến cho, dâng cho, dành cho, hết lòng, tận tâm, tận tình, tận tuỵ, sốt sắng, nhiệt tình - trung nghĩa, có lương tâm, đáng tin cậy, trung thực, chính xác - - - kín, chắc chắn, vững vàng, vững chắc - - thật, thực, đúng, xác thực, chân chính, thành khẩn, chân thành, đúng chỗ - không bao giờ cạn, không bao giờ hết, công hiệu, không bao giờ sai, luôn luôn có thể tin cậy được</t>
        </is>
      </c>
    </row>
    <row r="19173">
      <c r="A19173" t="inlineStr">
        <is>
          <t>Treue</t>
        </is>
      </c>
      <c r="B19173" t="inlineStr"/>
      <c r="C19173" t="inlineStr"/>
      <c r="D19173">
        <f> jemandem die Treue halten +</f>
        <v/>
      </c>
    </row>
    <row r="19174">
      <c r="A19174" t="inlineStr">
        <is>
          <t>Treugesinnte</t>
        </is>
      </c>
      <c r="B19174" t="inlineStr"/>
      <c r="C19174" t="inlineStr"/>
      <c r="D19174" t="inlineStr">
        <is>
          <t>tôi trung, người trung thành</t>
        </is>
      </c>
    </row>
    <row r="19175">
      <c r="A19175" t="inlineStr">
        <is>
          <t>treuliebend</t>
        </is>
      </c>
      <c r="B19175" t="inlineStr"/>
      <c r="C19175" t="inlineStr"/>
      <c r="D19175" t="inlineStr">
        <is>
          <t>rất mực yêu vợ, nhất vợ nhì trời, bị vợ xỏ mũi</t>
        </is>
      </c>
    </row>
    <row r="19176">
      <c r="A19176" t="inlineStr">
        <is>
          <t>treulos</t>
        </is>
      </c>
      <c r="B19176" t="inlineStr"/>
      <c r="C19176" t="inlineStr"/>
      <c r="D19176" t="inlineStr">
        <is>
          <t>không có niềm tin, vô đạo, xảo trá, lật lọng, không giữ lời hứa, không tin cậy được - sai, nhầm, không thật, giả, dối trá, lừa dối, phản trắc, giả dối, dối, lừa - phản bội, bội bạc - - không trung thành, không trung thực, sai sự thật - không đúng, không chân thành, gi dối = treulos +</t>
        </is>
      </c>
    </row>
    <row r="19177">
      <c r="A19177" t="inlineStr">
        <is>
          <t>Treulosigkeit</t>
        </is>
      </c>
      <c r="B19177" t="inlineStr"/>
      <c r="C19177" t="inlineStr"/>
      <c r="D19177" t="inlineStr">
        <is>
          <t>sự không trung thành, sự không chung thuỷ, sự không trung nghĩa, sự phản bội, sự không trung thực - sự không tin, sự vô đạo, tính xảo trá, tính lật lọng, sự thất tín, sự bất trung, sự không tin cậy được - sự bội tín, sự không chung thuỷ conjugal infidelity), sự không theo đạo, sự không tin đạo Thiên chúa - tính phản bội, tính phụ bạc, tính bội bạc, tính dối trá, tính lừa lọc - sự phụ bạc, sự bội bạc, hành động phản bội, hành động bội bạc, hành động dối trá, hành động lừa lọc - tính không trung thành, tính không trung thực, tính sai sự thật = die Treulosigkeit +</t>
        </is>
      </c>
    </row>
    <row r="19178">
      <c r="A19178" t="inlineStr">
        <is>
          <t>Tribunal</t>
        </is>
      </c>
      <c r="B19178" t="inlineStr"/>
      <c r="C19178" t="inlineStr"/>
      <c r="D19178" t="inlineStr">
        <is>
          <t>diễn đàn &amp; ), toà án, chợ, nơi công cộng, chỗ hội họp</t>
        </is>
      </c>
    </row>
    <row r="19179">
      <c r="A19179" t="inlineStr">
        <is>
          <t>Trichine</t>
        </is>
      </c>
      <c r="B19179" t="inlineStr"/>
      <c r="C19179" t="inlineStr"/>
      <c r="D19179" t="inlineStr">
        <is>
          <t>giun xoắn</t>
        </is>
      </c>
    </row>
    <row r="19180">
      <c r="A19180" t="inlineStr">
        <is>
          <t>Trichter</t>
        </is>
      </c>
      <c r="B19180" t="inlineStr"/>
      <c r="C19180" t="inlineStr"/>
      <c r="D19180" t="inlineStr">
        <is>
          <t>miệng núi lửa, hố - người làm đẫy, cái để làm đẫy, cái để nhồi đầy, thuốc lá ruột, bài lấp chỗ trống, tập giấy rời - cái phễu, ống khói, phần dưới ống khói - người nhảy lò cò, sâu bọ nhảy, sà lan chở bùn hopper punt, hopper barge), hop-picker - sừng, gạc hươu, nai...), râu, anten, mào, lông, chất sừng, đồ dùng bắng sừng, tù và, còi, kèn co, đe hai đầu nhọn, đầu nhọn trăng lưỡi liềm, mỏm, nhánh, cành</t>
        </is>
      </c>
    </row>
    <row r="19181">
      <c r="A19181" t="inlineStr">
        <is>
          <t>Trick</t>
        </is>
      </c>
      <c r="B19181" t="inlineStr"/>
      <c r="C19181" t="inlineStr"/>
      <c r="D19181" t="inlineStr">
        <is>
          <t>tài khéo léo, kỹ xảo, nghệ thuật, mỹ thuật, mỹ nghệ, nghề đòi hỏi sự khéo léo, thuật, kế, mưu kế - phương sách, phương kế, chước mưu, vật sáng chế ra, thiết bị, dụng cụ, máy móc, hình vẽ, hình trang trí, hình tương trưng, châm ngôn, đề từ - động tác chạy lắt léo, động tác di chuyển lắt léo, động tác né tránh, động tác lách, sự lẫn tránh, ngon, mẹo, khoé, mánh lới, sáng kiến tài tình, sáng chế tài tình, sự rung chuông lạc điệu - hồn ma, vong hồn, mánh khoé, mưu mẹo, sự gắng sức, đoạn đường phải chạy - vật nhét vào miệng cho khỏi kêu la, cái bịt miệng, cái khoá miệng &amp; ), lời nói đùa chơi, lời nói giỡn chơi, cái banh miệng, trò khôi hài, lời nói phỉnh, lời nói dối, sự đánh lừa - sự chấm dứt, cái nắp, cái nút - trò chơi, dụng cụ để chơi, cuộc thi điền kinh, cuộc thi đấu, ván, trò cười, chuyện nực cười, trò đùa, sự trêu chọc, sự chế nhạo, trò láu cá, ý đồ, mưu đồ, thú săn, thịt thú săn, mục tiêu theo đuổi khó khăn - mục tiêu nguy hiểm, con vật bị săn, con vật bị dồn, người bị theo đuổi, vật bị theo đuổi, bầy - nút, chỗ thắt nút, chỗ xoắn, sự lệch lạc, tính lập dị, tính đỏng đảnh, cái mắc mớ gây khó khăn cho công việc, chứng vẹo cổ - sở trường, tài riêng, sự thông thạo, sự khéo tay, thói quen, tật - lời giễu cợt, lời châm biếm, lời thoái thác, mưu thoái thác, lời nói nước đôi, nét chữ uốn cong, nét chữ kiểu cách, nét vẽ kiểu cách, đường xoi - cách sắp đặt, các thiết bị, cách ăn mặc, con thú đực chỉ có một hòn dái, con thú đực bị thiến sót, sự lừa đảo, sự lừa gạt, thủ đoạn xảo trá, trò chơi khăm, sự mua vét hàng hoá để đầu cơ - sự đầu cơ làm biến động thị trường chứng khoán - - sự thay đổi vị trí, sự thay đổi tính tình, sự thăng trầm, sự luân phiên, ca, kíp, lời quanh co, lời nước đôi, sự trượt nghiêng, tầng trượt nghiêng, sự thay đổi cách phát âm - sự thay đổi vị trí bàn tay, sự di chuyển vị trí, sự thay quần áo, áo sơ mi nữ - thủ đoạn đánh lừa, trò gian trá, trò bịp bợm, trò choi xỏ, trò ranh ma, trò tinh nghịch, ngón, đòn, phép, mánh lới nhà nghề, trò, trò khéo, thói, nước bài, phiên làm việc ở buồng lái - mưu chước</t>
        </is>
      </c>
    </row>
    <row r="19182">
      <c r="A19182" t="inlineStr">
        <is>
          <t>Trickfilm</t>
        </is>
      </c>
      <c r="B19182" t="inlineStr"/>
      <c r="C19182" t="inlineStr"/>
      <c r="D19182" t="inlineStr">
        <is>
          <t>phim hoạt hoạ</t>
        </is>
      </c>
    </row>
    <row r="19183">
      <c r="A19183" t="inlineStr">
        <is>
          <t>Trieb</t>
        </is>
      </c>
      <c r="B19183" t="inlineStr"/>
      <c r="C19183" t="inlineStr"/>
      <c r="D19183" t="inlineStr">
        <is>
          <t>sự ngon miệng, sự thèm ăn, lòng thèm muốn, lòng ham muốn, sự khao khát - 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 - sức đẩy tới, sự bốc đồng, cơn bốc đồng, sự thúc đẩy, sự thôi thúc, xung lực - bản năng, thiên hướng, năng khiếu, tài khéo léo tự nhiên - xu hướng, sự thiên về, sự ngả về - cành non, chồi cây, cái măng, thác nước, cầu nghiêng, mặt nghiêng, cuộc tập bắn, cuộc săn bắn, đất để săn bắn, cú đá, cú sút, cơ đau nhói - mần cây, chồi, cải bruxen Brussels sprouts) - = der oberste Trieb +</t>
        </is>
      </c>
    </row>
    <row r="19184">
      <c r="A19184" t="inlineStr">
        <is>
          <t>Triebe</t>
        </is>
      </c>
      <c r="B19184" t="inlineStr"/>
      <c r="C19184" t="inlineStr"/>
      <c r="D19184" t="inlineStr">
        <is>
          <t>cành non, chồi non, sự gặm</t>
        </is>
      </c>
    </row>
    <row r="19185">
      <c r="A19185" t="inlineStr">
        <is>
          <t>triebhaft</t>
        </is>
      </c>
      <c r="B19185" t="inlineStr"/>
      <c r="C19185" t="inlineStr"/>
      <c r="D19185" t="inlineStr">
        <is>
          <t>đẩy tới, đẩy mạnh, bốc đồng, thôi thúc, thúc đẩy, xung</t>
        </is>
      </c>
    </row>
    <row r="19186">
      <c r="A19186" t="inlineStr">
        <is>
          <t>Triebhaftigkeit</t>
        </is>
      </c>
      <c r="B19186" t="inlineStr"/>
      <c r="C19186" t="inlineStr"/>
      <c r="D19186" t="inlineStr">
        <is>
          <t>tính ham khoái lạc dâm dục, thú nhục dục</t>
        </is>
      </c>
    </row>
    <row r="19187">
      <c r="A19187" t="inlineStr">
        <is>
          <t>Triebkraft</t>
        </is>
      </c>
      <c r="B19187" t="inlineStr"/>
      <c r="C19187" t="inlineStr"/>
      <c r="D19187" t="inlineStr">
        <is>
          <t>lực phát động</t>
        </is>
      </c>
    </row>
    <row r="19188">
      <c r="A19188" t="inlineStr">
        <is>
          <t>Triebwerk</t>
        </is>
      </c>
      <c r="B19188" t="inlineStr"/>
      <c r="C19188" t="inlineStr"/>
      <c r="D19188" t="inlineStr">
        <is>
          <t>cuộc đi xe, cuộc đi chơi bằng xe, đường lái xe vào nhà, sự lùa, sự săn đuổi, sự dồn, quả bạt, quả tiu, sự cố hắng, sự gắng sức, sự nổ lực, nghị lực, chiều hướng, xu thế, sự tiến triển - đợt vận động, đợt phát động, cuộc chạy đua, cuộc tấn công quyết liệt, đường hầm ngang, sự truyền, sự truyền động - máy động cơ, đầu máy, dụng cụ chiến tranh, dụng cụ, phương tiện - máy móc, cơ giới, người máy, người làm việc như cái máy, cơ quan đầu nâo, bộ máy chỉ đạo, xe đạp, xe đạp ba bánh, máy bơm cứu hoả, máy thay cảnh - máy, cách cấu tạo, cơ cấu các bộ phận máy, bộ máy, cơ quan, thiết bị sân khấu - động cơ, động lực, người đề xuất ý kiến, người đưa ra đề nghị = das Triebwerk +</t>
        </is>
      </c>
    </row>
    <row r="19189">
      <c r="A19189" t="inlineStr">
        <is>
          <t>triefend</t>
        </is>
      </c>
      <c r="B19189" t="inlineStr"/>
      <c r="C19189" t="inlineStr"/>
      <c r="D19189" t="inlineStr">
        <is>
          <t>nhỏ giọt, chảy nhỏ giọt, ướt sũng, ướt đẫm = triefend naß +</t>
        </is>
      </c>
    </row>
    <row r="19190">
      <c r="A19190" t="inlineStr">
        <is>
          <t>triftig</t>
        </is>
      </c>
      <c r="B19190" t="inlineStr"/>
      <c r="C19190" t="inlineStr"/>
      <c r="D19190" t="inlineStr">
        <is>
          <t>rắn, đặc, vững chắc, rắn chắc, chắc nịch, chắc chắn, có cơ sở, có thể tin cậy được, thật sự, thuần nhất, thống nhất, khối, có ba chiều, lập thể, rất tốt, cừ, chiến, nhất trí</t>
        </is>
      </c>
    </row>
    <row r="19191">
      <c r="A19191" t="inlineStr">
        <is>
          <t>Triggerimpuls</t>
        </is>
      </c>
      <c r="B19191" t="inlineStr"/>
      <c r="C19191" t="inlineStr"/>
      <c r="D19191" t="inlineStr">
        <is>
          <t>cò súng, nút bấm</t>
        </is>
      </c>
    </row>
    <row r="19192">
      <c r="A19192" t="inlineStr">
        <is>
          <t>Trigonometrie</t>
        </is>
      </c>
      <c r="B19192" t="inlineStr"/>
      <c r="C19192" t="inlineStr"/>
      <c r="D19192" t="inlineStr">
        <is>
          <t>lượng giác học = die sphärische Trigonometrie +</t>
        </is>
      </c>
    </row>
    <row r="19193">
      <c r="A19193" t="inlineStr">
        <is>
          <t>trigonometrisch</t>
        </is>
      </c>
      <c r="B19193" t="inlineStr"/>
      <c r="C19193" t="inlineStr"/>
      <c r="D19193" t="inlineStr">
        <is>
          <t>lượng giác</t>
        </is>
      </c>
    </row>
    <row r="19194">
      <c r="A19194" t="inlineStr">
        <is>
          <t>Triller</t>
        </is>
      </c>
      <c r="B19194" t="inlineStr"/>
      <c r="C19194" t="inlineStr"/>
      <c r="D19194" t="inlineStr">
        <is>
          <t>sự rung tiếng, tiếng nói rung, sự láy rền, nốt móc - láy rền, phụ âm rung</t>
        </is>
      </c>
    </row>
    <row r="19195">
      <c r="A19195" t="inlineStr">
        <is>
          <t>Trillern</t>
        </is>
      </c>
      <c r="B19195" t="inlineStr"/>
      <c r="C19195" t="inlineStr"/>
      <c r="D19195">
        <f> das Trillern +</f>
        <v/>
      </c>
    </row>
    <row r="19196">
      <c r="A19196" t="inlineStr">
        <is>
          <t>trillern</t>
        </is>
      </c>
      <c r="B19196" t="inlineStr"/>
      <c r="C19196" t="inlineStr"/>
      <c r="D19196" t="inlineStr">
        <is>
          <t>bàn dài dòng, ca hát - rung, nói rung tiếng, láy rền - đọc rung tiếng - hót líu lo, róc rách, hát líu lo, nói thỏ thẻ, kể lại bằng thơ = trillern +</t>
        </is>
      </c>
    </row>
    <row r="19197">
      <c r="A19197" t="inlineStr">
        <is>
          <t>Trilogie</t>
        </is>
      </c>
      <c r="B19197" t="inlineStr"/>
      <c r="C19197" t="inlineStr"/>
      <c r="D19197" t="inlineStr">
        <is>
          <t>bộ ba bản bi kịch, tác phẩm bộ ba</t>
        </is>
      </c>
    </row>
    <row r="19198">
      <c r="A19198" t="inlineStr">
        <is>
          <t>trinkbar</t>
        </is>
      </c>
      <c r="B19198" t="inlineStr"/>
      <c r="C19198" t="inlineStr"/>
      <c r="D19198" t="inlineStr">
        <is>
          <t>có thể uống được</t>
        </is>
      </c>
    </row>
    <row r="19199">
      <c r="A19199" t="inlineStr">
        <is>
          <t>Trinken</t>
        </is>
      </c>
      <c r="B19199" t="inlineStr"/>
      <c r="C19199" t="inlineStr"/>
      <c r="D19199">
        <f> vom Trinken mutig + = dem Trinken ergeben +</f>
        <v/>
      </c>
    </row>
    <row r="19200">
      <c r="A19200" t="inlineStr">
        <is>
          <t>trinken</t>
        </is>
      </c>
      <c r="B19200" t="inlineStr"/>
      <c r="C19200" t="inlineStr"/>
      <c r="D19200" t="inlineStr">
        <is>
          <t>chè chén, ăn uống no say - ép, vắt, nghiến, đè nát, đè bẹp, nhồi nhét, ấn, xô đẩy, tiêu diệt, diệt, dẹp tan, làm tiêu tan, vò nhàu, làm nhàu nát, uống cạn, chen, chen chúc, nhàu nát - uống, tận hưởng, chịu đựng cho đến cùng, uống hết, rượu chè phung phí hết, uống cho đến nỗi, nâng cốc chúc, + up, in) hút, thấm, uống rượu, uống say, nghiện rượu - đi đường, đi du lịch, xảy ra, ở vào tình trạng, làm ăn, được khao, được thết, ăn uống, bồi dưỡng - nhấp = trinken auf + = viel trinken + = einen trinken + = etwas trinken + = gierig trinken + = langsam trinken + = viel und oft trinken +</t>
        </is>
      </c>
    </row>
    <row r="19201">
      <c r="A19201" t="inlineStr">
        <is>
          <t>Trinkhorn</t>
        </is>
      </c>
      <c r="B19201" t="inlineStr"/>
      <c r="C19201" t="inlineStr"/>
      <c r="D19201" t="inlineStr">
        <is>
          <t>sừng, gạc hươu, nai...), râu, anten, mào, lông, chất sừng, đồ dùng bắng sừng, tù và, còi, kèn co, đe hai đầu nhọn, đầu nhọn trăng lưỡi liềm, mỏm, nhánh, cành</t>
        </is>
      </c>
    </row>
    <row r="19202">
      <c r="A19202" t="inlineStr">
        <is>
          <t>Trinkspruch</t>
        </is>
      </c>
      <c r="B19202" t="inlineStr"/>
      <c r="C19202" t="inlineStr"/>
      <c r="D19202" t="inlineStr">
        <is>
          <t>bánh mì nướng, chén rượu chúc mừng, người được nâng cốc chúc mừng</t>
        </is>
      </c>
    </row>
    <row r="19203">
      <c r="A19203" t="inlineStr">
        <is>
          <t>Triole</t>
        </is>
      </c>
      <c r="B19203" t="inlineStr"/>
      <c r="C19203" t="inlineStr"/>
      <c r="D19203" t="inlineStr">
        <is>
          <t>bộ ba, đứa con sinh ba, đoạn thơ ba câu, Triplê</t>
        </is>
      </c>
    </row>
    <row r="19204">
      <c r="A19204" t="inlineStr">
        <is>
          <t>Trip</t>
        </is>
      </c>
      <c r="B19204" t="inlineStr"/>
      <c r="C19204" t="inlineStr"/>
      <c r="D19204" t="inlineStr">
        <is>
          <t>cuộc đi chơi, cuộc dạo chơi, cuộc du ngoạn, chuyến đi, cuộc hành trình, sự vượt biển, bước nhẹ, bước trật, bước hụt, sự vấp, sự hụt chân, sai lầm, sai sót, lỗi, sự nói lỡ lời, sự ngáng - sự ngoéo chân, cái ngáng, cái ngoéo chân, mẻ cá câu được, sự nhả, thiết bị nhả</t>
        </is>
      </c>
    </row>
    <row r="19205">
      <c r="A19205" t="inlineStr">
        <is>
          <t>trippeln</t>
        </is>
      </c>
      <c r="B19205" t="inlineStr"/>
      <c r="C19205" t="inlineStr"/>
      <c r="D19205" t="inlineStr">
        <is>
          <t>chạy gấp, chạy lon ton - bịt đầu, cho tiền quà, cho tiền diêm thuốc, mách nước, đưa cho, trao, đánh nhẹ, gảy nhẹ, đẩy nhẹ, chạm nhẹ, vỗ nhẹ, lật nghiêng, làm nghiêng, đổ, rót - bước nhẹ, đi nhẹ bước, nhảy múa nhẹ nhàng, trật bước, hụt chân, bước hụt, vấp, lầm, lầm lỗi, nói lỡ lời, ngáng, ngoéo, làm cho vấp ngã, thả trượt, nhả</t>
        </is>
      </c>
    </row>
    <row r="19206">
      <c r="A19206" t="inlineStr">
        <is>
          <t>Tritt</t>
        </is>
      </c>
      <c r="B19206" t="inlineStr"/>
      <c r="C19206" t="inlineStr"/>
      <c r="D19206" t="inlineStr">
        <is>
          <t>bước chân, tiếng chân đi - bước chân đi, dấu chân, vết chân - trôn chai, cái đá, cú đá, cái đá hậu, sự giật, tay đá bóng, cầu thủ, hơi sức, sức bật, sực chống lại, lý do phản kháng, lý do phản đối, sự phản kháng, sự phản đối, sự thích thú, sự thú vị - trò vui, trò nhộn, sự việc thay đổi bất ngờ, việc bất ngờ - bước, bước đi, bước khiêu vũ, bậc lên xuống, nấc thang, thang đứng step ladder), bục, bệ, cấp bậc, sự thăng cấp, biện pháp, bệ cột buồm, gối trục - dấu, vết, số nhiều) dấu chân, đường, đường đi, đường hẻm, đường ray, bánh xích - cách đi, dáng đi, tiếng chân bước, sự đạp mái, mặt bậc cầu thang, tấm phủ bậc cầu thang, đế ủng, Talông, mặt đường ray, phôi, khoảng cách bàn đạp, khoảng cách trục = falschen Tritt haben + = auf Schritt und Tritt +</t>
        </is>
      </c>
    </row>
    <row r="19207">
      <c r="A19207" t="inlineStr">
        <is>
          <t>triumphieren</t>
        </is>
      </c>
      <c r="B19207" t="inlineStr"/>
      <c r="C19207" t="inlineStr"/>
      <c r="D19207" t="inlineStr">
        <is>
          <t>khoe, khoe khoang, khoác lác = triumphieren +</t>
        </is>
      </c>
    </row>
    <row r="19208">
      <c r="A19208" t="inlineStr">
        <is>
          <t>triumphierend</t>
        </is>
      </c>
      <c r="B19208" t="inlineStr"/>
      <c r="C19208" t="inlineStr"/>
      <c r="D19208" t="inlineStr">
        <is>
          <t>chiến thắng, thắng lợi, vui mừng, hân hoan, hoan hỉ, đắc thắng</t>
        </is>
      </c>
    </row>
    <row r="19209">
      <c r="A19209" t="inlineStr">
        <is>
          <t>trocken</t>
        </is>
      </c>
      <c r="B19209" t="inlineStr"/>
      <c r="C19209" t="inlineStr"/>
      <c r="D19209" t="inlineStr">
        <is>
          <t>khô cằn, khô khan, vô vị - hói, trọc trụi, không che đậy, lộ liễu, phô bày ra rành rành, nghèo nàn, tẻ, có lang trắng ở mặt - lạnh, lạnh lẽo, nguội, phớt lạnh, lạnh lùng, lạnh nhạt, hờ hững, không nhiệt tình, làm chán nản, làm thất vọng, nhạt nhẽo, không có gì thú vị, yếu, khó ngửi thấy, mát - hạn hán, khô cạn, khát - khô, cạn, ráo, khô nứt, khô cổ, khát khô cả cổ, cạn sữa, hết sữa, khan, nhạt, không bơ, nguyên chất, không pha, không thêm nước ngọt, không thú vị, vô tình, lãnh đạm, cứng nhắc, cụt lủn, cộc lốc - tỉnh khô, không thêm bớt, rành rành, khô cứng, sắc cạnh, sắc nét, cấm rượu, khách quan, không thành kiến, vô tư - chậm hiểu, tối dạ, ngu đần, đần độn, không tinh, mờ, không thính, nghễnh ngãng, vô tri vô giác, cùn, đục, mờ đục, xỉn, xám xịt, cảm thấy lờ mờ, cảm thấy không rõ rệt, âm ỉ, thẫn thờ, uể oải - chậm chạp, ứ đọng, trì chậm, bán không chạy, ế, đều đều, buồn tẻ, chán ngắt, tẻ ngắt, buồn nản, tối tăm, âm u, u ám, ảm đạm - vỏ, giống như vỏ, khô như vỏ, khô như trấu, có vỏ, khản, khàn, khản tiếng, nói khàn khàn, to khoẻ, vạm vỡ - tẻ nhạt, không hấp dẫn, không gợi cảm, ít ỏi - như văn xuôi, có tính chất văn xuôi, nôm na, không có chất thơ, thiếu cái đẹp của chất thơ, không thơ mộng, tầm thường, dung tục = trocken + = trocken + = trocken werden + = trocken husten + = trocken werden + = etwas trocken lagern +</t>
        </is>
      </c>
    </row>
    <row r="19210">
      <c r="A19210" t="inlineStr">
        <is>
          <t>Trockenen</t>
        </is>
      </c>
      <c r="B19210" t="inlineStr"/>
      <c r="C19210" t="inlineStr"/>
      <c r="D19210">
        <f> auf dem Trockenen sitzend +</f>
        <v/>
      </c>
    </row>
    <row r="19211">
      <c r="A19211" t="inlineStr">
        <is>
          <t>trockenlegen</t>
        </is>
      </c>
      <c r="B19211" t="inlineStr"/>
      <c r="C19211" t="inlineStr"/>
      <c r="D19211" t="inlineStr">
        <is>
          <t>+ off, away) rút, tháo, tiêu, làm ráo nước, uống cạn, dẫn lưu, rút hết, bòn rút hết, tiêu hao, làm kiệt quệ, away) chảy đi, thoát đi, tiêu đi, ráo nước, chảy ròng ròng, chảy nhỏ giọt = trockenlegen +</t>
        </is>
      </c>
    </row>
    <row r="19212">
      <c r="A19212" t="inlineStr">
        <is>
          <t>Trocknen</t>
        </is>
      </c>
      <c r="B19212" t="inlineStr"/>
      <c r="C19212" t="inlineStr"/>
      <c r="D19212" t="inlineStr">
        <is>
          <t>giàn, giá phơi, bông, đóm lửa, tàn lửa, lớp, mảnh dẹt, váy, cây cẩm chướng hoa vằn = zum Trocknen aufhängen +</t>
        </is>
      </c>
    </row>
    <row r="19213">
      <c r="A19213" t="inlineStr">
        <is>
          <t>trocknen</t>
        </is>
      </c>
      <c r="B19213" t="inlineStr"/>
      <c r="C19213" t="inlineStr"/>
      <c r="D19213" t="inlineStr">
        <is>
          <t>làm khô, phơi khô, sấy khô, lau khô, làm cạn, làm khô cạn, làm cho hết sữa, khô đi, khô cạn đi - lau, chùi</t>
        </is>
      </c>
    </row>
    <row r="19214">
      <c r="A19214" t="inlineStr">
        <is>
          <t>trocknend</t>
        </is>
      </c>
      <c r="B19214" t="inlineStr"/>
      <c r="C19214" t="inlineStr"/>
      <c r="D19214" t="inlineStr">
        <is>
          <t>làm khô = schnell trocknend +</t>
        </is>
      </c>
    </row>
    <row r="19215">
      <c r="A19215" t="inlineStr">
        <is>
          <t>Trommel</t>
        </is>
      </c>
      <c r="B19215" t="inlineStr"/>
      <c r="C19215" t="inlineStr"/>
      <c r="D19215" t="inlineStr">
        <is>
          <t>thùng tròn, thùng rượu, thùng, nòng, ruột, ống, khoang màng nhĩ, cái trống, tang - trụ, hình trụ, xylanh, trục lăn - tiếng trống, tiếng kêu như tiếng trống, người đánh trống, màng nhĩ, thùng hình ống, trống tang, tiệc trà, cá trống drum fish) - tai giữa = die Trommel + = die große Trommel +</t>
        </is>
      </c>
    </row>
    <row r="19216">
      <c r="A19216" t="inlineStr">
        <is>
          <t>Trommelfell</t>
        </is>
      </c>
      <c r="B19216" t="inlineStr"/>
      <c r="C19216" t="inlineStr"/>
      <c r="D19216">
        <f> Trommelfell- +</f>
        <v/>
      </c>
    </row>
    <row r="19217">
      <c r="A19217" t="inlineStr">
        <is>
          <t>Trommelfeuer</t>
        </is>
      </c>
      <c r="B19217" t="inlineStr"/>
      <c r="C19217" t="inlineStr"/>
      <c r="D19217">
        <f> das Trommelfeuer +</f>
        <v/>
      </c>
    </row>
    <row r="19218">
      <c r="A19218" t="inlineStr">
        <is>
          <t>trommeln</t>
        </is>
      </c>
      <c r="B19218" t="inlineStr"/>
      <c r="C19218" t="inlineStr"/>
      <c r="D19218" t="inlineStr">
        <is>
          <t>đánh trống, gõ gõ, đập đập, gõ liên hồi, đập liên hồi, giậm thình thịch, đánh trống gọi, đánh trống triệu tập, đánh trống tập trung, đánh trống khua chuông, làm quảng cáo rùm beng - đập cánh vo vo, đập cánh vù vù, đánh trên trống, đánh trên đàn pianô, nói lai nhai, nói đi nói lại như gõ trống vào tai, làm quảng cáo rùm beng để lôi kéo khách hàng = trommeln + = trommeln +</t>
        </is>
      </c>
    </row>
    <row r="19219">
      <c r="A19219" t="inlineStr">
        <is>
          <t>Trommelstock</t>
        </is>
      </c>
      <c r="B19219" t="inlineStr"/>
      <c r="C19219" t="inlineStr"/>
      <c r="D19219" t="inlineStr">
        <is>
          <t>dùi trống, cẳng gà vịt quay, cẳng gà vịt rán</t>
        </is>
      </c>
    </row>
    <row r="19220">
      <c r="A19220" t="inlineStr">
        <is>
          <t>Trompete</t>
        </is>
      </c>
      <c r="B19220" t="inlineStr"/>
      <c r="C19220" t="inlineStr"/>
      <c r="D19220" t="inlineStr">
        <is>
          <t>sừng, gạc hươu, nai...), râu, anten, mào, lông, chất sừng, đồ dùng bắng sừng, tù và, còi, kèn co, đe hai đầu nhọn, đầu nhọn trăng lưỡi liềm, mỏm, nhánh, cành = Trompete spielen +</t>
        </is>
      </c>
    </row>
    <row r="19221">
      <c r="A19221" t="inlineStr">
        <is>
          <t>trompeten</t>
        </is>
      </c>
      <c r="B19221" t="inlineStr"/>
      <c r="C19221" t="inlineStr"/>
      <c r="D19221" t="inlineStr">
        <is>
          <t>thổi kèn để loan báo, công bố, loan báo, thổi kèn trompet, rống lên</t>
        </is>
      </c>
    </row>
    <row r="19222">
      <c r="A19222" t="inlineStr">
        <is>
          <t>Tropenhelm</t>
        </is>
      </c>
      <c r="B19222" t="inlineStr"/>
      <c r="C19222" t="inlineStr"/>
      <c r="D19222" t="inlineStr">
        <is>
          <t>mũ cát</t>
        </is>
      </c>
    </row>
    <row r="19223">
      <c r="A19223" t="inlineStr">
        <is>
          <t>Tropfen</t>
        </is>
      </c>
      <c r="B19223" t="inlineStr"/>
      <c r="C19223" t="inlineStr"/>
      <c r="D19223" t="inlineStr">
        <is>
          <t>tia nhỏ, dòng nhỏ = der Tropfen +</t>
        </is>
      </c>
    </row>
    <row r="19224">
      <c r="A19224" t="inlineStr">
        <is>
          <t>tropfen</t>
        </is>
      </c>
      <c r="B19224" t="inlineStr"/>
      <c r="C19224" t="inlineStr"/>
      <c r="D19224" t="inlineStr">
        <is>
          <t>chảy nhỏ giọt, + with) ướt sũng, ướt đẫm, để chảy nhỏ giọt, làm nhỏ giọt - rơi nhỏ giọt, nhỏ giọt ráo nước, rơi, rớt xuống, gục xuống, tình cờ thốt ra, tình cờ nói ra, thôi ngừng lại, dừng lại, đứt đoạn, sụt, giảm, hạ, lắng xuống, rơi vào, co rúm lại, thu mình lại - nhỏ giọt, cho chảy nhỏ giọt, để rơi, buông rơi, bỏ xuống, ném xuống, vô tình thốt ra, buông, viết qua loa, đẻ, bỏ lướt, bỏ không đọc, cho xuống xe, đưa đến, cúi xuống, hạ thấp, thua, đánh gục, bắn rơi - chặt đổ, bỏ, ngừng, cắt đứt, bỏ rơi, thôi, phát bằng cú đá bóng đang bật nảy, ghi bằng cú đá bóng đang bật nảy - bắc máng nước, đào rãnh, chảy thành rãnh, chảy - rắc thành những giọt long lanh như hạt trai, rê, xay, nghiền thành những hạt nhỏ, làm cho có màu hạt trai, làm cho long lanh như hạt trai, đọng lại thành giọt long lanh như hạt trai - mò ngọc trai - rỉ ra, thấm qua - khóc, có cành rủ xuống, chy nước, ứa nước, khóc về, khóc than về, khóc cho, ứa ra = tropfen + = tropfen lassen +</t>
        </is>
      </c>
    </row>
    <row r="19225">
      <c r="A19225" t="inlineStr">
        <is>
          <t>tropfend</t>
        </is>
      </c>
      <c r="B19225" t="inlineStr"/>
      <c r="C19225" t="inlineStr"/>
      <c r="D19225" t="inlineStr">
        <is>
          <t>đang khóc, khóc lóc, chy nước, rỉ nước, rủ cành</t>
        </is>
      </c>
    </row>
    <row r="19226">
      <c r="A19226" t="inlineStr">
        <is>
          <t>Tropfstein</t>
        </is>
      </c>
      <c r="B19226" t="inlineStr"/>
      <c r="C19226" t="inlineStr"/>
      <c r="D19226" t="inlineStr">
        <is>
          <t>chuông đá, vú đá</t>
        </is>
      </c>
    </row>
    <row r="19227">
      <c r="A19227" t="inlineStr">
        <is>
          <t>tropisch</t>
        </is>
      </c>
      <c r="B19227" t="inlineStr"/>
      <c r="C19227" t="inlineStr"/>
      <c r="D19227" t="inlineStr">
        <is>
          <t>chí tuyến, vùng nhiệt đới - nhiệt đới, nồng cháy, nồng nhiệt</t>
        </is>
      </c>
    </row>
    <row r="19228">
      <c r="A19228" t="inlineStr">
        <is>
          <t>Trosse</t>
        </is>
      </c>
      <c r="B19228" t="inlineStr"/>
      <c r="C19228" t="inlineStr"/>
      <c r="D19228" t="inlineStr">
        <is>
          <t>dây cáp, cáp xuyên đại dương, cablegram, dây neo, tầm 219m) cable length), đường viền xoắn, đường chạm xoắn = die Trosse +</t>
        </is>
      </c>
    </row>
    <row r="19229">
      <c r="A19229" t="inlineStr">
        <is>
          <t>trostlos</t>
        </is>
      </c>
      <c r="B19229" t="inlineStr"/>
      <c r="C19229" t="inlineStr"/>
      <c r="D19229" t="inlineStr">
        <is>
          <t>trống trải, lạnh lẽo, hoang vắng, ảm đạm, dãi gió - buồn ủ rũ, ỉu xìu, âm u, không vui vẻ, miễn cưỡng, bất đắc dĩ - bất tiện, không đủ tiện nghi, tẻ nhạt, buồn tẻ, bị bỏ rơi không ai an ủi - tối, tối tăm, tối mò, mù mịt, u ám, ngăm ngăm đen, đen huyền, thẫm sẫm, mờ mịt, mơ hồ, không rõ ràng, không minh bạch, dốt nát, ngu dốt, bí mật, kín đáo, không ai hay biết gì, không cho ai biết điều gì - buồn rầu, chán nản, bi quan, đen tối, ám muội, ghê tởm, nham hiểm, cay độc - bị tàn phá, tan hoang, đổ nát, không người ở, tiêu điều, bị ruồng bỏ, bị bỏ rơi, lẻ loi, bơ vơ, cô độc, đau buồn, buồn phiền, sầu não - không thể an ủi được, không thể giải được, phiền muộn, chán nản thất vọng - buồn thảm, buồn nản, u sầu - tồi tàn, thê lương - không thể nguôi, không thể giải khây - cực khổ, khốn khổ, khổ sở, cùng khổ, đáng thương, nghèo nàn - bẩn thỉu, nhớp nhúa, hèn hạ, đê tiện, tham lam, keo kiệt, bẩn, xỉn = trostlos +</t>
        </is>
      </c>
    </row>
    <row r="19230">
      <c r="A19230" t="inlineStr">
        <is>
          <t>trostreich</t>
        </is>
      </c>
      <c r="B19230" t="inlineStr"/>
      <c r="C19230" t="inlineStr"/>
      <c r="D19230" t="inlineStr">
        <is>
          <t>tiện lợi, đủ tiện nghi, ấm cúng, dễ chịu, thoải mái, khoan khoái, đầy đủ, sung túc, phong lưu, yên tâm, không băn khoăn, không lo lắng, làm yên tâm, an ủi, khuyên giải</t>
        </is>
      </c>
    </row>
    <row r="19231">
      <c r="A19231" t="inlineStr">
        <is>
          <t>Trott</t>
        </is>
      </c>
      <c r="B19231" t="inlineStr"/>
      <c r="C19231" t="inlineStr"/>
      <c r="D19231" t="inlineStr">
        <is>
          <t>lề thói hằng ngày, công việc thường làm hằng ngày, thủ tục, lệ thường, tiết mục nhảy múa, tiết mục khôi hài = der alte Trott + = alles geht im alten Trott weiter +</t>
        </is>
      </c>
    </row>
    <row r="19232">
      <c r="A19232" t="inlineStr">
        <is>
          <t>Trottel</t>
        </is>
      </c>
      <c r="B19232" t="inlineStr"/>
      <c r="C19232" t="inlineStr"/>
      <c r="D19232" t="inlineStr">
        <is>
          <t>người mắc chứng độn, người ngu si, người ngu ngốc - người ngu đần, người đần độn - người bán đồ tập tàng làm giả như mới, người bán những hàng lừa bịp là hàng lậu, người bán hàng rong, tiền giả, bức tranh giả, mỏ không có than, mỏ không có quặng - người bỏ đi, người ngớ ngẩn, người xuẩn ngốc - món hoa quả nấu, người khờ dại, người ngu xuẩn, người làm trò hề, anh hề, người bị lừa phỉnh - cái giật mạnh thình lình, cái xốc mạnh thình lình, cú đẩy mạnh thình lình, cú xoắn mạnh thình lình, cú thúc mạnh thình lình, cú ném mạnh thình lình, sự co giật, phản xạ - sự giật tạ - cái đầu, mì dẹt - đứa bé sài đẹn, đứa bé bụng ỏng đít eo, đứa bé ngu ngốc, người đần độn hậu đậu, đứa bé do yêu tinh đánh đổi - nhựa cây, nhựa sống, gỗ dác, hầm, hào, sự phá hoại, sự siêng năng, người cần cù, công việc vất vả, công việc mệt nhọc, người khù khờ - anh ngốc, anh thộn, anh quỷnh - người mút, người hút, ống hút, lợn sữa, cá voi mới đẻ, giác, rể mút, cá mút, chồi bên, Pittông bơm hút, người non nớt, người thiếu kinh nghiệm, người dễ bịp = der Trottel +</t>
        </is>
      </c>
    </row>
    <row r="19233">
      <c r="A19233" t="inlineStr">
        <is>
          <t>trotten</t>
        </is>
      </c>
      <c r="B19233" t="inlineStr"/>
      <c r="C19233" t="inlineStr"/>
      <c r="D19233" t="inlineStr">
        <is>
          <t>lắc nhẹ, xóc nhẹ, đẩy nhẹ, hích bằng cùi tay, nhắc lại, gợi lại, đi lắc lư, bước đi khó khăn, bước đi thong thả, tiến hành, tiến triển, tiếp tục, chạy nước kiệu chậm, đi, lên đường - + on, along) đi nặng nề, lê bước khó nhọc, làm cần cù, làm cật lực, làm rán sức, lê bước đi - cho đi nước kiệu, bắt đi nước kiệu, chạy nước kiệu được, đi nước kiệu, chạy lóc cóc, chạy lon ton - đi mệt nhọc, lê bước</t>
        </is>
      </c>
    </row>
    <row r="19234">
      <c r="A19234" t="inlineStr">
        <is>
          <t>Trotz</t>
        </is>
      </c>
      <c r="B19234" t="inlineStr"/>
      <c r="C19234" t="inlineStr"/>
      <c r="D19234" t="inlineStr">
        <is>
          <t>sự thách thức, sự bất chấp, sự coi thường, sự không tuân theo = Trotz bieten + = jemanden Trotz bieten +</t>
        </is>
      </c>
    </row>
    <row r="19235">
      <c r="A19235" t="inlineStr">
        <is>
          <t>trotz</t>
        </is>
      </c>
      <c r="B19235" t="inlineStr"/>
      <c r="C19235" t="inlineStr"/>
      <c r="D19235" t="inlineStr">
        <is>
          <t>dù, mặc dù, không kể, bất chấp - thay cho, thế cho, đại diện cho, ủng hộ, về phe, về phía, để, với mục đích là, để lấy, để được, đến, đi đến, cho, vì, bởi vì, đối với, về phần, so với, theo tỷ lệ, trong, được, tại vì - cũng cứ, ấy thế mà, tuy thế mà, tuy nhiên, tuy</t>
        </is>
      </c>
    </row>
    <row r="19236">
      <c r="A19236" t="inlineStr">
        <is>
          <t>trotzdem</t>
        </is>
      </c>
      <c r="B19236" t="inlineStr"/>
      <c r="C19236" t="inlineStr"/>
      <c r="D19236" t="inlineStr">
        <is>
          <t>thế nào cũng được, cách nào cũng được, dầu sao chăng nữa, dù thế nào đi nữa, đại khái, qua loa, tuỳ tiện, được chăng hay chớ, cẩu thả, lộn xộn, lung tung - tuy nhiên, tuy thế mà - cũng cứ, ấy thế mà, tuy, dù - im, yên, tĩnh mịch, làm thinh, nín lặng, không sủi bọt, vẫn thường, thường, vẫn còn, hơn nữa - dù cho, mặc dù, dẫu cho, tuy thế, tuy vậy, thế nhưng</t>
        </is>
      </c>
    </row>
    <row r="19237">
      <c r="A19237" t="inlineStr">
        <is>
          <t>Trotzen</t>
        </is>
      </c>
      <c r="B19237" t="inlineStr"/>
      <c r="C19237" t="inlineStr"/>
      <c r="D19237" t="inlineStr">
        <is>
          <t>thời tiết, nắng mưa, gió mưa, tuyết sương, sự mòn, sự vụn, sự rã ra, sự đổi màu, sự dãi nắng dầm mưa, sự phong hoá</t>
        </is>
      </c>
    </row>
    <row r="19238">
      <c r="A19238" t="inlineStr">
        <is>
          <t>trotzen</t>
        </is>
      </c>
      <c r="B19238" t="inlineStr"/>
      <c r="C19238" t="inlineStr"/>
      <c r="D19238" t="inlineStr">
        <is>
          <t>lăng mạ, lăng nhục, sỉ nhục, làm nhục, làm xấu hổ, làm mất thể diện, đương đầu - đương đầu với, chống cư - lấy ngực để chống đỡ, chống lại - thách, thách thức, thách đố, bất chấp, coi thường, không tuân theo, gây khó khăn không thể vượt qua được, làm cho không thể được, không sợ, chấp tất cả - can đảm hơn, đối chọi lại - hờn, hờn dỗi - dầm mưa dãi gió, để nắng mưa làm hỏng, phơi nắng phơi sương, thừa gió vượt qua, căng buồm vượt qua, vượt qua, chiến thắng, làm giả sắc cũ, làm giả nước cũ, mòn, rã ra - đổi màu = trotzen +</t>
        </is>
      </c>
    </row>
    <row r="19239">
      <c r="A19239" t="inlineStr">
        <is>
          <t>trotzig</t>
        </is>
      </c>
      <c r="B19239" t="inlineStr"/>
      <c r="C19239" t="inlineStr"/>
      <c r="D19239" t="inlineStr">
        <is>
          <t>có vẻ thách thức, bướng bỉnh, ngang ngạnh, không tuân theo, hồ nghi, ngờ vực - cứng đầu cứng cổ, khó bảo, ngoan cố, dai dẳng, khó chữa - ương bướng, ngoan cường, không lay chuyển được, không gò theo được - hay hờn dỗi, sưng sỉa, tối tăm ảm đạm - buồn rầu, ủ rũ</t>
        </is>
      </c>
    </row>
    <row r="19240">
      <c r="A19240" t="inlineStr">
        <is>
          <t>Troygewicht</t>
        </is>
      </c>
      <c r="B19240" t="inlineStr"/>
      <c r="C19240" t="inlineStr"/>
      <c r="D19240" t="inlineStr">
        <is>
          <t>troy weight hệ thống trọng lượng tơrôi</t>
        </is>
      </c>
    </row>
    <row r="19241">
      <c r="A19241" t="inlineStr">
        <is>
          <t>Trudeln</t>
        </is>
      </c>
      <c r="B19241" t="inlineStr"/>
      <c r="C19241" t="inlineStr"/>
      <c r="D19241">
        <f> das Trudeln +</f>
        <v/>
      </c>
    </row>
    <row r="19242">
      <c r="A19242" t="inlineStr">
        <is>
          <t>trudeln</t>
        </is>
      </c>
      <c r="B19242" t="inlineStr"/>
      <c r="C19242" t="inlineStr"/>
      <c r="D19242" t="inlineStr">
        <is>
          <t>hát tiếp nhau, câu nhấp = trudeln lassen +</t>
        </is>
      </c>
    </row>
    <row r="19243">
      <c r="A19243" t="inlineStr">
        <is>
          <t>Trugbild</t>
        </is>
      </c>
      <c r="B19243" t="inlineStr"/>
      <c r="C19243" t="inlineStr"/>
      <c r="D19243" t="inlineStr">
        <is>
          <t>ảo giác - ma trơi, hy vọng hão huyền, ảo tưởng - ảo ảnh, sự đánh lừa, sự làm mắc lừa, vải tuyn thưa - bóng ma, hồn hiện, ảo tượng - ma, hão huyền, không có thực</t>
        </is>
      </c>
    </row>
    <row r="19244">
      <c r="A19244" t="inlineStr">
        <is>
          <t>Trumpf</t>
        </is>
      </c>
      <c r="B19244" t="inlineStr"/>
      <c r="C19244" t="inlineStr"/>
      <c r="D19244" t="inlineStr">
        <is>
          <t>cắt bằng quân bài chủ, chơi bài chủ = der höchste Trumpf + = Eichel ist Trumpf +</t>
        </is>
      </c>
    </row>
    <row r="19245">
      <c r="A19245" t="inlineStr">
        <is>
          <t>Trumpfen</t>
        </is>
      </c>
      <c r="B19245" t="inlineStr"/>
      <c r="C19245" t="inlineStr"/>
      <c r="D19245" t="inlineStr">
        <is>
          <t>cổ áo xếp nếp 16), khoang cổ, bồ câu áo dài, trường hợp cắt bằng bài chủ, sự cắt bằng bài chủ</t>
        </is>
      </c>
    </row>
    <row r="19246">
      <c r="A19246" t="inlineStr">
        <is>
          <t>trumpfen</t>
        </is>
      </c>
      <c r="B19246" t="inlineStr"/>
      <c r="C19246" t="inlineStr"/>
      <c r="D19246" t="inlineStr">
        <is>
          <t>cắt bằng bài chủ</t>
        </is>
      </c>
    </row>
    <row r="19247">
      <c r="A19247" t="inlineStr">
        <is>
          <t>Trunkenheit</t>
        </is>
      </c>
      <c r="B19247" t="inlineStr"/>
      <c r="C19247" t="inlineStr"/>
      <c r="D19247" t="inlineStr">
        <is>
          <t>chầu say bí tỉ, người say rượu, vụ say rượu, tội say rượu, người bị phạt về tội say rượu - sự say rượu, chứng nghiện rượu - sự quá chén, sự hoang mang, sự bối rối - sự làm say - sự không điều độ, sự quá độ, sự uống quá chén - sự say, tình trạng say, sự say sưa ), sự làm nhiễm độc, sự trúng độc</t>
        </is>
      </c>
    </row>
    <row r="19248">
      <c r="A19248" t="inlineStr">
        <is>
          <t>Trupp</t>
        </is>
      </c>
      <c r="B19248" t="inlineStr"/>
      <c r="C19248" t="inlineStr"/>
      <c r="D19248" t="inlineStr">
        <is>
          <t>dải, băng, đai, nẹp, dải đóng gáy sách, dải cổ áo, dải băng, đoàn, toán, lũ, bọn, bầy, dàn nhạc, ban nhạc - mẻ, đợt, chuyển, khoá - tốp, kíp, bộ - nhóm, gốc - đảng, tiệc, buổi liên hoan, những người cùng đi, đội, bên, người tham gia, người tham dự - tổ, đội thể thao = der Trupp +</t>
        </is>
      </c>
    </row>
    <row r="19249">
      <c r="A19249" t="inlineStr">
        <is>
          <t>Truppe</t>
        </is>
      </c>
      <c r="B19249" t="inlineStr"/>
      <c r="C19249" t="inlineStr"/>
      <c r="D19249" t="inlineStr">
        <is>
          <t>sự dàn trận, sự bày binh bố trận, lực lượng quân đội, dãy sắp xếp ngay ngắn, hàng ngũ chỉnh tề, danh sách hội thẩm, quần áo, đồ trang điểm, mạng anten antenna array)</t>
        </is>
      </c>
    </row>
    <row r="19250">
      <c r="A19250" t="inlineStr">
        <is>
          <t>Truppendienst</t>
        </is>
      </c>
      <c r="B19250" t="inlineStr"/>
      <c r="C19250" t="inlineStr"/>
      <c r="D19250" t="inlineStr">
        <is>
          <t>nhà nghiên cứu</t>
        </is>
      </c>
    </row>
    <row r="19251">
      <c r="A19251" t="inlineStr">
        <is>
          <t>Truppengattung</t>
        </is>
      </c>
      <c r="B19251" t="inlineStr"/>
      <c r="C19251" t="inlineStr"/>
      <c r="D19251"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t>
        </is>
      </c>
    </row>
    <row r="19252">
      <c r="A19252" t="inlineStr">
        <is>
          <t>Tschako</t>
        </is>
      </c>
      <c r="B19252" t="inlineStr"/>
      <c r="C19252" t="inlineStr"/>
      <c r="D19252" t="inlineStr">
        <is>
          <t>mũ sacô</t>
        </is>
      </c>
    </row>
    <row r="19253">
      <c r="A19253" t="inlineStr">
        <is>
          <t>Tuchseite</t>
        </is>
      </c>
      <c r="B19253" t="inlineStr"/>
      <c r="C19253" t="inlineStr"/>
      <c r="D19253" t="inlineStr">
        <is>
          <t>mặt, vẻ mặt, thể diện, sĩ diện, bộ mặt, bề ngoài, mã ngoài, bề mặt, mặt trước, mặt phía trước</t>
        </is>
      </c>
    </row>
    <row r="19254">
      <c r="A19254" t="inlineStr">
        <is>
          <t>tuckern</t>
        </is>
      </c>
      <c r="B19254" t="inlineStr"/>
      <c r="C19254" t="inlineStr"/>
      <c r="D19254" t="inlineStr">
        <is>
          <t>phát ra tiếng bình bịch</t>
        </is>
      </c>
    </row>
    <row r="19255">
      <c r="A19255" t="inlineStr">
        <is>
          <t>Tugend</t>
        </is>
      </c>
      <c r="B19255" t="inlineStr"/>
      <c r="C19255" t="inlineStr"/>
      <c r="D19255" t="inlineStr">
        <is>
          <t>lòng tốt, tính tốt, lòng hào hiệp, tính chất, dùng như thán từ) ơn trời! - đạo đức, đạo lý, đạo nghĩa, đức hạnh, phẩm hạnh, nhân cách, giá trị đạo đức, ý nghĩa đạo đức, bài học đạo đức, kịch luân lý morality play) - đức, đức tính, trinh tiết, tiết nghĩa, công dụng, tác dụng, hiệu quả, hiệu lực - tính đức hạnh, tính đạo đức, tính tiết hạnh, tính đoan chính = aus der Not eine Tugend machen +</t>
        </is>
      </c>
    </row>
    <row r="19256">
      <c r="A19256" t="inlineStr">
        <is>
          <t>tugendhaft</t>
        </is>
      </c>
      <c r="B19256" t="inlineStr"/>
      <c r="C19256" t="inlineStr"/>
      <c r="D19256" t="inlineStr">
        <is>
          <t>trong sạch, trong trắng, minh bạch, giản dị, mộc mạc, không cầu kỳ, tao nhã, lịch sự - đạo đức, luân lý, phẩm hạnh, có đạo đức, hợp đạo đức, tinh thần - có đức, tiết hạnh, đoan chính</t>
        </is>
      </c>
    </row>
    <row r="19257">
      <c r="A19257" t="inlineStr">
        <is>
          <t>tummeln</t>
        </is>
      </c>
      <c r="B19257" t="inlineStr"/>
      <c r="C19257" t="inlineStr"/>
      <c r="D19257" t="inlineStr">
        <is>
          <t>giải trí, chơi đùa, nô đùa, đùa cợt, trêu chòng, biến dị, chưng, diện</t>
        </is>
      </c>
    </row>
    <row r="19258">
      <c r="A19258" t="inlineStr">
        <is>
          <t>Tun</t>
        </is>
      </c>
      <c r="B19258" t="inlineStr"/>
      <c r="C19258" t="inlineStr"/>
      <c r="D19258" t="inlineStr">
        <is>
          <t>sự làm, số nhiều) việc làm, hành động, hành vi, biến cố, đình đám, tiệc tùng, hội hè, những cái phụ thuộc, những thức cần đến</t>
        </is>
      </c>
    </row>
    <row r="19259">
      <c r="A19259" t="inlineStr">
        <is>
          <t>tun</t>
        </is>
      </c>
      <c r="B19259" t="inlineStr"/>
      <c r="C19259" t="inlineStr"/>
      <c r="D19259" t="inlineStr">
        <is>
          <t>làm, thực hiện, làm cho, gây cho, học, giải, dịch, thời hoàn thành &amp; động tính từ quá khứ) làm xong, xong, hết, dọn, thu dọn, sắp xếp, thu xếp ngăn nắp, sửa soạn, nấu, nướng - quay, rán, đóng vai, làm ra vẻ, làm ra bộ, làm mệt lử, làm kiệt sức, đi, qua, bịp, lừa bịp, ăn gian, đi thăm, đi tham quan, chịu, cho ăn, đãi, xử sự, hành động, hoạt động, thời hoàn thành làm xong, hoàn thành - chấm dứt, được, ổn, chu toàn, an toàn, hợp, thấy trong người, thấy sức khoẻ, làm ăn xoay sở - thi hành, cử hành, biểu diễn, trình bày, đóng, đóng một vai = zu tun + = weh tun + = wagt er, es zu tun? +</t>
        </is>
      </c>
    </row>
    <row r="19260">
      <c r="A19260" t="inlineStr">
        <is>
          <t>Tunichtgut</t>
        </is>
      </c>
      <c r="B19260" t="inlineStr"/>
      <c r="C19260" t="inlineStr"/>
      <c r="D19260">
        <f> er ist ein Tunichtgut + = Er ist ein arger Tunichtgut. +</f>
        <v/>
      </c>
    </row>
    <row r="19261">
      <c r="A19261" t="inlineStr">
        <is>
          <t>Tunke</t>
        </is>
      </c>
      <c r="B19261" t="inlineStr"/>
      <c r="C19261" t="inlineStr"/>
      <c r="D19261" t="inlineStr">
        <is>
          <t>nước thịt, nước xốt, món lời dễ kiếm - cái làm thêm thích thú, cái làm thêm thú vị, nước muối, dung dịch muối, sự vô lễ, sự láo xược</t>
        </is>
      </c>
    </row>
    <row r="19262">
      <c r="A19262" t="inlineStr">
        <is>
          <t>tunken</t>
        </is>
      </c>
      <c r="B19262" t="inlineStr"/>
      <c r="C19262" t="inlineStr"/>
      <c r="D19262" t="inlineStr">
        <is>
          <t>nhúng, ngâm, nhận chìm, dìm xuống, ngâm để đánh sạch, nhúng vào để nhuộm, nhúng bấc vào mở nóng để làm, tắm cho bằng nước diệt trùng..., đong, hạ xuống một thoáng, hạ xuống xong bị kéo ngay lên - nhận, dìm, hạ, ngụp, hụp, lặn, chìm xuống, nghiêng đi, nhào xuống, mắc nợ, dốc xuống, cho tay vào, cho thìa vào, xem lướt qua, điều tra, tìm tòi, tìm hiểu</t>
        </is>
      </c>
    </row>
    <row r="19263">
      <c r="A19263" t="inlineStr">
        <is>
          <t>tunlich</t>
        </is>
      </c>
      <c r="B19263" t="inlineStr"/>
      <c r="C19263" t="inlineStr"/>
      <c r="D19263" t="inlineStr">
        <is>
          <t>có thể thực hành được, có thể thực hiện được, có thể làm được, tiện lợi, có thể tin được, nghe xuôi tai</t>
        </is>
      </c>
    </row>
    <row r="19264">
      <c r="A19264" t="inlineStr">
        <is>
          <t>Tunnel</t>
        </is>
      </c>
      <c r="B19264" t="inlineStr"/>
      <c r="C19264" t="inlineStr"/>
      <c r="D19264" t="inlineStr">
        <is>
          <t>đào đường hầm xuyên qua, đi qua bằng đường hầm</t>
        </is>
      </c>
    </row>
    <row r="19265">
      <c r="A19265" t="inlineStr">
        <is>
          <t>Tupfen</t>
        </is>
      </c>
      <c r="B19265" t="inlineStr"/>
      <c r="C19265" t="inlineStr"/>
      <c r="D19265" t="inlineStr">
        <is>
          <t>nhọt sưng tấy, chỗ sưng tấy, vết, giấy thấm - cảnh mờ, dáng mập mờ, trạng thái mập mờ, vết mực, vết ố, bết nhơ - sự va chạm, sự đụng mạnh, tiếng nước vỗ bờ, tiếng nước vỗ, sự lao tới, sự xông tới, sự nhảy bổ vào, sự hăng hái, sự hăm hở, nghị lực, tính táo bạo, tính kiên quyết, nét, chút ít, ít - chút xíu, vẻ phô trương, dáng chưng diện, nét viết nhanh, gạch ngang, cuộc đua ngắn, dashboard - của hồi môn, chấm nhỏ, điểm, dấu chấm, dấu chấm câu, chấm, đứa bé tí hon, vật nhỏ xíu - vết lốm đốm - dấu, đốm, vết nhơ, vết đen, chấm đen ở đầu bàn bi-a, cá đù chấm, bồ câu đốm, nơi, chốn, sự chấm trước, con ngựa được chấm, một chút, một ít, đèn sân khấu spotlight), địa vị, chỗ làm ăn - chức vụ, vị trí trong danh sách</t>
        </is>
      </c>
    </row>
    <row r="19266">
      <c r="A19266" t="inlineStr">
        <is>
          <t>tupfen</t>
        </is>
      </c>
      <c r="B19266" t="inlineStr"/>
      <c r="C19266" t="inlineStr"/>
      <c r="D19266" t="inlineStr">
        <is>
          <t>đánh nhẹ, vỗ nhẹ, mổ nhẹ, gõ nhẹ, chấm chấm nhẹ, đột nhẹ - chấm, đánh dấu chấm, rải rác, lấm chấm, đánh, nện - lau, + up) thấm bằng miếng gạc, thông</t>
        </is>
      </c>
    </row>
    <row r="19267">
      <c r="A19267" t="inlineStr">
        <is>
          <t>Turbine</t>
        </is>
      </c>
      <c r="B19267" t="inlineStr"/>
      <c r="C19267" t="inlineStr"/>
      <c r="D19267" t="inlineStr">
        <is>
          <t>Tuabin</t>
        </is>
      </c>
    </row>
    <row r="19268">
      <c r="A19268" t="inlineStr">
        <is>
          <t>Turm</t>
        </is>
      </c>
      <c r="B19268" t="inlineStr"/>
      <c r="C19268" t="inlineStr"/>
      <c r="D19268" t="inlineStr">
        <is>
          <t>gác chuông, tháp chuông - tháp, đồn luỹ, pháo đài = der Turm + = der Turm + = der schiefe Turm +</t>
        </is>
      </c>
    </row>
    <row r="19269">
      <c r="A19269" t="inlineStr">
        <is>
          <t>turmhoch</t>
        </is>
      </c>
      <c r="B19269" t="inlineStr"/>
      <c r="C19269" t="inlineStr"/>
      <c r="D19269" t="inlineStr">
        <is>
          <t>cao, cao ngất, cao vượt hẳn lên, mạnh mẽ, dữ tợn, hung dữ, dữ dội</t>
        </is>
      </c>
    </row>
    <row r="19270">
      <c r="A19270" t="inlineStr">
        <is>
          <t>Turn-</t>
        </is>
      </c>
      <c r="B19270" t="inlineStr"/>
      <c r="C19270" t="inlineStr"/>
      <c r="D19270" t="inlineStr">
        <is>
          <t>thể dục</t>
        </is>
      </c>
    </row>
    <row r="19271">
      <c r="A19271" t="inlineStr">
        <is>
          <t>Turnen</t>
        </is>
      </c>
      <c r="B19271" t="inlineStr"/>
      <c r="C19271" t="inlineStr"/>
      <c r="D19271" t="inlineStr">
        <is>
          <t>gymnasium, thể dục</t>
        </is>
      </c>
    </row>
    <row r="19272">
      <c r="A19272" t="inlineStr">
        <is>
          <t>Turner</t>
        </is>
      </c>
      <c r="B19272" t="inlineStr"/>
      <c r="C19272" t="inlineStr"/>
      <c r="D19272" t="inlineStr">
        <is>
          <t>vận động viên thể dục, huấn luyện viên thể dục, chuyên viên thể dục</t>
        </is>
      </c>
    </row>
    <row r="19273">
      <c r="A19273" t="inlineStr">
        <is>
          <t>turnerisch</t>
        </is>
      </c>
      <c r="B19273" t="inlineStr"/>
      <c r="C19273" t="inlineStr"/>
      <c r="D19273" t="inlineStr">
        <is>
          <t>thể dục</t>
        </is>
      </c>
    </row>
    <row r="19274">
      <c r="A19274" t="inlineStr">
        <is>
          <t>Turnhalle</t>
        </is>
      </c>
      <c r="B19274" t="inlineStr"/>
      <c r="C19274" t="inlineStr"/>
      <c r="D19274" t="inlineStr">
        <is>
          <t>gymnasium, thể dục - phòng tập thể dục, trường trung học</t>
        </is>
      </c>
    </row>
    <row r="19275">
      <c r="A19275" t="inlineStr">
        <is>
          <t>turnieren</t>
        </is>
      </c>
      <c r="B19275" t="inlineStr"/>
      <c r="C19275" t="inlineStr"/>
      <c r="D19275" t="inlineStr">
        <is>
          <t>cưỡi ngựa đấu thương - đấu thương trên ngựa</t>
        </is>
      </c>
    </row>
    <row r="19276">
      <c r="A19276" t="inlineStr">
        <is>
          <t>Turnplatz</t>
        </is>
      </c>
      <c r="B19276" t="inlineStr"/>
      <c r="C19276" t="inlineStr"/>
      <c r="D19276" t="inlineStr">
        <is>
          <t>phòng tập thể dục, trường trung học</t>
        </is>
      </c>
    </row>
    <row r="19277">
      <c r="A19277" t="inlineStr">
        <is>
          <t>Turnus</t>
        </is>
      </c>
      <c r="B19277" t="inlineStr"/>
      <c r="C19277" t="inlineStr"/>
      <c r="D19277" t="inlineStr">
        <is>
          <t>sự quay, sự xoay vòng, sự luân phiên = im Turnus +</t>
        </is>
      </c>
    </row>
    <row r="19278">
      <c r="A19278" t="inlineStr">
        <is>
          <t>Tusch</t>
        </is>
      </c>
      <c r="B19278" t="inlineStr"/>
      <c r="C19278" t="inlineStr"/>
      <c r="D19278" t="inlineStr">
        <is>
          <t>kèn lệnh fanfaronade), sự phô trương ầm ỹ, sự phô trương loè loẹt</t>
        </is>
      </c>
    </row>
    <row r="19279">
      <c r="A19279" t="inlineStr">
        <is>
          <t>Tusche</t>
        </is>
      </c>
      <c r="B19279" t="inlineStr"/>
      <c r="C19279" t="inlineStr"/>
      <c r="D19279">
        <f> eine Zeichung mit Tusche ausziehen +</f>
        <v/>
      </c>
    </row>
    <row r="19280">
      <c r="A19280" t="inlineStr">
        <is>
          <t>tuten</t>
        </is>
      </c>
      <c r="B19280" t="inlineStr"/>
      <c r="C19280" t="inlineStr"/>
      <c r="D19280" t="inlineStr">
        <is>
          <t>kêu, la hét, huýt sáo, huýt còi, rúc lên, la hét phản đối, huýt sáo chế giễu - thổi, bóp còi, kéo còi</t>
        </is>
      </c>
    </row>
    <row r="19281">
      <c r="A19281" t="inlineStr">
        <is>
          <t>Tutors</t>
        </is>
      </c>
      <c r="B19281" t="inlineStr"/>
      <c r="C19281" t="inlineStr"/>
      <c r="D19281" t="inlineStr">
        <is>
          <t>nhiệm vụ của người giám hộ, thầy dạy kèm, trợ lý học tập</t>
        </is>
      </c>
    </row>
    <row r="19282">
      <c r="A19282" t="inlineStr">
        <is>
          <t>TV-Zuschauerforschung</t>
        </is>
      </c>
      <c r="B19282" t="inlineStr"/>
      <c r="C19282" t="inlineStr"/>
      <c r="D19282" t="inlineStr">
        <is>
          <t>sổ nhật ký, lịch ghi nhớ</t>
        </is>
      </c>
    </row>
    <row r="19283">
      <c r="A19283" t="inlineStr">
        <is>
          <t>typisch</t>
        </is>
      </c>
      <c r="B19283" t="inlineStr"/>
      <c r="C19283" t="inlineStr"/>
      <c r="D19283" t="inlineStr">
        <is>
          <t>riêng, riêng biệt, đặc thù, đặc trưng - miêu tả, biểu hiện, tiêu biểu, tượng trưng, đại diện, đại nghị, biểu diễn = typisch + = typisch sein für +</t>
        </is>
      </c>
    </row>
    <row r="19284">
      <c r="A19284" t="inlineStr">
        <is>
          <t>typografisch</t>
        </is>
      </c>
      <c r="B19284" t="inlineStr"/>
      <c r="C19284" t="inlineStr"/>
      <c r="D19284" t="inlineStr">
        <is>
          <t>sự in máy</t>
        </is>
      </c>
    </row>
    <row r="19285">
      <c r="A19285" t="inlineStr">
        <is>
          <t>typographisch</t>
        </is>
      </c>
      <c r="B19285" t="inlineStr"/>
      <c r="C19285" t="inlineStr"/>
      <c r="D19285" t="inlineStr">
        <is>
          <t>sự in máy</t>
        </is>
      </c>
    </row>
    <row r="19286">
      <c r="A19286" t="inlineStr">
        <is>
          <t>Tyrann</t>
        </is>
      </c>
      <c r="B19286" t="inlineStr"/>
      <c r="C19286" t="inlineStr"/>
      <c r="D19286" t="inlineStr">
        <is>
          <t>vua chuyên chế, bạo quân, kẻ chuyên quyền, kẻ bạo ngược</t>
        </is>
      </c>
    </row>
    <row r="19287">
      <c r="A19287" t="inlineStr">
        <is>
          <t>tyrannisch</t>
        </is>
      </c>
      <c r="B19287" t="inlineStr"/>
      <c r="C19287" t="inlineStr"/>
      <c r="D19287" t="inlineStr">
        <is>
          <t>độc đoán, hống hách, áp bức, áp chế, hà hiếp, bạo ngược - đàn áp, ngột ngạt, đè nặng, nặng trĩu - chuyên chế - = tyrannisch herrschen +</t>
        </is>
      </c>
    </row>
    <row r="19288">
      <c r="A19288" t="inlineStr">
        <is>
          <t>tyrannisieren</t>
        </is>
      </c>
      <c r="B19288" t="inlineStr"/>
      <c r="C19288" t="inlineStr"/>
      <c r="D19288" t="inlineStr">
        <is>
          <t>bắt nạt, trêu chọc, áp bức, khủng bố - hành hạ, áp chế = jemanden tyrannisieren +</t>
        </is>
      </c>
    </row>
    <row r="19289">
      <c r="A19289" t="inlineStr">
        <is>
          <t>U-Bahn</t>
        </is>
      </c>
      <c r="B19289" t="inlineStr"/>
      <c r="C19289" t="inlineStr"/>
      <c r="D19289" t="inlineStr">
        <is>
          <t>đường ngầm, hầm ngầm, đường xe lửa ngầm, đường xe điện ngầm - ống, săm inner tube), tàu điện ngầm, rađiô ống điện tử, ống tràng - khoảng dưới mặt đất, xe điện ngầm, mêtrô, sự kháng cự bí mật, sự chống đối ngầm, phong trào bí mật = U-Bahn fahren +</t>
        </is>
      </c>
    </row>
    <row r="19290">
      <c r="A19290" t="inlineStr">
        <is>
          <t>U-Booten</t>
        </is>
      </c>
      <c r="B19290" t="inlineStr"/>
      <c r="C19290" t="inlineStr"/>
      <c r="D19290" t="inlineStr">
        <is>
          <t>súng cối bắn tàu ngầm, mực ống, mồi nhân tạo</t>
        </is>
      </c>
    </row>
    <row r="19291">
      <c r="A19291" t="inlineStr">
        <is>
          <t>Ufer</t>
        </is>
      </c>
      <c r="B19291" t="inlineStr"/>
      <c r="C19291" t="inlineStr"/>
      <c r="D19291" t="inlineStr">
        <is>
          <t>đê, gờ, ụ, bờ, đống, bãi ngầm, sự nghiêng cánh, sự nghiêng sang một bên, bờ miệng giếng, bờ miệng hầm, nhà ngân hàng, vốn nhà cái, chỗ ngồi, dãy mái chèo, bàn phím, bàn thợ - sỏi cát, bãi biển - bờ miệng - bờ biển, đường lao, sự lao xuống, sự lao dốc - lưỡi, cạnh sắc, tính sắc, cạnh, rìa, lề, đỉnh, sống, knife-edge, tình trạng nguy khốn, lúc gay go, lúc lao đao - phần đất giữa hai nước triều, cột trụ - mặt, bên, bề, triền núi, bìa rừng, sườn, lườn, phía, phần bên cạnh, phần phụ, khía cạnh, phe, phái - bờ sông, bờ hồ = am Ufer + = vom Ufer aus ziehen +</t>
        </is>
      </c>
    </row>
    <row r="19292">
      <c r="A19292" t="inlineStr">
        <is>
          <t>Uferdamm</t>
        </is>
      </c>
      <c r="B19292" t="inlineStr"/>
      <c r="C19292" t="inlineStr"/>
      <c r="D19292" t="inlineStr">
        <is>
          <t>đê, đường đắp cao - buổi chiêu đâi, đám khách, buổi tiếp khách khi vừa ngủ dậy, con đê - ke, bến</t>
        </is>
      </c>
    </row>
    <row r="19293">
      <c r="A19293" t="inlineStr">
        <is>
          <t>Uferland</t>
        </is>
      </c>
      <c r="B19293" t="inlineStr"/>
      <c r="C19293" t="inlineStr"/>
      <c r="D19293" t="inlineStr">
        <is>
          <t>bãi biển, phần đất bồi ở biển - bờ biển, miền ven biển</t>
        </is>
      </c>
    </row>
    <row r="19294">
      <c r="A19294" t="inlineStr">
        <is>
          <t>Uferpromenade</t>
        </is>
      </c>
      <c r="B19294" t="inlineStr"/>
      <c r="C19294" t="inlineStr"/>
      <c r="D19294" t="inlineStr">
        <is>
          <t>cuộc đi dạo, cuộc đi chơi, nơi dạo chơi</t>
        </is>
      </c>
    </row>
    <row r="19295">
      <c r="A19295" t="inlineStr">
        <is>
          <t>Uferschnecke</t>
        </is>
      </c>
      <c r="B19295" t="inlineStr"/>
      <c r="C19295" t="inlineStr"/>
      <c r="D19295" t="inlineStr">
        <is>
          <t>cây dừa cạn, màu dừa cạn, ốc bờ</t>
        </is>
      </c>
    </row>
    <row r="19296">
      <c r="A19296" t="inlineStr">
        <is>
          <t>Uhrfeder</t>
        </is>
      </c>
      <c r="B19296" t="inlineStr"/>
      <c r="C19296" t="inlineStr"/>
      <c r="D19296" t="inlineStr">
        <is>
          <t>dây cót chính, động cơ chính</t>
        </is>
      </c>
    </row>
    <row r="19297">
      <c r="A19297" t="inlineStr">
        <is>
          <t>Uhrmacher</t>
        </is>
      </c>
      <c r="B19297" t="inlineStr"/>
      <c r="C19297" t="inlineStr"/>
      <c r="D19297" t="inlineStr">
        <is>
          <t>nhà chuyên môn đo thời khắc, thợ làm đồng hồ</t>
        </is>
      </c>
    </row>
    <row r="19298">
      <c r="A19298" t="inlineStr">
        <is>
          <t>Uhrregulierer</t>
        </is>
      </c>
      <c r="B19298" t="inlineStr"/>
      <c r="C19298" t="inlineStr"/>
      <c r="D19298" t="inlineStr">
        <is>
          <t>người bấm giờ, đồng hồ bấm giờ</t>
        </is>
      </c>
    </row>
    <row r="19299">
      <c r="A19299" t="inlineStr">
        <is>
          <t>Uhrtasche</t>
        </is>
      </c>
      <c r="B19299" t="inlineStr"/>
      <c r="C19299" t="inlineStr"/>
      <c r="D19299" t="inlineStr">
        <is>
          <t>đánh lừa, lừa dối, lừa bịp, đánh tráo</t>
        </is>
      </c>
    </row>
    <row r="19300">
      <c r="A19300" t="inlineStr">
        <is>
          <t>Uhrwerk</t>
        </is>
      </c>
      <c r="B19300" t="inlineStr"/>
      <c r="C19300" t="inlineStr"/>
      <c r="D19300" t="inlineStr">
        <is>
          <t>bộ máy đồng hồ</t>
        </is>
      </c>
    </row>
    <row r="19301">
      <c r="A19301" t="inlineStr">
        <is>
          <t>Uhrzeiger</t>
        </is>
      </c>
      <c r="B19301" t="inlineStr"/>
      <c r="C19301" t="inlineStr"/>
      <c r="D19301" t="inlineStr">
        <is>
          <t>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 - ngón tay trỏ index finger), chỉ số, sự biểu thị, bảng mục lục, bản liệt kê, bản liệt kê các loại sách bị giáo hội cấm, số mũ, dấu chỉ, nguyên tắc chỉ đạo - kín, que, lời gợi ý, lời mách nước, chó săn chỉ điểm, sao chỉ</t>
        </is>
      </c>
    </row>
    <row r="19302">
      <c r="A19302" t="inlineStr">
        <is>
          <t>Uhrzeigersinn</t>
        </is>
      </c>
      <c r="B19302" t="inlineStr"/>
      <c r="C19302" t="inlineStr"/>
      <c r="D19302" t="inlineStr">
        <is>
          <t>theo chiều kim đồng hồ = entgegen dem Uhrzeigersinn +</t>
        </is>
      </c>
    </row>
    <row r="19303">
      <c r="A19303" t="inlineStr">
        <is>
          <t>Ukulele</t>
        </is>
      </c>
      <c r="B19303" t="inlineStr"/>
      <c r="C19303" t="inlineStr"/>
      <c r="D19303" t="inlineStr">
        <is>
          <t>đàn ghita Ha-oai bốn dây</t>
        </is>
      </c>
    </row>
    <row r="19304">
      <c r="A19304" t="inlineStr">
        <is>
          <t>Ulk</t>
        </is>
      </c>
      <c r="B19304" t="inlineStr"/>
      <c r="C19304" t="inlineStr"/>
      <c r="D19304" t="inlineStr">
        <is>
          <t>sự vui đùa, sự vui thích, trò vui đùa - lời nói đùa, câu nói đùa, trò cười, chuyện đùa, chuyện buồn cười, chuyện lố bịch, trường hợp xảy ra buồn cười - lời nói đùa vui, lời bỡn cợt - trò chơi ác, trò chơi khăm, trò đùa nhả, sự trục trặc = aus Ulk +</t>
        </is>
      </c>
    </row>
    <row r="19305">
      <c r="A19305" t="inlineStr">
        <is>
          <t>ulkig</t>
        </is>
      </c>
      <c r="B19305" t="inlineStr"/>
      <c r="C19305" t="inlineStr"/>
      <c r="D19305" t="inlineStr">
        <is>
          <t>hài hước, khôi hài, tức cười, vui nhộn, kỳ cục, lố bịch - buồn cười, như trò hề, kỳ quặc, kỳ lạ - ngồ ngộ, là lạ, khang khác - nực cười - lẻ, cọc cạch, thừa, dư, trên, có lẻ, vặt, lặt vặt, linh tinh, rỗi rãi, rảnh rang, bỏ trống, để không</t>
        </is>
      </c>
    </row>
    <row r="19306">
      <c r="A19306" t="inlineStr">
        <is>
          <t>Ulme</t>
        </is>
      </c>
      <c r="B19306" t="inlineStr"/>
      <c r="C19306" t="inlineStr"/>
      <c r="D19306" t="inlineStr">
        <is>
          <t>cây đu</t>
        </is>
      </c>
    </row>
    <row r="19307">
      <c r="A19307" t="inlineStr">
        <is>
          <t>Ulster</t>
        </is>
      </c>
      <c r="B19307" t="inlineStr"/>
      <c r="C19307" t="inlineStr"/>
      <c r="D19307" t="inlineStr">
        <is>
          <t>áo choàng untơ</t>
        </is>
      </c>
    </row>
    <row r="19308">
      <c r="A19308" t="inlineStr">
        <is>
          <t>Ultimatum</t>
        </is>
      </c>
      <c r="B19308" t="inlineStr"/>
      <c r="C19308" t="inlineStr"/>
      <c r="D19308" t="inlineStr">
        <is>
          <t>thư cuối, tối hậu thư, kết luận cuối cùng, nguyên tắc cơ bản, nguyên lý cơ bản = jemandem ein Ultimatum stellen +</t>
        </is>
      </c>
    </row>
    <row r="19309">
      <c r="A19309" t="inlineStr">
        <is>
          <t>ultramarin</t>
        </is>
      </c>
      <c r="B19309" t="inlineStr"/>
      <c r="C19309" t="inlineStr"/>
      <c r="D19309" t="inlineStr">
        <is>
          <t>bên kia biển, hải ngoại</t>
        </is>
      </c>
    </row>
    <row r="19310">
      <c r="A19310" t="inlineStr">
        <is>
          <t>um</t>
        </is>
      </c>
      <c r="B19310" t="inlineStr"/>
      <c r="C19310" t="inlineStr"/>
      <c r="D19310" t="inlineStr">
        <is>
          <t>xung quanh, quanh quẩn, đây đó, rải rác, đằng sau, khoảng chừng, gần, vòng, về, quanh quất, quanh quẩn đây đó, vào khoảng, bận, đang làm, ở, trong người, theo với - vòng quanh, đó đây, chỗ này, chỗ nọ, khắp nơi, loanh quanh, ở gần, khắp</t>
        </is>
      </c>
    </row>
    <row r="19311">
      <c r="A19311" t="inlineStr">
        <is>
          <t>um...herum</t>
        </is>
      </c>
      <c r="B19311" t="inlineStr"/>
      <c r="C19311" t="inlineStr"/>
      <c r="D19311" t="inlineStr">
        <is>
          <t>tròn, chẵn, khứ hồi, theo vòng tròn, vòng quanh, thẳng thắn, chân thật, nói không úp mở, sang sảng, vang, lưu loát, trôi chảy, nhanh, mạnh, khá lớn, đáng kể, quanh, loanh quanh, xung quanh - trở lại, quay trở lại, khắp cả</t>
        </is>
      </c>
    </row>
    <row r="19312">
      <c r="A19312" t="inlineStr">
        <is>
          <t>umadressieren</t>
        </is>
      </c>
      <c r="B19312" t="inlineStr"/>
      <c r="C19312" t="inlineStr"/>
      <c r="D19312" t="inlineStr">
        <is>
          <t>gửi một lân nữa, để một địa chỉ mới</t>
        </is>
      </c>
    </row>
    <row r="19313">
      <c r="A19313" t="inlineStr">
        <is>
          <t>umarbeiten</t>
        </is>
      </c>
      <c r="B19313" t="inlineStr"/>
      <c r="C19313" t="inlineStr"/>
      <c r="D19313" t="inlineStr">
        <is>
          <t>đúc lại, viết lại, tỉnh lại, phân lại vai - xây dựng lại, kiến thiết lại, đóng lại, dựng lại, diễn lại - làm lại - sửa đổi, tu sửa, tổ chức lại - đọc lại, xem lại, duyệt lại, xét lại, sửa - chép lại, viết lại theo một hình thức khác</t>
        </is>
      </c>
    </row>
    <row r="19314">
      <c r="A19314" t="inlineStr">
        <is>
          <t>Umarmen</t>
        </is>
      </c>
      <c r="B19314" t="inlineStr"/>
      <c r="C19314" t="inlineStr"/>
      <c r="D19314" t="inlineStr">
        <is>
          <t>sự ôm ấp, sự âu yếm, sự vuốt ve</t>
        </is>
      </c>
    </row>
    <row r="19315">
      <c r="A19315" t="inlineStr">
        <is>
          <t>umarmen</t>
        </is>
      </c>
      <c r="B19315" t="inlineStr"/>
      <c r="C19315" t="inlineStr"/>
      <c r="D19315" t="inlineStr">
        <is>
          <t>vuốt ve, mơn trớn, âu yếm - cài, gài, móc, ôm chặt, nắm chặt, siết chặt - ôm, ghì chặt, nắm lấy, đi theo, gồm, bao gồm, bao quát, gây áp lực - bện, tết &amp; ), quấn - ghì chặt bằng hai chân trước, ôm ấp, ưa thích, bám chặt, đi sát, to hug oneself tự hài lòng, tự khen mình = sich umarmen +</t>
        </is>
      </c>
    </row>
    <row r="19316">
      <c r="A19316" t="inlineStr">
        <is>
          <t>Umarmung</t>
        </is>
      </c>
      <c r="B19316" t="inlineStr"/>
      <c r="C19316" t="inlineStr"/>
      <c r="D19316" t="inlineStr">
        <is>
          <t>cái móc, cái gài, sự siết chặt, sự ôm chặt - sự ôm, cái ôm, sự ăn nằm với nhau - sự ghì chặt, sự nắm, sự đi theo, sự gồm, sự bao gồm, sự bao quát - cái ôm chặt, miếng ghì chặt = die stürmische Umarmung +</t>
        </is>
      </c>
    </row>
    <row r="19317">
      <c r="A19317" t="inlineStr">
        <is>
          <t>Umbau</t>
        </is>
      </c>
      <c r="B19317" t="inlineStr"/>
      <c r="C19317" t="inlineStr"/>
      <c r="D19317" t="inlineStr">
        <is>
          <t>sự xây dựng lại - sự kiến thiết lại, sự đóng lại, sự dựng lại, sự diễn lại - sự làm mới lại, sự đổi mới, sự cải tiến, sự sửa chữa lại, sự hồi phục, sự làm hồi sức = der Umbau +</t>
        </is>
      </c>
    </row>
    <row r="19318">
      <c r="A19318" t="inlineStr">
        <is>
          <t>umbauen</t>
        </is>
      </c>
      <c r="B19318" t="inlineStr"/>
      <c r="C19318" t="inlineStr"/>
      <c r="D19318" t="inlineStr">
        <is>
          <t>thay đổi, biến đổi, đổi, sửa đổi, sửa lại, thiến, hoạn - xây lại, xây dựng lại - kiến thiết lại, đóng lại, dựng lại, diễn lại</t>
        </is>
      </c>
    </row>
    <row r="19319">
      <c r="A19319" t="inlineStr">
        <is>
          <t>umbenennen</t>
        </is>
      </c>
      <c r="B19319" t="inlineStr"/>
      <c r="C19319" t="inlineStr"/>
      <c r="D19319" t="inlineStr">
        <is>
          <t>dán nhãn lại, ghi nhãn lại, liệt lại vào loại, gán lại cho là - đổi tên, thay tên = umbenennen +</t>
        </is>
      </c>
    </row>
    <row r="19320">
      <c r="A19320" t="inlineStr">
        <is>
          <t>umbilden</t>
        </is>
      </c>
      <c r="B19320" t="inlineStr"/>
      <c r="C19320" t="inlineStr"/>
      <c r="D19320" t="inlineStr">
        <is>
          <t>làm lại, sửa đổi, tu sửa, tổ chức lại - cải tổ lại - thay đổi, biến đổi, làm biến chất, làm biến tính</t>
        </is>
      </c>
    </row>
    <row r="19321">
      <c r="A19321" t="inlineStr">
        <is>
          <t>umbinden</t>
        </is>
      </c>
      <c r="B19321" t="inlineStr"/>
      <c r="C19321" t="inlineStr"/>
      <c r="D19321" t="inlineStr">
        <is>
          <t>buộc bằng dây băng, trang trí bằng đường chỉ vòng, róc xương và lạng = umbinden +</t>
        </is>
      </c>
    </row>
    <row r="19322">
      <c r="A19322" t="inlineStr">
        <is>
          <t>umbringen</t>
        </is>
      </c>
      <c r="B19322" t="inlineStr"/>
      <c r="C19322" t="inlineStr"/>
      <c r="D19322" t="inlineStr">
        <is>
          <t>giết, giết chết, làm chết, diệt &amp; ), ngả, giết làm thịt, tắt, làm át, làm lấp, làm tiêu tan, làm hết, làm khỏi, trừ diệt, làm thất bại, làm hỏng, bác bỏ, làm phục lăn, làm choáng người - làm thích mê, làm cười vỡ bụng, gây tai hại, làm chết dở, bạt một cú quyết định, chận đứng, ăn mòn, giết thịt được - thanh lý, thanh toán, thanh toán nợ, thanh toán mọi khoản để thôi kinh doanh - ám sát, tàn sát, làm hư, làm sai = umbringen + = sich umbringen + = jemanden umbringen + = jemanden heimlich umbringen +</t>
        </is>
      </c>
    </row>
    <row r="19323">
      <c r="A19323" t="inlineStr">
        <is>
          <t>Umbruch</t>
        </is>
      </c>
      <c r="B19323" t="inlineStr"/>
      <c r="C19323" t="inlineStr"/>
      <c r="D19323" t="inlineStr">
        <is>
          <t>sự nổi lên, sự dấy lên &amp; ), sự thay đổi đột ngột, sự biến động đột ngột, sự chấn động = der Umbruch +</t>
        </is>
      </c>
    </row>
    <row r="19324">
      <c r="A19324" t="inlineStr">
        <is>
          <t>Umdrehung</t>
        </is>
      </c>
      <c r="B19324" t="inlineStr"/>
      <c r="C19324" t="inlineStr"/>
      <c r="D19324" t="inlineStr">
        <is>
          <t>chu vi, đường vòng quanh, sự đi vòng quanh, cuộc kinh lý, cuộc tuần du, cuộc tuần tra, địa phận đi kinh lý, mạch, vòng đua, hệ thống rạp hát, rạp chiếu bóng, sự nối tiếp của sự việc...) - vòng, tua, sự xoay vòng, cuộc cách mạng - cuốn, cuộn, súc, ổ, ổ bánh mì nhỏ, văn kiện, hồ sơ, danh sách, mép gập xuống, tiền, tập tiền, trục, trục cán, tang, xylanh, con lăn, trục lăn, sự lăn tròn, sự lắc lư, sự tròng trành, dáng đi lắc lư - sóng cuồn cuộn, tiếng sấm vang rền, hồi trống vang rền, lời nói thao thao nhịp nhàng, sự lộn vòng - sự quay, sự luân phiên - vòng quay, vòng cuộn, vòng xoắn, sự đổi hướng, sự rẽ, chỗ ngoặt, chỗ rẽ, chiều hướng, sự diễn biến, sự thay đổi, khuynh hướng, thiên hướng, năng khiếu, tâm tính, tính khí, lần, lượt, phiên - thời gian hoạt động ngắn, chầu, dự kiến, ý định, mục đích, hành vi, hành động, cách đối đãi, tiết mục, sự thấy kinh, chữ sắp ngược, sự xúc động, cú, vố - sự xoay nhẹ, sự vặn nhẹ - bánh &amp; ), hệ thống bánh xe, xe hình, bàn quay, bánh lái, tay lái, sự quay tròn, sự xoay, sự thăng trầm, bộ máy, xe đạp - gió, phưng gió, phía gió thổi, các phưng trời, hi, mùi, tin phong thanh, ức, lời rỗng tuếch, chuyện rỗng tuếch, nhạc khí thổi, tiếng kèn sáo, khúc uốn, khúc lượn</t>
        </is>
      </c>
    </row>
    <row r="19325">
      <c r="A19325" t="inlineStr">
        <is>
          <t>Umdruck</t>
        </is>
      </c>
      <c r="B19325" t="inlineStr"/>
      <c r="C19325" t="inlineStr"/>
      <c r="D19325" t="inlineStr">
        <is>
          <t>sự di chuyển, sự dời chỗ, sự truyền, sự nhượng, sự nhường lại, sự chuyển cho, bản đồ lại, sự thuyên chuyển, sự chuyển khoản, vé chuyển xe tàu, binh sĩ thuyên chuyển</t>
        </is>
      </c>
    </row>
    <row r="19326">
      <c r="A19326" t="inlineStr">
        <is>
          <t>Umerziehung</t>
        </is>
      </c>
      <c r="B19326" t="inlineStr"/>
      <c r="C19326" t="inlineStr"/>
      <c r="D19326" t="inlineStr">
        <is>
          <t>sự giáo dục lại, sự luyện tập lại</t>
        </is>
      </c>
    </row>
    <row r="19327">
      <c r="A19327" t="inlineStr">
        <is>
          <t>umfahren</t>
        </is>
      </c>
      <c r="B19327" t="inlineStr"/>
      <c r="C19327" t="inlineStr"/>
      <c r="D19327" t="inlineStr">
        <is>
          <t>làm đường vòng, đi vòng, bỏ qua, phớt lờ = jemanden umfahren +</t>
        </is>
      </c>
    </row>
    <row r="19328">
      <c r="A19328" t="inlineStr">
        <is>
          <t>Umfallen</t>
        </is>
      </c>
      <c r="B19328" t="inlineStr"/>
      <c r="C19328" t="inlineStr"/>
      <c r="D19328" t="inlineStr">
        <is>
          <t>sự đổ, sự lật đổ, sự lật úp, sự đánh ng, tình trạng lộn xộn, tình trạng rối loạn, sự bối rối, sự lúng túng, sự c i lộn, sự bất hoà, trạng thái nôn nao khó chịu, kết qu bất ngờ - sự chồn = zum Umfallen müde sein +</t>
        </is>
      </c>
    </row>
    <row r="19329">
      <c r="A19329" t="inlineStr">
        <is>
          <t>umfallen</t>
        </is>
      </c>
      <c r="B19329" t="inlineStr"/>
      <c r="C19329" t="inlineStr"/>
      <c r="D19329" t="inlineStr">
        <is>
          <t>hạ nhanh, sụt thình lình, ế ẩm, đình trệ, sụp xuống - làm đổ, đánh đổ, lật đổ, đánh ng, làm lật úp, làm rối tung, làm xáo lộn, làm lộn bậy, làm đo lộn, làm khó chịu, làm rối loạn, làm bối rối, làm lo ngại, chồn = umfallen + = tot umfallen +</t>
        </is>
      </c>
    </row>
    <row r="19330">
      <c r="A19330" t="inlineStr">
        <is>
          <t>Umfang</t>
        </is>
      </c>
      <c r="B19330" t="inlineStr"/>
      <c r="C19330" t="inlineStr"/>
      <c r="D19330" t="inlineStr">
        <is>
          <t>sự quy định từng phần, sự chia phần - độ rộng, độ lớn, độ biên, sự đầy đủ, sự dồi dào, sự phong phú, sự dư dật, tầm hoạt động, tầm rộng lớn - trọng tải hàng hoá, hàng hoá, phần lớn hơn, số lớn hơn - sự to lớn, sự đồ sộ, sự kềnh càng, tầm vóc to lớn - đường tròn, hình tròn, sự tuần hoàn, nhóm, giới, sự chạy quanh, quỹ đạo, phạm vi, hàng ghế sắp tròn - chu vi - com-pa a pair of compasses), la bàn, vòng điện, tầm, đường vòng, đường quanh, tầm âm - sự hiểu, sự lĩnh hội, sự nhận thức, sự bao gồm, sự bao hàm - tính chất bao hàm, tính chất toàn diện, sự mau hiểu, sự sáng ý - - tính rộng, tính rộng rãi, tính bao quát - khoảng rộng, quy mô, chừng mực, sự đánh giá, sự tịch thu, văn bản tịch thu - máy đo, cái đo cỡ, loại, kiểu, cỡ, khả năng, khoảng cách đường ray, tiêu chuẩn đánh giá, phương tiện đánh giá, lanhgô điều chỉnh lề, cái mấp của thợ mộc, gage) hướng đi so với chiều gió - đai yên, đường vòng quanh - sự rộng, sự lớn, sự rộng lớn, tính rộng râi, tính rộng lượng, tính hào phóng - độ vĩ, đường vĩ, số nhiều) miền, vùng, bề rộng, phạm vi rộng, quyền rộng rãi - bề dài, chiều dài, độ dài - máy đo trường nhìn, vòng ngoài của doanh trại - ngoại vi, ngoại biên - sự chìa ra, sự trải ra, sự với, tầm với, tầm duỗi tay, tầm hiểu biết, trình độ, phạm vi hoạt động, dài rộng, khúc sông, đường chạy vát - kích thước, khổ, số, dụng cụ đo ngọc, suất ăn, khẩu phần sizing), chuẩn mực cân đo, hồ - quyển, tập, khối, dung tích, thể tích, âm lượng, làn, đám, cuộn - tính chất rộng, bề ngang, tính chất rộng r i = der Umfang + = in großem Umfang + = von gleichem Umfang + = von beträchtlichem Umfang +</t>
        </is>
      </c>
    </row>
    <row r="19331">
      <c r="A19331" t="inlineStr">
        <is>
          <t>umfangreich</t>
        </is>
      </c>
      <c r="B19331" t="inlineStr"/>
      <c r="C19331" t="inlineStr"/>
      <c r="D19331" t="inlineStr">
        <is>
          <t>to lớn, đồ sộ, kềnh càng, tầm vóc to lớn - đáng kể, to tát, lớn, có vai vế, có thế lực quan trọng - rộng, rộng rãi, bao quát - to, rộng lượng, hào phóng, huênh hoang, khoác lác - rộn lớn - to tướng, gồm nhiều tập, viết nhiều sách, lùng nhùng, cuộn thành vòng, cuộn thành lớp - rộng lớn, mở rộng, mở to, uyên bác, rộng r i, phóng khoáng, không có thành kiến, xa, cách xa, xo trá, rộng khắp, trệch xa</t>
        </is>
      </c>
    </row>
    <row r="19332">
      <c r="A19332" t="inlineStr">
        <is>
          <t>Umfangs-</t>
        </is>
      </c>
      <c r="B19332" t="inlineStr"/>
      <c r="C19332" t="inlineStr"/>
      <c r="D19332" t="inlineStr">
        <is>
          <t>chu vi, ngoại vi, ngoại biên</t>
        </is>
      </c>
    </row>
    <row r="19333">
      <c r="A19333" t="inlineStr">
        <is>
          <t>umfassen</t>
        </is>
      </c>
      <c r="B19333" t="inlineStr"/>
      <c r="C19333" t="inlineStr"/>
      <c r="D19333" t="inlineStr">
        <is>
          <t>cài, gài, móc, ôm chặt, nắm chặt, siết chặt - hiểu, lĩnh hội, nhận thức thấu đáo, bao gồm, bao hàm - gồm có - chứa đựng, nén lại, dằn lại, kìm lại, kiềm chế, chận lại, ngăn lại, cản lại, có thể chia hết cho - che, phủ, bao phủ, bao trùm, bao bọc, mặc quần áo, đội mũ, che chở, bảo vệ, yểm hộ, khống chế, kiểm soát, giấu, che giấu, che đậy, gồm, trải ra, đi được, đủ để bù đắp lại được, đủ để trả - nhằm, chĩa vào, ấp, nhảy, theo dõi để điện tin tức về nhà báo, bảo hiểm - là hiện thân của, biểu hiện, kể cả - ôm, ghì chặt, nắm lấy, đi theo, bao quát, gây áp lực - vây quanh, bao quanh, bao vây, đi vòng quanh, chạy vòng quanh - bao gồm chứa đựng, hoàn thiện, hoàn thành - bọc, quấn, xếp thành nếp, gấp nếp lại - tính đến</t>
        </is>
      </c>
    </row>
    <row r="19334">
      <c r="A19334" t="inlineStr">
        <is>
          <t>umfassend</t>
        </is>
      </c>
      <c r="B19334" t="inlineStr"/>
      <c r="C19334" t="inlineStr"/>
      <c r="D19334" t="inlineStr">
        <is>
          <t>rộng, lụng thụng, nhiều, phong phú, dư dật - bao la, mênh mông, rộng rãi, khoáng đạt, phóng khoáng, rõ, rõ ràng, thô tục, tục tĩu, khái quát đại cương, chung, chính, nặng, hoàn toàn - to lớn, có thể chứa được nhiều - đầy đủ, trọn vẹn, hoàn thành, xong, toàn diện - bao hàm toàn diện, mau hiểu, thông minh, lĩnh hội nhanh, sáng ý - bộ sách bách khoa, sách giáo khoa về kiến thức chung - hết mọi khía cạnh, hết mọi mặt, thấu đáo - bao quát - đầy, tràn trề, tràn ngập, chan chứa, chật, đông, chật ních, hết chỗ ngồi, no, no nê, hết sức, ở mức độ cao nhất, tròn, đầy đặn, nở nang, giữa, lùng nhùng, phồng, xếp nhiều nếp, thịnh soạn, chính thức - thuần, ruột, đậm, thẫm, chói, sang sảng, rất, đúng, trúng, quá - toàn cầu, toàn thể, toàn bộ - gồm cả, kể cả, tính toàn bộ, bao gồm tất cả các khoản - lớn, to, rộng lượng, hào phóng, huênh hoang, khoác lác - quét đi, cuốn đi, chảy xiết, chung chung - trùm chăn, đắp chăn, ỉm đi, bịt đi, làm cho không nghe thấy, làm nghẹt, phá, làm lấp tiếng đi, phủ lên, che phủ, hứng gió của, phạt tung chăn</t>
        </is>
      </c>
    </row>
    <row r="19335">
      <c r="A19335" t="inlineStr">
        <is>
          <t>Umfeld</t>
        </is>
      </c>
      <c r="B19335" t="inlineStr"/>
      <c r="C19335" t="inlineStr"/>
      <c r="D19335" t="inlineStr">
        <is>
          <t>môi trường, hoàn cảnh, những vật xung quanh, sự bao quanh, sự vây quanh, sự bao vây - đồng ruộng, cánh đồng, mỏ, khu khai thác, bâi chiến trường, nơi hành quân, trận đánh, sân, các đấu thủ, các vận động viên, các người dự thi, các ngựa dự thi, dải, nên, lĩnh vực, phạm vi - trường</t>
        </is>
      </c>
    </row>
    <row r="19336">
      <c r="A19336" t="inlineStr">
        <is>
          <t>umformen</t>
        </is>
      </c>
      <c r="B19336" t="inlineStr"/>
      <c r="C19336" t="inlineStr"/>
      <c r="D19336" t="inlineStr">
        <is>
          <t>làm đổi tôn giáo, làm đổi đảng phái, đổi, biến đổi, biển thủ, thụt, tham ô - cải cách, cải lương, cải thiện, cải tạo, cải tổ, sửa đổi, triệt bỏ, chữa, sửa mình - làm lại, tu sửa, tổ chức lại - đúc lại - thay đổi, làm biến chất, làm biến tính</t>
        </is>
      </c>
    </row>
    <row r="19337">
      <c r="A19337" t="inlineStr">
        <is>
          <t>Umformer</t>
        </is>
      </c>
      <c r="B19337" t="inlineStr"/>
      <c r="C19337" t="inlineStr"/>
      <c r="D19337" t="inlineStr">
        <is>
          <t>lò chuyển, máy đổi điện, máy ghi chữ số, máy ghi mật mã</t>
        </is>
      </c>
    </row>
    <row r="19338">
      <c r="A19338" t="inlineStr">
        <is>
          <t>Umformung</t>
        </is>
      </c>
      <c r="B19338" t="inlineStr"/>
      <c r="C19338" t="inlineStr"/>
      <c r="D19338" t="inlineStr">
        <is>
          <t>sự làm cho méo mó, sự làm biến dạng, sự làm xấu đi, sự méo mó, sự biến dạng, biến dạng - sự thay đổi, sự biến đổi, sự điều động đổi lẫn nhau, sự hoán chuyển, đột biến, sự biến đổi nguyên âm - sự đúc lại, vật đúc lại, sự viết lại, sự tính lại số tính lại, sự phân lại vai, các vai phân lại - sự biến chất, sự biến tính, chùm tóc giả, phép biến đổi</t>
        </is>
      </c>
    </row>
    <row r="19339">
      <c r="A19339" t="inlineStr">
        <is>
          <t>Umgang</t>
        </is>
      </c>
      <c r="B19339" t="inlineStr"/>
      <c r="C19339" t="inlineStr"/>
      <c r="D19339" t="inlineStr">
        <is>
          <t>sự buôn bán, thương mại, thương nghiệp, sự quan hệ, sự giao thiệp, sự giao cấu, sự ăn nằm với nhau - sự cùng chia sẻ, sự liên lạc, quan hệ, sự cảm thông, nhóm đạo, Communion lễ ban thánh thể - sự cùng đi, sự cùng ở, sự có bầu có bạn, khách, khách khứa, bạn, bè bạn, hội, công ty, đoàn, toán, bọn, toàn thể thuỷ thủ, đại đội - sự chạm, sự tiếp xúc, tiếp điểm, sự cho tiếp xúc, chỗ tiếp xúc, cái ngắt điện, cái công tắc contact piece), sự gặp gỡ, sự giao dịch, sự đi lại, sự lui tới, cơ hội gặp gỡ, cơ hội làm quen - người đầu mối liên lạc, người có thể truyền bệnh - sự chia, sự phân phát, sự gia dịch buôn bán, thái độ đối xử, cách đối xử, cách xử sự, cách cư xử, sự thông đồng, việc làm ám muội - sự trao đổi, sự đổi chác, đồ linh tinh, hàng vặt, chuyện nhảm, chuyện tầm bậy, rau, chế độ trả lương bằng hiện vật truck system), xe ba gác, xe tải, toa chở hàng, xe dỡ hành lý = der Umgang + = der Umgang + = der vertraute Umgang + = in beschränktem Umgang + = mit jemandem Umgang pflegen +</t>
        </is>
      </c>
    </row>
    <row r="19340">
      <c r="A19340" t="inlineStr">
        <is>
          <t>Umgangssprache</t>
        </is>
      </c>
      <c r="B19340" t="inlineStr"/>
      <c r="C19340" t="inlineStr"/>
      <c r="D19340">
        <f> die lässige Umgangssprache + = zur Umgangssprache gehörig +</f>
        <v/>
      </c>
    </row>
    <row r="19341">
      <c r="A19341" t="inlineStr">
        <is>
          <t>umgangssprachlich</t>
        </is>
      </c>
      <c r="B19341" t="inlineStr"/>
      <c r="C19341" t="inlineStr"/>
      <c r="D19341" t="inlineStr">
        <is>
          <t>thông tục</t>
        </is>
      </c>
    </row>
    <row r="19342">
      <c r="A19342" t="inlineStr">
        <is>
          <t>umgarnen</t>
        </is>
      </c>
      <c r="B19342" t="inlineStr"/>
      <c r="C19342" t="inlineStr"/>
      <c r="D19342" t="inlineStr">
        <is>
          <t>bẫy, đánh bẫy, gài bẫy &amp; ) - bắt vào lưới, dồn vào lưới, đưa vào cạm bẫy, khớp nhau</t>
        </is>
      </c>
    </row>
    <row r="19343">
      <c r="A19343" t="inlineStr">
        <is>
          <t>umgeben</t>
        </is>
      </c>
      <c r="B19343" t="inlineStr"/>
      <c r="C19343" t="inlineStr"/>
      <c r="D19343" t="inlineStr">
        <is>
          <t>bao vây, vây quanh &amp;, choán, ngáng - cho vào thùng, cho vào túi, bọc - vây quanh, bao quanh, đi vòng quanh, chạy vòng quanh, ôm - bao gồm chứa đựng, hoàn thiện, hoàn thành - - nhạo báng, chế nhạo, chế giễu, giễu cợt, đeo, thắt, buộc quanh mình, quấn quanh, đóng đai quanh, bao bọc, cho - thắt lưng, bao quanh bằng vòng đai, bóc một khoanh vỏ - làm rào bao quanh, quây rào, làm tái đi, làm nhợt nhạt, làm xanh xám, tái đi, nhợt nhạt, xanh xám, lu mờ đi - cho vào trong một quả cầu, làm thành hình cầu, tâng bốc lên tận mây xanh - = umgeben +</t>
        </is>
      </c>
    </row>
    <row r="19344">
      <c r="A19344" t="inlineStr">
        <is>
          <t>umgebend</t>
        </is>
      </c>
      <c r="B19344" t="inlineStr"/>
      <c r="C19344" t="inlineStr"/>
      <c r="D19344" t="inlineStr">
        <is>
          <t>bao quanh, ở xung quanh</t>
        </is>
      </c>
    </row>
    <row r="19345">
      <c r="A19345" t="inlineStr">
        <is>
          <t>Umgebung</t>
        </is>
      </c>
      <c r="B19345" t="inlineStr"/>
      <c r="C19345" t="inlineStr"/>
      <c r="D19345" t="inlineStr">
        <is>
          <t>đường bao quanh, chu vi, ranh giới, giới hạn, phạm vi, khu vực bao quanh toà nhà - đường tròn, hình tròn, sự tuần hoàn, nhóm, giới, sự chạy quanh, quỹ đạo, hàng ghế sắp tròn - môi trường, hoàn cảnh, những vật xung quanh, sự bao quanh, sự vây quanh, sự bao vây - vùng xung quanh, vùng ven - vùng ngoài, ngoại ô, vùng ngoại ô, phạm vi ngoài - vùng phụ cận, môi trường xung quanh = die soziale Umgebung + = in nächster Umgebung + = Tiere und Pflanzen in natürlicher Umgebung +</t>
        </is>
      </c>
    </row>
    <row r="19346">
      <c r="A19346" t="inlineStr">
        <is>
          <t>Umgebungs-</t>
        </is>
      </c>
      <c r="B19346" t="inlineStr"/>
      <c r="C19346" t="inlineStr"/>
      <c r="D19346" t="inlineStr">
        <is>
          <t>bao quanh, ở xung quanh</t>
        </is>
      </c>
    </row>
    <row r="19347">
      <c r="A19347" t="inlineStr">
        <is>
          <t>umgehen</t>
        </is>
      </c>
      <c r="B19347" t="inlineStr"/>
      <c r="C19347" t="inlineStr"/>
      <c r="D19347" t="inlineStr">
        <is>
          <t>tránh, tránh xa, huỷ bỏ, thủ tiêu, bác bỏ - làm thất bại, làm hỏng, ngăn trở, bỏ lỡ, bỏ qua, sao lãng, lẩn tránh, chê, không chịu ăn, làm cho nản chí, làm cho giật mình, dở chứng bất kham, dở chứng không chịu đi, chùn lại - lùi lại, do dự - - làm đường vòng, đi vòng, phớt lờ - né, lảng tránh, trốn tránh, vượt quá - tránh khỏi, lẩn trốn - củng cố bên sườn, đe doạ bên sườn, tấn công bên sườn, đóng bên sườn, nằm bêm sườn, đi vòng sườn, quét, ở bên sườn - - năng lui tới, hay lui tới, ám ảnh, thường lảng vảng, thường lui tới, thường lai vãng - đánh vào sườn, đánh lấn vào sườn, dàn quân lấn vào sườn, khôn hơn, láu hơn - trốn = umgehen + = umgehen + = umgehen + = umgehen mit + = umgehen können + = mit etwas umgehen + = sparsam umgehen mit +</t>
        </is>
      </c>
    </row>
    <row r="19348">
      <c r="A19348" t="inlineStr">
        <is>
          <t>umgehend</t>
        </is>
      </c>
      <c r="B19348" t="inlineStr"/>
      <c r="C19348" t="inlineStr"/>
      <c r="D19348" t="inlineStr">
        <is>
          <t>trực tiếp, lập tức, tức thì, ngay, trước mắt, gần gũi, gần nhất, sát cạnh</t>
        </is>
      </c>
    </row>
    <row r="19349">
      <c r="A19349" t="inlineStr">
        <is>
          <t>Umgehung</t>
        </is>
      </c>
      <c r="B19349" t="inlineStr"/>
      <c r="C19349" t="inlineStr"/>
      <c r="D19349" t="inlineStr">
        <is>
          <t>đường vòng, đường rẽ, sun, lỗ phun hơi đốt phụ - lối tránh, lối lảng tránh, lối thoái thác - sự tránh, sự lảng tránh, sự lẩn tránh, sự thoái thác, kẻ lẩn tránh, mẹo thoái thác</t>
        </is>
      </c>
    </row>
    <row r="19350">
      <c r="A19350" t="inlineStr">
        <is>
          <t>umgekehrt</t>
        </is>
      </c>
      <c r="B19350" t="inlineStr"/>
      <c r="C19350" t="inlineStr"/>
      <c r="D19350" t="inlineStr">
        <is>
          <t>ngược lại, ngược, nghịch đảo - - đối nhau, ngược nhau, trước mặt, đối diện - lẫn nhau, qua lại, có đi có lại, cả đôi bên, đảo, thuận nghịch - nghịch, trái lại - lộn ngược, đo lộn = umgekehrt + = und umgekehrt +</t>
        </is>
      </c>
    </row>
    <row r="19351">
      <c r="A19351" t="inlineStr">
        <is>
          <t>Umgekehrte</t>
        </is>
      </c>
      <c r="B19351" t="inlineStr"/>
      <c r="C19351" t="inlineStr"/>
      <c r="D19351" t="inlineStr">
        <is>
          <t>điều trái ngược, bề trái, mặt trái, sự chạy lùi, sự thất bại, vận rủi, vận bĩ, miếng đánh trái, sự đổi chiều</t>
        </is>
      </c>
    </row>
    <row r="19352">
      <c r="A19352" t="inlineStr">
        <is>
          <t>umgestalten</t>
        </is>
      </c>
      <c r="B19352" t="inlineStr"/>
      <c r="C19352" t="inlineStr"/>
      <c r="D19352" t="inlineStr">
        <is>
          <t>thay đổi, biến đổi, đổi, sửa đổi, sửa lại, thiến, hoạn - thay, đổi chác, đổi thành, đổi ra tiền lẻ, sang tuần trăng mới, sang tuần trăng non, thay quần áo, đổi tàu xe - trình bày, bày tỏ, thuyết minh, phát triển, mở mang, mở rộng, khuếch trương, làm cho phát đạt, khai thác, nhiễm, tiêm nhiễm, ngày càng bộc lộ rõ, ngày càng phát huy, rửa, triển khai - mở, khai triển, tỏ rõ ra, bộc lộ ra, biểu lộ ra, nảy nở, tiến triển, hiện - sắp xếp lại, bố trí lại, sắp đặt lại - đúc lại, viết lại, tỉnh lại, phân lại vai - xây dựng lại, kiến thiết lại, đóng lại, dựng lại, diễn lại - cải cách, cải lương, cải thiện, cải tạo, cải tổ, triệt bỏ, chữa, sửa mình - làm lại, tu sửa, tổ chức lại - - cải tổ lại - làm cho nổi lên làm cách mạng, cách mạng hoá - biến hình, biến dạng, tôn lên, làm cho rạng rỡ lên - làm biến chất, làm biến tính = umgestalten + = umgestalten + = umgestalten +</t>
        </is>
      </c>
    </row>
    <row r="19353">
      <c r="A19353" t="inlineStr">
        <is>
          <t>Umgestaltung</t>
        </is>
      </c>
      <c r="B19353" t="inlineStr"/>
      <c r="C19353" t="inlineStr"/>
      <c r="D19353" t="inlineStr">
        <is>
          <t>sự trình bày, sự bày tỏ, sự thuyết minh, sự phát triển, sự mở mang, sự mở rộng, sự khuếch trương, sự phát đạt, sự tiến triển, việc rửa ảnh, sự hiện, sự triển khai, sự mở - sự khai triển, sự việc diễn biến - sự biến hình, sự biến hoá, sự biến thái - sự sắp xếp lại, sự bố trí lại, sự sắp đặt lại - sự đúc lại, vật đúc lại, sự viết lại, sự tính lại số tính lại, sự phân lại vai, các vai phân lại - sự cải cách, sự cải lương, sự cải thiện, sự cải tạo, sự cải tổ, sự sửa đổi - - sự biến dạng, lễ biến hình - sự thay đổi, sự biến đổi, sự biến chất, sự biến tính, chùm tóc giả, phép biến đổi</t>
        </is>
      </c>
    </row>
    <row r="19354">
      <c r="A19354" t="inlineStr">
        <is>
          <t>umgraben</t>
        </is>
      </c>
      <c r="B19354" t="inlineStr"/>
      <c r="C19354" t="inlineStr"/>
      <c r="D19354" t="inlineStr">
        <is>
          <t>đào rãnh, đào mương, cày sâu, bào xoi, bào rãnh, đào hào vây quanh, đào hào bảo vệ = umgraben + = umgraben +</t>
        </is>
      </c>
    </row>
    <row r="19355">
      <c r="A19355" t="inlineStr">
        <is>
          <t>umgruppieren</t>
        </is>
      </c>
      <c r="B19355" t="inlineStr"/>
      <c r="C19355" t="inlineStr"/>
      <c r="D19355" t="inlineStr">
        <is>
          <t>sắp xếp lại, bố trí lại, sắp đặt lại</t>
        </is>
      </c>
    </row>
    <row r="19356">
      <c r="A19356" t="inlineStr">
        <is>
          <t>Umhang</t>
        </is>
      </c>
      <c r="B19356" t="inlineStr"/>
      <c r="C19356" t="inlineStr"/>
      <c r="D19356" t="inlineStr">
        <is>
          <t>áo choàng không tay, mũi đất - áo khoát không tay, lốt, mặt nạ - áo khoác, cái che phủ, cái che đậy, măng sông đèn, vỏ nâo, vỏ đại não, áo - khăn choàng, áo choàng, mền, chăn = der weiße Umhang +</t>
        </is>
      </c>
    </row>
    <row r="19357">
      <c r="A19357" t="inlineStr">
        <is>
          <t>umherirren</t>
        </is>
      </c>
      <c r="B19357" t="inlineStr"/>
      <c r="C19357" t="inlineStr"/>
      <c r="D19357" t="inlineStr">
        <is>
          <t>đi thơ thẩn, đi lang thang, đi lạc đường, lầm đường, chệch đường &amp; ), quanh co, uốn khúc, nói huyên thiên, nghĩ lan man, lơ đễnh, mê sảng, đi lang thang khắp = tastend umherirren +</t>
        </is>
      </c>
    </row>
    <row r="19358">
      <c r="A19358" t="inlineStr">
        <is>
          <t>umherlaufen</t>
        </is>
      </c>
      <c r="B19358" t="inlineStr"/>
      <c r="C19358" t="inlineStr"/>
      <c r="D19358" t="inlineStr">
        <is>
          <t>+ up) làm bừa bộn, làm lộn xộn, cản trở, làm tắc nghẽn, quấy phá, làm ồn ào huyên náo, làm hỗn loạn</t>
        </is>
      </c>
    </row>
    <row r="19359">
      <c r="A19359" t="inlineStr">
        <is>
          <t>umherliegen</t>
        </is>
      </c>
      <c r="B19359" t="inlineStr"/>
      <c r="C19359" t="inlineStr"/>
      <c r="D19359" t="inlineStr">
        <is>
          <t>sống ở nơi đầy uế khí, sống ở nơi hôi hám, thích uế khí, thích nơi hôi hám = zerstreut umherliegen +</t>
        </is>
      </c>
    </row>
    <row r="19360">
      <c r="A19360" t="inlineStr">
        <is>
          <t>Umherreisen</t>
        </is>
      </c>
      <c r="B19360" t="inlineStr"/>
      <c r="C19360" t="inlineStr"/>
      <c r="D19360" t="inlineStr">
        <is>
          <t>sự đi hết nơi này đến nơi khác, tình trạng đi hết nơi này đến nơi khác, sự đi công tác hết nơi này đến nơi khác, sự lưu động, tập thể người đi hết nơi này đến nơi khác - tập thể lưu động</t>
        </is>
      </c>
    </row>
    <row r="19361">
      <c r="A19361" t="inlineStr">
        <is>
          <t>umherreisend</t>
        </is>
      </c>
      <c r="B19361" t="inlineStr"/>
      <c r="C19361" t="inlineStr"/>
      <c r="D19361" t="inlineStr">
        <is>
          <t>lang thang, giang hồ, sai lầm, sai sót, không đúng tiêu chuẩn</t>
        </is>
      </c>
    </row>
    <row r="19362">
      <c r="A19362" t="inlineStr">
        <is>
          <t>umherschlendern</t>
        </is>
      </c>
      <c r="B19362" t="inlineStr"/>
      <c r="C19362" t="inlineStr"/>
      <c r="D19362" t="inlineStr">
        <is>
          <t>ngoằn ngoèo, quanh co, khúc khuỷu, uốn khúc, đi lang thang, đi vơ vẩn</t>
        </is>
      </c>
    </row>
    <row r="19363">
      <c r="A19363" t="inlineStr">
        <is>
          <t>umherschweifen</t>
        </is>
      </c>
      <c r="B19363" t="inlineStr"/>
      <c r="C19363" t="inlineStr"/>
      <c r="D19363">
        <f> umherschweifen +</f>
        <v/>
      </c>
    </row>
    <row r="19364">
      <c r="A19364" t="inlineStr">
        <is>
          <t>umherstreichen</t>
        </is>
      </c>
      <c r="B19364" t="inlineStr"/>
      <c r="C19364" t="inlineStr"/>
      <c r="D19364" t="inlineStr">
        <is>
          <t>lảng vảng kiếm mồi, đi rình mò kiếm mồi, lảng vảng, đi vơ vẩn, lảng vảng quanh, đi vơ vẩn quanh</t>
        </is>
      </c>
    </row>
    <row r="19365">
      <c r="A19365" t="inlineStr">
        <is>
          <t>Umherstreifen</t>
        </is>
      </c>
      <c r="B19365" t="inlineStr"/>
      <c r="C19365" t="inlineStr"/>
      <c r="D19365" t="inlineStr">
        <is>
          <t>sự đi lảng vảng, sự đi rình mò, sự đi vơ vẩn - cuộc dạo chơi, cuộc ngao du = das Umherstreifen +</t>
        </is>
      </c>
    </row>
    <row r="19366">
      <c r="A19366" t="inlineStr">
        <is>
          <t>umherstreifen</t>
        </is>
      </c>
      <c r="B19366" t="inlineStr"/>
      <c r="C19366" t="inlineStr"/>
      <c r="D19366" t="inlineStr">
        <is>
          <t>đi lang thang, mọc lan ra um tùm - đi chơi - lảng vảng kiếm mồi, đi rình mò kiếm mồi, lảng vảng, đi vơ vẩn, lảng vảng quanh, đi vơ vẩn quanh - lau, chùi cọ, xối nước sục sạch bùn, tẩy, gột, sục vội sục vàng, sục tìm, đi lướt qua - đi rời rạc, đi lộn xộn, tụt hậu, đi lạc đàn, rải rác đây đó, lẻ tẻ, bò lan um tùm = ziellos umherstreifen +</t>
        </is>
      </c>
    </row>
    <row r="19367">
      <c r="A19367" t="inlineStr">
        <is>
          <t>umhertasten</t>
        </is>
      </c>
      <c r="B19367" t="inlineStr"/>
      <c r="C19367" t="inlineStr"/>
      <c r="D19367" t="inlineStr">
        <is>
          <t>dò dẫm, sờ soạng, lần mò, làm lóng ngóng, làm vụng về, làm một cách lóng ngóng, làm một cách vụng về - sờ soạng tìm, mò mẫm = umhertasten +</t>
        </is>
      </c>
    </row>
    <row r="19368">
      <c r="A19368" t="inlineStr">
        <is>
          <t>umherwandern</t>
        </is>
      </c>
      <c r="B19368" t="inlineStr"/>
      <c r="C19368" t="inlineStr"/>
      <c r="D19368" t="inlineStr">
        <is>
          <t>sắp hàng, sắp xếp có thứ tự, xếp loại, đứng về phía, đi khắp, đi dọc theo, bắn để tính tầm xa, cùng một dãy với, nằm dọc theo, lên xuông giữa hai mức - được thấy trong một vùng, được xếp vào loại, bắn xa được = frei umherwandern +</t>
        </is>
      </c>
    </row>
    <row r="19369">
      <c r="A19369" t="inlineStr">
        <is>
          <t>Umherziehen</t>
        </is>
      </c>
      <c r="B19369" t="inlineStr"/>
      <c r="C19369" t="inlineStr"/>
      <c r="D19369" t="inlineStr">
        <is>
          <t>sự đi hết nơi này đến nơi khác, tình trạng đi hết nơi này đến nơi khác, sự đi công tác hết nơi này đến nơi khác, sự lưu động, tập thể người đi hết nơi này đến nơi khác - tập thể lưu động</t>
        </is>
      </c>
    </row>
    <row r="19370">
      <c r="A19370" t="inlineStr">
        <is>
          <t>umherziehen</t>
        </is>
      </c>
      <c r="B19370" t="inlineStr"/>
      <c r="C19370" t="inlineStr"/>
      <c r="D19370" t="inlineStr">
        <is>
          <t>đi hết nơi này đến nơi khác, lưu động - lang thang, đưa nhìn khắp nơi, câu dòng, đi lang thang khắp, đi khắp - đi thơ thẩn, đi lang thang, đi lạc đường, lầm đường, chệch đường &amp; ), quanh co, uốn khúc, nói huyên thiên, nghĩ lan man, lơ đễnh, mê sảng</t>
        </is>
      </c>
    </row>
    <row r="19371">
      <c r="A19371" t="inlineStr">
        <is>
          <t>umherziehend</t>
        </is>
      </c>
      <c r="B19371" t="inlineStr"/>
      <c r="C19371" t="inlineStr"/>
      <c r="D19371" t="inlineStr">
        <is>
          <t>sự đi lại, dùng để đi lại, đi lại, đi chỗ này chỗ khác, di động không ở một chỗ, đi lại được không phải nằm - đi hết nơi này đến nơi khác, lưu động</t>
        </is>
      </c>
    </row>
    <row r="19372">
      <c r="A19372" t="inlineStr">
        <is>
          <t>umkehrbar</t>
        </is>
      </c>
      <c r="B19372" t="inlineStr"/>
      <c r="C19372" t="inlineStr"/>
      <c r="D19372" t="inlineStr">
        <is>
          <t>có thể đổi, có thể cải, có thể hoán cải được, có thể đổi thành vàng, có thể đổi thành đô la, đồng nghĩa, có thể dùng thay nhau được, có thể bỏ mui - có thể lộn ngược, có thể đảo ngược, có thể xoay ngược, có thể lộn trong ra ngoài - phải trả lại, không có mặt trái, hai mặt như nhau, thuận nghịch, nghịch được, có thể huỷ bỏ, thủ tiêu được = nicht umkehrbar +</t>
        </is>
      </c>
    </row>
    <row r="19373">
      <c r="A19373" t="inlineStr">
        <is>
          <t>Umkehrbarkeit</t>
        </is>
      </c>
      <c r="B19373" t="inlineStr"/>
      <c r="C19373" t="inlineStr"/>
      <c r="D19373" t="inlineStr">
        <is>
          <t>tính thuận nghịch, tính nghịch được</t>
        </is>
      </c>
    </row>
    <row r="19374">
      <c r="A19374" t="inlineStr">
        <is>
          <t>umkehren</t>
        </is>
      </c>
      <c r="B19374" t="inlineStr"/>
      <c r="C19374" t="inlineStr"/>
      <c r="D19374" t="inlineStr">
        <is>
          <t>làm đổi tôn giáo, làm đổi đảng phái, đổi, biến đổi, biển thủ, thụt, tham ô - lộn ngược, đảo ngược, xoay ngược, lộn trong ra ngoài, đảo, nghịch chuyển, đã nghịch chuyển - lộn lại, đảo lộn, cho chạy lùi, thay đổi hoàn toàn, huỷ bỏ, thủ tiêu, đi ngược chiều, xoay tròn ngược chiều, chạy lùi, đổi chiều</t>
        </is>
      </c>
    </row>
    <row r="19375">
      <c r="A19375" t="inlineStr">
        <is>
          <t>Umkehrung</t>
        </is>
      </c>
      <c r="B19375" t="inlineStr"/>
      <c r="C19375" t="inlineStr"/>
      <c r="D19375" t="inlineStr">
        <is>
          <t>cái ngược lại, điều ngược lại, số nghịch đảo - sự lộn ngược, sự đảo ngược, sự bị lộn ngược, sự bị đảo ngược, phép đảo, sự nghịch chuyển, sự yêu người cùng tính, sự đồng dâm, phép nghịch đảo - sự thay đổi hoàn toàn, sự đảo lộn, sự lật ngược, sự huỷ bỏ, sự thủ thiêu, cơ cấu đảo chiều = die Umkehrung +</t>
        </is>
      </c>
    </row>
    <row r="19376">
      <c r="A19376" t="inlineStr">
        <is>
          <t>Umkippen</t>
        </is>
      </c>
      <c r="B19376" t="inlineStr"/>
      <c r="C19376" t="inlineStr"/>
      <c r="D19376" t="inlineStr">
        <is>
          <t>sự đổ thành đống, sự vứt bỏ, gạt bỏ, Đumpinh, sự bán hạ hàng ế thừa ra thị trường nước ngoài</t>
        </is>
      </c>
    </row>
    <row r="19377">
      <c r="A19377" t="inlineStr">
        <is>
          <t>umkippen</t>
        </is>
      </c>
      <c r="B19377" t="inlineStr"/>
      <c r="C19377" t="inlineStr"/>
      <c r="D19377" t="inlineStr">
        <is>
          <t>nghiêng, xiên, xoay mũi, trở mũi, đi xiên, làm nghiêng, lật nghiêng, gọt hớt cạnh, gọt xiên cạnh, hớt nghiêng, đẩy sang bên, ném sang bên, nói giả dối, nói thớ lợ, nói lóng, nói sáo - nói công thức, nói rỗng tuếch, nói màu mè - lật úp - cân nặng hơn, quan trọng hơn, có giá trị hơn, làm mất thăng bằng, làm ngã, mất thăng bằng, ngã - lật đổ, lật nhào, đạp đổ, đổ, đổ nhào - bịt đầu, cho tiền quà, cho tiền diêm thuốc, mách nước, đưa cho, trao, đánh nhẹ, gảy nhẹ, đẩy nhẹ, chạm nhẹ, vỗ nhẹ, rót - làm đổ, đánh đổ, đánh ng, làm lật úp, làm rối tung, làm xáo lộn, làm lộn bậy, làm đo lộn, làm khó chịu, làm rối loạn, làm bối rối, làm lo ngại, chồn = umkippen +</t>
        </is>
      </c>
    </row>
    <row r="19378">
      <c r="A19378" t="inlineStr">
        <is>
          <t>umklammern</t>
        </is>
      </c>
      <c r="B19378" t="inlineStr"/>
      <c r="C19378" t="inlineStr"/>
      <c r="D19378" t="inlineStr">
        <is>
          <t>móc, chằng, nối cho vững, làm chắc thêm, chống bằng trụ chống, đóng thanh giằng, căng, kết đôi, cặp đôi, đặt trong dấu ngoặc ôm, quay hướng bằng dây lèo, gắng, dốc, làm mạnh thêm - làm cường tráng - cài, gài, ôm chặt, nắm chặt, siết chặt - đập bẹt, đóng gập, buộc vào vòng neo, giải quyết, thanh toán, ký kết, xác nhận, làm cho không bác lại được, bị đóng gập đầu lại, bị ghì chặt, bị siết chặt, ôm sát người mà đánh = umklammern +</t>
        </is>
      </c>
    </row>
    <row r="19379">
      <c r="A19379" t="inlineStr">
        <is>
          <t>Umkleideraum</t>
        </is>
      </c>
      <c r="B19379" t="inlineStr"/>
      <c r="C19379" t="inlineStr"/>
      <c r="D19379">
        <f> der Umkleideraum +</f>
        <v/>
      </c>
    </row>
    <row r="19380">
      <c r="A19380" t="inlineStr">
        <is>
          <t>Umkreis</t>
        </is>
      </c>
      <c r="B19380" t="inlineStr"/>
      <c r="C19380" t="inlineStr"/>
      <c r="D19380" t="inlineStr">
        <is>
          <t>đường bao quanh, chu vi, ranh giới, giới hạn, phạm vi, khu vực bao quanh toà nhà - đường vòng quanh, sự đi vòng quanh, cuộc kinh lý, cuộc tuần du, cuộc tuần tra, địa phận đi kinh lý, mạch, vòng đua, hệ thống rạp hát, rạp chiếu bóng, sự nối tiếp của sự việc...) - đường tròn - com-pa a pair of compasses), la bàn, vòng điện, tầm, đường vòng, đường quanh, tầm âm - máy đo trường nhìn, vòng ngoài của doanh trại - bán kính, vật hình tia, nan hoa, vòng, xương quay, vành ngoài, nhánh toả ra, tầm với - vùng phụ cận, vùng xung quanh, môi trường xung quanh</t>
        </is>
      </c>
    </row>
    <row r="19381">
      <c r="A19381" t="inlineStr">
        <is>
          <t>umkreisen</t>
        </is>
      </c>
      <c r="B19381" t="inlineStr"/>
      <c r="C19381" t="inlineStr"/>
      <c r="D19381" t="inlineStr">
        <is>
          <t>đi chung quanh, xoay quanh, vây quanh, quay lộn, lượn tròn, lượn quanh, được chuyền quanh - đi vòng quanh - đi vào quỹ đạo, đi theo quỹ đạo, đưa vào quỹ đạo - suy đi xét lại, nghĩ đi nghĩ lại, làm cho quay tròn, quay tròn - làm tròn, cắt tròn, cắt cụt, đi vòng quanh mũi đất, + off) gọt giũa, đọc tròn môi, + off) làm giàu thêm lên, thành tròn, trở nên tròn</t>
        </is>
      </c>
    </row>
    <row r="19382">
      <c r="A19382" t="inlineStr">
        <is>
          <t>umladen</t>
        </is>
      </c>
      <c r="B19382" t="inlineStr"/>
      <c r="C19382" t="inlineStr"/>
      <c r="D19382" t="inlineStr">
        <is>
          <t>chất lại, nạp lại</t>
        </is>
      </c>
    </row>
    <row r="19383">
      <c r="A19383" t="inlineStr">
        <is>
          <t>Umladung</t>
        </is>
      </c>
      <c r="B19383" t="inlineStr"/>
      <c r="C19383" t="inlineStr"/>
      <c r="D19383" t="inlineStr">
        <is>
          <t>sự chất lại, sự nạp lại</t>
        </is>
      </c>
    </row>
    <row r="19384">
      <c r="A19384" t="inlineStr">
        <is>
          <t>Umlage</t>
        </is>
      </c>
      <c r="B19384" t="inlineStr"/>
      <c r="C19384" t="inlineStr"/>
      <c r="D19384" t="inlineStr">
        <is>
          <t>sự thu, tiền thuế thu được, sự tuyển quân, số quân tuyển được, sự toàn dân vũ trang tham gia chiến đấu levy en masse)</t>
        </is>
      </c>
    </row>
    <row r="19385">
      <c r="A19385" t="inlineStr">
        <is>
          <t>Umlauf</t>
        </is>
      </c>
      <c r="B19385" t="inlineStr"/>
      <c r="C19385" t="inlineStr"/>
      <c r="D19385" t="inlineStr">
        <is>
          <t>thông tri, thông tư, giấy báo - sự lưu thông, sự lưu hành, tổng số phát hành, tiền, đồng tiền, lưu số - thời gian lưu hành nói về tiền tệ), tiền tệ, sự phổ biến, sự thịnh hành - ổ mắt, mép viền mắt, quỹ đạo, lĩnh vực hoạt động - sự quay, sự xoay vòng, sự luân phiên = der Umlauf + = im Umlauf + = in Umlauf + = in Umlauf sein + = in Umlauf sein + = in Umlauf setzen + = in Umlauf bringen + = Geld in Umlauf setzen + = wieder in Umlauf bringen + = ein Gerücht in Umlauf setzen +</t>
        </is>
      </c>
    </row>
    <row r="19386">
      <c r="A19386" t="inlineStr">
        <is>
          <t>Umlaufbahn</t>
        </is>
      </c>
      <c r="B19386" t="inlineStr"/>
      <c r="C19386" t="inlineStr"/>
      <c r="D19386" t="inlineStr">
        <is>
          <t>ổ mắt, mép viền mắt, quỹ đạo, lĩnh vực hoạt động = einen Satelliten in die Umlaufbahn bringen +</t>
        </is>
      </c>
    </row>
    <row r="19387">
      <c r="A19387" t="inlineStr">
        <is>
          <t>umlaufen</t>
        </is>
      </c>
      <c r="B19387" t="inlineStr"/>
      <c r="C19387" t="inlineStr"/>
      <c r="D19387" t="inlineStr">
        <is>
          <t>lưu hành, truyền, truyền bá, lưu thông, luân chuyển, tuần hoàn, lan truyền - suy đi xét lại, nghĩ đi nghĩ lại, làm cho quay tròn, quay tròn, xoay quanh - quay, luân phiên nhau = umlaufen +</t>
        </is>
      </c>
    </row>
    <row r="19388">
      <c r="A19388" t="inlineStr">
        <is>
          <t>umlaufend</t>
        </is>
      </c>
      <c r="B19388" t="inlineStr"/>
      <c r="C19388" t="inlineStr"/>
      <c r="D19388" t="inlineStr">
        <is>
          <t>nổi lênh đênh, lơ lửng không), trên biển, trên tàu thuỷ, ngập nước, lan truyền đi, thịnh vượng, hoạt động sôi nổi, hết nợ, sạch mợ, không mắc nợ ai, đang lưu hành, không ổn định - trôi nổi - hiện hành, phổ biến, thịnh hành, thông dụng, hiện thời, hiện nay, này - quay vòng, xoay - quay</t>
        </is>
      </c>
    </row>
    <row r="19389">
      <c r="A19389" t="inlineStr">
        <is>
          <t>Umlaufgeschwindigkeit</t>
        </is>
      </c>
      <c r="B19389" t="inlineStr"/>
      <c r="C19389" t="inlineStr"/>
      <c r="D19389">
        <f> die Umlaufgeschwindigkeit +</f>
        <v/>
      </c>
    </row>
    <row r="19390">
      <c r="A19390" t="inlineStr">
        <is>
          <t>Umlaufzeit</t>
        </is>
      </c>
      <c r="B19390" t="inlineStr"/>
      <c r="C19390" t="inlineStr"/>
      <c r="D19390">
        <f> die Umlaufzeit +</f>
        <v/>
      </c>
    </row>
    <row r="19391">
      <c r="A19391" t="inlineStr">
        <is>
          <t>Umlaut</t>
        </is>
      </c>
      <c r="B19391" t="inlineStr"/>
      <c r="C19391" t="inlineStr"/>
      <c r="D19391" t="inlineStr">
        <is>
          <t>Umlau, hiện tượng biến âm sắc = der Umlaut +</t>
        </is>
      </c>
    </row>
    <row r="19392">
      <c r="A19392" t="inlineStr">
        <is>
          <t>umlegen</t>
        </is>
      </c>
      <c r="B19392" t="inlineStr"/>
      <c r="C19392" t="inlineStr"/>
      <c r="D19392" t="inlineStr">
        <is>
          <t>đấm ngâ, đánh ngã, đẫn, hạ, đốn chặt, khâu viền</t>
        </is>
      </c>
    </row>
    <row r="19393">
      <c r="A19393" t="inlineStr">
        <is>
          <t>umleiten</t>
        </is>
      </c>
      <c r="B19393" t="inlineStr"/>
      <c r="C19393" t="inlineStr"/>
      <c r="D19393" t="inlineStr">
        <is>
          <t>làm đường vòng, đi vòng, bỏ qua, phớt lờ - làm lệch, làm chệch hướng, làm trẹo, làm uốn xuống, làm võng xuống, lệch, chệch hướng, trẹo đi, uốn xuống, võng xuống - làm trệch đi, làm trệch hướng, hướng sang phía khác, làm lãng, làm giải trí, làm tiêu khiển, làm vui - gửi một lân nữa, để một địa chỉ mới</t>
        </is>
      </c>
    </row>
    <row r="19394">
      <c r="A19394" t="inlineStr">
        <is>
          <t>Umleitung</t>
        </is>
      </c>
      <c r="B19394" t="inlineStr"/>
      <c r="C19394" t="inlineStr"/>
      <c r="D19394" t="inlineStr">
        <is>
          <t>đường vòng, đường rẽ, sun, lỗ phun hơi đốt phụ - khúc ngoặt, chỗ quanh co, sự đi chệch hướng, sự đi sai đường - sự làm trệch đi, sự trệch đi, sự làm lãng trí, điều làm lãng trí, sự giải trí, sự tiêu khiển, trò giải trí, trò tiêu khiển</t>
        </is>
      </c>
    </row>
    <row r="19395">
      <c r="A19395" t="inlineStr">
        <is>
          <t>Umlenkblech</t>
        </is>
      </c>
      <c r="B19395" t="inlineStr"/>
      <c r="C19395" t="inlineStr"/>
      <c r="D19395" t="inlineStr">
        <is>
          <t>sự cản trở, sự trở ngại, màng ngăn, vách ngăn, cái báp, van đổi hướng</t>
        </is>
      </c>
    </row>
    <row r="19396">
      <c r="A19396" t="inlineStr">
        <is>
          <t>umlernen</t>
        </is>
      </c>
      <c r="B19396" t="inlineStr"/>
      <c r="C19396" t="inlineStr"/>
      <c r="D19396" t="inlineStr">
        <is>
          <t>quên, bỏ, gạt bỏ</t>
        </is>
      </c>
    </row>
    <row r="19397">
      <c r="A19397" t="inlineStr">
        <is>
          <t>umliegend</t>
        </is>
      </c>
      <c r="B19397" t="inlineStr"/>
      <c r="C19397" t="inlineStr"/>
      <c r="D19397" t="inlineStr">
        <is>
          <t>trực tiếp, lập tức, tức thì, ngay, trước mắt, gần gũi, gần nhất, sát cạnh - bên cạnh, láng giềng - bao quanh, vây quanh, phụ cận</t>
        </is>
      </c>
    </row>
    <row r="19398">
      <c r="A19398" t="inlineStr">
        <is>
          <t>Ummantelung</t>
        </is>
      </c>
      <c r="B19398" t="inlineStr"/>
      <c r="C19398" t="inlineStr"/>
      <c r="D19398" t="inlineStr">
        <is>
          <t>lần phủ ngoài, lớp phủ ngoài, vải may áo choàng - cái bao, cái bọc, vật che phủ, cái nắp, sự bao bọc, sự phủ, sự che đậy, sự trải ra</t>
        </is>
      </c>
    </row>
    <row r="19399">
      <c r="A19399" t="inlineStr">
        <is>
          <t>ummodeln</t>
        </is>
      </c>
      <c r="B19399" t="inlineStr"/>
      <c r="C19399" t="inlineStr"/>
      <c r="D19399" t="inlineStr">
        <is>
          <t>đổi, thay, thay đổi, đổi chác, biến đổi, đổi thành, đổi ra tiền lẻ, sang tuần trăng mới, sang tuần trăng non, thay quần áo, đổi tàu xe - làm lại, sửa đổi, tu sửa, tổ chức lại - đúc lại</t>
        </is>
      </c>
    </row>
    <row r="19400">
      <c r="A19400" t="inlineStr">
        <is>
          <t>umnebeln</t>
        </is>
      </c>
      <c r="B19400" t="inlineStr"/>
      <c r="C19400" t="inlineStr"/>
      <c r="D19400" t="inlineStr">
        <is>
          <t>phủ sương mù, làm mờ - để cho cỏ mọc lại ở, cho ăn cỏ mọc lại, làm mờ đi, che mờ, làm bối rối hoang mang, đầy sương mù, mờ đi, chết vì úng nước, chết vì đẫm sương, phim ảnh - mù sương</t>
        </is>
      </c>
    </row>
    <row r="19401">
      <c r="A19401" t="inlineStr">
        <is>
          <t>umnebelt</t>
        </is>
      </c>
      <c r="B19401" t="inlineStr"/>
      <c r="C19401" t="inlineStr"/>
      <c r="D19401" t="inlineStr">
        <is>
          <t>mờ, không nhìn rõ, lờ mờ, không rõ ràng, không minh mẫn, u mê, đần độn - có sương mù, tối tăm, mơ hồ, không rõ rệt</t>
        </is>
      </c>
    </row>
    <row r="19402">
      <c r="A19402" t="inlineStr">
        <is>
          <t>Umordnung</t>
        </is>
      </c>
      <c r="B19402" t="inlineStr"/>
      <c r="C19402" t="inlineStr"/>
      <c r="D19402" t="inlineStr">
        <is>
          <t>sự sắp xếp lại, sự bố trí lại, sự sắp đặt lại</t>
        </is>
      </c>
    </row>
    <row r="19403">
      <c r="A19403" t="inlineStr">
        <is>
          <t>umorganisieren</t>
        </is>
      </c>
      <c r="B19403" t="inlineStr"/>
      <c r="C19403" t="inlineStr"/>
      <c r="D19403" t="inlineStr">
        <is>
          <t>sắp xếp lại, bố trí lại, sắp đặt lại - tổ chức lại, cải tổ lại</t>
        </is>
      </c>
    </row>
    <row r="19404">
      <c r="A19404" t="inlineStr">
        <is>
          <t>umpflanzen</t>
        </is>
      </c>
      <c r="B19404" t="inlineStr"/>
      <c r="C19404" t="inlineStr"/>
      <c r="D19404" t="inlineStr">
        <is>
          <t>trồng cây lại - ra ngôi, cấy, đưa ra nơi khác, di thực, ghép</t>
        </is>
      </c>
    </row>
    <row r="19405">
      <c r="A19405" t="inlineStr">
        <is>
          <t>Umpolung</t>
        </is>
      </c>
      <c r="B19405" t="inlineStr"/>
      <c r="C19405" t="inlineStr"/>
      <c r="D19405" t="inlineStr">
        <is>
          <t>quyền đòi lại, quyền thu hồi, quyền thừa kế, tài sản thuộc quyền thừa kế, sự trở lại, tiền bảo hiểm nhân thọ được trả sau khi chết, sự đảo, sự diễn ngược</t>
        </is>
      </c>
    </row>
    <row r="19406">
      <c r="A19406" t="inlineStr">
        <is>
          <t>umranden</t>
        </is>
      </c>
      <c r="B19406" t="inlineStr"/>
      <c r="C19406" t="inlineStr"/>
      <c r="D19406" t="inlineStr">
        <is>
          <t>viền, tiếp, giáp với, gần như, giống như - mài sắc, giũa sắt, làm bờ cho, làm gờ cho, làm cạnh cho, xen vào, len vào, dịch dần vào, đi né lên, lách lên</t>
        </is>
      </c>
    </row>
    <row r="19407">
      <c r="A19407" t="inlineStr">
        <is>
          <t>Umrandung</t>
        </is>
      </c>
      <c r="B19407" t="inlineStr"/>
      <c r="C19407" t="inlineStr"/>
      <c r="D19407" t="inlineStr">
        <is>
          <t>sự viền, sự làm bờ, sự làm gờ, viền, bờ, gờ</t>
        </is>
      </c>
    </row>
    <row r="19408">
      <c r="A19408" t="inlineStr">
        <is>
          <t>umranken</t>
        </is>
      </c>
      <c r="B19408" t="inlineStr"/>
      <c r="C19408" t="inlineStr"/>
      <c r="D19408" t="inlineStr">
        <is>
          <t>bện, tết &amp; ), ôm, quấn</t>
        </is>
      </c>
    </row>
    <row r="19409">
      <c r="A19409" t="inlineStr">
        <is>
          <t>umrechnen</t>
        </is>
      </c>
      <c r="B19409" t="inlineStr"/>
      <c r="C19409" t="inlineStr"/>
      <c r="D19409" t="inlineStr">
        <is>
          <t>làm đổi tôn giáo, làm đổi đảng phái, đổi, biến đổi, biển thủ, thụt, tham ô</t>
        </is>
      </c>
    </row>
    <row r="19410">
      <c r="A19410" t="inlineStr">
        <is>
          <t>Umrechnungskurs</t>
        </is>
      </c>
      <c r="B19410" t="inlineStr"/>
      <c r="C19410" t="inlineStr"/>
      <c r="D19410">
        <f> der Umrechnungskurs + = zum Umrechnungskurs von +</f>
        <v/>
      </c>
    </row>
    <row r="19411">
      <c r="A19411" t="inlineStr">
        <is>
          <t>umsatteln</t>
        </is>
      </c>
      <c r="B19411" t="inlineStr"/>
      <c r="C19411" t="inlineStr"/>
      <c r="D19411">
        <f> umsatteln +</f>
        <v/>
      </c>
    </row>
    <row r="19412">
      <c r="A19412" t="inlineStr">
        <is>
          <t>Umsatz</t>
        </is>
      </c>
      <c r="B19412" t="inlineStr"/>
      <c r="C19412" t="inlineStr"/>
      <c r="D19412" t="inlineStr">
        <is>
          <t>việc buôn bán, việc kinh doanh, việc thương mại, công tác, nghề nghiệp, công việc, nhiệm vụ việc phải làm, quyền, việc khó khăn, tuồm vấn đề, quá trình diễn biến, vấn đề trong chương trình nghị sự - sự giao dịch, phần có tác dụng thực tế, cách diễn xuất, nhuồm khoé, tình trạng bận rộn - 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tiền lời, tiền lãi, bản lược kê, bản thống kê, việc bầu, việc công bố kết quả bầu cử, thuốc lá để hút tẩu loại nhẹ = der Umsatz +</t>
        </is>
      </c>
    </row>
    <row r="19413">
      <c r="A19413" t="inlineStr">
        <is>
          <t>umschalten</t>
        </is>
      </c>
      <c r="B19413" t="inlineStr"/>
      <c r="C19413" t="inlineStr"/>
      <c r="D19413" t="inlineStr">
        <is>
          <t>đổi, thay, thay đổi, đổi chác, biến đổi, đổi thành, đổi ra tiền lẻ, sang tuần trăng mới, sang tuần trăng non, thay quần áo, đổi tàu xe - đảo ngược, lộn ngược, lộn lại, đảo lộn, cho chạy lùi, thay đổi hoàn toàn, huỷ bỏ, thủ tiêu, đi ngược chiều, xoay tròn ngược chiều, chạy lùi, đổi chiều - đổi chỗ, dời chỗ, di chuyển, + off) trút bỏ, trút lên, dùng mưu mẹo, dùng mưu kế, xoay xở, xoay xở để kiếm sống, nó quanh co, nói lập lờ, nói nước đôi, sang - đánh bằng gậy, quật bằng gậy, ve vẩy, xoay nhanh, quay, bẻ ghi chuyển sang đường khác, chuyển, cho dự thi với một tên khác, chuyển sang xướng một hoa khác - xỏ chốt vào dây mà buộc, cột chốt vào = umschalten + = umschalten +</t>
        </is>
      </c>
    </row>
    <row r="19414">
      <c r="A19414" t="inlineStr">
        <is>
          <t>Umschalter</t>
        </is>
      </c>
      <c r="B19414" t="inlineStr"/>
      <c r="C19414" t="inlineStr"/>
      <c r="D19414" t="inlineStr">
        <is>
          <t>điều trái ngược, bề trái, mặt trái, sự chạy lùi, sự thất bại, vận rủi, vận bĩ, miếng đánh trái, sự đổi chiều - cái chốt néo, đòn khuỷu toggle-joint)</t>
        </is>
      </c>
    </row>
    <row r="19415">
      <c r="A19415" t="inlineStr">
        <is>
          <t>Umschaltung</t>
        </is>
      </c>
      <c r="B19415" t="inlineStr"/>
      <c r="C19415" t="inlineStr"/>
      <c r="D19415" t="inlineStr">
        <is>
          <t>sự thay thế, sự thay đổi cho nhau, sự giao hoán, tiền thế, sự giảm, sự đảo mạch = die Umschaltung +</t>
        </is>
      </c>
    </row>
    <row r="19416">
      <c r="A19416" t="inlineStr">
        <is>
          <t>umschiffen</t>
        </is>
      </c>
      <c r="B19416" t="inlineStr"/>
      <c r="C19416" t="inlineStr"/>
      <c r="D19416" t="inlineStr">
        <is>
          <t>đi vòng quanh bằng đường biển - làm tròn, cắt tròn, cắt cụt, đi vòng quanh mũi đất, + off) gọt giũa, đọc tròn môi, + off) làm giàu thêm lên, thành tròn, trở nên tròn = umschiffen +</t>
        </is>
      </c>
    </row>
    <row r="19417">
      <c r="A19417" t="inlineStr">
        <is>
          <t>Umschiffung</t>
        </is>
      </c>
      <c r="B19417" t="inlineStr"/>
      <c r="C19417" t="inlineStr"/>
      <c r="D19417" t="inlineStr">
        <is>
          <t>sự đi vòng quanh bằng đường biển</t>
        </is>
      </c>
    </row>
    <row r="19418">
      <c r="A19418" t="inlineStr">
        <is>
          <t>Umschlag</t>
        </is>
      </c>
      <c r="B19418" t="inlineStr"/>
      <c r="C19418" t="inlineStr"/>
      <c r="D19418"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t>
        </is>
      </c>
    </row>
    <row r="19419">
      <c r="A19419" t="inlineStr">
        <is>
          <t>umschlagen</t>
        </is>
      </c>
      <c r="B19419" t="inlineStr"/>
      <c r="C19419" t="inlineStr"/>
      <c r="D19419" t="inlineStr">
        <is>
          <t>lái theo chiều gió, trở chiều, đổi chiều, trở, xoay, quay hướng = umschlagen + = umschlagen + = umschlagen + = umschlagen + = umschlagen + = umschlagen + = umschlagen + = plötzlich umschlagen +</t>
        </is>
      </c>
    </row>
    <row r="19420">
      <c r="A19420" t="inlineStr">
        <is>
          <t>umschlingen</t>
        </is>
      </c>
      <c r="B19420" t="inlineStr"/>
      <c r="C19420" t="inlineStr"/>
      <c r="D19420" t="inlineStr">
        <is>
          <t>ôm, ôm chặt, ghì chặt, nắm lấy, đi theo, gồm, bao gồm, bao quát, gây áp lực - ôm ghì, quấn bện - làm vướng vào, làm vướng mắc, làm mắc bẫy, làm vướng vào vật chướng ngại, làm vướng vào khó khăn, làm bối rối, làm lúng túng, làm rối rắm &amp; ) - bện, tết &amp; ), quấn - xoắn, vặn, xe, kết, nhăn, làm méo, làm trẹo, làm cho sái, đánh xoáy, bóp méo, làm sai đi, xuyên tạc, lách, len lỏi, đi vòng vèo, xoắn lại, cuộn lại, quằn quại, oằn oại, vặn vẹo mình, trật, sái - lượn vòng, uốn khúc quanh co, len</t>
        </is>
      </c>
    </row>
    <row r="19421">
      <c r="A19421" t="inlineStr">
        <is>
          <t>Umschlingung</t>
        </is>
      </c>
      <c r="B19421" t="inlineStr"/>
      <c r="C19421" t="inlineStr"/>
      <c r="D19421" t="inlineStr">
        <is>
          <t>sự ôm ghì, sự ôm chặt, sự quấn bện</t>
        </is>
      </c>
    </row>
    <row r="19422">
      <c r="A19422" t="inlineStr">
        <is>
          <t>umschmelzen</t>
        </is>
      </c>
      <c r="B19422" t="inlineStr"/>
      <c r="C19422" t="inlineStr"/>
      <c r="D19422" t="inlineStr">
        <is>
          <t>đúc lại, viết lại, tỉnh lại, phân lại vai</t>
        </is>
      </c>
    </row>
    <row r="19423">
      <c r="A19423" t="inlineStr">
        <is>
          <t>umschreiben</t>
        </is>
      </c>
      <c r="B19423" t="inlineStr"/>
      <c r="C19423" t="inlineStr"/>
      <c r="D19423" t="inlineStr">
        <is>
          <t>sao lại, chép lại, phiên âm, chuyển biên, ghi lại để phát thanh, phát thanh theo chương trình đã ghi lại = umschreiben + = umschreiben + = umschreiben +</t>
        </is>
      </c>
    </row>
    <row r="19424">
      <c r="A19424" t="inlineStr">
        <is>
          <t>umschreibend</t>
        </is>
      </c>
      <c r="B19424" t="inlineStr"/>
      <c r="C19424" t="inlineStr"/>
      <c r="D19424" t="inlineStr">
        <is>
          <t>dùng lối nói quanh, dùng lối nói vòng</t>
        </is>
      </c>
    </row>
    <row r="19425">
      <c r="A19425" t="inlineStr">
        <is>
          <t>Umschreibung</t>
        </is>
      </c>
      <c r="B19425" t="inlineStr"/>
      <c r="C19425" t="inlineStr"/>
      <c r="D19425" t="inlineStr">
        <is>
          <t>lời nói quanh co luẩn quẩn, lời nói uẩn khúc, ngữ giải thích - chú giải dài dòng - cách nói quanh, cách nói vòng, lời nói quanh, lời nói vòng = die Umschreibung +</t>
        </is>
      </c>
    </row>
    <row r="19426">
      <c r="A19426" t="inlineStr">
        <is>
          <t>Umschrift</t>
        </is>
      </c>
      <c r="B19426" t="inlineStr"/>
      <c r="C19426" t="inlineStr"/>
      <c r="D19426" t="inlineStr">
        <is>
          <t>sự vẽ hình ngoại tiếp, sự định giới hạn, sự hạn chế, giới hạn, khu vực địa hạt, hàng chữ khắc trên đường vòng, định nghĩa - sự sao lại, sự chép lại, bản sao, sự phiên, cách phiên, sự chuyển biên, chương trình ghi âm</t>
        </is>
      </c>
    </row>
    <row r="19427">
      <c r="A19427" t="inlineStr">
        <is>
          <t>Umschulung</t>
        </is>
      </c>
      <c r="B19427" t="inlineStr"/>
      <c r="C19427" t="inlineStr"/>
      <c r="D19427" t="inlineStr">
        <is>
          <t>sự giáo dục lại, sự luyện tập lại</t>
        </is>
      </c>
    </row>
    <row r="19428">
      <c r="A19428" t="inlineStr">
        <is>
          <t>Umschweif</t>
        </is>
      </c>
      <c r="B19428" t="inlineStr"/>
      <c r="C19428" t="inlineStr"/>
      <c r="D19428" t="inlineStr">
        <is>
          <t>sự lạc đề, sự ra ngoài đề, sự lạc đường, độ thiên sai, khoảng cách mặt trời</t>
        </is>
      </c>
    </row>
    <row r="19429">
      <c r="A19429" t="inlineStr">
        <is>
          <t>Umschweife</t>
        </is>
      </c>
      <c r="B19429" t="inlineStr"/>
      <c r="C19429" t="inlineStr"/>
      <c r="D19429" t="inlineStr">
        <is>
          <t>lỗ mãng, không giữ ý tứ, tính thẳng thừng, toạc móng heo - thẳng thắn, thẳng thừng, không úp mở, đích thực, rành rành, hoàn toàn hết sức, đại, thẳng đứng = mach keine Umschweife! +</t>
        </is>
      </c>
    </row>
    <row r="19430">
      <c r="A19430" t="inlineStr">
        <is>
          <t>Umschwenken</t>
        </is>
      </c>
      <c r="B19430" t="inlineStr"/>
      <c r="C19430" t="inlineStr"/>
      <c r="D19430" t="inlineStr">
        <is>
          <t>đường tiếp tuyến, tang</t>
        </is>
      </c>
    </row>
    <row r="19431">
      <c r="A19431" t="inlineStr">
        <is>
          <t>umschwenken</t>
        </is>
      </c>
      <c r="B19431" t="inlineStr"/>
      <c r="C19431" t="inlineStr"/>
      <c r="D19431">
        <f> umschwenken +</f>
        <v/>
      </c>
    </row>
    <row r="19432">
      <c r="A19432" t="inlineStr">
        <is>
          <t>Umschwung</t>
        </is>
      </c>
      <c r="B19432" t="inlineStr"/>
      <c r="C19432" t="inlineStr"/>
      <c r="D19432"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phản tác dụng, sự phản ứng lại, phản ứng, sự phản động, sự phản công, sự đánh trả lại - sự đảo ngược, sự thay đổi hoàn toàn, sự đảo lộn, sự lật ngược, sự huỷ bỏ, sự thủ thiêu, cơ cấu đảo chiều - sự thay đổi đột ngột, sự gây chuyển bệnh, sự lùa bệnh, sự rút ra, sự bị rút ra = der Umschwung + = der Umschwung + = der plötzliche Umschwung +</t>
        </is>
      </c>
    </row>
    <row r="19433">
      <c r="A19433" t="inlineStr">
        <is>
          <t>umsegeln</t>
        </is>
      </c>
      <c r="B19433" t="inlineStr"/>
      <c r="C19433" t="inlineStr"/>
      <c r="D19433" t="inlineStr">
        <is>
          <t>đi vòng quanh bằng đường biển = umsegeln +</t>
        </is>
      </c>
    </row>
    <row r="19434">
      <c r="A19434" t="inlineStr">
        <is>
          <t>umsehen</t>
        </is>
      </c>
      <c r="B19434" t="inlineStr"/>
      <c r="C19434" t="inlineStr"/>
      <c r="D19434">
        <f> sich umsehen + = sich umsehen + = sich nach allem umsehen +</f>
        <v/>
      </c>
    </row>
    <row r="19435">
      <c r="A19435" t="inlineStr">
        <is>
          <t>umseitig</t>
        </is>
      </c>
      <c r="B19435" t="inlineStr"/>
      <c r="C19435" t="inlineStr"/>
      <c r="D19435" t="inlineStr">
        <is>
          <t>ở mặt sau, ở trang sau</t>
        </is>
      </c>
    </row>
    <row r="19436">
      <c r="A19436" t="inlineStr">
        <is>
          <t>umsetzbar</t>
        </is>
      </c>
      <c r="B19436" t="inlineStr"/>
      <c r="C19436" t="inlineStr"/>
      <c r="D19436" t="inlineStr">
        <is>
          <t>có thể đổi, có thể cải, có thể hoán cải được, có thể đổi thành vàng, có thể đổi thành đô la, đồng nghĩa, có thể dùng thay nhau được, có thể bỏ mui - có thể thực hiện được, có thể hiểu được, có thể nhận thức được</t>
        </is>
      </c>
    </row>
    <row r="19437">
      <c r="A19437" t="inlineStr">
        <is>
          <t>Umsetzen</t>
        </is>
      </c>
      <c r="B19437" t="inlineStr"/>
      <c r="C19437" t="inlineStr"/>
      <c r="D19437" t="inlineStr">
        <is>
          <t>sự đổi chỗ, sự đặt đảo, sự chuyển vị, sự chuyển vế, sự dịch giọng</t>
        </is>
      </c>
    </row>
    <row r="19438">
      <c r="A19438" t="inlineStr">
        <is>
          <t>umsetzen</t>
        </is>
      </c>
      <c r="B19438" t="inlineStr"/>
      <c r="C19438" t="inlineStr"/>
      <c r="D19438" t="inlineStr">
        <is>
          <t>đổi chỗ, dời chỗ, chuyển chỗ, thải ra, cách chức, chiếm chỗ, hất ra khỏi chỗ, thay thế - chuyển, di chuyển, chuyển dịch, xê dịch, lắc, lay, khuấy, quấy, làm chuyển động, nhấc, làm nhuận, kích thích, kích động, gây ra, làm cho, xúi giục, gợi, làm cảm động, làm xúc động, làm mũi lòng - gợi mối thương cảm, đề nghị, chuyển động, cử động, động đậy, cựa quậy, lay động, đi, hành động, hoạt động - đổi trật tự - thay, + off) trút bỏ, trút lên, dùng mưu mẹo, dùng mưu kế, xoay xở, xoay xở để kiếm sống, nó quanh co, nói lập lờ, nói nước đôi, sang, thay quần áo - thay đổi, biến đổi, làm biến chất, làm biến tính - đặt đảo, chuyển vị, chuyển vế, dịch giọng = umsetzen + = umsetzen + = umsetzen +</t>
        </is>
      </c>
    </row>
    <row r="19439">
      <c r="A19439" t="inlineStr">
        <is>
          <t>Umsetzer</t>
        </is>
      </c>
      <c r="B19439" t="inlineStr"/>
      <c r="C19439" t="inlineStr"/>
      <c r="D19439" t="inlineStr">
        <is>
          <t>lò chuyển, máy đổi điện, máy ghi chữ số, máy ghi mật mã</t>
        </is>
      </c>
    </row>
    <row r="19440">
      <c r="A19440" t="inlineStr">
        <is>
          <t>Umsicht</t>
        </is>
      </c>
      <c r="B19440" t="inlineStr"/>
      <c r="C19440" t="inlineStr"/>
      <c r="D19440" t="inlineStr">
        <is>
          <t>sự thận trọng - sự tự do làm theo ý mình, sự suy xét khôn ngoan - sự cẩn thận, tính thận trọng, tính cẩn thận, sự khôn ngoan, tính khôn ngoan - sự cảnh giác, sự cẩn mật, chứng mất ngủ</t>
        </is>
      </c>
    </row>
    <row r="19441">
      <c r="A19441" t="inlineStr">
        <is>
          <t>umsichtig</t>
        </is>
      </c>
      <c r="B19441" t="inlineStr"/>
      <c r="C19441" t="inlineStr"/>
      <c r="D19441" t="inlineStr">
        <is>
          <t>cẩn thận, dè dặt, thận trọng, khôn ngoan, từng trải, lõi đời - - gian ngoan, xảo quyệt, lắm mưu kế, lắm thủ đoạn - kín đáo, biết suy xét - biết phân biệt, có óc phán đoán, sáng suốt, sai biệt - - ngẫm nghĩ, trầm tư, tư lự, có suy nghĩ, chín chắn, thâm trầm, sâu sắc, ân cần, lo lắng, quan tâm - cảnh giác = umsichtig handeln +</t>
        </is>
      </c>
    </row>
    <row r="19442">
      <c r="A19442" t="inlineStr">
        <is>
          <t>umsiedeln</t>
        </is>
      </c>
      <c r="B19442" t="inlineStr"/>
      <c r="C19442" t="inlineStr"/>
      <c r="D19442">
        <f> umsiedeln +</f>
        <v/>
      </c>
    </row>
    <row r="19443">
      <c r="A19443" t="inlineStr">
        <is>
          <t>Umsiedler</t>
        </is>
      </c>
      <c r="B19443" t="inlineStr"/>
      <c r="C19443" t="inlineStr"/>
      <c r="D19443" t="inlineStr">
        <is>
          <t>người sơ tán, người tản cư</t>
        </is>
      </c>
    </row>
    <row r="19444">
      <c r="A19444" t="inlineStr">
        <is>
          <t>umsortieren</t>
        </is>
      </c>
      <c r="B19444" t="inlineStr"/>
      <c r="C19444" t="inlineStr"/>
      <c r="D19444" t="inlineStr">
        <is>
          <t>dùng đến, cầu đến, nhớ vào, thường xuyên lui tới</t>
        </is>
      </c>
    </row>
    <row r="19445">
      <c r="A19445" t="inlineStr">
        <is>
          <t>umspannen</t>
        </is>
      </c>
      <c r="B19445" t="inlineStr"/>
      <c r="C19445" t="inlineStr"/>
      <c r="D19445" t="inlineStr">
        <is>
          <t>cài, gài, móc, ôm chặt, nắm chặt, siết chặt - băng qua, bắc qua, bắc cầu, nối, đo sải, đo bằng gang tay, buộc bằng dây chão, di chuyển theo lối sâu đo = umspannen + = umspannen +</t>
        </is>
      </c>
    </row>
    <row r="19446">
      <c r="A19446" t="inlineStr">
        <is>
          <t>Umspanner</t>
        </is>
      </c>
      <c r="B19446" t="inlineStr"/>
      <c r="C19446" t="inlineStr"/>
      <c r="D19446" t="inlineStr">
        <is>
          <t>người làm biến đổi, vật làm biến đổi, máy biến thế</t>
        </is>
      </c>
    </row>
    <row r="19447">
      <c r="A19447" t="inlineStr">
        <is>
          <t>umspielend</t>
        </is>
      </c>
      <c r="B19447" t="inlineStr"/>
      <c r="C19447" t="inlineStr"/>
      <c r="D19447" t="inlineStr">
        <is>
          <t>lướt nhẹ, liếm nhẹ, nhuốm nhẹ, sáng óng anh, sáng dịu</t>
        </is>
      </c>
    </row>
    <row r="19448">
      <c r="A19448" t="inlineStr">
        <is>
          <t>umspringen</t>
        </is>
      </c>
      <c r="B19448" t="inlineStr"/>
      <c r="C19448" t="inlineStr"/>
      <c r="D19448" t="inlineStr">
        <is>
          <t>đổi chỗ, dời chỗ, di chuyển, thay, + off) trút bỏ, trút lên, dùng mưu mẹo, dùng mưu kế, xoay xở, xoay xở để kiếm sống, nó quanh co, nói lập lờ, nói nước đôi, sang, thay quần áo = derb umspringen mit + = mit jemandem übel umspringen +</t>
        </is>
      </c>
    </row>
    <row r="19449">
      <c r="A19449" t="inlineStr">
        <is>
          <t>Umstand</t>
        </is>
      </c>
      <c r="B19449" t="inlineStr"/>
      <c r="C19449" t="inlineStr"/>
      <c r="D19449" t="inlineStr">
        <is>
          <t>trường hợp, cảnh ngộ, hoàn cảnh, tình thế, ca, vụ, việc kiện, việc thưa kiện, kiện, việc tố tụng, cách, hộp, hòm, ngăn, túi, vỏ, hộp chữ in - tình huống, sự kiện, sự việc, chi tiết, nghi thức, nghi lễ - - nhân tố, người quản lý, người đại diện, người buôn bán ăn hoa hồng, người quản lý ruộng đất, thừa số, hệ số - thí dụ, ví dụ, trường hợp cá biệt, sự xét xử = der einzelne Umstand + = der mitwirkende Umstand + = der wesentliche Umstand +</t>
        </is>
      </c>
    </row>
    <row r="19450">
      <c r="A19450" t="inlineStr">
        <is>
          <t>Umstandswort</t>
        </is>
      </c>
      <c r="B19450" t="inlineStr"/>
      <c r="C19450" t="inlineStr"/>
      <c r="D19450" t="inlineStr">
        <is>
          <t>phó từ</t>
        </is>
      </c>
    </row>
    <row r="19451">
      <c r="A19451" t="inlineStr">
        <is>
          <t>umstechen</t>
        </is>
      </c>
      <c r="B19451" t="inlineStr"/>
      <c r="C19451" t="inlineStr"/>
      <c r="D19451" t="inlineStr">
        <is>
          <t>xới đất, bới đất, xới bới, nhổ, lục tím, vất vả, khó nhọc, cho ăn cho uống, cho chén, ăn uống, nhậu nhẹt</t>
        </is>
      </c>
    </row>
    <row r="19452">
      <c r="A19452" t="inlineStr">
        <is>
          <t>umstehend</t>
        </is>
      </c>
      <c r="B19452" t="inlineStr"/>
      <c r="C19452" t="inlineStr"/>
      <c r="D19452" t="inlineStr">
        <is>
          <t>ở mặt sau, ở trang sau</t>
        </is>
      </c>
    </row>
    <row r="19453">
      <c r="A19453" t="inlineStr">
        <is>
          <t>Umsteigen</t>
        </is>
      </c>
      <c r="B19453" t="inlineStr"/>
      <c r="C19453" t="inlineStr"/>
      <c r="D19453"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t>
        </is>
      </c>
    </row>
    <row r="19454">
      <c r="A19454" t="inlineStr">
        <is>
          <t>umsteigen</t>
        </is>
      </c>
      <c r="B19454" t="inlineStr"/>
      <c r="C19454" t="inlineStr"/>
      <c r="D19454">
        <f> umsteigen + = umsteigen + = umsteigen + = alle umsteigen! +</f>
        <v/>
      </c>
    </row>
    <row r="19455">
      <c r="A19455" t="inlineStr">
        <is>
          <t>umstellbar</t>
        </is>
      </c>
      <c r="B19455" t="inlineStr"/>
      <c r="C19455" t="inlineStr"/>
      <c r="D19455" t="inlineStr">
        <is>
          <t>phải trả lại, không có mặt trái, hai mặt như nhau, thuận nghịch, nghịch được, có thể huỷ bỏ, thủ tiêu được</t>
        </is>
      </c>
    </row>
    <row r="19456">
      <c r="A19456" t="inlineStr">
        <is>
          <t>Umstellen</t>
        </is>
      </c>
      <c r="B19456" t="inlineStr"/>
      <c r="C19456" t="inlineStr"/>
      <c r="D19456" t="inlineStr">
        <is>
          <t>sự đổi chỗ, sự đặt đảo, sự chuyển vị, sự chuyển vế, sự dịch giọng</t>
        </is>
      </c>
    </row>
    <row r="19457">
      <c r="A19457" t="inlineStr">
        <is>
          <t>umstellen</t>
        </is>
      </c>
      <c r="B19457" t="inlineStr"/>
      <c r="C19457" t="inlineStr"/>
      <c r="D19457" t="inlineStr">
        <is>
          <t>lộn ngược, đảo ngược, xoay ngược, lộn trong ra ngoài, đảo, nghịch chuyển, đã nghịch chuyển - làm đổi tôn giáo, làm đổi đảng phái lại, đổi lại, biến đổi lại - đổi chỗ, dời chỗ, di chuyển, thay, + off) trút bỏ, trút lên, dùng mưu mẹo, dùng mưu kế, xoay xở, xoay xở để kiếm sống, nó quanh co, nói lập lờ, nói nước đôi, sang, thay quần áo - đặt đảo, chuyển vị, chuyển vế, dịch giọng = umstellen + = umstellen + = sich umstellen +</t>
        </is>
      </c>
    </row>
    <row r="19458">
      <c r="A19458" t="inlineStr">
        <is>
          <t>Umstellung</t>
        </is>
      </c>
      <c r="B19458" t="inlineStr"/>
      <c r="C19458" t="inlineStr"/>
      <c r="D19458"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sắp xếp lại, sự bố trí lại, sự sắp đặt lại - sự đổi chỗ, sự đặt đảo, sự chuyển vị, sự chuyển vế, sự dịch giọng = die Umstellung +</t>
        </is>
      </c>
    </row>
    <row r="19459">
      <c r="A19459" t="inlineStr">
        <is>
          <t>umsteuern</t>
        </is>
      </c>
      <c r="B19459" t="inlineStr"/>
      <c r="C19459" t="inlineStr"/>
      <c r="D19459" t="inlineStr">
        <is>
          <t>đảo ngược, lộn ngược, lộn lại, đảo lộn, cho chạy lùi, thay đổi hoàn toàn, huỷ bỏ, thủ tiêu, đi ngược chiều, xoay tròn ngược chiều, chạy lùi, đổi chiều</t>
        </is>
      </c>
    </row>
    <row r="19460">
      <c r="A19460" t="inlineStr">
        <is>
          <t>Umsteuerung</t>
        </is>
      </c>
      <c r="B19460" t="inlineStr"/>
      <c r="C19460" t="inlineStr"/>
      <c r="D19460">
        <f> die Umsteuerung +</f>
        <v/>
      </c>
    </row>
    <row r="19461">
      <c r="A19461" t="inlineStr">
        <is>
          <t>umstritten</t>
        </is>
      </c>
      <c r="B19461" t="inlineStr"/>
      <c r="C19461" t="inlineStr"/>
      <c r="D19461" t="inlineStr">
        <is>
          <t>thích tranh cãi, hay cãi lẽ, để tranh cãi, để tranh luận, có lý, có luận chứng, lôgíc - hay cãi nhau, hay gây gỗ, hay cà khịa, hay sinh sự, lôi thôi, phải kiện, có thể tranh chấp, có thể tranh tụng, dính vào chuyện kiện tụng - có thể gây ra tranh luận, có thể bàn cãi được, ưa tranh cãi, thích tranh luận - có thể tranh luận, có thể thảo luận, có thể bàn cãi</t>
        </is>
      </c>
    </row>
    <row r="19462">
      <c r="A19462" t="inlineStr">
        <is>
          <t>Umsturz</t>
        </is>
      </c>
      <c r="B19462" t="inlineStr"/>
      <c r="C19462" t="inlineStr"/>
      <c r="D19462" t="inlineStr">
        <is>
          <t>vòng, tua, sự xoay vòng, cuộc cách mạng</t>
        </is>
      </c>
    </row>
    <row r="19463">
      <c r="A19463" t="inlineStr">
        <is>
          <t>Umsturzversuch</t>
        </is>
      </c>
      <c r="B19463" t="inlineStr"/>
      <c r="C19463" t="inlineStr"/>
      <c r="D19463" t="inlineStr">
        <is>
          <t>cuộc nổi dậy</t>
        </is>
      </c>
    </row>
    <row r="19464">
      <c r="A19464" t="inlineStr">
        <is>
          <t>umtaufen</t>
        </is>
      </c>
      <c r="B19464" t="inlineStr"/>
      <c r="C19464" t="inlineStr"/>
      <c r="D19464" t="inlineStr">
        <is>
          <t>dán nhãn lại, ghi nhãn lại, liệt lại vào loại, gán lại cho là - đổi tên, thay tên</t>
        </is>
      </c>
    </row>
    <row r="19465">
      <c r="A19465" t="inlineStr">
        <is>
          <t>umtauschen</t>
        </is>
      </c>
      <c r="B19465" t="inlineStr"/>
      <c r="C19465" t="inlineStr"/>
      <c r="D19465" t="inlineStr">
        <is>
          <t>đổi, thay, thay đổi, đổi chác, biến đổi, đổi thành, đổi ra tiền lẻ, sang tuần trăng mới, sang tuần trăng non, thay quần áo, đổi tàu xe - thay thế, thay đổi nhau, đổi nhau, giao hoán, giảm, đi làm hằng ngày bằng vé tháng, đi lại đều đặn, đảo mạch, chuyển mạch = umtauschen +</t>
        </is>
      </c>
    </row>
    <row r="19466">
      <c r="A19466" t="inlineStr">
        <is>
          <t>Umtriebe</t>
        </is>
      </c>
      <c r="B19466" t="inlineStr"/>
      <c r="C19466" t="inlineStr"/>
      <c r="D19466" t="inlineStr">
        <is>
          <t>mưu đồ, sự vận động ngầm, thói hay vận động ngầm, mối dan díu ngầm, sự tằng tịu ngầm, tình tiết, cốt truyện</t>
        </is>
      </c>
    </row>
    <row r="19467">
      <c r="A19467" t="inlineStr">
        <is>
          <t>umwandelbar</t>
        </is>
      </c>
      <c r="B19467" t="inlineStr"/>
      <c r="C19467" t="inlineStr"/>
      <c r="D19467" t="inlineStr">
        <is>
          <t>có thể thay thế, có thể thay đổi cho nhau, có thể giao hoán - có thể đổi, có thể cải, có thể hoán cải được, có thể đổi thành vàng, có thể đổi thành đô la, đồng nghĩa, có thể dùng thay nhau được, có thể bỏ mui - có thể thay đổi, có thể biến chất, có thể biến tính - có thể biến đổi, có thể biến hoá</t>
        </is>
      </c>
    </row>
    <row r="19468">
      <c r="A19468" t="inlineStr">
        <is>
          <t>Umwandelbarkeit</t>
        </is>
      </c>
      <c r="B19468" t="inlineStr"/>
      <c r="C19468" t="inlineStr"/>
      <c r="D19468" t="inlineStr">
        <is>
          <t>sự có thể đổi, sự có thể hoán cải được</t>
        </is>
      </c>
    </row>
    <row r="19469">
      <c r="A19469" t="inlineStr">
        <is>
          <t>umwandeln</t>
        </is>
      </c>
      <c r="B19469" t="inlineStr"/>
      <c r="C19469" t="inlineStr"/>
      <c r="D19469" t="inlineStr">
        <is>
          <t>trao đổi chất - quay, xoay, vặn, lộn, lật, trở, dở, quay về, hướng về, ngoảnh về, quành, đi quanh, đi vòng rẽ, ngoặt, quá, tránh, gạt, dịch, đổi, biến, chuyển, làm cho, làm chua, làm khó chịu, làm buồn nôn, làm say sưa - làm hoa lên, làm điên cuồng, tiện, sắp xếp, sắp đặt, xoay tròn, đi về, rẽ, đổi chiều, đổi hướng, trở nên, trở thành, đổi thành, biến thành, thành chua, buồn nôn, buồn mửa, lợm giọng, quay cuồng, hoa lên - có thể tiện được = umwandeln + = umwandeln +</t>
        </is>
      </c>
    </row>
    <row r="19470">
      <c r="A19470" t="inlineStr">
        <is>
          <t>Umwandlung</t>
        </is>
      </c>
      <c r="B19470" t="inlineStr"/>
      <c r="C19470" t="inlineStr"/>
      <c r="D19470" t="inlineStr">
        <is>
          <t>sự thay thế, sự thay đổi cho nhau, sự giao hoán, tiền thế, sự giảm, sự đảo mạch - sự phóng ra, sự bắn ra, phép chiếu, sự chiếu, hình chiếu, sự chiếu phim, sự nhô ra, sự lồi ra, chỗ nhô ra, chỗ lồi ra, sự đặt kế hoạch, sự đặt đề án, sự hiện hình, sự hình thành cụ thể - sự thay đổi, sự biến đổi, sự biến chất, sự biến tính, chùm tóc giả, phép biến đổi - sự biến hoá, sự biến tố = die Umwandlung + = die Gültigkeit der Umwandlung + = die Zulässigkeit der Umwandlung +</t>
        </is>
      </c>
    </row>
    <row r="19471">
      <c r="A19471" t="inlineStr">
        <is>
          <t>Umweg</t>
        </is>
      </c>
      <c r="B19471" t="inlineStr"/>
      <c r="C19471" t="inlineStr"/>
      <c r="D19471" t="inlineStr">
        <is>
          <t>khúc ngoặt, chỗ quanh co, đường vòng, sự đi chệch hướng, sự đi sai đường - hành động gián tiếp, thói quanh co, thói bất lương, thói gian lận, sự không có mục đích, sự không có phương hướng - chổ đường vòng rotary, traffic-circle), vòng ngựa gỗ, lời nói quanh co, áo cánh, áo cộc = ein großer Umweg + = einen großen Umweg machen +</t>
        </is>
      </c>
    </row>
    <row r="19472">
      <c r="A19472" t="inlineStr">
        <is>
          <t>Umwelt</t>
        </is>
      </c>
      <c r="B19472" t="inlineStr"/>
      <c r="C19472" t="inlineStr"/>
      <c r="D19472" t="inlineStr">
        <is>
          <t>môi trường, hoàn cảnh, những vật xung quanh, sự bao quanh, sự vây quanh, sự bao vây - vùng phụ cận, vùng xung quanh, môi trường xung quanh</t>
        </is>
      </c>
    </row>
    <row r="19473">
      <c r="A19473" t="inlineStr">
        <is>
          <t>umwenden</t>
        </is>
      </c>
      <c r="B19473" t="inlineStr"/>
      <c r="C19473" t="inlineStr"/>
      <c r="D19473" t="inlineStr">
        <is>
          <t>lộn ngược, đảo ngược, xoay ngược, lộn trong ra ngoài, đảo, nghịch chuyển, đã nghịch chuyển - quay, xoay, vặn, lộn, lật, trở, dở, quay về, hướng về, ngoảnh về, quành, đi quanh, đi vòng rẽ, ngoặt, quá, tránh, gạt, dịch, đổi, biến, chuyển, làm cho, làm chua, làm khó chịu, làm buồn nôn, làm say sưa - làm hoa lên, làm điên cuồng, tiện, sắp xếp, sắp đặt, xoay tròn, đi về, rẽ, đổi chiều, đổi hướng, trở nên, trở thành, đổi thành, biến thành, thành chua, buồn nôn, buồn mửa, lợm giọng, quay cuồng, hoa lên - có thể tiện được</t>
        </is>
      </c>
    </row>
    <row r="19474">
      <c r="A19474" t="inlineStr">
        <is>
          <t>Umwerfen</t>
        </is>
      </c>
      <c r="B19474" t="inlineStr"/>
      <c r="C19474" t="inlineStr"/>
      <c r="D19474" t="inlineStr">
        <is>
          <t>sự đổ, sự lật đổ, sự lật úp, sự đánh ng, tình trạng lộn xộn, tình trạng rối loạn, sự bối rối, sự lúng túng, sự c i lộn, sự bất hoà, trạng thái nôn nao khó chịu, kết qu bất ngờ - sự chồn = das Umwerfen +</t>
        </is>
      </c>
    </row>
    <row r="19475">
      <c r="A19475" t="inlineStr">
        <is>
          <t>umwerfen</t>
        </is>
      </c>
      <c r="B19475" t="inlineStr"/>
      <c r="C19475" t="inlineStr"/>
      <c r="D19475" t="inlineStr">
        <is>
          <t>lật úp, úp sấp - làm đảo lộn, lật đổ - lật nhào, đạp đổ, đổ, đổ nhào - bịt đầu, cho tiền quà, cho tiền diêm thuốc, mách nước, đưa cho, trao, đánh nhẹ, gảy nhẹ, đẩy nhẹ, chạm nhẹ, vỗ nhẹ, lật nghiêng, làm nghiêng, rót - làm đổ, đánh đổ, đánh ng, làm lật úp, làm rối tung, làm xáo lộn, làm lộn bậy, làm đo lộn, làm khó chịu, làm rối loạn, làm bối rối, làm lo ngại, chồn - = umwerfen + = umwerfen +</t>
        </is>
      </c>
    </row>
    <row r="19476">
      <c r="A19476" t="inlineStr">
        <is>
          <t>umwerten</t>
        </is>
      </c>
      <c r="B19476" t="inlineStr"/>
      <c r="C19476" t="inlineStr"/>
      <c r="D19476" t="inlineStr">
        <is>
          <t>định giá lại để đánh thuế, định mức lại, đánh thuế lại, phạt lại</t>
        </is>
      </c>
    </row>
    <row r="19477">
      <c r="A19477" t="inlineStr">
        <is>
          <t>Umwertung</t>
        </is>
      </c>
      <c r="B19477" t="inlineStr"/>
      <c r="C19477" t="inlineStr"/>
      <c r="D19477" t="inlineStr">
        <is>
          <t>sự đánh giá lại, sự ước lượng lại</t>
        </is>
      </c>
    </row>
    <row r="19478">
      <c r="A19478" t="inlineStr">
        <is>
          <t>umwickeln</t>
        </is>
      </c>
      <c r="B19478" t="inlineStr"/>
      <c r="C19478" t="inlineStr"/>
      <c r="D19478" t="inlineStr">
        <is>
          <t>bọc, ủ, quấn, bịt, bóp nghẹt, làm cho bớt kêu, làm cho nghẹt tiếng - băng, quần băng, quần tã lót = umwickeln +</t>
        </is>
      </c>
    </row>
    <row r="19479">
      <c r="A19479" t="inlineStr">
        <is>
          <t>Umzingelung</t>
        </is>
      </c>
      <c r="B19479" t="inlineStr"/>
      <c r="C19479" t="inlineStr"/>
      <c r="D19479" t="inlineStr">
        <is>
          <t>sự vây quanh, sự bao quanh, sự bao vây - sự bao gồm chứa đựng, sự mưu toan, sự hoàn thiện, sự hoàn thành</t>
        </is>
      </c>
    </row>
    <row r="19480">
      <c r="A19480" t="inlineStr">
        <is>
          <t>Umzug</t>
        </is>
      </c>
      <c r="B19480" t="inlineStr"/>
      <c r="C19480" t="inlineStr"/>
      <c r="D19480" t="inlineStr">
        <is>
          <t>sự phô trương, cuộc diễu hành, cuộc duyệt binh, nơi duyệt binh, thao trường parade ground), đường đi dạo mát, công viên = der feierliche Umzug +</t>
        </is>
      </c>
    </row>
    <row r="19481">
      <c r="A19481" t="inlineStr">
        <is>
          <t>unabdingbar</t>
        </is>
      </c>
      <c r="B19481" t="inlineStr"/>
      <c r="C19481" t="inlineStr"/>
      <c r="D19481" t="inlineStr">
        <is>
          <t>không thể chuyển nhượng, không thể nhượng lại - rất cần thiết, không thể thiếu được, bắt buộc, không thể bỏ qua - không thể thay đổi được, không thể sửa đổi được - được trao cho, được ban cho, được phong cho, quyền sở hữu bất di bất dịch</t>
        </is>
      </c>
    </row>
    <row r="19482">
      <c r="A19482" t="inlineStr">
        <is>
          <t>unabsehbar</t>
        </is>
      </c>
      <c r="B19482" t="inlineStr"/>
      <c r="C19482" t="inlineStr"/>
      <c r="D19482" t="inlineStr">
        <is>
          <t>bao la, bát ngát, vô hạn, không bờ bến - mênh mông, không thể đo lường được - không thể hiểu được, không thể nhận thức được, không thể tưởng tượng được, kỳ lạ, phi thường - không nhìn thấy trước được, không đoán trước được</t>
        </is>
      </c>
    </row>
    <row r="19483">
      <c r="A19483" t="inlineStr">
        <is>
          <t>unabsetzbar</t>
        </is>
      </c>
      <c r="B19483" t="inlineStr"/>
      <c r="C19483" t="inlineStr"/>
      <c r="D19483" t="inlineStr">
        <is>
          <t>không thể chuyển đi được</t>
        </is>
      </c>
    </row>
    <row r="19484">
      <c r="A19484" t="inlineStr">
        <is>
          <t>unabsichtlich</t>
        </is>
      </c>
      <c r="B19484" t="inlineStr"/>
      <c r="C19484" t="inlineStr"/>
      <c r="D19484" t="inlineStr">
        <is>
          <t>không cố ý, không chủ tâm, vô tình, không tuỳ ý - không định trước, bất ngờ, không dè - - không suy tính trước, không chuẩn bị, không sửa đoạn trước - không có ý thức</t>
        </is>
      </c>
    </row>
    <row r="19485">
      <c r="A19485" t="inlineStr">
        <is>
          <t>unabwendbar</t>
        </is>
      </c>
      <c r="B19485" t="inlineStr"/>
      <c r="C19485" t="inlineStr"/>
      <c r="D19485" t="inlineStr">
        <is>
          <t>không thể tránh được, chắc chắn xảy ra &amp; ), vẫn thường thấy, vẫn thường nghe, quen thuộc - không chống lại được, không cưỡng lại được</t>
        </is>
      </c>
    </row>
    <row r="19486">
      <c r="A19486" t="inlineStr">
        <is>
          <t>unachtsam</t>
        </is>
      </c>
      <c r="B19486" t="inlineStr"/>
      <c r="C19486" t="inlineStr"/>
      <c r="D19486" t="inlineStr">
        <is>
          <t>không để ý, không lưu ý, không chú ý, sơ ý, không cẩn thận, cẩu thả, không chính xác, vô tư, không lo nghĩ - - vô ý, thiếu thận trọng, sơ xuất, không cố ý, không chủ tâm - không lưu tâm, thiếu lễ độ, khiếm nhã, thiếu ân cần, thiếu chu đáo, thiếu săn sóc - - không lo lắng - không hay quan sát, không có óc quan sát, không tuân theo, hay vi phạm - không hay nghĩ ngợi, vô tư lự, vô tâm, không suy nghĩ, không chín chắn, không thâm trầm, không sâu sắc, không ân cần, không quan tâm - không thận trọng, khinh suất = unachtsam +</t>
        </is>
      </c>
    </row>
    <row r="19487">
      <c r="A19487" t="inlineStr">
        <is>
          <t>Unachtsamkeit</t>
        </is>
      </c>
      <c r="B19487" t="inlineStr"/>
      <c r="C19487" t="inlineStr"/>
      <c r="D19487" t="inlineStr">
        <is>
          <t>sự thiếu thận trọng, sự cẩu thả, sự vô ý - sự không chú ý, sự không lưu ý, sự không để ý - sự sơ xuất, sự không cố ý, sự không chủ tâm - inattentiveness, hành động vô ý - tính cẩu thả, tính lơ đễnh, việc cẩu thả, điều sơ suất, sự phóng túng</t>
        </is>
      </c>
    </row>
    <row r="19488">
      <c r="A19488" t="inlineStr">
        <is>
          <t>unanfechtbar</t>
        </is>
      </c>
      <c r="B19488" t="inlineStr"/>
      <c r="C19488" t="inlineStr"/>
      <c r="D19488" t="inlineStr">
        <is>
          <t>không thể chối câi được - không thể tấn công được, không công kích được - không thể tránh được - không để đặt thành vấn đề nghi ngờ, rất chắc, không thể bắt bẻ, không thể chê trách</t>
        </is>
      </c>
    </row>
    <row r="19489">
      <c r="A19489" t="inlineStr">
        <is>
          <t>unangebracht</t>
        </is>
      </c>
      <c r="B19489" t="inlineStr"/>
      <c r="C19489" t="inlineStr"/>
      <c r="D19489" t="inlineStr">
        <is>
          <t>xấc láo, láo xược, xấc xược, lạc lõng, lạc đề, không đúng chỗ, không đúng lúc, phi lý, vô lý, không thích đáng, không thích hợp, xen vào, chõ vào, dính vào - - dớ dẩn, không có khả năng thích hợp - - không phải lúc, không phải lối, trái mùa - không hợp, không vừa - không cần thiết, không đáng - không phù hợp, bất tài, thiếu năng lực, không đủ tư cách, không xứng đôi, không tưng xứng = unangebracht sein +</t>
        </is>
      </c>
    </row>
    <row r="19490">
      <c r="A19490" t="inlineStr">
        <is>
          <t>unangefochten</t>
        </is>
      </c>
      <c r="B19490" t="inlineStr"/>
      <c r="C19490" t="inlineStr"/>
      <c r="D19490" t="inlineStr">
        <is>
          <t>không bị phản đối, không bị bác bỏ, không bị hô đứng lại - không cãi được, không bác được, không ai tranh giành - không bị quấy rầy, không bị làm phiền, được yên, không bị cản trở, không bị trở ngại</t>
        </is>
      </c>
    </row>
    <row r="19491">
      <c r="A19491" t="inlineStr">
        <is>
          <t>unangemeldet</t>
        </is>
      </c>
      <c r="B19491" t="inlineStr"/>
      <c r="C19491" t="inlineStr"/>
      <c r="D19491" t="inlineStr">
        <is>
          <t>không báo trước</t>
        </is>
      </c>
    </row>
    <row r="19492">
      <c r="A19492" t="inlineStr">
        <is>
          <t>unangemessen</t>
        </is>
      </c>
      <c r="B19492" t="inlineStr"/>
      <c r="C19492" t="inlineStr"/>
      <c r="D19492" t="inlineStr">
        <is>
          <t>không tương xứng, không xứng, không thích đáng, không thoả đáng, không đủ, không đầy đủ, thiếu, không thể thích nghi đầy đủ với xã hội, không trưởng thành được về tâm lý - không thích hợp - không hợp với, không hợp nhau, phi lý - quá chừng, quá mức, thái quá, trái lẽ, không đáng, không xứng đáng, không đáng được</t>
        </is>
      </c>
    </row>
    <row r="19493">
      <c r="A19493" t="inlineStr">
        <is>
          <t>Unangemessenheit</t>
        </is>
      </c>
      <c r="B19493" t="inlineStr"/>
      <c r="C19493" t="inlineStr"/>
      <c r="D19493" t="inlineStr">
        <is>
          <t>sự không thích hợp, sự không thích đáng</t>
        </is>
      </c>
    </row>
    <row r="19494">
      <c r="A19494" t="inlineStr">
        <is>
          <t>unangenehm</t>
        </is>
      </c>
      <c r="B19494" t="inlineStr"/>
      <c r="C19494" t="inlineStr"/>
      <c r="D19494" t="inlineStr">
        <is>
          <t>vụng về, lúng túng, ngượng ngịu, bất tiện, khó khăn, nguy hiểm, khó xử, rầy rà, rắc rối - như súc vật, thô lỗ, cục cằn, hung bạo, bần, đáng tởm, chỉ đáng cho súc vật, xấu, khó chịu, quá lắm, cực kỳ, rất xấu - làm khó chịu, gây phiền, quấy rầy - không vừa ý, gắt gỏng, cau có - làm phật lòng, làm trái ý, làm bực mình, làm tức giận, làm bất mãn - đáng ghét, ghê tởm - làm lúng túng, ngăn trở - xé tai, chói tai, rít lên kêu kèn kẹt, the thé, làm gai người - có thể bị phản đối, đáng chê trách, không ai ưa thích, chướng tai, gai mắt - dính, sánh, bầy nhầy, nhớp nháp, khó tính, hết sức khó chịu, rất đau đớn, nóng và ẩm nồm - dai, bền, dai sức, dẻo dai, mạnh mẽ, cứng rắn, cứng cỏi, bất khuất, khăng khăng, cố chấp, ương ngạnh, ngoan cố, khó, hắc búa, gay go - phiền phức, lôi thôi, mệt nhọc, khó nhọc, vất vả - nguy ngập, làm mệt nhọc, làm mỏi mệt - xấu xí, xấu xa, đáng sợ - không tiện, không thoải mái, bực bội, lo lắng - bạc, vô ơn, bội nghĩa, bạc bẽo, không thú vị - khó ưa = unangenehm + = unangenehm riechen + = unangenehm berühren + = unangenehm auffallen + = jemanden unangenehm berühren +</t>
        </is>
      </c>
    </row>
    <row r="19495">
      <c r="A19495" t="inlineStr">
        <is>
          <t>unangreifbar</t>
        </is>
      </c>
      <c r="B19495" t="inlineStr"/>
      <c r="C19495" t="inlineStr"/>
      <c r="D19495" t="inlineStr">
        <is>
          <t>không thể tấn công được, không công kích được</t>
        </is>
      </c>
    </row>
    <row r="19496">
      <c r="A19496" t="inlineStr">
        <is>
          <t>unannehmbar</t>
        </is>
      </c>
      <c r="B19496" t="inlineStr"/>
      <c r="C19496" t="inlineStr"/>
      <c r="D19496" t="inlineStr">
        <is>
          <t>không thể nhận, không chấp nhận được, không thể chịu được, khó chịu</t>
        </is>
      </c>
    </row>
    <row r="19497">
      <c r="A19497" t="inlineStr">
        <is>
          <t>Unannehmlichkeit</t>
        </is>
      </c>
      <c r="B19497" t="inlineStr"/>
      <c r="C19497" t="inlineStr"/>
      <c r="D19497" t="inlineStr">
        <is>
          <t>sự vụng về, sự lúng túng, sự ngượng nghịu, sự bất tiện, sự khó khăn, sự khó xử, sự rắc rối - sự phiền phức - tính khó ưa, tính khó chịu, sự hiểu lầm, sự cãi cọ</t>
        </is>
      </c>
    </row>
    <row r="19498">
      <c r="A19498" t="inlineStr">
        <is>
          <t>Unannehmlichkeiten</t>
        </is>
      </c>
      <c r="B19498" t="inlineStr"/>
      <c r="C19498" t="inlineStr"/>
      <c r="D19498" t="inlineStr">
        <is>
          <t>sự bất tiện, sự phiền phức - điều lo lắng, điều phiền muộn, sự làm phiền, sự quấy rầy, điều phiền hà, sự chịu khó, sự cố gắng, sự khó nhọc, tình trạng bất an, tình trạng rắc rối, tình trạng lộn xộn, tình trạng rối loạn - trạng thái khó ở, tình trạng mắc bệnh, bệnh, sự hỏng hóc, sự trục trắc</t>
        </is>
      </c>
    </row>
    <row r="19499">
      <c r="A19499" t="inlineStr">
        <is>
          <t>unantastbar</t>
        </is>
      </c>
      <c r="B19499" t="inlineStr"/>
      <c r="C19499" t="inlineStr"/>
      <c r="D19499" t="inlineStr">
        <is>
          <t>không thể huỷ bỏ, không thể thủ, vĩnh viễn - không thể xâm phạm, không thể vi phạm, không thể xúc phạm</t>
        </is>
      </c>
    </row>
    <row r="19500">
      <c r="A19500" t="inlineStr">
        <is>
          <t>Unantastbarkeit</t>
        </is>
      </c>
      <c r="B19500" t="inlineStr"/>
      <c r="C19500" t="inlineStr"/>
      <c r="D19500" t="inlineStr">
        <is>
          <t>tính không thể sờ thấy được, tính không thể hiểu thấu được, tính không thể nắm được, tính mơ hồ - tính không thể xâm phạm, tính không thể vi phạm, tính không thể xúc phạm</t>
        </is>
      </c>
    </row>
    <row r="19501">
      <c r="A19501" t="inlineStr">
        <is>
          <t>unanwendbar</t>
        </is>
      </c>
      <c r="B19501" t="inlineStr"/>
      <c r="C19501" t="inlineStr"/>
      <c r="D19501" t="inlineStr">
        <is>
          <t>không thể áp dụng được, không thể ứng dụng được, không xứng, không thích hợp</t>
        </is>
      </c>
    </row>
    <row r="19502">
      <c r="A19502" t="inlineStr">
        <is>
          <t>unappetitlich</t>
        </is>
      </c>
      <c r="B19502" t="inlineStr"/>
      <c r="C19502" t="inlineStr"/>
      <c r="D19502" t="inlineStr">
        <is>
          <t>không làm cho ăn ngon miệng, kém ngon lành - nhạt nhẽo, vô vị, không ngon, tởm, ghê tởm</t>
        </is>
      </c>
    </row>
    <row r="19503">
      <c r="A19503" t="inlineStr">
        <is>
          <t>Unart</t>
        </is>
      </c>
      <c r="B19503" t="inlineStr"/>
      <c r="C19503" t="inlineStr"/>
      <c r="D19503" t="inlineStr">
        <is>
          <t>tính hư, tính tinh nghịch, tính thô tục, tính tục tĩu, tính nhảm nhí</t>
        </is>
      </c>
    </row>
    <row r="19504">
      <c r="A19504" t="inlineStr">
        <is>
          <t>unartig</t>
        </is>
      </c>
      <c r="B19504" t="inlineStr"/>
      <c r="C19504" t="inlineStr"/>
      <c r="D19504" t="inlineStr">
        <is>
          <t>hư, hư đốn, nghịch ngợm, thô tục, tục tĩu, nhảm - xấu, tệ, đồi bại, tội lỗi, ác, độc ác, nguy hại, tinh quái, dữ, độc</t>
        </is>
      </c>
    </row>
    <row r="19505">
      <c r="A19505" t="inlineStr">
        <is>
          <t>unartikuliert</t>
        </is>
      </c>
      <c r="B19505" t="inlineStr"/>
      <c r="C19505" t="inlineStr"/>
      <c r="D19505" t="inlineStr">
        <is>
          <t>không rõ ràng, không nói rõ ràng được, ú ớ, không nói được, câm, không nói ra, không có tài ăn nói, không có khớp, không có đốt</t>
        </is>
      </c>
    </row>
    <row r="19506">
      <c r="A19506" t="inlineStr">
        <is>
          <t>unauffindbar</t>
        </is>
      </c>
      <c r="B19506" t="inlineStr"/>
      <c r="C19506" t="inlineStr"/>
      <c r="D19506" t="inlineStr">
        <is>
          <t>không thể phát hiện được, không thể tìm ra được</t>
        </is>
      </c>
    </row>
    <row r="19507">
      <c r="A19507" t="inlineStr">
        <is>
          <t>unaufgefordert</t>
        </is>
      </c>
      <c r="B19507" t="inlineStr"/>
      <c r="C19507" t="inlineStr"/>
      <c r="D19507" t="inlineStr">
        <is>
          <t>không được mời, không được yêu cầu, không ai bảo - tự ý, không mời mà đến - không yêu cầu, không khẩn nài</t>
        </is>
      </c>
    </row>
    <row r="19508">
      <c r="A19508" t="inlineStr">
        <is>
          <t>unaufhaltsam</t>
        </is>
      </c>
      <c r="B19508" t="inlineStr"/>
      <c r="C19508" t="inlineStr"/>
      <c r="D19508" t="inlineStr">
        <is>
          <t>không lay chuyển được, không động tâm, không mủi lòng</t>
        </is>
      </c>
    </row>
    <row r="19509">
      <c r="A19509" t="inlineStr">
        <is>
          <t>unaufmerksam</t>
        </is>
      </c>
      <c r="B19509" t="inlineStr"/>
      <c r="C19509" t="inlineStr"/>
      <c r="D19509" t="inlineStr">
        <is>
          <t>vô ý, không chú ý, không lưu tâm, thiếu lễ độ, khiếm nhã, thiếu ân cần, thiếu chu đáo, thiếu săn sóc = unaufmerksam sein +</t>
        </is>
      </c>
    </row>
    <row r="19510">
      <c r="A19510" t="inlineStr">
        <is>
          <t>Unaufmerksamkeit</t>
        </is>
      </c>
      <c r="B19510" t="inlineStr"/>
      <c r="C19510" t="inlineStr"/>
      <c r="D19510" t="inlineStr">
        <is>
          <t>inattentiveness, hành động vô ý - sự vô ý, sự không chú ý, sự khiếm nhâ, sự thiếu lễ độ, sự thiếu ân cần, sự thiếu chu đáo, sự thiếu săn sóc</t>
        </is>
      </c>
    </row>
    <row r="19511">
      <c r="A19511" t="inlineStr">
        <is>
          <t>unaufrichtig</t>
        </is>
      </c>
      <c r="B19511" t="inlineStr"/>
      <c r="C19511" t="inlineStr"/>
      <c r="D19511" t="inlineStr">
        <is>
          <t>xa xôi, hẻo lánh, quanh co, vòng vèo, khúc khuỷu, không ngay thẳng, không thành thật, loanh quanh, thủ đoạn, láu cá, ranh ma, lầm đường lạc lối - đôi, hai, kép, gập đôi, nước đôi, hai mặt, hai nghĩa, giả dối, lá mặt, lá trái, gấp đôi, to gấp đôi, mạnh gấp đôi, có giá trị gấp đôi, gấp hai, còng gập lại - sai, nhầm, không thật, giả, dối trá, lừa dối, phản trắc, dối, lừa - quá đáng, thái quá, đê tiện, ngấy tởm - không thành thực, không chân tình - uốn khúc, xảo trá - quanh co khúc khuỷu, không thật thà, gian dối, lắm mánh khoé - lá mặt lá trái, không đáng tin cậy</t>
        </is>
      </c>
    </row>
    <row r="19512">
      <c r="A19512" t="inlineStr">
        <is>
          <t>Unaufrichtigkeit</t>
        </is>
      </c>
      <c r="B19512" t="inlineStr"/>
      <c r="C19512" t="inlineStr"/>
      <c r="D19512" t="inlineStr">
        <is>
          <t>sự thuận cả hai tay, tính lá mặt lá trái, tính hai mang - sự sai lầm, tính giả dối, tính lừa dối, tính lọc lừa, tính phản trắc - falseness, điều lừa dối, lời nói dối - tính không thành thực, tính không chân tình, lời nói không thành thực, hành động giả dối</t>
        </is>
      </c>
    </row>
    <row r="19513">
      <c r="A19513" t="inlineStr">
        <is>
          <t>unaufschiebbar</t>
        </is>
      </c>
      <c r="B19513" t="inlineStr"/>
      <c r="C19513" t="inlineStr"/>
      <c r="D19513" t="inlineStr">
        <is>
          <t>thúc bách, cấp bách, cấp thiết gấp, nài nỉ, nài ép - gấp, cần kíp, khẩn cấp, khẩn nài, năn nỉ = es ist unaufschiebbar +</t>
        </is>
      </c>
    </row>
    <row r="19514">
      <c r="A19514" t="inlineStr">
        <is>
          <t>unausgeglichen</t>
        </is>
      </c>
      <c r="B19514" t="inlineStr"/>
      <c r="C19514" t="inlineStr"/>
      <c r="D19514" t="inlineStr">
        <is>
          <t>không cân bằng, mất thăng bằng, không cân xứng, không quyết toán, thất thường, rối loạn - không phẳng, gồ ghề, gập ghềnh, lẻ, hay thay đổi - không ổn định, không vững, không chắc, không bền, không kiên định, không kiên quyết</t>
        </is>
      </c>
    </row>
    <row r="19515">
      <c r="A19515" t="inlineStr">
        <is>
          <t>unausgesprochen</t>
        </is>
      </c>
      <c r="B19515" t="inlineStr"/>
      <c r="C19515" t="inlineStr"/>
      <c r="D19515" t="inlineStr">
        <is>
          <t>trung lập, trung tính, vô tính, không có tính chất rõ rệt, ở vị trí số không - không được nói ra, không được phát biểu ra, không được diễn đạt, hiểu ngầm - không nói lên - không thốt ra, không phát ra, không nói ra, không phát biểu, không bày tỏ - không lời, lặng đi không nói được</t>
        </is>
      </c>
    </row>
    <row r="19516">
      <c r="A19516" t="inlineStr">
        <is>
          <t>unausrottbar</t>
        </is>
      </c>
      <c r="B19516" t="inlineStr"/>
      <c r="C19516" t="inlineStr"/>
      <c r="D19516" t="inlineStr">
        <is>
          <t>không thể nhổ rễ được, không thể triệt được, không thể trừ tiệt được</t>
        </is>
      </c>
    </row>
    <row r="19517">
      <c r="A19517" t="inlineStr">
        <is>
          <t>unaussprechlich</t>
        </is>
      </c>
      <c r="B19517" t="inlineStr"/>
      <c r="C19517" t="inlineStr"/>
      <c r="D19517" t="inlineStr">
        <is>
          <t>không tả được, không nói lên được, không thể nói ra được, huý - không thể diễn đạt được, không thể tả được inexpressive) - không thể nói được, không diễn t được, không t xiết - không thể phát âm được, không thể t được, khó t, không nói nên lời được</t>
        </is>
      </c>
    </row>
    <row r="19518">
      <c r="A19518" t="inlineStr">
        <is>
          <t>unausstehlich</t>
        </is>
      </c>
      <c r="B19518" t="inlineStr"/>
      <c r="C19518" t="inlineStr"/>
      <c r="D19518" t="inlineStr">
        <is>
          <t>không thể chịu đựng, không thể chịu đựng được - không thể chịu được, không thể xác minh được - không thể chịu đựng nổi, quá quắt - khiêu khích, trêu chọc, chọc tức, làm bực mình, làm cáu tiết, làm khó chịu = er ist unausstehlich +</t>
        </is>
      </c>
    </row>
    <row r="19519">
      <c r="A19519" t="inlineStr">
        <is>
          <t>unbarmherzig</t>
        </is>
      </c>
      <c r="B19519" t="inlineStr"/>
      <c r="C19519" t="inlineStr"/>
      <c r="D19519" t="inlineStr">
        <is>
          <t>bằng đá lửa, có đá lửa, như đá lửa, rắn như đá lửa, cứng rắn, sắt đá - nhẫn tâm, tàn nhẫn - không thương xót - không hề yếu đi, không nao núng - không ăn năn, không hối hận - - không nhân đức, không từ thiện, hà khắc, khắc nghiệt</t>
        </is>
      </c>
    </row>
    <row r="19520">
      <c r="A19520" t="inlineStr">
        <is>
          <t>Unbarmherzigkeit</t>
        </is>
      </c>
      <c r="B19520" t="inlineStr"/>
      <c r="C19520" t="inlineStr"/>
      <c r="D19520" t="inlineStr">
        <is>
          <t>tính tàn nhẫn, tính nhẫn tâm</t>
        </is>
      </c>
    </row>
    <row r="19521">
      <c r="A19521" t="inlineStr">
        <is>
          <t>unbeabsichtigt</t>
        </is>
      </c>
      <c r="B19521" t="inlineStr"/>
      <c r="C19521" t="inlineStr"/>
      <c r="D19521" t="inlineStr">
        <is>
          <t>vô ý, không chú ý, thiếu thận trọng, sơ xuất, cẩu thả, không cố ý, không chủ tâm - không định trước, bất ngờ, không dè</t>
        </is>
      </c>
    </row>
    <row r="19522">
      <c r="A19522" t="inlineStr">
        <is>
          <t>unbeachtet</t>
        </is>
      </c>
      <c r="B19522" t="inlineStr"/>
      <c r="C19522" t="inlineStr"/>
      <c r="D19522" t="inlineStr">
        <is>
          <t>lôi thôi, lếch thếch, không ai chăm sóc, bỏ bơ vơ, bị coi thường - không cân nhắc, không suy nghĩ, bị coi khinh, bị xem rẻ - không nghe thấy, không ai nghe, không nghe phát biểu ý kiến - không ai chú ý đến, không ai để ý đến - không ai thấy, không ai để ý, bị bỏ qua, bị làm ngơ, bị coi là thường - không được lưu ý, bị coi nhẹ = unbeachtet lassen + = unbeachtet bleiben +</t>
        </is>
      </c>
    </row>
    <row r="19523">
      <c r="A19523" t="inlineStr">
        <is>
          <t>unbeansprucht</t>
        </is>
      </c>
      <c r="B19523" t="inlineStr"/>
      <c r="C19523" t="inlineStr"/>
      <c r="D19523" t="inlineStr">
        <is>
          <t>không bị đòi hỏi, không bị yêu sách</t>
        </is>
      </c>
    </row>
    <row r="19524">
      <c r="A19524" t="inlineStr">
        <is>
          <t>unbeantwortet</t>
        </is>
      </c>
      <c r="B19524" t="inlineStr"/>
      <c r="C19524" t="inlineStr"/>
      <c r="D19524" t="inlineStr">
        <is>
          <t>không được trả lời, không được đáp lại, không bị bác, chưa bác được</t>
        </is>
      </c>
    </row>
    <row r="19525">
      <c r="A19525" t="inlineStr">
        <is>
          <t>unbearbeitet</t>
        </is>
      </c>
      <c r="B19525" t="inlineStr"/>
      <c r="C19525" t="inlineStr"/>
      <c r="D19525" t="inlineStr">
        <is>
          <t>nguyên, sống, thô, chưa luyện, chưa chín, còn xanh, không tiêu, thô thiển, chưa gọt giũa, mới phác qua, thô lỗ, lỗ mãng, tục tằn, thô bỉ, thô bạo, chưa phát triển, còn đang ủ, không biến cách - tự nhiên, thiên nhiên, thiên tính, bẩm sinh, trời sinh, đương nhiên, tất nhiên, dĩ nhiên, không giả tạo, không màu mè, đẻ hoang, mọc tự nhiên, dại - ráp, nhám, xù xì, gồ ghề, bờm xờm, lởm chởm, dữ dội, mạnh, hung dữ, bảo tố, động, xấu, chưa trau chuốt, sống sượng, cộc cằn, gian khổ, gay go, nhọc nhằn, nặng nề, nháp, phác, phỏng, gần đúng, ầm ĩ, hỗn độn - chói tai, dữ - chưa gia công, chưa khai thác, chưa làm, chưa hoàn thành</t>
        </is>
      </c>
    </row>
    <row r="19526">
      <c r="A19526" t="inlineStr">
        <is>
          <t>unbeaufsichtigt</t>
        </is>
      </c>
      <c r="B19526" t="inlineStr"/>
      <c r="C19526" t="inlineStr"/>
      <c r="D19526" t="inlineStr">
        <is>
          <t>không có người đi theo, không chăm sóc, bỏ mặc</t>
        </is>
      </c>
    </row>
    <row r="19527">
      <c r="A19527" t="inlineStr">
        <is>
          <t>unbebaut</t>
        </is>
      </c>
      <c r="B19527" t="inlineStr"/>
      <c r="C19527" t="inlineStr"/>
      <c r="D19527" t="inlineStr">
        <is>
          <t>hoang vu, hoang dại, dã man, man rợ, không văn minh, tàn ác, tức giận, cáu kỉnh - chưa xây dựng, bị phá sạch, bị san phẳng - không cải tiến, không cải thiện, không được cải tạo, không được tận dụng, không được dạy dỗ - bỏ hoang, bị tàn phá, bỏ đi, vô giá trị, không dùng nữa, bị thải đi, vô vị, buồn tẻ = unbebaut +</t>
        </is>
      </c>
    </row>
    <row r="19528">
      <c r="A19528" t="inlineStr">
        <is>
          <t>unbedacht</t>
        </is>
      </c>
      <c r="B19528" t="inlineStr"/>
      <c r="C19528" t="inlineStr"/>
      <c r="D19528" t="inlineStr">
        <is>
          <t>không chú ý, không lưu ý, không để ý - thiếu ân cần, thiếu chu đáo, thiếu quan tâm, thiếu thận trọng, thiếu suy nghĩ, khinh suất - không suy nghĩ, vô tư lự, nhẹ dạ, không thận trọng, không chín chắn, không cẩn thận, không ân cần, không lo lắng, không quan tâm - không cân nhắc, bị coi khinh, bị xem rẻ - không được giữ gìn, không được bảo vệ, không phòng thủ, vô ý, không đề phòng, không cảnh giác, không giữ gìn - không hay nghĩ ngợi, vô tâm, không thâm trầm, không sâu sắc</t>
        </is>
      </c>
    </row>
    <row r="19529">
      <c r="A19529" t="inlineStr">
        <is>
          <t>unbedachtsam</t>
        </is>
      </c>
      <c r="B19529" t="inlineStr"/>
      <c r="C19529" t="inlineStr"/>
      <c r="D19529" t="inlineStr">
        <is>
          <t>đui mù, không nhìn thấy, không thấy được, mù quáng, không có lối ra, cụt, không rõ ràng, khó thấy, khó nhìn, say bí tỉ blind drunk)</t>
        </is>
      </c>
    </row>
    <row r="19530">
      <c r="A19530" t="inlineStr">
        <is>
          <t>unbedarft</t>
        </is>
      </c>
      <c r="B19530" t="inlineStr"/>
      <c r="C19530" t="inlineStr"/>
      <c r="D19530" t="inlineStr">
        <is>
          <t>ít học</t>
        </is>
      </c>
    </row>
    <row r="19531">
      <c r="A19531" t="inlineStr">
        <is>
          <t>unbedenklich</t>
        </is>
      </c>
      <c r="B19531" t="inlineStr"/>
      <c r="C19531" t="inlineStr"/>
      <c r="D19531" t="inlineStr">
        <is>
          <t>không lưỡng lự, không do dự, quả quyết, nhất định - không hay hỏi lại, mù quáng</t>
        </is>
      </c>
    </row>
    <row r="19532">
      <c r="A19532" t="inlineStr">
        <is>
          <t>unbedeutend</t>
        </is>
      </c>
      <c r="B19532" t="inlineStr"/>
      <c r="C19532" t="inlineStr"/>
      <c r="D19532" t="inlineStr">
        <is>
          <t>phân số, phân đoạn, rất nhỏ bé, bé li ti - - - vô hình, phi vật chất, không quan trọng, vụn vặt - không đáng kể, nhỏ bé - dưới, thấp hơn, kém, thấp kém, tồi, hạ - tầm thường, đáng khinh, vô nghĩa - - sáng sủa, sáng, nhạt, nhẹ, nhẹ nhàng, nhanh nhẹn, thanh thoát, dịu dàng, thư thái, khinh suất, nông nổi, nhẹ dạ, bộp chộp, lăng nhăng, lẳng lơ, đĩ thoã - nhỏ, thứ yếu, em, bé, thứ - kỹ lưỡng, chi ly, cặn kẽ, tỉ mỉ - - vô giá trị, vô dụng, vô hiệu, không có hiệu lực - tối, tối tăm, mờ, mờ mịt, không rõ nghĩa, tối nghĩa, không có tiếng tăm, ít người biết đến - nhỏ nhặt, lặt vặt - nhỏ mọn, nhỏ nhen, đê tiện, bậc dưới, tiểu - xa, xa xôi, xa xăm, xa cách, cách biệt, hẻo lánh, tí chút, chút đỉnh, hơi, mơ hồ thoang thoáng - mỏng mảnh, thon, gầy, mảnh khảnh, yết ớt, qua loa, sơ sài, không đang kể, mong manh - chật, yếu, loãng, ít, không nhiều, nghèo hèn, khốn khổ, nghèo khổ, bần tiện, ti tiện, thấp hèn - vặt, thường - bình thường, không có tài cán gì, thông thường</t>
        </is>
      </c>
    </row>
    <row r="19533">
      <c r="A19533" t="inlineStr">
        <is>
          <t>Unbedeutende</t>
        </is>
      </c>
      <c r="B19533" t="inlineStr"/>
      <c r="C19533" t="inlineStr"/>
      <c r="D19533" t="inlineStr">
        <is>
          <t>bia nhẹ, người tầm thường, vật tầm thường, chuyện lặt vặt, chuyện nhỏ mọn</t>
        </is>
      </c>
    </row>
    <row r="19534">
      <c r="A19534" t="inlineStr">
        <is>
          <t>unbedeutsam</t>
        </is>
      </c>
      <c r="B19534" t="inlineStr"/>
      <c r="C19534" t="inlineStr"/>
      <c r="D19534" t="inlineStr">
        <is>
          <t>không thích đáng, không thích hợp</t>
        </is>
      </c>
    </row>
    <row r="19535">
      <c r="A19535" t="inlineStr">
        <is>
          <t>unbedingt</t>
        </is>
      </c>
      <c r="B19535" t="inlineStr"/>
      <c r="C19535" t="inlineStr"/>
      <c r="D19535" t="inlineStr">
        <is>
          <t>tuyệt đối, hoàn toàn, thuần tuý, nguyên chất, chuyên chế, độc đoán, xác thực, đúng sự thực, chắc chắn, vô điều kiện - khẳng định, rõ ràng, minh bạch - bằng phẳng, bẹt, tẹt, sóng soài, sóng sượt, nhãn, cùng, đồng, nông, thẳng, thẳng thừng, dứt khoát, nhạt, tẻ nhạt, vô duyên, hả, ế ẩm, không thay đổi, không lên xuống, đứng im, bẹp, xì hơi, bải hoải - buồn nản, không một xu dính túi, kiết xác, giáng, bằng, phẳng, hoàn toàn thất bại - ngấm, ngấm ngầm, ẩn tàng, hoàn toàn tuyệt đối, ẩn - quả quyết, tích cực, hết sức, , dương, chứng, ở cấp nguyên, đặt ra, do người đặt ra - - không điều kiện - không hay hỏi lại, mù quáng = unbedingt + = geh unbedingt! + = nicht unbedingt + = unbedingt brauchen + = du mußt es unbedingt tun +</t>
        </is>
      </c>
    </row>
    <row r="19536">
      <c r="A19536" t="inlineStr">
        <is>
          <t>unbeendet</t>
        </is>
      </c>
      <c r="B19536" t="inlineStr"/>
      <c r="C19536" t="inlineStr"/>
      <c r="D19536" t="inlineStr">
        <is>
          <t>chưa xong, chưa hoàn thành, bỏ dở, không hoàn chỉnh</t>
        </is>
      </c>
    </row>
    <row r="19537">
      <c r="A19537" t="inlineStr">
        <is>
          <t>unbefahrbar</t>
        </is>
      </c>
      <c r="B19537" t="inlineStr"/>
      <c r="C19537" t="inlineStr"/>
      <c r="D19537" t="inlineStr">
        <is>
          <t>không thể qua được, không thể vượt qua được - tàu bè không qua lại được</t>
        </is>
      </c>
    </row>
    <row r="19538">
      <c r="A19538" t="inlineStr">
        <is>
          <t>unbefangen</t>
        </is>
      </c>
      <c r="B19538" t="inlineStr"/>
      <c r="C19538" t="inlineStr"/>
      <c r="D19538" t="inlineStr">
        <is>
          <t>chân thật, ngây thơ - chất phác, ngờ nghệch, khờ khạo - không xúc động, không động lòng, thản nhiên, tự nhiên, không giả tạo, không màu mè, không bị ảnh hưởng, không bị nhiễm - không thành kiến, không thiên vị</t>
        </is>
      </c>
    </row>
    <row r="19539">
      <c r="A19539" t="inlineStr">
        <is>
          <t>Unbefangenheit</t>
        </is>
      </c>
      <c r="B19539" t="inlineStr"/>
      <c r="C19539" t="inlineStr"/>
      <c r="D19539" t="inlineStr">
        <is>
          <t>tính công bằng, tính không thiên vị, tính vô tư - tính tự nhiên, tính không giả tạo, tính không màu mè, tính chân thật</t>
        </is>
      </c>
    </row>
    <row r="19540">
      <c r="A19540" t="inlineStr">
        <is>
          <t>unbefestigt</t>
        </is>
      </c>
      <c r="B19540" t="inlineStr"/>
      <c r="C19540" t="inlineStr"/>
      <c r="D19540">
        <f> unbefestigt +</f>
        <v/>
      </c>
    </row>
    <row r="19541">
      <c r="A19541" t="inlineStr">
        <is>
          <t>unbefleckt</t>
        </is>
      </c>
      <c r="B19541" t="inlineStr"/>
      <c r="C19541" t="inlineStr"/>
      <c r="D19541" t="inlineStr">
        <is>
          <t>tinh khiết, trong trắng, không vết, không chê vào đâu được, không có khuyết điểm nào, không có sai lầm gì, không có đốm, không có vết - không có vết nhơ - không bị ô uế, còn tinh khiết - chưa hỏng, chưa ôi, còn tưi, không bị nh bẩn</t>
        </is>
      </c>
    </row>
    <row r="19542">
      <c r="A19542" t="inlineStr">
        <is>
          <t>unbefriedigend</t>
        </is>
      </c>
      <c r="B19542" t="inlineStr"/>
      <c r="C19542" t="inlineStr"/>
      <c r="D19542" t="inlineStr">
        <is>
          <t>không làm bằng lòng, không làm hài lòng, không làm thoả mãn, làm bất mãn - giả mạo, vô dụng, bỏ đi - què, khập khiễng, không chỉnh, không thoả đáng, què quặt không ra đâu vào đâu - không làm tho m n, không làm vừa ý, không làm vừa lòng, xoàng, thường</t>
        </is>
      </c>
    </row>
    <row r="19543">
      <c r="A19543" t="inlineStr">
        <is>
          <t>unbefriedigt</t>
        </is>
      </c>
      <c r="B19543" t="inlineStr"/>
      <c r="C19543" t="inlineStr"/>
      <c r="D19543" t="inlineStr">
        <is>
          <t>không được tho m n, chưa phỉ, chưa h, chưa tin chắc, còn ngờ</t>
        </is>
      </c>
    </row>
    <row r="19544">
      <c r="A19544" t="inlineStr">
        <is>
          <t>unbefristet</t>
        </is>
      </c>
      <c r="B19544" t="inlineStr"/>
      <c r="C19544" t="inlineStr"/>
      <c r="D19544" t="inlineStr">
        <is>
          <t>mập mờ, không rõ ràng, không dứt khoát, không giới hạn, không hạn định, bất định, vô số, rất nhiều - không đề ngày tháng - vô vùng, vô tận, vô kể</t>
        </is>
      </c>
    </row>
    <row r="19545">
      <c r="A19545" t="inlineStr">
        <is>
          <t>unbefugt</t>
        </is>
      </c>
      <c r="B19545" t="inlineStr"/>
      <c r="C19545" t="inlineStr"/>
      <c r="D19545" t="inlineStr">
        <is>
          <t>không được phép, trái phép, không chính đáng, lạm dụng - không có lý do xác đáng, không được bo đm</t>
        </is>
      </c>
    </row>
    <row r="19546">
      <c r="A19546" t="inlineStr">
        <is>
          <t>Unbefugte</t>
        </is>
      </c>
      <c r="B19546" t="inlineStr"/>
      <c r="C19546" t="inlineStr"/>
      <c r="D19546" t="inlineStr">
        <is>
          <t>người bạ việc gì cũng xen vào, người lăng xăng quấy rầy</t>
        </is>
      </c>
    </row>
    <row r="19547">
      <c r="A19547" t="inlineStr">
        <is>
          <t>unbegabt</t>
        </is>
      </c>
      <c r="B19547" t="inlineStr"/>
      <c r="C19547" t="inlineStr"/>
      <c r="D19547" t="inlineStr">
        <is>
          <t>bất tài, không có tài</t>
        </is>
      </c>
    </row>
    <row r="19548">
      <c r="A19548" t="inlineStr">
        <is>
          <t>unbegleitet</t>
        </is>
      </c>
      <c r="B19548" t="inlineStr"/>
      <c r="C19548" t="inlineStr"/>
      <c r="D19548" t="inlineStr">
        <is>
          <t>không có người đi theo, không có vật kèm theo, không đệm - không chăm sóc, bỏ mặc</t>
        </is>
      </c>
    </row>
    <row r="19549">
      <c r="A19549" t="inlineStr">
        <is>
          <t>unbegreiflich</t>
        </is>
      </c>
      <c r="B19549" t="inlineStr"/>
      <c r="C19549" t="inlineStr"/>
      <c r="D19549" t="inlineStr">
        <is>
          <t>không thể dò được, không thể hiểu được - không thể hiểu nổi, khó hiểu - không thể nhận thức được, không thể tưởng tượng được, kỳ lạ, phi thường = unbegreiflich + = es ist mir unbegreiflich +</t>
        </is>
      </c>
    </row>
    <row r="19550">
      <c r="A19550" t="inlineStr">
        <is>
          <t>unbegrenzt</t>
        </is>
      </c>
      <c r="B19550" t="inlineStr"/>
      <c r="C19550" t="inlineStr"/>
      <c r="D19550" t="inlineStr">
        <is>
          <t>mập mờ, không rõ ràng, không dứt khoát, không giới hạn, không hạn định, bất định, vô số, rất nhiều - vô tận, không bờ bến, quá độ, vô độ - vô vùng, vô kể = zeitlich unbegrenzt +</t>
        </is>
      </c>
    </row>
    <row r="19551">
      <c r="A19551" t="inlineStr">
        <is>
          <t>unbehaart</t>
        </is>
      </c>
      <c r="B19551" t="inlineStr"/>
      <c r="C19551" t="inlineStr"/>
      <c r="D19551" t="inlineStr">
        <is>
          <t>hói, trọc trụi, không che đậy, lộ liễu, phô bày ra rành rành, nghèo nàn, khô khan, tẻ, có lang trắng ở mặt - trần, trần truồng, trọc, trống không, rỗng, trơ trụi, xác xơ, vừa đủ, tối thiểu, không được cách điện = unbehaart +</t>
        </is>
      </c>
    </row>
    <row r="19552">
      <c r="A19552" t="inlineStr">
        <is>
          <t>Unbehagen</t>
        </is>
      </c>
      <c r="B19552" t="inlineStr"/>
      <c r="C19552" t="inlineStr"/>
      <c r="D19552" t="inlineStr">
        <is>
          <t>sự khó ở, sự khó chịu, sự bực bội, sự không an tâm, sự băn khoăn lo lắng, sự buồn phiền, sự thiếu tiện nghi, sự bất tiện - trạng thái không thoải mái, trạng thái bực bội, trạng thái bứt rứt, trạng thái khó chịu, trạng thái lo lắng, trạng thái băn khoăn, trạng thái không yên tâm = jemandem Unbehagen verursachen +</t>
        </is>
      </c>
    </row>
    <row r="19553">
      <c r="A19553" t="inlineStr">
        <is>
          <t>unbehaglich</t>
        </is>
      </c>
      <c r="B19553" t="inlineStr"/>
      <c r="C19553" t="inlineStr"/>
      <c r="D19553" t="inlineStr">
        <is>
          <t>bất tiện, không đủ tiện nghi, tẻ nhạt, buồn tẻ, bị bỏ rơi không ai an ủi - mỏng, mảnh, gầy gò, mảnh dẻ, mảnh khảnh, loãng, thưa, thưa thớt, lơ thơ, nhỏ, nhỏ hẹp, yếu ớt, mong manh, nghèo nàn, khó chịu, buồn chán - không tiện, không thoải mái, bực bội, lo lắng - bứt rứt, băng khoăn, phiền phức, rầy rà, không yên, khó, khó khăn = sich unbehaglich fühlen +</t>
        </is>
      </c>
    </row>
    <row r="19554">
      <c r="A19554" t="inlineStr">
        <is>
          <t>Unbehaglichkeit</t>
        </is>
      </c>
      <c r="B19554" t="inlineStr"/>
      <c r="C19554" t="inlineStr"/>
      <c r="D19554" t="inlineStr">
        <is>
          <t>tình trạng không yên ổn, tình trạng náo động, sự không yên tâm, sự băn khoăn, sự lo âu</t>
        </is>
      </c>
    </row>
    <row r="19555">
      <c r="A19555" t="inlineStr">
        <is>
          <t>unbehelligt</t>
        </is>
      </c>
      <c r="B19555" t="inlineStr"/>
      <c r="C19555" t="inlineStr"/>
      <c r="D19555" t="inlineStr">
        <is>
          <t>bình an vô sự, không bị trừng phạt, không bị thiệt hại, không phải trả tiền, miễn thuế - không bị quấy rầy, không bị làm phiền, được yên, không bị cản trở, không bị trở ngại = jemanden unbehelligt lassen +</t>
        </is>
      </c>
    </row>
    <row r="19556">
      <c r="A19556" t="inlineStr">
        <is>
          <t>unbeherrscht</t>
        </is>
      </c>
      <c r="B19556" t="inlineStr"/>
      <c r="C19556" t="inlineStr"/>
      <c r="D19556" t="inlineStr">
        <is>
          <t>không bị kiềm chế, không bị nén lại, không bị dằn lại, được th lỏng - không kẻ, không bị đô hộ, không bị cai trị, không bị thống trị</t>
        </is>
      </c>
    </row>
    <row r="19557">
      <c r="A19557" t="inlineStr">
        <is>
          <t>unbehindert</t>
        </is>
      </c>
      <c r="B19557" t="inlineStr"/>
      <c r="C19557" t="inlineStr"/>
      <c r="D19557" t="inlineStr">
        <is>
          <t>không bị xiềng chân, không bị cùm, được giải phóng, tự do</t>
        </is>
      </c>
    </row>
    <row r="19558">
      <c r="A19558" t="inlineStr">
        <is>
          <t>unbeholfen</t>
        </is>
      </c>
      <c r="B19558" t="inlineStr"/>
      <c r="C19558" t="inlineStr"/>
      <c r="D19558" t="inlineStr">
        <is>
          <t>vụng về, lúng túng, ngượng ngịu, bất tiện, khó khăn, nguy hiểm, khó xử, rầy rà, rắc rối - vụng, lóng ngóng, làm vụng, không gọn, khó coi - không chuyên môn, không thạo - ngớ ngẩn, khờ dại - lười, nhác, bất lực, hèn kém, không biết xoay xở, vô hiệu quả - dính, sánh, bầy nhầy, nhớp nháp, khó tính, hết sức khó chịu, rất đau đớn, nóng và ẩm nồm - chưa văn minh, thô lỗ, hoang dã, chưa khai phá, lạ, không quen thuộc, chưa từng thấy - long ngóng, vô duyên - khó cầm, khó sử dụng = unbeholfen laufen +</t>
        </is>
      </c>
    </row>
    <row r="19559">
      <c r="A19559" t="inlineStr">
        <is>
          <t>Unbeholfenheit</t>
        </is>
      </c>
      <c r="B19559" t="inlineStr"/>
      <c r="C19559" t="inlineStr"/>
      <c r="D19559" t="inlineStr">
        <is>
          <t>sự vụng về, sự không khéo léo - tình trạng chưa văn minh, sự thô lỗ, tình trạng hoang dã, tính lạ mắt, tính không quen thuộc - dáng điệu vụng về, dáng điệu lóng ngóng, vẻ vô duyên</t>
        </is>
      </c>
    </row>
    <row r="19560">
      <c r="A19560" t="inlineStr">
        <is>
          <t>unbeirrbar</t>
        </is>
      </c>
      <c r="B19560" t="inlineStr"/>
      <c r="C19560" t="inlineStr"/>
      <c r="D19560" t="inlineStr">
        <is>
          <t>kiên định, không dao động, trước sau như một, chắc chắn, vững chắc, cố định, không rời - không bị ngăn chặn, không ngã lòng, không nao núng - thẳng, không rẽ, không ngoặt, không đi sai đường, không đi lệch hướng, chắc tay, chặt chẽ - không rung rinh, không lung lay</t>
        </is>
      </c>
    </row>
    <row r="19561">
      <c r="A19561" t="inlineStr">
        <is>
          <t>unbeirrt</t>
        </is>
      </c>
      <c r="B19561" t="inlineStr"/>
      <c r="C19561" t="inlineStr"/>
      <c r="D19561" t="inlineStr">
        <is>
          <t>không bị ngăn chặn, không ngã lòng, không nao núng - nghĩa bóng) khó lay chuyển, kiên định, trước sau như một - không rung rinh, không lung lay, vững chắc, không dao động</t>
        </is>
      </c>
    </row>
    <row r="19562">
      <c r="A19562" t="inlineStr">
        <is>
          <t>unbekannt</t>
        </is>
      </c>
      <c r="B19562" t="inlineStr"/>
      <c r="C19562" t="inlineStr"/>
      <c r="D19562" t="inlineStr">
        <is>
          <t>không tên, vô danh, không tiếng tăm, không tên tuổi, không ai biết đến, không thể nói ra, không thể tả xiết, không thể đặt tên được, xấu xa, gớm guốc - mới, mới mẻ, mới lạ, khác hẳn, tân tiến, tân thời, hiện đại, mới nổi, mới trong từ ghép) - tối, tối tăm, mờ, mờ mịt, không rõ nghĩa, tối nghĩa, không có tiếng tăm, ít người biết đến - lạ, xa lạ, không quen biết, kỳ lạ, kỳ dị, kỳ quặc, chưa quen - không được xác minh, không được xác định - không quen, không biết - không nghe thấy, không ai nghe, không nghe phát biểu ý kiến - chưa từng ai biết, chưa có tiếng = unbekannt + = unbekannt sein + = nicht unbekannt + = unbekannt verzogen +</t>
        </is>
      </c>
    </row>
    <row r="19563">
      <c r="A19563" t="inlineStr">
        <is>
          <t>Unbekannte</t>
        </is>
      </c>
      <c r="B19563" t="inlineStr"/>
      <c r="C19563" t="inlineStr"/>
      <c r="D19563" t="inlineStr">
        <is>
          <t>điều chưa biết, ẩn số = die Unbekannte +</t>
        </is>
      </c>
    </row>
    <row r="19564">
      <c r="A19564" t="inlineStr">
        <is>
          <t>Unbekanntheit</t>
        </is>
      </c>
      <c r="B19564" t="inlineStr"/>
      <c r="C19564" t="inlineStr"/>
      <c r="D19564" t="inlineStr">
        <is>
          <t>sự tối tăm, sự mờ mịt, sự tối nghĩa, sự khó hiểu, sự không có tên tuổi, tình trạng ít người biết đến</t>
        </is>
      </c>
    </row>
    <row r="19565">
      <c r="A19565" t="inlineStr">
        <is>
          <t>unbekehrt</t>
        </is>
      </c>
      <c r="B19565" t="inlineStr"/>
      <c r="C19565" t="inlineStr"/>
      <c r="D19565" t="inlineStr">
        <is>
          <t>không cải đạo, chưa theo đạo</t>
        </is>
      </c>
    </row>
    <row r="19566">
      <c r="A19566" t="inlineStr">
        <is>
          <t>unbelastet</t>
        </is>
      </c>
      <c r="B19566" t="inlineStr"/>
      <c r="C19566" t="inlineStr"/>
      <c r="D19566" t="inlineStr">
        <is>
          <t>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t>
        </is>
      </c>
    </row>
    <row r="19567">
      <c r="A19567" t="inlineStr">
        <is>
          <t>unbelebt</t>
        </is>
      </c>
      <c r="B19567" t="inlineStr"/>
      <c r="C19567" t="inlineStr"/>
      <c r="D19567" t="inlineStr">
        <is>
          <t>không người ở, hoang vắng, trống trải, vắng vẻ, hiu quạnh, bị ruồng bỏ, bị bỏ mặc, bị bỏ rơi - vô sinh, không có sinh khí, vô tri vô giác, nhạt nhẽo, buồn tẻ, thiếu hoạt động - vô cơ, không cơ bản, ngoại lai - lặng, yên lặng, yên tĩnh, trầm lặng, nhã, thái bình, yên ổn, thanh bình, thanh thản, thầm kín, kín đáo, đơn giản, không hình thức - không nhộn nhịp, không sôi nổi, không bị kích động, không bị kích thích</t>
        </is>
      </c>
    </row>
    <row r="19568">
      <c r="A19568" t="inlineStr">
        <is>
          <t>unbelichtet</t>
        </is>
      </c>
      <c r="B19568" t="inlineStr"/>
      <c r="C19568" t="inlineStr"/>
      <c r="D19568" t="inlineStr">
        <is>
          <t>không bày ra, không trưng bày, không bị đặt vào nơi nguy hiểm, chưa bị phát giác, chưa bị vạch trần, không bị lột mặt nạ</t>
        </is>
      </c>
    </row>
    <row r="19569">
      <c r="A19569" t="inlineStr">
        <is>
          <t>unbeliebt</t>
        </is>
      </c>
      <c r="B19569" t="inlineStr"/>
      <c r="C19569" t="inlineStr"/>
      <c r="D19569" t="inlineStr">
        <is>
          <t>khó chịu, đáng ghét, ghê tởm, độc - không có tính chất quần chúng, không được quần chúng yêu chuộng, không được quần chúng ưa thích</t>
        </is>
      </c>
    </row>
    <row r="19570">
      <c r="A19570" t="inlineStr">
        <is>
          <t>Unbeliebtheit</t>
        </is>
      </c>
      <c r="B19570" t="inlineStr"/>
      <c r="C19570" t="inlineStr"/>
      <c r="D19570" t="inlineStr">
        <is>
          <t>tính không có tính chất quần chúng, tính không được quần chúng yêu chuộng</t>
        </is>
      </c>
    </row>
    <row r="19571">
      <c r="A19571" t="inlineStr">
        <is>
          <t>unbemannt</t>
        </is>
      </c>
      <c r="B19571" t="inlineStr"/>
      <c r="C19571" t="inlineStr"/>
      <c r="D19571" t="inlineStr">
        <is>
          <t>không có người</t>
        </is>
      </c>
    </row>
    <row r="19572">
      <c r="A19572" t="inlineStr">
        <is>
          <t>unbemerkbar</t>
        </is>
      </c>
      <c r="B19572" t="inlineStr"/>
      <c r="C19572" t="inlineStr"/>
      <c r="D19572" t="inlineStr">
        <is>
          <t>không thể cảm thấy, không thể nhận thấy, rất nhỉ, rất tinh tế - không phân biệt được, không thể thấy rõ</t>
        </is>
      </c>
    </row>
    <row r="19573">
      <c r="A19573" t="inlineStr">
        <is>
          <t>unbemerkt</t>
        </is>
      </c>
      <c r="B19573" t="inlineStr"/>
      <c r="C19573" t="inlineStr"/>
      <c r="D19573" t="inlineStr">
        <is>
          <t>không ai thấy, không ai để ý, bị bỏ qua, bị làm ngơ, bị coi là thường - - không nhận thấy, không nghe thấy</t>
        </is>
      </c>
    </row>
    <row r="19574">
      <c r="A19574" t="inlineStr">
        <is>
          <t>unbenutzt</t>
        </is>
      </c>
      <c r="B19574" t="inlineStr"/>
      <c r="C19574" t="inlineStr"/>
      <c r="D19574" t="inlineStr">
        <is>
          <t>ban sơ, xưa, cổ xưa, thời xưa - không cần thiết, không cần dùng đến, vô dụng - nhàn rỗi, rảnh, không có người ở, vô chủ, bỏ trống, chưa ai ngồi, không bị chiếm đóng - không dùng, chưa dùng đến, không quen</t>
        </is>
      </c>
    </row>
    <row r="19575">
      <c r="A19575" t="inlineStr">
        <is>
          <t>unbeobachtet</t>
        </is>
      </c>
      <c r="B19575" t="inlineStr"/>
      <c r="C19575" t="inlineStr"/>
      <c r="D19575" t="inlineStr">
        <is>
          <t>không ai thấy, không ai để ý</t>
        </is>
      </c>
    </row>
    <row r="19576">
      <c r="A19576" t="inlineStr">
        <is>
          <t>unbequem</t>
        </is>
      </c>
      <c r="B19576" t="inlineStr"/>
      <c r="C19576" t="inlineStr"/>
      <c r="D19576" t="inlineStr">
        <is>
          <t>sai, hỏng, xấu, bậy, không đúng lúc, không hợp thời - vụng về, lúng túng, ngượng ngịu, bất tiện, khó khăn, nguy hiểm, khó xử, rầy rà, rắc rối - làm lúng túng, ngăn trở - khó chịu, phiền phức, quá chật chội bất tiện - thiếu tiện nghi - không tiện, không thoải mái, bực bội, lo lắng - vụng, khó sử dụng</t>
        </is>
      </c>
    </row>
    <row r="19577">
      <c r="A19577" t="inlineStr">
        <is>
          <t>Unbequemlichkeit</t>
        </is>
      </c>
      <c r="B19577" t="inlineStr"/>
      <c r="C19577" t="inlineStr"/>
      <c r="D19577" t="inlineStr">
        <is>
          <t>sự khó ở, sự khó chịu, sự bực bội, sự không an tâm, sự băn khoăn lo lắng, sự buồn phiền, sự thiếu tiện nghi, sự bất tiện - sự phiền phức</t>
        </is>
      </c>
    </row>
    <row r="19578">
      <c r="A19578" t="inlineStr">
        <is>
          <t>unberaten</t>
        </is>
      </c>
      <c r="B19578" t="inlineStr"/>
      <c r="C19578" t="inlineStr"/>
      <c r="D19578" t="inlineStr">
        <is>
          <t>khinh suất, không suy nghĩ, không thận trọng, không theo lời khuyên bảo, không theo lời răn bảo</t>
        </is>
      </c>
    </row>
    <row r="19579">
      <c r="A19579" t="inlineStr">
        <is>
          <t>unberechenbar</t>
        </is>
      </c>
      <c r="B19579" t="inlineStr"/>
      <c r="C19579" t="inlineStr"/>
      <c r="D19579" t="inlineStr">
        <is>
          <t>không đáng kể, không đánh giá được - không đếm xuể, không kể xiết, hằng hà sa số, vô số, không tính trước được, không lường trước được, hay thay đổi, bất thường, không trông mong vào được, không dựa vào được - không thể nói trước, không thể đoán trước được - ương ngạnh, bướng bỉnh</t>
        </is>
      </c>
    </row>
    <row r="19580">
      <c r="A19580" t="inlineStr">
        <is>
          <t>Unberechenbarkeit</t>
        </is>
      </c>
      <c r="B19580" t="inlineStr"/>
      <c r="C19580" t="inlineStr"/>
      <c r="D19580" t="inlineStr">
        <is>
          <t>tính bất thường, tính hay thay đổi, cử chỉ bất thường</t>
        </is>
      </c>
    </row>
    <row r="19581">
      <c r="A19581" t="inlineStr">
        <is>
          <t>unberechtigt</t>
        </is>
      </c>
      <c r="B19581" t="inlineStr"/>
      <c r="C19581" t="inlineStr"/>
      <c r="D19581" t="inlineStr">
        <is>
          <t>không được phép, trái phép, không chính đáng, lạm dụng - không căn cứ, không có sơ sở - không có lý do xác đáng, không được bo đm = unberechtigt betreten +</t>
        </is>
      </c>
    </row>
    <row r="19582">
      <c r="A19582" t="inlineStr">
        <is>
          <t>unbereist</t>
        </is>
      </c>
      <c r="B19582" t="inlineStr"/>
      <c r="C19582" t="inlineStr"/>
      <c r="D19582" t="inlineStr">
        <is>
          <t>ít đi đây đi đó, chưa thám hiểm, chưa có ai đi tới</t>
        </is>
      </c>
    </row>
    <row r="19583">
      <c r="A19583" t="inlineStr">
        <is>
          <t>unbereut</t>
        </is>
      </c>
      <c r="B19583" t="inlineStr"/>
      <c r="C19583" t="inlineStr"/>
      <c r="D19583" t="inlineStr">
        <is>
          <t>không ăn năn, không hối hận</t>
        </is>
      </c>
    </row>
    <row r="19584">
      <c r="A19584" t="inlineStr">
        <is>
          <t>unberufen</t>
        </is>
      </c>
      <c r="B19584" t="inlineStr"/>
      <c r="C19584" t="inlineStr"/>
      <c r="D19584" t="inlineStr">
        <is>
          <t>không được phép, trái phép, không chính đáng, lạm dụng = unberufen! +</t>
        </is>
      </c>
    </row>
    <row r="19585">
      <c r="A19585" t="inlineStr">
        <is>
          <t>unbeschadet</t>
        </is>
      </c>
      <c r="B19585" t="inlineStr"/>
      <c r="C19585" t="inlineStr"/>
      <c r="D19585" t="inlineStr">
        <is>
          <t>cũng cứ, ấy thế mà, tuy thế mà, tuy nhiên, tuy, dù</t>
        </is>
      </c>
    </row>
    <row r="19586">
      <c r="A19586" t="inlineStr">
        <is>
          <t>unbescheiden</t>
        </is>
      </c>
      <c r="B19586" t="inlineStr"/>
      <c r="C19586" t="inlineStr"/>
      <c r="D19586" t="inlineStr">
        <is>
          <t>ở trước, phía trước, tiến lên, tiến về phía trước, tiến bộ, tiên tiến, chín sớm, đến sớm, sớm biết, sớm khôn, trước, sốt sắng, ngạo mạn, xấc xược, về tương lai, về sau này, về phía trước - lên phía trước, ở phía mũi tàu, về phía mũi tàu - khiếm nhâ, bất lịch sự, không đứng đắn, không đoan trang, vô liêm sỉ, không biết xấu hổ, trơ trẽn, trơ tráo - vô ý, không thận trọng, không kín đáo, hớ hênh, không khôn ngoan, không biết suy xét - tự phụ, quá tự tin</t>
        </is>
      </c>
    </row>
    <row r="19587">
      <c r="A19587" t="inlineStr">
        <is>
          <t>Unbescheidenheit</t>
        </is>
      </c>
      <c r="B19587" t="inlineStr"/>
      <c r="C19587" t="inlineStr"/>
      <c r="D19587" t="inlineStr">
        <is>
          <t>tính khiếm nhâ, tính bất lịch sự, tính không đứng đắn, tính không đoan trang, tính vô liêm sỉ, tính trơ trẽn, tính trơ tráo</t>
        </is>
      </c>
    </row>
    <row r="19588">
      <c r="A19588" t="inlineStr">
        <is>
          <t>Unbescholtenheit</t>
        </is>
      </c>
      <c r="B19588" t="inlineStr"/>
      <c r="C19588" t="inlineStr"/>
      <c r="D19588" t="inlineStr">
        <is>
          <t>tính chính trực, tính liêm chính, tính toàn bộ, tính toàn vẹn, tính nguyên, tình trạng không bị sứt mẻ, tình trạng toàn vẹn, tình trạng nguyên vẹn</t>
        </is>
      </c>
    </row>
    <row r="19589">
      <c r="A19589" t="inlineStr">
        <is>
          <t>unbeschreiblich</t>
        </is>
      </c>
      <c r="B19589" t="inlineStr"/>
      <c r="C19589" t="inlineStr"/>
      <c r="D19589" t="inlineStr">
        <is>
          <t>không thể tả được, không sao kể xiết, mơ hồ, không rõ ràng - không tả được, không nói lên được, không thể nói ra được, huý - không thể diễn đạt được, không thể tả được inexpressive) - không tên, vô danh, không tiếng tăm, không tên tuổi, không ai biết đến, không thể nói ra, không thể tả xiết, không thể đặt tên được, xấu xa, gớm guốc - không thể mô tả được, không tả xiết - không thể nói được, không diễn t được, không t xiết - không thể phát âm được, không thể t được, khó t, không nói nên lời được = unbeschreiblich weiblich +</t>
        </is>
      </c>
    </row>
    <row r="19590">
      <c r="A19590" t="inlineStr">
        <is>
          <t>unbeschrieben</t>
        </is>
      </c>
      <c r="B19590" t="inlineStr"/>
      <c r="C19590" t="inlineStr"/>
      <c r="D19590" t="inlineStr">
        <is>
          <t>để trống, để trắng, trống rỗng, ngây ra, không có thần, không nạp chì, giả, bối rối, lúng túng, hoàn toàn tuyệt đối, không vần - trắng, bạch, bạc, tái mét, xanh nhợt, trắng bệch, trong, không màu sắc, ngây th, trong trắng, tinh, sạch, sạch sẽ, vô tội, phái quân chủ, phn cách mạng, phn động</t>
        </is>
      </c>
    </row>
    <row r="19591">
      <c r="A19591" t="inlineStr">
        <is>
          <t>unbeschwert</t>
        </is>
      </c>
      <c r="B19591" t="inlineStr"/>
      <c r="C19591" t="inlineStr"/>
      <c r="D19591" t="inlineStr">
        <is>
          <t>vô tư lự, thảnh thơi - vui nhộn, vui vẻ, hoạt bát, thong dong, khoái chí, có vẻ tự mãn - thư thái - không bị làm lúng túng, không bị làm trở ngại, không bị làm vướng víu</t>
        </is>
      </c>
    </row>
    <row r="19592">
      <c r="A19592" t="inlineStr">
        <is>
          <t>unbesehen</t>
        </is>
      </c>
      <c r="B19592" t="inlineStr"/>
      <c r="C19592" t="inlineStr"/>
      <c r="D19592" t="inlineStr">
        <is>
          <t>không thấy, không nhìn thấy được, vô hình, không xem trước, không chuẩn bị trước</t>
        </is>
      </c>
    </row>
    <row r="19593">
      <c r="A19593" t="inlineStr">
        <is>
          <t>unbesetzt</t>
        </is>
      </c>
      <c r="B19593" t="inlineStr"/>
      <c r="C19593" t="inlineStr"/>
      <c r="D19593" t="inlineStr">
        <is>
          <t>nhàn rỗi, rảnh, không có người ở, vô chủ, bỏ trống, chưa ai ngồi, không bị chiếm đóng - trống, rỗng, bỏ không, khuyết, thiếu, rảnh rỗi, trống rỗng, lơ đãng, ngây dại</t>
        </is>
      </c>
    </row>
    <row r="19594">
      <c r="A19594" t="inlineStr">
        <is>
          <t>unbesiegbar</t>
        </is>
      </c>
      <c r="B19594" t="inlineStr"/>
      <c r="C19594" t="inlineStr"/>
      <c r="D19594" t="inlineStr">
        <is>
          <t>vô địch, không thể bị đánh bại, không thể khắc phục được - không thể thắng nổi, không thể đánh bại được - không thể xâm chiếm, không thể chinh phục được, không thể chế ngự được</t>
        </is>
      </c>
    </row>
    <row r="19595">
      <c r="A19595" t="inlineStr">
        <is>
          <t>Unbesiegbarkeit</t>
        </is>
      </c>
      <c r="B19595" t="inlineStr"/>
      <c r="C19595" t="inlineStr"/>
      <c r="D19595" t="inlineStr">
        <is>
          <t>tính vô địch, tính không thể bị đánh bại, tính không thể khắc phục được</t>
        </is>
      </c>
    </row>
    <row r="19596">
      <c r="A19596" t="inlineStr">
        <is>
          <t>unbesiegt</t>
        </is>
      </c>
      <c r="B19596" t="inlineStr"/>
      <c r="C19596" t="inlineStr"/>
      <c r="D19596" t="inlineStr">
        <is>
          <t>chưa ai thắng nổi, chưa bị đánh bại, chưa bị phá, chưa có bước chân người đi - không bị xâm chiếm, không bị đánh bại, không bị chinh phục, không bị chế ngự</t>
        </is>
      </c>
    </row>
    <row r="19597">
      <c r="A19597" t="inlineStr">
        <is>
          <t>unbesonnen</t>
        </is>
      </c>
      <c r="B19597" t="inlineStr"/>
      <c r="C19597" t="inlineStr"/>
      <c r="D19597" t="inlineStr">
        <is>
          <t>bị bịt mắt, mù quáng - mù, mò mẫm - ngu si, đần độn, không có đầu óc - đâm đầu xuống, đâm đầu vào, hấp tấp, liều lĩnh, thiếu suy nghĩ - vô ý, không thận trọng, không kín đáo, hớ hênh, không khôn ngoan, không biết suy xét - không lo lắng, không để ý tới, coi thường, thiếu thận trọng, khinh suất, táo bạo - không suy nghĩ, vô tư lự, nhẹ dạ, không chín chắn, không cẩn thận, không ân cần, không quan tâm = unbesonnen äußern +</t>
        </is>
      </c>
    </row>
    <row r="19598">
      <c r="A19598" t="inlineStr">
        <is>
          <t>Unbesonnenheit</t>
        </is>
      </c>
      <c r="B19598" t="inlineStr"/>
      <c r="C19598" t="inlineStr"/>
      <c r="D19598" t="inlineStr">
        <is>
          <t>hành động vô ý, hành động hớ hênh, lời nói vô ý, lời nói hớ hênh, indiscreetness - tính không lo lắng, tính không để ý tới, tính coi thường, tính thiếu thận trọng, tính khinh suất, tính liều lĩnh, tính táo bạo - sự táo bạo, sự cả gan, sự liều lĩnh</t>
        </is>
      </c>
    </row>
    <row r="19599">
      <c r="A19599" t="inlineStr">
        <is>
          <t>unbestechlich</t>
        </is>
      </c>
      <c r="B19599" t="inlineStr"/>
      <c r="C19599" t="inlineStr"/>
      <c r="D19599" t="inlineStr">
        <is>
          <t>không thể hỏng được, không thể thối rữa được, không thể mua chuộc được, không thể hủ hoá được, liêm khiết - không thể đút lót được, không thể hối lộ được</t>
        </is>
      </c>
    </row>
    <row r="19600">
      <c r="A19600" t="inlineStr">
        <is>
          <t>Unbestechlichkeit</t>
        </is>
      </c>
      <c r="B19600" t="inlineStr"/>
      <c r="C19600" t="inlineStr"/>
      <c r="D19600" t="inlineStr">
        <is>
          <t>tính không thể hỏng được, tính không thể thối rữa được, tính không thể mua chuộc được, tính không thể hủ hoá được, tính liêm khiết - - tình trạng không thể bị làm hư hỏng, tính không thể bị mua chuộc được, tình trạng không bị thối rữa</t>
        </is>
      </c>
    </row>
    <row r="19601">
      <c r="A19601" t="inlineStr">
        <is>
          <t>unbestimmbar</t>
        </is>
      </c>
      <c r="B19601" t="inlineStr"/>
      <c r="C19601" t="inlineStr"/>
      <c r="D19601" t="inlineStr">
        <is>
          <t>không thể định nghĩa được, không thể định rõ, mơ hồ, không r - vô định, vô hạn, không rõ, lờ mờ, mập mờ, không quyết định, không quả quyết, do dự, lưỡng lự - khó nhận rõ, khó tả, khó phân loại, không có đặc tính rõ rệt - không thể xác định, không thể nhận rõ</t>
        </is>
      </c>
    </row>
    <row r="19602">
      <c r="A19602" t="inlineStr">
        <is>
          <t>Unbestimmtheit</t>
        </is>
      </c>
      <c r="B19602" t="inlineStr"/>
      <c r="C19602" t="inlineStr"/>
      <c r="D19602" t="inlineStr">
        <is>
          <t>tính mập mờ, tính không rõ ràng, tính không dứt khoát, tính không giới hạn, tính không hạn định - tính vô định, tính vô hạn, tính lờ mờ, tính mơ hồ, tính thiếu quả quyết, tính thiếu quyết tâm, tính do dự, tính lưỡng lự - trạng thái lỏng, trạng thái chùng, trạng thái không căng, trạng thái giãn, trạng thái lòng thòng, trạng thái rộng, trạng thái lùng thùng, trạng thái xốp, trạng thái dễ làm cho tơi ra - tính không chính xác, tính không chặt chẽ, tính phóng, tính phóng đãng, tính phóng túng, tính không nghiêm, tính ẩu, tính bừa bâi..., bệnh yếu ruột - sự không chắc chắn, điều không chắc chắn, điều không rõ, điều không xác thực, tính dễ đổi, tính dễ biến - tính chất mập mờ, tình trạng mơ hồ, vẻ lơ đãng</t>
        </is>
      </c>
    </row>
    <row r="19603">
      <c r="A19603" t="inlineStr">
        <is>
          <t>unbestraft</t>
        </is>
      </c>
      <c r="B19603" t="inlineStr"/>
      <c r="C19603" t="inlineStr"/>
      <c r="D19603" t="inlineStr">
        <is>
          <t>chưa ai thắng nổi, chưa bị đánh bại, chưa bị phá, chưa có bước chân người đi</t>
        </is>
      </c>
    </row>
    <row r="19604">
      <c r="A19604" t="inlineStr">
        <is>
          <t>unbestreitbar</t>
        </is>
      </c>
      <c r="B19604" t="inlineStr"/>
      <c r="C19604" t="inlineStr"/>
      <c r="D19604" t="inlineStr">
        <is>
          <t>không thể chối câi được - không thể bàn cãi, không thể tranh luận, không thể chối cãi, hiển nhiên, tính rành rành - không thể cãi - không trả lời lại được, không cãi lại được, không thể bác được - không thể chối cãi được, dứt khoát là tốt - không thể nghi ngờ được, chắc chắn</t>
        </is>
      </c>
    </row>
    <row r="19605">
      <c r="A19605" t="inlineStr">
        <is>
          <t>unbestritten</t>
        </is>
      </c>
      <c r="B19605" t="inlineStr"/>
      <c r="C19605" t="inlineStr"/>
      <c r="D19605" t="inlineStr">
        <is>
          <t>không thể câi được - không thể chối câi được - không thể cãi, không thể bàn cãi, không thể tranh luận - không cãi được, không bác được, không ai tranh giành - không bị cãi lại, không bị nói trái lại - không bị tranh giành, không bị tranh chấp - không nghi ngờ được, chắc chắn - không thể nghi ngờ được - không bị hỏi, không bị chất vấn, không bị nghi ngờ, không ai nghi vấn</t>
        </is>
      </c>
    </row>
    <row r="19606">
      <c r="A19606" t="inlineStr">
        <is>
          <t>unbeteiligt</t>
        </is>
      </c>
      <c r="B19606" t="inlineStr"/>
      <c r="C19606" t="inlineStr"/>
      <c r="D19606" t="inlineStr">
        <is>
          <t>không quan tâm, không chú ý, không để ý, vô tư, không cầu lợi = unbeteiligt +</t>
        </is>
      </c>
    </row>
    <row r="19607">
      <c r="A19607" t="inlineStr">
        <is>
          <t>unbetont</t>
        </is>
      </c>
      <c r="B19607" t="inlineStr"/>
      <c r="C19607" t="inlineStr"/>
      <c r="D19607" t="inlineStr">
        <is>
          <t>không được đánh dấu, không có trọng âm, không có giọng - không nhấn mạnh = unbetont +</t>
        </is>
      </c>
    </row>
    <row r="19608">
      <c r="A19608" t="inlineStr">
        <is>
          <t>unbetreten</t>
        </is>
      </c>
      <c r="B19608" t="inlineStr"/>
      <c r="C19608" t="inlineStr"/>
      <c r="D19608" t="inlineStr">
        <is>
          <t>không có dấu vết, không để lại dấu vết, không có đường đi - chưa ai đặt chân tới, hoang</t>
        </is>
      </c>
    </row>
    <row r="19609">
      <c r="A19609" t="inlineStr">
        <is>
          <t>unbeugsam</t>
        </is>
      </c>
      <c r="B19609" t="inlineStr"/>
      <c r="C19609" t="inlineStr"/>
      <c r="D19609" t="inlineStr">
        <is>
          <t>granit, có granit - không uốn được, không bẻ cong được, cứng, cứng rắn, không lay chuyển, không nhân nhượng, không thay đổi được, bất di bất dịch - cứng nhắc - nghiêm nghị, nghiêm khắc - không uốn cong được, cứng cỏi, bất khuất - không ngập ngừng, không do dự, quả quyết, không nao núng, không lung lay - không oằn, không cong, không chịu khuất phục, không chịu nhượng bộ = unbeugsam +</t>
        </is>
      </c>
    </row>
    <row r="19610">
      <c r="A19610" t="inlineStr">
        <is>
          <t>Unbeugsamkeit</t>
        </is>
      </c>
      <c r="B19610" t="inlineStr"/>
      <c r="C19610" t="inlineStr"/>
      <c r="D19610" t="inlineStr">
        <is>
          <t>tính không uốn được, tính không bẻ cong được, tính cứng, tính cứng rắn, tính không lay chuyển, tính không nhân nhượng, tính chất không thay đổi được, tính bất di bất dịch</t>
        </is>
      </c>
    </row>
    <row r="19611">
      <c r="A19611" t="inlineStr">
        <is>
          <t>unbewacht</t>
        </is>
      </c>
      <c r="B19611" t="inlineStr"/>
      <c r="C19611" t="inlineStr"/>
      <c r="D19611" t="inlineStr">
        <is>
          <t>không có người đi theo, không chăm sóc, bỏ mặc - không được giữ gìn, không được bảo vệ, không phòng thủ, vô ý, không chú ý, không đề phòng, không cảnh giác, khinh suất, không thận trọng, không giữ gìn</t>
        </is>
      </c>
    </row>
    <row r="19612">
      <c r="A19612" t="inlineStr">
        <is>
          <t>unbewaffnet</t>
        </is>
      </c>
      <c r="B19612" t="inlineStr"/>
      <c r="C19612" t="inlineStr"/>
      <c r="D19612" t="inlineStr">
        <is>
          <t>trần, trần truồng, khoả thân, loã lồ, trụi, trơ trụi, rỗng không, không che đậy, không giấu giếm, phô bày ra, hiển nhiên, rõ ràng, không thêm bớt, không căn cứ - bị tước khí giới, không có khí giới, tay không - không có vũ khí</t>
        </is>
      </c>
    </row>
    <row r="19613">
      <c r="A19613" t="inlineStr">
        <is>
          <t>unbewandert</t>
        </is>
      </c>
      <c r="B19613" t="inlineStr"/>
      <c r="C19613" t="inlineStr"/>
      <c r="D19613" t="inlineStr">
        <is>
          <t>không thành thạo, không giỏi, không sành</t>
        </is>
      </c>
    </row>
    <row r="19614">
      <c r="A19614" t="inlineStr">
        <is>
          <t>unbeweglich</t>
        </is>
      </c>
      <c r="B19614" t="inlineStr"/>
      <c r="C19614" t="inlineStr"/>
      <c r="D19614" t="inlineStr">
        <is>
          <t>đứng yên, bất động, cố định, được bố trí trước - không nhúc nhích - không chuyển động được, không xê dịch được, bất di bất dịch, không thay đổi, không lay chuyển được, không xúc động - không uốn được, không bẻ cong được, cứng, cứng rắn, không lay chuyển, không nhân nhượng, không thay đổi được - không thể chuyển đi được - cứng nhắc - nghiêm nghị, nghiêm trang, chầm chậm, đã định, cố ý, nhất định, kiên quyết, đã sửa soạn trước, sẵn sàng, đẹp - đứng ở một chỗ, không di chuyển, tĩnh lại, dừng, không mang đi được, để một chỗ, đứng, không lan ra các nơi khác - im, yên, tĩnh mịch, làm thinh, nín lặng, không sủi bọt, vẫn thường, thường, vẫn còn, tuy nhiên, ấy thế mà, hơn nữa = unbeweglich + = unbeweglich sitzen + = unbeweglich machen + = geistig unbeweglich +</t>
        </is>
      </c>
    </row>
    <row r="19615">
      <c r="A19615" t="inlineStr">
        <is>
          <t>Unbeweglichkeit</t>
        </is>
      </c>
      <c r="B19615" t="inlineStr"/>
      <c r="C19615" t="inlineStr"/>
      <c r="D19615" t="inlineStr">
        <is>
          <t>sự bất động - tính không chuyển động được, tính không xê dịch được, tính bất động, tính bất di bất dịch, tính không thay đổi, tính không lay chuyển được, tính không xúc động - tính không uốn được, tính không bẻ cong được, tính cứng, tính cứng rắn, tính không lay chuyển, tính không nhân nhượng, tính chất không thay đổi được - tính không thể chuyển đi được - sự không chuyển động, sự im lìm - sự cứng rắn, sự cứng nhắc, sự khắc khe, sự nghiêm khắc</t>
        </is>
      </c>
    </row>
    <row r="19616">
      <c r="A19616" t="inlineStr">
        <is>
          <t>unbewegt</t>
        </is>
      </c>
      <c r="B19616" t="inlineStr"/>
      <c r="C19616" t="inlineStr"/>
      <c r="D19616" t="inlineStr">
        <is>
          <t>êm đềm, lặng gió, lặng, không nổi sóng, bình tĩnh, điềm tĩnh, trơ tráo, vô liêm sỉ, không biết xấu hổ - không động đậy, không nhúc nhích, không mủi lòng, thản nhiên</t>
        </is>
      </c>
    </row>
    <row r="19617">
      <c r="A19617" t="inlineStr">
        <is>
          <t>unbewohnbar</t>
        </is>
      </c>
      <c r="B19617" t="inlineStr"/>
      <c r="C19617" t="inlineStr"/>
      <c r="D19617" t="inlineStr">
        <is>
          <t>không thể ở được, không trú ngụ được, không cư trú được</t>
        </is>
      </c>
    </row>
    <row r="19618">
      <c r="A19618" t="inlineStr">
        <is>
          <t>unbewohnt</t>
        </is>
      </c>
      <c r="B19618" t="inlineStr"/>
      <c r="C19618" t="inlineStr"/>
      <c r="D19618" t="inlineStr">
        <is>
          <t>hiu quạnh, quạnh quẽ, vắng vẻ, không người ở, bỏ hoang, hoang phế - bị bỏ, bơ vơ, cô độc, goá bụa - nhàn rỗi, rảnh, không có người ở, vô chủ, bỏ trống, chưa ai ngồi, không bị chiếm đóng - để không - trống, rỗng, bỏ không, khuyết, thiếu, rảnh rỗi, trống rỗng, lơ đãng, ngây dại</t>
        </is>
      </c>
    </row>
    <row r="19619">
      <c r="A19619" t="inlineStr">
        <is>
          <t>unbezahlbar</t>
        </is>
      </c>
      <c r="B19619" t="inlineStr"/>
      <c r="C19619" t="inlineStr"/>
      <c r="D19619" t="inlineStr">
        <is>
          <t>vô giá - không định giá được, rất nực cười, khôi hài, ngộ, lố bịch = sie ist unbezahlbar +</t>
        </is>
      </c>
    </row>
    <row r="19620">
      <c r="A19620" t="inlineStr">
        <is>
          <t>unbezahlt</t>
        </is>
      </c>
      <c r="B19620" t="inlineStr"/>
      <c r="C19620" t="inlineStr"/>
      <c r="D19620" t="inlineStr">
        <is>
          <t>chưa tháo đạn, chưa giải ngủ, chưa được phục quyền, chưa trả, chưa thanh toán, chưa được thả, chưa được tha, chưa được giải phóng, chưa làm trọn, chưa hoàn thành - không trả, không thanh toán, không trả công, không trả lương, không trả bưu phí, không dán tem = unbezahlt +</t>
        </is>
      </c>
    </row>
    <row r="19621">
      <c r="A19621" t="inlineStr">
        <is>
          <t>unbezeichnet</t>
        </is>
      </c>
      <c r="B19621" t="inlineStr"/>
      <c r="C19621" t="inlineStr"/>
      <c r="D19621" t="inlineStr">
        <is>
          <t>không được đánh dấu, không bị theo dõi, không được để ý</t>
        </is>
      </c>
    </row>
    <row r="19622">
      <c r="A19622" t="inlineStr">
        <is>
          <t>unbezwinglich</t>
        </is>
      </c>
      <c r="B19622" t="inlineStr"/>
      <c r="C19622" t="inlineStr"/>
      <c r="D19622" t="inlineStr">
        <is>
          <t>bất khuất, không thể khuất phục được</t>
        </is>
      </c>
    </row>
    <row r="19623">
      <c r="A19623" t="inlineStr">
        <is>
          <t>unbiegsam</t>
        </is>
      </c>
      <c r="B19623" t="inlineStr"/>
      <c r="C19623" t="inlineStr"/>
      <c r="D19623" t="inlineStr">
        <is>
          <t>không uốn được, không bẻ cong được, cứng, cứng rắn, không lay chuyển, không nhân nhượng, không thay đổi được, bất di bất dịch - cứng đơ, ngay đơ, kiên quyết, nhắc, không tự nhiên, rít, không trơn, khó, khó nhọc, vất vả, hà khắc, khắc nghiệt, cao, nặng, mạnh, đặc, quánh, lực lượng</t>
        </is>
      </c>
    </row>
    <row r="19624">
      <c r="A19624" t="inlineStr">
        <is>
          <t>Unbiegsamkeit</t>
        </is>
      </c>
      <c r="B19624" t="inlineStr"/>
      <c r="C19624" t="inlineStr"/>
      <c r="D19624" t="inlineStr">
        <is>
          <t>tính không uốn được, tính không bẻ cong được, tính cứng, tính cứng rắn, tính không lay chuyển, tính không nhân nhượng, tính chất không thay đổi được, tính bất di bất dịch</t>
        </is>
      </c>
    </row>
    <row r="19625">
      <c r="A19625" t="inlineStr">
        <is>
          <t>unbillig</t>
        </is>
      </c>
      <c r="B19625" t="inlineStr"/>
      <c r="C19625" t="inlineStr"/>
      <c r="D19625" t="inlineStr">
        <is>
          <t>không công bằng - bất công, thiên vị, không ngay thẳng, không đúng đắn, gian tà, gian lận, quá chừng, quá mức, thái quá - phi lý, trái lẽ, bất chính, không chính đáng, không đúng, sai</t>
        </is>
      </c>
    </row>
    <row r="19626">
      <c r="A19626" t="inlineStr">
        <is>
          <t>Unbilligkeit</t>
        </is>
      </c>
      <c r="B19626" t="inlineStr"/>
      <c r="C19626" t="inlineStr"/>
      <c r="D19626" t="inlineStr">
        <is>
          <t>sự bất công, sự thiên vị, sự gian lận - tính bất công, tính phi lý, tính không đúng</t>
        </is>
      </c>
    </row>
    <row r="19627">
      <c r="A19627" t="inlineStr">
        <is>
          <t>unbrauchbar</t>
        </is>
      </c>
      <c r="B19627" t="inlineStr"/>
      <c r="C19627" t="inlineStr"/>
      <c r="D19627" t="inlineStr">
        <is>
          <t>thiếu khả năng, không có khả năng, bất tài, không có hiệu quả - không sẵn sàng để dùng, không dùng được, không có giá trị - không thể dùng được, không thể giúp ích gì, không tiện lợi, không sẵn sàng giúp đỡ, không có kh năng giúp đỡ, không bền, không thể d i dầu được - vô ích, vô dụng, không khoẻ, không phấn khởi, vứt đi - bỏ hoang, hoang vu, bị tàn phá, bỏ đi, vô giá trị, không dùng nữa, bị thải đi, vô vị, buồn tẻ = unbrauchbar + = unbrauchbar + = unbrauchbar machen + = unbrauchbar machen +</t>
        </is>
      </c>
    </row>
    <row r="19628">
      <c r="A19628" t="inlineStr">
        <is>
          <t>Unbrauchbarkeit</t>
        </is>
      </c>
      <c r="B19628" t="inlineStr"/>
      <c r="C19628" t="inlineStr"/>
      <c r="D19628" t="inlineStr">
        <is>
          <t>tính chất vô ích, tính chất vô dụng, tình trạng không khoẻ, tình trạng không phấn khởi, tình trạng đáng vứt đi</t>
        </is>
      </c>
    </row>
    <row r="19629">
      <c r="A19629" t="inlineStr">
        <is>
          <t>unchristlich</t>
        </is>
      </c>
      <c r="B19629" t="inlineStr"/>
      <c r="C19629" t="inlineStr"/>
      <c r="D19629" t="inlineStr">
        <is>
          <t>không theo đao Cơ-đốc, trái với tính tình của người theo đạo Cơ-đốc, không thích đáng, trái thường = unchristlich früh +</t>
        </is>
      </c>
    </row>
    <row r="19630">
      <c r="A19630" t="inlineStr">
        <is>
          <t>und</t>
        </is>
      </c>
      <c r="B19630" t="inlineStr"/>
      <c r="C19630" t="inlineStr"/>
      <c r="D19630" t="inlineStr">
        <is>
          <t>và, cùng, với, nếu dường như, tuồng như là, còn - cộng với, cộng, thêm vào, dương = ab und zu + = auf und ab +</t>
        </is>
      </c>
    </row>
    <row r="19631">
      <c r="A19631" t="inlineStr">
        <is>
          <t>undankbar</t>
        </is>
      </c>
      <c r="B19631" t="inlineStr"/>
      <c r="C19631" t="inlineStr"/>
      <c r="D19631" t="inlineStr">
        <is>
          <t>vô ơn, vong ơn, bạc nghĩa, bạc bẽo, không lợi lộc gì, không béo bở gì - bạc, bội nghĩa, không thú vị = undankbar +</t>
        </is>
      </c>
    </row>
    <row r="19632">
      <c r="A19632" t="inlineStr">
        <is>
          <t>Undankbarkeit</t>
        </is>
      </c>
      <c r="B19632" t="inlineStr"/>
      <c r="C19632" t="inlineStr"/>
      <c r="D19632" t="inlineStr">
        <is>
          <t>sự vô ơn bạc nghĩa, sự bội ơn - sự vô ơn, sự bạc nghĩa, tính bạc bẽo, tính không lợi lộc</t>
        </is>
      </c>
    </row>
    <row r="19633">
      <c r="A19633" t="inlineStr">
        <is>
          <t>undatiert</t>
        </is>
      </c>
      <c r="B19633" t="inlineStr"/>
      <c r="C19633" t="inlineStr"/>
      <c r="D19633" t="inlineStr">
        <is>
          <t>không đề ngày tháng, bất tận, bất diệt, có quá không xác định được thời đại, cũ quá không nhớ được ngày tháng</t>
        </is>
      </c>
    </row>
    <row r="19634">
      <c r="A19634" t="inlineStr">
        <is>
          <t>undefinierbar</t>
        </is>
      </c>
      <c r="B19634" t="inlineStr"/>
      <c r="C19634" t="inlineStr"/>
      <c r="D19634" t="inlineStr">
        <is>
          <t>hay lảng tránh, có tính chất lảng tránh, có tính chất thoái thác, khó nắm - không thể định nghĩa được, không thể định rõ, mơ hồ, không r - không thể xác định, không thể nhận rõ</t>
        </is>
      </c>
    </row>
    <row r="19635">
      <c r="A19635" t="inlineStr">
        <is>
          <t>undenkbar</t>
        </is>
      </c>
      <c r="B19635" t="inlineStr"/>
      <c r="C19635" t="inlineStr"/>
      <c r="D19635" t="inlineStr">
        <is>
          <t>không thể hiểu được, không thể nhận thức được, không thể tưởng tượng được, kỳ lạ, phi thường - không thể nghĩ ra được, không thể có</t>
        </is>
      </c>
    </row>
    <row r="19636">
      <c r="A19636" t="inlineStr">
        <is>
          <t>undenklich</t>
        </is>
      </c>
      <c r="B19636" t="inlineStr"/>
      <c r="C19636" t="inlineStr"/>
      <c r="D19636" t="inlineStr">
        <is>
          <t>xa xưa, thượng cổ</t>
        </is>
      </c>
    </row>
    <row r="19637">
      <c r="A19637" t="inlineStr">
        <is>
          <t>undeutlich</t>
        </is>
      </c>
      <c r="B19637" t="inlineStr"/>
      <c r="C19637" t="inlineStr"/>
      <c r="D19637" t="inlineStr">
        <is>
          <t>uể oải, lả, e thẹn, nhút nhát, yếu ớt, mờ nhạt, không rõ, chóng mặt, hay ngất, oi bức, ngột ngạt, kinh tởm, lợm giọng - yếu, yếu đuối, kém, nhu nhược, lờ mờ, mỏng mảnh, dễ gãy - - không rõ ràng, không nói rõ ràng được, ú ớ, không nói được, câm, không nói ra, không có tài ăn nói, không có khớp, không có đốt - mập mờ, không dứt khoát, không giới hạn, không hạn định, bất định, vô số, rất nhiều - phảng phất - âm u, u ám, mờ đục, tinh vân, giống tinh vân - tối, tối tăm, mờ, mờ mịt, không rõ nghĩa, tối nghĩa, không có tiếng tăm, ít người biết đến - có bóng râm, có bóng mát, trong bóng mát, bị che, ám muội, mờ ám, khả nhi - không trong, đục, không sáng, không minh bạch, không phân minh - mơ hồ, lơ đãng = undeutlich + = undeutlich + = undeutlich reden + = undeutlich machen + = undeutlich werden + = undeutlich sprechen + = undeutlich schreiben + = undeutlich sichtbar werden +</t>
        </is>
      </c>
    </row>
    <row r="19638">
      <c r="A19638" t="inlineStr">
        <is>
          <t>Undeutlichkeit</t>
        </is>
      </c>
      <c r="B19638" t="inlineStr"/>
      <c r="C19638" t="inlineStr"/>
      <c r="D19638" t="inlineStr">
        <is>
          <t>sự tối tăm, sự mờ mịt, sự tối nghĩa, sự khó hiểu, sự không có tên tuổi, tình trạng ít người biết đến</t>
        </is>
      </c>
    </row>
    <row r="19639">
      <c r="A19639" t="inlineStr">
        <is>
          <t>Unding</t>
        </is>
      </c>
      <c r="B19639" t="inlineStr"/>
      <c r="C19639" t="inlineStr"/>
      <c r="D19639" t="inlineStr">
        <is>
          <t>sự vô lý, sự ngu xuẩn, sự ngớ ngẩn, điều vô lý, điều ngớ ngẩn = es ist ein Unding, zu +</t>
        </is>
      </c>
    </row>
    <row r="19640">
      <c r="A19640" t="inlineStr">
        <is>
          <t>undiplomatisch</t>
        </is>
      </c>
      <c r="B19640" t="inlineStr"/>
      <c r="C19640" t="inlineStr"/>
      <c r="D19640" t="inlineStr">
        <is>
          <t>không đúng thủ tục ngoại giao, không khéo léo, không khôn khéo</t>
        </is>
      </c>
    </row>
    <row r="19641">
      <c r="A19641" t="inlineStr">
        <is>
          <t>undiszipliniert</t>
        </is>
      </c>
      <c r="B19641" t="inlineStr"/>
      <c r="C19641" t="inlineStr"/>
      <c r="D19641" t="inlineStr">
        <is>
          <t>không vào khuôn phép, vô kỷ luật - không được học, dốt nát, tự nhiên, không được rèn luyện</t>
        </is>
      </c>
    </row>
    <row r="19642">
      <c r="A19642" t="inlineStr">
        <is>
          <t>Undulation</t>
        </is>
      </c>
      <c r="B19642" t="inlineStr"/>
      <c r="C19642" t="inlineStr"/>
      <c r="D19642" t="inlineStr">
        <is>
          <t>sự gợn sóng, sự nhấp nhô, chuyển động sóng, cảm giác tim chập chờn</t>
        </is>
      </c>
    </row>
    <row r="19643">
      <c r="A19643" t="inlineStr">
        <is>
          <t>unduldsam</t>
        </is>
      </c>
      <c r="B19643" t="inlineStr"/>
      <c r="C19643" t="inlineStr"/>
      <c r="D19643" t="inlineStr">
        <is>
          <t>không dung thứ, không khoan dung, cố chấp, không chịu được</t>
        </is>
      </c>
    </row>
    <row r="19644">
      <c r="A19644" t="inlineStr">
        <is>
          <t>Unduldsamkeit</t>
        </is>
      </c>
      <c r="B19644" t="inlineStr"/>
      <c r="C19644" t="inlineStr"/>
      <c r="D19644" t="inlineStr">
        <is>
          <t>tính không dung thứ, tính không khoan dung, sự không dung thứ, sự không khoan dung, tính không chịu được</t>
        </is>
      </c>
    </row>
    <row r="19645">
      <c r="A19645" t="inlineStr">
        <is>
          <t>undurchdringlich</t>
        </is>
      </c>
      <c r="B19645" t="inlineStr"/>
      <c r="C19645" t="inlineStr"/>
      <c r="D19645" t="inlineStr">
        <is>
          <t>không thể qua được, không thể xuyên thủng, không thể dò được, không thể hiểu thấu được, không thể tiếp thu được, không thể lĩnh hội được, chắn - không xuyên qua, không ngấm, chịu đựng được, chống được, tránh được = undurchdringlich + = undurchdringlich machen +</t>
        </is>
      </c>
    </row>
    <row r="19646">
      <c r="A19646" t="inlineStr">
        <is>
          <t>undurchsichtig</t>
        </is>
      </c>
      <c r="B19646" t="inlineStr"/>
      <c r="C19646" t="inlineStr"/>
      <c r="D19646" t="inlineStr">
        <is>
          <t>thần bí, huyền bí, khó giải thích, khó hiểu, bí ẩn - không trong suốt - mờ đục, chắn sáng, tối tăm, kém thông minh, trì độn</t>
        </is>
      </c>
    </row>
    <row r="19647">
      <c r="A19647" t="inlineStr">
        <is>
          <t>Undurchsichtigkeit</t>
        </is>
      </c>
      <c r="B19647" t="inlineStr"/>
      <c r="C19647" t="inlineStr"/>
      <c r="D19647" t="inlineStr">
        <is>
          <t>mây mù, tính chất mờ đục - sự tối tăm, sự mờ mịt, sự tối nghĩa, sự khó hiểu, sự không có tên tuổi, tình trạng ít người biết đến - tính mờ đục, tính chắn sáng, độ chắn sáng, sự trì độn - tính không trong suốt</t>
        </is>
      </c>
    </row>
    <row r="19648">
      <c r="A19648" t="inlineStr">
        <is>
          <t>uneben</t>
        </is>
      </c>
      <c r="B19648" t="inlineStr"/>
      <c r="C19648" t="inlineStr"/>
      <c r="D19648" t="inlineStr">
        <is>
          <t>gập ghềnh, mấp mô, xóc, nhiều lỗ hổng không khí - rách tã, rách tả tơi, rách rưới, bù xù, bờm xờm, dựng ngược cả lên, gồ ghề, lởm chởm, tả tơi, rời rạc, không đều - xù xì, thô lỗ, thô kệch, nghiêm khắc, hay gắt, hay quàu quạu, vất vả, khó nhọc, gian khổ, gian truân, khổ hạnh, trúc trắc, chối tai, khoẻ mạnh, vạm vỡ - không phẳng, lẻ, thất thường, hay thay đổi - lúc lắc, ve vẩy, không ổn định = uneben + = uneben +</t>
        </is>
      </c>
    </row>
    <row r="19649">
      <c r="A19649" t="inlineStr">
        <is>
          <t>Unebenheit</t>
        </is>
      </c>
      <c r="B19649" t="inlineStr"/>
      <c r="C19649" t="inlineStr"/>
      <c r="D19649" t="inlineStr">
        <is>
          <t>tính cộc cằn, sự khó chịu, sự khắc nghiệt, tính khe khắc, tính khắc nghiệt, tính nghiêm khắc, sự gồ ghề, sự xù xì, chỗ lồi lên gồ ghề, mấu gồ ghề - sự không bằng nhau, sự không bình đẳng, tính không đều, sự khác nhau, tính hay thay đổi, sự không công minh, bất đẳng thức - tình trạng tả tơi, tình cảnh rách rưới, tình trạng bù xù, tình trạng lởm chởm, tính chất rời rạc - miền đất gồ ghề, đinh chìa, trạng thái nguyên, trạng thái thô, trạng thái chưa gọt giũa, thằng du côn, quâng đời gian truân, cảnh gian truân, hoàn cảnh khó khăn, cái chung - cái đại thể, cái đại khái, sân bâi gồ ghề - sự ráp, sự lởm chởm, sự dữ dội, sự mạnh mẽ, sự động, sự thô lỗ, sự thô bỉ, sự sống sượng, sự lỗ mãng, sự cộc cằn, sự thô bạo, sự tàn tệ, sự hỗn độn, sự làm chói tai - ngón, lời mách nước, hàng mới, mốt mới, vết nhăn, gợn sóng, nếp, nếp gấp</t>
        </is>
      </c>
    </row>
    <row r="19650">
      <c r="A19650" t="inlineStr">
        <is>
          <t>unecht</t>
        </is>
      </c>
      <c r="B19650" t="inlineStr"/>
      <c r="C19650" t="inlineStr"/>
      <c r="D19650" t="inlineStr">
        <is>
          <t>nhân tạo, không tự nhiên, giả tạo, giả - xấu, tồi, dở, ác, bất lương, có hại cho, nguy hiểm cho, nặng, trầm trọng, ươn, thiu, thối, hỏng, khó chịu - hoang, giả mạo, pha tạp, lai, lai căng, loại xấu - hư, ma giả, không có thật - rẻ tiền, hào nhoáng rẻ tiền - giả vờ, giả đò - - - - sai, nhầm, không thật, dối trá, lừa dối, phản trắc, giả dối, dối, lừa - hư cấu, tưởng tượng - không có thực - - loè loẹt, sặc sỡ, lóng, ăn cắp ăn nẩy - được rèn luyện được, được tôi luyện - không hợp, không thích hợp, không đúng lúc, không đúng chỗ, không phải lỗi, không phải phép, không ổn, không đúng, không lịch sự, không đứng đắn, không chỉnh - bắt chước - - - - - giả bộ - làm bằng vải tái sinh, làm bằng vải tồi, không có giá trị - - bí mật, kín đáo, gian lậu, lén lút - không xác thực, không chính cống = unecht + = unecht +</t>
        </is>
      </c>
    </row>
    <row r="19651">
      <c r="A19651" t="inlineStr">
        <is>
          <t>Unechtheit</t>
        </is>
      </c>
      <c r="B19651" t="inlineStr"/>
      <c r="C19651" t="inlineStr"/>
      <c r="D19651" t="inlineStr">
        <is>
          <t>tính hèn hạ, tính đê tiện, tính khúm núm, tính quỵ luỵ, tính chất thường, tính chất không quý, tính chất giả - sự không hợp pháp, sự không chính đáng, tính chất con đẻ hoang, tình trạng con đẻ hoang</t>
        </is>
      </c>
    </row>
    <row r="19652">
      <c r="A19652" t="inlineStr">
        <is>
          <t>unedel</t>
        </is>
      </c>
      <c r="B19652" t="inlineStr"/>
      <c r="C19652" t="inlineStr"/>
      <c r="D19652" t="inlineStr">
        <is>
          <t>đê tiện, ti tiện, ô nhục, nhục nhã, ở địa vị hèn mọn, ở địa vị thấp hèn, tầng lớp hạ lưu = unedel +</t>
        </is>
      </c>
    </row>
    <row r="19653">
      <c r="A19653" t="inlineStr">
        <is>
          <t>unehelich</t>
        </is>
      </c>
      <c r="B19653" t="inlineStr"/>
      <c r="C19653" t="inlineStr"/>
      <c r="D19653" t="inlineStr">
        <is>
          <t>hèn hạ, đê tiện, khúm núm, quỵ luỵ, thường, không quý, giả - xuất thân tầm thường, xuất thân tầng lớp dưới, đẻ hoang - không hợp pháp, không chính đáng - tự nhiên, thiên nhiên, thiên tính, bẩm sinh, trời sinh, đương nhiên, tất nhiên, dĩ nhiên, không giả tạo, không màu mè, mọc tự nhiên, dại - giả mạo</t>
        </is>
      </c>
    </row>
    <row r="19654">
      <c r="A19654" t="inlineStr">
        <is>
          <t>Unehelichkeit</t>
        </is>
      </c>
      <c r="B19654" t="inlineStr"/>
      <c r="C19654" t="inlineStr"/>
      <c r="D19654" t="inlineStr">
        <is>
          <t>sự không hợp pháp, sự không chính đáng, tính chất con đẻ hoang, tình trạng con đẻ hoang</t>
        </is>
      </c>
    </row>
    <row r="19655">
      <c r="A19655" t="inlineStr">
        <is>
          <t>Unehre</t>
        </is>
      </c>
      <c r="B19655" t="inlineStr"/>
      <c r="C19655" t="inlineStr"/>
      <c r="D19655" t="inlineStr">
        <is>
          <t>sự mang tai mang tiếng, sự mất uy tín, sự mất thể diện, điều làm mang tai mang tiếng, điều làm mất uy tín, điều làm mất thể diện, sự nghi ngờ, sự thiếu tin tưởng - sự mất tín nhiệm - tình trạng bị ghét bỏ, tình trạng bị ruồng bỏ, tình trạng không được sủng ái, tình trạng giáng chức, tình trạng bị thất thế, sự ô nhục, sự nhục nhã, sự hổ thẹn, điều ô nhục - điều nhục nhã, điều hổ thẹn</t>
        </is>
      </c>
    </row>
    <row r="19656">
      <c r="A19656" t="inlineStr">
        <is>
          <t>Unehrerbietigkeit</t>
        </is>
      </c>
      <c r="B19656" t="inlineStr"/>
      <c r="C19656" t="inlineStr"/>
      <c r="D19656" t="inlineStr">
        <is>
          <t>sự thiếu tôn kính, sự bất kính, hành động thiếu tôn kính, hành động bất kính, sự không được tôn kính</t>
        </is>
      </c>
    </row>
    <row r="19657">
      <c r="A19657" t="inlineStr">
        <is>
          <t>unehrlich</t>
        </is>
      </c>
      <c r="B19657" t="inlineStr"/>
      <c r="C19657" t="inlineStr"/>
      <c r="D19657" t="inlineStr">
        <is>
          <t>thuận cả hai tay, lá mặt lá trái, hai mang, ăn ở hai lòng - lén lút, bí mật, ẩn, kín - cong, oằn, vặn vẹo, xoắn, quanh co, khúc khuỷu, còng, khoằm, có ngáng ở ở trên, không thẳng thắn, không thật thà - không lương thiện, bất lương, không thành thật, không trung thực - sai, nhầm, không thật, giả, dối trá, lừa dối, phản trắc, giả dối, dối, lừa - hôi hám, hôi thối, bẩn thỉu, cáu bẩn, ươn, xấu, đáng ghét, tồi, thô tục, tục tĩu, thô lỗ, gớm, tởm, kinh tởm, nhiễm độc, nhiều rêu, nhiều hà, tắc nghẽn, rối, trái luật, gian lận, ngược, nhiều lỗi, gian trá - tinh vi, phức tạp, rắc rối, khôn ra, thạo đời ra, giả mạo, pha, không nguyên chất - giấu giếm, nham hiểm = unehrlich handeln +</t>
        </is>
      </c>
    </row>
    <row r="19658">
      <c r="A19658" t="inlineStr">
        <is>
          <t>Unehrlichkeit</t>
        </is>
      </c>
      <c r="B19658" t="inlineStr"/>
      <c r="C19658" t="inlineStr"/>
      <c r="D19658" t="inlineStr">
        <is>
          <t>tính không lương thiện, tính bất lương, tính không thành thật, tính không trung thực - sự sai lầm, điều sai lầm, thuyết sai lầm, điều tin tưởng sai lầm, ý nghĩ sai lầm, sự nói dối, sự lừa dối, lời nói dối - tình trạng hôi hám, tình trạng dơ bẩn, vật dơ bẩn, vật cáu bẩn, tính chất độc ác ghê tởm - sự bất lương, sự gian dối, sự thiếu thành thực, sự không trung thực - hành động gián tiếp, thói quanh co, thói bất lương, thói gian lận, sự không có mục đích, sự không có phương hướng - tính không trung thành, tính phản bội, tính sai sự thật</t>
        </is>
      </c>
    </row>
    <row r="19659">
      <c r="A19659" t="inlineStr">
        <is>
          <t>uneinig</t>
        </is>
      </c>
      <c r="B19659" t="inlineStr"/>
      <c r="C19659" t="inlineStr"/>
      <c r="D19659" t="inlineStr">
        <is>
          <t>không hoà hợp, không hoà âm, nghịch tai - không hài hoà, không cân đối, không du dương, không êm tai, chối tai, không hoà thuận = uneinig sein +</t>
        </is>
      </c>
    </row>
    <row r="19660">
      <c r="A19660" t="inlineStr">
        <is>
          <t>Uneinigkeit</t>
        </is>
      </c>
      <c r="B19660" t="inlineStr"/>
      <c r="C19660" t="inlineStr"/>
      <c r="D19660" t="inlineStr">
        <is>
          <t>lỗ đạn, lỗ thủng, mối bất hoà, sự tuyệt giao, sự chia lìa, sự tan vỡ, sự vi phạm, sự phạm, cái nhảy ra khỏi mặt nước, sóng to tràn lên tàu - sự khác nhau, sự không giống nhau, sự không hợp, sự không thích hợp, sự bất đồng, sự không đồng ý kiến, sự bất hoà - mối xích mích, tiếng chói tai, nốt nghịch tai - cuộc bàn cãi, cuộc tranh luận, cuộc tranh chấp, cuộc cãi cọ, sự bất đồng ý kiến - mối bất đồng, sự bất đồng quan điểm - tình trạng không thống nhất, tình trạng không đoàn kết, tình trạng không nhất trí, tình trạng chia rẽ, tình trạng bất hoà - sự chia, sự phân chia, phép chia, sự chia rẽ, sự ly gián, sự phân tranh, lôgic sự phân loại, sự sắp loại, sự phân nghĩa, sự chia làm hai phe để biểu quyết, phân khu, khu vực - đường phân chia, ranh giới, vách ngăn, phần đoạn, nhóm, sư đoàn, chế độ nhà tù - sự không đi đôi, sự không ăn khớp, sự mâu thuẫn, sự xích mích, sự thay đổi = die Uneinigkeit +</t>
        </is>
      </c>
    </row>
    <row r="19661">
      <c r="A19661" t="inlineStr">
        <is>
          <t>unempfindlich</t>
        </is>
      </c>
      <c r="B19661" t="inlineStr"/>
      <c r="C19661" t="inlineStr"/>
      <c r="D19661" t="inlineStr">
        <is>
          <t>gây tê, gây mê - khoẻ mạnh, dày dạn, chịu đựng được gian khổ, chịu đựng được rét, táo bạo, gan dạ, dũng cảm - trơ trơ, không xúc động, không mủi lòng, không động lòng, vô tình, không biết đau đớn, không thể làm tổn thương được - impassible, không cảm giác, trầm tĩnh, điềm tĩnh - bất tỉnh, mê, không xúc cảm, không có tình cảm, không biết, không cảm thấy, không cảm thấy được - không có cảm giác, không có nghĩa, vô nghĩa, điên rồ, ngu dại = unempfindlich + = unempfindlich werden +</t>
        </is>
      </c>
    </row>
    <row r="19662">
      <c r="A19662" t="inlineStr">
        <is>
          <t>Unempfindlichkeit</t>
        </is>
      </c>
      <c r="B19662" t="inlineStr"/>
      <c r="C19662" t="inlineStr"/>
      <c r="D19662" t="inlineStr">
        <is>
          <t>sự mất cảm giác, sự gây mê, sự gây tê - tính trơ trơ, tính không xúc động, tính không mủi lòng, tính không động lòng, tính vô tình, tính không biết đau đớn, tính không thể làm tổn thương được - impassible, tính không cảm giác, tính trầm tĩnh, tính điềm tĩnh - - sự không có cảm giác, tính không nhạy cảm - sự bất tỉnh, sự vô nghĩa, sự điên rồ, sự ngu dại = die Unempfindlichkeit +</t>
        </is>
      </c>
    </row>
    <row r="19663">
      <c r="A19663" t="inlineStr">
        <is>
          <t>unendlich</t>
        </is>
      </c>
      <c r="B19663" t="inlineStr"/>
      <c r="C19663" t="inlineStr"/>
      <c r="D19663" t="inlineStr">
        <is>
          <t>bao la, bát ngát, vô hạn, không bờ bến - vô tận, vĩnh viễn, không bao giờ hết, không ngừng, liên tục - vô vàn không đếm được, hằng hà sa số = unendlich klein + = unendlich lange +</t>
        </is>
      </c>
    </row>
    <row r="19664">
      <c r="A19664" t="inlineStr">
        <is>
          <t>Unendlichkeit</t>
        </is>
      </c>
      <c r="B19664" t="inlineStr"/>
      <c r="C19664" t="inlineStr"/>
      <c r="D19664" t="inlineStr">
        <is>
          <t>tính vô tận, tính vĩnh viễn, tính không ngừng, tính liên tục - tính không bờ bến, số lượng vô cùng lớn, quy mô vô cùng lớn - infinitude, vô cực, vô tận - khoảng rộng bao la</t>
        </is>
      </c>
    </row>
    <row r="19665">
      <c r="A19665" t="inlineStr">
        <is>
          <t>unentbehrlich</t>
        </is>
      </c>
      <c r="B19665" t="inlineStr"/>
      <c r="C19665" t="inlineStr"/>
      <c r="D19665" t="inlineStr">
        <is>
          <t>rất cần thiết, không thể thiếu được, bắt buộc, không thể bỏ qua</t>
        </is>
      </c>
    </row>
    <row r="19666">
      <c r="A19666" t="inlineStr">
        <is>
          <t>Unentbehrlichkeit</t>
        </is>
      </c>
      <c r="B19666" t="inlineStr"/>
      <c r="C19666" t="inlineStr"/>
      <c r="D19666" t="inlineStr">
        <is>
          <t>tính cần thiết không thể thiếu được, tính bắt buộc, tính không thể bỏ qua</t>
        </is>
      </c>
    </row>
    <row r="19667">
      <c r="A19667" t="inlineStr">
        <is>
          <t>unentdeckt</t>
        </is>
      </c>
      <c r="B19667" t="inlineStr"/>
      <c r="C19667" t="inlineStr"/>
      <c r="D19667" t="inlineStr">
        <is>
          <t>không bị phát hiện, không bị khám phá ra - không được phát hiện, chưa được phát hiện, chưa bị phát giác, không tìm thấy, chưa tìm ra, không ai biết</t>
        </is>
      </c>
    </row>
    <row r="19668">
      <c r="A19668" t="inlineStr">
        <is>
          <t>unentgeltlich</t>
        </is>
      </c>
      <c r="B19668" t="inlineStr"/>
      <c r="C19668" t="inlineStr"/>
      <c r="D19668" t="inlineStr">
        <is>
          <t>tự do, không mất tiền, không phải trả tiền, được miễn, không bị, khỏi phải, thoát được, rảnh, không có người ở, không có người giữ chỗ, lỏng, không bọ ràng buộc, suồng sã, xấc láo - tục, thanh thoát, uyển chuyển, mềm mại, dễ dàng, rộng rãi, hào phóng, phong phú, nhiều, thông, thông suốt, tự nguyện, tự ý, được đặc quyền, được quyền sử dụng và ra vào, xiên gió - không lấy tiền, biếu không, cho không - không có lý do, vô cớ, vu vơ</t>
        </is>
      </c>
    </row>
    <row r="19669">
      <c r="A19669" t="inlineStr">
        <is>
          <t>unentrinnbar</t>
        </is>
      </c>
      <c r="B19669" t="inlineStr"/>
      <c r="C19669" t="inlineStr"/>
      <c r="D19669" t="inlineStr">
        <is>
          <t>không thể thoát được, không tránh được, không thể lờ đi được</t>
        </is>
      </c>
    </row>
    <row r="19670">
      <c r="A19670" t="inlineStr">
        <is>
          <t>Unentschieden</t>
        </is>
      </c>
      <c r="B19670" t="inlineStr"/>
      <c r="C19670" t="inlineStr"/>
      <c r="D19670" t="inlineStr">
        <is>
          <t>sự kéo,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 - dây buộc, dây cột, dây trói, dây giày, ca vát, nơ, nút, bím tóc, thanh nối, tà vẹt đường ray, mối ràng buộc, quan hệ, sự ràng buộc, sự hạn chế, sự nang phiếu, sự ngang điểm, dấu nối</t>
        </is>
      </c>
    </row>
    <row r="19671">
      <c r="A19671" t="inlineStr">
        <is>
          <t>unentschieden</t>
        </is>
      </c>
      <c r="B19671" t="inlineStr"/>
      <c r="C19671" t="inlineStr"/>
      <c r="D19671" t="inlineStr">
        <is>
          <t>do dự, lưỡng lự, không quả quyết, không dứt khoát, không quyết định, lờ mờ, không r - không nhất quyết, chưa giải quyết, chưa xong, đang nhùng nhằng = unentschieden + = unentschieden + = unentschieden sein + = unentschieden lassen + = unentschieden spielen +</t>
        </is>
      </c>
    </row>
    <row r="19672">
      <c r="A19672" t="inlineStr">
        <is>
          <t>Unentschiedenheit</t>
        </is>
      </c>
      <c r="B19672" t="inlineStr"/>
      <c r="C19672" t="inlineStr"/>
      <c r="D19672" t="inlineStr">
        <is>
          <t>sự đọng lại, sự đình chỉ, sự hoãn lại, sự tạm thời không áp dụng, tình trạng tạm thời không có người nhận, tình trạng tạm thời vô chủ, tình trạng trống, tình trạng khuyết - sự do dự, sự thiếu quả quyết</t>
        </is>
      </c>
    </row>
    <row r="19673">
      <c r="A19673" t="inlineStr">
        <is>
          <t>unentschlossen</t>
        </is>
      </c>
      <c r="B19673" t="inlineStr"/>
      <c r="C19673" t="inlineStr"/>
      <c r="D19673" t="inlineStr">
        <is>
          <t>do dự, lưỡng lự, không quả quyết, không dứt khoát, không quyết định, lờ mờ, không r - phân vân, thiếu quyết tâm, thiếu quả quyết - nhạt nhẽo vô duyên, màu mè, điệu bộ, đa sầu, đa cảm - không có mục đích, vô ích, không chủ định, không chủ tâm - không nhất quyết, chưa giải quyết, chưa xong, đang nhùng nhằng = unentschlossen sein +</t>
        </is>
      </c>
    </row>
    <row r="19674">
      <c r="A19674" t="inlineStr">
        <is>
          <t>Unentschlossenheit</t>
        </is>
      </c>
      <c r="B19674" t="inlineStr"/>
      <c r="C19674" t="inlineStr"/>
      <c r="D19674" t="inlineStr">
        <is>
          <t>sự do dự, sự thiếu quả quyết - tính do dự, tính phân vân, tính lưỡng lự, tính thiếu quyết tâm, tính thiếu quả quyết - sự phân vân, sự lưỡng lự - sự trù trừ</t>
        </is>
      </c>
    </row>
    <row r="19675">
      <c r="A19675" t="inlineStr">
        <is>
          <t>unentschuldbar</t>
        </is>
      </c>
      <c r="B19675" t="inlineStr"/>
      <c r="C19675" t="inlineStr"/>
      <c r="D19675" t="inlineStr">
        <is>
          <t>không thể thứ được, không thể bào chữa được</t>
        </is>
      </c>
    </row>
    <row r="19676">
      <c r="A19676" t="inlineStr">
        <is>
          <t>unentwegt</t>
        </is>
      </c>
      <c r="B19676" t="inlineStr"/>
      <c r="C19676" t="inlineStr"/>
      <c r="D19676" t="inlineStr">
        <is>
          <t>không ngừng, không ngớt, không dứt, liên miên - vạm vỡ, lực lưỡng, can đảm, khiên quyết - kiên định, không dao động, trước sau như một, chắc chắn, vững chắc, cố định, không rời - thẳng, không rẽ, không ngoặt, không đi sai đường, không đi lệch hướng, chắc tay, chặt chẽ - không chùn bước, không nao núng, vững vàng, không ngập ngừng, không do dự, thản nhiên, điềm nhiên - liên tục</t>
        </is>
      </c>
    </row>
    <row r="19677">
      <c r="A19677" t="inlineStr">
        <is>
          <t>unentwickelt</t>
        </is>
      </c>
      <c r="B19677" t="inlineStr"/>
      <c r="C19677" t="inlineStr"/>
      <c r="D19677" t="inlineStr">
        <is>
          <t>còn phôi thai, còn trứng nước, chưa phát triển - non nớt, chưa chín chắn, chưa chín muồi - còn thơ ấu, ở tuổi còn thơ, vị thành niên - không mở mang, không khuếch trương, không phát triển, không khai khẩn, không lớn, còi, chưa rửa, chưa được phát triển, không luyện tập, không rèn luyện, không mở mang trí tuệ - dốt - không có hình, không ra hình gì, chưa thành hình, khó coi, xấu xí = unentwickelt +</t>
        </is>
      </c>
    </row>
    <row r="19678">
      <c r="A19678" t="inlineStr">
        <is>
          <t>unentwirrbar</t>
        </is>
      </c>
      <c r="B19678" t="inlineStr"/>
      <c r="C19678" t="inlineStr"/>
      <c r="D19678" t="inlineStr">
        <is>
          <t>không thể gỡ ra được, không thể thoát ra được, không thể giải quyết được</t>
        </is>
      </c>
    </row>
    <row r="19679">
      <c r="A19679" t="inlineStr">
        <is>
          <t>unerbittlich</t>
        </is>
      </c>
      <c r="B19679" t="inlineStr"/>
      <c r="C19679" t="inlineStr"/>
      <c r="D19679" t="inlineStr">
        <is>
          <t>cứng rắn, rắn như kim cương, sắt đá, gang thép - dữ tợn, tàn nhẫn, nhẫn tâm, ác nghiệt, không lay chuyển được - không thể làm xiêu lòng, không thể làm mủi lòng, không thể làm nguôi được, không thể làm dịu được - không động tâm, không mủi lòng - không uốn được, không bẻ cong được, cứng, không lay chuyển, không nhân nhượng, không thay đổi được, bất di bất dịch - không thương xót, không hề yếu đi, không nao núng - nghiêm khắc, khắt khe, chặt chẽ, nghiêm ngặt, khắc nghiệt, khắc khổ, chính xác - nghiêm nghị - bạo ngược, chuyên chế - không nguôi, không bớt, không gim, không thưng xót</t>
        </is>
      </c>
    </row>
    <row r="19680">
      <c r="A19680" t="inlineStr">
        <is>
          <t>unerfahren</t>
        </is>
      </c>
      <c r="B19680" t="inlineStr"/>
      <c r="C19680" t="inlineStr"/>
      <c r="D19680" t="inlineStr">
        <is>
          <t>chưa đủ lông cánh, có nhiều lông tơ, non nớt, trẻ măng, ít kinh nghiệm, thấp, trũng, dễ bị ngập nước - tươi, tươi tắn, mơn mởn, còn rõ rệt, chưa phai mờ, trong sạch, tươi mát, mát mẻ, mới, vừa mới tới, vừa mới ra, không mặn, không chát, ngọt, khoẻ khắn, sảng khoái, khoẻ mạnh, lanh lợi, hỗn xược - xấc láo, sỗ sàng, ngà ngà say, chếnh choáng, vừa mới có sữa - xanh lá cây, lục, xanh, đầy sức sống, thanh xuân, chưa có kinh nghiệm, mới vào nghề, thơ ngây, cả tin, tái xanh, tái ngắt, ghen, ghen tức, ghen tị, còn mới, chưa lành, chưa liền - thiếu kinh nghiệm - không chuyên môn, không thạo - sống, thô, chưa tinh chế, còn nguyên chất, trầy da chảy máu, đau buốt, không viền, ấm và lạnh, rét căm căm, không gọt giũa, sống sượng, không công bằng, , bất lương, bất chính - còn bú, còn non nớt - thật, không gi mạo, không pha, đn gin, không tinh vi, không phức tạp, gin dị, chất phác, ngay thật, ngây th, không gian trá, không xo quyệt - chưa thử, không thử, chưa được thử thách, không xét xử, không có kinh nghiệm - xanh tươi, phủ đầy cỏ xanh, ngây thơ - trẻ, trẻ tuổi, thiếu niên, thanh niên, non, non trẻ, mới mẻ, còn sớm, còn ở lúc ban đầu, chưa muộn, chưa quá, chưa già, của tuổi trẻ, của thời thanh niên, của thời niên thiếu, thế hệ trẻ - con, nhỏ = unerfahren + = unerfahren sein +</t>
        </is>
      </c>
    </row>
    <row r="19681">
      <c r="A19681" t="inlineStr">
        <is>
          <t>Unerfahrene</t>
        </is>
      </c>
      <c r="B19681" t="inlineStr"/>
      <c r="C19681" t="inlineStr"/>
      <c r="D19681" t="inlineStr">
        <is>
          <t>người mới vào nghề, lính mới, người chưa có kinh nghiệm, người ngu ngốc, người khờ dại, người dễ bị bịp, người mới nhập cư</t>
        </is>
      </c>
    </row>
    <row r="19682">
      <c r="A19682" t="inlineStr">
        <is>
          <t>Unerfahrenheit</t>
        </is>
      </c>
      <c r="B19682" t="inlineStr"/>
      <c r="C19682" t="inlineStr"/>
      <c r="D19682" t="inlineStr">
        <is>
          <t>sự tươi, sự tươi mát, sự mát mẻ, tính chất mới, sự khoẻ khắn, sảng khoái - màu lục, màu xanh tươi) của cây cỏ, trạng thái còn xanh, sự non nớt, sự thiếu kinh nghiệm, sự khờ dại, vẻ tráng kiện quắc thước - - trạng thái còn sống, tính chất còn xanh, sự trầy da, cái lạnh ẩm ướt - màu lá cây, cảnh xanh rờn, tính chất ngây thơ</t>
        </is>
      </c>
    </row>
    <row r="19683">
      <c r="A19683" t="inlineStr">
        <is>
          <t>unerforschlich</t>
        </is>
      </c>
      <c r="B19683" t="inlineStr"/>
      <c r="C19683" t="inlineStr"/>
      <c r="D19683" t="inlineStr">
        <is>
          <t>không thể qua được, không thể xuyên thủng, không thể dò được, không thể hiểu thấu được, không thể tiếp thu được, không thể lĩnh hội được, chắn - khó nhìn thấu được, bí hiểm, khó hiểu, không dò được</t>
        </is>
      </c>
    </row>
    <row r="19684">
      <c r="A19684" t="inlineStr">
        <is>
          <t>Unerforschlichkeit</t>
        </is>
      </c>
      <c r="B19684" t="inlineStr"/>
      <c r="C19684" t="inlineStr"/>
      <c r="D19684" t="inlineStr">
        <is>
          <t>tính khó nhìn thấu được, tính bí hiểm, tính khó hiểu, tính không dò được</t>
        </is>
      </c>
    </row>
    <row r="19685">
      <c r="A19685" t="inlineStr">
        <is>
          <t>unerforscht</t>
        </is>
      </c>
      <c r="B19685" t="inlineStr"/>
      <c r="C19685" t="inlineStr"/>
      <c r="D19685" t="inlineStr">
        <is>
          <t>chưa ai thăm dò, chưa ai thám hiểm, chưa có dấu người đi đến, chưa thông dò</t>
        </is>
      </c>
    </row>
    <row r="19686">
      <c r="A19686" t="inlineStr">
        <is>
          <t>unerfreulich</t>
        </is>
      </c>
      <c r="B19686" t="inlineStr"/>
      <c r="C19686" t="inlineStr"/>
      <c r="D19686" t="inlineStr">
        <is>
          <t>bất tiện, không đủ tiện nghi, tẻ nhạt, buồn tẻ, bị bỏ rơi không ai an ủi - không vui, buồn - có đường may nối, mặt trái - vô ơn, vong ơn, bạc nghĩa, bạc bẽo, không lợi lộc gì, không béo bở gì - khó ưa, xấu, khó chịu, đáng ghét = unerfreulich +</t>
        </is>
      </c>
    </row>
    <row r="19687">
      <c r="A19687" t="inlineStr">
        <is>
          <t>unergiebig</t>
        </is>
      </c>
      <c r="B19687" t="inlineStr"/>
      <c r="C19687" t="inlineStr"/>
      <c r="D19687" t="inlineStr">
        <is>
          <t>không sinh sản, không sinh lợi, phi sản xuất - không có lợi, vô ích, không có lời</t>
        </is>
      </c>
    </row>
    <row r="19688">
      <c r="A19688" t="inlineStr">
        <is>
          <t>Unergiebigkeit</t>
        </is>
      </c>
      <c r="B19688" t="inlineStr"/>
      <c r="C19688" t="inlineStr"/>
      <c r="D19688" t="inlineStr">
        <is>
          <t>tính không sinh sản, tính không sinh lợi, tính phi sản xuất</t>
        </is>
      </c>
    </row>
    <row r="19689">
      <c r="A19689" t="inlineStr">
        <is>
          <t>unerheblich</t>
        </is>
      </c>
      <c r="B19689" t="inlineStr"/>
      <c r="C19689" t="inlineStr"/>
      <c r="D19689" t="inlineStr">
        <is>
          <t>không thích đáng, không thích hợp</t>
        </is>
      </c>
    </row>
    <row r="19690">
      <c r="A19690" t="inlineStr">
        <is>
          <t>unerlaubt</t>
        </is>
      </c>
      <c r="B19690" t="inlineStr"/>
      <c r="C19690" t="inlineStr"/>
      <c r="D19690" t="inlineStr">
        <is>
          <t>trái phép, không hợp pháp, bị cấm, lậu - không được phép, không chính đáng, lạm dụng - phi pháp, bất chính - không có giấy phép, không có môn bài, không có đăng ký = unerlaubt kopieren +</t>
        </is>
      </c>
    </row>
    <row r="19691">
      <c r="A19691" t="inlineStr">
        <is>
          <t>unerprobt</t>
        </is>
      </c>
      <c r="B19691" t="inlineStr"/>
      <c r="C19691" t="inlineStr"/>
      <c r="D19691" t="inlineStr">
        <is>
          <t>người trinh nữ, trinh, chưa chồng, không chồng, thời con gái, đầu tiên, còn mới nguyên, chưa hề dùng, chưa giật giải lần nào, chưa bị tấn công lần nào, không có án xử - chưa thử, không thử, chưa được thử thách, không xét xử, không có kinh nghiệm</t>
        </is>
      </c>
    </row>
    <row r="19692">
      <c r="A19692" t="inlineStr">
        <is>
          <t>unerquicklich</t>
        </is>
      </c>
      <c r="B19692" t="inlineStr"/>
      <c r="C19692" t="inlineStr"/>
      <c r="D19692" t="inlineStr">
        <is>
          <t>khó ưa, xấu, khó chịu, đáng ghét</t>
        </is>
      </c>
    </row>
    <row r="19693">
      <c r="A19693" t="inlineStr">
        <is>
          <t>unerreichbar</t>
        </is>
      </c>
      <c r="B19693" t="inlineStr"/>
      <c r="C19693" t="inlineStr"/>
      <c r="D19693" t="inlineStr">
        <is>
          <t>không thể tới được, không thể đạt được - không thể đến được, khó đến gần được, khó có, khó kiếm - không chìa ra được, không đưa ra được, không thể với tới, không thể với lấy, không thể đến, không thể tới, không thể thấu tới, không thể nh hưởng đến = unerreichbar +</t>
        </is>
      </c>
    </row>
    <row r="19694">
      <c r="A19694" t="inlineStr">
        <is>
          <t>unerreicht</t>
        </is>
      </c>
      <c r="B19694" t="inlineStr"/>
      <c r="C19694" t="inlineStr"/>
      <c r="D19694" t="inlineStr">
        <is>
          <t>không ai bằng, không ai sánh kịp, vô địch, vô song - chỉ có một, duy nhất, đơn nhất, kỳ cục, lạ đời, dị thường - chưa ai địch nổi, chưa có gì địch nổi, chưa ai sánh kịp, chưa có gì sánh kịp, lẻ đôi, lẻ bộ - không gì sánh được</t>
        </is>
      </c>
    </row>
    <row r="19695">
      <c r="A19695" t="inlineStr">
        <is>
          <t>unerschrocken</t>
        </is>
      </c>
      <c r="B19695" t="inlineStr"/>
      <c r="C19695" t="inlineStr"/>
      <c r="D19695" t="inlineStr">
        <is>
          <t>dũng cảm, táo bạo, cả gan, trơ trẽn, trơ tráo, liều lĩnh, rõ, rõ nét, dốc ngược, dốc đứng - không sợ, gan dạ, tinh thần bất khuất, tinh thần kiên cường - không sợ hâi, can đảm, bạo dạn - - không kinh hoảng, không nao núng, thản nhiên, trơ trơ - không bị khuất phục, ngoan cường, tính dũng cảm</t>
        </is>
      </c>
    </row>
    <row r="19696">
      <c r="A19696" t="inlineStr">
        <is>
          <t>Unerschrockenheit</t>
        </is>
      </c>
      <c r="B19696" t="inlineStr"/>
      <c r="C19696" t="inlineStr"/>
      <c r="D19696" t="inlineStr">
        <is>
          <t>sự dũng cảm, sự gan dạ, tinh thần bất khuất, tinh thần kiên cường</t>
        </is>
      </c>
    </row>
    <row r="19697">
      <c r="A19697" t="inlineStr">
        <is>
          <t>unerschwinglich</t>
        </is>
      </c>
      <c r="B19697" t="inlineStr"/>
      <c r="C19697" t="inlineStr"/>
      <c r="D19697" t="inlineStr">
        <is>
          <t>quá cao, cắt cổ, đòi hỏi quá đáng - cấm, cấm chỉ, để ngăn cấm</t>
        </is>
      </c>
    </row>
    <row r="19698">
      <c r="A19698" t="inlineStr">
        <is>
          <t>unersetzbar</t>
        </is>
      </c>
      <c r="B19698" t="inlineStr"/>
      <c r="C19698" t="inlineStr"/>
      <c r="D19698" t="inlineStr">
        <is>
          <t>không thể đền bù lại được, không thể sửa lại được</t>
        </is>
      </c>
    </row>
    <row r="19699">
      <c r="A19699" t="inlineStr">
        <is>
          <t>unersetzlich</t>
        </is>
      </c>
      <c r="B19699" t="inlineStr"/>
      <c r="C19699" t="inlineStr"/>
      <c r="D19699" t="inlineStr">
        <is>
          <t>không thể lấy lại được, không thể cứu chữa được - không thể đền bù lại được, không thể sửa lại được - không thể thay thế được - không thể phục hồi lại được, không thể bù lại được, không thể nhớ lại được</t>
        </is>
      </c>
    </row>
    <row r="19700">
      <c r="A19700" t="inlineStr">
        <is>
          <t>Unersetzlichkeit</t>
        </is>
      </c>
      <c r="B19700" t="inlineStr"/>
      <c r="C19700" t="inlineStr"/>
      <c r="D19700" t="inlineStr">
        <is>
          <t>tính không thể lấy lại được, tính không thể phục hồi lại được, tính không thể bù lại được, tính không thể nhớ lại được</t>
        </is>
      </c>
    </row>
    <row r="19701">
      <c r="A19701" t="inlineStr">
        <is>
          <t>unerwartet</t>
        </is>
      </c>
      <c r="B19701" t="inlineStr"/>
      <c r="C19701" t="inlineStr"/>
      <c r="D19701" t="inlineStr">
        <is>
          <t>bất ngờ, đột ngột, vội vã, cộc lốc, lấc cấc, thô lỗ, dốc đứng, hiểm trở, gian nan, trúc trắc, rời rạc, bị đốn, bị chặt cụt, như thể bị đốn - ngắn, cụt, lùn, thấp, thiển cận, chỉ thấy việc trước mắt, thiếu, không có, hụt, không tới, gọn, tắt, vô lễ, xấc, giòn, bán non, bán trước khi có hàng để giao, bất thình lình, bất chợt, trước thời hạn thông thường - trước thời hạn chờ đợi - thình lình - không mong đợi, không ngờ - không nhìn thấy trước được, không đoán trước được - không chờ đợi, không dè - không ai nghĩ tới</t>
        </is>
      </c>
    </row>
    <row r="19702">
      <c r="A19702" t="inlineStr">
        <is>
          <t>Unerwartete</t>
        </is>
      </c>
      <c r="B19702" t="inlineStr"/>
      <c r="C19702" t="inlineStr"/>
      <c r="D19702" t="inlineStr">
        <is>
          <t>tính không ngờ, tính thình lình</t>
        </is>
      </c>
    </row>
    <row r="19703">
      <c r="A19703" t="inlineStr">
        <is>
          <t>unerwidert</t>
        </is>
      </c>
      <c r="B19703" t="inlineStr"/>
      <c r="C19703" t="inlineStr"/>
      <c r="D19703" t="inlineStr">
        <is>
          <t>không được đền đáp, không được đáp lại, không được thưởng = unerwidert +</t>
        </is>
      </c>
    </row>
    <row r="19704">
      <c r="A19704" t="inlineStr">
        <is>
          <t>unerwiesen</t>
        </is>
      </c>
      <c r="B19704" t="inlineStr"/>
      <c r="C19704" t="inlineStr"/>
      <c r="D19704" t="inlineStr">
        <is>
          <t>không có bằng chứng, không được chứng minh, chưa được thử thách</t>
        </is>
      </c>
    </row>
    <row r="19705">
      <c r="A19705" t="inlineStr">
        <is>
          <t>unerzogen</t>
        </is>
      </c>
      <c r="B19705" t="inlineStr"/>
      <c r="C19705" t="inlineStr"/>
      <c r="D19705" t="inlineStr">
        <is>
          <t>thô lỗ, cục cằn, lịch sự - mất dạy - không được giáo dục, vô học, không có học thức - không chải chuốt, thô bỉ, vô lễ</t>
        </is>
      </c>
    </row>
    <row r="19706">
      <c r="A19706" t="inlineStr">
        <is>
          <t>unfair</t>
        </is>
      </c>
      <c r="B19706" t="inlineStr"/>
      <c r="C19706" t="inlineStr"/>
      <c r="D19706" t="inlineStr">
        <is>
          <t>không công bằng - bất công, thiên vị, không ngay thẳng, không đúng đắn, gian tà, gian lận, quá chừng, quá mức, thái quá</t>
        </is>
      </c>
    </row>
    <row r="19707">
      <c r="A19707" t="inlineStr">
        <is>
          <t>Unfall</t>
        </is>
      </c>
      <c r="B19707" t="inlineStr"/>
      <c r="C19707" t="inlineStr"/>
      <c r="D19707" t="inlineStr">
        <is>
          <t>sự rủi ro, tai nạn, tai biến, sự tình cờ, sự ngẫu nhiên, cái phụ, cái không chủ yếu, sự gồ ghề, sự khấp khểnh, dấu thăng giáng bất thường - tai hoạ, số thương vong, số người chết, số người bị thương, số người mất tích, người chết, người bị thương, nạn nhân - sự không may, sự bất hạnh - điều không may, điều hoạ - việc rủi ro, việc không may = durch Unfall + = der tödliche Unfall + = einen Unfall haben +</t>
        </is>
      </c>
    </row>
    <row r="19708">
      <c r="A19708" t="inlineStr">
        <is>
          <t>unfehlbar</t>
        </is>
      </c>
      <c r="B19708" t="inlineStr"/>
      <c r="C19708" t="inlineStr"/>
      <c r="D19708" t="inlineStr">
        <is>
          <t>chắc, nhất định, hẳn thế, hẳn đi, hẳn là thế, tất nhiên, dĩ nhiên - không thể sai lầm được, không thể sai được, không thể hỏng - chắc chắn, rõ ràng, không ngờ gì nữa, nhất định rồi - không sai, chính xác</t>
        </is>
      </c>
    </row>
    <row r="19709">
      <c r="A19709" t="inlineStr">
        <is>
          <t>Unfehlbarkeit</t>
        </is>
      </c>
      <c r="B19709" t="inlineStr"/>
      <c r="C19709" t="inlineStr"/>
      <c r="D19709" t="inlineStr">
        <is>
          <t>tính không thể sai lầm được, tính không thể sai được, tính không thể hỏng</t>
        </is>
      </c>
    </row>
    <row r="19710">
      <c r="A19710" t="inlineStr">
        <is>
          <t>unfein</t>
        </is>
      </c>
      <c r="B19710" t="inlineStr"/>
      <c r="C19710" t="inlineStr"/>
      <c r="D19710" t="inlineStr">
        <is>
          <t>hẹp hòi, không phóng khoáng, không có văn hoá, không có học thức, tầm thường, bần tiện - tiếng lóng, dùng như tiếng lóng, có tiếng lóng, thích nói lóng - kém giáo dục, vô giáo dục, thô lỗ, thô tục, không phải thật nòi</t>
        </is>
      </c>
    </row>
    <row r="19711">
      <c r="A19711" t="inlineStr">
        <is>
          <t>Unfeinheit</t>
        </is>
      </c>
      <c r="B19711" t="inlineStr"/>
      <c r="C19711" t="inlineStr"/>
      <c r="D19711" t="inlineStr">
        <is>
          <t>tính chất dã man, hành động dã man, sự thô tục, sự thô bỉ - sự dã man, sự man rợ, tính hung ác, sự tàn bạo</t>
        </is>
      </c>
    </row>
    <row r="19712">
      <c r="A19712" t="inlineStr">
        <is>
          <t>unfertig</t>
        </is>
      </c>
      <c r="B19712" t="inlineStr"/>
      <c r="C19712" t="inlineStr"/>
      <c r="D19712" t="inlineStr">
        <is>
          <t>ráp, nhám, xù xì, gồ ghề, bờm xờm, lởm chởm, dữ dội, mạnh, hung dữ, bảo tố, động, xấu, thô, chưa gọt giũa, chưa trau chuốt, thô lỗ, sống sượng, lỗ mãng, thô bạo, cộc cằn, gian khổ, gay go, nhọc nhằn - nặng nề, nháp, phác, phỏng, gần đúng, ầm ĩ, hỗn độn, chói tai, dữ - chưa xong, chưa hoàn thành, bỏ dở, không hoàn chỉnh = unfertig +</t>
        </is>
      </c>
    </row>
    <row r="19713">
      <c r="A19713" t="inlineStr">
        <is>
          <t>unfolgsam</t>
        </is>
      </c>
      <c r="B19713" t="inlineStr"/>
      <c r="C19713" t="inlineStr"/>
      <c r="D19713" t="inlineStr">
        <is>
          <t>không vâng lời, không tuân lệnh</t>
        </is>
      </c>
    </row>
    <row r="19714">
      <c r="A19714" t="inlineStr">
        <is>
          <t>unfrankiert</t>
        </is>
      </c>
      <c r="B19714" t="inlineStr"/>
      <c r="C19714" t="inlineStr"/>
      <c r="D19714" t="inlineStr">
        <is>
          <t>không trả, không thanh toán, không trả công, không trả lương, không trả bưu phí, không dán tem - không đóng dấu</t>
        </is>
      </c>
    </row>
    <row r="19715">
      <c r="A19715" t="inlineStr">
        <is>
          <t>unfrei</t>
        </is>
      </c>
      <c r="B19715" t="inlineStr"/>
      <c r="C19715" t="inlineStr"/>
      <c r="D19715" t="inlineStr">
        <is>
          <t>không đóng dấu, không dán tem</t>
        </is>
      </c>
    </row>
    <row r="19716">
      <c r="A19716" t="inlineStr">
        <is>
          <t>Unfreiheit</t>
        </is>
      </c>
      <c r="B19716" t="inlineStr"/>
      <c r="C19716" t="inlineStr"/>
      <c r="D19716" t="inlineStr">
        <is>
          <t>cảnh nô lệ, cảnh tù tội, sự câu thúc, sự bó buộc, sự bị ảnh hưởng</t>
        </is>
      </c>
    </row>
    <row r="19717">
      <c r="A19717" t="inlineStr">
        <is>
          <t>unfreiwillig</t>
        </is>
      </c>
      <c r="B19717" t="inlineStr"/>
      <c r="C19717" t="inlineStr"/>
      <c r="D19717" t="inlineStr">
        <is>
          <t>không cố ý, không chủ tâm, vô tình, không tuỳ ý - không biết, vô ý thức, không tự giác, bất tỉnh, ngất đi</t>
        </is>
      </c>
    </row>
    <row r="19718">
      <c r="A19718" t="inlineStr">
        <is>
          <t>unfreundlich</t>
        </is>
      </c>
      <c r="B19718" t="inlineStr"/>
      <c r="C19718" t="inlineStr"/>
      <c r="D19718" t="inlineStr">
        <is>
          <t>xấu tính, hay gắt, hay cau có, thô lỗ, cục cằn - trống trải, lạnh lẽo, hoang vắng, ảm đạm, dãi gió - hung dữ, dữ dội, náo nhiệt, huyên náo, ầm ỹ - khó chịu, không vừa ý, gắt gỏng, cau có - không quan tâm đến ý muốn, làm trái ý, làm phật ý, làm mếch lòng - trông gớm guốc, hãm tài - cứng, rắn, rắn chắc, cứng cáp, thô cứng, gay gắt, hà khắc, khắc nghiệt, nghiêm khắc, không thương xót, không có tính cứng rắn, cứng cỏi, hắc, keo cú, chi li, nặng, nặng nề, gay go, khó khăn - gian khổ, hắc búa, không thể chối câi được, không bác bỏ được, rõ rành rành, cao, đứng giá, kêu, bằng đồng, bằng kim loại, có nồng độ rượu cao, hết sức cố gắng, tích cực, chắc, mạnh, nhiều - cứng rắn, chật vật, sát, gần, sát cạnh - tàn tệ, vừa mới, chỉ vừa mới, chỉ vừa phải, hầu như không - - không mến khách, không ở được, không trú ngụ được - thù địch, không thân thiện, độc hại - gồ ghề, lởm chởm, xù xì, thô kệch, không đều, hay quàu quạu, vất vả, khó nhọc, gian truân, khổ hạnh, trúc trắc, chối tai, khoẻ mạnh, vạm vỡ - chua, bị chua, lên men, ẩm, ướt, ấm là lạnh, hay cáu bắn, khó tính, chanh chua, tồi, kém - hay hờn dỗi, sưng sỉa, tối tăm ảm đạm - buồn rầu, ủ rũ - không uốn cong được, bất khuất - không thân mật, cừu địch, bất lợi, không thuận lợi - kiếm nhã, thiếu lịch sự, không có lòng tốt, không tử tế - không tốt, tàn nhẫn, ác - không âu yếm, không có tình = unfreundlich + = unfreundlich + = unfreundlich sprechen +</t>
        </is>
      </c>
    </row>
    <row r="19719">
      <c r="A19719" t="inlineStr">
        <is>
          <t>Unfreundlichkeit</t>
        </is>
      </c>
      <c r="B19719" t="inlineStr"/>
      <c r="C19719" t="inlineStr"/>
      <c r="D19719" t="inlineStr">
        <is>
          <t>sự buồn ủ rũ, sự ỉu xìu, sự âm u, sự ảm đạm, sự không vui vẻ, sự miễn cưỡng, sự bất đắc dĩ - sự không thân mật, sự cừu địch - lòng không tử tế, tính tàn nhẫn</t>
        </is>
      </c>
    </row>
    <row r="19720">
      <c r="A19720" t="inlineStr">
        <is>
          <t>unfruchtbar</t>
        </is>
      </c>
      <c r="B19720" t="inlineStr"/>
      <c r="C19720" t="inlineStr"/>
      <c r="D19720" t="inlineStr">
        <is>
          <t>lẫn, quẫn, rối, thối, hỏng, ung - khô cằn, khô khan, vô vị - cằn cỗi, không có quả, hiếm hoi, không sinh đẻ, không đem lại kết quả - không ra quả, không có kết quả, thất bại, vô ích - không có hiệu quả, không đáng kể, phù phiếm - đói, cảm thấy đói, ra vẻ đói ăn, làm cho thấy đói, gợi thèm, khao khát, thèm khát, ham muốn, xấu - không màu mỡ - tẻ nhạt, không hấp dẫn, không gợi cảm, nghèo nàn, ít ỏi - gầy còm, gầy gò, khẳng khiu, hom hem, nghèo, xoàng, sơ sài, đạm bạc - bần cùng, tồi, kém, yếu, thô thiển, đáng thương, tội nghiệp, đáng khinh, tầm thường, hèn nhát, hèn hạ - không sinh sản, không kết quả, vô trùng - không tốt, không có lợi - bạc, vô ơn, bội nghĩa, bạc bẽo, không thú vị - không sinh lợi, phi sản xuất = unfruchtbar machen +</t>
        </is>
      </c>
    </row>
    <row r="19721">
      <c r="A19721" t="inlineStr">
        <is>
          <t>Unfruchtbarkeit</t>
        </is>
      </c>
      <c r="B19721" t="inlineStr"/>
      <c r="C19721" t="inlineStr"/>
      <c r="D19721" t="inlineStr">
        <is>
          <t>sự khô cằn, sự khô khan, sự vô vị - sự cằn cỗi, sự không sinh đẻ, sự khô khan ) - sự không có quả, sự không có kết quả, sự vô ích - tính không màu mỡ - sự mất khả năng sinh đẻ, tính không sinh sản - tình trạng không tốt, tình trạng không màu mỡ, sự thất bại, sự không có lợi - tính không sinh lợi, tính phi sản xuất</t>
        </is>
      </c>
    </row>
    <row r="19722">
      <c r="A19722" t="inlineStr">
        <is>
          <t>Unfug</t>
        </is>
      </c>
      <c r="B19722" t="inlineStr"/>
      <c r="C19722" t="inlineStr"/>
      <c r="D19722" t="inlineStr">
        <is>
          <t>phép ma, yêu thuật, quỷ thuật, hành động hung ác, tính hung ác, tính ác độc - chuyện vớ vẩn, chuyện tào lao, trò gian trá, trò xảo trá - kẹo mềm, chuyện tầm phào, chuyện láo, chuyện ba láp, bản tin giờ chót, chuyện làm vội vàng, việc làm chấp vá vụng về, việc làm giả dối - điều ác, việc ác, mối hại, mối nguy hại, sự tổn hại, mối phiền luỵ, trò tinh nghịch, trò tinh quái, trò láu cá, sự ranh mãnh, sự láu lỉnh, sự hóm hỉnh, mối bất hoà, trò quỷ, đồ quỷ quái - lời nói vô lý, lời nói vô nghĩa, chuyện vô lý, lời nói càn, lời nói bậy, hành động ngu dại, hành động bậy bạ - mối gây thiệt hại, mối gây khó chịu, mối làm phiền toái, mối làm rầy, mối làm phiền - giẻ, giẻ rách, quần áo rách tả tơi, giẻ cũ để làm giấy, mảnh vải, mảnh buồm, mảnh, mảnh vụn, mảnh tả tơi, một tí, mảy may, báo lá cải, báo giẻ rách, cờ rách, khăn tay giẻ rách, bức màn giẻ rách... - đá lợp nhà, cát kết thô, sự la lối om sòm, sự phá rối, trò đùa nghịch = der grobe Unfug + = Unfug treiben + = Unfug anstellen + = mach keinen Unfug! + = zu Unfug aufgelegt sein +</t>
        </is>
      </c>
    </row>
    <row r="19723">
      <c r="A19723" t="inlineStr">
        <is>
          <t>ungangbar</t>
        </is>
      </c>
      <c r="B19723" t="inlineStr"/>
      <c r="C19723" t="inlineStr"/>
      <c r="D19723" t="inlineStr">
        <is>
          <t>không thể qua được, không thể vượt qua được - không thể thi hành được, không thể thực hiện được, khó dùng, không thể điều khiển được, không thể đi được, khó chơi, khó giao du</t>
        </is>
      </c>
    </row>
    <row r="19724">
      <c r="A19724" t="inlineStr">
        <is>
          <t>ungastlich</t>
        </is>
      </c>
      <c r="B19724" t="inlineStr"/>
      <c r="C19724" t="inlineStr"/>
      <c r="D19724" t="inlineStr">
        <is>
          <t>không mến khách, không ở được, không trú ngụ được</t>
        </is>
      </c>
    </row>
    <row r="19725">
      <c r="A19725" t="inlineStr">
        <is>
          <t>ungeachtet</t>
        </is>
      </c>
      <c r="B19725" t="inlineStr"/>
      <c r="C19725" t="inlineStr"/>
      <c r="D19725" t="inlineStr">
        <is>
          <t>mặc dù, dù, dẫu - không kể, bất chấp - cũng cứ, ấy thế mà, tuy thế mà, tuy nhiên, tuy - không đếm xỉa tới, không chú ý tới = dessen ungeachtet +</t>
        </is>
      </c>
    </row>
    <row r="19726">
      <c r="A19726" t="inlineStr">
        <is>
          <t>ungeahnt</t>
        </is>
      </c>
      <c r="B19726" t="inlineStr"/>
      <c r="C19726" t="inlineStr"/>
      <c r="D19726" t="inlineStr">
        <is>
          <t>không mơ tưởng đến, không ngờ - không bị nghi ngờ - không dè, không ai nghĩ tới</t>
        </is>
      </c>
    </row>
    <row r="19727">
      <c r="A19727" t="inlineStr">
        <is>
          <t>ungebeten</t>
        </is>
      </c>
      <c r="B19727" t="inlineStr"/>
      <c r="C19727" t="inlineStr"/>
      <c r="D19727" t="inlineStr">
        <is>
          <t>không được mời, không được yêu cầu, không ai bảo - tự ý, không mời mà đến - - không yêu cầu, không khẩn nài</t>
        </is>
      </c>
    </row>
    <row r="19728">
      <c r="A19728" t="inlineStr">
        <is>
          <t>ungebildet</t>
        </is>
      </c>
      <c r="B19728" t="inlineStr"/>
      <c r="C19728" t="inlineStr"/>
      <c r="D19728" t="inlineStr">
        <is>
          <t>dã man, man rợ, hung ác, tàn bạo, không phải là Hy lạp, không phải là La tinh, không phải là người Hy lạp, ở ngoài đế quốc La mã, không phải là người theo đạo Cơ đốc - ngoại quốc - ngu dốt, dốt nát, không biết - mù chữ, thất học, dốt đặc, không hiểu biết gì - khiếm nhã, bất lịch sự, vô lễ, láo xược, thô lỗ, thô sơ, không văn minh, mạnh mẽ, dữ dội, đột ngột, tráng kiện, khoẻ mạnh - không xong, không hoàn thành, không thực hiện, bỏ dở, bất tài - mất dạy - kém giáo dục, vô giáo dục, thô tục, không phải thật nòi - không được giáo dục, vô học, không có học thức - - không được học, tự nhiên, không được rèn luyện - thông thường, thường, thông tục, thô bỉ = ganz ungebildet +</t>
        </is>
      </c>
    </row>
    <row r="19729">
      <c r="A19729" t="inlineStr">
        <is>
          <t>ungebleicht</t>
        </is>
      </c>
      <c r="B19729" t="inlineStr"/>
      <c r="C19729" t="inlineStr"/>
      <c r="D19729" t="inlineStr">
        <is>
          <t>mộc, chưa chuội trắng</t>
        </is>
      </c>
    </row>
    <row r="19730">
      <c r="A19730" t="inlineStr">
        <is>
          <t>ungeboren</t>
        </is>
      </c>
      <c r="B19730" t="inlineStr"/>
      <c r="C19730" t="inlineStr"/>
      <c r="D19730" t="inlineStr">
        <is>
          <t>chưa sinh, sau này, trong tương lai</t>
        </is>
      </c>
    </row>
    <row r="19731">
      <c r="A19731" t="inlineStr">
        <is>
          <t>ungebraucht</t>
        </is>
      </c>
      <c r="B19731" t="inlineStr"/>
      <c r="C19731" t="inlineStr"/>
      <c r="D19731" t="inlineStr">
        <is>
          <t>sẵn sàng để dùng, chưa dùng vào việc gì rõ rệt, không ai chiếm giữ, không thuộc của ai - không dùng, không được sử dụng, không có việc làm, thất nghiệp - chưa dùng đến, không quen = ungebraucht beiseite legen +</t>
        </is>
      </c>
    </row>
    <row r="19732">
      <c r="A19732" t="inlineStr">
        <is>
          <t>ungebrochen</t>
        </is>
      </c>
      <c r="B19732" t="inlineStr"/>
      <c r="C19732" t="inlineStr"/>
      <c r="D19732" t="inlineStr">
        <is>
          <t>không cúi, không khòm, bất khuất - không bị bẻ gãy, không sứt mẻ, nguyên vẹn, không cày, chưa cày, không được tập cho thuần, không bị phá, không bị phá vỡ, không bị chọc thủng, không bị va chạm, không bị gián đoạn - không giảm sút, không nao núng, không suy sụp</t>
        </is>
      </c>
    </row>
    <row r="19733">
      <c r="A19733" t="inlineStr">
        <is>
          <t>ungebunden</t>
        </is>
      </c>
      <c r="B19733" t="inlineStr"/>
      <c r="C19733" t="inlineStr"/>
      <c r="D19733" t="inlineStr">
        <is>
          <t>tự do, không mất tiền, không phải trả tiền, được miễn, không bị, khỏi phải, thoát được, rảnh, không có người ở, không có người giữ chỗ, lỏng, không bọ ràng buộc, suồng sã, xấc láo - tục, thanh thoát, uyển chuyển, mềm mại, dễ dàng, rộng rãi, hào phóng, phong phú, nhiều, thông, thông suốt, tự nguyện, tự ý, được đặc quyền, được quyền sử dụng và ra vào, xiên gió - trong một phạm vi rộng lớn, không bó hẹp, phóng túng - không chặt, chùng, không căng, không khít, rời ra, lung lay, long ra, lòng thòng, rộng lùng thùng, lùng nhùng, xốp, mềm, dễ cày, dễ làm tơi, lẻ, nhỏ, mơ hồ, không rõ ràng, không chính xác - không chặt chẽ, phóng, phóng đâng, không nghiêm, ẩu, bừa bâi..., yếu, hay ỉa chảy - không bị kiềm chế, không bị trói buộc, không bị ràng buộc, không bi tịch biên để trả nợ, không ở phiên chế của đại đoàn, không ở đại học nào - được cởi trói, được cởi ra, được tháo ra, đóng tạm - đ được cởi dây, đ được tháo dây, đ được cởi nút, đ được cởi trói</t>
        </is>
      </c>
    </row>
    <row r="19734">
      <c r="A19734" t="inlineStr">
        <is>
          <t>Ungebundenheit</t>
        </is>
      </c>
      <c r="B19734" t="inlineStr"/>
      <c r="C19734" t="inlineStr"/>
      <c r="D19734" t="inlineStr">
        <is>
          <t>sự tự do, nền tự do, quyền tự do, quyền tự quyết, sự miễn, sự khỏi phải, sự không có, sự thoải mái, sự xuề xoà, sự suồng sã, đặc quyền, khả năng chuyển dộng - sự độc lập, nền độc lập independency)</t>
        </is>
      </c>
    </row>
    <row r="19735">
      <c r="A19735" t="inlineStr">
        <is>
          <t>Ungeduld</t>
        </is>
      </c>
      <c r="B19735" t="inlineStr"/>
      <c r="C19735" t="inlineStr"/>
      <c r="D19735" t="inlineStr">
        <is>
          <t>sự ham, sự háo hức, sự hâm hở, sự thiết tha, sự say mê, tính hám - sự vội, sự vội vàng, sự vội vã, sự nhanh chóng, sự gấp rút, sự hấp tấp, sự khinh suất, sự thiếu suy nghĩ, sự nóng nảy - sự thiếu kiên nhẫn, sự không kiên tâm, tính nóng vội, tính nôn nóng, tính hay sốt ruột, sự không chịu đựng được, sự không dung thứ được, sự khó chịu</t>
        </is>
      </c>
    </row>
    <row r="19736">
      <c r="A19736" t="inlineStr">
        <is>
          <t>ungeehrt</t>
        </is>
      </c>
      <c r="B19736" t="inlineStr"/>
      <c r="C19736" t="inlineStr"/>
      <c r="D19736" t="inlineStr">
        <is>
          <t>không được tôn kính, không được kính trọng, bị khinh miệt, bị coi khinh</t>
        </is>
      </c>
    </row>
    <row r="19737">
      <c r="A19737" t="inlineStr">
        <is>
          <t>ungeeignet</t>
        </is>
      </c>
      <c r="B19737" t="inlineStr"/>
      <c r="C19737" t="inlineStr"/>
      <c r="D19737" t="inlineStr">
        <is>
          <t>không hợp, không thích hợp, không đúng lúc, không đúng chỗ, không phải lỗi, không phải phép, không ổn, sai, không đúng, không lịch sự, không đứng đắn, không chỉnh - không thể áp dụng được, không thể ứng dụng được, không xứng - không thích đáng, không đủ tư cách, không đủ năng lực, bất tài, vụng về - không đủ tiêu chuẩn, không đủ khả năng, không đạt tiêu chuẩn tòng quân - lạc lõng, dớ dẩn, vô lý, không có khả năng thích hợp - - không tiếp thu, không dễ bị, không dễ bị xúc cảm - không có năng lực, không có khả năng, không có thẩm quyền - không dùng được, làm cho không thích hợp, thiếu khả năng, thiếu tư cách, không đủ sức khoẻ - không đủ sức, không có các tiện nghi - không đủ trình độ, hoàn toàn, mọi mặt = ungeeignet + = ungeeignet + = ungeeignet +</t>
        </is>
      </c>
    </row>
    <row r="19738">
      <c r="A19738" t="inlineStr">
        <is>
          <t>Ungeeignetheit</t>
        </is>
      </c>
      <c r="B19738" t="inlineStr"/>
      <c r="C19738" t="inlineStr"/>
      <c r="D19738" t="inlineStr">
        <is>
          <t>sự không thích hợp, sự không đúng lúc, sự không đúng chỗ, sự không phải lối, sự không phải phép, sự sai lầm, sự không đúng, sự không lịch sự, sự không đứng đắn, sự không chỉnh - thái độ không đứng đắn, thái độ không lịch sự, thái độ không chỉnh, hành động không đứng đắn, hành động không lịch sự, hành động không chỉnh, sự dùng sai từ - sự không thích đáng, sự không đủ tư cách, sự không đủ năng lực, sự bất tài, sự vụng về</t>
        </is>
      </c>
    </row>
    <row r="19739">
      <c r="A19739" t="inlineStr">
        <is>
          <t>ungefiedert</t>
        </is>
      </c>
      <c r="B19739" t="inlineStr"/>
      <c r="C19739" t="inlineStr"/>
      <c r="D19739" t="inlineStr">
        <is>
          <t>chưa đủ lông cánh, có nhiều lông tơ, non nớt, trẻ măng, ít kinh nghiệm, thấp, trũng, dễ bị ngập nước - không có lông - người béo lùn, chim bồ câu non, chim bồ câu chưa ra ràng, gối, nệm, sofa, huỵch một cái</t>
        </is>
      </c>
    </row>
    <row r="19740">
      <c r="A19740" t="inlineStr">
        <is>
          <t>ungefragt</t>
        </is>
      </c>
      <c r="B19740" t="inlineStr"/>
      <c r="C19740" t="inlineStr"/>
      <c r="D19740" t="inlineStr">
        <is>
          <t>không được mời, không được yêu cầu, không ai bảo - không bị hỏi, không bị chất vấn, không bị nghi ngờ, không ai nghi vấn</t>
        </is>
      </c>
    </row>
    <row r="19741">
      <c r="A19741" t="inlineStr">
        <is>
          <t>ungegliedert</t>
        </is>
      </c>
      <c r="B19741" t="inlineStr"/>
      <c r="C19741" t="inlineStr"/>
      <c r="D19741" t="inlineStr">
        <is>
          <t>không rõ ràng, không nói rõ ràng được, ú ớ, không nói được, câm, không nói ra, không có tài ăn nói, không có khớp, không có đốt</t>
        </is>
      </c>
    </row>
    <row r="19742">
      <c r="A19742" t="inlineStr">
        <is>
          <t>ungehalten</t>
        </is>
      </c>
      <c r="B19742" t="inlineStr"/>
      <c r="C19742" t="inlineStr"/>
      <c r="D19742" t="inlineStr">
        <is>
          <t>giận, tức giận, cáu, nhức nhối, viêm tấy, hung dữ, dữ - bị trái ý, khó chịu, bực mình, bị quấy rầy, bị phiền hà - căm phẫn, phẫn nộ, công phẫn, đầy căm phẫn = ungehalten sein +</t>
        </is>
      </c>
    </row>
    <row r="19743">
      <c r="A19743" t="inlineStr">
        <is>
          <t>ungehemmt</t>
        </is>
      </c>
      <c r="B19743" t="inlineStr"/>
      <c r="C19743" t="inlineStr"/>
      <c r="D19743" t="inlineStr">
        <is>
          <t>không bị cản trở, không bị ngăn cản, không bị kìm hãm, không bị kiềm chế, chưa được kiểm tra, không được kiểm tra - không bị nén lại, không bị dằn lại, được th lỏng</t>
        </is>
      </c>
    </row>
    <row r="19744">
      <c r="A19744" t="inlineStr">
        <is>
          <t>Ungeheuer</t>
        </is>
      </c>
      <c r="B19744" t="inlineStr"/>
      <c r="C19744" t="inlineStr"/>
      <c r="D19744" t="inlineStr">
        <is>
          <t>quái vật, yêu quái, con vật khổng lồ, người tàn bạo, người quái ác, người gớm guốc, quái thai - yêu tinh, quỷ ăn thịt người, người xấu như quỷ, người tàn ác = das biblische Ungeheuer +</t>
        </is>
      </c>
    </row>
    <row r="19745">
      <c r="A19745" t="inlineStr">
        <is>
          <t>ungeheuer</t>
        </is>
      </c>
      <c r="B19745" t="inlineStr"/>
      <c r="C19745" t="inlineStr"/>
      <c r="D19745" t="inlineStr">
        <is>
          <t>khổng lồ, to lớn - - đồ sộ - mênh mông, bao la, rộng lớn, rất tốt, rất cừ, chiến lắm - không bờ bến, vô tận, vô vàn không đếm được, hằng hà sa số, vô hạn - mạnh, hùng cường, hùng mạnh, vĩ đại, hùng vĩ, phi thường, cực kỳ, hết sức, rất, lắm - - kỳ quái, quái dị, gớm guốc, tàn ác, ghê gớm, hoàn toàn vô lý, hoàn toàn sai - kỳ lạ, lớn lao - ầm ĩ, om sòm, náo nhiệt, sôi nổi, nhộn nhịp, thịnh vượng - khủng khiếp, kinh khủng, hết mức, cực kỳ lớn - quá chừng - dữ dội - to lớn &amp; ) = ungeheuer + = ungeheuer groß + = ungeheuer schnell + = das ist ihm ungeheuer wichtig +</t>
        </is>
      </c>
    </row>
    <row r="19746">
      <c r="A19746" t="inlineStr">
        <is>
          <t>Ungeheuerlichkeit</t>
        </is>
      </c>
      <c r="B19746" t="inlineStr"/>
      <c r="C19746" t="inlineStr"/>
      <c r="D19746" t="inlineStr">
        <is>
          <t>sự không bình thường, sự khác thường, sự dị thường, vật kỳ quái, quái vật - tính đáng kinh sợ, sự làm khiếp sợ, sự làm kinh hoàng - sự tàn ác dã man, tính tàn ác, tội ác, hành động tàn ác - sự kỳ quái, sự quái dị &amp; ), vật quái dị</t>
        </is>
      </c>
    </row>
    <row r="19747">
      <c r="A19747" t="inlineStr">
        <is>
          <t>ungehindert</t>
        </is>
      </c>
      <c r="B19747" t="inlineStr"/>
      <c r="C19747" t="inlineStr"/>
      <c r="D19747" t="inlineStr">
        <is>
          <t>không bị cản trở, không bị ngăn cản, không bị kìm hãm, không bị kiềm chế, chưa được kiểm tra, không được kiểm tra - không có gì ngăn cản, mặc sức - bị mở ra, không đậy, không được che, để trần, cởi trần, không cây cối, trơ trụi - không bị chống lại, không gặp sự đối lập</t>
        </is>
      </c>
    </row>
    <row r="19748">
      <c r="A19748" t="inlineStr">
        <is>
          <t>ungehobelt</t>
        </is>
      </c>
      <c r="B19748" t="inlineStr"/>
      <c r="C19748" t="inlineStr"/>
      <c r="D19748" t="inlineStr">
        <is>
          <t>vô giáo dục, vô lại, đểu cáng - nguyên, sống, thô, chưa luyện, chưa chín, còn xanh, không tiêu, thô thiển, chưa gọt giũa, mới phác qua, thô lỗ, lỗ mãng, tục tằn, thô bỉ, thô bạo, chưa phát triển, còn đang ủ, không biến cách - khiếm nhã, bất lịch sự, vô lễ, láo xược, thô sơ, man rợ, không văn minh, mạnh mẽ, dữ dội, đột ngột, tráng kiện, khoẻ mạnh - chưa văn minh, vụng về, hoang dã, chưa khai phá, lạ, không quen thuộc, chưa từng thấy</t>
        </is>
      </c>
    </row>
    <row r="19749">
      <c r="A19749" t="inlineStr">
        <is>
          <t>Ungehobeltheit</t>
        </is>
      </c>
      <c r="B19749" t="inlineStr"/>
      <c r="C19749" t="inlineStr"/>
      <c r="D19749" t="inlineStr">
        <is>
          <t>tính chất người hạ đẳng, tính chất tiện dân, tính thô tục, tính thô bỉ, tính mất dạy, tính cáu kỉnh, tính keo cú, tính bủn xỉn</t>
        </is>
      </c>
    </row>
    <row r="19750">
      <c r="A19750" t="inlineStr">
        <is>
          <t>Ungehorsam</t>
        </is>
      </c>
      <c r="B19750" t="inlineStr"/>
      <c r="C19750" t="inlineStr"/>
      <c r="D19750" t="inlineStr">
        <is>
          <t>sự không chịu phục tùng, sự không chịu vâng lời = der Ungehorsam +</t>
        </is>
      </c>
    </row>
    <row r="19751">
      <c r="A19751" t="inlineStr">
        <is>
          <t>ungehorsam</t>
        </is>
      </c>
      <c r="B19751" t="inlineStr"/>
      <c r="C19751" t="inlineStr"/>
      <c r="D19751" t="inlineStr">
        <is>
          <t>bướng bỉnh, ương ngạnh, vắng mặt, không tuân lệnh toà - không chịu phục tùng, không chịu vâng lời, không thấp hơn - hư, hư đốn, nghịch ngợm, thô tục, tục tĩu, nhảm - không biết vâng lời, không biết tôn kính, không biết kính trọng, không có ý thức chấp hành nhiệm vụ, không sẵn sàng chấp hành nhiệm vụ = ungehorsam +</t>
        </is>
      </c>
    </row>
    <row r="19752">
      <c r="A19752" t="inlineStr">
        <is>
          <t>ungelegen</t>
        </is>
      </c>
      <c r="B19752" t="inlineStr"/>
      <c r="C19752" t="inlineStr"/>
      <c r="D19752" t="inlineStr">
        <is>
          <t>làm lúng túng, ngăn trở - bất tiện, thiếu tiện nghi, phiền phức - không thích hợp, không đúng lúc, lạc lõng - không đúng mùa, trái mùa, trái vụ, không hợp thời - sớm, không phi mùa = ungelegen kommen +</t>
        </is>
      </c>
    </row>
    <row r="19753">
      <c r="A19753" t="inlineStr">
        <is>
          <t>ungelehrig</t>
        </is>
      </c>
      <c r="B19753" t="inlineStr"/>
      <c r="C19753" t="inlineStr"/>
      <c r="D19753" t="inlineStr">
        <is>
          <t>khó bảo, cứng đầu cứng cổ</t>
        </is>
      </c>
    </row>
    <row r="19754">
      <c r="A19754" t="inlineStr">
        <is>
          <t>ungelehrt</t>
        </is>
      </c>
      <c r="B19754" t="inlineStr"/>
      <c r="C19754" t="inlineStr"/>
      <c r="D19754" t="inlineStr">
        <is>
          <t>dốt nát</t>
        </is>
      </c>
    </row>
    <row r="19755">
      <c r="A19755" t="inlineStr">
        <is>
          <t>ungelenk</t>
        </is>
      </c>
      <c r="B19755" t="inlineStr"/>
      <c r="C19755" t="inlineStr"/>
      <c r="D19755" t="inlineStr">
        <is>
          <t>vụng về, lúng túng, ngượng ngịu, bất tiện, khó khăn, nguy hiểm, khó xử, rầy rà, rắc rối - vụng, lóng ngóng, làm vụng, không gọn, khó coi</t>
        </is>
      </c>
    </row>
    <row r="19756">
      <c r="A19756" t="inlineStr">
        <is>
          <t>ungelernt</t>
        </is>
      </c>
      <c r="B19756" t="inlineStr"/>
      <c r="C19756" t="inlineStr"/>
      <c r="D19756" t="inlineStr">
        <is>
          <t>không thạo, không khéo, không giỏi, không chuyên môn hoá, không có chuyên môn, không có kỹ thuật</t>
        </is>
      </c>
    </row>
    <row r="19757">
      <c r="A19757" t="inlineStr">
        <is>
          <t>ungelesen</t>
        </is>
      </c>
      <c r="B19757" t="inlineStr"/>
      <c r="C19757" t="inlineStr"/>
      <c r="D19757" t="inlineStr">
        <is>
          <t>không đọc, không ai đọc, không có học, dốt nát</t>
        </is>
      </c>
    </row>
    <row r="19758">
      <c r="A19758" t="inlineStr">
        <is>
          <t>ungeliebt</t>
        </is>
      </c>
      <c r="B19758" t="inlineStr"/>
      <c r="C19758" t="inlineStr"/>
      <c r="D19758" t="inlineStr">
        <is>
          <t>không được yêu, không được ưa</t>
        </is>
      </c>
    </row>
    <row r="19759">
      <c r="A19759" t="inlineStr">
        <is>
          <t>ungemischt</t>
        </is>
      </c>
      <c r="B19759" t="inlineStr"/>
      <c r="C19759" t="inlineStr"/>
      <c r="D19759" t="inlineStr">
        <is>
          <t>không pha</t>
        </is>
      </c>
    </row>
    <row r="19760">
      <c r="A19760" t="inlineStr">
        <is>
          <t>ungenannt</t>
        </is>
      </c>
      <c r="B19760" t="inlineStr"/>
      <c r="C19760" t="inlineStr"/>
      <c r="D19760" t="inlineStr">
        <is>
          <t>giấu tên, vô danh, nặc danh - không tên</t>
        </is>
      </c>
    </row>
    <row r="19761">
      <c r="A19761" t="inlineStr">
        <is>
          <t>ungenau</t>
        </is>
      </c>
      <c r="B19761" t="inlineStr"/>
      <c r="C19761" t="inlineStr"/>
      <c r="D19761" t="inlineStr">
        <is>
          <t>không đúng, sai, trật - không chỉnh, còn đầy lỗi, không đứng đắn - không chính xác - lỏng, không chặt, chùng, không căng, không khít, rời ra, lung lay, long ra, lòng thòng, rộng lùng thùng, lùng nhùng, xốp, mềm, dễ cày, dễ làm tơi, lẻ, nhỏ, mơ hồ, không rõ ràng, không chặt chẽ - phóng, phóng đâng, phóng túng, không nghiêm, ẩu, bừa bâi..., yếu, hay ỉa chảy - không trung thành, phản bội, không trung thực, sai sự thật - không chân thành, gi dối</t>
        </is>
      </c>
    </row>
    <row r="19762">
      <c r="A19762" t="inlineStr">
        <is>
          <t>Ungenauigkeit</t>
        </is>
      </c>
      <c r="B19762" t="inlineStr"/>
      <c r="C19762" t="inlineStr"/>
      <c r="D19762" t="inlineStr">
        <is>
          <t>tính không chính xác, tính không đúng, tính mơ hồ - sự không thích hợp, sự không đúng lúc, sự không đúng chỗ, sự không phải lối, sự không phải phép, sự sai lầm, sự không đúng, sự không lịch sự, sự không đứng đắn, sự không chỉnh - thái độ không đứng đắn, thái độ không lịch sự, thái độ không chỉnh, hành động không đứng đắn, hành động không lịch sự, hành động không chỉnh, sự dùng sai từ - sự sai, điểm không đúng, điểm sai - - sự không chính xác - trạng thái lỏng, trạng thái chùng, trạng thái không căng, trạng thái giãn, trạng thái lòng thòng, trạng thái rộng, trạng thái lùng thùng, trạng thái xốp, trạng thái dễ làm cho tơi ra - tính không chặt chẽ, tính phóng, tính phóng đãng, tính phóng túng, tính không nghiêm, tính ẩu, tính bừa bâi..., bệnh yếu ruột</t>
        </is>
      </c>
    </row>
    <row r="19763">
      <c r="A19763" t="inlineStr">
        <is>
          <t>ungeordnet</t>
        </is>
      </c>
      <c r="B19763" t="inlineStr"/>
      <c r="C19763" t="inlineStr"/>
      <c r="D19763" t="inlineStr">
        <is>
          <t>quá mức, quá xá, quá quắt, quá chừng, thất thường - không sắp xếp, không sắp đặt trước</t>
        </is>
      </c>
    </row>
    <row r="19764">
      <c r="A19764" t="inlineStr">
        <is>
          <t>ungepflegt</t>
        </is>
      </c>
      <c r="B19764" t="inlineStr"/>
      <c r="C19764" t="inlineStr"/>
      <c r="D19764" t="inlineStr">
        <is>
          <t>không có người đi theo, không chăm sóc, bỏ mặc - không chải, bù xù, rối bù, lôi thôi lếch thếch, mọc um tùm, cẩu thả, không chải chuốt - xốc xếch, lôi thôi, lếch thếch, rối, không chi, lộn xộn, bừa b i, không sắp xếp gọn</t>
        </is>
      </c>
    </row>
    <row r="19765">
      <c r="A19765" t="inlineStr">
        <is>
          <t>ungerade</t>
        </is>
      </c>
      <c r="B19765" t="inlineStr"/>
      <c r="C19765" t="inlineStr"/>
      <c r="D19765" t="inlineStr">
        <is>
          <t>lẻ, cọc cạch, thừa, dư, trên, có lẻ, vặt, lặt vặt, linh tinh, kỳ cục, kỳ quặc, rỗi rãi, rảnh rang, bỏ trống, để không = ungerade +</t>
        </is>
      </c>
    </row>
    <row r="19766">
      <c r="A19766" t="inlineStr">
        <is>
          <t>ungeraten</t>
        </is>
      </c>
      <c r="B19766" t="inlineStr"/>
      <c r="C19766" t="inlineStr"/>
      <c r="D19766" t="inlineStr">
        <is>
          <t>mất dạy, vô giáo dục - ương ngạnh, bướng bỉnh, hay thay đổi, bất thường</t>
        </is>
      </c>
    </row>
    <row r="19767">
      <c r="A19767" t="inlineStr">
        <is>
          <t>ungerecht</t>
        </is>
      </c>
      <c r="B19767" t="inlineStr"/>
      <c r="C19767" t="inlineStr"/>
      <c r="D19767" t="inlineStr">
        <is>
          <t>có hại, làm hại, thoá mạ - bất công, không công bằng, thiên vị, không ngay thẳng, không đúng đắn, gian tà, gian lận, quá chừng, quá mức, thái quá - phi lý, trái lẽ, bất chính, không chính đáng, không đúng, sai - không lưng thiện, ác - không đáng, vô lý, thiệt hại cho, tổn hại cho, trái luật, phi pháp</t>
        </is>
      </c>
    </row>
    <row r="19768">
      <c r="A19768" t="inlineStr">
        <is>
          <t>ungerechtfertigt</t>
        </is>
      </c>
      <c r="B19768" t="inlineStr"/>
      <c r="C19768" t="inlineStr"/>
      <c r="D19768" t="inlineStr">
        <is>
          <t>không cần thiết, không đáng - quá, quá mức, quá chừng, quá đáng, không đúng giờ, không đúng lúc - vô lý, không biết điều, không phi chăng</t>
        </is>
      </c>
    </row>
    <row r="19769">
      <c r="A19769" t="inlineStr">
        <is>
          <t>Ungerechtigkeit</t>
        </is>
      </c>
      <c r="B19769" t="inlineStr"/>
      <c r="C19769" t="inlineStr"/>
      <c r="D19769" t="inlineStr">
        <is>
          <t>tính không công bằng, sự không công bằng - iniquitousness, điều trái với đạo lý, điều tội lỗi, điều hết sức bất công - sự bất công, việc bất công - tính bất công, tính phi lý, tính không đúng - điều xấu, điều không tốt, mặt xấu, cái xấu, điều sai trái, điều bất công, điều thiệt hại, điều tổn hại</t>
        </is>
      </c>
    </row>
    <row r="19770">
      <c r="A19770" t="inlineStr">
        <is>
          <t>ungeregelt</t>
        </is>
      </c>
      <c r="B19770" t="inlineStr"/>
      <c r="C19770" t="inlineStr"/>
      <c r="D19770" t="inlineStr">
        <is>
          <t>quá mức, quá xá, quá quắt, quá chừng, thất thường - không đều, không theo quy luật, không đúng quy cách, không chính quy, không đúng lễ giáo, không theo quy tắc</t>
        </is>
      </c>
    </row>
    <row r="19771">
      <c r="A19771" t="inlineStr">
        <is>
          <t>ungereimt</t>
        </is>
      </c>
      <c r="B19771" t="inlineStr"/>
      <c r="C19771" t="inlineStr"/>
      <c r="D19771" t="inlineStr">
        <is>
          <t>vô lý, ngu xuẩn, ngớ ngẩn, buồn cười, lố bịch</t>
        </is>
      </c>
    </row>
    <row r="19772">
      <c r="A19772" t="inlineStr">
        <is>
          <t>Ungereimtheit</t>
        </is>
      </c>
      <c r="B19772" t="inlineStr"/>
      <c r="C19772" t="inlineStr"/>
      <c r="D19772" t="inlineStr">
        <is>
          <t>sự vô lý, sự ngu xuẩn, sự ngớ ngẩn, điều vô lý, điều ngớ ngẩn</t>
        </is>
      </c>
    </row>
    <row r="19773">
      <c r="A19773" t="inlineStr">
        <is>
          <t>ungern</t>
        </is>
      </c>
      <c r="B19773" t="inlineStr"/>
      <c r="C19773" t="inlineStr"/>
      <c r="D19773" t="inlineStr">
        <is>
          <t>miễn cưỡng, bất đắc dĩ, không thích, không sẵn lòng, trơ trơ, chống lại, khó bảo, khó làm - không bằng lòng, không vui lòng, không thiện ý = ungern tun + = nur ungern +</t>
        </is>
      </c>
    </row>
    <row r="19774">
      <c r="A19774" t="inlineStr">
        <is>
          <t>ungerufen</t>
        </is>
      </c>
      <c r="B19774" t="inlineStr"/>
      <c r="C19774" t="inlineStr"/>
      <c r="D19774" t="inlineStr">
        <is>
          <t>không được gọi, không được mời</t>
        </is>
      </c>
    </row>
    <row r="19775">
      <c r="A19775" t="inlineStr">
        <is>
          <t>ungesagt</t>
        </is>
      </c>
      <c r="B19775" t="inlineStr"/>
      <c r="C19775" t="inlineStr"/>
      <c r="D19775" t="inlineStr">
        <is>
          <t>không nói ra, chưa nói ra - không kể lại, không kể xiết, không biết bao nhiêu mà kể</t>
        </is>
      </c>
    </row>
    <row r="19776">
      <c r="A19776" t="inlineStr">
        <is>
          <t>ungesalzen</t>
        </is>
      </c>
      <c r="B19776" t="inlineStr"/>
      <c r="C19776" t="inlineStr"/>
      <c r="D19776" t="inlineStr">
        <is>
          <t>tươi, tươi tắn, mơn mởn, còn rõ rệt, chưa phai mờ, trong sạch, tươi mát, mát mẻ, mới, vừa mới tới, vừa mới ra, non nớt, ít kinh nghiệm, không mặn, không chát, ngọt, khoẻ khắn, sảng khoái - khoẻ mạnh, lanh lợi, hỗn xược, xấc láo, sỗ sàng, ngà ngà say, chếnh choáng, vừa mới có sữa - không ướp muối, không có muối = ungesalzen +</t>
        </is>
      </c>
    </row>
    <row r="19777">
      <c r="A19777" t="inlineStr">
        <is>
          <t>ungesattelt</t>
        </is>
      </c>
      <c r="B19777" t="inlineStr"/>
      <c r="C19777" t="inlineStr"/>
      <c r="D19777" t="inlineStr">
        <is>
          <t>ở trần</t>
        </is>
      </c>
    </row>
    <row r="19778">
      <c r="A19778" t="inlineStr">
        <is>
          <t>Ungeschicklichkeit</t>
        </is>
      </c>
      <c r="B19778" t="inlineStr"/>
      <c r="C19778" t="inlineStr"/>
      <c r="D19778" t="inlineStr">
        <is>
          <t>sự vụng về, sự lúng túng, sự ngượng nghịu, sự bất tiện, sự khó khăn, sự khó xử, sự rắc rối - sự không khéo léo - sự không thích hợp, sự không thích đáng, sự không đủ tư cách, sự không đủ năng lực, sự bất tài</t>
        </is>
      </c>
    </row>
    <row r="19779">
      <c r="A19779" t="inlineStr">
        <is>
          <t>ungeschickt</t>
        </is>
      </c>
      <c r="B19779" t="inlineStr"/>
      <c r="C19779" t="inlineStr"/>
      <c r="D19779" t="inlineStr">
        <is>
          <t>vụng về, lúng túng, ngượng ngịu, bất tiện, khó khăn, nguy hiểm, khó xử, rầy rà, rắc rối - vụng, lóng ngóng, làm vụng, không gọn, khó coi - nhút nhát rụt rè - không thích hợp, không thích đáng, không đủ tư cách, không đủ năng lực, bất tài - không chuyên môn, không thạo - ngớ ngẩn, khờ dại - không khôn khéo - khiếm nhã, bất lịch sự, vô lễ, láo xược, thô lỗ, thô sơ, man rợ, không văn minh, mạnh mẽ, dữ dội, đột ngột, tráng kiện, khoẻ mạnh - lười, nhác, bất lực, hèn kém, không biết xoay xở, vô hiệu quả - long ngóng, vô duyên - khó sử dụng - không khéo = ungeschickt + = ungeschickt spielen + = ungeschickt handhaben +</t>
        </is>
      </c>
    </row>
    <row r="19780">
      <c r="A19780" t="inlineStr">
        <is>
          <t>ungeschlacht</t>
        </is>
      </c>
      <c r="B19780" t="inlineStr"/>
      <c r="C19780" t="inlineStr"/>
      <c r="D19780" t="inlineStr">
        <is>
          <t>to lớn, đồ sộ, kềnh càng, tầm vóc to lớn - kém, tồi tàn, to cánh, to sợi, không mịn, thô, thô lỗ, lỗ mãng, thô tục, tục tĩu - to lớn mà vụng về, nặng nề và vụng về - khiếm nhã, bất lịch sự, vô lễ, láo xược, thô sơ, man rợ, không văn minh, mạnh mẽ, dữ dội, đột ngột, tráng kiện, khoẻ mạnh - chưa văn minh, vụng về, hoang dã, chưa khai phá, lạ, không quen thuộc, chưa từng thấy</t>
        </is>
      </c>
    </row>
    <row r="19781">
      <c r="A19781" t="inlineStr">
        <is>
          <t>ungeschlagen</t>
        </is>
      </c>
      <c r="B19781" t="inlineStr"/>
      <c r="C19781" t="inlineStr"/>
      <c r="D19781" t="inlineStr">
        <is>
          <t>chưa ai thắng nổi, chưa bị đánh bại, chưa bị phá, chưa có bước chân người đi</t>
        </is>
      </c>
    </row>
    <row r="19782">
      <c r="A19782" t="inlineStr">
        <is>
          <t>ungeschliffen</t>
        </is>
      </c>
      <c r="B19782" t="inlineStr"/>
      <c r="C19782" t="inlineStr"/>
      <c r="D19782" t="inlineStr">
        <is>
          <t>kém, tồi tàn, to cánh, to sợi, không mịn, thô, thô lỗ, lỗ mãng, thô tục, tục tĩu - khiếm nhã, bất lịch sự, vô lễ, láo xược, thô sơ, man rợ, không văn minh, mạnh mẽ, dữ dội, đột ngột, tráng kiện, khoẻ mạnh - không cắt, chưa cắt, chưa gặt, không rọc - không bóng, không láng, không thanh nhã, không tao nhã, không trau chuốt</t>
        </is>
      </c>
    </row>
    <row r="19783">
      <c r="A19783" t="inlineStr">
        <is>
          <t>Ungeschliffenheit</t>
        </is>
      </c>
      <c r="B19783" t="inlineStr"/>
      <c r="C19783" t="inlineStr"/>
      <c r="D19783" t="inlineStr">
        <is>
          <t>tính cục mịch, tính thô lỗ, tính quê mùa</t>
        </is>
      </c>
    </row>
    <row r="19784">
      <c r="A19784" t="inlineStr">
        <is>
          <t>ungeschminkt</t>
        </is>
      </c>
      <c r="B19784" t="inlineStr"/>
      <c r="C19784" t="inlineStr"/>
      <c r="D19784" t="inlineStr">
        <is>
          <t>hói, trọc trụi, không che đậy, lộ liễu, phô bày ra rành rành, nghèo nàn, khô khan, tẻ, có lang trắng ở mặt - cùn, lỗ mãng, không giữ ý tứ, thẳng thừng, toạc móng heo, đần, đần độn, tù - rộng, bao la, mênh mông, rộng rãi, khoáng đạt, phóng khoáng, rõ, rõ ràng, thô tục, tục tĩu, khái quát đại cương, chung, chính, nặng, hoàn toàn - rõ rệt, đơn giản, dễ hiểu, không viết bằng mật mã, giản dị, thường, đơn sơ, mộc mạc, chất phác, ngay thẳng, thẳng thắn, trơn, một màu, xấu, thô - không tô màu, không màu sắc, không thêu dệt tô vễ thêm - không đánh véc ni, không quét sn dầu, không tô son điểm phấn, tự nhiên</t>
        </is>
      </c>
    </row>
    <row r="19785">
      <c r="A19785" t="inlineStr">
        <is>
          <t>ungeschoren</t>
        </is>
      </c>
      <c r="B19785" t="inlineStr"/>
      <c r="C19785" t="inlineStr"/>
      <c r="D19785" t="inlineStr">
        <is>
          <t>không xén lông, không cạo = jemanden ungeschoren lassen +</t>
        </is>
      </c>
    </row>
    <row r="19786">
      <c r="A19786" t="inlineStr">
        <is>
          <t>ungeschult</t>
        </is>
      </c>
      <c r="B19786" t="inlineStr"/>
      <c r="C19786" t="inlineStr"/>
      <c r="D19786" t="inlineStr">
        <is>
          <t>không được học, dốt nát, tự nhiên, không được rèn luyện</t>
        </is>
      </c>
    </row>
    <row r="19787">
      <c r="A19787" t="inlineStr">
        <is>
          <t>ungesehen</t>
        </is>
      </c>
      <c r="B19787" t="inlineStr"/>
      <c r="C19787" t="inlineStr"/>
      <c r="D19787" t="inlineStr">
        <is>
          <t>không thấy, không nhìn thấy được, vô hình, không xem trước, không chuẩn bị trước</t>
        </is>
      </c>
    </row>
    <row r="19788">
      <c r="A19788" t="inlineStr">
        <is>
          <t>ungesellig</t>
        </is>
      </c>
      <c r="B19788" t="inlineStr"/>
      <c r="C19788" t="inlineStr"/>
      <c r="D19788" t="inlineStr">
        <is>
          <t>phản xã hội - khó gần, khó chan hoà</t>
        </is>
      </c>
    </row>
    <row r="19789">
      <c r="A19789" t="inlineStr">
        <is>
          <t>ungesetzlich</t>
        </is>
      </c>
      <c r="B19789" t="inlineStr"/>
      <c r="C19789" t="inlineStr"/>
      <c r="D19789" t="inlineStr">
        <is>
          <t>không hợp pháp, trái luật - không chính đáng, đẻ hoang - phi pháp, bất chính - liều, liều lĩnh - bất công, không công bằng, không đáng, vô lý, thiệt hại cho, tổn hại cho</t>
        </is>
      </c>
    </row>
    <row r="19790">
      <c r="A19790" t="inlineStr">
        <is>
          <t>ungesiebt</t>
        </is>
      </c>
      <c r="B19790" t="inlineStr"/>
      <c r="C19790" t="inlineStr"/>
      <c r="D19790" t="inlineStr">
        <is>
          <t>không chọn lọc, không hái</t>
        </is>
      </c>
    </row>
    <row r="19791">
      <c r="A19791" t="inlineStr">
        <is>
          <t>ungesittet</t>
        </is>
      </c>
      <c r="B19791" t="inlineStr"/>
      <c r="C19791" t="inlineStr"/>
      <c r="D19791" t="inlineStr">
        <is>
          <t>dã man, man rợ, thô lỗ, không có văn hoá - - hung ác, tàn bạo, không phải là Hy lạp, không phải là La tinh, không phải là người Hy lạp, ở ngoài đế quốc La mã, không phải là người theo đạo Cơ đốc, ngoại quốc - chưa khai hoá, còn mọi rợ, không văn minh</t>
        </is>
      </c>
    </row>
    <row r="19792">
      <c r="A19792" t="inlineStr">
        <is>
          <t>ungesund</t>
        </is>
      </c>
      <c r="B19792" t="inlineStr"/>
      <c r="C19792" t="inlineStr"/>
      <c r="D19792" t="inlineStr">
        <is>
          <t>không vệ sinh, bẩn thỉu - bệnh tật, ốm yếu, không lành mạnh - hay ốm, có vẻ ốm yếu, đau yếu, gầy yếu, xanh, xanh xao, độc, tanh, làm buồn nôn, uỷ mị, ẻo lả - yếu đuối ốm đau, hại sức khoẻ, bệnh hoạn, nguy hiểm, trống - không hợp vệ sinh, thiếu vệ sinh, hại cho sức khoẻ - ôi, thiu, hỏng, xấu, mọt, mục, hay đau ốm, hư hỏng, không tốt, không đúng, không có căn cứ, không chính đáng, không lưng thiện, không say - không lành = ungesund + = ungesund feucht +</t>
        </is>
      </c>
    </row>
    <row r="19793">
      <c r="A19793" t="inlineStr">
        <is>
          <t>Ungesundheit</t>
        </is>
      </c>
      <c r="B19793" t="inlineStr"/>
      <c r="C19793" t="inlineStr"/>
      <c r="D19793" t="inlineStr">
        <is>
          <t>tình trạng đau yếu, tình trạng bệnh hoạn, sự xanh xao, mùi tanh, mùi buồn nôn</t>
        </is>
      </c>
    </row>
    <row r="19794">
      <c r="A19794" t="inlineStr">
        <is>
          <t>ungeteilt</t>
        </is>
      </c>
      <c r="B19794" t="inlineStr"/>
      <c r="C19794" t="inlineStr"/>
      <c r="D19794" t="inlineStr">
        <is>
          <t>toàn bộ, toàn thể, toàn vẹn, hoàn toàn, thành một khối, thành một mảng, liền, không thiến, không hoạn, nguyên chất - không bị chia, trọn vẹn</t>
        </is>
      </c>
    </row>
    <row r="19795">
      <c r="A19795" t="inlineStr">
        <is>
          <t>ungetragen</t>
        </is>
      </c>
      <c r="B19795" t="inlineStr"/>
      <c r="C19795" t="inlineStr"/>
      <c r="D19795" t="inlineStr">
        <is>
          <t>chưa mòn, chưa cũ, còn mới</t>
        </is>
      </c>
    </row>
    <row r="19796">
      <c r="A19796" t="inlineStr">
        <is>
          <t>Ungewisse</t>
        </is>
      </c>
      <c r="B19796" t="inlineStr"/>
      <c r="C19796" t="inlineStr"/>
      <c r="D19796" t="inlineStr">
        <is>
          <t>bóng tối, chỗ tối, lúc đêm tối, lúc trời tối, màu tối, sự tối tăm, sự ngu dốt, sự không biết gì = der Sprung ins Ungewisse +</t>
        </is>
      </c>
    </row>
    <row r="19797">
      <c r="A19797" t="inlineStr">
        <is>
          <t>ungewohnt</t>
        </is>
      </c>
      <c r="B19797" t="inlineStr"/>
      <c r="C19797" t="inlineStr"/>
      <c r="D19797" t="inlineStr">
        <is>
          <t>mới, mới mẻ, mới lạ, khác hẳn, tân tiến, tân thời, hiện đại, mới nổi, mới trong từ ghép) - lạ, xa lạ, không quen biết, kỳ lạ, kỳ dị, kỳ quặc, chưa quen - không thường xảy ra, bất thường, ít có, không quen - không biết - còn tưi, chưa khô, còn non, còn chua, còn xanh, không mắm muối, không gia vị, chưa rèn luyện, chưa thiện chiến, thiếu kinh nghiệm - không dùng, chưa dùng đến - hiếm có</t>
        </is>
      </c>
    </row>
    <row r="19798">
      <c r="A19798" t="inlineStr">
        <is>
          <t>Ungewohnte</t>
        </is>
      </c>
      <c r="B19798" t="inlineStr"/>
      <c r="C19798" t="inlineStr"/>
      <c r="D19798" t="inlineStr">
        <is>
          <t>tính bất thường, tính không quen, tính ít xy ra</t>
        </is>
      </c>
    </row>
    <row r="19799">
      <c r="A19799" t="inlineStr">
        <is>
          <t>ungewollt</t>
        </is>
      </c>
      <c r="B19799" t="inlineStr"/>
      <c r="C19799" t="inlineStr"/>
      <c r="D19799" t="inlineStr">
        <is>
          <t>không cố ý, không chủ tâm - không ai cần đến, không ai mong muốn, thừa, vô ích</t>
        </is>
      </c>
    </row>
    <row r="19800">
      <c r="A19800" t="inlineStr">
        <is>
          <t>Ungeziefer</t>
        </is>
      </c>
      <c r="B19800" t="inlineStr"/>
      <c r="C19800" t="inlineStr"/>
      <c r="D19800" t="inlineStr">
        <is>
          <t>sâu, vật hại, bọn sâu mọt, bọn vô lại = wie Ungeziefer + = voller Ungeziefer +</t>
        </is>
      </c>
    </row>
    <row r="19801">
      <c r="A19801" t="inlineStr">
        <is>
          <t>ungezogen</t>
        </is>
      </c>
      <c r="B19801" t="inlineStr"/>
      <c r="C19801" t="inlineStr"/>
      <c r="D19801" t="inlineStr">
        <is>
          <t>xấu, tồi, dở, ác, bất lương, có hại cho, nguy hiểm cho, nặng, trầm trọng, ươn, thiu, thối, hỏng, khó chịu - xấc láo, láo xược, xấc xược, lạc lõng, lạc đề, không đúng chỗ, không đúng lúc, phi lý, vô lý, không thích đáng, không thích hợp, xen vào, chõ vào, dính vào - hư, hư đốn, nghịch ngợm, thô tục, tục tĩu, nhảm - tính bất lịch sự, vô lễ, vô giáo dục, mất dạy</t>
        </is>
      </c>
    </row>
    <row r="19802">
      <c r="A19802" t="inlineStr">
        <is>
          <t>Ungezogenheit</t>
        </is>
      </c>
      <c r="B19802" t="inlineStr"/>
      <c r="C19802" t="inlineStr"/>
      <c r="D19802" t="inlineStr">
        <is>
          <t>hạnh kiểm xấu, cách cư xử xấu, cách ăn ở bậy bạ - tính hư, tính tinh nghịch, tính thô tục, tính tục tĩu, tính nhảm nhí - tính hỗn xược, tính láo xược</t>
        </is>
      </c>
    </row>
    <row r="19803">
      <c r="A19803" t="inlineStr">
        <is>
          <t>ungezwungen</t>
        </is>
      </c>
      <c r="B19803" t="inlineStr"/>
      <c r="C19803" t="inlineStr"/>
      <c r="D19803" t="inlineStr">
        <is>
          <t>ở trên cao, thoáng khí, thông khí, thoáng gió, lộng gió, vô hình, hư không, mỏng nhẹ, nhẹ nhàng, duyên dáng, uyển chuyển, vui, vui nhộn, thảnh thơi, thoải mái, ung dung, hão, hời hợt, thiếu nghiêm túc - cùn, lỗ mãng, không giữ ý tứ, thẳng thừng, toạc móng heo, đần, đần độn, tù - có phong cách kỵ sĩ - thanh thản, không lo lắng, thanh thoát, dễ, dễ dàng, dễ dãi, dễ tính, dễ thuyết phục, ít người mua, ế ẩm, easily - thuộc gia đình, thân thuộc, thân, quen thuộc, quen, thông thường, không khách khí, sỗ sàng, suồng sã, lả lơi, là tình nhân của, ăn mằm với - tự do, không mất tiền, không phải trả tiền, được miễn, không bị, khỏi phải, thoát được, rảnh, không có người ở, không có người giữ chỗ, lỏng, không bọ ràng buộc, xấc láo, tục, mềm mại - rộng rãi, hào phóng, phong phú, nhiều, thông, thông suốt, tự nguyện, tự ý, được đặc quyền, được quyền sử dụng và ra vào, xiên gió - tự nhiên, thiên nhiên, thiên tính, bẩm sinh, trời sinh, đương nhiên, tất nhiên, dĩ nhiên, không giả tạo, không màu mè, đẻ hoang, mọc tự nhiên, dại - tự động, tự phát, tự sinh, không gò bó - không xúc động, không động lòng, thản nhiên, chân thật, không bị ảnh hưởng, không bị nhiễm - không cài khuy - không bị ép buộc - không được nghiên cứu</t>
        </is>
      </c>
    </row>
    <row r="19804">
      <c r="A19804" t="inlineStr">
        <is>
          <t>Ungezwungenheit</t>
        </is>
      </c>
      <c r="B19804" t="inlineStr"/>
      <c r="C19804" t="inlineStr"/>
      <c r="D19804" t="inlineStr">
        <is>
          <t>sự thanh thản, sự thoải mái, sự không bị ràng buộc, sự thanh nhàn, sự nhàn hạ, sự dễ dàng, dự thanh thoát, sự dễ chịu, sự không bị đau đớn, sự khỏi đau - sự không lo lắng, sự thanh thoát, sự ung dung, tính dễ dãi, tính dễ thuyết phục - sự tự do, nền tự do, quyền tự do, quyền tự quyết, sự miễn, sự khỏi phải, sự không có, sự xuề xoà, sự suồng sã, đặc quyền, khả năng chuyển dộng - tính chất không theo thủ tục quy định, tính chất không chính thức, hành vi không chính thức, tính không nghi thức thân mật, điều thân mật - tính cẩu thả, tính lơ đễnh, việc cẩu thả, điều sơ suất, sự phóng túng - tính dễ gần, tính dễ chan hoà, tính thích giao du, tính thích kết bạn - tính tự động, tính tự ý, tính tự phát, tính tự sinh, tính thanh thoát, tính không gò bó - tính tự nhiên, tính không giả tạo, tính không màu mè, tính chân thật</t>
        </is>
      </c>
    </row>
    <row r="19805">
      <c r="A19805" t="inlineStr">
        <is>
          <t>Unglaube</t>
        </is>
      </c>
      <c r="B19805" t="inlineStr"/>
      <c r="C19805" t="inlineStr"/>
      <c r="D19805" t="inlineStr">
        <is>
          <t>sự không tin - - sự vô đạo, tính xảo trá, tính lật lọng, sự thất tín, sự bất trung, sự không tin cậy được - tính hoài nghi, sự ngờ vực - sự không trung thành, sự bội tín, sự không chung thuỷ conjugal infidelity), sự không theo đạo, sự không tin đạo Thiên chúa - sự thiếu lòng tin, sự hoài nghi, sự không tín ngưỡng</t>
        </is>
      </c>
    </row>
    <row r="19806">
      <c r="A19806" t="inlineStr">
        <is>
          <t>unglaubhaft</t>
        </is>
      </c>
      <c r="B19806" t="inlineStr"/>
      <c r="C19806" t="inlineStr"/>
      <c r="D19806" t="inlineStr">
        <is>
          <t>không thể tin được, lạ thường - khó tin</t>
        </is>
      </c>
    </row>
    <row r="19807">
      <c r="A19807" t="inlineStr">
        <is>
          <t>unglaublich</t>
        </is>
      </c>
      <c r="B19807" t="inlineStr"/>
      <c r="C19807" t="inlineStr"/>
      <c r="D19807" t="inlineStr">
        <is>
          <t>kỳ quái, quái dị, lập dị, đồng bóng, vô cùng to lớn, tưởng tượng, không tưởng - không thể tin được, lạ thường - xúc phạm đến công chúng, gây phẫn nộ trong công chúng, xấu xa, nhục nhã, hay gièm pha, hay nói xấu sau lưng, phỉ báng, thoá mạ - cao, phóng đại, không thật, khó tin, khoác lác, ngoa, khoe khoang - - hoàn toàn vô ý, hoàn toàn không hợp lẽ phải, táng tận lương tâm</t>
        </is>
      </c>
    </row>
    <row r="19808">
      <c r="A19808" t="inlineStr">
        <is>
          <t>ungleich</t>
        </is>
      </c>
      <c r="B19808" t="inlineStr"/>
      <c r="C19808" t="inlineStr"/>
      <c r="D19808" t="inlineStr">
        <is>
          <t>khác, khác biệt, khác nhau, tạp, nhiều - gồm nhiều loại khác nhau, linh tinh, thay đổi khác nhau - không đều, không theo quy luật, không đúng quy cách, không chính quy, không đúng lễ giáo, không theo quy tắc - lắm, hầu như - không bằng, không ngang, thật thường, không bình đẳng, không vừa sức, không kham nổi, không đồng đều từ đầu đến cuối, đoạn hay đoạn dở - không giống, không giống như</t>
        </is>
      </c>
    </row>
    <row r="19809">
      <c r="A19809" t="inlineStr">
        <is>
          <t>ungleichartig</t>
        </is>
      </c>
      <c r="B19809" t="inlineStr"/>
      <c r="C19809" t="inlineStr"/>
      <c r="D19809" t="inlineStr">
        <is>
          <t>khác, khác biệt, khác nhau, tạp, nhiều</t>
        </is>
      </c>
    </row>
    <row r="19810">
      <c r="A19810" t="inlineStr">
        <is>
          <t>Ungleichheit</t>
        </is>
      </c>
      <c r="B19810" t="inlineStr"/>
      <c r="C19810" t="inlineStr"/>
      <c r="D19810" t="inlineStr">
        <is>
          <t>sự chênh lệch, sự không bằng nhau, sự không bình đẳng, sự khác biệt, sự cách biệt, sự không tương ứng - tính nhiều dạng, tính nhiều vẻ, loại khác nhau - tính không đều, sự khác nhau, tính hay thay đổi, sự không công minh, bất đẳng thức - sự so le, sự xung đột, sự bất hoà, sự lợi thế, sự chấp, tỷ lệ</t>
        </is>
      </c>
    </row>
    <row r="19811">
      <c r="A19811" t="inlineStr">
        <is>
          <t>Ungnade</t>
        </is>
      </c>
      <c r="B19811" t="inlineStr"/>
      <c r="C19811" t="inlineStr"/>
      <c r="D19811" t="inlineStr">
        <is>
          <t>sự ghét bỏ, sự không thương yêu, tình trạng bị ghét bỏ, tình trạng không được thương yêu, sự phản đối, sự không tán thành - tình trạng bị ruồng bỏ, tình trạng không được sủng ái, tình trạng giáng chức, tình trạng bị thất thế, sự ô nhục, sự nhục nhã, sự hổ thẹn, điều ô nhục, điều nhục nhã - điều hổ thẹn = in Ungnade sein + = bei jemandem in Ungnade fallen +</t>
        </is>
      </c>
    </row>
    <row r="19812">
      <c r="A19812" t="inlineStr">
        <is>
          <t>unhaltbar</t>
        </is>
      </c>
      <c r="B19812" t="inlineStr"/>
      <c r="C19812" t="inlineStr"/>
      <c r="D19812" t="inlineStr">
        <is>
          <t>không thể bảo vệ được, không thể phòng thủ được, không thể chống giữ được, không thể bào chữa được, không thể biện hộ được, không thể bênh vực được - không giữ được, không vững, không c i được, không biện hộ được, không bo vệ được - không thể bo đm được</t>
        </is>
      </c>
    </row>
    <row r="19813">
      <c r="A19813" t="inlineStr">
        <is>
          <t>Unhaltbarkeit</t>
        </is>
      </c>
      <c r="B19813" t="inlineStr"/>
      <c r="C19813" t="inlineStr"/>
      <c r="D19813" t="inlineStr">
        <is>
          <t>tính không giữ được, tính không vững, tính không c i được, tính không bo vệ được - tính không thể bo đm được</t>
        </is>
      </c>
    </row>
    <row r="19814">
      <c r="A19814" t="inlineStr">
        <is>
          <t>unhandlich</t>
        </is>
      </c>
      <c r="B19814" t="inlineStr"/>
      <c r="C19814" t="inlineStr"/>
      <c r="D19814" t="inlineStr">
        <is>
          <t>vụng về, lúng túng, ngượng ngịu, bất tiện, khó khăn, nguy hiểm, khó xử, rầy rà, rắc rối - to lớn, đồ sộ, kềnh càng, tầm vóc to lớn - vụng, khó sử dụng - khó cầm</t>
        </is>
      </c>
    </row>
    <row r="19815">
      <c r="A19815" t="inlineStr">
        <is>
          <t>unharmonisch</t>
        </is>
      </c>
      <c r="B19815" t="inlineStr"/>
      <c r="C19815" t="inlineStr"/>
      <c r="D19815" t="inlineStr">
        <is>
          <t>không hài hoà, không hoà âm, không điều hoà</t>
        </is>
      </c>
    </row>
    <row r="19816">
      <c r="A19816" t="inlineStr">
        <is>
          <t>Unheil</t>
        </is>
      </c>
      <c r="B19816" t="inlineStr"/>
      <c r="C19816" t="inlineStr"/>
      <c r="D19816" t="inlineStr">
        <is>
          <t>mối hại, điều hại, điều bất lợi, sự thiệt hại, tiền bồi thường thiệt hại, tiền bồi thường tai nạn, giá tiền - tai hoạ, thảm hoạ, tai ách, điều bất hạnh - cái xấu, điều ác, tội lỗi, cái hại, điều tai hại, bệnh tràng nhạc - sự tàn phá - việc ác, mối nguy hại, sự tổn hại, mối phiền luỵ, trò tinh nghịch, trò tinh quái, trò láu cá, sự ranh mãnh, sự láu lỉnh, sự hóm hỉnh, mối bất hoà, trò quỷ, đồ quỷ quái = Unheil anrichten +</t>
        </is>
      </c>
    </row>
    <row r="19817">
      <c r="A19817" t="inlineStr">
        <is>
          <t>unheilbar</t>
        </is>
      </c>
      <c r="B19817" t="inlineStr"/>
      <c r="C19817" t="inlineStr"/>
      <c r="D19817" t="inlineStr">
        <is>
          <t>không chữa được - không thể lấy lại được, không thể cứu chữa được - không thể chữa được, không thể sửa chữa được - không thể cứu chữa, không thể sửa chữa, không thể đền b = unheilbar + = unheilbar krank sein +</t>
        </is>
      </c>
    </row>
    <row r="19818">
      <c r="A19818" t="inlineStr">
        <is>
          <t>Unheilbare</t>
        </is>
      </c>
      <c r="B19818" t="inlineStr"/>
      <c r="C19818" t="inlineStr"/>
      <c r="D19818" t="inlineStr">
        <is>
          <t>người bị bệnh không thể chữa được</t>
        </is>
      </c>
    </row>
    <row r="19819">
      <c r="A19819" t="inlineStr">
        <is>
          <t>Unheilbarkeit</t>
        </is>
      </c>
      <c r="B19819" t="inlineStr"/>
      <c r="C19819" t="inlineStr"/>
      <c r="D19819" t="inlineStr">
        <is>
          <t>sự không thể chữa được, tình trạng không thể chữa được</t>
        </is>
      </c>
    </row>
    <row r="19820">
      <c r="A19820" t="inlineStr">
        <is>
          <t>unheilvoll</t>
        </is>
      </c>
      <c r="B19820" t="inlineStr"/>
      <c r="C19820" t="inlineStr"/>
      <c r="D19820" t="inlineStr">
        <is>
          <t>tai hoạ, xấu, rủi, không may, gở, ác - báo điềm gở - xấu số, bất hạnh - mang điềm xấu, rủi ro - gây ảnh hưởng xấu, làm điều xấu, có hại - báo điềm, báo điềm xấu, đáng ngại - đổ nát, tàn hại, gây tai hại, làm thất bại, làm phá sản - mang điểm xấu, độc ác, hung hãn, nham hiểm, đầy sát khí, tai hoạ cho, tai hại cho, trái, tả - không có hạnh phúc, khổ sở, khốn khổ, không tốt, không hay - xúi, đen đủi, không đúng lúc = unheilvoll +</t>
        </is>
      </c>
    </row>
    <row r="19821">
      <c r="A19821" t="inlineStr">
        <is>
          <t>unheimlich</t>
        </is>
      </c>
      <c r="B19821" t="inlineStr"/>
      <c r="C19821" t="inlineStr"/>
      <c r="D19821" t="inlineStr">
        <is>
          <t>sợ sệt vì mê tín, kỳ lạ, kỳ quái - - xấu như ma - yêu tinh, tinh nghịch - - ghê sợ, khủng khiếp, kinh khủng, xấu kinh khủng, to kinh khủng - gầy, hốc hác, hoang vắng, thê lương, buồn thảm, cằn cỗi, có vẻ dữ tợn, dễ sợ - xanh nhợt, tái mét, bệch bạc, ghê gớm - chướng, khó coi, làm căm phẫn, làm kinh tởm, làm sửng sốt - hết mức, cực kỳ lớn - huyền bí, không khôn ngoan, dại dột - không trái đất này, siêu tự nhiên, siêu phàm, phi thường, kỳ dị, huyền ảo - số phận, số mệnh, kỳ quặc, khó hiểu</t>
        </is>
      </c>
    </row>
    <row r="19822">
      <c r="A19822" t="inlineStr">
        <is>
          <t>Unhold</t>
        </is>
      </c>
      <c r="B19822" t="inlineStr"/>
      <c r="C19822" t="inlineStr"/>
      <c r="D19822" t="inlineStr">
        <is>
          <t>quái vật, yêu quái, con vật khổng lồ, người tàn bạo, người quái ác, người gớm guốc, quái thai</t>
        </is>
      </c>
    </row>
    <row r="19823">
      <c r="A19823" t="inlineStr">
        <is>
          <t>unhygienisch</t>
        </is>
      </c>
      <c r="B19823" t="inlineStr"/>
      <c r="C19823" t="inlineStr"/>
      <c r="D19823" t="inlineStr">
        <is>
          <t>mất vệ sinh, hại sức khoẻ - không hợp vệ sinh, thiếu vệ sinh, hại cho sức khoẻ</t>
        </is>
      </c>
    </row>
    <row r="19824">
      <c r="A19824" t="inlineStr">
        <is>
          <t>Uniform</t>
        </is>
      </c>
      <c r="B19824" t="inlineStr"/>
      <c r="C19824" t="inlineStr"/>
      <c r="D19824" t="inlineStr">
        <is>
          <t>đồng phục, quân phục = Uniform- +</t>
        </is>
      </c>
    </row>
    <row r="19825">
      <c r="A19825" t="inlineStr">
        <is>
          <t>uniformieren</t>
        </is>
      </c>
      <c r="B19825" t="inlineStr"/>
      <c r="C19825" t="inlineStr"/>
      <c r="D19825" t="inlineStr">
        <is>
          <t>mặc quân phục</t>
        </is>
      </c>
    </row>
    <row r="19826">
      <c r="A19826" t="inlineStr">
        <is>
          <t>uninformiert</t>
        </is>
      </c>
      <c r="B19826" t="inlineStr"/>
      <c r="C19826" t="inlineStr"/>
      <c r="D19826" t="inlineStr">
        <is>
          <t>không gửi qua bưu điện, không bỏ vào hòm thư, không được cho biết tin tức, không am hiểu</t>
        </is>
      </c>
    </row>
    <row r="19827">
      <c r="A19827" t="inlineStr">
        <is>
          <t>uninteressant</t>
        </is>
      </c>
      <c r="B19827" t="inlineStr"/>
      <c r="C19827" t="inlineStr"/>
      <c r="D19827" t="inlineStr">
        <is>
          <t>cằn cỗi, không có quả, hiếm hoi, không sinh đẻ, không đem lại kết quả, khô khan - không có nét đặc biệt - không hay, không thú vị, không đáng chú ý</t>
        </is>
      </c>
    </row>
    <row r="19828">
      <c r="A19828" t="inlineStr">
        <is>
          <t>uninteressiert</t>
        </is>
      </c>
      <c r="B19828" t="inlineStr"/>
      <c r="C19828" t="inlineStr"/>
      <c r="D19828" t="inlineStr">
        <is>
          <t>không tò mò, không để ý, thờ ơ, không lý thú = uninteressiert +</t>
        </is>
      </c>
    </row>
    <row r="19829">
      <c r="A19829" t="inlineStr">
        <is>
          <t>Unionspolitik</t>
        </is>
      </c>
      <c r="B19829" t="inlineStr"/>
      <c r="C19829" t="inlineStr"/>
      <c r="D19829" t="inlineStr">
        <is>
          <t>chủ nghĩa công đoàn, chủ nghĩa nghiệp đoàn, chủ nghĩa hợp nhất</t>
        </is>
      </c>
    </row>
    <row r="19830">
      <c r="A19830" t="inlineStr">
        <is>
          <t>universal</t>
        </is>
      </c>
      <c r="B19830" t="inlineStr"/>
      <c r="C19830" t="inlineStr"/>
      <c r="D19830" t="inlineStr">
        <is>
          <t>toàn diện, toàn năng - bộ sách bách khoa, sách giáo khoa về kiến thức chung - thuộc vũ trụ, thuộc thế giới, thuộc vạn vật, toàn bộ, toàn thể, tất cả, chung, phổ thông, phổ biến, vạn năng</t>
        </is>
      </c>
    </row>
    <row r="19831">
      <c r="A19831" t="inlineStr">
        <is>
          <t>universell</t>
        </is>
      </c>
      <c r="B19831" t="inlineStr"/>
      <c r="C19831" t="inlineStr"/>
      <c r="D19831" t="inlineStr">
        <is>
          <t>thuộc vũ trụ, thuộc thế giới, thuộc vạn vật, toàn bộ, toàn thể, tất cả, chung, phổ thông, phổ biến, vạn năng</t>
        </is>
      </c>
    </row>
    <row r="19832">
      <c r="A19832" t="inlineStr">
        <is>
          <t>Universum</t>
        </is>
      </c>
      <c r="B19832" t="inlineStr"/>
      <c r="C19832" t="inlineStr"/>
      <c r="D19832" t="inlineStr">
        <is>
          <t>vũ trụ, vạn vật, thế giới, thiên hạ, thế gian</t>
        </is>
      </c>
    </row>
    <row r="19833">
      <c r="A19833" t="inlineStr">
        <is>
          <t>Unke</t>
        </is>
      </c>
      <c r="B19833" t="inlineStr"/>
      <c r="C19833" t="inlineStr"/>
      <c r="D19833" t="inlineStr">
        <is>
          <t>kẻ báo điềm gỡ, người hay càu nhàu, người bi quan, bác sĩ - con cóc, người đáng ghét, người đáng khinh</t>
        </is>
      </c>
    </row>
    <row r="19834">
      <c r="A19834" t="inlineStr">
        <is>
          <t>unken</t>
        </is>
      </c>
      <c r="B19834" t="inlineStr"/>
      <c r="C19834" t="inlineStr"/>
      <c r="D19834" t="inlineStr">
        <is>
          <t>kêu ộp ộp, kêu qua qua, báo điềm gỡ, báo điềm xấu, càu nhàu, chết, củ, rền rĩ, thốt lên giọng bi ai sầu thảm, khử, đánh chết</t>
        </is>
      </c>
    </row>
    <row r="19835">
      <c r="A19835" t="inlineStr">
        <is>
          <t>unkenntlich</t>
        </is>
      </c>
      <c r="B19835" t="inlineStr"/>
      <c r="C19835" t="inlineStr"/>
      <c r="D19835" t="inlineStr">
        <is>
          <t>không thể công nhận được, không thể nhận ra được - không nhận ra được = unkenntlich machen +</t>
        </is>
      </c>
    </row>
    <row r="19836">
      <c r="A19836" t="inlineStr">
        <is>
          <t>unkeusch</t>
        </is>
      </c>
      <c r="B19836" t="inlineStr"/>
      <c r="C19836" t="inlineStr"/>
      <c r="D19836" t="inlineStr">
        <is>
          <t>dễ vỡ, mỏng mảnh, yếu đuối, ẻo lả, nhu nhược, bạc nhược, dễ bị cám dỗ, tạm bợ, mỏng manh, không trinh tiết - không trong trắng, không trinh bạch, dâm dật, dâm ô - bẩn, bẩn thỉu, ô trọc, không tinh khiết</t>
        </is>
      </c>
    </row>
    <row r="19837">
      <c r="A19837" t="inlineStr">
        <is>
          <t>Unkeuschheit</t>
        </is>
      </c>
      <c r="B19837" t="inlineStr"/>
      <c r="C19837" t="inlineStr"/>
      <c r="D19837" t="inlineStr">
        <is>
          <t>tình trạng dễ vỡ, tính mỏng mảnh, tình trạng yếu đuối, tình trạng ẻo lả, tính nhu nhược, tính bạc nhược, tính dễ bị cám dỗ, điểm yếu, nhược điểm - tính không trong trắng, tính không trinh bạch, tính dâm dật, tính dâm ô</t>
        </is>
      </c>
    </row>
    <row r="19838">
      <c r="A19838" t="inlineStr">
        <is>
          <t>unkindlich</t>
        </is>
      </c>
      <c r="B19838" t="inlineStr"/>
      <c r="C19838" t="inlineStr"/>
      <c r="D19838" t="inlineStr">
        <is>
          <t>sớm, sớm ra hoa, sớm kết quả, sớm biết, sớm phát triển, sớm tinh khôn</t>
        </is>
      </c>
    </row>
    <row r="19839">
      <c r="A19839" t="inlineStr">
        <is>
          <t>unklar</t>
        </is>
      </c>
      <c r="B19839" t="inlineStr"/>
      <c r="C19839" t="inlineStr"/>
      <c r="D19839" t="inlineStr">
        <is>
          <t>tối nghĩa, không rõ ràng, mơ hồ, nước đôi, nhập nhằng - mờ, không nhìn rõ, lờ mờ, không minh mẫn, u mê, đần độn - có mây phủ, đầy mây, u ám, đục, vẩn, không sáng tỏ, buồn bã, u buồn - tối mờ mờ, nhìn không rõ, nghe không rõ, không rõ rệt, mập mờ, xỉn, không tươi, không sáng - hay mơ màng, hay mơ mộng vẩn vơ, không thực tế, hão huyền, như trong giấc mơ, kỳ ảo, mờ mịt, đầy những giấc mơ - minh bạch, đáng ngờ, không đáng tin cậy, không chắc chắn, còn hồ nghi, nghi ngờ, ngờ vực, do dự, lưỡng lự - có sương mù, tối tăm - hôi hám, hôi thối, bẩn thỉu, cáu bẩn, ươn, xấu, đáng ghét, tồi, thô tục, tục tĩu, thô lỗ, gớm, tởm, kinh tởm, nhiễm độc, nhiều rêu, nhiều hà, tắc nghẽn, rối, trái luật, gian lận, ngược, nhiều lỗi, gian trá - - phảng phất - không mổ được - không thể sờ thấy được, không thể hiểu thấu được, không thể nắm được - lỏng, không chặt, chùng, không căng, không khít, rời ra, lung lay, long ra, lòng thòng, rộng lùng thùng, lùng nhùng, xốp, mềm, dễ cày, dễ làm tơi, lẻ, nhỏ, không chính xác, không chặt chẽ - phóng, phóng đâng, phóng túng, không nghiêm, ẩu, bừa bâi..., yếu, hay ỉa chảy - mù sương, đầy sương mù, không rõ, không minh bạch - lầy bùn, lấy lội, vấy bùn, đầy bùn, lấm bùn, xám, xám xịt, đục ngầu, lộn xộn, hỗn độn - tối, không rõ nghĩa, không có tiếng tăm, ít người biết đến - lời sấm, thẻ bói, lời tiên tri, uyên thâm như một nhà tiên tri, khó hiểu, bí hiểm, mang điềm - không trong, không phân minh - không xác định, không định rõ - lơ đãng = unklar +</t>
        </is>
      </c>
    </row>
    <row r="19840">
      <c r="A19840" t="inlineStr">
        <is>
          <t>Unklarheit</t>
        </is>
      </c>
      <c r="B19840" t="inlineStr"/>
      <c r="C19840" t="inlineStr"/>
      <c r="D19840" t="inlineStr">
        <is>
          <t>cảnh mờ, dáng mập mờ, trạng thái mập mờ, vết mực, vết ố, bết nhơ - mù, sương mù, khói mù, bụi mù, sự mơ hồ, sự lờ mờ, sự hoang mang, sự rối rắm - sự không rõ ràng, sự phảng phất - sự tối tăm, sự mờ mịt, sự tối nghĩa, sự khó hiểu, sự không có tên tuổi, tình trạng ít người biết đến - tính chất đục, tính chất dày, tính chất đặc, tính chất mập mờ, tính chất lộn xộn - - tình trạng mơ hồ, vẻ lơ đãng</t>
        </is>
      </c>
    </row>
    <row r="19841">
      <c r="A19841" t="inlineStr">
        <is>
          <t>unkleidsam</t>
        </is>
      </c>
      <c r="B19841" t="inlineStr"/>
      <c r="C19841" t="inlineStr"/>
      <c r="D19841" t="inlineStr">
        <is>
          <t>không hợp, không thích hợp, không vừa</t>
        </is>
      </c>
    </row>
    <row r="19842">
      <c r="A19842" t="inlineStr">
        <is>
          <t>unklug</t>
        </is>
      </c>
      <c r="B19842" t="inlineStr"/>
      <c r="C19842" t="inlineStr"/>
      <c r="D19842" t="inlineStr">
        <is>
          <t>không chính trị, không khôn ngoan, vụng, thất sách - không thận trọng, khinh suất - vô ý, không kín đáo, hớ hênh, không biết suy xét - khờ, dại dột</t>
        </is>
      </c>
    </row>
    <row r="19843">
      <c r="A19843" t="inlineStr">
        <is>
          <t>Unklugheit</t>
        </is>
      </c>
      <c r="B19843" t="inlineStr"/>
      <c r="C19843" t="inlineStr"/>
      <c r="D19843" t="inlineStr">
        <is>
          <t>sự không thận trọng, sự khinh suất imprudentness), việc làm thiếu thận trọng, hành động khinh suất</t>
        </is>
      </c>
    </row>
    <row r="19844">
      <c r="A19844" t="inlineStr">
        <is>
          <t>unkompliziert</t>
        </is>
      </c>
      <c r="B19844" t="inlineStr"/>
      <c r="C19844" t="inlineStr"/>
      <c r="D19844" t="inlineStr">
        <is>
          <t>thành thật, thẳng thắn, cởi mở, không phức tạp, không rắc rối - không bị làm cho phức tạp, không bị làm cho rắc rối</t>
        </is>
      </c>
    </row>
    <row r="19845">
      <c r="A19845" t="inlineStr">
        <is>
          <t>unkontrollierbar</t>
        </is>
      </c>
      <c r="B19845" t="inlineStr"/>
      <c r="C19845" t="inlineStr"/>
      <c r="D19845" t="inlineStr">
        <is>
          <t>không kiểm soát được, không kiểm tra được, không ngăn được, không nén được, khó dạy, bất trị</t>
        </is>
      </c>
    </row>
    <row r="19846">
      <c r="A19846" t="inlineStr">
        <is>
          <t>unkontrolliert</t>
        </is>
      </c>
      <c r="B19846" t="inlineStr"/>
      <c r="C19846" t="inlineStr"/>
      <c r="D19846" t="inlineStr">
        <is>
          <t>không bị cản trở, không bị ngăn cản, không bị kìm hãm, không bị kiềm chế, chưa được kiểm tra, không được kiểm tra - không có gì ngăn cản, mặc sức</t>
        </is>
      </c>
    </row>
    <row r="19847">
      <c r="A19847" t="inlineStr">
        <is>
          <t>unkonventionell</t>
        </is>
      </c>
      <c r="B19847" t="inlineStr"/>
      <c r="C19847" t="inlineStr"/>
      <c r="D19847" t="inlineStr">
        <is>
          <t>Bô-hem, không chịu theo khuôn phép xã hội, tự do phóng túng - không theo quy ước, trái với thói thường, độc đáo</t>
        </is>
      </c>
    </row>
    <row r="19848">
      <c r="A19848" t="inlineStr">
        <is>
          <t>Unkosten</t>
        </is>
      </c>
      <c r="B19848" t="inlineStr"/>
      <c r="C19848" t="inlineStr"/>
      <c r="D19848" t="inlineStr">
        <is>
          <t>vật mang, vật chở, vật gánh, gánh nặng &amp; ), số đạn nạp, số thuốc nạp, điện tích, sự nạp điện, sự tích điện, tiền phải trả, giá tiền, tiền công, tiền thù lao, sự gánh vác, nhiệm vụ - bổn phận, trách nhiệm, sự trông nom, sự coi sóc, người được giao cho trông nom, vật được giao cho trông nom, những con chiên của cha cố, mệnh lệnh, huấn thị, chỉ thị, lời buộc tội - sự buộc tội, cuộc tấn công dữ dội, cuộc đột kích ồ ạt, hiệu lệnh đột kích - giá, chi phí, phí tổn, sự phí, án phí, giá phải trả - sự tiêu, phụ phí, công tác phí = die Unkosten + = die Unkosten tragen + = frei von Unkosten + = die allgemeinen Unkosten + = abzüglich der Unkosten + = sich in Unkosten stürzen + = für die Unkosten aufkommen +</t>
        </is>
      </c>
    </row>
    <row r="19849">
      <c r="A19849" t="inlineStr">
        <is>
          <t>Unkraut</t>
        </is>
      </c>
      <c r="B19849" t="inlineStr"/>
      <c r="C19849" t="inlineStr"/>
      <c r="D19849" t="inlineStr">
        <is>
          <t>cỏ dại, thuốc lá, ngựa còm, người gầy yếu mnh khnh = Unkraut vergeht nicht +</t>
        </is>
      </c>
    </row>
    <row r="19850">
      <c r="A19850" t="inlineStr">
        <is>
          <t>unkristallinisch</t>
        </is>
      </c>
      <c r="B19850" t="inlineStr"/>
      <c r="C19850" t="inlineStr"/>
      <c r="D19850" t="inlineStr">
        <is>
          <t>tính không có hình dạng nhất định, tính vô định hình, không kết tinh</t>
        </is>
      </c>
    </row>
    <row r="19851">
      <c r="A19851" t="inlineStr">
        <is>
          <t>unkritisch</t>
        </is>
      </c>
      <c r="B19851" t="inlineStr"/>
      <c r="C19851" t="inlineStr"/>
      <c r="D19851" t="inlineStr">
        <is>
          <t>thiếu óc phê bình, ít phê bình, không hay chỉ trích, không thích hợp với nguyên tắc phê bình - không biết phân biệt, không biết suy xét, bừa, ẩu</t>
        </is>
      </c>
    </row>
    <row r="19852">
      <c r="A19852" t="inlineStr">
        <is>
          <t>unkultiviert</t>
        </is>
      </c>
      <c r="B19852" t="inlineStr"/>
      <c r="C19852" t="inlineStr"/>
      <c r="D19852" t="inlineStr">
        <is>
          <t>hoang dã, hoang vu, không cày cấy, cục súc, hung d - thô lỗ, cục cằn, lịch sự - không được cày cấy trồng trọt, không có giáo dục, không có văn hoá - không được giáo dục, vô học, không có học thức - không cải tiến, không cải thiện, không được cải tạo, không được tận dụng, không được dạy dỗ - không trồng trọt, bỏ hoang</t>
        </is>
      </c>
    </row>
    <row r="19853">
      <c r="A19853" t="inlineStr">
        <is>
          <t>Unkultur</t>
        </is>
      </c>
      <c r="B19853" t="inlineStr"/>
      <c r="C19853" t="inlineStr"/>
      <c r="D19853"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t>
        </is>
      </c>
    </row>
    <row r="19854">
      <c r="A19854" t="inlineStr">
        <is>
          <t>unlauter</t>
        </is>
      </c>
      <c r="B19854" t="inlineStr"/>
      <c r="C19854" t="inlineStr"/>
      <c r="D19854" t="inlineStr">
        <is>
          <t>bất công, không công bằng, thiên vị, không ngay thẳng, không đúng đắn, gian tà, gian lận, quá chừng, quá mức, thái quá</t>
        </is>
      </c>
    </row>
    <row r="19855">
      <c r="A19855" t="inlineStr">
        <is>
          <t>unlesbar</t>
        </is>
      </c>
      <c r="B19855" t="inlineStr"/>
      <c r="C19855" t="inlineStr"/>
      <c r="D19855" t="inlineStr">
        <is>
          <t>khó đọc, không đọc được - không thể đọc được</t>
        </is>
      </c>
    </row>
    <row r="19856">
      <c r="A19856" t="inlineStr">
        <is>
          <t>unleserlich</t>
        </is>
      </c>
      <c r="B19856" t="inlineStr"/>
      <c r="C19856" t="inlineStr"/>
      <c r="D19856" t="inlineStr">
        <is>
          <t>hay càu nhàu, hay gắt gỏng, chua chát, khó đọc, lúng túng, lằng nhằng, không thoát - không đọc được - không thể đọc được = unleserlich machen +</t>
        </is>
      </c>
    </row>
    <row r="19857">
      <c r="A19857" t="inlineStr">
        <is>
          <t>Unleserlichkeit</t>
        </is>
      </c>
      <c r="B19857" t="inlineStr"/>
      <c r="C19857" t="inlineStr"/>
      <c r="D19857" t="inlineStr">
        <is>
          <t>sự khó đọc, tính khó đọc</t>
        </is>
      </c>
    </row>
    <row r="19858">
      <c r="A19858" t="inlineStr">
        <is>
          <t>unleugbar</t>
        </is>
      </c>
      <c r="B19858" t="inlineStr"/>
      <c r="C19858" t="inlineStr"/>
      <c r="D19858" t="inlineStr">
        <is>
          <t>không thể chối cãi được, không thể bác được, dứt khoát là tốt</t>
        </is>
      </c>
    </row>
    <row r="19859">
      <c r="A19859" t="inlineStr">
        <is>
          <t>unliniiert</t>
        </is>
      </c>
      <c r="B19859" t="inlineStr"/>
      <c r="C19859" t="inlineStr"/>
      <c r="D19859" t="inlineStr">
        <is>
          <t>không có lót, không nhăn - không kẻ, không bị đô hộ, không bị cai trị, không bị thống trị, không bị kiềm chế</t>
        </is>
      </c>
    </row>
    <row r="19860">
      <c r="A19860" t="inlineStr">
        <is>
          <t>unlogisch</t>
        </is>
      </c>
      <c r="B19860" t="inlineStr"/>
      <c r="C19860" t="inlineStr"/>
      <c r="D19860" t="inlineStr">
        <is>
          <t>không lôgíc, phi lý - không hợp lý, không lôgic inconsequent), không quan trọng, vụn vặt, tầm thường</t>
        </is>
      </c>
    </row>
    <row r="19861">
      <c r="A19861" t="inlineStr">
        <is>
          <t>Unlust</t>
        </is>
      </c>
      <c r="B19861" t="inlineStr"/>
      <c r="C19861" t="inlineStr"/>
      <c r="D19861" t="inlineStr">
        <is>
          <t>sự ghét, ác cảm, sự không thích, sự không muốn, cái mình ghét - sự không ưa, sự chán ghét, sự miễn cưỡng, sự bất đắc dĩ - sự chậm hiểu, sự ngu đần, sự đần độn, tính không tinh, tính mờ, tính không thính, tính nghễnh ngãng, tính vô tri vô giác, tính cùn, tính đục, tính mờ đục, tính xỉn, vẻ xám xịt - tính lờ mờ, tính không rõ rệt, tính âm ỉ, vẻ thẫn thờ, vẻ uể oải, vẻ chậm chạp, sự ứ đọng, sự trì chậm, tính đều đều buồn tẻ, chán ngắt, vẻ tẻ ngắt, vẻ tối tăm, vẻ âm u, vẻ u ám, vẻ ảm đạm = etwas mit Unlust tun +</t>
        </is>
      </c>
    </row>
    <row r="19862">
      <c r="A19862" t="inlineStr">
        <is>
          <t>unlustig</t>
        </is>
      </c>
      <c r="B19862" t="inlineStr"/>
      <c r="C19862" t="inlineStr"/>
      <c r="D19862" t="inlineStr">
        <is>
          <t>miễn cưỡng, bất đắc dĩ, không thích, không sẵn lòng, trơ trơ, chống lại, khó bảo, khó làm</t>
        </is>
      </c>
    </row>
    <row r="19863">
      <c r="A19863" t="inlineStr">
        <is>
          <t>unmelodisch</t>
        </is>
      </c>
      <c r="B19863" t="inlineStr"/>
      <c r="C19863" t="inlineStr"/>
      <c r="D19863" t="inlineStr">
        <is>
          <t>không đúng điệu, không du dương, không êm ái, không chơi, không gảy</t>
        </is>
      </c>
    </row>
    <row r="19864">
      <c r="A19864" t="inlineStr">
        <is>
          <t>Unmenge</t>
        </is>
      </c>
      <c r="B19864" t="inlineStr"/>
      <c r="C19864" t="inlineStr"/>
      <c r="D19864" t="inlineStr">
        <is>
          <t>số lượng lớn, đám đông, tình trạng có nhiều vợ, bè, mảng, đám gỗ củi trôi trên sông, đám băng trôi - chỗ nông, chỗ cạn, bãi cát ngập nước nông, sự nguy hiểm ngầm, sự trở ngại ngấm ngầm, số đông, đàn cá - thế giới, hoàn cầu, địa cầu, vũ trụ, vạn vật, thế gian, trần tục, cõi trần gian, thiên hạ, nhân loại, mọi người, cuộc đời, việc đời, xã hội, cuộc sống xã hội, giới, nhiều, một số lớn a world of) = die Unmenge + = eine Unmenge von +</t>
        </is>
      </c>
    </row>
    <row r="19865">
      <c r="A19865" t="inlineStr">
        <is>
          <t>Unmengen</t>
        </is>
      </c>
      <c r="B19865" t="inlineStr"/>
      <c r="C19865" t="inlineStr"/>
      <c r="D19865" t="inlineStr">
        <is>
          <t>sự quá nhiều, sự vô vàn, muôn vàn = in Unmengen +</t>
        </is>
      </c>
    </row>
    <row r="19866">
      <c r="A19866" t="inlineStr">
        <is>
          <t>Unmensch</t>
        </is>
      </c>
      <c r="B19866" t="inlineStr"/>
      <c r="C19866" t="inlineStr"/>
      <c r="D19866" t="inlineStr">
        <is>
          <t>quái vật, yêu quái, con vật khổng lồ, người tàn bạo, người quái ác, người gớm guốc, quái thai</t>
        </is>
      </c>
    </row>
    <row r="19867">
      <c r="A19867" t="inlineStr">
        <is>
          <t>unmenschlich</t>
        </is>
      </c>
      <c r="B19867" t="inlineStr"/>
      <c r="C19867" t="inlineStr"/>
      <c r="D19867" t="inlineStr">
        <is>
          <t>ghê tởm, kinh tởm - dã man, man rợ, hung ác, tàn bạo, không phải là Hy lạp, không phải là La tinh, không phải là người Hy lạp, ở ngoài đế quốc La mã, không phải là người theo đạo Cơ đốc - ngoại quốc - đầy thú tính, cục súc - không nhân đạo, không thuộc loại người thông thường - ghê gớm, kinh khủng, khủng khiếp, dữ dội, to lớn, kỳ lạ</t>
        </is>
      </c>
    </row>
    <row r="19868">
      <c r="A19868" t="inlineStr">
        <is>
          <t>Unmenschlichkeit</t>
        </is>
      </c>
      <c r="B19868" t="inlineStr"/>
      <c r="C19868" t="inlineStr"/>
      <c r="D19868" t="inlineStr">
        <is>
          <t>tính chất dã man, hành động dã man, sự thô tục, sự thô bỉ - sự dã man, sự man rợ, tính hung ác, sự tàn bạo - tính tàn bạo, hành động hung ác - tính không nhân đạo, tính dã man, điều không nhân đạo, điều tàn bạo, hành động vô nhân đạo</t>
        </is>
      </c>
    </row>
    <row r="19869">
      <c r="A19869" t="inlineStr">
        <is>
          <t>unmerklich</t>
        </is>
      </c>
      <c r="B19869" t="inlineStr"/>
      <c r="C19869" t="inlineStr"/>
      <c r="D19869" t="inlineStr">
        <is>
          <t>không thể cảm thấy, không thể nhận thấy, rất nhỉ, rất tinh tế - không phân biệt được, không thể thấy rõ = unmerklich übergehen +</t>
        </is>
      </c>
    </row>
    <row r="19870">
      <c r="A19870" t="inlineStr">
        <is>
          <t>unmittelbar</t>
        </is>
      </c>
      <c r="B19870" t="inlineStr"/>
      <c r="C19870" t="inlineStr"/>
      <c r="D19870" t="inlineStr">
        <is>
          <t>thẳng, ngay, lập tức, trực tiếp, đích thân, ngay thẳng, thẳng thắn, rõ ràng, không quanh co úp mở, minh bạch, rạch ròi, hoàn toàn, tuyệt đối, đi từ tây sang đông, thuận hành, không đảo - một chiều - - tức thì, trước mắt, gần gũi, gần nhất, sát cạnh - ngay lập tức - xảy ra ngay lập tức, sắp xảy ra, khẩn trương, cấp bách, gấp, ngay tức khắc, ăn ngay được, uống ngay được, inst tháng này - gần, sát gần, gần đúng, xấp xỉ - chân thật, ngay ngắn, đều, suốt, thẳng thừng, đúng, đúng đắn, chính xác = unmittelbar nach +</t>
        </is>
      </c>
    </row>
    <row r="19871">
      <c r="A19871" t="inlineStr">
        <is>
          <t>Unmittelbarkeit</t>
        </is>
      </c>
      <c r="B19871" t="inlineStr"/>
      <c r="C19871" t="inlineStr"/>
      <c r="D19871" t="inlineStr">
        <is>
          <t>sự trực tiếp, sự lập tức, sự tức thì, sự gần gũi</t>
        </is>
      </c>
    </row>
    <row r="19872">
      <c r="A19872" t="inlineStr">
        <is>
          <t>unmodern</t>
        </is>
      </c>
      <c r="B19872" t="inlineStr"/>
      <c r="C19872" t="inlineStr"/>
      <c r="D19872" t="inlineStr">
        <is>
          <t>tồi tàn, không lịch sự, không nhã, không đúng mốt - cũ, không hợp thời trang, nệ cổ, lạc hậu, hủ lậu - không còn đúng mốt nữa, lỗi thời - không phải mốt, không còn mốt nữa, cổ lỗ sĩ - chậm, chậm chạp, trì độn, không nhanh trí, buồn tẻ, kém vui, mở nhỏ, cháy lom rom, không nảy, chầm chậm - = unmodern werden +</t>
        </is>
      </c>
    </row>
    <row r="19873">
      <c r="A19873" t="inlineStr">
        <is>
          <t>unmoralisch</t>
        </is>
      </c>
      <c r="B19873" t="inlineStr"/>
      <c r="C19873" t="inlineStr"/>
      <c r="D19873" t="inlineStr">
        <is>
          <t>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vô luân thường, vô hạnh, bất lương - xấu xa, đồi bại, xấu, ác, giữ, sai, không hợp cách, hỏng, có thiếu sót</t>
        </is>
      </c>
    </row>
    <row r="19874">
      <c r="A19874" t="inlineStr">
        <is>
          <t>unmotiviert</t>
        </is>
      </c>
      <c r="B19874" t="inlineStr"/>
      <c r="C19874" t="inlineStr"/>
      <c r="D19874" t="inlineStr">
        <is>
          <t>không có lý do</t>
        </is>
      </c>
    </row>
    <row r="19875">
      <c r="A19875" t="inlineStr">
        <is>
          <t>unmusikalisch</t>
        </is>
      </c>
      <c r="B19875" t="inlineStr"/>
      <c r="C19875" t="inlineStr"/>
      <c r="D19875" t="inlineStr">
        <is>
          <t>không có tính chất nhạc, không du dương, không thích nhạc, không biết thưởng thức nhạc</t>
        </is>
      </c>
    </row>
    <row r="19876">
      <c r="A19876" t="inlineStr">
        <is>
          <t>Unmut</t>
        </is>
      </c>
      <c r="B19876" t="inlineStr"/>
      <c r="C19876" t="inlineStr"/>
      <c r="D19876" t="inlineStr">
        <is>
          <t>sự ghét bỏ, sự không thương yêu, tình trạng bị ghét bỏ, tình trạng không được thương yêu, sự phản đối, sự không tán thành - sự không hài lòng, sự không bằng lòng, sự tức giận, sự bất mãn, điều khó chịu, điều bực mình - sự hờn giận, sự giận dỗi, sự oán giận</t>
        </is>
      </c>
    </row>
    <row r="19877">
      <c r="A19877" t="inlineStr">
        <is>
          <t>unnachahmlich</t>
        </is>
      </c>
      <c r="B19877" t="inlineStr"/>
      <c r="C19877" t="inlineStr"/>
      <c r="D19877" t="inlineStr">
        <is>
          <t>không thể bắt chước được</t>
        </is>
      </c>
    </row>
    <row r="19878">
      <c r="A19878" t="inlineStr">
        <is>
          <t>unnachgiebig</t>
        </is>
      </c>
      <c r="B19878" t="inlineStr"/>
      <c r="C19878" t="inlineStr"/>
      <c r="D19878" t="inlineStr">
        <is>
          <t>cứng rắn, rắn như kim cương, sắt đá, gang thép - không chuyển động được, không xê dịch được, bất động, bất di bất dịch, không thay đổi, không lay chuyển được, không xúc động - bất khuất, không thể khuất phục được - không uốn được, không bẻ cong được, cứng, không lay chuyển, không nhân nhượng, không thay đổi được - tàn nhẫn, không thương xót, không hề yếu đi, không nao núng - cứng nhắc - có bông, kết thành bông, dạng bông, có mũi nhọn, như mũi nhọn, khăng khăng, bảo thủ - cứng đơ, ngay đơ, kiên quyết, nhắc, không tự nhiên, rít, không trơn, khó, khó nhọc, vất vả, hà khắc, khắc nghiệt, cao, nặng, mạnh, đặc, quánh, lực lượng - không uốn cong được, cứng cỏi - không nhượng bộ, không thoả hiệp, cương quyết - không oằn, không cong, không chịu khuất phục, không chịu nhượng bộ</t>
        </is>
      </c>
    </row>
    <row r="19879">
      <c r="A19879" t="inlineStr">
        <is>
          <t>Unnachgiebigkeit</t>
        </is>
      </c>
      <c r="B19879" t="inlineStr"/>
      <c r="C19879" t="inlineStr"/>
      <c r="D19879" t="inlineStr">
        <is>
          <t>sự cứng rắn, sự cứng nhắc, sự khắc khe, sự nghiêm khắc</t>
        </is>
      </c>
    </row>
    <row r="19880">
      <c r="A19880" t="inlineStr">
        <is>
          <t>unnachsichtig</t>
        </is>
      </c>
      <c r="B19880" t="inlineStr"/>
      <c r="C19880" t="inlineStr"/>
      <c r="D19880" t="inlineStr">
        <is>
          <t>không dung thứ, không khoan dung, cố chấp, không chịu được</t>
        </is>
      </c>
    </row>
    <row r="19881">
      <c r="A19881" t="inlineStr">
        <is>
          <t>unnahbar</t>
        </is>
      </c>
      <c r="B19881" t="inlineStr"/>
      <c r="C19881" t="inlineStr"/>
      <c r="D19881" t="inlineStr">
        <is>
          <t>loại trừ, riêng biệt, dành riêng, độc chiếm, độc quyền, độc nhất, trừ, không kể, không gồm - không tới được, không tới gần được, không vào được, không ghé vào được, không cặp bến được, khó gần, khó có được, khó kiếm được, không thể đạt tới được, khó nắm được - khó hiểu được - không thể đến gần, không thể tiếp xúc để đặt vấn đề, không thể đến thăm dò ý kiến - không thể đến gần được, không thể tới gần được</t>
        </is>
      </c>
    </row>
    <row r="19882">
      <c r="A19882" t="inlineStr">
        <is>
          <t>unnormal</t>
        </is>
      </c>
      <c r="B19882" t="inlineStr"/>
      <c r="C19882" t="inlineStr"/>
      <c r="D19882" t="inlineStr">
        <is>
          <t>không bình thường, khác thường, dị thường</t>
        </is>
      </c>
    </row>
    <row r="19883">
      <c r="A19883" t="inlineStr">
        <is>
          <t>unordentlich</t>
        </is>
      </c>
      <c r="B19883" t="inlineStr"/>
      <c r="C19883" t="inlineStr"/>
      <c r="D19883" t="inlineStr">
        <is>
          <t>không để ý, không lưu ý, không chú ý, sơ ý, không cẩn thận, cẩu thả, không chính xác, vô tư, không lo nghĩ - đầu tóc rối bời, rối bời, xoã ra, nhếch nhác, ăn mặc nhếch nhác - bừa bãi, lộn xộn, hỗn loạn, rối loạn, náo loạn, làm mất trật tự xã hội, gây náo loạn, bừa bãi phóng đãng - hôi hám, bẩn tưởi - - hỗn độn, bẩn thỉu - rách tã, rách tả tơi, rách rưới, bù xù, bờm xờm, dựng ngược cả lên, gồ ghề, lởm chởm, tả tơi, rời rạc, không đều - mỏng, lôi thôi lếch thếch - đi giày cũ, bệ rạc, tuỳ tiện - lôi thôi, lếch thếch, lười biếng cẩu thả, luộm thuộm - xốc xếch, rối, không chi, bừa b i, không sắp xếp gọn = unordentlich +</t>
        </is>
      </c>
    </row>
    <row r="19884">
      <c r="A19884" t="inlineStr">
        <is>
          <t>Unordnung</t>
        </is>
      </c>
      <c r="B19884" t="inlineStr"/>
      <c r="C19884" t="inlineStr"/>
      <c r="D19884" t="inlineStr">
        <is>
          <t>sự bối rôi, sự hoang mang - sự lộn xôn, sự hỗn độn, sự rối loạn, sự hỗn loạn, sự mơ hồ, sự mập mờ, sự rối rắm, sự lẫn lộn, sự nhầm lẫn, sự bối rối, sự ngượng ngập, sự xấu hổ, nhuộng confusion!) chết tiệt! - chết toi! - sự trục trặc, sự xáo trộn, sự làm lộn xộn, sự quấy rối, sự quấy rầy, sự loạn trí, tình trạng loạn trí - sự lộn xộn - sự mất trật tự, sự bừa bãi, sự náo loạn, sự khó ở - jumbal, mớ lộn xộn, mớ bòng bong - rác rưởi bừa bãi, ổ rơm, lượt rơm phủ, rơm trộn phân, phân chuồng, lứa đẻ chó, mèo, lợn), kiệu, cáng - tình trạng hỗn độn, tình trạng lộn xộn, tình trạng bừa bộn, tình trạng bẩn thỉu, nhóm người ăn chung, bữa ăn, món thịt nhừ, món xúp hổ lốn, món ăn hổ lốn - = in Unordnung + = die große Unordnung + = die völlig Unordnung + = in Unordnung bringen + = Eine schöne Unordnung! + = etwas in Unordnung bringen + = ein Zimmer in Unordnung bringen +</t>
        </is>
      </c>
    </row>
    <row r="19885">
      <c r="A19885" t="inlineStr">
        <is>
          <t>unoriginell</t>
        </is>
      </c>
      <c r="B19885" t="inlineStr"/>
      <c r="C19885" t="inlineStr"/>
      <c r="D19885" t="inlineStr">
        <is>
          <t>không phải là gốc, không đầu tiên, không chính, không phải là nguyên bản, không độc đáo</t>
        </is>
      </c>
    </row>
    <row r="19886">
      <c r="A19886" t="inlineStr">
        <is>
          <t>unorthodox</t>
        </is>
      </c>
      <c r="B19886" t="inlineStr"/>
      <c r="C19886" t="inlineStr"/>
      <c r="D19886" t="inlineStr">
        <is>
          <t>không chính thống</t>
        </is>
      </c>
    </row>
    <row r="19887">
      <c r="A19887" t="inlineStr">
        <is>
          <t>unparteiisch</t>
        </is>
      </c>
      <c r="B19887" t="inlineStr"/>
      <c r="C19887" t="inlineStr"/>
      <c r="D19887" t="inlineStr">
        <is>
          <t>rời ra, tách ra, đứng riêng ra, không lệ thuộc, vô tư, không thiên kiến, khách quan - không vụ lợi, không cầu lợi, không quan tâm đến, không để ý đến, hờ hững, thờ ơ - không xúc động, bình thản, thản nhiên, không thiên vị - công bằng, hợp tình hợp lý - - độc lập, không phụ thuộc, không tuỳ thuộc, đủ sung túc, không cần phải làm ăn gì để kiếm sống, tự nó đã có giá trị, tự nó đã hiệu nghiệm - lânh đạm, dửng dưng, không thiết, không quan tâm, không để ý, bàng quang, trung lập, không quan trọng, cũng vậy thôi, bình thường, xoàng xoàng, vô thưởng, vô phạt, trung hoà - trung tính, phiếm định, không phân hoá, không chuyển hoá - toà án, quan toà, pháp luật judiciary), do toà án xét xử, do toà quyết định, bị Chúa trừng phạt, có phán đoán, có suy xét, có phê phán - không thành kiến</t>
        </is>
      </c>
    </row>
    <row r="19888">
      <c r="A19888" t="inlineStr">
        <is>
          <t>Unparteiische</t>
        </is>
      </c>
      <c r="B19888" t="inlineStr"/>
      <c r="C19888" t="inlineStr"/>
      <c r="D19888" t="inlineStr">
        <is>
          <t>người lânh đạm, người thờ ơ, hành động vô thưởng, hành động vô phạt - trọng tài - người trọng tài, người phân xử</t>
        </is>
      </c>
    </row>
    <row r="19889">
      <c r="A19889" t="inlineStr">
        <is>
          <t>Unparteilichkeit</t>
        </is>
      </c>
      <c r="B19889" t="inlineStr"/>
      <c r="C19889" t="inlineStr"/>
      <c r="D19889" t="inlineStr">
        <is>
          <t>sự thăng bằng, tính vô tư - tính công bằng, tính không thiên vị - sự lânh đạm, sự thờ ơ, sự hờ hững, sự dửng dưng, sự không thiết, sự không quan tâm, sự không để ý, sự bàng quang, tính trung lập, thái độ trung lập, thái độ không thiên vị - sự không quan trọng</t>
        </is>
      </c>
    </row>
    <row r="19890">
      <c r="A19890" t="inlineStr">
        <is>
          <t>unpassend</t>
        </is>
      </c>
      <c r="B19890" t="inlineStr"/>
      <c r="C19890" t="inlineStr"/>
      <c r="D19890" t="inlineStr">
        <is>
          <t>không thích hợp, không thích đáng, không đủ tư cách, không đủ năng lực, bất tài, vụng về - không hợp với, không hợp nhau, phi lý - bất tiện, thiếu tiện nghi, phiền phức - không phải phép, không đúng mực, không đứng đắn, khiếm nhã, bất lịch s - lạc lõng, dớ dẩn, vô lý, không có khả năng thích hợp - không có lợi, không thiết thực - không đúng lúc - hư, hư đốn, nghịch ngợm, thô tục, tục tĩu, nhảm - không hợp, không vừa - quá chừng, quá mức, thái quá, trái lẽ, không đáng, không xứng đáng, không đáng được - không trái đất này, siêu tự nhiên, siêu phàm, phi thường, kỳ dị, huyền ảo, khủng khiếp - không ăn ý, không ăn khớp = unpassend + = unpassend + = unpassend +</t>
        </is>
      </c>
    </row>
    <row r="19891">
      <c r="A19891" t="inlineStr">
        <is>
          <t>unpassierbar</t>
        </is>
      </c>
      <c r="B19891" t="inlineStr"/>
      <c r="C19891" t="inlineStr"/>
      <c r="D19891" t="inlineStr">
        <is>
          <t>không thể qua được, không thể vượt qua được</t>
        </is>
      </c>
    </row>
    <row r="19892">
      <c r="A19892" t="inlineStr">
        <is>
          <t>unpatriotisch</t>
        </is>
      </c>
      <c r="B19892" t="inlineStr"/>
      <c r="C19892" t="inlineStr"/>
      <c r="D19892" t="inlineStr">
        <is>
          <t>không yêu nước</t>
        </is>
      </c>
    </row>
    <row r="19893">
      <c r="A19893" t="inlineStr">
        <is>
          <t>unpolitisch</t>
        </is>
      </c>
      <c r="B19893" t="inlineStr"/>
      <c r="C19893" t="inlineStr"/>
      <c r="D19893" t="inlineStr">
        <is>
          <t>không chính trị, không khôn ngoan, vụng, thất sách</t>
        </is>
      </c>
    </row>
    <row r="19894">
      <c r="A19894" t="inlineStr">
        <is>
          <t>unpraktisch</t>
        </is>
      </c>
      <c r="B19894" t="inlineStr"/>
      <c r="C19894" t="inlineStr"/>
      <c r="D19894" t="inlineStr">
        <is>
          <t>vụng về, lúng túng, ngượng ngịu, bất tiện, khó khăn, nguy hiểm, khó xử, rầy rà, rắc rối - không thực tế - không thực thế, mơ mộng hão huyền - không thiết thực</t>
        </is>
      </c>
    </row>
    <row r="19895">
      <c r="A19895" t="inlineStr">
        <is>
          <t>unproduktiv</t>
        </is>
      </c>
      <c r="B19895" t="inlineStr"/>
      <c r="C19895" t="inlineStr"/>
      <c r="D19895" t="inlineStr">
        <is>
          <t>cằn cỗi, không có quả, hiếm hoi, không sinh đẻ, không đem lại kết quả, khô khan - ngồi rồi, không làm việc gì, không làm ăn gì cả, ăn không ngồi rồi, lười nhác, không có công ăn việc làm, thất nghiệp, để không, không chạy, vô ích, vô hiệu quả, không tác dụng - không đi đến đâu, không đâu, không căn cứ, vẩn vơ, vu vơ - ăn bám, ký sinh, do ký sinh - không sinh sản, không sinh lợi, phi sản xuất</t>
        </is>
      </c>
    </row>
    <row r="19896">
      <c r="A19896" t="inlineStr">
        <is>
          <t>unqualifiziert</t>
        </is>
      </c>
      <c r="B19896" t="inlineStr"/>
      <c r="C19896" t="inlineStr"/>
      <c r="D19896" t="inlineStr">
        <is>
          <t>không đủ tiêu chuẩn, không đủ trình độ, hoàn toàn, mọi mặt - không chế tinh, thô, không lịch sự, không tao nh, tục tằn</t>
        </is>
      </c>
    </row>
    <row r="19897">
      <c r="A19897" t="inlineStr">
        <is>
          <t>unquittiert</t>
        </is>
      </c>
      <c r="B19897" t="inlineStr"/>
      <c r="C19897" t="inlineStr"/>
      <c r="D19897" t="inlineStr">
        <is>
          <t>chưa ký nhận số tiền đ tr, chưa đóng dấu nhận thực "đ tr"</t>
        </is>
      </c>
    </row>
    <row r="19898">
      <c r="A19898" t="inlineStr">
        <is>
          <t>unrasiert</t>
        </is>
      </c>
      <c r="B19898" t="inlineStr"/>
      <c r="C19898" t="inlineStr"/>
      <c r="D19898" t="inlineStr">
        <is>
          <t>không cạo</t>
        </is>
      </c>
    </row>
    <row r="19899">
      <c r="A19899" t="inlineStr">
        <is>
          <t>unrationell</t>
        </is>
      </c>
      <c r="B19899" t="inlineStr"/>
      <c r="C19899" t="inlineStr"/>
      <c r="D19899" t="inlineStr">
        <is>
          <t>thiếu khả năng, không có khả năng, bất tài, không có hiệu quả - không tinh tế, không có lợi, không có lời</t>
        </is>
      </c>
    </row>
    <row r="19900">
      <c r="A19900" t="inlineStr">
        <is>
          <t>unrealistisch</t>
        </is>
      </c>
      <c r="B19900" t="inlineStr"/>
      <c r="C19900" t="inlineStr"/>
      <c r="D19900" t="inlineStr">
        <is>
          <t>không thực thế, mơ mộng hão huyền</t>
        </is>
      </c>
    </row>
    <row r="19901">
      <c r="A19901" t="inlineStr">
        <is>
          <t>Unrecht</t>
        </is>
      </c>
      <c r="B19901" t="inlineStr"/>
      <c r="C19901" t="inlineStr"/>
      <c r="D19901" t="inlineStr">
        <is>
          <t>hại, tai hại, tổn hao, thiệt hại, ý muốn hại người, điều gây tai hại - sự làm hại, sự làm tổn hại, sự làm hỏng, điều hại, điều tổn hại, chỗ hỏng, chỗ bị thương, sự xúc phạm, sự vi phạm quyền lợi, sự đối xử bất công - sự bất công, việc bất công - điều xấu, điều không tốt, mặt xấu, cái xấu, điều sai trái, điều bất công, điều thiệt hại = zu Unrecht + = im Unrecht + = Unrecht haben + = im Unrecht sein + = das bittere Unrecht + = nicht zu Unrecht + = das schreiende Unrecht + = jemandem Unrecht tun + = jemanden ins Unrecht setzen + = er wurde zu Unrecht verdächtigt +</t>
        </is>
      </c>
    </row>
    <row r="19902">
      <c r="A19902" t="inlineStr">
        <is>
          <t>unrecht</t>
        </is>
      </c>
      <c r="B19902" t="inlineStr"/>
      <c r="C19902" t="inlineStr"/>
      <c r="D19902" t="inlineStr">
        <is>
          <t>không thích hợp, không đúng lúc, lạc lõng - xấu, không tốt, tồi, trái, ngược, sai, không đúng, lầm, trái lý, sai trái, không ổn, không đáng, bậy, lạc = unrecht haben + = er hat nicht ganz unrecht +</t>
        </is>
      </c>
    </row>
    <row r="19903">
      <c r="A19903" t="inlineStr">
        <is>
          <t>unredlich</t>
        </is>
      </c>
      <c r="B19903" t="inlineStr"/>
      <c r="C19903" t="inlineStr"/>
      <c r="D19903" t="inlineStr">
        <is>
          <t>cong, oằn, vặn vẹo, xoắn, quanh co, khúc khuỷu, còng, khoằm, có ngáng ở ở trên, không thẳng thắn, không thật thà - không lương thiện, bất lương, không thành thật, không trung thực - hôi hám, hôi thối, bẩn thỉu, cáu bẩn, ươn, xấu, đáng ghét, tồi, thô tục, tục tĩu, thô lỗ, gớm, tởm, kinh tởm, nhiễm độc, nhiều rêu, nhiều hà, tắc nghẽn, rối, trái luật, gian lận, ngược, nhiều lỗi, gian trá - không chính đáng, trái lẽ, phi lý, bất chính, không lưng thiện, ác</t>
        </is>
      </c>
    </row>
    <row r="19904">
      <c r="A19904" t="inlineStr">
        <is>
          <t>Unredlichkeit</t>
        </is>
      </c>
      <c r="B19904" t="inlineStr"/>
      <c r="C19904" t="inlineStr"/>
      <c r="D19904" t="inlineStr">
        <is>
          <t>tính không lương thiện, tính bất lương, tính không thành thật, tính không trung thực - sự bất lương, sự gian dối, sự thiếu thành thực, sự không trung thực - sự xiên, sự chéo, sự chếch, độ xiên, tính cạnh khoé, tính quanh co, tính không thẳng thắn</t>
        </is>
      </c>
    </row>
    <row r="19905">
      <c r="A19905" t="inlineStr">
        <is>
          <t>unreell</t>
        </is>
      </c>
      <c r="B19905" t="inlineStr"/>
      <c r="C19905" t="inlineStr"/>
      <c r="D19905" t="inlineStr">
        <is>
          <t>bất công, không công bằng, thiên vị, không ngay thẳng, không đúng đắn, gian tà, gian lận, quá chừng, quá mức, thái quá</t>
        </is>
      </c>
    </row>
    <row r="19906">
      <c r="A19906" t="inlineStr">
        <is>
          <t>unregistriert</t>
        </is>
      </c>
      <c r="B19906" t="inlineStr"/>
      <c r="C19906" t="inlineStr"/>
      <c r="D19906" t="inlineStr">
        <is>
          <t>không vào sổ, không đăng ký</t>
        </is>
      </c>
    </row>
    <row r="19907">
      <c r="A19907" t="inlineStr">
        <is>
          <t>unreif</t>
        </is>
      </c>
      <c r="B19907" t="inlineStr"/>
      <c r="C19907" t="inlineStr"/>
      <c r="D19907" t="inlineStr">
        <is>
          <t>chưa đủ lông cánh, có nhiều lông tơ, non nớt, trẻ măng, ít kinh nghiệm, thấp, trũng, dễ bị ngập nước - xanh lá cây, lục, xanh, tươi, đầy sức sống, thanh xuân, chưa có kinh nghiệm, mới vào nghề, thơ ngây, cả tin, tái xanh, tái ngắt, ghen, ghen tức, ghen tị, còn mới, chưa lành, chưa liền - chưa chín chắn, chưa chín muồi - trẻ con, có tính chất trẻ con, tầm thường, vặt vânh, không đáng kể - chưa đủ lông, còn non nớt, chưa từng trải, không được trang trí bằng lông - chưa chín, còn xanh - xanh tươi, phủ đầy cỏ xanh, ngây thơ, thiếu kinh nghiệm</t>
        </is>
      </c>
    </row>
    <row r="19908">
      <c r="A19908" t="inlineStr">
        <is>
          <t>Unreife</t>
        </is>
      </c>
      <c r="B19908" t="inlineStr"/>
      <c r="C19908" t="inlineStr"/>
      <c r="D19908" t="inlineStr">
        <is>
          <t>màu lục, màu xanh tươi) của cây cỏ, trạng thái còn xanh, sự non nớt, sự thiếu kinh nghiệm, sự khờ dại, vẻ tráng kiện quắc thước - sự chưa chín muồi - thời kỳ chưa thành niên - tình trạng chưa chín, tình trạng còn xanh, tình trạng chưa chín muồi, tình trạng chưa chín chắn, tình trạng còn non nớt - màu lá cây, cảnh xanh rờn, tính chất ngây thơ = die jugendliche Unreife +</t>
        </is>
      </c>
    </row>
    <row r="19909">
      <c r="A19909" t="inlineStr">
        <is>
          <t>unrein</t>
        </is>
      </c>
      <c r="B19909" t="inlineStr"/>
      <c r="C19909" t="inlineStr"/>
      <c r="D19909" t="inlineStr">
        <is>
          <t>hoang, giả mạo, pha tạp, lai, lai căng, loại xấu - bị đút lót, bị mua chuộc, ăn hối lộ, đồi bại, thối nát, mục nát, bị sửa đổi lại, sai lạc đi, bẩn - bẩn thỉu, dơ bẩn, dơ dáy, cáu ghét, cáu bẩn, đầy bùn bẩn, có mưa gió sụt sùi, nhớp nháp bẩn thỉu, xấu, không sáng, tục tĩu, thô bỉ, đê tiện, hèn hạ, đáng khinh, nhơ nhốc, xấu xa, phi nghĩa - có xỉ, đầy cứt sắt, có lẫn những cái nhơ bẩn, đầy rác rưởi, đầy cặn bã, vô giá trị - sai, nhầm, không thật, giả, dối trá, lừa dối, phản trắc, giả dối, dối, lừa - đục, có cặn, thối, hôi - thô tục, ô trọc - không trong sạch, không tinh khiết, ô uế, không trinh bạch, không trong trắng, có pha trộn, có lẫn màu khác, không trong sáng - dâm dật, dâm ô - = unrein +</t>
        </is>
      </c>
    </row>
    <row r="19910">
      <c r="A19910" t="inlineStr">
        <is>
          <t>Unreinheit</t>
        </is>
      </c>
      <c r="B19910" t="inlineStr"/>
      <c r="C19910" t="inlineStr"/>
      <c r="D19910" t="inlineStr">
        <is>
          <t>sự có cặn, mùi hôi thối, ghét cáu bẩn - tình trạng hôi hám, tình trạng dơ bẩn, vật dơ bẩn, vật cáu bẩn, tính chất độc ác ghê tởm - sự không trong sạch, sự không tinh khiết, sự dơ bẩn, sự ô uế impureness), chất bẩn, sự không trinh bạch, sự không trong trắng, tính pha trộn, tính pha tạp, tính không trong sáng - tính lai căng = die Unreinheit +</t>
        </is>
      </c>
    </row>
    <row r="19911">
      <c r="A19911" t="inlineStr">
        <is>
          <t>unreinlich</t>
        </is>
      </c>
      <c r="B19911" t="inlineStr"/>
      <c r="C19911" t="inlineStr"/>
      <c r="D19911" t="inlineStr">
        <is>
          <t>bẩn, bẩn thỉu, ô trọc, không tinh khiết, dâm ô</t>
        </is>
      </c>
    </row>
    <row r="19912">
      <c r="A19912" t="inlineStr">
        <is>
          <t>unrentabel</t>
        </is>
      </c>
      <c r="B19912" t="inlineStr"/>
      <c r="C19912" t="inlineStr"/>
      <c r="D19912" t="inlineStr">
        <is>
          <t>không có lợi, vô ích, không sinh lợi, không có lời</t>
        </is>
      </c>
    </row>
    <row r="19913">
      <c r="A19913" t="inlineStr">
        <is>
          <t>unrichtig</t>
        </is>
      </c>
      <c r="B19913" t="inlineStr"/>
      <c r="C19913" t="inlineStr"/>
      <c r="D19913" t="inlineStr">
        <is>
          <t>sai, nhầm, không thật, giả, dối trá, lừa dối, phản trắc, giả dối, dối, lừa - không hợp, không thích hợp, không đúng lúc, không đúng chỗ, không phải lỗi, không phải phép, không ổn, không đúng, không lịch sự, không đứng đắn, không chỉnh - trật - còn đầy lỗi - sai sự thật, không chân thành, gi dối, không trung thành - xấu, không tốt, tồi, trái, ngược, lầm, trái lý, sai trái, không đáng, bậy, lạc</t>
        </is>
      </c>
    </row>
    <row r="19914">
      <c r="A19914" t="inlineStr">
        <is>
          <t>Unrichtigkeit</t>
        </is>
      </c>
      <c r="B19914" t="inlineStr"/>
      <c r="C19914" t="inlineStr"/>
      <c r="D19914" t="inlineStr">
        <is>
          <t>falseness, điều lừa dối, lời nói dối - sự không đúng, sự sai, tính không đúng, điểm không đúng, điểm sai</t>
        </is>
      </c>
    </row>
    <row r="19915">
      <c r="A19915" t="inlineStr">
        <is>
          <t>unromantisch</t>
        </is>
      </c>
      <c r="B19915" t="inlineStr"/>
      <c r="C19915" t="inlineStr"/>
      <c r="D19915" t="inlineStr">
        <is>
          <t>không có tính chất tiểu thuyết, tầm thường</t>
        </is>
      </c>
    </row>
    <row r="19916">
      <c r="A19916" t="inlineStr">
        <is>
          <t>Unruhe</t>
        </is>
      </c>
      <c r="B19916" t="inlineStr"/>
      <c r="C19916" t="inlineStr"/>
      <c r="D19916" t="inlineStr">
        <is>
          <t>sự lay động, sự rung động, sự làm rung chuyển, sự khích động, sự xúc động, sự bối rối, sự suy đi tính lại, sự suy nghĩ lung, sự thảo luận, sự khích động quần chúng, sự gây phiến động - 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 - mối lo, mối lo âu, mối băn khoăn, sự lo lắng, lòng ước ao, lòng khao khát, sự khắc khoải - sự liên quan tới, sự dính líu tới, lợi, lợi lộc, phần, cổ phần, việc, chuyện phải lo, sự lo âu, sự lo ngại, sự quan tâm, hãng buôn, xí nghiệp, công việc kinh doanh, cái, vật - sự không bằng lòng, sự bất bình, bất mãn, sự không thân thiện, sự không trung thành, sự chống đối lại - sự không an tâm, sự không yên lòng, sự băn khoăn lo lắng - sự làm mất yên tĩnh, sự làm náo động, sự quấy rầy, sự làm bối rối, sự làm lo âu, sự làm xáo lộn, sự làm nhiễu loạn, sự nhiễu loạn, âm tạp, quyển khí, sự vi phạn - sự hay cựa quậy, sự bồn chồn, sự sốt ruột, sự không yên tâm - cơn gió mạnh, cơn mưa dông bất chợt, trận mưa tuyết bất chợt, sự nhộn nhịp, sự náo động, sự xôn xao, cơn giãy chết của cá voi, sự lên giá xuống giá bất chợt - sự vẫy, sự vỗ, sự run rẫy vì bị kích động, sự rung, sự đầu cơ vặt - ) jactitation of marriage tội nhận xằng là vợ ai, jactation - sự không nghỉ, sự luôn luôn động đậy, sự hiếu động, sự không ngủ được, sự thao thức, sự áy náy - điều lo lắng, điều phiền muộn, sự làm phiền, điều phiền hà, sự chịu khó, sự cố gắng, sự khó nhọc, tình trạng bất an, tình trạng rắc rối, tình trạng lộn xộn, tình trạng rối loạn - trạng thái khó ở, tình trạng mắc bệnh, bệnh, sự hỏng hóc, sự trục trắc - sự rối loạn - trạng thái không thoải mái, trạng thái bực bội, trạng thái bứt rứt, trạng thái khó chịu, trạng thái lo lắng, trạng thái băn khoăn, trạng thái không yên tâm - tình trạng không yên ổn, tình trạng náo động, sự băn khoăn - sự lang thang, lối sống lang thang = die Unruhe + = die Unruhe + = Unruhe stiften + = die nervöse Unruhe + = die nervöse Unruhe + = in Unruhe versetzen + = ein Gefühl der Unruhe befiel sie + = eine immer mehr zunehmende Unruhe +</t>
        </is>
      </c>
    </row>
    <row r="19917">
      <c r="A19917" t="inlineStr">
        <is>
          <t>Unruhestifter</t>
        </is>
      </c>
      <c r="B19917" t="inlineStr"/>
      <c r="C19917" t="inlineStr"/>
      <c r="D19917" t="inlineStr">
        <is>
          <t>người khích động quần chúng, người gây phiến động, máy trộn, máy khuấy - chim hải âu pêtren, stormy_petrel - người phá rối trật tự công cộng, người làm huyên náo, người nổi loạn, người ăn chơi phóng đãng, người trác táng - kẻ gây rối loạn kẻ phá rối - người làm rầy, người gây rối loạn</t>
        </is>
      </c>
    </row>
    <row r="19918">
      <c r="A19918" t="inlineStr">
        <is>
          <t>unruhig</t>
        </is>
      </c>
      <c r="B19918" t="inlineStr"/>
      <c r="C19918" t="inlineStr"/>
      <c r="D19918" t="inlineStr">
        <is>
          <t>trở chiều luôn, sóng vỗ bập bềnh, động, nứt nẻ - không an tâm, không yên lòng, băn khoăn lo lắng - bị kích thích, bị kích động, sôi nổi - hay cựa quậy, bồn chồn, sốt ruột, lo lắng, đứng ngồi không yên - ồn ào, om sòm, huyên náo, loè loẹt, sặc sỡ, đao to búa lớn - hay hoảng sợ, yếu bóng vía, hay hoang mang sợ hãi - không nghỉ, không ngừng, không yên, luôn luôn động đậy, hiếu động, không nghỉ được, không ngủ được, thao thức, áy náy - hỗn loạn, náo động, ngỗ nghịch - không thoải mái, bực bội, bứt rứt, khó chịu, băng khoăn, phiền phức, rầy rà, khó, khó khăn - không yên tĩnh, không thuận tiện cho sự nghỉ ngi - hay thay đổi, bối rối, không ổn định, rối loạn, không an cư, không có chỗ ở nhất định, không thanh toán, không được gii quyết, không có người chiếm hữu vĩnh viễn, không qu quyết - không dứt khoát, do dự - lang thang, sống lang thang, vẩn vơ, vô định = unruhig + = unruhig sein + = unruhig machen +</t>
        </is>
      </c>
    </row>
    <row r="19919">
      <c r="A19919" t="inlineStr">
        <is>
          <t>uns</t>
        </is>
      </c>
      <c r="B19919" t="inlineStr"/>
      <c r="C19919" t="inlineStr"/>
      <c r="D19919" t="inlineStr">
        <is>
          <t>bản thân chúng ta, bản thân chúng tôi, bản thân chúng mình, tự chúng mình, chúng tôi, chúng mình - chúng ta</t>
        </is>
      </c>
    </row>
    <row r="19920">
      <c r="A19920" t="inlineStr">
        <is>
          <t>unsachlich</t>
        </is>
      </c>
      <c r="B19920" t="inlineStr"/>
      <c r="C19920" t="inlineStr"/>
      <c r="D19920" t="inlineStr">
        <is>
          <t>không thích đáng, không thích hợp</t>
        </is>
      </c>
    </row>
    <row r="19921">
      <c r="A19921" t="inlineStr">
        <is>
          <t>unsagbar</t>
        </is>
      </c>
      <c r="B19921" t="inlineStr"/>
      <c r="C19921" t="inlineStr"/>
      <c r="D19921" t="inlineStr">
        <is>
          <t>không tả được, không nói lên được, không thể nói ra được, huý - không thể diễn đạt được, không thể tả được inexpressive) - không nói được, mất tiếng, lặng thinh, lặng đi không nói được, say mèm - không thể nói được, không diễn t được, không t xiết - không kể lại, không nói ra, không kể xiết, không biết bao nhiêu mà kể - không thể phát âm được, không thể t được, khó t, không nói nên lời được = unsagbar komisch +</t>
        </is>
      </c>
    </row>
    <row r="19922">
      <c r="A19922" t="inlineStr">
        <is>
          <t>unsanft</t>
        </is>
      </c>
      <c r="B19922" t="inlineStr"/>
      <c r="C19922" t="inlineStr"/>
      <c r="D19922" t="inlineStr">
        <is>
          <t>ráp, nhám, xù xì, gồ ghề, bờm xờm, lởm chởm, dữ dội, mạnh, hung dữ, bảo tố, động, xấu, thô, chưa gọt giũa, chưa trau chuốt, thô lỗ, sống sượng, lỗ mãng, thô bạo, cộc cằn, gian khổ, gay go, nhọc nhằn - nặng nề, nháp, phác, phỏng, gần đúng, ầm ĩ, hỗn độn, chói tai, dữ - không hoà nhã, khó thương, khó ưa</t>
        </is>
      </c>
    </row>
    <row r="19923">
      <c r="A19923" t="inlineStr">
        <is>
          <t>unsauber</t>
        </is>
      </c>
      <c r="B19923" t="inlineStr"/>
      <c r="C19923" t="inlineStr"/>
      <c r="D19923" t="inlineStr">
        <is>
          <t>đen, mặc quần áo đen, da đen, tối, tối tăm, dơ bẩn, bẩn thỉu, đen tối, ảm đạm, buồn rầu, vô hy vọng, xấu xa, độc ác, kinh tởm, ghê tởm - cong, oằn, vặn vẹo, xoắn, quanh co, khúc khuỷu, còng, khoằm, có ngáng ở ở trên, không thẳng thắn, không thật thà - không trong sạch, không tinh khiết, ô uế, không trinh bạch, không trong trắng, có pha trộn, pha tạp, có lẫn màu khác, không trong sáng, lai căng - hỗn độn, lộn xộn, bừa bãi - có bóng râm, có bóng mát, trong bóng mát, bị che, ám muội, mờ ám, khả nhi - dơ dáy, nghèo khổ - xốc xếch, lôi thôi, lếch thếch, bù xù, rối, không chi, bừa b i, không sắp xếp gọn = unsauber +</t>
        </is>
      </c>
    </row>
    <row r="19924">
      <c r="A19924" t="inlineStr">
        <is>
          <t>unscharf</t>
        </is>
      </c>
      <c r="B19924" t="inlineStr"/>
      <c r="C19924" t="inlineStr"/>
      <c r="D19924" t="inlineStr">
        <is>
          <t>cùn, lỗ mãng, không giữ ý tứ, thẳng thừng, toạc móng heo, đần, đần độn, tù - - không rõ ràng, phảng phất, lờ mờ</t>
        </is>
      </c>
    </row>
    <row r="19925">
      <c r="A19925" t="inlineStr">
        <is>
          <t>unschicklich</t>
        </is>
      </c>
      <c r="B19925" t="inlineStr"/>
      <c r="C19925" t="inlineStr"/>
      <c r="D19925" t="inlineStr">
        <is>
          <t>không hợp, không thích hợp, không đúng lúc, không đúng chỗ, không phải lỗi, không phải phép, không ổn, sai, không đúng, không lịch sự, không đứng đắn, không chỉnh - không đứng dắn, không đoan trang, không tề chỉnh, không hợp với khuôn phép, khiếm nhã, bất lịch sự, sỗ sàng - lỗi ngữ pháp - không vừa - không ăn ý, không ăn khớp - không xứng đáng với một bà quý phái, không có dáng quý phái - không thích đáng, khó coi</t>
        </is>
      </c>
    </row>
    <row r="19926">
      <c r="A19926" t="inlineStr">
        <is>
          <t>Unschicklichkeit</t>
        </is>
      </c>
      <c r="B19926" t="inlineStr"/>
      <c r="C19926" t="inlineStr"/>
      <c r="D19926" t="inlineStr">
        <is>
          <t>sự không đứng dắn, sự không đoan trang, sự không tề chỉnh, sự không hợp với khuôn phép, sự khiếm nhã, sự bất lịch sự, sự sỗ sàng - lỗi ngữ pháp, điều lầm lỗi</t>
        </is>
      </c>
    </row>
    <row r="19927">
      <c r="A19927" t="inlineStr">
        <is>
          <t>unschlagbar</t>
        </is>
      </c>
      <c r="B19927" t="inlineStr"/>
      <c r="C19927" t="inlineStr"/>
      <c r="D19927" t="inlineStr">
        <is>
          <t>không thể thắng nổi, không thể đánh bại được</t>
        </is>
      </c>
    </row>
    <row r="19928">
      <c r="A19928" t="inlineStr">
        <is>
          <t>unschmackhaft</t>
        </is>
      </c>
      <c r="B19928" t="inlineStr"/>
      <c r="C19928" t="inlineStr"/>
      <c r="D19928" t="inlineStr">
        <is>
          <t>không ngon</t>
        </is>
      </c>
    </row>
    <row r="19929">
      <c r="A19929" t="inlineStr">
        <is>
          <t>unschuldig</t>
        </is>
      </c>
      <c r="B19929" t="inlineStr"/>
      <c r="C19929" t="inlineStr"/>
      <c r="D19929" t="inlineStr">
        <is>
          <t>như trẻ con, ngây thơ, thật thà - chân thật - vô tội, không có tội, còn trong trắng, còn trinh, không có hại, không hại - đơn, đơn giản, giản dị, mộc mạc, xuềnh xoàng, bình dị, hồn nhiên, dễ hiểu, dễ làm, tuyệt đối là, chỉ là, không khác gì, đơn sơ, nghèo hèn, nhỏ mọn, không đáng kể, ngu dại, dốt nát, thiếu kinh nghiệm - trắng, bạch, bạc, tái mét, xanh nhợt, trắng bệch, trong, không màu sắc, ngây th, trong trắng, tinh, sạch, sạch sẽ, phái quân chủ, phn cách mạng, phn động = unschuldig +</t>
        </is>
      </c>
    </row>
    <row r="19930">
      <c r="A19930" t="inlineStr">
        <is>
          <t>Unschuldige</t>
        </is>
      </c>
      <c r="B19930" t="inlineStr"/>
      <c r="C19930" t="inlineStr"/>
      <c r="D19930" t="inlineStr">
        <is>
          <t>người vô tội, người không có tội, đứa bé ngây thơ, thằng ngốc, thằng bé ngớ ngẩn</t>
        </is>
      </c>
    </row>
    <row r="19931">
      <c r="A19931" t="inlineStr">
        <is>
          <t>unschwer</t>
        </is>
      </c>
      <c r="B19931" t="inlineStr"/>
      <c r="C19931" t="inlineStr"/>
      <c r="D19931" t="inlineStr">
        <is>
          <t>thoải mái, thanh thản, không lo lắng, thanh thoát, ung dung, dễ, dễ dàng, dễ dãi, dễ tính, dễ thuyết phục, ít người mua, ế ẩm, easily</t>
        </is>
      </c>
    </row>
    <row r="19932">
      <c r="A19932" t="inlineStr">
        <is>
          <t>unser</t>
        </is>
      </c>
      <c r="B19932" t="inlineStr"/>
      <c r="C19932" t="inlineStr"/>
      <c r="D19932" t="inlineStr">
        <is>
          <t>của chúng ta, của chúng tôi, của chúng mình, của trẫm - cái của chúng ta, cái của chúng tôi, cái của chúng mình, trung đoàn của chúng ta, đội của chúng ta, trung đoàn của chúng tôi, đội của chúng tôi</t>
        </is>
      </c>
    </row>
    <row r="19933">
      <c r="A19933" t="inlineStr">
        <is>
          <t>unsere</t>
        </is>
      </c>
      <c r="B19933" t="inlineStr"/>
      <c r="C19933" t="inlineStr"/>
      <c r="D19933" t="inlineStr">
        <is>
          <t>của chúng ta, của chúng tôi, của chúng mình, của trẫm</t>
        </is>
      </c>
    </row>
    <row r="19934">
      <c r="A19934" t="inlineStr">
        <is>
          <t>unsicher</t>
        </is>
      </c>
      <c r="B19934" t="inlineStr"/>
      <c r="C19934" t="inlineStr"/>
      <c r="D19934" t="inlineStr">
        <is>
          <t>có chấm, lấm chấm, lảo đảo, gàn gàn, ngớ ngẩn - nghi ngờ, ngờ vực, hồ nghi, đáng nghi, đáng ngờ, không rõ rệt, không chắc chắn, do dự, lưỡng lự, nghi ngại, không biết chắc - may, may mắn, thất thường, hay thay đổi - không an toàn, không vững chắc, bấp bênh - dễ rụng, dễ biến, dễ huỷ, dễ rơi, không ổn định, không bền - tạm, tạm thời, nhất thời, mong manh, hiểm nghèo, gieo neo, không dựa trên cơ sở chắc chắn, coi bừa là đúng, liều - buồn nôn, nôn nao, cảm thấy lo ngại, cảm thấy e sợ, băn khoăn dằn vật, day dứt - run, yếu, không vững chãi, dễ lung lay, hay dao động - có đường sọc, có vệt, có vỉa - lung lay, sắp đổ, không vững, chập chững - - phản bội, phụ bạc, bội bạc, không tin được, dối trá, xảo trá - không cân bằng, mất thăng bằng, không cân xứng, không quyết toán, rối loạn - không chắc, còn ngờ, không kiên định, không đáng tin cậy - nguy hiểm - bối rối, không an cư, không có chỗ ở nhất định, không thanh toán, không được gii quyết, không có người chiếm hữu vĩnh viễn, không qu quyết, không dứt khoát - lo đo, loạng choạng, run run, lên xuống thất thường, chập chờn, leo lét, nhẹ dạ, hay đổi lòng, hay do dự, phóng đ ng, không có nề nếp - không thật, không xác thật - ọp ẹp, què quặt, tàn tật, ốm yếu = unsicher + = unsicher gehen + = sich unsicher bewegen +</t>
        </is>
      </c>
    </row>
    <row r="19935">
      <c r="A19935" t="inlineStr">
        <is>
          <t>Unsicherheit</t>
        </is>
      </c>
      <c r="B19935" t="inlineStr"/>
      <c r="C19935" t="inlineStr"/>
      <c r="D19935" t="inlineStr">
        <is>
          <t>tính chất như cá, sự lắm cá, tính chất đáng nghi, tính chất ám muội - cỏ mọc lại, cỏ để mọc dài không cắt, sương mù, màn khói mờ, màn bụi mờ, tình trạng mờ đi, tình trạng trí óc mờ đi, tình trạng bối rối hoang mang, vết mờ - sự không chắc chắn, sự không tin chắc, sự lưỡng lự, sự không quả quyết - tính không an toàn, tình trạng bấp bênh, cái bấp bênh, điều không chắc, sự thiếu tự tin - tính không ổn định, tính không kiên định, tính không vững - tính tạm thời, tính không chắc chắn, tính bấp bênh, tính mong manh, tính hiểm nghèo, tính gieo neo, tính không có cơ sở chắc chắn - sự buồn nôn, sự nôn nao, sự thấy khó chịu trong người, mối lo ngại, mối e sợ, nỗi băn khoăn dằn vật, nỗi day dứt - điều không chắc chắn, điều không rõ, điều không xác thực, tính dễ đổi, tính dễ biến</t>
        </is>
      </c>
    </row>
    <row r="19936">
      <c r="A19936" t="inlineStr">
        <is>
          <t>unsichtbar</t>
        </is>
      </c>
      <c r="B19936" t="inlineStr"/>
      <c r="C19936" t="inlineStr"/>
      <c r="D19936" t="inlineStr">
        <is>
          <t>đui mù, không nhìn thấy, không thấy được, mù quáng, không có lối ra, cụt, không rõ ràng, khó thấy, khó nhìn, say bí tỉ blind drunk) = unsichtbar + = unsichtbar werden +</t>
        </is>
      </c>
    </row>
    <row r="19937">
      <c r="A19937" t="inlineStr">
        <is>
          <t>Unsichtbarkeit</t>
        </is>
      </c>
      <c r="B19937" t="inlineStr"/>
      <c r="C19937" t="inlineStr"/>
      <c r="D19937" t="inlineStr">
        <is>
          <t>tính không thể trông thấy được, tính vô hình, tính không thể gặp được</t>
        </is>
      </c>
    </row>
    <row r="19938">
      <c r="A19938" t="inlineStr">
        <is>
          <t>unsinnig</t>
        </is>
      </c>
      <c r="B19938" t="inlineStr"/>
      <c r="C19938" t="inlineStr"/>
      <c r="D19938" t="inlineStr">
        <is>
          <t>vô lý, ngu xuẩn, ngớ ngẩn, buồn cười, lố bịch - quá mức, quá độ, quá cao, phung phí, ngông cuồng - điên, điên cuồng, mất trí - vô ý nghĩa, bậy bạ - không có cảm giác, bất tỉnh, không có nghĩa, vô nghĩa, điên rồ, ngu dại - ngu đần, đần độn, ngẩn người ra, ngây ra, mụ đi, chán, buồn - khủng khiếp, kinh khủng, hết mức, cực kỳ lớn - ghê gớm, dữ dội, to lớn, kỳ lạ</t>
        </is>
      </c>
    </row>
    <row r="19939">
      <c r="A19939" t="inlineStr">
        <is>
          <t>unsittlich</t>
        </is>
      </c>
      <c r="B19939" t="inlineStr"/>
      <c r="C19939" t="inlineStr"/>
      <c r="D19939" t="inlineStr">
        <is>
          <t>không đứng dắn, không đoan trang, không tề chỉnh, không hợp với khuôn phép, khiếm nhã, bất lịch sự, sỗ sàng</t>
        </is>
      </c>
    </row>
    <row r="19940">
      <c r="A19940" t="inlineStr">
        <is>
          <t>Unsittlichkeit</t>
        </is>
      </c>
      <c r="B19940" t="inlineStr"/>
      <c r="C19940" t="inlineStr"/>
      <c r="D19940" t="inlineStr">
        <is>
          <t>sự trái đạo đức, sự trái luân lý, sự đồi bại, sự phóng đâng, hành vi đồi bại xấu xa, hành vi phóng đãng - sự không đứng dắn, sự không đoan trang, sự không tề chỉnh, sự không hợp với khuôn phép, sự khiếm nhã, sự bất lịch sự, sự sỗ sàng</t>
        </is>
      </c>
    </row>
    <row r="19941">
      <c r="A19941" t="inlineStr">
        <is>
          <t>unsortiert</t>
        </is>
      </c>
      <c r="B19941" t="inlineStr"/>
      <c r="C19941" t="inlineStr"/>
      <c r="D19941" t="inlineStr">
        <is>
          <t>không được phân loại</t>
        </is>
      </c>
    </row>
    <row r="19942">
      <c r="A19942" t="inlineStr">
        <is>
          <t>unsozial</t>
        </is>
      </c>
      <c r="B19942" t="inlineStr"/>
      <c r="C19942" t="inlineStr"/>
      <c r="D19942" t="inlineStr">
        <is>
          <t>phản xã hội - có thể phân ra, có thể tách ra, có thể phân tích, có thể phân ly, không ưa giao du, không ưa xã hội - phi x hội, không thuộc về x hội</t>
        </is>
      </c>
    </row>
    <row r="19943">
      <c r="A19943" t="inlineStr">
        <is>
          <t>unspezifiziert</t>
        </is>
      </c>
      <c r="B19943" t="inlineStr"/>
      <c r="C19943" t="inlineStr"/>
      <c r="D19943" t="inlineStr">
        <is>
          <t>không chỉ rõ, không nói rõ</t>
        </is>
      </c>
    </row>
    <row r="19944">
      <c r="A19944" t="inlineStr">
        <is>
          <t>unsportlich</t>
        </is>
      </c>
      <c r="B19944" t="inlineStr"/>
      <c r="C19944" t="inlineStr"/>
      <c r="D19944" t="inlineStr">
        <is>
          <t>bất công, không công bằng, thiên vị, không ngay thẳng, không đúng đắn, gian tà, gian lận, quá chừng, quá mức, thái quá - không xứng đáng với một nhà thể thao, không hợp với một nhà thể thao, không đúng là một người thẳng thắn, không đúng là một người trung thực</t>
        </is>
      </c>
    </row>
    <row r="19945">
      <c r="A19945" t="inlineStr">
        <is>
          <t>unsterblich</t>
        </is>
      </c>
      <c r="B19945" t="inlineStr"/>
      <c r="C19945" t="inlineStr"/>
      <c r="D19945" t="inlineStr">
        <is>
          <t>không chết, bất tử, bất diệt, sống mãi, đời đời - bất hủ - = unsterblich machen + = sich unsterblich blamieren +</t>
        </is>
      </c>
    </row>
    <row r="19946">
      <c r="A19946" t="inlineStr">
        <is>
          <t>Unsterbliche</t>
        </is>
      </c>
      <c r="B19946" t="inlineStr"/>
      <c r="C19946" t="inlineStr"/>
      <c r="D19946" t="inlineStr">
        <is>
          <t>người bất tử, nhà văn bất tử, nhà thơ bất tử, viện sĩ, những vị thần bất tử, đội cận vệ hoàng gia</t>
        </is>
      </c>
    </row>
    <row r="19947">
      <c r="A19947" t="inlineStr">
        <is>
          <t>Unsterblichkeit</t>
        </is>
      </c>
      <c r="B19947" t="inlineStr"/>
      <c r="C19947" t="inlineStr"/>
      <c r="D19947" t="inlineStr">
        <is>
          <t>tính bất tử, tính bất diệt, sự sống mãi - tính bất hủ, danh tiếng đời đời, danh tiếng muôn thuở</t>
        </is>
      </c>
    </row>
    <row r="19948">
      <c r="A19948" t="inlineStr">
        <is>
          <t>unstet</t>
        </is>
      </c>
      <c r="B19948" t="inlineStr"/>
      <c r="C19948" t="inlineStr"/>
      <c r="D19948" t="inlineStr">
        <is>
          <t>trở chiều luôn, sóng vỗ bập bềnh, động, nứt nẻ - tinh ranh, láu cá, lắm mưu, khéo lẩn tránh, khéo thoái thác - từng cơn, từng đợt, hay thay đổi, thất thường, chập chờn - mâu thuẫn nhau, trái nhau, không trước sau như một - không bền lòng, không kiên nhẫn, không kiên trì, không kiên định, không chung thu - nay đây mai đó, du cư - - hành tinh, ở thế gian này, trần tục, đồng bóng, lúc thế này, lúc thế khác - không nghỉ, không ngừng, không yên, luôn luôn động đậy, hiếu động, không nghỉ được, không ngủ được, thao thức, bồn chồn, áy náy - bối rối, không ổn định, rối loạn, không an cư, không có chỗ ở nhất định, không thanh toán, không được gii quyết, không có người chiếm hữu vĩnh viễn, không qu quyết - không dứt khoát, do dự - lang thang, sống lang thang, vẩn vơ, vô định - quanh co, uốn khúc, không định cư, lan man, lơ đễnh, lạc lõng, không mạch lạc, mê sảng, nói mê = unstet + = unstet +</t>
        </is>
      </c>
    </row>
    <row r="19949">
      <c r="A19949" t="inlineStr">
        <is>
          <t>unstetig</t>
        </is>
      </c>
      <c r="B19949" t="inlineStr"/>
      <c r="C19949" t="inlineStr"/>
      <c r="D19949" t="inlineStr">
        <is>
          <t>hay thay đổi, bối rối, không ổn định, rối loạn, không an cư, không có chỗ ở nhất định, không thanh toán, không được gii quyết, không có người chiếm hữu vĩnh viễn, không qu quyết - không dứt khoát, do dự - không vững, không chắc, lung lay, lo đo, loạng choạng, run run, lên xuống thất thường, chập chờn, leo lét, nhẹ dạ, hay đổi lòng, không bền, hay do dự, lưỡng lự, phóng đ ng, không có nề nếp = unstetig +</t>
        </is>
      </c>
    </row>
    <row r="19950">
      <c r="A19950" t="inlineStr">
        <is>
          <t>Unstetigkeit</t>
        </is>
      </c>
      <c r="B19950" t="inlineStr"/>
      <c r="C19950" t="inlineStr"/>
      <c r="D19950" t="inlineStr">
        <is>
          <t>tính không liên tục, tính gián đoạn, điểm gián đoạn</t>
        </is>
      </c>
    </row>
    <row r="19951">
      <c r="A19951" t="inlineStr">
        <is>
          <t>unstillbar</t>
        </is>
      </c>
      <c r="B19951" t="inlineStr"/>
      <c r="C19951" t="inlineStr"/>
      <c r="D19951" t="inlineStr">
        <is>
          <t>không thể nguôi, không thể dịu đi - không thể thoả mân được, tham lam vô độ - không làm cho nguôi được, không làm cho yên được, không làm cho phỉ được, không thoả mãn được, không xoa dịu được - không thể tắt, không dập tắt được, không tho m n được, không thể làm cho nguôi, không thể làm cho đỡ</t>
        </is>
      </c>
    </row>
    <row r="19952">
      <c r="A19952" t="inlineStr">
        <is>
          <t>Unstimmigkeit</t>
        </is>
      </c>
      <c r="B19952" t="inlineStr"/>
      <c r="C19952" t="inlineStr"/>
      <c r="D19952" t="inlineStr">
        <is>
          <t>sự khác nhau, tình trạng khác nhau, tính khác nhau, sự chênh lệch, sự bất đồng, mối bất hoà, mối phân tranh, sự cãi nhau, sự chênh lệch về giá cả, dấu phân biệt đặc trưng - hiệu, sai phân - sự không giống nhau, sự không hợp, sự không thích hợp, sự không đồng ý kiến, sự bất hoà - sự không nhất quán, sự không thống nhất, sự trái ngược nhau - sự xích mích, ngụm, hớp</t>
        </is>
      </c>
    </row>
    <row r="19953">
      <c r="A19953" t="inlineStr">
        <is>
          <t>unsymmetrisch</t>
        </is>
      </c>
      <c r="B19953" t="inlineStr"/>
      <c r="C19953" t="inlineStr"/>
      <c r="D19953" t="inlineStr">
        <is>
          <t>không đối xứng - không cân xứng, không cân đối</t>
        </is>
      </c>
    </row>
    <row r="19954">
      <c r="A19954" t="inlineStr">
        <is>
          <t>unsystematisch</t>
        </is>
      </c>
      <c r="B19954" t="inlineStr"/>
      <c r="C19954" t="inlineStr"/>
      <c r="D19954" t="inlineStr">
        <is>
          <t>không có phương pháp - không có hệ thống, không có phưng pháp</t>
        </is>
      </c>
    </row>
    <row r="19955">
      <c r="A19955" t="inlineStr">
        <is>
          <t>untadelig</t>
        </is>
      </c>
      <c r="B19955" t="inlineStr"/>
      <c r="C19955" t="inlineStr"/>
      <c r="D19955" t="inlineStr">
        <is>
          <t>không thể khiển trách được, vô tội, không có lỗi - tinh khiết, trong trắng, không vết, không chê vào đâu được, không có khuyết điểm nào, không có sai lầm gì, không có đốm, không có vết - không thể chê trách được - không để đặt thành vấn đề nghi ngờ, rất chắc, không thể bắt bẻ, không thể chê trách</t>
        </is>
      </c>
    </row>
    <row r="19956">
      <c r="A19956" t="inlineStr">
        <is>
          <t>Untadeligkeit</t>
        </is>
      </c>
      <c r="B19956" t="inlineStr"/>
      <c r="C19956" t="inlineStr"/>
      <c r="D19956" t="inlineStr">
        <is>
          <t>tính không thể chê trách được</t>
        </is>
      </c>
    </row>
    <row r="19957">
      <c r="A19957" t="inlineStr">
        <is>
          <t>Untat</t>
        </is>
      </c>
      <c r="B19957" t="inlineStr"/>
      <c r="C19957" t="inlineStr"/>
      <c r="D19957" t="inlineStr">
        <is>
          <t>tính hung bạo, sự tàn ác, sự tàn bạo, hành động hung ác, hành động tàn bạo, sự lầm to - tội ác, tội lỗi, sự vi phạm qui chế - hành động xấu, hành động bất chính, việc làm phi pháp, sự sơ xuất, sự cho thuốc sai, sự làm dụng địa vị</t>
        </is>
      </c>
    </row>
    <row r="19958">
      <c r="A19958" t="inlineStr">
        <is>
          <t>untauglich</t>
        </is>
      </c>
      <c r="B19958" t="inlineStr"/>
      <c r="C19958" t="inlineStr"/>
      <c r="D19958" t="inlineStr">
        <is>
          <t>không đủ khả năng, bất tài, bất lực, không thể, không đủ tư cách - thiếu khả năng, thiếu trình độ kém cỏi, không đủ thẩm quyền, không có thẩm quyền, không có giá trị pháp lý - không đem lại kết quả mong nuốn, không đem lại kết quả quyết định, không ăn thua, vô ích - lạc lõng, dớ dẩn, vô lý, không có khả năng thích hợp - không thích hợp, không đủ sức, không có các tiện nghi - không thể dùng được, không thể giúp ích gì, không tiện lợi, không sẵn sàng giúp đỡ, không có kh năng giúp đỡ, không bền, không thể d i dầu được = untauglich + = untauglich + = untauglich machen + = untauglich machen + = für untauglich erklären +</t>
        </is>
      </c>
    </row>
    <row r="19959">
      <c r="A19959" t="inlineStr">
        <is>
          <t>Untauglichkeit</t>
        </is>
      </c>
      <c r="B19959" t="inlineStr"/>
      <c r="C19959" t="inlineStr"/>
      <c r="D19959" t="inlineStr">
        <is>
          <t>sự làm cho không đủ tư cách, điều làm cho không đủ tư cách, sự tuyên bố không đủ tư cách, sự loại ra không cho thi, sự truất quyền dự thi - sự không thích hợp, sự không đúng lúc, sự không đúng chỗ, sự không phải lối, sự không phải phép, sự sai lầm, sự không đúng, sự không lịch sự, sự không đứng đắn, sự không chỉnh - thái độ không đứng đắn, thái độ không lịch sự, thái độ không chỉnh, hành động không đứng đắn, hành động không lịch sự, hành động không chỉnh, sự dùng sai từ - sự thiếu khả năng, sự thiếu trình độ, sự kém cỏi, sự bất tài, sự không đủ thẩm quyền, sự không có thẩm quyền - sự không đem lại kết quả mong nuốn, sự không đem lại kết quả quyết định, sự không ăn thua, tính vô ích, tính bất lực - tình trạng thiếu sức khoẻ = die Untauglichkeit +</t>
        </is>
      </c>
    </row>
    <row r="19960">
      <c r="A19960" t="inlineStr">
        <is>
          <t>unteilbar</t>
        </is>
      </c>
      <c r="B19960" t="inlineStr"/>
      <c r="C19960" t="inlineStr"/>
      <c r="D19960" t="inlineStr">
        <is>
          <t>không thể chia được, không chia hết - không thể tách rời được, không thể chia lìa được</t>
        </is>
      </c>
    </row>
    <row r="19961">
      <c r="A19961" t="inlineStr">
        <is>
          <t>Unteilbare</t>
        </is>
      </c>
      <c r="B19961" t="inlineStr"/>
      <c r="C19961" t="inlineStr"/>
      <c r="D19961" t="inlineStr">
        <is>
          <t>cái không thể chia được, số không chia hết</t>
        </is>
      </c>
    </row>
    <row r="19962">
      <c r="A19962" t="inlineStr">
        <is>
          <t>unten</t>
        </is>
      </c>
      <c r="B19962" t="inlineStr"/>
      <c r="C19962" t="inlineStr"/>
      <c r="D19962" t="inlineStr">
        <is>
          <t>sau, hậu, còn chịu lại, còn nợ lại, để quá hạn, cũ, đã qua, ngược, lộn lại, trở lại, lùi lại, về phía sau, trước, trả lại, ngược lại, cách, xa - ở dưới, ở bên dưới, ở dưới thấp, ở phía dưới, dưới, thấp hơn, không xứng đáng, không đáng phải quan tâm - kém, thấp kém, không đáng, không xứng - xuống, bỏ xuống, lặn xuống, ngã xuống, nằm xuống, xuống cho đến, cho đến tận, xuôi theo, hạ bớt, giảm bớt, dần, ở vùng dưới, xuôi về, gục xuống, kiệt sức, ở thế cùng, cùng đường, im đi, ngay mặt tiền - ghi chép, xông vào, lăn xả vào, đánh đập, xuôi, xuôi dọc theo, ở phía thấp, chán nản, nản lòng, thất vọng, kém điểm - ở dưới nhàn, ở tầng dưới, xuống cầu thang, xuống gác, ở dưới nhà - chưa đầy, chưa đến, đang, trong - bên dưới = unten an + = da unten + = nach unten + = dort unten + = siehe unten + = von oben bis unten + = von oben nach unten +</t>
        </is>
      </c>
    </row>
    <row r="19963">
      <c r="A19963" t="inlineStr">
        <is>
          <t>Unter</t>
        </is>
      </c>
      <c r="B19963" t="inlineStr"/>
      <c r="C19963" t="inlineStr"/>
      <c r="D19963" t="inlineStr">
        <is>
          <t>kẻ bất lương, kẻ đểu giả, đồ xỏ lá ba que, quân J, người hầu</t>
        </is>
      </c>
    </row>
    <row r="19964">
      <c r="A19964" t="inlineStr">
        <is>
          <t>unter</t>
        </is>
      </c>
      <c r="B19964" t="inlineStr"/>
      <c r="C19964" t="inlineStr"/>
      <c r="D19964" t="inlineStr">
        <is>
          <t>giữa, ở giữa, trong số - - ở dưới, ở bên dưới, ở dưới thấp, ở phía dưới, dưới, thấp hơn, không xứng đáng, không đáng phải quan tâm - kém, thấp kém, không đáng, không xứng - trong khoảng, nửa... nửa, vừa... vừa - tồi, hạ - của, thuộc, ở, về, vì, làm bằng, bằng, gồm có, từ, trong, trong đám, cách, vào, khỏi, mất..., về phần, bởi, of a, of it - tiếp, tiếp tục, tiếp diễn, tiến lên, đang, đang có, đang hoạt động, về bên trái = unter uns + = unter pari +</t>
        </is>
      </c>
    </row>
    <row r="19965">
      <c r="A19965" t="inlineStr">
        <is>
          <t>Unterabteilung</t>
        </is>
      </c>
      <c r="B19965" t="inlineStr"/>
      <c r="C19965" t="inlineStr"/>
      <c r="D19965" t="inlineStr">
        <is>
          <t>cành cây, nhánh, ngả ..., chi, chi nhánh, ngành - cục, nha, vụ, bàn làm việc, bàn giấy, tủ có ngăn kéo, tủ com mốt - sự chia nhỏ ra, phần chia nhỏ ra, phân hiệu</t>
        </is>
      </c>
    </row>
    <row r="19966">
      <c r="A19966" t="inlineStr">
        <is>
          <t>Unterart</t>
        </is>
      </c>
      <c r="B19966" t="inlineStr"/>
      <c r="C19966" t="inlineStr"/>
      <c r="D19966" t="inlineStr">
        <is>
          <t>phân loài</t>
        </is>
      </c>
    </row>
    <row r="19967">
      <c r="A19967" t="inlineStr">
        <is>
          <t>Unterbau</t>
        </is>
      </c>
      <c r="B19967" t="inlineStr"/>
      <c r="C19967" t="inlineStr"/>
      <c r="D19967" t="inlineStr">
        <is>
          <t>nền tảng, cơ sở, căn cứ - sự thành lập, sự sáng lập, sự thiết lập, tổ chức, nền móng - nền, nền đường, chất nền - móng, cơ sở hạ tầng - đá trụ, tường chống = der Unterbau +</t>
        </is>
      </c>
    </row>
    <row r="19968">
      <c r="A19968" t="inlineStr">
        <is>
          <t>unterbauen</t>
        </is>
      </c>
      <c r="B19968" t="inlineStr"/>
      <c r="C19968" t="inlineStr"/>
      <c r="D19968" t="inlineStr">
        <is>
          <t>trụ, chống bằng trụ, làm nền, làm cốt</t>
        </is>
      </c>
    </row>
    <row r="19969">
      <c r="A19969" t="inlineStr">
        <is>
          <t>unterbelichten</t>
        </is>
      </c>
      <c r="B19969" t="inlineStr"/>
      <c r="C19969" t="inlineStr"/>
      <c r="D19969" t="inlineStr">
        <is>
          <t>chụp non</t>
        </is>
      </c>
    </row>
    <row r="19970">
      <c r="A19970" t="inlineStr">
        <is>
          <t>Unterbelichtung</t>
        </is>
      </c>
      <c r="B19970" t="inlineStr"/>
      <c r="C19970" t="inlineStr"/>
      <c r="D19970" t="inlineStr">
        <is>
          <t>sự chụp non</t>
        </is>
      </c>
    </row>
    <row r="19971">
      <c r="A19971" t="inlineStr">
        <is>
          <t>unterbesetzt</t>
        </is>
      </c>
      <c r="B19971" t="inlineStr"/>
      <c r="C19971" t="inlineStr"/>
      <c r="D19971">
        <f> unterbesetzt sein +</f>
        <v/>
      </c>
    </row>
    <row r="19972">
      <c r="A19972" t="inlineStr">
        <is>
          <t>unterbewerten</t>
        </is>
      </c>
      <c r="B19972" t="inlineStr"/>
      <c r="C19972" t="inlineStr"/>
      <c r="D19972" t="inlineStr">
        <is>
          <t>đánh giá thấp, coi rẻ, coi thường, khinh thường</t>
        </is>
      </c>
    </row>
    <row r="19973">
      <c r="A19973" t="inlineStr">
        <is>
          <t>Unterbewertung</t>
        </is>
      </c>
      <c r="B19973" t="inlineStr"/>
      <c r="C19973" t="inlineStr"/>
      <c r="D19973" t="inlineStr">
        <is>
          <t>sự nói bớt, sự nói giảm đi, sự nói không đúng sự thật, báo cáo không đúng sự thật</t>
        </is>
      </c>
    </row>
    <row r="19974">
      <c r="A19974" t="inlineStr">
        <is>
          <t>unterbieten</t>
        </is>
      </c>
      <c r="B19974" t="inlineStr"/>
      <c r="C19974" t="inlineStr"/>
      <c r="D19974" t="inlineStr">
        <is>
          <t>đổ thành đống, vứt bỏ, gạt bỏ, đổ ầm xuống, ném phịch xuống, đánh gục, đánh ngã, bán hạ giá ra thị trường nước ngoài, đưa ra nước ngoài, đổ rác, ngã phịch xuống, rơi phịch xuống - hơn, vượt, trội hơn - bỏ thầu rẻ hơn, xướng bài thấp hơn - bán rẻ hơn = unterbieten + = unterbieten +</t>
        </is>
      </c>
    </row>
    <row r="19975">
      <c r="A19975" t="inlineStr">
        <is>
          <t>unterbindend</t>
        </is>
      </c>
      <c r="B19975" t="inlineStr"/>
      <c r="C19975" t="inlineStr"/>
      <c r="D19975" t="inlineStr">
        <is>
          <t>cấm, cấm chỉ, để ngăn cấm</t>
        </is>
      </c>
    </row>
    <row r="19976">
      <c r="A19976" t="inlineStr">
        <is>
          <t>unterbrechbar</t>
        </is>
      </c>
      <c r="B19976" t="inlineStr"/>
      <c r="C19976" t="inlineStr"/>
      <c r="D19976" t="inlineStr">
        <is>
          <t>có thể làm gián đoạn được, có thể làm ngắt lời được, có thể ngắt</t>
        </is>
      </c>
    </row>
    <row r="19977">
      <c r="A19977" t="inlineStr">
        <is>
          <t>Unterbrechen</t>
        </is>
      </c>
      <c r="B19977" t="inlineStr"/>
      <c r="C19977" t="inlineStr"/>
      <c r="D19977" t="inlineStr">
        <is>
          <t>sự tạm nghỉ, sự tạm ngừng, sự ngập ngừng, sự ngắt giọng, chỗ ngắt giọng, chỗ ngắt, dấu dãn nhịp</t>
        </is>
      </c>
    </row>
    <row r="19978">
      <c r="A19978" t="inlineStr">
        <is>
          <t>unterbrechen</t>
        </is>
      </c>
      <c r="B19978" t="inlineStr"/>
      <c r="C19978" t="inlineStr"/>
      <c r="D19978" t="inlineStr">
        <is>
          <t>làm gãy, bẻ gãy, làm đứt, làm vỡ, đập vỡ, cắt, ngắt, làm gián đoạn, ngừng phá, xua tan, làm tan tác, phạm, phạm vi, xâm phạm, truyền đạt, báo, làm suy sụp, làm nhụt, làm mất hết - ngăn đỡ, làm yếu đi, làm nhẹ đi, làm cho thuần thục, tập luyện, đập tan, đàn áp, trấn áp, sửa chữa, mở, mở tung ra, cạy tung ra, gãy, đứt, vỡ, chạy tán loạn, tan tác, ló ra, hé ra, hiện ra, thoát khỏi - sổ ra, ) buông ra, suy nhược, yếu đi, suy sụp, sa sút, phá sản, thay đổi, vỡ tiếng, nức nở, nghẹn ngào, đột nhiên làm, phá lên, cắt đứt quan hệ, tuyệt giao, phá mà vào, phá mà ra, xông vào nhà - phá cửa vào nhà, bẻ khoá vào nhà - làm rời ra, cắt rời ra, tháo rời ra, phân cách ra - ngừng đình chỉ, gián đoạn, bỏ, thôi không mua, thôi - làm mất yên tĩnh, làm náo động, quấy rầy, làm bối rối, làm lo âu, làm xáo lộn, làm nhiễu loạn - dừng chân, nghỉ chân, cho dừng lại, bắt dừng lại, đi khập khiễng, đi tập tễnh, đi ngập ngừng, ngập ngừng, lưỡng lự, do dự, què quặt, không chỉnh - chắn, chặn, chặn đứng - thỉnh thoảng lại ngừng, lúc có lúc không - làm đứt quãng, ngắt lời, án ngữ - ngừng, nghỉ, ngăn chặn, cúp, treo giò, bịt lại, nút lại, hàn, chấm câu, bấm, buộc cho chặt, ngừng lại, đứng lại, lưu lại, ở lại - treo lơ lửng, đình chỉ, hoãn = unterbrechen + = jemanden unterbrechen + = jemanden kurzerhand unterbrechen +</t>
        </is>
      </c>
    </row>
    <row r="19979">
      <c r="A19979" t="inlineStr">
        <is>
          <t>unterbrechend</t>
        </is>
      </c>
      <c r="B19979" t="inlineStr"/>
      <c r="C19979" t="inlineStr"/>
      <c r="D19979" t="inlineStr">
        <is>
          <t>để gián đoạn, để ngắt lời</t>
        </is>
      </c>
    </row>
    <row r="19980">
      <c r="A19980" t="inlineStr">
        <is>
          <t>Unterbrecher</t>
        </is>
      </c>
      <c r="B19980" t="inlineStr"/>
      <c r="C19980" t="inlineStr"/>
      <c r="D19980" t="inlineStr">
        <is>
          <t>người bẻ gãy, người đập vỡ, người vi phạm, người tập, người dạy, sóng lớn vỗ bờ, máy đập, máy nghiền, máy tán, cái ngắt điện, cái công tắc, tàu phá băng, thùng gỗ nhỏ - người bấm giờ, đồng hồ bấm giờ = der Unterbrecher +</t>
        </is>
      </c>
    </row>
    <row r="19981">
      <c r="A19981" t="inlineStr">
        <is>
          <t>Unterbrechung</t>
        </is>
      </c>
      <c r="B19981" t="inlineStr"/>
      <c r="C19981" t="inlineStr"/>
      <c r="D19981"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đoạn nứt, đoạn vỡ, đồ vật bị vỡ, tiền bồi thường hàng bị vỡ, sự đứt sợi - cheque, sự cản trở, sự ngăn cản, sự kìm hãm, sự hạn chế, sự chặn lại, người chống cự, người ngăn cản, vật cản, sự mất vết, sự mất hơi, sự ngừng lại, sự thua nhẹ, sự kiểm tra, sự kiểm soát - sự kiểm lại, dấu ghi đã kiểm tra, hoá đơn, giấy ghi tiền, thẻ, kiểu kẻ ô vuông, kiểu ca rô, vải kẻ ô vuông, vải ca rô, sự chiếu tướng - sự làm rời ra, sự cắt rời ra, sự tháo rời ra, sự phân cách ra, sự cắt - sự ngừng, sự đình chỉ, sự đứt quãng, sự bỏ, sự thôi - tính không liên tục, tính gián đoạn, điểm gián đoạn - sự chắn, sự chặn, tình trạng bị chắn, tình trạng bị chặn, sự đánh chặn, sự nghe đài đối phương - thời gian ngừng, lúc tạm nghỉ, bài nhạc chơi trong lúc tạm nghỉ biểu diễn - sự bị gián đoạn, sự ngắt lời, sự bị ngắt lời, cái làm gián đoạn - sự ngừng chạy vì thiếu điện, thiếu chất đốt), thời kỳ thiếu điện, thời kỳ thiếu chất đốt..., số lượng hàng mất, số lượng hàng thiếu, số lượng chất đốt, tiêu dùng - sự tạm nghỉ, sự tạm ngừng, sự ngập ngừng, sự ngắt giọng, chỗ ngắt giọng, chỗ ngắt, dấu dãn nhịp - thời gian ngừng họp, kỳ nghỉ, giờ ra chơi chính, sự rút đi, chỗ thầm kín, nơi sâu kín, nơi hẻo lánh, chỗ thụt vào, hốc tường, ngách, hốc, lỗ thủng, rânh, hố đào, chỗ lõm - sự tắc, sự nghẽn - sự treo, sự ngưng lại, sự đình chỉ công tác, sự đình bản, thể vẩn = die Unterbrechung + = ohne Unterbrechung + = die elektrische Unterbrechung + = ohne Unterbrechung arbeiten +</t>
        </is>
      </c>
    </row>
    <row r="19982">
      <c r="A19982" t="inlineStr">
        <is>
          <t>Unterbrechungen</t>
        </is>
      </c>
      <c r="B19982" t="inlineStr"/>
      <c r="C19982" t="inlineStr"/>
      <c r="D19982" t="inlineStr">
        <is>
          <t>thỉnh thoảng lại ngừng, lúc có lúc không, gián đoạn, từng cơn, từng hồi, chạy trục trặc, lúc chảy lúc không, có nước theo vụ - đứt quãng</t>
        </is>
      </c>
    </row>
    <row r="19983">
      <c r="A19983" t="inlineStr">
        <is>
          <t>Unterbreitung</t>
        </is>
      </c>
      <c r="B19983" t="inlineStr"/>
      <c r="C19983" t="inlineStr"/>
      <c r="D19983" t="inlineStr">
        <is>
          <t>sự trình, sự đệ trình, sự phục tùng, sự quy phục, ý kiến trình toà</t>
        </is>
      </c>
    </row>
    <row r="19984">
      <c r="A19984" t="inlineStr">
        <is>
          <t>unterbringen</t>
        </is>
      </c>
      <c r="B19984" t="inlineStr"/>
      <c r="C19984" t="inlineStr"/>
      <c r="D19984" t="inlineStr">
        <is>
          <t>điều tiết, làm cho thích nghi, làm cho phù hợp, hoà giải, dàn xếp, cung cấp, cấp cho, kiếm cho, chứa được, đựng được, cho trọ, tìm chỗ cho trọ, giúp đỡ, làm ơn - bỏ neo, buộc, cột, sắp xếp chỗ ngủ - lập, thành lập, thiết lập, kiến lập, đặt, chứng minh, xác minh, đem vào, đưa vào, chính thức hoá, củng cố, làm vững chắc - đón tiếp ở nhà, cho ở, chưa trong nhà, cất vào kho, lùa vào chuồng, cung cấp nhà ở cho, đặt vào vị trí chắc chắn, hạ, lắp vào ổ mộng, ở, trú - chứa trọ là nơi ở cho, chứa đựng, gửi, đưa, trao, đệ đơn kiện, bắn vào, đặt vào, giáng, tìm ra, tìm thấy, đè rạp, cư trú, trọ, tạm trú, nằm - đậu để ngủ, ngủ, cho ngủ trọ = unterbringen + = etwas unterbringen + = jemanden unterbringen +</t>
        </is>
      </c>
    </row>
    <row r="19985">
      <c r="A19985" t="inlineStr">
        <is>
          <t>Unterbringung</t>
        </is>
      </c>
      <c r="B19985" t="inlineStr"/>
      <c r="C19985" t="inlineStr"/>
      <c r="D19985" t="inlineStr">
        <is>
          <t>sự điều tiết, sự thích nghi, sự làm cho phù hợp, sự hoà giải, sự dàn xếp, tiện nghi, sự tiện lợi, sự thuận tiện, chỗ trọ, chỗ ăn chỗ ở, món tiền cho vay - sự cho ở, sự cất vào kho, sự lùa vào chuồng, sự cung cấp nhà ở, nhà ở, vải phủ lưng ngựa - sự giải quyết, sự thanh toán, sự đến ở, sự định cư, sự an cư lạc nghiệp, khu định cư, khu đất mới có người đến ở lập nghiệp, sự chiếm làm thuộc địa, thuộc địa, sự chuyển gia tài - sự làm lắng xuống, sự lắng xuống, sự lún xuống, nhóm người chủ trương cải cách xã hội ba cùng với công nhân - sự xếp vào kho, kho, khu vực kho, thuế kho, sự tích luỹ</t>
        </is>
      </c>
    </row>
    <row r="19986">
      <c r="A19986" t="inlineStr">
        <is>
          <t>unterbrochen</t>
        </is>
      </c>
      <c r="B19986" t="inlineStr"/>
      <c r="C19986" t="inlineStr"/>
      <c r="D19986" t="inlineStr">
        <is>
          <t>bị gãy, bị vỡ, vụn, đứt quãng, chập chờn, thất thường, nhấp nhô, gập ghềnh, suy nhược, ốm yếu, quỵ, tuyệt vọng, đau khổ, nói sai, không được tôn trọng, không được thực hiện - - thỉnh thoảng lại ngừng, lúc có lúc không, gián đoạn, từng cơn, từng hồi, chạy trục trặc, lúc chảy lúc không, có nước theo vụ = unterbrochen werden +</t>
        </is>
      </c>
    </row>
    <row r="19987">
      <c r="A19987" t="inlineStr">
        <is>
          <t>Unterdruck</t>
        </is>
      </c>
      <c r="B19987" t="inlineStr"/>
      <c r="C19987" t="inlineStr"/>
      <c r="D19987" t="inlineStr">
        <is>
          <t>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t>
        </is>
      </c>
    </row>
    <row r="19988">
      <c r="A19988" t="inlineStr">
        <is>
          <t>untere</t>
        </is>
      </c>
      <c r="B19988" t="inlineStr"/>
      <c r="C19988" t="inlineStr"/>
      <c r="D19988" t="inlineStr">
        <is>
          <t>dưới, thấp hơn, kém, thấp kém, tồi, hạ - ở dưới, bậc thấp</t>
        </is>
      </c>
    </row>
    <row r="19989">
      <c r="A19989" t="inlineStr">
        <is>
          <t>untereinander</t>
        </is>
      </c>
      <c r="B19989" t="inlineStr"/>
      <c r="C19989" t="inlineStr"/>
      <c r="D19989">
        <f> untereinander teilen + = untereinander heiraten + = sie vertragen sich wieder untereinander +</f>
        <v/>
      </c>
    </row>
    <row r="19990">
      <c r="A19990" t="inlineStr">
        <is>
          <t>unterentwickelt</t>
        </is>
      </c>
      <c r="B19990" t="inlineStr"/>
      <c r="C19990" t="inlineStr"/>
      <c r="D19990" t="inlineStr">
        <is>
          <t>thời kỳ thanh thiếu niên - phát triển chưa đầy đủ, rửa non = geistig unterentwickelt +</t>
        </is>
      </c>
    </row>
    <row r="19991">
      <c r="A19991" t="inlineStr">
        <is>
          <t>unterer</t>
        </is>
      </c>
      <c r="B19991" t="inlineStr"/>
      <c r="C19991" t="inlineStr"/>
      <c r="D19991" t="inlineStr">
        <is>
          <t>cuối, cuối cùng, thấp nhất, căn bản - thấp hơn, ở dưới, bậc thấp</t>
        </is>
      </c>
    </row>
    <row r="19992">
      <c r="A19992" t="inlineStr">
        <is>
          <t>Unterfangen</t>
        </is>
      </c>
      <c r="B19992" t="inlineStr"/>
      <c r="C19992" t="inlineStr"/>
      <c r="D19992" t="inlineStr">
        <is>
          <t>đá trụ, tường chống = das gewagte Unterfangen + = ein gewagtes Unterfangen + = das aussichtslose Unterfangen +</t>
        </is>
      </c>
    </row>
    <row r="19993">
      <c r="A19993" t="inlineStr">
        <is>
          <t>Unterfunktion</t>
        </is>
      </c>
      <c r="B19993" t="inlineStr"/>
      <c r="C19993" t="inlineStr"/>
      <c r="D19993">
        <f> die Unterfunktion +</f>
        <v/>
      </c>
    </row>
    <row r="19994">
      <c r="A19994" t="inlineStr">
        <is>
          <t>Untergang</t>
        </is>
      </c>
      <c r="B19994" t="inlineStr"/>
      <c r="C19994" t="inlineStr"/>
      <c r="D19994" t="inlineStr">
        <is>
          <t>tình trạng suy tàn, tình trạng suy sụp, tình trạng sa sút, tình trạng đổ nát, tình trạng mục nát, tình trạng thối rữa, chỗ thối, tình trạng sâu, tình trạng mục, sự rã, sự phân rã - số mệnh, số phận, sự chết, sự diệt vong, sự tận số, sự sụp đổ, sự phán quyết cuối cùng, quy chế, sắc luật, sắc lệnh, sự kết án, sự kết tội - sự trút xuống, sự đổ xuống, trận mưa như trút nước, sự sa sút, sự suy vi, sự suy sụp - sự rơi, sự ngã, sự rụng xuống, sự rũ xuống, sự hạ, sự mất địa vị, sự xuống thế, sự xuống dốc, sự sụt giá, sự giảm giá, sự vật ngã, keo vật, sự sa ngã, lượng mưa, lượng tuyết, số lượng cây ngả - số lượng gỗ xẻ, hướng đi xuống, dốc xuống, thác, sự đẻ, lứa cừu con, dây ròng rọc, lưới che mặt, mạng che mặt, mùa lá rụng, mùa thu - thiên mệnh, định mệnh, thần mệnh, điều tất yếu, điều không thể tránh được, nghiệp chướng, sự huỷ diệt - sự lật đổ, sự phá đổ, sự đạp đổ, sự đánh bại hoàn toàn - cái chết vĩnh viễn, kiếp trầm luân, kiếp đoạ đày - sự đổ nát, sự suy đồi, sự tiêu tan, sự phá sản, sự thất bại, nguyên nhân phá sản, nguyên nhân đổ nát, số nhiều) tàn tích, cảnh đổ nát, cảnh điêu tàn - sự chìm, sự đánh chìm, sự hạ xuống, sự tụt xuống, sự lún xuống, sự sa lầy, sự đào giếng, sự đầu tư, sự nôn nao - sự tháo, sự cởi, sự mở, sự xoá, sự huỷ, sự phá hoại, sự làm đồi truỵ, sự làm hư hỏng, sự làm hại đến thanh danh, cái phá hoại, cái làm đồi truỵ, cái làm hư hỏng - sự phá hỏng, sự tàn phá, vật đổ nát, gạch vụn, xác tàu chìm, tàu chìm, vật trôi giạt, người suy nhược, người tàn phế - mảnh vỡ = der Untergang + = der gänzliche Untergang + = dem Untergang geweiht +</t>
        </is>
      </c>
    </row>
    <row r="19995">
      <c r="A19995" t="inlineStr">
        <is>
          <t>untergeben</t>
        </is>
      </c>
      <c r="B19995" t="inlineStr"/>
      <c r="C19995" t="inlineStr"/>
      <c r="D19995" t="inlineStr">
        <is>
          <t>lệ thuộc, không độc lập, ở dưới quyền, bị chinh phục, phải chịu, khó tránh khỏi, dễ bị, ở dưới, subject to lệ thuộc vào, tuỳ theo</t>
        </is>
      </c>
    </row>
    <row r="19996">
      <c r="A19996" t="inlineStr">
        <is>
          <t>untergehen</t>
        </is>
      </c>
      <c r="B19996" t="inlineStr"/>
      <c r="C19996" t="inlineStr"/>
      <c r="D19996"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 = untergehen +</t>
        </is>
      </c>
    </row>
    <row r="19997">
      <c r="A19997" t="inlineStr">
        <is>
          <t>untergeordnet</t>
        </is>
      </c>
      <c r="B19997" t="inlineStr"/>
      <c r="C19997" t="inlineStr"/>
      <c r="D19997" t="inlineStr">
        <is>
          <t>phụ thuộc, lệ thuộc - sau, hậu, còn chịu lại, còn nợ lại, để quá hạn, cũ, đã qua, ngược, lộn lại, trở lại, lùi lại, về phía sau, trước, trả lại, ngược lại, cách, xa - dưới, thấp hơn, kém, thấp kém, tồi, hạ - trẻ tuổi hơn, em, con, ít tuổi hơn, ít thâm niên hơn, ở cấp dưới - nhỏ, không quan trọng, thứ yếu, bé, thứ - thứ hai, thứ nhì, phụ, chuyển hoá, trung học, đại trung sinh - ở bậc dưới, đặc biệt, không phổ biến - ở dưới quyền, cấp dưới - ở dưới, chưa đầy, chưa đến, đang, trong</t>
        </is>
      </c>
    </row>
    <row r="19998">
      <c r="A19998" t="inlineStr">
        <is>
          <t>Untergeordnete</t>
        </is>
      </c>
      <c r="B19998" t="inlineStr"/>
      <c r="C19998" t="inlineStr"/>
      <c r="D19998" t="inlineStr">
        <is>
          <t>bộ hạ, tay chân</t>
        </is>
      </c>
    </row>
    <row r="19999">
      <c r="A19999" t="inlineStr">
        <is>
          <t>Untergewicht</t>
        </is>
      </c>
      <c r="B19999" t="inlineStr"/>
      <c r="C19999" t="inlineStr"/>
      <c r="D19999" t="inlineStr">
        <is>
          <t>trọng lượng quá nhẹ</t>
        </is>
      </c>
    </row>
    <row r="20000">
      <c r="A20000" t="inlineStr">
        <is>
          <t>untergliedern</t>
        </is>
      </c>
      <c r="B20000" t="inlineStr"/>
      <c r="C20000" t="inlineStr"/>
      <c r="D20000" t="inlineStr">
        <is>
          <t>chia nhỏ ra</t>
        </is>
      </c>
    </row>
    <row r="20001">
      <c r="A20001" t="inlineStr">
        <is>
          <t>Untergliederung</t>
        </is>
      </c>
      <c r="B20001" t="inlineStr"/>
      <c r="C20001" t="inlineStr"/>
      <c r="D20001" t="inlineStr">
        <is>
          <t>sự chia ra, ngăn phần, liếp ngăn, bức vách ngăn, sự chia cắt đất nước, sự chia tài sản = die Untergliederung +</t>
        </is>
      </c>
    </row>
    <row r="20002">
      <c r="A20002" t="inlineStr">
        <is>
          <t>untergraben</t>
        </is>
      </c>
      <c r="B20002" t="inlineStr"/>
      <c r="C20002" t="inlineStr"/>
      <c r="D20002" t="inlineStr">
        <is>
          <t>đục thủng lỗ chỗ như tổ ong, làm rỗ tổ ong - làm cho hết nhựa, làm mất hết, làm cạn, làm nhụt, đào hầm, đào hào, phá, phá hoại, phá ngầm huỷ hoại, đào hầm hào, đánh lấn vào bằng hầm hào, tiến gần vị trí địch bằng đường hào - học gạo - đào dưới chân, xói mòn chân, làm hao mòn, phá ngầm, đục khoét</t>
        </is>
      </c>
    </row>
    <row r="20003">
      <c r="A20003" t="inlineStr">
        <is>
          <t>Untergrund</t>
        </is>
      </c>
      <c r="B20003" t="inlineStr"/>
      <c r="C20003" t="inlineStr"/>
      <c r="D20003" t="inlineStr">
        <is>
          <t>tầng đất cái - áo bành tô mặc trong, lớp dưới, lớp đáy, lông măng</t>
        </is>
      </c>
    </row>
    <row r="20004">
      <c r="A20004" t="inlineStr">
        <is>
          <t>Untergrundbahn</t>
        </is>
      </c>
      <c r="B20004" t="inlineStr"/>
      <c r="C20004" t="inlineStr"/>
      <c r="D20004" t="inlineStr">
        <is>
          <t>đường ngầm, hầm ngầm, đường xe lửa ngầm, đường xe điện ngầm - khoảng dưới mặt đất, xe điện ngầm, mêtrô, sự kháng cự bí mật, sự chống đối ngầm, phong trào bí mật = mit der Untergrundbahn + = die Londoner Untergrundbahn + = mit der Untergrundbahn fahren +</t>
        </is>
      </c>
    </row>
    <row r="20005">
      <c r="A20005" t="inlineStr">
        <is>
          <t>Untergruppe</t>
        </is>
      </c>
      <c r="B20005" t="inlineStr"/>
      <c r="C20005" t="inlineStr"/>
      <c r="D20005" t="inlineStr">
        <is>
          <t>phân nhóm</t>
        </is>
      </c>
    </row>
    <row r="20006">
      <c r="A20006" t="inlineStr">
        <is>
          <t>unterhalb</t>
        </is>
      </c>
      <c r="B20006" t="inlineStr"/>
      <c r="C20006" t="inlineStr"/>
      <c r="D20006" t="inlineStr">
        <is>
          <t>ở dưới, ở bên dưới, ở dưới thấp, ở phía dưới, dưới, thấp hơn, không xứng đáng, không đáng phải quan tâm - kém, thấp kém, không đáng, không xứng - chưa đầy, chưa đến, đang, trong - bên dưới</t>
        </is>
      </c>
    </row>
    <row r="20007">
      <c r="A20007" t="inlineStr">
        <is>
          <t>Unterhalt</t>
        </is>
      </c>
      <c r="B20007" t="inlineStr"/>
      <c r="C20007" t="inlineStr"/>
      <c r="D20007" t="inlineStr">
        <is>
          <t>đồ ăn, sự cấp dưỡng, sự giúp đỡ về vật chất và tinh thần - sự nuôi cho ăn, sự nuôi dưỡng - tiền cấp dưỡng cho vợ - tấm ván, bảng, giấy bồi, bìa cứng, cơm tháng, cơm trọ, tiền cơm tháng, bàn ăn, bàn, ban, uỷ ban, bộ, boong tàu, mạn thuyền, sân khấu, đường chạy vát - sự nuôi thân, sự nuôi nấng, cái để nuôi thân, cái để nuôi nấng, người giữ, nhà tù, nhà giam, tháp, pháo đài, thành luỹ - sự giữ, sự giữ gìn, sự bảo quản, sự coi giữ, sự trông nom, sự bảo vệ, sự tuân theo, sự giữ sổ sách, sự quản lý, sự tổ chức, sự hoà hợp, sự phù hợp, sự thích ứng, sự ăn ý, sự ăn khớp - cách sinh nhai, sinh kế - cuộc sống sinh hoạt, người sống, môn nhập khoản, hoa lợi - sự duy trì, sự nuôi, sự cưu mang - thực phẩm - sự ủng hộ, người ủng hộ, người nhờ cậy, nơi nương tựa, cột trụ, nguồn sinh sống, vật chống, cột chống - chất bổ, thức ăn, phương tiện sinh sống - sự bo dưỡng, sự sửa sang, phí tổn bo dưỡng, phí tổn sửa sang = seinen Unterhalt haben + = verantwortlich für den Unterhalt +</t>
        </is>
      </c>
    </row>
    <row r="20008">
      <c r="A20008" t="inlineStr">
        <is>
          <t>unterhalten</t>
        </is>
      </c>
      <c r="B20008" t="inlineStr"/>
      <c r="C20008" t="inlineStr"/>
      <c r="D20008" t="inlineStr">
        <is>
          <t>làm vui, làm thích thú, làm buồn cười, giải trí, tiêu khiển, lừa phỉnh, phỉnh phờ ai bằng những lời hứa hão, lừa, dụ, làm mát cảnh giác - làm trệch đi, làm trệch hướng, hướng sang phía khác, làm lãng, làm giải trí, làm tiêu khiển - tiếp đãi, chiêu đãi, nuôi dưỡng, ấp ủ, hoan nghênh, tán thành, trao đổi - dự tiệc, tiệc tùng, ăn cỗ, thoả thuê, thết tiệc, chiêu đâi, khoản đãi, tiệc tùng hết - giữ, duy trì, bảo vệ, bảo quản, giữ vững, không rời bỏ, xác nhận rằng, nuôi, cưu mang - làm giải khuây = sich unterhalten + = sich unterhalten + = sich unterhalten + = jemanden unterhalten + = sich gut unterhalten + = sich schlecht unterhalten + = wir haben uns herrlich unterhalten +</t>
        </is>
      </c>
    </row>
    <row r="20009">
      <c r="A20009" t="inlineStr">
        <is>
          <t>unterhaltend</t>
        </is>
      </c>
      <c r="B20009" t="inlineStr"/>
      <c r="C20009" t="inlineStr"/>
      <c r="D20009" t="inlineStr">
        <is>
          <t>vui, làm cho buồn cười, giải trí, tiêu khiển - vui thú, thú vị</t>
        </is>
      </c>
    </row>
    <row r="20010">
      <c r="A20010" t="inlineStr">
        <is>
          <t>Unterhalter</t>
        </is>
      </c>
      <c r="B20010" t="inlineStr"/>
      <c r="C20010" t="inlineStr"/>
      <c r="D20010" t="inlineStr">
        <is>
          <t>người nói, người nói hay, người nói chuyện có duyên, người hay nói, người nói nhiều, người lắm đều, người ba hoa, người hay nói phét = der gewandte Unterhalter +</t>
        </is>
      </c>
    </row>
    <row r="20011">
      <c r="A20011" t="inlineStr">
        <is>
          <t>unterhaltsam</t>
        </is>
      </c>
      <c r="B20011" t="inlineStr"/>
      <c r="C20011" t="inlineStr"/>
      <c r="D20011" t="inlineStr">
        <is>
          <t>vui, làm cho buồn cười, giải trí, tiêu khiển - thích nói chuyện phiếm, thích tán gẫu, hay chuyện trò, bẩn, tởm, nhếch nhác - hay, thú vị - vui thú</t>
        </is>
      </c>
    </row>
    <row r="20012">
      <c r="A20012" t="inlineStr">
        <is>
          <t>Unterhaltszahlung</t>
        </is>
      </c>
      <c r="B20012" t="inlineStr"/>
      <c r="C20012" t="inlineStr"/>
      <c r="D20012" t="inlineStr">
        <is>
          <t>sự nuôi cho ăn, sự nuôi dưỡng, sự cấp dưỡng, tiền cấp dưỡng cho vợ</t>
        </is>
      </c>
    </row>
    <row r="20013">
      <c r="A20013" t="inlineStr">
        <is>
          <t>Unterhaltung</t>
        </is>
      </c>
      <c r="B20013" t="inlineStr"/>
      <c r="C20013" t="inlineStr"/>
      <c r="D20013" t="inlineStr">
        <is>
          <t>sự vui chơi, trò vui, trò giải trí, trò tiêu khiển, sự làm cho thích thú, sự làm buồn cười, sự thích thú, sự buồn cười - chuyện phiếm, chuyện gẫu, chuyện thân thuộc - cuộc nói chuyện, cuộc hội đàm - sự nói chuyện, cuộc chuyện trò, cuộc đàm luận, sự giao cấu, sự giao hợp - bài thuyết trình, bài diễn thuyết, bài nghị luận, bài luận văn, bài giảng đạo - sự tiếp đãi, sự chiêu đãi, buổi chiêu đãi, sự giải trí, sự tiêu khiển, cuộc biểu diễn văn nghệ, sự nuôi dưỡng, sự ấp ủ, sự hoan nghênh, sự tán thành - sự giữ, sự duy trì, sự bảo vệ, sự bảo quản, sự nuôi, sự cưu mang - lời nói, cuộc mạn đàm, bài nói chuyện, tin đồn, lời xì xào bàn tán, cuộc đàm phán, cuộc thương lượng - sự nói, câu chuyện, chuyện nhảm nhí, chuyện bép xép - sự bo dưỡng, sự sửa sang, phí tổn bo dưỡng, phí tổn sửa sang = in der Unterhaltung + = eine geistlose Unterhaltung + = in eine Unterhaltung verwickeln +</t>
        </is>
      </c>
    </row>
    <row r="20014">
      <c r="A20014" t="inlineStr">
        <is>
          <t>Unterhaltungs-</t>
        </is>
      </c>
      <c r="B20014" t="inlineStr"/>
      <c r="C20014" t="inlineStr"/>
      <c r="D20014" t="inlineStr">
        <is>
          <t>sự nói chuyện, sự chuyện trò, thích nói chuyện, vui chuyện</t>
        </is>
      </c>
    </row>
    <row r="20015">
      <c r="A20015" t="inlineStr">
        <is>
          <t>Unterhaltungsaufwand</t>
        </is>
      </c>
      <c r="B20015" t="inlineStr"/>
      <c r="C20015" t="inlineStr"/>
      <c r="D20015" t="inlineStr">
        <is>
          <t>sự bo dưỡng, sự sửa sang, phí tổn bo dưỡng, phí tổn sửa sang</t>
        </is>
      </c>
    </row>
    <row r="20016">
      <c r="A20016" t="inlineStr">
        <is>
          <t>Unterhaltungsindustrie</t>
        </is>
      </c>
      <c r="B20016" t="inlineStr"/>
      <c r="C20016" t="inlineStr"/>
      <c r="D20016" t="inlineStr">
        <is>
          <t>công cuộc kinh doanh nghề sân khấu</t>
        </is>
      </c>
    </row>
    <row r="20017">
      <c r="A20017" t="inlineStr">
        <is>
          <t>Unterhaltungskosten</t>
        </is>
      </c>
      <c r="B20017" t="inlineStr"/>
      <c r="C20017" t="inlineStr"/>
      <c r="D20017" t="inlineStr">
        <is>
          <t>sự bo dưỡng, sự sửa sang, phí tổn bo dưỡng, phí tổn sửa sang</t>
        </is>
      </c>
    </row>
    <row r="20018">
      <c r="A20018" t="inlineStr">
        <is>
          <t>unterhandeln</t>
        </is>
      </c>
      <c r="B20018" t="inlineStr"/>
      <c r="C20018" t="inlineStr"/>
      <c r="D20018">
        <f> unterhandeln +</f>
        <v/>
      </c>
    </row>
    <row r="20019">
      <c r="A20019" t="inlineStr">
        <is>
          <t>Unterhauses</t>
        </is>
      </c>
      <c r="B20019" t="inlineStr"/>
      <c r="C20019" t="inlineStr"/>
      <c r="D20019" t="inlineStr">
        <is>
          <t>người bình dân, học sinh không có trợ cấp của một tổ chức đỡ đầu, người được hưởng quyền chăn thả trên đồng cỏ chung, hạ nghị sĩ = der Vorsitzende des englischen Unterhauses +</t>
        </is>
      </c>
    </row>
    <row r="20020">
      <c r="A20020" t="inlineStr">
        <is>
          <t>Unterhemd</t>
        </is>
      </c>
      <c r="B20020" t="inlineStr"/>
      <c r="C20020" t="inlineStr"/>
      <c r="D20020" t="inlineStr">
        <is>
          <t>áo lót mình, áo may ô, áo vệ sinh - áo lót - - áo gi lê</t>
        </is>
      </c>
    </row>
    <row r="20021">
      <c r="A20021" t="inlineStr">
        <is>
          <t>Unterholz</t>
        </is>
      </c>
      <c r="B20021" t="inlineStr"/>
      <c r="C20021" t="inlineStr"/>
      <c r="D20021" t="inlineStr">
        <is>
          <t>lùm cây - bụi cây, bracken, xe vực ngựa, xe ngựa không mui, máy đập, cái bừa to brake-harrow), cái hãm, cái phanh, toa phanh brake-van) - bàn chải, sự chải, bút lông, đuôi chồn, cành cây bó thành bó, cuộc chạm trán chớp nhoáng, cái chổi - - bãi cây nhỏ -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 - bụi cây thấp, tầng cây thấp underwood) - underbrush, sự chậm lớn, sự còi cọc, lông con - = das dichte Unterholz +</t>
        </is>
      </c>
    </row>
    <row r="20022">
      <c r="A20022" t="inlineStr">
        <is>
          <t>Unterhose</t>
        </is>
      </c>
      <c r="B20022" t="inlineStr"/>
      <c r="C20022" t="inlineStr"/>
      <c r="D20022" t="inlineStr">
        <is>
          <t>quần đùi a pair of drawers) = die lange Unterhose +</t>
        </is>
      </c>
    </row>
    <row r="20023">
      <c r="A20023" t="inlineStr">
        <is>
          <t>unterirdisch</t>
        </is>
      </c>
      <c r="B20023" t="inlineStr"/>
      <c r="C20023" t="inlineStr"/>
      <c r="D20023" t="inlineStr">
        <is>
          <t>ở dưới mặt đất, kín, bí mật - - dưới đất, ngầm</t>
        </is>
      </c>
    </row>
    <row r="20024">
      <c r="A20024" t="inlineStr">
        <is>
          <t>Unterirdische</t>
        </is>
      </c>
      <c r="B20024" t="inlineStr"/>
      <c r="C20024" t="inlineStr"/>
      <c r="D20024" t="inlineStr">
        <is>
          <t>khoảng dưới mặt đất, xe điện ngầm, mêtrô, sự kháng cự bí mật, sự chống đối ngầm, phong trào bí mật</t>
        </is>
      </c>
    </row>
    <row r="20025">
      <c r="A20025" t="inlineStr">
        <is>
          <t>Unterjacke</t>
        </is>
      </c>
      <c r="B20025" t="inlineStr"/>
      <c r="C20025" t="inlineStr"/>
      <c r="D20025" t="inlineStr">
        <is>
          <t>áo lót mình, áo may ô, áo vệ sinh = die wollene Unterjacke +</t>
        </is>
      </c>
    </row>
    <row r="20026">
      <c r="A20026" t="inlineStr">
        <is>
          <t>unterjochen</t>
        </is>
      </c>
      <c r="B20026" t="inlineStr"/>
      <c r="C20026" t="inlineStr"/>
      <c r="D20026" t="inlineStr">
        <is>
          <t>biến thành nô lệ, bắt làm nô lệ, nô dịch hoá &amp; ) - mê hoặc, làm mê mệt, nô dịch hoá - chinh phục, khuất phục, nén, động tính từ quá khứ) làm dịu đi, làm bớt đi, vỡ hoang, cày cấy - bắt phải chịu, đưa ra - - thẳng vào ách, lồng ách vào, cặp vào nhau, nối nhau, ràng buộc, nối, ép buộc, bắt phục tùng, bị buộc cặp với, bị ràng buộc với nhau, kết lại với nhau</t>
        </is>
      </c>
    </row>
    <row r="20027">
      <c r="A20027" t="inlineStr">
        <is>
          <t>Unterjocher</t>
        </is>
      </c>
      <c r="B20027" t="inlineStr"/>
      <c r="C20027" t="inlineStr"/>
      <c r="D20027" t="inlineStr">
        <is>
          <t>người nô dịch hoá, người đàn bà đẹp say đắm - kẻ chinh phục</t>
        </is>
      </c>
    </row>
    <row r="20028">
      <c r="A20028" t="inlineStr">
        <is>
          <t>Unterjochung</t>
        </is>
      </c>
      <c r="B20028" t="inlineStr"/>
      <c r="C20028" t="inlineStr"/>
      <c r="D20028" t="inlineStr">
        <is>
          <t>sự xâm chiếm, sự chinh phục, đất đai xâm chiếm được, người mình đã chinh phục được, người mình đã chiếm đoạt được cảm tình - sự nô dịch hoá, tình trạng bị nô dịch - sự khuất phục</t>
        </is>
      </c>
    </row>
    <row r="20029">
      <c r="A20029" t="inlineStr">
        <is>
          <t>Unterkiefer</t>
        </is>
      </c>
      <c r="B20029" t="inlineStr"/>
      <c r="C20029" t="inlineStr"/>
      <c r="D20029" t="inlineStr">
        <is>
          <t>xương hàm, hàm, má, cằm xị, yếm, diều, đầu = der Unterkiefer +</t>
        </is>
      </c>
    </row>
    <row r="20030">
      <c r="A20030" t="inlineStr">
        <is>
          <t>Unterklasse</t>
        </is>
      </c>
      <c r="B20030" t="inlineStr"/>
      <c r="C20030" t="inlineStr"/>
      <c r="D20030" t="inlineStr">
        <is>
          <t>phân lớp</t>
        </is>
      </c>
    </row>
    <row r="20031">
      <c r="A20031" t="inlineStr">
        <is>
          <t>Unterkleid</t>
        </is>
      </c>
      <c r="B20031" t="inlineStr"/>
      <c r="C20031" t="inlineStr"/>
      <c r="D20031" t="inlineStr">
        <is>
          <t>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quần áo trong, quần áo lót</t>
        </is>
      </c>
    </row>
    <row r="20032">
      <c r="A20032" t="inlineStr">
        <is>
          <t>Unterkleidung</t>
        </is>
      </c>
      <c r="B20032" t="inlineStr"/>
      <c r="C20032" t="inlineStr"/>
      <c r="D20032" t="inlineStr">
        <is>
          <t>quần áo trong, quần áo lót</t>
        </is>
      </c>
    </row>
    <row r="20033">
      <c r="A20033" t="inlineStr">
        <is>
          <t>Unterkunft</t>
        </is>
      </c>
      <c r="B20033" t="inlineStr"/>
      <c r="C20033" t="inlineStr"/>
      <c r="D20033" t="inlineStr">
        <is>
          <t>sự điều tiết, sự thích nghi, sự làm cho phù hợp, sự hoà giải, sự dàn xếp, tiện nghi, sự tiện lợi, sự thuận tiện, chỗ trọ, chỗ ăn chỗ ở, món tiền cho vay - thanh củi, thanh sắt nhỏ, đường trang trí hình thanh củi, lệnh yêu cầu cung cấp cho bộ đội, chỗ trú quán, chỗ trú chân, công ăn việc làm - sự cho ở, sự cất vào kho, sự lùa vào chuồng, sự cung cấp nhà ở, nhà ở, vải phủ lưng ngựa - chỗ tạm trú, phòng có sãn đồ cho thuê, nhà hiệu trưởng - một phần tư, mười lăm phút, quý, học kỳ ba tháng, 25 xu, một phần tư đô la, góc "chân", góc phần xác bị phanh thây, hông, phương, hướng, phía, nơi, miền, nguồn, khu phố, xóm, phường, nơi đóng quân - doanh trại, vị trí chiến đấu trên tàu, sự sửa soạn chiến đấu, tuần trăng, trăng phần tư, sự tha giết, sự tha chết, hông tàu, góc ta bằng 12, 70 kg), góc bồ, không chạy một phần tư dặm = Verpflegung und Unterkunft +</t>
        </is>
      </c>
    </row>
    <row r="20034">
      <c r="A20034" t="inlineStr">
        <is>
          <t>Unterlage</t>
        </is>
      </c>
      <c r="B20034" t="inlineStr"/>
      <c r="C20034" t="inlineStr"/>
      <c r="D20034" t="inlineStr">
        <is>
          <t>sự giúp đỡ, sự ủng hộ, những người ủng hộ, sự bồi lại, sự đóng gáy, sự chạy lùi, sự giật lùi, sự lui, sự trở chiều - cơ sở, nền, nền tảng, nền móng, đáy, chấn đế, căn cứ, đường đáy, mặt đáy, cơ số, gốc từ, Bazơ - cái giường, lòng, lớp, nấm mồ, hôn nhân, vợ chồng - gối ống, tấm lót, ống lót - văn kiện, tài liệu, tư liệu - lá, vật làm nền, người làm tôn người khác lên, cái làm tôn cái khác lên, trang trí hình lá, đường chạy, sự đánh bại, sự đánh lui - sự thành lập, sự sáng lập, sự thiết lập, tổ chức - đường cái, ngựa dễ cưỡi pad nag), cái đệm, cái lót, yên ngựa có đệm, tập giấy thấm, tập giấy, lõi hộp mực đóng dấu, cái đệm ống chân, gan bàn chân, bàn chân, giỏ, ổ ăn chơi, tiệm hút - miếng chêm, miếng chèn - giấy lót - người bảo đảm, chứng chỉ, giấy chứng thực, biên lai, vé tạm</t>
        </is>
      </c>
    </row>
    <row r="20035">
      <c r="A20035" t="inlineStr">
        <is>
          <t>Unterlagen</t>
        </is>
      </c>
      <c r="B20035" t="inlineStr"/>
      <c r="C20035" t="inlineStr"/>
      <c r="D20035" t="inlineStr">
        <is>
          <t>số nhiều của datum, dùng như số ít) số liệu, dữ kiện, tài liệu, cứ liệu = die technische Unterlagen + = die technischen Unterlagen + = er fälschte die Unterlagen +</t>
        </is>
      </c>
    </row>
    <row r="20036">
      <c r="A20036" t="inlineStr">
        <is>
          <t>unterlassen</t>
        </is>
      </c>
      <c r="B20036" t="inlineStr"/>
      <c r="C20036" t="inlineStr"/>
      <c r="D20036" t="inlineStr">
        <is>
          <t>nhịn, đừng, không, chịu đựng, kiên nhẫn, không dùng, không nhắc đến - quên, không nhớ đến, coi thường, coi nhẹ - sao lãng, không chú ý, bỏ bê, bỏ mặc, thờ ơ, hờ hững - bỏ sót, bỏ quên, bỏ đi, không làm tròn, chểnh mảng - bỏ, bỏ qua, tạm ngừng, làm gián đoạn, ngắt quãng - kìm lại, dằn lại, cầm lại, cố nhịn, cố nín, kiềm chế - ngừng, nghỉ, thôi, chặn, ngăn chặn, cắt, cúp, treo giò, bịt lại, nút lại, hàn, chấm câu, bấm, buộc cho chặt, ngừng lại, đứng lại, lưu lại, ở lại = unterlassen +</t>
        </is>
      </c>
    </row>
    <row r="20037">
      <c r="A20037" t="inlineStr">
        <is>
          <t>Unterlassung</t>
        </is>
      </c>
      <c r="B20037" t="inlineStr"/>
      <c r="C20037" t="inlineStr"/>
      <c r="D20037" t="inlineStr">
        <is>
          <t>sự thiếu, sự không có, sự không đủ, sự vắng mặt, sự bỏ cuộc - sự không xảy ra, sự không làm được, sự thất bại, sự hỏng, sự mất, người bị thất bại, việc thất bại, cố gắng không thành công, sự thi hỏng, sự vỡ nợ, sự phá sản - sự nhịn, tính chịu đựng, tính kiên nhẫn - sự bỏ sót, sự bỏ quên, sự bỏ đi, điều bỏ sót, điều bỏ quên, điều bỏ đi, sự không làm tròn, sự chểnh mảng - sự bỏ, sự bỏ qua, sự bỏ bê, sự sao lãng, sự tạm ngừng, sự làm gián đoạn, sự ngắt quãng = die schuldhafte Unterlassung + = die pflichtwidrige Unterlassung +</t>
        </is>
      </c>
    </row>
    <row r="20038">
      <c r="A20038" t="inlineStr">
        <is>
          <t>unterlaufen</t>
        </is>
      </c>
      <c r="B20038" t="inlineStr"/>
      <c r="C20038" t="inlineStr"/>
      <c r="D20038">
        <f> unterlaufen +</f>
        <v/>
      </c>
    </row>
    <row r="20039">
      <c r="A20039" t="inlineStr">
        <is>
          <t>unterlegen</t>
        </is>
      </c>
      <c r="B20039" t="inlineStr"/>
      <c r="C20039" t="inlineStr"/>
      <c r="D20039" t="inlineStr">
        <is>
          <t>nhất định thua, nhất định thất bại, không hòng thắng - đặt bên dưới, đỡ, trụ = er ist dir unterlegen + = jemandem unterlegen sein +</t>
        </is>
      </c>
    </row>
    <row r="20040">
      <c r="A20040" t="inlineStr">
        <is>
          <t>Unterlegene</t>
        </is>
      </c>
      <c r="B20040" t="inlineStr"/>
      <c r="C20040" t="inlineStr"/>
      <c r="D20040" t="inlineStr">
        <is>
          <t>người mất, người thua, ngựa..., người tồi, vật tồi - chó bị thua, người bị thua, người bị thu thiệt, người bị áp bức</t>
        </is>
      </c>
    </row>
    <row r="20041">
      <c r="A20041" t="inlineStr">
        <is>
          <t>Unterlegscheibe</t>
        </is>
      </c>
      <c r="B20041" t="inlineStr"/>
      <c r="C20041" t="inlineStr"/>
      <c r="D20041" t="inlineStr">
        <is>
          <t>người giặt, người rửa, máy giặt, máy đãi, giẻ rửa bát, vòng đệm</t>
        </is>
      </c>
    </row>
    <row r="20042">
      <c r="A20042" t="inlineStr">
        <is>
          <t>Unterleib</t>
        </is>
      </c>
      <c r="B20042" t="inlineStr"/>
      <c r="C20042" t="inlineStr"/>
      <c r="D20042" t="inlineStr">
        <is>
          <t>bụng - dạ dày, bầu, chỗ khum lên, chỗ phồng ra - dạ con, tử cung, ruột, trung tâm, lòng</t>
        </is>
      </c>
    </row>
    <row r="20043">
      <c r="A20043" t="inlineStr">
        <is>
          <t>unterliegen</t>
        </is>
      </c>
      <c r="B20043" t="inlineStr"/>
      <c r="C20043" t="inlineStr"/>
      <c r="D20043" t="inlineStr">
        <is>
          <t>nằm dưới, ở dưới, làm cơ sở cho, làm nền tảng cho = unterliegen +</t>
        </is>
      </c>
    </row>
    <row r="20044">
      <c r="A20044" t="inlineStr">
        <is>
          <t>Unterlippe</t>
        </is>
      </c>
      <c r="B20044" t="inlineStr"/>
      <c r="C20044" t="inlineStr"/>
      <c r="D20044">
        <f> die herabhängende Unterlippe +</f>
        <v/>
      </c>
    </row>
    <row r="20045">
      <c r="A20045" t="inlineStr">
        <is>
          <t>untermauern</t>
        </is>
      </c>
      <c r="B20045" t="inlineStr"/>
      <c r="C20045" t="inlineStr"/>
      <c r="D20045" t="inlineStr">
        <is>
          <t>chống đỡ, làm cho vững chắc thêm - chứng minh - chống, đỡ, truyền sức mạnh, khuyến khích, chịu đựng, dung thứ, nuôi nấng, cấp dưỡng, ủng hộ, xác minh, đóng giỏi - trụ, chống bằng trụ, làm nền, làm cốt</t>
        </is>
      </c>
    </row>
    <row r="20046">
      <c r="A20046" t="inlineStr">
        <is>
          <t>Untermiete</t>
        </is>
      </c>
      <c r="B20046" t="inlineStr"/>
      <c r="C20046" t="inlineStr"/>
      <c r="D20046" t="inlineStr">
        <is>
          <t>sự cho thuê lại - sự thuê lại, sự mướn lại = zur Untermiete wohnen +</t>
        </is>
      </c>
    </row>
    <row r="20047">
      <c r="A20047" t="inlineStr">
        <is>
          <t>Untermieter</t>
        </is>
      </c>
      <c r="B20047" t="inlineStr"/>
      <c r="C20047" t="inlineStr"/>
      <c r="D20047" t="inlineStr">
        <is>
          <t>người ở trọ, người thuê nhà, người thuê lại - người ở phòng cho thuê - người mướn lại</t>
        </is>
      </c>
    </row>
    <row r="20048">
      <c r="A20048" t="inlineStr">
        <is>
          <t>Unternehmen</t>
        </is>
      </c>
      <c r="B20048" t="inlineStr"/>
      <c r="C20048" t="inlineStr"/>
      <c r="D20048" t="inlineStr">
        <is>
          <t>sự cùng đi, sự cùng ở, sự có bầu có bạn, khách, khách khứa, bạn, bè bạn, hội, công ty, đoàn, toán, bọn, toàn thể thuỷ thủ, đại đội - đoàn thể, liên đoàn, phường hội, hội đồng thành phố minicipal corporation), bụng phệ - sự cố gắng, sự ráng sức, sự cố thử làm, sự ra tay, kết quả đạt được - việc làm khó khăn, việc làm táo bạo, tính dám làm, tổ chức kinh doanh, hãng - sự thành lập, sự thiết lập, sự kiến lập, sự đặt, sự chứng minh, sự xác minh, sự đem vào, sự đưa vào, sự chính thức hoá, tổ chức, cơ sở, số người hầu, quân số, lực lượng - bài thơ ngắn, bài vè ngắn, bài hát, bài ca, bài thơ, tiếng chim, hót, vị trí, phương hướng, đường nét, công việc - lời đề nghị, kế hoạch, đề xuất, dự kiến đề ra, lời tuyên bố, lời xác nhận, việc làm, vấn đề, mục tiêu, triển vọng, nghề nghiệp, đối thủ, mệnh đề, sự gạ ăn nằm - sự bày tỏ, sự trưng bày, cuộc triển lãm, sự phô trương, sự khoe khoang, cuộc biểu diễn, bề ngoài, hình thức, sự giả đò, sự giả bộ, cơ hội, dịp, nước đầu ối, việc, công việc kinh doanh - việc làm ăn, trận đánh, chiến dịch - sự quyết làm, sự định làm, sự cam đoan, sự đảm đương gánh vác, sự kinh doanh, nghề lo liệu đám ma = das törichte Unternehmen + = das Unternehmen gefährden + = das mißlungene Unternehmen + = das staatliche Unternehmen + = das kriegerische Unternehmen + = das aussichtslose Unternehmen + = das mittelständische Unternehmen + = das richtungsweisende Produkt oder Unternehmen +</t>
        </is>
      </c>
    </row>
    <row r="20049">
      <c r="A20049" t="inlineStr">
        <is>
          <t>unternehmen</t>
        </is>
      </c>
      <c r="B20049" t="inlineStr"/>
      <c r="C20049" t="inlineStr"/>
      <c r="D20049" t="inlineStr">
        <is>
          <t>cầm, nắm, giữ, bắt, chiếm, lấy, lấy đi, lấy ra, rút ra, trích ra, mang, mang theo, đem, đem theo, đưa, dẫn, dắt, đi, theo, thuê, mướn, mua, ăn, uống, dùng, ghi, chép, chụp, làm, thực hiện, thi hành - lợi dụng, bị, mắc, nhiễm, coi như, cho là, xem như, lấy làm, hiểu là, cảm thấy, đòi hỏi, cần có, yêu cầu, phải, chịu, chịu đựng, tiếp, nhận, được, đoạt, thu được, chứa được, đựng, mua thường xuyên, mua dài hạn - quyến rũ, hấp dẫn, lôi cuốn, vượt qua, đi tới, nhảy vào, trốn tránh ở, bén, ngấm, có hiệu lực, ăn ảnh, thành công, được ưa thích - tiến hành, đánh cuộc = unternehmen + = unternehmen + = nichts unternehmen + = etwas gegen jemanden unternehmen +</t>
        </is>
      </c>
    </row>
    <row r="20050">
      <c r="A20050" t="inlineStr">
        <is>
          <t>unternehmend</t>
        </is>
      </c>
      <c r="B20050" t="inlineStr"/>
      <c r="C20050" t="inlineStr"/>
      <c r="D20050">
        <f> nicht unternehmend + = sehr unternehmend sein +</f>
        <v/>
      </c>
    </row>
    <row r="20051">
      <c r="A20051" t="inlineStr">
        <is>
          <t>Unternehmer</t>
        </is>
      </c>
      <c r="B20051" t="inlineStr"/>
      <c r="C20051" t="inlineStr"/>
      <c r="D20051" t="inlineStr">
        <is>
          <t>thầu khoán, người đấu thầu, người thầu, cơ co - người rửa ảnh, thuốc rửa ảnh - chủ - người phụ trách hãng buôn, người thầu khoán - người thợ máy, người sử dụng máy móc, người coi tổng đài, người mổ, người buôn bán chứng khoán, người có tài xoay xở, kẻ phất, người ăn nói giỏi, người điều khiển, người khai thác - toán tử - người làm, người nhận làm, người đảm đương gánh vác, người làm nghề lo việc đám ma</t>
        </is>
      </c>
    </row>
    <row r="20052">
      <c r="A20052" t="inlineStr">
        <is>
          <t>Unternehmung</t>
        </is>
      </c>
      <c r="B20052" t="inlineStr"/>
      <c r="C20052" t="inlineStr"/>
      <c r="D20052" t="inlineStr">
        <is>
          <t>sự cố gắng, sự thử, sự mưu hại, sự xâm phạm, sự phạm đến - việc làm khó khăn, việc làm táo bạo, tính dám làm, tổ chức kinh doanh, hãng - sự quyết làm, sự định làm, sự cam đoan, sự đảm đương gánh vác, công việc kinh doanh, sự kinh doanh, nghề lo liệu đám ma</t>
        </is>
      </c>
    </row>
    <row r="20053">
      <c r="A20053" t="inlineStr">
        <is>
          <t>Unternehmungsgeist</t>
        </is>
      </c>
      <c r="B20053" t="inlineStr"/>
      <c r="C20053" t="inlineStr"/>
      <c r="D20053" t="inlineStr">
        <is>
          <t>việc làm khó khăn, việc làm táo bạo, tính dám làm, tổ chức kinh doanh, hãng - bước đầu, sự khởi đầu, sự khởi xướng, sáng kiến, óc sáng kiến, thế chủ động, quyền đề xướng luật lệ của người công dân</t>
        </is>
      </c>
    </row>
    <row r="20054">
      <c r="A20054" t="inlineStr">
        <is>
          <t>unternehmungslustig</t>
        </is>
      </c>
      <c r="B20054" t="inlineStr"/>
      <c r="C20054" t="inlineStr"/>
      <c r="D20054" t="inlineStr">
        <is>
          <t>dám làm - dám nghĩ, tháo vát, hăng hái, tích cực - bắt đầu, khởi đầu = nicht unternehmungslustig +</t>
        </is>
      </c>
    </row>
    <row r="20055">
      <c r="A20055" t="inlineStr">
        <is>
          <t>Unteroffizier</t>
        </is>
      </c>
      <c r="B20055" t="inlineStr"/>
      <c r="C20055" t="inlineStr"/>
      <c r="D20055">
        <f> der Unteroffizier +</f>
        <v/>
      </c>
    </row>
    <row r="20056">
      <c r="A20056" t="inlineStr">
        <is>
          <t>unterordnen</t>
        </is>
      </c>
      <c r="B20056" t="inlineStr"/>
      <c r="C20056" t="inlineStr"/>
      <c r="D20056" t="inlineStr">
        <is>
          <t>làm cho lệ thuộc vào, đặt xuống bậc dưới, hạ tầm quan trọng = sich unterordnen + = sich unterordnen +</t>
        </is>
      </c>
    </row>
    <row r="20057">
      <c r="A20057" t="inlineStr">
        <is>
          <t>unterordnend</t>
        </is>
      </c>
      <c r="B20057" t="inlineStr"/>
      <c r="C20057" t="inlineStr"/>
      <c r="D20057" t="inlineStr">
        <is>
          <t>làm lệ thuộc, để hạ thấp tầm quan trọng, để giới thiệu một mệnh đề phụ</t>
        </is>
      </c>
    </row>
    <row r="20058">
      <c r="A20058" t="inlineStr">
        <is>
          <t>Unterordnung</t>
        </is>
      </c>
      <c r="B20058" t="inlineStr"/>
      <c r="C20058" t="inlineStr"/>
      <c r="D20058" t="inlineStr">
        <is>
          <t>sự hoãn, sự đặt ở hàng thứ yếu, sự coi không quan trọng bằng = die Unterordnung + = die Unterordnung +</t>
        </is>
      </c>
    </row>
    <row r="20059">
      <c r="A20059" t="inlineStr">
        <is>
          <t>unterprivilegiert</t>
        </is>
      </c>
      <c r="B20059" t="inlineStr"/>
      <c r="C20059" t="inlineStr"/>
      <c r="D20059" t="inlineStr">
        <is>
          <t>bị thiệt thòi về quyền lợi, không được hưởng quyền lợi như những người khác, tầng lớp xã hội dưới</t>
        </is>
      </c>
    </row>
    <row r="20060">
      <c r="A20060" t="inlineStr">
        <is>
          <t>Unterredung</t>
        </is>
      </c>
      <c r="B20060" t="inlineStr"/>
      <c r="C20060" t="inlineStr"/>
      <c r="D20060" t="inlineStr">
        <is>
          <t>cuộc nói chuyện, cuộc hội đàm - sự nói chuyện, cuộc chuyện trò, cuộc đàm luận, sự giao cấu, sự giao hợp - cuộc đàm thoại - sự gặp gỡ, sự gặp mặt, cuộc nói chuyện riêng, cuộc phỏng vấn, bài phỏng vấn - lời nói ba hoa, lời dỗ ngọt, lời phỉnh phờ, lời tán tỉnh, áp phe, chuyện làm ăn, cọc, cọc rào, giới hạn, vạch dọc giữa - cuộc thương lượng, cuộc đàm phán</t>
        </is>
      </c>
    </row>
    <row r="20061">
      <c r="A20061" t="inlineStr">
        <is>
          <t>Unterricht</t>
        </is>
      </c>
      <c r="B20061" t="inlineStr"/>
      <c r="C20061" t="inlineStr"/>
      <c r="D20061" t="inlineStr">
        <is>
          <t>giai cấp, hạng, loại, lớp, lớp học, giờ học, buổi học, khoá lính, khoá học sinh, tính ưu tú, tính tuyệt vời, sự thanh nhã, sự thanh cao - sự giáo dục, sự cho ăn học, sự dạy, sự rèn luyện, vốn học - kiến thức truyền cho, tài liệu cung cấp cho, chỉ thị, lời chỉ dẫn - đàn cá, bầy cá, trường học, học đường, trường sở, phòng học, trường, hiện trường, giảng đường, giờ lên lớp, sự đi học, trường phái, môn học, phòng thi, sự thi, môn đệ, môn sinh, sách dạy đàn - sự dạy dỗ ở nhà trường, sự giáo dục ở nhà trường, tiền học phí ăn ở tại nhà trường, sự trách phạt, sự thi hành kỷ luật - sự giảng dạy, sự dạy bảo, nghề dạy học, lời dạy, bài học, điều giảng dạy, lời giáo huấn - sự dạy học, tiền học, học phí = Unterricht geben + = Unterricht haben + = Unterricht erteilen +</t>
        </is>
      </c>
    </row>
    <row r="20062">
      <c r="A20062" t="inlineStr">
        <is>
          <t>unterrichten</t>
        </is>
      </c>
      <c r="B20062" t="inlineStr"/>
      <c r="C20062" t="inlineStr"/>
      <c r="D20062" t="inlineStr">
        <is>
          <t>giáo dục, cho ăn học, dạy, rèn luyện - báo tin cho, cho biết, truyền cho, cung cấp tin tức, cung cấp tài liệu - chỉ dẫn, chỉ thị cho, đào tạo, truyền kiến thức cho, cung cấp tin tức cho, cung cấp tài liệu cho, cho hay - hợp thành đàn, bơi thành bầy, cho đi học, dạy dỗ giáo dục, rèn luyện cho vào khuôn phép - dạy học, dạy bảo, dạy dỗ - giám hộ, dạy kèm, kèm cặp, kiềm chế, làm nhiệm vụ giám hộ, là gia sư = unterrichten + = falsch unterrichten + = jemanden in etwas unterrichten +</t>
        </is>
      </c>
    </row>
    <row r="20063">
      <c r="A20063" t="inlineStr">
        <is>
          <t>unterrichtet</t>
        </is>
      </c>
      <c r="B20063" t="inlineStr"/>
      <c r="C20063" t="inlineStr"/>
      <c r="D20063" t="inlineStr">
        <is>
          <t>biết, hiểu biết, biết rõ, có nhận thức về - có nhiều tin tức, nắm được tình hình - khôn, khôn ngoan, có kinh nghiệm, từng tri, lịch duyệt, thông thạo, uyên bác, láu, ma lanh, tài xoay = unterrichtet + = nicht unterrichtet + = gut unterrichtet sein +</t>
        </is>
      </c>
    </row>
    <row r="20064">
      <c r="A20064" t="inlineStr">
        <is>
          <t>Unterrichts-</t>
        </is>
      </c>
      <c r="B20064" t="inlineStr"/>
      <c r="C20064" t="inlineStr"/>
      <c r="D20064" t="inlineStr">
        <is>
          <t>sự dạy, kiến thức truyền cho, có tính chất tin tức cung cấp cho, có tính chất là tài liệu cung cấp cho, có tính chất chỉ thị, có tính chất là lời hướng dẫn</t>
        </is>
      </c>
    </row>
    <row r="20065">
      <c r="A20065" t="inlineStr">
        <is>
          <t>Unterrichtszweige</t>
        </is>
      </c>
      <c r="B20065" t="inlineStr"/>
      <c r="C20065" t="inlineStr"/>
      <c r="D20065" t="inlineStr">
        <is>
          <t>chảy như suối, chảy ròng ròng, chảy ra, trào ra, tuôn ra, phấp phới, phất phơ, làm chảy ra như suối, làm chảy ròng ròng, làm chảy ra, làm trào ra, làm tuôn ra = die Einteilung in Unterrichtszweige +</t>
        </is>
      </c>
    </row>
    <row r="20066">
      <c r="A20066" t="inlineStr">
        <is>
          <t>Unterrock</t>
        </is>
      </c>
      <c r="B20066" t="inlineStr"/>
      <c r="C20066" t="inlineStr"/>
      <c r="D20066" t="inlineStr">
        <is>
          <t>váy lót, đàn bà, con gái, giới nữ, phái nữ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t>
        </is>
      </c>
    </row>
    <row r="20067">
      <c r="A20067" t="inlineStr">
        <is>
          <t>untersagen</t>
        </is>
      </c>
      <c r="B20067" t="inlineStr"/>
      <c r="C20067" t="inlineStr"/>
      <c r="D20067" t="inlineStr">
        <is>
          <t>cài, then, chặn, ngăn cản, vạch đường kẻ, cấm, cấm chỉ, ghét, không ưa, kháng biện - ngăn cấm - khai trừ, huyền chức, ngăn chặn bằng cách bắn phá đường giao thông</t>
        </is>
      </c>
    </row>
    <row r="20068">
      <c r="A20068" t="inlineStr">
        <is>
          <t>Untersatz</t>
        </is>
      </c>
      <c r="B20068" t="inlineStr"/>
      <c r="C20068" t="inlineStr"/>
      <c r="D20068" t="inlineStr">
        <is>
          <t>tàu buôn dọc theo bờ biển, người buôn bán dọc theo bờ biển, người lao dốc, khay bưng rượu, cái lót cốc, cái đế gác chân - chiếu, thảm chùi chân, đệm, miếng vải lót cốc, vật tết - bệ, đôn - đĩa, đĩa hứng nước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sự ủng hộ, người ủng hộ, người nhờ cậy, nơi nương tựa, cột trụ, nguồn sinh sống, vật chống, cột chống = der Untersatz + = der fahrbare Untersatz +</t>
        </is>
      </c>
    </row>
    <row r="20069">
      <c r="A20069" t="inlineStr">
        <is>
          <t>unterscharf</t>
        </is>
      </c>
      <c r="B20069" t="inlineStr"/>
      <c r="C20069" t="inlineStr"/>
      <c r="D20069" t="inlineStr">
        <is>
          <t>hơi cấp</t>
        </is>
      </c>
    </row>
    <row r="20070">
      <c r="A20070" t="inlineStr">
        <is>
          <t>unterscheidbar</t>
        </is>
      </c>
      <c r="B20070" t="inlineStr"/>
      <c r="C20070" t="inlineStr"/>
      <c r="D20070" t="inlineStr">
        <is>
          <t>không thể phân biệt được, không rõ</t>
        </is>
      </c>
    </row>
    <row r="20071">
      <c r="A20071" t="inlineStr">
        <is>
          <t>unterscheidend</t>
        </is>
      </c>
      <c r="B20071" t="inlineStr"/>
      <c r="C20071" t="inlineStr"/>
      <c r="D20071" t="inlineStr">
        <is>
          <t>diacritic marks dấu phụ, có khả năng phân biệt - khác nhau, phân biệt, chênh lệch, vi phân, vi sai - biết phân biệt, có óc phán đoán, biết suy xét, sáng suốt, sai biệt - rõ ràng, tách bạch - đặc biệt, để phân biệt = nicht unterscheidend +</t>
        </is>
      </c>
    </row>
    <row r="20072">
      <c r="A20072" t="inlineStr">
        <is>
          <t>Unterscheidung</t>
        </is>
      </c>
      <c r="B20072" t="inlineStr"/>
      <c r="C20072" t="inlineStr"/>
      <c r="D20072" t="inlineStr">
        <is>
          <t>sự trái ngược, sự tương phản, sự phân biệt, sự khác - sự nhận rõ điều khác nhau, sự tách bạch ra, sự biết phân biệt, sự sáng suốt, óc phán đoán, óc suy xét, sự đối xử phân biệt - điều phân biệt, điều khác nhau, nét đặc biệt, màu sắc riêng, tính độc đáo, dấu hiệu đặc biệt, biểu hiện danh dự, tước hiệu, danh hiệu, sự biệt đãi, sự ưu đãi, sự trọng vọng - sự ưu tú, sự xuất chúng, sự lỗi lạc = die scharfe Unterscheidung + = eine scharfe Unterscheidung +</t>
        </is>
      </c>
    </row>
    <row r="20073">
      <c r="A20073" t="inlineStr">
        <is>
          <t>Unterscheidungs-</t>
        </is>
      </c>
      <c r="B20073" t="inlineStr"/>
      <c r="C20073" t="inlineStr"/>
      <c r="D20073" t="inlineStr">
        <is>
          <t>khác nhau, phân biệt, chênh lệch, vi phân, vi sai</t>
        </is>
      </c>
    </row>
    <row r="20074">
      <c r="A20074" t="inlineStr">
        <is>
          <t>Unterschenkel</t>
        </is>
      </c>
      <c r="B20074" t="inlineStr"/>
      <c r="C20074" t="inlineStr"/>
      <c r="D20074" t="inlineStr">
        <is>
          <t>chân, cẳng, xương ống chân, chân chim, ống chân tất dài, thân cột, cuống hoa, chuôi dao, tay chèo</t>
        </is>
      </c>
    </row>
    <row r="20075">
      <c r="A20075" t="inlineStr">
        <is>
          <t>unterschieben</t>
        </is>
      </c>
      <c r="B20075" t="inlineStr"/>
      <c r="C20075" t="inlineStr"/>
      <c r="D20075" t="inlineStr">
        <is>
          <t>lén lút đưa vào, gian lận lồng vào, gán cho ai, đánh tráo = etwas unterschieben + = jemandem etwas unterschieben +</t>
        </is>
      </c>
    </row>
    <row r="20076">
      <c r="A20076" t="inlineStr">
        <is>
          <t>Unterschied</t>
        </is>
      </c>
      <c r="B20076" t="inlineStr"/>
      <c r="C20076" t="inlineStr"/>
      <c r="D20076" t="inlineStr">
        <is>
          <t>sự khác nhau, tình trạng khác nhau, tính khác nhau, sự chênh lệch, sự bất đồng, mối bất hoà, mối phân tranh, sự cãi nhau, sự chênh lệch về giá cả, dấu phân biệt đặc trưng - hiệu, sai phân - sự không giống nhau, sự không hợp, sự không thích hợp, sự không đồng ý kiến, sự bất hoà - 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sự vượt quá giới hạn, sự quá mức, sự vượt, sự hơn, số lượng vượt quá, số lượng hơn, thừa ra, số dôi, độ dôi, sự thừa mứa, sự ăn uống quá độ, sự làm quá đáng, thừa, quá mức qui định - cú đánh thêm - sự so le, sự xung đột, sự lợi thế, sự chấp, tỷ lệ - sự biến đổi, sự thay đổi, sự sai nhau, biến dạng, biến thể, sự biến thiên, biến dị, biến tấu = der Unterschied + = ohne Unterschied + = kein Unterschied + = im Unterschied zu + = ein großer Unterschied + = einen Unterschied machen + = ein wesentlicher Unterschied + = ein himmelweiter Unterschied + = der charakteristische Unterschied + = einen Unterschied machen zwischen +</t>
        </is>
      </c>
    </row>
    <row r="20077">
      <c r="A20077" t="inlineStr">
        <is>
          <t>Unterschiede</t>
        </is>
      </c>
      <c r="B20077" t="inlineStr"/>
      <c r="C20077" t="inlineStr"/>
      <c r="D20077" t="inlineStr">
        <is>
          <t>dấu hiệu phân biệt đặc trưng</t>
        </is>
      </c>
    </row>
    <row r="20078">
      <c r="A20078" t="inlineStr">
        <is>
          <t>unterschiedlich</t>
        </is>
      </c>
      <c r="B20078" t="inlineStr"/>
      <c r="C20078" t="inlineStr"/>
      <c r="D20078" t="inlineStr">
        <is>
          <t>khác, khác biệt, khác nhau, tạp, nhiều - phân biệt, chênh lệch, vi phân, vi sai - rõ ràng, tách bạch, biết phân biệt, có óc phán đoán, biết suy xét, sáng suốt - hay thay đổi, hay biến đổi = unterschiedlich behandeln + = vollkommen unterschiedlich sein +</t>
        </is>
      </c>
    </row>
    <row r="20079">
      <c r="A20079" t="inlineStr">
        <is>
          <t>unterschiedslos</t>
        </is>
      </c>
      <c r="B20079" t="inlineStr"/>
      <c r="C20079" t="inlineStr"/>
      <c r="D20079" t="inlineStr">
        <is>
          <t>không phân biệt, bừa bãi - hỗn loạn, tán loạn, hỗn độn, lộn xộn, ngổn ngang bừa bãi - hỗn tạp, lẫn lộn, chung chạ, hay ngủ bậy, có tính chất tạp hôn, tình cờ, bất chợt, ngẫu nhiên, vô tình - không biết phân biệt, không biết suy xét, bừa, ẩu - buôn, sỉ, quy mô lớn, hàng loạt, hàng đống</t>
        </is>
      </c>
    </row>
    <row r="20080">
      <c r="A20080" t="inlineStr">
        <is>
          <t>unterschlagen</t>
        </is>
      </c>
      <c r="B20080" t="inlineStr"/>
      <c r="C20080" t="inlineStr"/>
      <c r="D20080" t="inlineStr">
        <is>
          <t>tham ô, thụt két, biển thủ - - chắn, chặn, chặn đứng - lạm tiêu - - triệt, đàn áp, bỏ, cấm, cấm hoạt động, nín, nén, cầm lại, giữ kín, lấp liếm, ỉm đi = unterschlagen + = unterschlagen + = unterschlagen +</t>
        </is>
      </c>
    </row>
    <row r="20081">
      <c r="A20081" t="inlineStr">
        <is>
          <t>Unterschlagung</t>
        </is>
      </c>
      <c r="B20081" t="inlineStr"/>
      <c r="C20081" t="inlineStr"/>
      <c r="D20081" t="inlineStr">
        <is>
          <t>sự biển thủ, sự tham ô - sự gian lận, sự gian trá, sự lừa lọc, sự lừa gạt, âm mưu lừa gạt, mưu gian, cái không đúng như sự mong đợi, cái không đúng như sự mưu tả, tính chất lừa lọc - sự thụt két - sự chặn, sự triệt, sự đàn áp, sự cấm chỉ, sự nén, sự cầm lại, sự giữ kín, sự lấp liếm, sự ỉm đi, sự thu hồi = die Unterschlagung +</t>
        </is>
      </c>
    </row>
    <row r="20082">
      <c r="A20082" t="inlineStr">
        <is>
          <t>Unterschlupf</t>
        </is>
      </c>
      <c r="B20082" t="inlineStr"/>
      <c r="C20082" t="inlineStr"/>
      <c r="D20082" t="inlineStr">
        <is>
          <t>chỗ che, chỗ nương tựa, chỗ ẩn, chỗ núp, hầm, lầu, chòi, phòng, cabin</t>
        </is>
      </c>
    </row>
    <row r="20083">
      <c r="A20083" t="inlineStr">
        <is>
          <t>unterschreiben</t>
        </is>
      </c>
      <c r="B20083" t="inlineStr"/>
      <c r="C20083" t="inlineStr"/>
      <c r="D20083" t="inlineStr">
        <is>
          <t>đánh dấu, làm dấu, ký tên, viết ký hiệu, viết dấu hiệu, ra hiệu, làm hiệu - ký ở dưới, ký vào - động tính từ quá khứ) ký ở dưới, bảo hiểm = ich werde auch nicht unterschreiben +</t>
        </is>
      </c>
    </row>
    <row r="20084">
      <c r="A20084" t="inlineStr">
        <is>
          <t>Unterschrift</t>
        </is>
      </c>
      <c r="B20084" t="inlineStr"/>
      <c r="C20084" t="inlineStr"/>
      <c r="D20084" t="inlineStr">
        <is>
          <t>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 - chìa key signature), điệu nhạc dạo đầu, ký hiệu trang, vẻ, dấu hiệu - sự quyên góp, số tiền quyên góp, số tiền đóng, tiền đóng trước, sự mua báo dài hạn, sự ký tên, sự tán thành = die Unterschrift leisten + = die erklärende Unterschrift + = die eigenhändige Unterschrift +</t>
        </is>
      </c>
    </row>
    <row r="20085">
      <c r="A20085" t="inlineStr">
        <is>
          <t>unterschwellig</t>
        </is>
      </c>
      <c r="B20085" t="inlineStr"/>
      <c r="C20085" t="inlineStr"/>
      <c r="D20085">
        <f> unterschwellig +</f>
        <v/>
      </c>
    </row>
    <row r="20086">
      <c r="A20086" t="inlineStr">
        <is>
          <t>unterseeisch</t>
        </is>
      </c>
      <c r="B20086" t="inlineStr"/>
      <c r="C20086" t="inlineStr"/>
      <c r="D20086" t="inlineStr">
        <is>
          <t>dưới biển, ngầm</t>
        </is>
      </c>
    </row>
    <row r="20087">
      <c r="A20087" t="inlineStr">
        <is>
          <t>Unterseite</t>
        </is>
      </c>
      <c r="B20087" t="inlineStr"/>
      <c r="C20087" t="inlineStr"/>
      <c r="D20087" t="inlineStr">
        <is>
          <t>phần dưới cùng, đáy, bụng tàu, tàu, mặt, đít, cơ sở, ngọn nguồn, bản chất, sức chịu đựng, sức dai - mặt dưới, cạnh dưới, phía dưới</t>
        </is>
      </c>
    </row>
    <row r="20088">
      <c r="A20088" t="inlineStr">
        <is>
          <t>Untersetzer</t>
        </is>
      </c>
      <c r="B20088" t="inlineStr"/>
      <c r="C20088" t="inlineStr"/>
      <c r="D20088" t="inlineStr">
        <is>
          <t>tàu buôn dọc theo bờ biển, người buôn bán dọc theo bờ biển, người lao dốc, khay bưng rượu, cái lót cốc, cái đế gác chân - chiếu, thảm chùi chân, đệm, miếng vải lót cốc, vật tết - đĩa, đĩa hứng nước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 = der Untersetzer +</t>
        </is>
      </c>
    </row>
    <row r="20089">
      <c r="A20089" t="inlineStr">
        <is>
          <t>untersetzt</t>
        </is>
      </c>
      <c r="B20089" t="inlineStr"/>
      <c r="C20089" t="inlineStr"/>
      <c r="D20089" t="inlineStr">
        <is>
          <t>buồn, buồn bã, buồn nản, buồn chán, lùn bè bè, chắc mập - béo lùn - - mập lùn - ngồi xổm, ngồi chồm chỗm - bè bè chắc nịch - chắc, bền, dũng cảm, can đảm, kiên cường, mập mạp, báo mập - lùn mập, bè bè - rậm, um tùm, mập, chắc nịch = untersetzt +</t>
        </is>
      </c>
    </row>
    <row r="20090">
      <c r="A20090" t="inlineStr">
        <is>
          <t>Untersetzung</t>
        </is>
      </c>
      <c r="B20090" t="inlineStr"/>
      <c r="C20090" t="inlineStr"/>
      <c r="D20090" t="inlineStr">
        <is>
          <t>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t>
        </is>
      </c>
    </row>
    <row r="20091">
      <c r="A20091" t="inlineStr">
        <is>
          <t>unterst</t>
        </is>
      </c>
      <c r="B20091" t="inlineStr"/>
      <c r="C20091" t="inlineStr"/>
      <c r="D20091" t="inlineStr">
        <is>
          <t>ở thấp nhất, ở dưới cùng = zu unterst +</t>
        </is>
      </c>
    </row>
    <row r="20092">
      <c r="A20092" t="inlineStr">
        <is>
          <t>unterste</t>
        </is>
      </c>
      <c r="B20092" t="inlineStr"/>
      <c r="C20092" t="inlineStr"/>
      <c r="D20092" t="inlineStr">
        <is>
          <t>cuối, cuối cùng, thấp nhất, căn bản</t>
        </is>
      </c>
    </row>
    <row r="20093">
      <c r="A20093" t="inlineStr">
        <is>
          <t>unterstellen</t>
        </is>
      </c>
      <c r="B20093" t="inlineStr"/>
      <c r="C20093" t="inlineStr"/>
      <c r="D20093" t="inlineStr">
        <is>
          <t>mang, khoác, có, lấy, làm ra vẻ, giả bộ, cho rằng, giả sử, thừa nhận, nắm lấy, chiếm lấy, đảm đương, gánh vác, nhận vào mình - cho vào ga ra - đổ cho, quy cho - nói bóng gió, nói ám chỉ, nói ý, nói ngầm, nói xa gần, lách vào, luồn vào, khéo luồn lọt vào, đưa lọt = unterstellen + = sich unterstellen + = etwas unterstellen +</t>
        </is>
      </c>
    </row>
    <row r="20094">
      <c r="A20094" t="inlineStr">
        <is>
          <t>Unterstellung</t>
        </is>
      </c>
      <c r="B20094" t="inlineStr"/>
      <c r="C20094" t="inlineStr"/>
      <c r="D20094" t="inlineStr">
        <is>
          <t>sự đổ tội, sự quy tội, tội đổ cho ai, lỗi quy cho ai, điều quy cho ai - lời ám chi, lời nói bóng nói gió, lời nói cạnh - sự nói bóng gió, sự nói ám chỉ, sự nói ngầm, lời nói bóng gió, lời nói ám chỉ, lời nói ngầm, sự lách vào, sự luồn vào, sự khéo luồn lọt - sự làm cho lệ thuộc, sự lệ thuộc, sự hạ thấp tầm quan trọng</t>
        </is>
      </c>
    </row>
    <row r="20095">
      <c r="A20095" t="inlineStr">
        <is>
          <t>unterster</t>
        </is>
      </c>
      <c r="B20095" t="inlineStr"/>
      <c r="C20095" t="inlineStr"/>
      <c r="D20095" t="inlineStr">
        <is>
          <t>thấp nhất - ở dưới cùng - dưới cùng, chót, bét</t>
        </is>
      </c>
    </row>
    <row r="20096">
      <c r="A20096" t="inlineStr">
        <is>
          <t>unterstreichen</t>
        </is>
      </c>
      <c r="B20096" t="inlineStr"/>
      <c r="C20096" t="inlineStr"/>
      <c r="D20096" t="inlineStr">
        <is>
          <t>chấm, đánh dấu chấm, lúc lúc lại ngắt quãng, nhấn mạnh, chấm câu - cho tác dụng ứng suất - gạch dưới, dằn giọng = unterstreichen +</t>
        </is>
      </c>
    </row>
    <row r="20097">
      <c r="A20097" t="inlineStr">
        <is>
          <t>Unterstreichung</t>
        </is>
      </c>
      <c r="B20097" t="inlineStr"/>
      <c r="C20097" t="inlineStr"/>
      <c r="D20097" t="inlineStr">
        <is>
          <t>đường gạch dưới, dòng quảng cáo</t>
        </is>
      </c>
    </row>
    <row r="20098">
      <c r="A20098" t="inlineStr">
        <is>
          <t>Unterstrich</t>
        </is>
      </c>
      <c r="B20098" t="inlineStr"/>
      <c r="C20098" t="inlineStr"/>
      <c r="D20098" t="inlineStr">
        <is>
          <t>đường gạch dưới, dòng quảng cáo</t>
        </is>
      </c>
    </row>
    <row r="20099">
      <c r="A20099" t="inlineStr">
        <is>
          <t>untersuchen</t>
        </is>
      </c>
      <c r="B20099" t="inlineStr"/>
      <c r="C20099" t="inlineStr"/>
      <c r="D20099" t="inlineStr">
        <is>
          <t>phân tích, giải tích - - sàng, rây, điều tra, xem xét, đóng cửa bằng then, cài chốt, ngốn, nuốt chửng, ăn vội, chạy trốn, chạy lao đi, lồng lên, ly khai, không ủng hộ đường lối của đảng - bàn cãi, tranh cãi, thảo luận tỉ mỉ, nghiên cứu tỉ mỉ, vận động bầu cử, vận động bỏ phiếu, đi chào hàng - thảo luận, tranh luận, nói đến, ăn uống ngon lành thích thú - khám xét, thẩm tra, khảo sát, nghiên cứu, hỏi thi, sát hạch, thẩm vấn, + into) thẩm tra - thăm dò, thám hiểm, thông dò, khảo sát tỉ mỉ - - + into) điều tra, hỏi thăm, hỏi han, hỏi mua, hỏi xin, hỏi - xem xét kỹ, kiểm tra, thanh tra, duyệt - điều tra nghiên cứu - sờ nắn - khai thác thử, tìm kiếm, hứa hẹn - đọc thử xem có đúng âm luật và nhịp điệu, ngâm, bình, đúng nhịp điệu, nhìn chăm chú, xem xét từng điểm một, nhìn lướt, đọc lướt, phân hình để truyền đi, quét - nhìn kỹ, xem xét kỹ lưỡng, nghiên cứu cẩn thận - nhìn để tìm, sờ để tìm, lục soát, dò, tham dò, bắn xuyên vào tận ngách, tìm tòi, tìm cho ra = untersuchen + = untersuchen + = untersuchen + = etwas untersuchen + = genau untersuchen + = sorgsam untersuchen + = noch einmal untersuchen +</t>
        </is>
      </c>
    </row>
    <row r="20100">
      <c r="A20100" t="inlineStr">
        <is>
          <t>untersuchend</t>
        </is>
      </c>
      <c r="B20100" t="inlineStr"/>
      <c r="C20100" t="inlineStr"/>
      <c r="D20100" t="inlineStr">
        <is>
          <t>để thăm dò, để thám hiểm = eingehend untersuchend +</t>
        </is>
      </c>
    </row>
    <row r="20101">
      <c r="A20101" t="inlineStr">
        <is>
          <t>Untersucher</t>
        </is>
      </c>
      <c r="B20101" t="inlineStr"/>
      <c r="C20101" t="inlineStr"/>
      <c r="D20101" t="inlineStr">
        <is>
          <t>người điều tra nghiên cứu</t>
        </is>
      </c>
    </row>
    <row r="20102">
      <c r="A20102" t="inlineStr">
        <is>
          <t>Untersuchungen</t>
        </is>
      </c>
      <c r="B20102" t="inlineStr"/>
      <c r="C20102" t="inlineStr"/>
      <c r="D20102" t="inlineStr">
        <is>
          <t>trinh sát, do thám, thăm dò = Untersuchungen anstellen +</t>
        </is>
      </c>
    </row>
    <row r="20103">
      <c r="A20103" t="inlineStr">
        <is>
          <t>Untersuchungs-</t>
        </is>
      </c>
      <c r="B20103" t="inlineStr"/>
      <c r="C20103" t="inlineStr"/>
      <c r="D20103" t="inlineStr">
        <is>
          <t>người điều tra, người thẩm tra, sự thẩm tra, làm nhiệm vụ thẩm tra, có tính chất dò hỏi, tò mò, dòm ngó khó chịu, toà án dị giáo</t>
        </is>
      </c>
    </row>
    <row r="20104">
      <c r="A20104" t="inlineStr">
        <is>
          <t>Untersuchungshaft</t>
        </is>
      </c>
      <c r="B20104" t="inlineStr"/>
      <c r="C20104" t="inlineStr"/>
      <c r="D20104" t="inlineStr">
        <is>
          <t>sự giam cầm, sự cầm tù, tình trạng bị giam cầm, tình trạng bị cầm tù, sự phạt không cho ra ngoài, sự bắt ở lại trường sau khi tan học, sự cầm giữ, sự chậm trễ bắt buộc - sự gửi trả về trại giam để điều tra thêm = in Untersuchungshaft behalten + = die Zurücksendung in die Untersuchungshaft +</t>
        </is>
      </c>
    </row>
    <row r="20105">
      <c r="A20105" t="inlineStr">
        <is>
          <t>Untersuchungsrichter</t>
        </is>
      </c>
      <c r="B20105" t="inlineStr"/>
      <c r="C20105" t="inlineStr"/>
      <c r="D20105" t="inlineStr">
        <is>
          <t>nhân viên điều tra những vụ chết bất thường - người điều tra, người thẩm tra, người dò hỏi, quan toà án dị giáo</t>
        </is>
      </c>
    </row>
    <row r="20106">
      <c r="A20106" t="inlineStr">
        <is>
          <t>Untertan</t>
        </is>
      </c>
      <c r="B20106" t="inlineStr"/>
      <c r="C20106" t="inlineStr"/>
      <c r="D20106" t="inlineStr">
        <is>
          <t>chủ đề, vấn đề, dân, thần dân, chủ ngữ, chủ thể, đối tượng, môn học, người, dịp, xác để mổ xẻ subject for dissection)</t>
        </is>
      </c>
    </row>
    <row r="20107">
      <c r="A20107" t="inlineStr">
        <is>
          <t>untertan</t>
        </is>
      </c>
      <c r="B20107" t="inlineStr"/>
      <c r="C20107" t="inlineStr"/>
      <c r="D20107" t="inlineStr">
        <is>
          <t>lệ thuộc, không độc lập, ở dưới quyền, bị chinh phục, phải chịu, khó tránh khỏi, dễ bị, ở dưới, subject to lệ thuộc vào, tuỳ theo - phải nộp cống, phải triều cống, phụ thuộc, chư hầu, nhánh</t>
        </is>
      </c>
    </row>
    <row r="20108">
      <c r="A20108" t="inlineStr">
        <is>
          <t>Untertanentreue</t>
        </is>
      </c>
      <c r="B20108" t="inlineStr"/>
      <c r="C20108" t="inlineStr"/>
      <c r="D20108" t="inlineStr">
        <is>
          <t>lòng trung thành &amp; ), bổn phận đối với vua, bổn phận đối với chính phủ</t>
        </is>
      </c>
    </row>
    <row r="20109">
      <c r="A20109" t="inlineStr">
        <is>
          <t>Untertasse</t>
        </is>
      </c>
      <c r="B20109" t="inlineStr"/>
      <c r="C20109" t="inlineStr"/>
      <c r="D20109" t="inlineStr">
        <is>
          <t>đĩa, đĩa hứng nước</t>
        </is>
      </c>
    </row>
    <row r="20110">
      <c r="A20110" t="inlineStr">
        <is>
          <t>Untertauchen</t>
        </is>
      </c>
      <c r="B20110" t="inlineStr"/>
      <c r="C20110" t="inlineStr"/>
      <c r="D20110" t="inlineStr">
        <is>
          <t>sự nhúng, sự nhận chìm, sự ngâm nước, sự ngâm mình vào nước để rửa tội, sự đắm chìm vào, sự ngập vào, sự mải mê vào, sự chìm bóng - sự dìm xuống nước, sự nhận chìm xuống nước, sự làm ngập nước, sự lặn - = das schnelle Untertauchen +</t>
        </is>
      </c>
    </row>
    <row r="20111">
      <c r="A20111" t="inlineStr">
        <is>
          <t>untertauchen</t>
        </is>
      </c>
      <c r="B20111" t="inlineStr"/>
      <c r="C20111" t="inlineStr"/>
      <c r="D20111" t="inlineStr">
        <is>
          <t>biến đi, biến mất - nhảy lao đầu xuống, lặn, đâm bổ xuống, bổ nhào xuống, lặn xuống thình lình, chìm xuống thình lình, vụt lao biến đi, vụt biến mất, thọc tay vào, chìm đắm vào, mải mê vào, đi sâu vào - nhúng, nhận chìm, ngâm, ngâm vào nước để rửa tội, chôn vào, chôn vùi, mắc vào, đắm chìm vào, ngập vào - thọc, đâm sâu vào, đâm ngập vào, đẩy vào, làm chìm ngập vào, chôn sâu, chôn ngập, lao mình xuống, nhảy đâm đầu xuống, lao vào, lao lên, lao xuống, lao tới, chúi tới, cờ bạc liều - máu mê cờ bạc, mang công mắc n - dìm xuống nước, nhận chìm xuống nước, làm ngập nước, làm lụt = untertauchen + = untertauchen +</t>
        </is>
      </c>
    </row>
    <row r="20112">
      <c r="A20112" t="inlineStr">
        <is>
          <t>Unterteilung</t>
        </is>
      </c>
      <c r="B20112" t="inlineStr"/>
      <c r="C20112" t="inlineStr"/>
      <c r="D20112" t="inlineStr">
        <is>
          <t>sự chia nhỏ ra, phần chia nhỏ ra, chi nhánh, phân hiệu</t>
        </is>
      </c>
    </row>
    <row r="20113">
      <c r="A20113" t="inlineStr">
        <is>
          <t>Untertitel</t>
        </is>
      </c>
      <c r="B20113" t="inlineStr"/>
      <c r="C20113" t="inlineStr"/>
      <c r="D20113" t="inlineStr">
        <is>
          <t>đầu đề, đoạn thuyết minh, lời chú thích, sự bắt bớ, sự giam giữ, bản chỉ dẫn kèm theo hồ sơ - tiểu đề, đề phụ, đầu đề nhỏ - lời thuyết minh</t>
        </is>
      </c>
    </row>
    <row r="20114">
      <c r="A20114" t="inlineStr">
        <is>
          <t>Untertiteln</t>
        </is>
      </c>
      <c r="B20114" t="inlineStr"/>
      <c r="C20114" t="inlineStr"/>
      <c r="D20114">
        <f> die Originalfassung mit Untertiteln +</f>
        <v/>
      </c>
    </row>
    <row r="20115">
      <c r="A20115" t="inlineStr">
        <is>
          <t>Unterton</t>
        </is>
      </c>
      <c r="B20115" t="inlineStr"/>
      <c r="C20115" t="inlineStr"/>
      <c r="D20115" t="inlineStr">
        <is>
          <t>giọng thấp, giong nói nhỏ, màu nhạt, màu dịu</t>
        </is>
      </c>
    </row>
    <row r="20116">
      <c r="A20116" t="inlineStr">
        <is>
          <t>untertreiben</t>
        </is>
      </c>
      <c r="B20116" t="inlineStr"/>
      <c r="C20116" t="inlineStr"/>
      <c r="D20116" t="inlineStr">
        <is>
          <t>nói bớt, nói giảm đi, báo cáo không đúng sự thật</t>
        </is>
      </c>
    </row>
    <row r="20117">
      <c r="A20117" t="inlineStr">
        <is>
          <t>Untertreibung</t>
        </is>
      </c>
      <c r="B20117" t="inlineStr"/>
      <c r="C20117" t="inlineStr"/>
      <c r="D20117" t="inlineStr">
        <is>
          <t>sự nói bớt, sự nói giảm đi, sự nói không đúng sự thật, báo cáo không đúng sự thật</t>
        </is>
      </c>
    </row>
    <row r="20118">
      <c r="A20118" t="inlineStr">
        <is>
          <t>untertunneln</t>
        </is>
      </c>
      <c r="B20118" t="inlineStr"/>
      <c r="C20118" t="inlineStr"/>
      <c r="D20118" t="inlineStr">
        <is>
          <t>đào đường hầm xuyên qua, đi qua bằng đường hầm</t>
        </is>
      </c>
    </row>
    <row r="20119">
      <c r="A20119" t="inlineStr">
        <is>
          <t>untervermieten</t>
        </is>
      </c>
      <c r="B20119" t="inlineStr"/>
      <c r="C20119" t="inlineStr"/>
      <c r="D20119" t="inlineStr">
        <is>
          <t>cho thuê lại - cho thầu lại</t>
        </is>
      </c>
    </row>
    <row r="20120">
      <c r="A20120" t="inlineStr">
        <is>
          <t>Unterwanderung</t>
        </is>
      </c>
      <c r="B20120" t="inlineStr"/>
      <c r="C20120" t="inlineStr"/>
      <c r="D20120" t="inlineStr">
        <is>
          <t>sự rỉ qua, vật rỉ qua, sự xâm nhập từng tốp, sự chuyển vận từng tốp, sự thâm nhiễm</t>
        </is>
      </c>
    </row>
    <row r="20121">
      <c r="A20121" t="inlineStr">
        <is>
          <t>unterwegs</t>
        </is>
      </c>
      <c r="B20121" t="inlineStr"/>
      <c r="C20121" t="inlineStr"/>
      <c r="D20121" t="inlineStr">
        <is>
          <t>ở nửa đường, nửa chừng = unterwegs + = viel unterwegs sein +</t>
        </is>
      </c>
    </row>
    <row r="20122">
      <c r="A20122" t="inlineStr">
        <is>
          <t>unterweisen</t>
        </is>
      </c>
      <c r="B20122" t="inlineStr"/>
      <c r="C20122" t="inlineStr"/>
      <c r="D20122" t="inlineStr">
        <is>
          <t>truyền bá, truyền thụ, làm thấm nhuần, truyền giáo - chỉ dẫn, chỉ thị cho, dạy, đào tạo, truyền kiến thức cho, cung cấp tin tức cho, cung cấp tài liệu cho, cho hay, cho biết - dạy học, dạy bảo, dạy dỗ</t>
        </is>
      </c>
    </row>
    <row r="20123">
      <c r="A20123" t="inlineStr">
        <is>
          <t>Unterweisung</t>
        </is>
      </c>
      <c r="B20123" t="inlineStr"/>
      <c r="C20123" t="inlineStr"/>
      <c r="D20123" t="inlineStr">
        <is>
          <t>sự điều khiển, sự chỉ huy, sự cai quản, số nhiều) lời chỉ bảo, lời hướng dẫn, chỉ thị, huấn thị, phương hướng, chiều, phía, ngả, mặt, phương diện, directorate - sự truyền bá, sự truyền thụ, sự làm thấm nhuần, sự truyền giáo, điều truyền bá, điều truyền thụ, điều truyền giáo, điều được thấm nhuần - sự dạy, kiến thức truyền cho, tài liệu cung cấp cho, lời chỉ dẫn - sự giảng dạy, sự dạy bảo, nghề dạy học, lời dạy, bài học, điều giảng dạy, lời giáo huấn = die klinische Unterweisung +</t>
        </is>
      </c>
    </row>
    <row r="20124">
      <c r="A20124" t="inlineStr">
        <is>
          <t>Unterwelt</t>
        </is>
      </c>
      <c r="B20124" t="inlineStr"/>
      <c r="C20124" t="inlineStr"/>
      <c r="D20124" t="inlineStr">
        <is>
          <t>trần thế, thế gian, trần gian, âm phủ, địa ngục, bọn vô lại, lớp cặn bã của xã hội, đối cực = die Unterwelt +</t>
        </is>
      </c>
    </row>
    <row r="20125">
      <c r="A20125" t="inlineStr">
        <is>
          <t>unterwerfen</t>
        </is>
      </c>
      <c r="B20125" t="inlineStr"/>
      <c r="C20125" t="inlineStr"/>
      <c r="D20125" t="inlineStr">
        <is>
          <t>cúi xuống, cong xuống, uốn cong, làm cong, rẽ, hướng, hướng về, dồn về, khuất phục, bắt phải theo - buộc phải, bắt phải, bắt buộc, ép, thúc ép - biến thành nô lệ, bắt làm nô lệ, nô dịch hoá &amp; ) - chinh phục, nén, động tính từ quá khứ) làm dịu đi, làm bớt đi, vỡ hoang, cày cấy - nô dịch hoá - to submit oneself to... chịu phục tùng..., đệ trình, đưa ra ý kiến là, chịu, cam chịu, quy phục, trịnh trọng trình bày - dạy cho thuần, thuần hoá, làm cho không sợ người, làm cho dạn, chế ngự, làm cho quy phục, làm cho nhụt đi, dạn đi, quen đi, trở nên nhạt nhẽo, trở nên vô vị - thắng, đánh bại = unterwerfen + = unterwerfen + = sich unterwerfen + = sich unterwerfen + = sich unterwerfen +</t>
        </is>
      </c>
    </row>
    <row r="20126">
      <c r="A20126" t="inlineStr">
        <is>
          <t>Unterwerfung</t>
        </is>
      </c>
      <c r="B20126" t="inlineStr"/>
      <c r="C20126" t="inlineStr"/>
      <c r="D20126" t="inlineStr">
        <is>
          <t>sự thu nhỏ, sự giảm bớt, sự giảm giá, sự hạ giá, sự biến đổi, sự giáng cấp, sự chinh phục, sự bắt phải đi đầu hàng, bản thu nhỏ, sự chữa, sự bó, sự nắn, sự khử, sự rút gọn, phép rút gọn - phép quy về, sự cán, sự dát, sự ép, sự nén - sự khuất phục, sự nô dịch hoá = die Unterwerfung +</t>
        </is>
      </c>
    </row>
    <row r="20127">
      <c r="A20127" t="inlineStr">
        <is>
          <t>unterworfen</t>
        </is>
      </c>
      <c r="B20127" t="inlineStr"/>
      <c r="C20127" t="inlineStr"/>
      <c r="D20127" t="inlineStr">
        <is>
          <t>phụ thuộc, lệ thuộc, dựa vào, ỷ vào - có trách nhiệm về pháp lý, có nghĩa vụ về pháp lý, có bổn phận, có khả năng bị, có khả năng xảy ra = unterworfen + = unterworfen + = unterworfen sein +</t>
        </is>
      </c>
    </row>
    <row r="20128">
      <c r="A20128" t="inlineStr">
        <is>
          <t>unterzeichnen</t>
        </is>
      </c>
      <c r="B20128" t="inlineStr"/>
      <c r="C20128" t="inlineStr"/>
      <c r="D20128" t="inlineStr">
        <is>
          <t>đánh dấu, làm dấu, ký tên, viết ký hiệu, viết dấu hiệu, ra hiệu, làm hiệu - ký ở dưới, ký vào - động tính từ quá khứ) ký ở dưới, bảo hiểm = noch einmal unterzeichnen + = berechtigt sein zu unterzeichnen +</t>
        </is>
      </c>
    </row>
    <row r="20129">
      <c r="A20129" t="inlineStr">
        <is>
          <t>unterzeichnend</t>
        </is>
      </c>
      <c r="B20129" t="inlineStr"/>
      <c r="C20129" t="inlineStr"/>
      <c r="D20129" t="inlineStr">
        <is>
          <t>đã ký hiệp ước</t>
        </is>
      </c>
    </row>
    <row r="20130">
      <c r="A20130" t="inlineStr">
        <is>
          <t>Unterzeichner</t>
        </is>
      </c>
      <c r="B20130" t="inlineStr"/>
      <c r="C20130" t="inlineStr"/>
      <c r="D20130" t="inlineStr">
        <is>
          <t>bên ký kết, nước ký kết - người ký kết - người góp, người mua dài hạn, người đặt mua, những người ký tên dưới đây</t>
        </is>
      </c>
    </row>
    <row r="20131">
      <c r="A20131" t="inlineStr">
        <is>
          <t>Unterzeichnung</t>
        </is>
      </c>
      <c r="B20131" t="inlineStr"/>
      <c r="C20131" t="inlineStr"/>
      <c r="D20131" t="inlineStr">
        <is>
          <t>sự thông qua, sự phê chuẩn - chữ ký, chìa key signature), điệu nhạc dạo đầu, ký hiệu trang, vẻ, dấu hiệu</t>
        </is>
      </c>
    </row>
    <row r="20132">
      <c r="A20132" t="inlineStr">
        <is>
          <t>Unterzeug</t>
        </is>
      </c>
      <c r="B20132" t="inlineStr"/>
      <c r="C20132" t="inlineStr"/>
      <c r="D20132" t="inlineStr">
        <is>
          <t>quần áo trong, quần áo lót - = das wollene Unterzeug +</t>
        </is>
      </c>
    </row>
    <row r="20133">
      <c r="A20133" t="inlineStr">
        <is>
          <t>unterziehen</t>
        </is>
      </c>
      <c r="B20133" t="inlineStr"/>
      <c r="C20133" t="inlineStr"/>
      <c r="D20133" t="inlineStr">
        <is>
          <t>chịu, bị, trải qua = etwas unterziehen +</t>
        </is>
      </c>
    </row>
    <row r="20134">
      <c r="A20134" t="inlineStr">
        <is>
          <t>Untiefe</t>
        </is>
      </c>
      <c r="B20134" t="inlineStr"/>
      <c r="C20134" t="inlineStr"/>
      <c r="D20134" t="inlineStr">
        <is>
          <t>dãy phòng, căn phòng, căn buồng, ngăn, gian, tầng, mặt phẳng, miền đất phẳng, lòng, miền đất thấp, miền đầm lầy, thuyền đáy bằng, rổ nông, hộp nông, toa trần flat-car), phần phông đã đóng khung - dấu giáng, giày đề bằng, kẻ lừa bịp, lốp bẹp, lốp xì hơi - đá ngầm, vỉa quặng vàng, mạch quặng, mép buồm - chóp, chỏm, ngọn, đỉnh, nóc, sống, dây, lằn gợn, luống, tiền - chỗ nông, chỗ cạn - bãi cát ngập nước nông, sự nguy hiểm ngầm, sự trở ngại ngấm ngầm, đám đông, số đông, đàn cá</t>
        </is>
      </c>
    </row>
    <row r="20135">
      <c r="A20135" t="inlineStr">
        <is>
          <t>Untier</t>
        </is>
      </c>
      <c r="B20135" t="inlineStr"/>
      <c r="C20135" t="inlineStr"/>
      <c r="D20135" t="inlineStr">
        <is>
          <t>quái vật, yêu quái, con vật khổng lồ, người tàn bạo, người quái ác, người gớm guốc, quái thai</t>
        </is>
      </c>
    </row>
    <row r="20136">
      <c r="A20136" t="inlineStr">
        <is>
          <t>untilgbar</t>
        </is>
      </c>
      <c r="B20136" t="inlineStr"/>
      <c r="C20136" t="inlineStr"/>
      <c r="D20136" t="inlineStr">
        <is>
          <t>không thể gột sạch, không thể tẩy sạch, còn vết mãi - không thể hoàn lại được, không thể chuyển thành thành tiền đồng, không thể cải tạo, không thể cứu vãn, tuyệt vọng</t>
        </is>
      </c>
    </row>
    <row r="20137">
      <c r="A20137" t="inlineStr">
        <is>
          <t>untragbar</t>
        </is>
      </c>
      <c r="B20137" t="inlineStr"/>
      <c r="C20137" t="inlineStr"/>
      <c r="D20137" t="inlineStr">
        <is>
          <t>không thể chịu nổi - không mặc được, không bận được, không đi được, không mang được, không đội được</t>
        </is>
      </c>
    </row>
    <row r="20138">
      <c r="A20138" t="inlineStr">
        <is>
          <t>untrennbar</t>
        </is>
      </c>
      <c r="B20138" t="inlineStr"/>
      <c r="C20138" t="inlineStr"/>
      <c r="D20138" t="inlineStr">
        <is>
          <t>không thể tách rời được, không thể chia lìa được</t>
        </is>
      </c>
    </row>
    <row r="20139">
      <c r="A20139" t="inlineStr">
        <is>
          <t>Untrennbarkeit</t>
        </is>
      </c>
      <c r="B20139" t="inlineStr"/>
      <c r="C20139" t="inlineStr"/>
      <c r="D20139" t="inlineStr">
        <is>
          <t>tính không thể tách rời được, tính không thể chia lìa được</t>
        </is>
      </c>
    </row>
    <row r="20140">
      <c r="A20140" t="inlineStr">
        <is>
          <t>untreu</t>
        </is>
      </c>
      <c r="B20140" t="inlineStr"/>
      <c r="C20140" t="inlineStr"/>
      <c r="D20140" t="inlineStr">
        <is>
          <t>không trung thành, phản bội, không trung thực, sai sự thật</t>
        </is>
      </c>
    </row>
    <row r="20141">
      <c r="A20141" t="inlineStr">
        <is>
          <t>Untreue</t>
        </is>
      </c>
      <c r="B20141" t="inlineStr"/>
      <c r="C20141" t="inlineStr"/>
      <c r="D20141" t="inlineStr">
        <is>
          <t>sự không trung thành, sự không chung thuỷ, sự không trung nghĩa, sự phản bội, sự không trung thực - sự bội bạc, sự xảo trá, tính phản bội, tính bội bạc, tính xảo trá - tính không trung thành, tính không trung thực, tính sai sự thật = die Untreue + = die eheliche Untreue +</t>
        </is>
      </c>
    </row>
    <row r="20142">
      <c r="A20142" t="inlineStr">
        <is>
          <t>untypisch</t>
        </is>
      </c>
      <c r="B20142" t="inlineStr"/>
      <c r="C20142" t="inlineStr"/>
      <c r="D20142" t="inlineStr">
        <is>
          <t>không đúng kiểu, không điển hình</t>
        </is>
      </c>
    </row>
    <row r="20143">
      <c r="A20143" t="inlineStr">
        <is>
          <t>ununterbrochen</t>
        </is>
      </c>
      <c r="B20143" t="inlineStr"/>
      <c r="C20143" t="inlineStr"/>
      <c r="D20143" t="inlineStr">
        <is>
          <t>liên tục, liên tiếp, không dứt, không ngừng, tiến hành, duy trì - vô tận, vĩnh viễn, không bao giờ hết - không ngớt, liên miên - bất diệt, suốt đời, chung thân, luôn, suốt - chạy đang chạy, tiến hành trong lúc chạy, chảy, đang chảy, di động trượt đi, liền, hiện nay, đương thời - rắn, đặc, vững chắc, rắn chắc, chắc nịch, chắc chắn, có cơ sở, có thể tin cậy được, thật sự, thuần nhất, thống nhất, khối, có ba chiều, lập thể, rất tốt, cừ, chiến, nhất trí - không bị bẻ gãy, không sứt mẻ, nguyên vẹn, không cày, chưa cày, không được tập cho thuần, không bị phá, không bị phá vỡ, không bị chọc thủng, không bị va chạm, không bị gián đoạn - không giảm sút, không nao núng, không suy sụp - không đứt quãng</t>
        </is>
      </c>
    </row>
    <row r="20144">
      <c r="A20144" t="inlineStr">
        <is>
          <t>unverantwortlich</t>
        </is>
      </c>
      <c r="B20144" t="inlineStr"/>
      <c r="C20144" t="inlineStr"/>
      <c r="D20144" t="inlineStr">
        <is>
          <t>không thể thứ được, không thể bào chữa được - thiếu tinh thần trách nhiệm, chưa đủ trách nhiệm, không chịu trách nhiệm - hoàn toàn vô ý, hoàn toàn không hợp lẽ phải, táng tận lương tâm - không thể biện bạch được, vô lý - không thể bo đm được</t>
        </is>
      </c>
    </row>
    <row r="20145">
      <c r="A20145" t="inlineStr">
        <is>
          <t>unverarbeitet</t>
        </is>
      </c>
      <c r="B20145" t="inlineStr"/>
      <c r="C20145" t="inlineStr"/>
      <c r="D20145" t="inlineStr">
        <is>
          <t>nguyên, sống, thô, chưa luyện, chưa chín, còn xanh, không tiêu, thô thiển, chưa gọt giũa, mới phác qua, thô lỗ, lỗ mãng, tục tằn, thô bỉ, thô bạo, chưa phát triển, còn đang ủ, không biến cách - chưa tinh chế, còn nguyên chất, non nớt, chưa có kinh nghiệm, mới vào nghề, trầy da chảy máu, đau buốt, không viền, ấm và lạnh, rét căm căm, không gọt giũa, sống sượng, không công bằng - , bất lương, bất chính</t>
        </is>
      </c>
    </row>
    <row r="20146">
      <c r="A20146" t="inlineStr">
        <is>
          <t>unverbesserlich</t>
        </is>
      </c>
      <c r="B20146" t="inlineStr">
        <is>
          <t>verb</t>
        </is>
      </c>
      <c r="C20146" t="inlineStr"/>
      <c r="D20146" t="inlineStr">
        <is>
          <t>ăn sâu, thâm căn cố đế, thành cố tật, kinh niên - - cứng, rắn, rắn chắc, cứng cáp, thô cứng, gay gắt, khó chịu, hà khắc, khắc nghiệt, nghiêm khắc, không thương xót, không có tính cứng rắn, cứng cỏi, hắc, keo cú, chi li, nặng, nặng nề, gay go - khó khăn, gian khổ, hắc búa, không thể chối câi được, không bác bỏ được, rõ rành rành, cao, đứng giá, kêu, bằng đồng, bằng kim loại, có nồng độ rượu cao, hết sức cố gắng, tích cực, chắc, mạnh - nhiều, cứng rắn, chật vật, sát, gần, sát cạnh - không hy vọng, thất vọng, tuyệt vọng, không thể sửa chữa được nữa, không còn hy vọng gì vào được - không thể sửa được - không tái sinh, không ci tạo, không đổi mới = du bist unverbesserlich! +</t>
        </is>
      </c>
    </row>
    <row r="20147">
      <c r="A20147" t="inlineStr">
        <is>
          <t>Unverbesserliche</t>
        </is>
      </c>
      <c r="B20147" t="inlineStr"/>
      <c r="C20147" t="inlineStr"/>
      <c r="D20147" t="inlineStr">
        <is>
          <t>người bị bệnh không thể chữa được</t>
        </is>
      </c>
    </row>
    <row r="20148">
      <c r="A20148" t="inlineStr">
        <is>
          <t>unverbessert</t>
        </is>
      </c>
      <c r="B20148" t="inlineStr"/>
      <c r="C20148" t="inlineStr"/>
      <c r="D20148" t="inlineStr">
        <is>
          <t>không cải tiến, không cải thiện, không được cải tạo, không được tận dụng, không được dạy dỗ</t>
        </is>
      </c>
    </row>
    <row r="20149">
      <c r="A20149" t="inlineStr">
        <is>
          <t>unverbindlich</t>
        </is>
      </c>
      <c r="B20149" t="inlineStr"/>
      <c r="C20149" t="inlineStr"/>
      <c r="D20149" t="inlineStr">
        <is>
          <t>rời ra, tách ra, đứng riêng ra, không lệ thuộc, vô tư, không thiên kiến, khách quan</t>
        </is>
      </c>
    </row>
    <row r="20150">
      <c r="A20150" t="inlineStr">
        <is>
          <t>unverbrannt</t>
        </is>
      </c>
      <c r="B20150" t="inlineStr"/>
      <c r="C20150" t="inlineStr"/>
      <c r="D20150" t="inlineStr">
        <is>
          <t>không cháy, không nung</t>
        </is>
      </c>
    </row>
    <row r="20151">
      <c r="A20151" t="inlineStr">
        <is>
          <t>unverbraucht</t>
        </is>
      </c>
      <c r="B20151" t="inlineStr"/>
      <c r="C20151" t="inlineStr"/>
      <c r="D20151" t="inlineStr">
        <is>
          <t>không tiêu đến, chưa dùng, chưa cạn, chưa hết</t>
        </is>
      </c>
    </row>
    <row r="20152">
      <c r="A20152" t="inlineStr">
        <is>
          <t>unverbrennbar</t>
        </is>
      </c>
      <c r="B20152" t="inlineStr"/>
      <c r="C20152" t="inlineStr"/>
      <c r="D20152" t="inlineStr">
        <is>
          <t>không cháy được</t>
        </is>
      </c>
    </row>
    <row r="20153">
      <c r="A20153" t="inlineStr">
        <is>
          <t>unverbunden</t>
        </is>
      </c>
      <c r="B20153" t="inlineStr"/>
      <c r="C20153" t="inlineStr"/>
      <c r="D20153" t="inlineStr">
        <is>
          <t>không có quan hệ, không có liên quan, không mạch lạc, rời rạc</t>
        </is>
      </c>
    </row>
    <row r="20154">
      <c r="A20154" t="inlineStr">
        <is>
          <t>unverdaulich</t>
        </is>
      </c>
      <c r="B20154" t="inlineStr"/>
      <c r="C20154" t="inlineStr"/>
      <c r="D20154" t="inlineStr">
        <is>
          <t>khó tiêu hoá, không thể tiêu hoá, khó hiểu thấu, khó lĩnh hội</t>
        </is>
      </c>
    </row>
    <row r="20155">
      <c r="A20155" t="inlineStr">
        <is>
          <t>unverdaut</t>
        </is>
      </c>
      <c r="B20155" t="inlineStr"/>
      <c r="C20155" t="inlineStr"/>
      <c r="D20155" t="inlineStr">
        <is>
          <t>không tiêu, chưa tiêu, chưa suy nghĩ kỹ, chưa nghĩ ra, chưa sắp xếp trong đầu óc, hỗn độn, lộn xộn, không có hình dáng, không có hình thù gì</t>
        </is>
      </c>
    </row>
    <row r="20156">
      <c r="A20156" t="inlineStr">
        <is>
          <t>unverdient</t>
        </is>
      </c>
      <c r="B20156" t="inlineStr"/>
      <c r="C20156" t="inlineStr"/>
      <c r="D20156" t="inlineStr">
        <is>
          <t>không đáng, không xứng đáng - không kiếm mà có - - không có tư cách, đáng khinh</t>
        </is>
      </c>
    </row>
    <row r="20157">
      <c r="A20157" t="inlineStr">
        <is>
          <t>unverdorben</t>
        </is>
      </c>
      <c r="B20157" t="inlineStr"/>
      <c r="C20157" t="inlineStr"/>
      <c r="D20157" t="inlineStr">
        <is>
          <t>khoẻ mạnh, tráng kiện, lành mạnh, lành lặn, không hỏng, không giập thối, đúng đắn, có cơ sở, vững, lôgic, hợp lý, yên giấc, ngon, đến nơi đến chốn, ra trò, vững chãi, có thể trả nợ được - ngon lành - không hư hỏng, không đồi bại, không thối nát, còn thanh liêm - thật, không gi mạo, không pha, đn gin, không tinh vi, không phức tạp, gin dị, chất phác, ngay thật, ngây th, không gian trá, không xo quyệt - không bị cướp phá, không hư, không thối, không thiu, không bị hư hỏng - - chưa hỏng, chưa ôi, còn tưi, không bị nh bẩn, không bị ô uế</t>
        </is>
      </c>
    </row>
    <row r="20158">
      <c r="A20158" t="inlineStr">
        <is>
          <t>unvereinbar</t>
        </is>
      </c>
      <c r="B20158" t="inlineStr"/>
      <c r="C20158" t="inlineStr"/>
      <c r="D20158" t="inlineStr">
        <is>
          <t>mâu thuẫn nhau, trái nhau, không trước sau như một = unvereinbar +</t>
        </is>
      </c>
    </row>
    <row r="20159">
      <c r="A20159" t="inlineStr">
        <is>
          <t>Unvereinbarkeit</t>
        </is>
      </c>
      <c r="B20159" t="inlineStr"/>
      <c r="C20159" t="inlineStr"/>
      <c r="D20159" t="inlineStr">
        <is>
          <t>sự không mạch lạc, sự không rời rạc incoherentness), ý nghĩ không mạch lạc, bài nói không mạch lạc, lời nói không mạch lạc - tính không hợp, tính không tương hợp, tính kỵ nhau, tính xung khắc, tính không hợp nhau - sự mâu thuẫn, sự trái nhau, sự không trước sau như một, lời tuyên bố đấy mâu thuẫn, hành động không trước sau như một - sự không thể hoà giải được, sự không thể hoà hợp với nhau được, sự không thể đồng ý với nhau được, sự không thể nhân nhượng nhau được - sự ghê tởm, sự ghét, mối ác cảm, sự không hợp nhau, sự xung khắc</t>
        </is>
      </c>
    </row>
    <row r="20160">
      <c r="A20160" t="inlineStr">
        <is>
          <t>unverfroren</t>
        </is>
      </c>
      <c r="B20160" t="inlineStr"/>
      <c r="C20160" t="inlineStr"/>
      <c r="D20160" t="inlineStr">
        <is>
          <t>bị bỏ rơi, bị ruồng bỏ, phóng đãng, truỵ lạc - gan, táo bạo, trơ tráo, mặt dạn mày dày, càn rỡ - mày râu nhẵn nhụi, không che mặt nạ, không che mạng - trơ trẽn, vô liêm sỉ, láo xược, hỗn xược - xấc láo - không nao núng, không bối rối</t>
        </is>
      </c>
    </row>
    <row r="20161">
      <c r="A20161" t="inlineStr">
        <is>
          <t>unvergessen</t>
        </is>
      </c>
      <c r="B20161" t="inlineStr"/>
      <c r="C20161" t="inlineStr"/>
      <c r="D20161" t="inlineStr">
        <is>
          <t>không quên</t>
        </is>
      </c>
    </row>
    <row r="20162">
      <c r="A20162" t="inlineStr">
        <is>
          <t>unverglast</t>
        </is>
      </c>
      <c r="B20162" t="inlineStr"/>
      <c r="C20162" t="inlineStr"/>
      <c r="D20162" t="inlineStr">
        <is>
          <t>không có kính, không tráng men, không láng giấy, không đánh véc ni, không đánh bóng</t>
        </is>
      </c>
    </row>
    <row r="20163">
      <c r="A20163" t="inlineStr">
        <is>
          <t>unvergleichlich</t>
        </is>
      </c>
      <c r="B20163" t="inlineStr"/>
      <c r="C20163" t="inlineStr"/>
      <c r="D20163" t="inlineStr">
        <is>
          <t>không thể so sánh được, có một không hai, vô song - không thể hiểu nổi, khó hiểu - vô địch, không có địch thủ - không sánh được, không bì được - - không ai bằng, không ai sánh kịp - không tiền khoáng hậu - chưa ai địch nổi, chưa có gì địch nổi, chưa ai sánh kịp, chưa có gì sánh kịp, lẻ đôi, lẻ bộ - không gì sánh được = es ist unvergleichlich +</t>
        </is>
      </c>
    </row>
    <row r="20164">
      <c r="A20164" t="inlineStr">
        <is>
          <t>Unvergleichliche</t>
        </is>
      </c>
      <c r="B20164" t="inlineStr"/>
      <c r="C20164" t="inlineStr"/>
      <c r="D20164" t="inlineStr">
        <is>
          <t>người có một không hai, người không ai sánh kịp, vật có một không hai, vật không gì sánh kịp - cây linh lăng hoa bia</t>
        </is>
      </c>
    </row>
    <row r="20165">
      <c r="A20165" t="inlineStr">
        <is>
          <t>unverheiratet</t>
        </is>
      </c>
      <c r="B20165" t="inlineStr"/>
      <c r="C20165" t="inlineStr"/>
      <c r="D20165" t="inlineStr">
        <is>
          <t>sống độc thân, không lập gia đình - người trinh nữ, trinh, chưa chồng, không chồng, thời con gái, đầu tiên, còn mới nguyên, chưa hề dùng, chưa giật giải lần nào, chưa bị tấn công lần nào, không có án xử - đơn, đơn độc, một mình, chỉ một, cô đơn, không vợ, ở vậy, một, dù là một, chân thật, thành thật, kiên định - - chưa kết hôn, chưa thành lập gia đình</t>
        </is>
      </c>
    </row>
    <row r="20166">
      <c r="A20166" t="inlineStr">
        <is>
          <t>Unverheiratete</t>
        </is>
      </c>
      <c r="B20166" t="inlineStr"/>
      <c r="C20166" t="inlineStr"/>
      <c r="D20166" t="inlineStr">
        <is>
          <t>người sống độc thân, người không lập gia đình</t>
        </is>
      </c>
    </row>
    <row r="20167">
      <c r="A20167" t="inlineStr">
        <is>
          <t>unverhofft</t>
        </is>
      </c>
      <c r="B20167" t="inlineStr"/>
      <c r="C20167" t="inlineStr"/>
      <c r="D20167" t="inlineStr">
        <is>
          <t>không mong đợi, không ngờ, thình lình - không mong ước, không đợi chờ, bất ngờ = jemanden unverhofft treffen +</t>
        </is>
      </c>
    </row>
    <row r="20168">
      <c r="A20168" t="inlineStr">
        <is>
          <t>unverkauft</t>
        </is>
      </c>
      <c r="B20168" t="inlineStr"/>
      <c r="C20168" t="inlineStr"/>
      <c r="D20168" t="inlineStr">
        <is>
          <t>không bán được</t>
        </is>
      </c>
    </row>
    <row r="20169">
      <c r="A20169" t="inlineStr">
        <is>
          <t>unverkennbar</t>
        </is>
      </c>
      <c r="B20169" t="inlineStr"/>
      <c r="C20169" t="inlineStr"/>
      <c r="D20169" t="inlineStr">
        <is>
          <t>rõ ràng, rành mạch, hiển nhiên - không thể lầm lẫn được, không thể hiểu lầm được</t>
        </is>
      </c>
    </row>
    <row r="20170">
      <c r="A20170" t="inlineStr">
        <is>
          <t>unverlangt</t>
        </is>
      </c>
      <c r="B20170" t="inlineStr"/>
      <c r="C20170" t="inlineStr"/>
      <c r="D20170" t="inlineStr">
        <is>
          <t>không được mời, không được yêu cầu, không ai bảo - không yêu cầu, không khẩn nài</t>
        </is>
      </c>
    </row>
    <row r="20171">
      <c r="A20171" t="inlineStr">
        <is>
          <t>unverletzlich</t>
        </is>
      </c>
      <c r="B20171" t="inlineStr"/>
      <c r="C20171" t="inlineStr"/>
      <c r="D20171" t="inlineStr">
        <is>
          <t>không bẻ gây được, không gây được, không thể vi phạm được - không thể xâm phạm, không thể vi phạm, không thể xúc phạm</t>
        </is>
      </c>
    </row>
    <row r="20172">
      <c r="A20172" t="inlineStr">
        <is>
          <t>Unverletzlichkeit</t>
        </is>
      </c>
      <c r="B20172" t="inlineStr"/>
      <c r="C20172" t="inlineStr"/>
      <c r="D20172" t="inlineStr">
        <is>
          <t>tính không thể xâm phạm, tính không thể vi phạm, tính không thể xúc phạm - tính thiêng liêng, tính thánh, sự bất khả xâm phạm, sự ràng buộc thiêng liêng</t>
        </is>
      </c>
    </row>
    <row r="20173">
      <c r="A20173" t="inlineStr">
        <is>
          <t>unverletzt</t>
        </is>
      </c>
      <c r="B20173" t="inlineStr"/>
      <c r="C20173" t="inlineStr"/>
      <c r="D20173" t="inlineStr">
        <is>
          <t>không bị đụng chạm đến, không bị sứt mẻ, còn nguyên vẹn, không bị thay đổi, không bị kém, không bị ảnh hưởng, không bị thiến, không bị hoạn, còn trinh, còn màng trinh - không bị thương, không bị đau, vô sự - không bị thiệt hại, không bị hư hỏng, không bị xúc phạm - không bị tổn thưng - không bị thưng, không có thưng tích - bình an vô sự, không suy suyển, không hư hỏng, đầy đủ, nguyên vẹn, nguyên chất, trọn vẹn, toàn bộ, khoẻ mạnh</t>
        </is>
      </c>
    </row>
    <row r="20174">
      <c r="A20174" t="inlineStr">
        <is>
          <t>unvermeidlich</t>
        </is>
      </c>
      <c r="B20174" t="inlineStr"/>
      <c r="C20174" t="inlineStr"/>
      <c r="D20174" t="inlineStr">
        <is>
          <t>đã qua, đã định đoạt trước, không trình được, dự tính trước, biết trước, tất nhiên, tất yếu - không thể tránh được, chắc chắn xảy ra &amp; ), vẫn thường thấy, vẫn thường nghe, quen thuộc - cần, cần thiết, thiết yếu</t>
        </is>
      </c>
    </row>
    <row r="20175">
      <c r="A20175" t="inlineStr">
        <is>
          <t>Unvermeidlichkeit</t>
        </is>
      </c>
      <c r="B20175" t="inlineStr"/>
      <c r="C20175" t="inlineStr"/>
      <c r="D20175" t="inlineStr">
        <is>
          <t>sự cần thiết, điều tất yếu, điều bắt buộc, những thứ cần thiết, những thứ cần dùng, số nhiều) cảnh nghèo túng - tính chất không thể tránh được</t>
        </is>
      </c>
    </row>
    <row r="20176">
      <c r="A20176" t="inlineStr">
        <is>
          <t>unvermindert</t>
        </is>
      </c>
      <c r="B20176" t="inlineStr"/>
      <c r="C20176" t="inlineStr"/>
      <c r="D20176" t="inlineStr">
        <is>
          <t>không giảm sút, không yếu đi - không giảm, không bớt - không nguôi, không gim, tàn nhẫn, không thưng xót = unvermindert andauern +</t>
        </is>
      </c>
    </row>
    <row r="20177">
      <c r="A20177" t="inlineStr">
        <is>
          <t>unvermischt</t>
        </is>
      </c>
      <c r="B20177" t="inlineStr"/>
      <c r="C20177" t="inlineStr"/>
      <c r="D20177" t="inlineStr">
        <is>
          <t>toàn bộ, toàn thể, toàn vẹn, hoàn toàn, thành một khối, thành một mảng, liền, không thiến, không hoạn, nguyên chất - sạch gọn, ngăn nắp, rõ ràng, rành mạch, ngắn gọn, khéo, tinh xảo, giản dị và trang nhã, không pha - trong, trong sạch, tinh khiết, không lai, thuần chủng, trong sáng, thanh khiết, thuần khiết, trong trắng, trinh bạch, thuần tuý, chỉ là, có một nguyên âm đứng trước, tận cùng bằng một nguyên âm - không có phụ âm khác kèm theo sau - đúng là, tuyệt đối, dốc đứng, thẳng đứng, mỏng dính, trông thấy da, thẳng - thật, không bị giả mạo - không pha trộn - tinh</t>
        </is>
      </c>
    </row>
    <row r="20178">
      <c r="A20178" t="inlineStr">
        <is>
          <t>Unvernunft</t>
        </is>
      </c>
      <c r="B20178" t="inlineStr"/>
      <c r="C20178" t="inlineStr"/>
      <c r="D20178" t="inlineStr">
        <is>
          <t>thú tính, hành động thú tính</t>
        </is>
      </c>
    </row>
    <row r="20179">
      <c r="A20179" t="inlineStr">
        <is>
          <t>unversehrt</t>
        </is>
      </c>
      <c r="B20179" t="inlineStr"/>
      <c r="C20179" t="inlineStr"/>
      <c r="D20179" t="inlineStr">
        <is>
          <t>không bị đụng chạm đến, không bị sứt mẻ, còn nguyên vẹn, không bị thay đổi, không bị kém, không bị ảnh hưởng, không bị thiến, không bị hoạn, còn trinh, còn màng trinh - an toàn, chắc chắn, có thể tin cậy, thận trọng, dè dặt - không bị bẻ gãy, không sứt mẻ, nguyên vẹn, không cày, chưa cày, không được tập cho thuần, không bị phá, không bị phá vỡ, không bị chọc thủng, không bị va chạm, không bị gián đoạn - không giảm sút, không nao núng, không suy sụp - không bị tổn hại, không bị hư hại, còn nguyên, còn tốt - không bị thương, không bị đau, vô sự - bình an vô sự, không suy suyển, không hư hỏng, đầy đủ, nguyên chất, trọn vẹn, toàn bộ, khoẻ mạnh</t>
        </is>
      </c>
    </row>
    <row r="20180">
      <c r="A20180" t="inlineStr">
        <is>
          <t>Unversehrtheit</t>
        </is>
      </c>
      <c r="B20180" t="inlineStr"/>
      <c r="C20180" t="inlineStr"/>
      <c r="D20180" t="inlineStr">
        <is>
          <t>tính chính trực, tính liêm chính, tính toàn bộ, tính toàn vẹn, tính nguyên, tình trạng không bị sứt mẻ, tình trạng toàn vẹn, tình trạng nguyên vẹn</t>
        </is>
      </c>
    </row>
    <row r="20181">
      <c r="A20181" t="inlineStr">
        <is>
          <t>unversucht</t>
        </is>
      </c>
      <c r="B20181" t="inlineStr"/>
      <c r="C20181" t="inlineStr"/>
      <c r="D20181" t="inlineStr">
        <is>
          <t>chưa thử, không thử, chưa được thử thách, không xét xử, không có kinh nghiệm = nichts unversucht lassen + = wir haben nichts unversucht gelassen +</t>
        </is>
      </c>
    </row>
    <row r="20182">
      <c r="A20182" t="inlineStr">
        <is>
          <t>unvertraut</t>
        </is>
      </c>
      <c r="B20182" t="inlineStr"/>
      <c r="C20182" t="inlineStr"/>
      <c r="D20182" t="inlineStr">
        <is>
          <t>không quen, không biết, lạ</t>
        </is>
      </c>
    </row>
    <row r="20183">
      <c r="A20183" t="inlineStr">
        <is>
          <t>unverwandt</t>
        </is>
      </c>
      <c r="B20183" t="inlineStr"/>
      <c r="C20183" t="inlineStr"/>
      <c r="D20183" t="inlineStr">
        <is>
          <t>đứng yên, bất động, cố định, được bố trí trước - kiên định, không dao động, trước sau như một, chắc chắn, vững chắc, không rời - không kể lại, không thuật lại, không có liên quan, không có quan hệ họ hàng</t>
        </is>
      </c>
    </row>
    <row r="20184">
      <c r="A20184" t="inlineStr">
        <is>
          <t>unverzagt</t>
        </is>
      </c>
      <c r="B20184" t="inlineStr"/>
      <c r="C20184" t="inlineStr"/>
      <c r="D20184" t="inlineStr">
        <is>
          <t>không bị khuất phục, ngoan cường, tính dũng cảm - không lùi bước, gan dạ, cưng quyết</t>
        </is>
      </c>
    </row>
    <row r="20185">
      <c r="A20185" t="inlineStr">
        <is>
          <t>unverzeihlich</t>
        </is>
      </c>
      <c r="B20185" t="inlineStr"/>
      <c r="C20185" t="inlineStr"/>
      <c r="D20185" t="inlineStr">
        <is>
          <t>đáng khiển trách, có tội, tội lỗi - không thể thứ được, không thể bào chữa được - không thể tha thứ được, không thể tránh được, không thể trì hoân được - - không thể tha thứ, không thể dung thứ được</t>
        </is>
      </c>
    </row>
    <row r="20186">
      <c r="A20186" t="inlineStr">
        <is>
          <t>unvollkommen</t>
        </is>
      </c>
      <c r="B20186" t="inlineStr"/>
      <c r="C20186" t="inlineStr"/>
      <c r="D20186" t="inlineStr">
        <is>
          <t>đẻ non, non yếu, chết non chết yểu, sớm thất bại, không phát triển đầy đủ - bị gãy, bị vỡ, vụn, đứt quãng, chập chờn, thất thường, nhấp nhô, gập ghềnh, suy nhược, ốm yếu, quỵ, tuyệt vọng, đau khổ, nói sai, không được tôn trọng, không được thực hiện - không hoàn hảo, không hoàn chỉnh, không hoàn toàn, chưa hoàn thành, còn dở dang, thời quá khứ chưa hoàn thành - thiếu, chưa đầy đủ, chưa xong = unvollkommen tun + = unvollkommen durchdacht +</t>
        </is>
      </c>
    </row>
    <row r="20187">
      <c r="A20187" t="inlineStr">
        <is>
          <t>unvorbereitet</t>
        </is>
      </c>
      <c r="B20187" t="inlineStr"/>
      <c r="C20187" t="inlineStr"/>
      <c r="D20187" t="inlineStr">
        <is>
          <t>ứng khẩu, tuỳ ứng, ngay tức thì - - không chuẩn bị trước - không định trước, không suy tính trước, không chủ tâm, không chuẩn bị, không sửa đoạn trước - không sẵn sàng - không có, thiếu, không có phương tiện, không có cách, không liệu trước, không được cấp cho, không được cung cấp - không thấy, không nhìn thấy được, vô hình, không xem trước = unvorbereitet sprechen + = etwas unvorbereitet tun + = jemanden unvorbereitet treffen + = du hast mich unvorbereitet erwischt +</t>
        </is>
      </c>
    </row>
    <row r="20188">
      <c r="A20188" t="inlineStr">
        <is>
          <t>unvoreingenommen</t>
        </is>
      </c>
      <c r="B20188" t="inlineStr"/>
      <c r="C20188" t="inlineStr"/>
      <c r="D20188" t="inlineStr">
        <is>
          <t>thật thà, ngay thẳng, bộc trực, vô tư, không thiên vị - công bằng - không thành kiến - - khách quan = unvoreingenommen + = unvoreingenommen sein +</t>
        </is>
      </c>
    </row>
    <row r="20189">
      <c r="A20189" t="inlineStr">
        <is>
          <t>Unvoreingenommenheit</t>
        </is>
      </c>
      <c r="B20189" t="inlineStr"/>
      <c r="C20189" t="inlineStr"/>
      <c r="D20189" t="inlineStr">
        <is>
          <t>tính công bằng, tính không thiên vị, tính vô tư</t>
        </is>
      </c>
    </row>
    <row r="20190">
      <c r="A20190" t="inlineStr">
        <is>
          <t>unvorhergesehen</t>
        </is>
      </c>
      <c r="B20190" t="inlineStr"/>
      <c r="C20190" t="inlineStr"/>
      <c r="D20190" t="inlineStr">
        <is>
          <t>không mong đợi, không ngờ, thình lình - không nhìn thấy trước được, không đoán trước được - không biết trước, không dự kiến, bất ngờ</t>
        </is>
      </c>
    </row>
    <row r="20191">
      <c r="A20191" t="inlineStr">
        <is>
          <t>unvorhersagbar</t>
        </is>
      </c>
      <c r="B20191" t="inlineStr"/>
      <c r="C20191" t="inlineStr"/>
      <c r="D20191" t="inlineStr">
        <is>
          <t>không thể nói trước, không thể đoán trước được</t>
        </is>
      </c>
    </row>
    <row r="20192">
      <c r="A20192" t="inlineStr">
        <is>
          <t>unvorhersehbar</t>
        </is>
      </c>
      <c r="B20192" t="inlineStr"/>
      <c r="C20192" t="inlineStr"/>
      <c r="D20192" t="inlineStr">
        <is>
          <t>không dự kiến trước, bất ngờ - không nhìn thấy trước được, không đoán trước được</t>
        </is>
      </c>
    </row>
    <row r="20193">
      <c r="A20193" t="inlineStr">
        <is>
          <t>unvorsichtig</t>
        </is>
      </c>
      <c r="B20193" t="inlineStr"/>
      <c r="C20193" t="inlineStr"/>
      <c r="D20193" t="inlineStr">
        <is>
          <t>không để ý, không lưu ý, không chú ý, sơ ý, không cẩn thận, cẩu thả, không chính xác, vô tư, không lo nghĩ - không biết lo xa, không biết lo liệu trước, hoang toàng xa phí - không thận trọng, khinh suất - vô ý, thiếu thận trọng, sơ xuất, không cố ý, không chủ tâm - thiếu suy nghĩ - thiếu ân cần, thiếu chu đáo, thiếu quan tâm - không kín đáo, hớ hênh, không khôn ngoan, không biết suy xét - hấp tấp, vội vàng, ẩu, liều, liều lĩnh, bừa bãi - không suy nghĩ, không theo lời khuyên bảo, không theo lời răn bảo - = schnell und unvorsichtig fahren +</t>
        </is>
      </c>
    </row>
    <row r="20194">
      <c r="A20194" t="inlineStr">
        <is>
          <t>Unvorsichtigkeit</t>
        </is>
      </c>
      <c r="B20194" t="inlineStr"/>
      <c r="C20194" t="inlineStr"/>
      <c r="D20194" t="inlineStr">
        <is>
          <t>sự thiếu thận trọng, sự cẩu thả, sự vô ý - tính không biết lo xa, tính hoang toàng xa phí - sự không thận trọng, sự khinh suất imprudentness), việc làm thiếu thận trọng, hành động khinh suất - hành động vô ý, hành động hớ hênh, lời nói vô ý, lời nói hớ hênh, indiscreetness - tính cẩu thả, tính lơ đễnh, việc cẩu thả, điều sơ suất, sự phóng túng - tính hấp tấp, tính vội vàng, tính ẩu, tính liều, tính bừa bãi</t>
        </is>
      </c>
    </row>
    <row r="20195">
      <c r="A20195" t="inlineStr">
        <is>
          <t>unvorstellbar</t>
        </is>
      </c>
      <c r="B20195" t="inlineStr"/>
      <c r="C20195" t="inlineStr"/>
      <c r="D20195" t="inlineStr">
        <is>
          <t>không thể hiểu được, không thể nhận thức được, không thể tưởng tượng được, kỳ lạ, phi thường - kỳ quái - không thể nghĩ ra được, không thể có</t>
        </is>
      </c>
    </row>
    <row r="20196">
      <c r="A20196" t="inlineStr">
        <is>
          <t>unvorteilhaft</t>
        </is>
      </c>
      <c r="B20196" t="inlineStr"/>
      <c r="C20196" t="inlineStr"/>
      <c r="D20196" t="inlineStr">
        <is>
          <t>bất lợi, thiệt thòi, thói quen, hại cho thanh danh, hại cho uy tín - không có lợi, không thiết thực, không thích hợp - vô ích, không sinh lợi, không có lời = unvorteilhaft +</t>
        </is>
      </c>
    </row>
    <row r="20197">
      <c r="A20197" t="inlineStr">
        <is>
          <t>unwahr</t>
        </is>
      </c>
      <c r="B20197" t="inlineStr"/>
      <c r="C20197" t="inlineStr"/>
      <c r="D20197" t="inlineStr">
        <is>
          <t>sai, nhầm, không thật, giả, dối trá, lừa dối, phản trắc, giả dối, dối, lừa - sai sự thật, láo, điêu, xuyên tạc - không đúng, không chân thành, gi dối, không trung thành</t>
        </is>
      </c>
    </row>
    <row r="20198">
      <c r="A20198" t="inlineStr">
        <is>
          <t>Unwahrheit</t>
        </is>
      </c>
      <c r="B20198" t="inlineStr"/>
      <c r="C20198" t="inlineStr"/>
      <c r="D20198" t="inlineStr">
        <is>
          <t>sự sai lầm, điều sai lầm, thuyết sai lầm, điều tin tưởng sai lầm, ý nghĩ sai lầm, sự nói dối, sự lừa dối, lời nói dối - falseness, điều lừa dối - điều nói dối nhỏ, chuyện bịa, cú đấm - sự nói láo, sự nói điêu, sự xuyên tạc, lời nói láo, lời nói điêu, lời xuyên tạc - điều nói láo, điều nói dối, điều nói sai, điều gi dối, chuyện gi dối = die Unwahrheit sagen +</t>
        </is>
      </c>
    </row>
    <row r="20199">
      <c r="A20199" t="inlineStr">
        <is>
          <t>unwahrscheinlich</t>
        </is>
      </c>
      <c r="B20199" t="inlineStr"/>
      <c r="C20199" t="inlineStr"/>
      <c r="D20199" t="inlineStr">
        <is>
          <t>kỳ quái, quái dị, lập dị, đồng bóng, vô cùng to lớn, tưởng tượng, không tưởng - mỏng manh, mỏng mảnh, hời hợt, nông cạn, tầm thường, nhỏ mọn - không có vẻ hợp lý, không có vẻ thật, đáng ngờ - không chắc, không chắc có thực, không chắc sẽ xảy ra, đâu đâu - không thể tin được, lạ thường - không nghĩ đến, không có hứa hẹn = sehr unwahrscheinlich + = durchaus unwahrscheinlich + = es war geradezu unwahrscheinlich + = es ist unwahrscheinlich, daß er heute herkommt +</t>
        </is>
      </c>
    </row>
    <row r="20200">
      <c r="A20200" t="inlineStr">
        <is>
          <t>Unwahrscheinlichkeit</t>
        </is>
      </c>
      <c r="B20200" t="inlineStr"/>
      <c r="C20200" t="inlineStr"/>
      <c r="D20200" t="inlineStr">
        <is>
          <t>tính không chắc có thực, tính không chắc sẽ xảy ra improbableness), cái không chắc có thực, cái không chắc sẽ xảy ra, chuyện đâu đâu - khả năng không thể xảy ra được, tính chất không có hứa hẹn</t>
        </is>
      </c>
    </row>
    <row r="20201">
      <c r="A20201" t="inlineStr">
        <is>
          <t>unweiblich</t>
        </is>
      </c>
      <c r="B20201" t="inlineStr"/>
      <c r="C20201" t="inlineStr"/>
      <c r="D20201" t="inlineStr">
        <is>
          <t>không xứng đáng là một người đàn bà, không hợp với đàn bà</t>
        </is>
      </c>
    </row>
    <row r="20202">
      <c r="A20202" t="inlineStr">
        <is>
          <t>unweigerlich</t>
        </is>
      </c>
      <c r="B20202" t="inlineStr"/>
      <c r="C20202" t="inlineStr"/>
      <c r="D20202" t="inlineStr">
        <is>
          <t>chắc, nhất định, hẳn thế, hẳn đi, hẳn là thế, tất nhiên, dĩ nhiên - không thể tránh được, chắc chắn xảy ra &amp; ), vẫn thường thấy, vẫn thường nghe, quen thuộc</t>
        </is>
      </c>
    </row>
    <row r="20203">
      <c r="A20203" t="inlineStr">
        <is>
          <t>unwesentlich</t>
        </is>
      </c>
      <c r="B20203" t="inlineStr"/>
      <c r="C20203" t="inlineStr"/>
      <c r="D20203" t="inlineStr">
        <is>
          <t>vô hình, phi vật chất, không quan trọng, vụn vặt - không cần thiết, không có thực chất - tầm thường, đáng khinh, vô nghĩa - không thiết yếu, thứ yếu - không đáng kể - không có thật, không vững chắc, không chắc chắn, yếu đuối = es ist unwesentlich, ob + = als unwesentlich behandeln +</t>
        </is>
      </c>
    </row>
    <row r="20204">
      <c r="A20204" t="inlineStr">
        <is>
          <t>Unwetter</t>
        </is>
      </c>
      <c r="B20204" t="inlineStr"/>
      <c r="C20204" t="inlineStr"/>
      <c r="D20204" t="inlineStr">
        <is>
          <t>dông tố, cơn bão, thời kỳ sóng gió, trận mưa, trận, cuộc tấn công ồ ạt, sự đột chiếm, sự nhiễu loạn - bão, sự hỗn loạn, sự huyên náo - bão tố có sấm sét = ein Unwetter steht bevor +</t>
        </is>
      </c>
    </row>
    <row r="20205">
      <c r="A20205" t="inlineStr">
        <is>
          <t>Unwichtigkeit</t>
        </is>
      </c>
      <c r="B20205" t="inlineStr"/>
      <c r="C20205" t="inlineStr"/>
      <c r="D20205" t="inlineStr">
        <is>
          <t>tính chất không quan trọng, tính chất không đáng kể</t>
        </is>
      </c>
    </row>
    <row r="20206">
      <c r="A20206" t="inlineStr">
        <is>
          <t>unwiderlegbar</t>
        </is>
      </c>
      <c r="B20206" t="inlineStr"/>
      <c r="C20206" t="inlineStr"/>
      <c r="D20206" t="inlineStr">
        <is>
          <t>không thể bẻ bai được, không thể vặn lại được, không thể phủ nhận - không thể bác được - không trả lời lại được, không cãi lại được</t>
        </is>
      </c>
    </row>
    <row r="20207">
      <c r="A20207" t="inlineStr">
        <is>
          <t>Unwiderlegbarkeit</t>
        </is>
      </c>
      <c r="B20207" t="inlineStr"/>
      <c r="C20207" t="inlineStr"/>
      <c r="D20207" t="inlineStr">
        <is>
          <t>tính không thể bác được</t>
        </is>
      </c>
    </row>
    <row r="20208">
      <c r="A20208" t="inlineStr">
        <is>
          <t>unwiderleglich</t>
        </is>
      </c>
      <c r="B20208" t="inlineStr"/>
      <c r="C20208" t="inlineStr"/>
      <c r="D20208" t="inlineStr">
        <is>
          <t>rõ ràng, xác thực, hiển nhiên</t>
        </is>
      </c>
    </row>
    <row r="20209">
      <c r="A20209" t="inlineStr">
        <is>
          <t>unwiderruflich</t>
        </is>
      </c>
      <c r="B20209" t="inlineStr"/>
      <c r="C20209" t="inlineStr"/>
      <c r="D20209" t="inlineStr">
        <is>
          <t>tuyệt đối, hoàn toàn, chuyên chế, độc đoán, vô điều kiện, nhất định, chắc chắn, tất nhiên, hoàn toàn như vậy, đúng như vậy - không thể khai hoang được, không thể cải tạo được - không thể đảo ngược lại, không thể thay đổi được, không thuận nghịch - không thể bâi bỏ được, không thể huỷ bỏ, không thể thay đổi, không thể thu hồi - xác thực, rõ ràng, quả quyết, khẳng định, tích cực</t>
        </is>
      </c>
    </row>
    <row r="20210">
      <c r="A20210" t="inlineStr">
        <is>
          <t>Unwiderruflichkeit</t>
        </is>
      </c>
      <c r="B20210" t="inlineStr"/>
      <c r="C20210" t="inlineStr"/>
      <c r="D20210" t="inlineStr">
        <is>
          <t>tính không thể bâi bỏ được, tính không thể huỷ bỏ, tính không thể thay đổi, tính không thể thu hồi</t>
        </is>
      </c>
    </row>
    <row r="20211">
      <c r="A20211" t="inlineStr">
        <is>
          <t>unwiderstehlich</t>
        </is>
      </c>
      <c r="B20211" t="inlineStr"/>
      <c r="C20211" t="inlineStr"/>
      <c r="D20211" t="inlineStr">
        <is>
          <t>giết chết, làm chết, làm kiệt sức, làm bã người, làm phục lăn, làm thích mê đi, làm choáng người, làm cười vỡ bụng - không chống lại được, không cưỡng lại được</t>
        </is>
      </c>
    </row>
    <row r="20212">
      <c r="A20212" t="inlineStr">
        <is>
          <t>Unwiderstehlichkeit</t>
        </is>
      </c>
      <c r="B20212" t="inlineStr"/>
      <c r="C20212" t="inlineStr"/>
      <c r="D20212" t="inlineStr">
        <is>
          <t>tính không chống lại được, tính không thể cưỡng lại được, tính hấp dẫn không cưỡng lại được</t>
        </is>
      </c>
    </row>
    <row r="20213">
      <c r="A20213" t="inlineStr">
        <is>
          <t>unwiederbringlich</t>
        </is>
      </c>
      <c r="B20213" t="inlineStr"/>
      <c r="C20213" t="inlineStr"/>
      <c r="D20213" t="inlineStr">
        <is>
          <t>không thể lấy lại được, không thể cứu chữa được - không thể phục hồi lại được, không thể bù lại được, không thể nhớ lại được - không thể lấy lại, không thể đòi lại, không thể cứu chữa</t>
        </is>
      </c>
    </row>
    <row r="20214">
      <c r="A20214" t="inlineStr">
        <is>
          <t>unwillig</t>
        </is>
      </c>
      <c r="B20214" t="inlineStr"/>
      <c r="C20214" t="inlineStr"/>
      <c r="D20214" t="inlineStr">
        <is>
          <t>chống lại, ghét, không thích, không muốn - căm phẫn, phẫn nộ, công phẫn, đầy căm phẫn - ghê, gớm, không ưa, miễn cưỡng - - bất đắc dĩ, không sẵn lòng, trơ trơ, khó bảo, khó làm - không bằng lòng, không vui lòng, không có thiện ý = etwas nur unwillig tun +</t>
        </is>
      </c>
    </row>
    <row r="20215">
      <c r="A20215" t="inlineStr">
        <is>
          <t>unwillkommen</t>
        </is>
      </c>
      <c r="B20215" t="inlineStr"/>
      <c r="C20215" t="inlineStr"/>
      <c r="D20215" t="inlineStr">
        <is>
          <t>đến không phi lúc, khó chịu, không hay</t>
        </is>
      </c>
    </row>
    <row r="20216">
      <c r="A20216" t="inlineStr">
        <is>
          <t>unwirklich</t>
        </is>
      </c>
      <c r="B20216" t="inlineStr"/>
      <c r="C20216" t="inlineStr"/>
      <c r="D20216" t="inlineStr">
        <is>
          <t>dạng hơi, không thực - thích kỳ lạ, kỳ cục, kỳ khôi, đồng bóng, tưởng tượng, không có thật - không thực tế, h o huyền - hão huyền, hư ảo, mộng ảo, có những ý nghĩ hư ảo không thực tế</t>
        </is>
      </c>
    </row>
    <row r="20217">
      <c r="A20217" t="inlineStr">
        <is>
          <t>Unwirklichkeit</t>
        </is>
      </c>
      <c r="B20217" t="inlineStr"/>
      <c r="C20217" t="inlineStr"/>
      <c r="D20217" t="inlineStr">
        <is>
          <t>tính chất không thực, tính chất h o huyền, những điều không có thực, những điều h o huyền</t>
        </is>
      </c>
    </row>
    <row r="20218">
      <c r="A20218" t="inlineStr">
        <is>
          <t>unwirksam</t>
        </is>
      </c>
      <c r="B20218" t="inlineStr"/>
      <c r="C20218" t="inlineStr"/>
      <c r="D20218" t="inlineStr">
        <is>
          <t>không có kết quả, không hiệu lực, không hiệu quả, không tác dụng, không tác động, không ảnh hưởng, không ấn tượng - không có hiệu quả, vô tích sự, không làm được trò trống gì, không gây được ấn tượng - không đem lại kết quả mong nuốn, không đem lại kết quả quyết định, không ăn thua, vô ích, bất lực - không thể đem lại kết quả mong nuốn, không công hiệu - thiếu khả năng, không có khả năng, bất tài - không chạy, không làm việc, không sản xuất - không có sự sống, chết, bất động, không có sinh khí, không sinh động = unwirksam + = unwirksam machen +</t>
        </is>
      </c>
    </row>
    <row r="20219">
      <c r="A20219" t="inlineStr">
        <is>
          <t>Unwirksamkeit</t>
        </is>
      </c>
      <c r="B20219" t="inlineStr"/>
      <c r="C20219" t="inlineStr"/>
      <c r="D20219" t="inlineStr">
        <is>
          <t>tính kém hoạt động, tính thiếu hoạt động, tính ì, tình trạng kém hoạt động, tình trạng thiếu hoạt động, tình trạng ì - sự không đem lại kết quả mong nuốn, sự không đem lại kết quả quyết định, sự không ăn thua, tính vô ích, tính bất lực - sự không thể đem lại kết quả mong nuốn, sự không có hiệu quả, sự không công hiệu - tính vô hiệu, sự bất tài, sự vô dụng, sự vô giá trị, người bất tài, người vô dụng, người vô giá trị, vật vô dụng, vật vô giá trị - tính chất trống rỗng, tính vô giá trị</t>
        </is>
      </c>
    </row>
    <row r="20220">
      <c r="A20220" t="inlineStr">
        <is>
          <t>unwirsch</t>
        </is>
      </c>
      <c r="B20220" t="inlineStr"/>
      <c r="C20220" t="inlineStr"/>
      <c r="D20220" t="inlineStr">
        <is>
          <t>chéo nhau, vắt ngang, bực mình, cáu, gắt, đối, trái ngược, ngược lại, lai, lai giống, bất lương, man trá, kiếm được bằng những thủ đoạn bất lương - cáu kỉnh, gắt gỏng</t>
        </is>
      </c>
    </row>
    <row r="20221">
      <c r="A20221" t="inlineStr">
        <is>
          <t>unwirtlich</t>
        </is>
      </c>
      <c r="B20221" t="inlineStr"/>
      <c r="C20221" t="inlineStr"/>
      <c r="D20221" t="inlineStr">
        <is>
          <t>bị tàn phá, tan hoang, đổ nát, hoang vắng, không người ở, tiêu điều, bị ruồng bỏ, bị bỏ rơi, lẻ loi, bơ vơ, cô độc, đau buồn, buồn phiền, sầu não - không mến khách, không ở được, không trú ngụ được - sống, thô, chưa tinh chế, còn nguyên chất, non nớt, chưa có kinh nghiệm, mới vào nghề, trầy da chảy máu, đau buốt, không viền, ấm và lạnh, rét căm căm, không gọt giũa, sống sượng, không công bằng - , bất lương, bất chính</t>
        </is>
      </c>
    </row>
    <row r="20222">
      <c r="A20222" t="inlineStr">
        <is>
          <t>unwirtschaftlich</t>
        </is>
      </c>
      <c r="B20222" t="inlineStr"/>
      <c r="C20222" t="inlineStr"/>
      <c r="D20222" t="inlineStr">
        <is>
          <t>không biết lo xa, không biết lo liệu trước, hoang toàng xa phí - không tinh tế, không có lợi, không có lời - lãng phí, hoang phí, tốn phí</t>
        </is>
      </c>
    </row>
    <row r="20223">
      <c r="A20223" t="inlineStr">
        <is>
          <t>unwissend</t>
        </is>
      </c>
      <c r="B20223" t="inlineStr"/>
      <c r="C20223" t="inlineStr"/>
      <c r="D20223" t="inlineStr">
        <is>
          <t>bị lỡ độ đường, bị giam hãm trong vòng đen tối, dốt nát - ngu dốt, không biết - không được báo tin, không hay, không biết trước, không am hiểu - không được chỉ dẫn, không được dạy dỗ, không được học - không có ý thức - - không đọc, không ai đọc, không có học</t>
        </is>
      </c>
    </row>
    <row r="20224">
      <c r="A20224" t="inlineStr">
        <is>
          <t>Unwissenheit</t>
        </is>
      </c>
      <c r="B20224" t="inlineStr"/>
      <c r="C20224" t="inlineStr"/>
      <c r="D20224"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 - bóng tối, chỗ tối, lúc đêm tối, lúc trời tối, màu tối, sự tối tăm, sự ngu dốt, sự không biết gì - cảnh tối tăm, màu sạm, màu đen sạm, tình trạng mơ hồ, tình trạng không rõ ràng, tình trạng không minh bạch, sự dốt nát, sự không hay biết gì, sự bí mật, sự kín đáo, sự đen tối - sự ám muội, sự nham hiểm, sự cay độc - sự không biết - nạn mù chữ, sự vô học, sự thất học, lỗi do ít học</t>
        </is>
      </c>
    </row>
    <row r="20225">
      <c r="A20225" t="inlineStr">
        <is>
          <t>unwissenschaftlich</t>
        </is>
      </c>
      <c r="B20225" t="inlineStr"/>
      <c r="C20225" t="inlineStr"/>
      <c r="D20225" t="inlineStr">
        <is>
          <t>không khoa học, phn khoa học</t>
        </is>
      </c>
    </row>
    <row r="20226">
      <c r="A20226" t="inlineStr">
        <is>
          <t>unwissentlich</t>
        </is>
      </c>
      <c r="B20226" t="inlineStr"/>
      <c r="C20226" t="inlineStr"/>
      <c r="D20226" t="inlineStr">
        <is>
          <t>không biết, vô ý thức, không tự giác, bất tỉnh, ngất đi - không có ý thức, không cố ý, không chủ tâm</t>
        </is>
      </c>
    </row>
    <row r="20227">
      <c r="A20227" t="inlineStr">
        <is>
          <t>unwohl</t>
        </is>
      </c>
      <c r="B20227" t="inlineStr"/>
      <c r="C20227" t="inlineStr"/>
      <c r="D20227" t="inlineStr">
        <is>
          <t>xấu, tồi, dở, ác, bất lương, có hại cho, nguy hiểm cho, nặng, trầm trọng, ươn, thiu, thối, hỏng, khó chịu - không thích, không muốn, không sãn lòng, miễn cưỡng, khó ở, se mình - buồn nôn, nôn nao, cảm thấy lo ngại, cảm thấy e sợ, băn khoăn dằn vật, day dứt - làm lộn mửa, làm buồn nôn, dễ bị đau, dễ bị đầy, cảm thấy lộn mửa, cảm thấy buồn nôn, khó tính, khảnh, dễ mếch lòng - lạ lùng, kỳ quặc, khả nghi, đáng ngờ, chóng mặt, say rượu, giả, tình dục đồng giới - - ốm, đau, ốm yếu, thấy kinh, cần sửa lại, cần chữa lại - không khoẻ, thấy tháng, hành kinh = ich fühle mich unwohl +</t>
        </is>
      </c>
    </row>
    <row r="20228">
      <c r="A20228" t="inlineStr">
        <is>
          <t>Unzahl</t>
        </is>
      </c>
      <c r="B20228" t="inlineStr"/>
      <c r="C20228" t="inlineStr"/>
      <c r="D20228" t="inlineStr">
        <is>
          <t>mười nghìn, vô số = eine Unzahl von +</t>
        </is>
      </c>
    </row>
    <row r="20229">
      <c r="A20229" t="inlineStr">
        <is>
          <t>unzart</t>
        </is>
      </c>
      <c r="B20229" t="inlineStr"/>
      <c r="C20229" t="inlineStr"/>
      <c r="D20229" t="inlineStr">
        <is>
          <t>chưa văn minh, thô lỗ, vụng về, hoang dã, chưa khai phá, lạ, không quen thuộc, chưa từng thấy - không hoà nhã, thô bạo, khó thương, khó ưa</t>
        </is>
      </c>
    </row>
    <row r="20230">
      <c r="A20230" t="inlineStr">
        <is>
          <t>Unze</t>
        </is>
      </c>
      <c r="B20230" t="inlineStr"/>
      <c r="C20230" t="inlineStr"/>
      <c r="D20230" t="inlineStr">
        <is>
          <t>oz, Aoxơ = die Unze + = die 1/8 Unze + = die 1/16 Unze +</t>
        </is>
      </c>
    </row>
    <row r="20231">
      <c r="A20231" t="inlineStr">
        <is>
          <t>Unzeit</t>
        </is>
      </c>
      <c r="B20231" t="inlineStr"/>
      <c r="C20231" t="inlineStr"/>
      <c r="D20231" t="inlineStr">
        <is>
          <t>tính chất sớm, tính không đúng lúc, tính không hợp thời = zur Unzeit +</t>
        </is>
      </c>
    </row>
    <row r="20232">
      <c r="A20232" t="inlineStr">
        <is>
          <t>unzeitig</t>
        </is>
      </c>
      <c r="B20232" t="inlineStr"/>
      <c r="C20232" t="inlineStr"/>
      <c r="D20232" t="inlineStr">
        <is>
          <t>không đúng mùa, trái mùa, trái vụ, không hợp thời, không đúng lúc - sớm, không phi mùa</t>
        </is>
      </c>
    </row>
    <row r="20233">
      <c r="A20233" t="inlineStr">
        <is>
          <t>unzensiert</t>
        </is>
      </c>
      <c r="B20233" t="inlineStr"/>
      <c r="C20233" t="inlineStr"/>
      <c r="D20233" t="inlineStr">
        <is>
          <t>không bị kéo căng, không bị căng thẳng, không lọc</t>
        </is>
      </c>
    </row>
    <row r="20234">
      <c r="A20234" t="inlineStr">
        <is>
          <t>unzerbrechlich</t>
        </is>
      </c>
      <c r="B20234" t="inlineStr"/>
      <c r="C20234" t="inlineStr"/>
      <c r="D20234" t="inlineStr">
        <is>
          <t>không bẻ gây được, không gây được, không thể vi phạm được - không thể phá vỡ, không bẻ gãy được</t>
        </is>
      </c>
    </row>
    <row r="20235">
      <c r="A20235" t="inlineStr">
        <is>
          <t>unzertrennlich</t>
        </is>
      </c>
      <c r="B20235" t="inlineStr"/>
      <c r="C20235" t="inlineStr"/>
      <c r="D20235" t="inlineStr">
        <is>
          <t>không thể tách rời được, không thể chia lìa được</t>
        </is>
      </c>
    </row>
    <row r="20236">
      <c r="A20236" t="inlineStr">
        <is>
          <t>Unzertrennlichkeit</t>
        </is>
      </c>
      <c r="B20236" t="inlineStr"/>
      <c r="C20236" t="inlineStr"/>
      <c r="D20236" t="inlineStr">
        <is>
          <t>tính không thể tách rời được, tính không thể chia lìa được</t>
        </is>
      </c>
    </row>
    <row r="20237">
      <c r="A20237" t="inlineStr">
        <is>
          <t>unzivilisiert</t>
        </is>
      </c>
      <c r="B20237" t="inlineStr"/>
      <c r="C20237" t="inlineStr"/>
      <c r="D20237" t="inlineStr">
        <is>
          <t>khiếm nhã, bất lịch sự, vô lễ, láo xược, thô lỗ, thô sơ, man rợ, không văn minh, mạnh mẽ, dữ dội, đột ngột, tráng kiện, khoẻ mạnh - chưa khai hoá, còn mọi rợ</t>
        </is>
      </c>
    </row>
    <row r="20238">
      <c r="A20238" t="inlineStr">
        <is>
          <t>Unzucht</t>
        </is>
      </c>
      <c r="B20238" t="inlineStr"/>
      <c r="C20238" t="inlineStr"/>
      <c r="D20238" t="inlineStr">
        <is>
          <t>sự gian dâm, sự thông dâm - tính dâm dục, tính dâm dật, tính vô sỉ = Unzucht treiben + = die gewerbsmäßige Unzucht +</t>
        </is>
      </c>
    </row>
    <row r="20239">
      <c r="A20239" t="inlineStr">
        <is>
          <t>Unzufriedene</t>
        </is>
      </c>
      <c r="B20239" t="inlineStr"/>
      <c r="C20239" t="inlineStr"/>
      <c r="D20239" t="inlineStr">
        <is>
          <t>người hay càu nhàu, người hay cằn nhằn, người hay lẩm bẩm = der politisch Unzufriedene +</t>
        </is>
      </c>
    </row>
    <row r="20240">
      <c r="A20240" t="inlineStr">
        <is>
          <t>Unzufriedenheit</t>
        </is>
      </c>
      <c r="B20240" t="inlineStr"/>
      <c r="C20240" t="inlineStr"/>
      <c r="D20240" t="inlineStr">
        <is>
          <t>sự không bằng lòng, sự bất bình, bất mãn, sự không thân thiện, sự không trung thành, sự chống đối lại - sự không vừa lòng, sự không hài lòng, sự bất mãn - - lời trách, lời phàn nàn, lời kêu ca, lời than phiền, mối bất bình = die Unzufriedenheit +</t>
        </is>
      </c>
    </row>
    <row r="20241">
      <c r="A20241" t="inlineStr">
        <is>
          <t>unzureichend</t>
        </is>
      </c>
      <c r="B20241" t="inlineStr"/>
      <c r="C20241" t="inlineStr"/>
      <c r="D20241" t="inlineStr">
        <is>
          <t>xấu, tồi, dở, ác, bất lương, có hại cho, nguy hiểm cho, nặng, trầm trọng, ươn, thiu, thối, hỏng, khó chịu</t>
        </is>
      </c>
    </row>
    <row r="20242">
      <c r="A20242" t="inlineStr">
        <is>
          <t>unzustellbar</t>
        </is>
      </c>
      <c r="B20242" t="inlineStr"/>
      <c r="C20242" t="inlineStr"/>
      <c r="D20242" t="inlineStr">
        <is>
          <t>không thể giao được</t>
        </is>
      </c>
    </row>
    <row r="20243">
      <c r="A20243" t="inlineStr">
        <is>
          <t>unzweideutig</t>
        </is>
      </c>
      <c r="B20243" t="inlineStr"/>
      <c r="C20243" t="inlineStr"/>
      <c r="D20243" t="inlineStr">
        <is>
          <t>đã được giải quyết, đã được phân xử, đã được quyết định, kiên quyết, không do dự, dứt khoát, rõ rệt, không cãi được - không mơ hồ, rõ ràng, không nhập nhằng nước đôi - không thể giải thích hai cách, không thể lập lờ nước đôi</t>
        </is>
      </c>
    </row>
    <row r="20244">
      <c r="A20244" t="inlineStr">
        <is>
          <t>unzweifelhaft</t>
        </is>
      </c>
      <c r="B20244" t="inlineStr"/>
      <c r="C20244" t="inlineStr"/>
      <c r="D20244" t="inlineStr">
        <is>
          <t>tin chắc, cầm chắc, yên trí, chắc chắn, quả quyết, đảm bảo, tự tin, trơ tráo, vô liêm sỉ, được bảo hiểm - không thể nghi ngờ được, rõ ràng, sờ sờ - không nghi ngờ được - = es steht unzweifelhaft fest, daß +</t>
        </is>
      </c>
    </row>
    <row r="20245">
      <c r="A20245" t="inlineStr">
        <is>
          <t>Ur-</t>
        </is>
      </c>
      <c r="B20245" t="inlineStr"/>
      <c r="C20245" t="inlineStr"/>
      <c r="D20245" t="inlineStr">
        <is>
          <t>bốn nguyên tố, sức mạnh thiên nhiên, siêu phàm như sức mạnh thiên nhiên, nguyên tố, hợp thành, cốt yếu, cơ bản - gốc, nguồn gốc, căn nguyên, đầu tiên, nguyên bản chính, độc đáo - nguyên thuỷ, ban sơ, thô sơ, cổ xưa</t>
        </is>
      </c>
    </row>
    <row r="20246">
      <c r="A20246" t="inlineStr">
        <is>
          <t>uralt</t>
        </is>
      </c>
      <c r="B20246" t="inlineStr"/>
      <c r="C20246" t="inlineStr"/>
      <c r="D20246" t="inlineStr">
        <is>
          <t>lâu đời - - - xa xưa, thượng cổ</t>
        </is>
      </c>
    </row>
    <row r="20247">
      <c r="A20247" t="inlineStr">
        <is>
          <t>Urbild</t>
        </is>
      </c>
      <c r="B20247" t="inlineStr"/>
      <c r="C20247" t="inlineStr"/>
      <c r="D20247" t="inlineStr">
        <is>
          <t>nguyên mẫu, nguyên hình - nguyên bản, người độc đáo, người lập dị - sự biểu hiện trước, sự miêu tả trước, sự hình dung trước, sự tượng trưng - người đầu tiên, vật đầu tiên, mẫu đầu tiên - kiểu mẫu, kiểu, chữ in, đại diện điển hình</t>
        </is>
      </c>
    </row>
    <row r="20248">
      <c r="A20248" t="inlineStr">
        <is>
          <t>Ureinwohner</t>
        </is>
      </c>
      <c r="B20248" t="inlineStr"/>
      <c r="C20248" t="inlineStr"/>
      <c r="D20248">
        <f> der amerikanische Ureinwohner +</f>
        <v/>
      </c>
    </row>
    <row r="20249">
      <c r="A20249" t="inlineStr">
        <is>
          <t>Urform</t>
        </is>
      </c>
      <c r="B20249" t="inlineStr"/>
      <c r="C20249" t="inlineStr"/>
      <c r="D20249" t="inlineStr">
        <is>
          <t>nguyên mẫu, nguyên hình</t>
        </is>
      </c>
    </row>
    <row r="20250">
      <c r="A20250" t="inlineStr">
        <is>
          <t>Urgeschichte</t>
        </is>
      </c>
      <c r="B20250" t="inlineStr"/>
      <c r="C20250" t="inlineStr"/>
      <c r="D20250" t="inlineStr">
        <is>
          <t>tiền s</t>
        </is>
      </c>
    </row>
    <row r="20251">
      <c r="A20251" t="inlineStr">
        <is>
          <t>urgeschichtlich</t>
        </is>
      </c>
      <c r="B20251" t="inlineStr"/>
      <c r="C20251" t="inlineStr"/>
      <c r="D20251" t="inlineStr">
        <is>
          <t>tiền s</t>
        </is>
      </c>
    </row>
    <row r="20252">
      <c r="A20252" t="inlineStr">
        <is>
          <t>Urheber</t>
        </is>
      </c>
      <c r="B20252" t="inlineStr"/>
      <c r="C20252" t="inlineStr"/>
      <c r="D20252" t="inlineStr">
        <is>
          <t>kiến trúc sư, người làm ra, người xây dựng, người sáng tạo - tác giả, người tạo ra, người gây ra, đảng sáng tạo - người sinh ra, điều gây ra, điều sinh ra - người bắt đầu, người mới học, người mới ra đời, người mới vào nghề - cha, bố, người cha, người đẻ ra, người sản sinh ra, tổ tiên, ông tổ, người thầy, Chúa, Thượng đế, cha cố, người nhiều tuổi nhất, cụ - người khởi đầu, người khởi xướng, người vỡ lòng, người khai tâm, người làm lễ kết nạp, người cho thụ giáo - động cơ, động lực, người đề xuất ý kiến, người đưa ra đề nghị - người khởi thuỷ, người tạo thành = der anerkannte Urheber +</t>
        </is>
      </c>
    </row>
    <row r="20253">
      <c r="A20253" t="inlineStr">
        <is>
          <t>Urheberrecht</t>
        </is>
      </c>
      <c r="B20253" t="inlineStr"/>
      <c r="C20253" t="inlineStr"/>
      <c r="D20253" t="inlineStr">
        <is>
          <t>bản quyền, quyền tác giả = Das Urheberrecht dieser Software liegt beim Autor Ho Ngoc Duc+Tác giả Hồ Ngọc Đức giữ bản quyền phần mềm này</t>
        </is>
      </c>
    </row>
    <row r="20254">
      <c r="A20254" t="inlineStr">
        <is>
          <t>urheberrechtlich</t>
        </is>
      </c>
      <c r="B20254" t="inlineStr"/>
      <c r="C20254" t="inlineStr"/>
      <c r="D20254" t="inlineStr">
        <is>
          <t>giữ quyền tác giả = urheberrechtlich geschützt +</t>
        </is>
      </c>
    </row>
    <row r="20255">
      <c r="A20255" t="inlineStr">
        <is>
          <t>Urheberschaft</t>
        </is>
      </c>
      <c r="B20255" t="inlineStr"/>
      <c r="C20255" t="inlineStr"/>
      <c r="D20255" t="inlineStr">
        <is>
          <t>nghề viết văn, nguồn tác giả - tư cách làm cha, địa vị làm cha, quan hệ cha con, gốc bề đằng cha, nguồn</t>
        </is>
      </c>
    </row>
    <row r="20256">
      <c r="A20256" t="inlineStr">
        <is>
          <t>Urin</t>
        </is>
      </c>
      <c r="B20256" t="inlineStr"/>
      <c r="C20256" t="inlineStr"/>
      <c r="D20256" t="inlineStr">
        <is>
          <t>ghụi ẻ khát nước tiểu - nước đái, nước tiểu = der Urin +</t>
        </is>
      </c>
    </row>
    <row r="20257">
      <c r="A20257" t="inlineStr">
        <is>
          <t>Urinflasche</t>
        </is>
      </c>
      <c r="B20257" t="inlineStr"/>
      <c r="C20257" t="inlineStr"/>
      <c r="D20257" t="inlineStr">
        <is>
          <t>bình đái, lo đựng nước tiểu, chỗ đi tiểu</t>
        </is>
      </c>
    </row>
    <row r="20258">
      <c r="A20258" t="inlineStr">
        <is>
          <t>urinieren</t>
        </is>
      </c>
      <c r="B20258" t="inlineStr"/>
      <c r="C20258" t="inlineStr"/>
      <c r="D20258" t="inlineStr">
        <is>
          <t>làm những chuyện dớ dẩn, đái, đi tè - rùi áu khát đi tè, đái ra, làm ướt đầm nước đái - đi đái, đi tiểu</t>
        </is>
      </c>
    </row>
    <row r="20259">
      <c r="A20259" t="inlineStr">
        <is>
          <t>Urkunde</t>
        </is>
      </c>
      <c r="B20259" t="inlineStr"/>
      <c r="C20259" t="inlineStr"/>
      <c r="D20259" t="inlineStr">
        <is>
          <t>giấy chứng nhận, bằng, chứng chỉ, văn bằng - hiến chương, đặc quyền, sự thuê tàu, hợp đồng thuê tàu, giấy nhượng đất - việc làm, hành động, hành vi, kỳ công, chiến công, thành tích lớn, văn bản, chứng thư - văn kiện chính thức, văn thư công, bằng cấp, giấy khen, bằng khen - văn kiện, tài liệu, tư liệu - sự chứng minh bằng tài liệu, sự dẫn chứng bằng tư liệu, sự đưa ra tài liệu, sự cung cấp tài liệu - sự làm mê mải, sự thu hút, sự chiếm, sự choán hết, sự chiếm vai trò chủ yếu, sự chép bằng chữ to, sự mua toàn bộ, sự thảo - dụng cụ &amp; ), nhạc khí, công cụ, phương tiện - hồ sơ, biên bản, sự ghi chép, văn thư, sổ sách, di tích, đài, bia, vật kỷ niệm, lý lịch, kỷ lục, đĩa hát, đĩa ghi âm, cao nhất - cuốn, cuộn, súc, ổ, ổ bánh mì nhỏ, danh sách, mép gập xuống, tiền, tập tiền, trục, trục cán, tang, xylanh, con lăn, trục lăn, sự lăn tròn, sự lắc lư, sự tròng trành, dáng đi lắc lư, sóng cuồn cuộn - tiếng sấm vang rền, hồi trống vang rền, lời nói thao thao nhịp nhàng, sự lộn vòng - da cừu, quần áo da cừu, chăn da cừu, giấy da cừu - người bảo đảm, giấy chứng thực, biên lai, vé tạm - sự viết, sự viết tay, sự viết lách, kiểu viết, lối viết, chữ viết, bản viết tay, bản ghi chép, tác phẩm, sách, bài báo, nghề viết sách, nghề viết văn, nghiệp bút nghiên, thuật viết - thuật sáng tác</t>
        </is>
      </c>
    </row>
    <row r="20260">
      <c r="A20260" t="inlineStr">
        <is>
          <t>Urkunden</t>
        </is>
      </c>
      <c r="B20260" t="inlineStr"/>
      <c r="C20260" t="inlineStr"/>
      <c r="D20260">
        <f> mit Urkunden versehen +</f>
        <v/>
      </c>
    </row>
    <row r="20261">
      <c r="A20261" t="inlineStr">
        <is>
          <t>Urkundenlehre</t>
        </is>
      </c>
      <c r="B20261" t="inlineStr"/>
      <c r="C20261" t="inlineStr"/>
      <c r="D20261" t="inlineStr">
        <is>
          <t>diplomacy, văn thư học</t>
        </is>
      </c>
    </row>
    <row r="20262">
      <c r="A20262" t="inlineStr">
        <is>
          <t>urkundlich</t>
        </is>
      </c>
      <c r="B20262" t="inlineStr"/>
      <c r="C20262" t="inlineStr"/>
      <c r="D20262">
        <f> urkundlich erwähnt +</f>
        <v/>
      </c>
    </row>
    <row r="20263">
      <c r="A20263" t="inlineStr">
        <is>
          <t>Urlaub</t>
        </is>
      </c>
      <c r="B20263" t="inlineStr"/>
      <c r="C20263" t="inlineStr"/>
      <c r="D20263" t="inlineStr">
        <is>
          <t>sự cho phép, sự được phép nghỉ, sự cáo từ, sự cáo biệt - sự bỏ trống, sự bỏ không, sự bỏ, sự thôi, kỳ nghỉ hè, kỳ nghỉ lễ, thời gian nghỉ việc, kỳ hưu thẩm = der Urlaub + = der Urlaub + = im Urlaub + = auf Urlaub + = im Urlaub sein +</t>
        </is>
      </c>
    </row>
    <row r="20264">
      <c r="A20264" t="inlineStr">
        <is>
          <t>Urlauber</t>
        </is>
      </c>
      <c r="B20264" t="inlineStr"/>
      <c r="C20264" t="inlineStr"/>
      <c r="D20264" t="inlineStr">
        <is>
          <t>người đi nghỉ</t>
        </is>
      </c>
    </row>
    <row r="20265">
      <c r="A20265" t="inlineStr">
        <is>
          <t>Urne</t>
        </is>
      </c>
      <c r="B20265" t="inlineStr"/>
      <c r="C20265" t="inlineStr"/>
      <c r="D20265" t="inlineStr">
        <is>
          <t>cái lư, cái vạc, bình đựng di cốt, bình đựng tro ho táng, bình h m trà, bình h m cà phê = in eine Urne einschließen +</t>
        </is>
      </c>
    </row>
    <row r="20266">
      <c r="A20266" t="inlineStr">
        <is>
          <t>Urologie</t>
        </is>
      </c>
      <c r="B20266" t="inlineStr"/>
      <c r="C20266" t="inlineStr"/>
      <c r="D20266" t="inlineStr">
        <is>
          <t>khoa tiết niệu</t>
        </is>
      </c>
    </row>
    <row r="20267">
      <c r="A20267" t="inlineStr">
        <is>
          <t>Urquell</t>
        </is>
      </c>
      <c r="B20267" t="inlineStr"/>
      <c r="C20267" t="inlineStr"/>
      <c r="D20267" t="inlineStr">
        <is>
          <t>nguồn chính &amp; )</t>
        </is>
      </c>
    </row>
    <row r="20268">
      <c r="A20268" t="inlineStr">
        <is>
          <t>Urschrift</t>
        </is>
      </c>
      <c r="B20268" t="inlineStr"/>
      <c r="C20268" t="inlineStr"/>
      <c r="D20268" t="inlineStr">
        <is>
          <t>sự tự viết tay, chữ viết tay, sự in nguyên cáo - nguyên bản, người độc đáo, người lập dị</t>
        </is>
      </c>
    </row>
    <row r="20269">
      <c r="A20269" t="inlineStr">
        <is>
          <t>Ursprung</t>
        </is>
      </c>
      <c r="B20269" t="inlineStr"/>
      <c r="C20269" t="inlineStr"/>
      <c r="D20269" t="inlineStr">
        <is>
          <t>phần đầu, lúc bắt đầu, lúc khởi đầu, căn nguyên, nguyên do - sự sinh đẻ, sự ra đời, ngày thành lập, dòng dõi - yếu tố, nguyên tố, pin, yếu tố phân tử, hiện tượng khí tượng, cơ sở, nguyên lý cơ bản, sức mạnh thiên nhiên, đơn vị không quân, môi trường - suối nước, nguồn sông, vòi nước, vòi phun, máy nước, bình dầu, ống mực, nguồn - gốc, nguồn gốc, khởi nguyên - sự bắt nguồn, sự khởi thuỷ, sự phát minh, sự tạo thành - cha, mẹ, cha mẹ, ông cha, tổ tiên - lai lịch, nơi phát hành - cơ số - sự lên, sự đưa lên, sự kéo lên, sự dâng, lên, sự tăng lên, sự tăng lương, sự thăng, sự tiến lên, sự nổi lên để đớp mồi, sự trèo lên, sự leo lên, đường dốc, chỗ dốc, gò cao, chiều cao đứng thẳng - độ cao, sự gây ra - rễ, cây con cả rễ, số nhiều) các cây có củ, chăn, gốc rễ, căn bản, thực chất, căn, nghiệm, gốc từ, nốt cơ bản, con cháu - hạt, hạt giống, tinh dịch, hậu thế, mầm mống, nguyên nhân, đấu thủ hạt giống - nguồi suối - sự nhảy, cái nhảy, mùa xuân, suối, sự co dãn, tính đàn hồi, sự bật lại, lò xo, nhíp, chỗ nhún, động cơ, chỗ cong, đường cong, chỗ nứt, đường nứt, sự rò, sự bị nước rỉ vào, dây buộc thuyền vào bến - con nước, bài hát vui, điệu múa vui - ngọn nguồn - kho dữ trữ, kho, hàng trong kho, vốn, cổ phân, thân chính, gốc ghép, để, báng, cán, chuôi, nguyên vật liệu, thành phần xuất thân, đàn vật nuôi, thể quần tập, tập đoàn, giàn tàu, cái cùm - điều tốt, điều hay, điều lành, điều thiện, giếng, lồng cầu thang, lọ, khoang cá, buồng máy bm, chỗ ngồi của các luật sư, chỗ phi công ngồi, nguồn nước, hầm, lò = seinen Ursprung haben + = auf seinen Ursprung untersuchen +</t>
        </is>
      </c>
    </row>
    <row r="20270">
      <c r="A20270" t="inlineStr">
        <is>
          <t>Urteil</t>
        </is>
      </c>
      <c r="B20270" t="inlineStr"/>
      <c r="C20270" t="inlineStr"/>
      <c r="D20270" t="inlineStr">
        <is>
          <t>sự xét sử, sự phân xử, sự kết án, sự tuyên án, sự cấp cho, sự ban cho - sự giải quyết, sự phán quyết, sự quyết định, quyết nghị, tính kiên quyết, tính quả quyết - - sự đánh giá, sự ước lượng, sự kính mến, sự quý trọng - sự tìm ra, sự khám phá, sự phát hiện, sự phát minh, vật tìm thấy, điều khám phá, tài liệu phát hiện, vật bắt được, đồ nghề và nguyên liệu của thợ thủ công - sự xét xử, quyết định của toà, phán quyết, án, sự trừng phạt, sự trừng trị, điều bất hạnh, sự phê bình, sự chỉ trích, ý kiến, cách nhìn, óc phán đoán, sức phán đoán, óc suy xét - lương tri - - ban hội thẩm, ban bồi thẩm, ban giám khảo - quan điểm, dư luận, sự đánh giá cao - câu, lời phán quyết, châm ngôn = das Urteil + = das Urteil fällen + = das Urteil sprechen + = das Urteil verkünden + = ein Urteil fällen + = ein Urteil vollstrecken +</t>
        </is>
      </c>
    </row>
    <row r="20271">
      <c r="A20271" t="inlineStr">
        <is>
          <t>Urteilen</t>
        </is>
      </c>
      <c r="B20271" t="inlineStr"/>
      <c r="C20271" t="inlineStr"/>
      <c r="D20271" t="inlineStr">
        <is>
          <t>lý luận, lập luận, lý lẽ, sự tranh luận, sự cãi lý</t>
        </is>
      </c>
    </row>
    <row r="20272">
      <c r="A20272" t="inlineStr">
        <is>
          <t>urteilen</t>
        </is>
      </c>
      <c r="B20272" t="inlineStr"/>
      <c r="C20272" t="inlineStr"/>
      <c r="D20272" t="inlineStr">
        <is>
          <t>xét xử, tuyên án - tuyên bố, phát âm, đọc, tỏ ý = urteilen + = urteilen + = urteilen über + = voreilig urteilen + = im voraus urteilen +</t>
        </is>
      </c>
    </row>
    <row r="20273">
      <c r="A20273" t="inlineStr">
        <is>
          <t>Urteils</t>
        </is>
      </c>
      <c r="B20273" t="inlineStr"/>
      <c r="C20273" t="inlineStr"/>
      <c r="D20273" t="inlineStr">
        <is>
          <t>sự huỷ bỏ</t>
        </is>
      </c>
    </row>
    <row r="20274">
      <c r="A20274" t="inlineStr">
        <is>
          <t>Urteilsspruch</t>
        </is>
      </c>
      <c r="B20274" t="inlineStr"/>
      <c r="C20274" t="inlineStr"/>
      <c r="D20274" t="inlineStr">
        <is>
          <t>phần thưởng, tặng thưởng, sự quyết định của quan toà, của hội đồng giám khảo..., sự trừng phạt, hình phạt - sự xét xử, quyết định của toà, phán quyết, án, sự trừng trị, điều bất hạnh, sự phê bình, sự chỉ trích, ý kiến, cách nhìn, sự đánh giá, óc phán đoán, sức phán đoán, óc suy xét - lương tri - - câu, sự tuyên án, lời phán quyết, châm ngôn = der Urteilsspruch +</t>
        </is>
      </c>
    </row>
    <row r="20275">
      <c r="A20275" t="inlineStr">
        <is>
          <t>Urtypus</t>
        </is>
      </c>
      <c r="B20275" t="inlineStr"/>
      <c r="C20275" t="inlineStr"/>
      <c r="D20275" t="inlineStr">
        <is>
          <t>nguyên bản, người độc đáo, người lập dị</t>
        </is>
      </c>
    </row>
    <row r="20276">
      <c r="A20276" t="inlineStr">
        <is>
          <t>Urwald</t>
        </is>
      </c>
      <c r="B20276" t="inlineStr"/>
      <c r="C20276" t="inlineStr"/>
      <c r="D20276" t="inlineStr">
        <is>
          <t>bụi cây, bụi rậm, rừng cây bụi, râu rậm, tóc râm, biển hàng rượu, quán rượu, ống lót, cái lót trục, ống phát hoả - rừng nhiệt đới, khu đất hoang mọc đầy bụi rậm, mớ hỗn độn, ở rừng trong từ ghép)</t>
        </is>
      </c>
    </row>
    <row r="20277">
      <c r="A20277" t="inlineStr">
        <is>
          <t>urzeitlich</t>
        </is>
      </c>
      <c r="B20277" t="inlineStr"/>
      <c r="C20277" t="inlineStr"/>
      <c r="D20277" t="inlineStr">
        <is>
          <t>nguyên thuỷ, ban sơ, thô sơ, cổ xưa, gốc</t>
        </is>
      </c>
    </row>
    <row r="20278">
      <c r="A20278" t="inlineStr">
        <is>
          <t>utopisch</t>
        </is>
      </c>
      <c r="B20278" t="inlineStr"/>
      <c r="C20278" t="inlineStr"/>
      <c r="D20278" t="inlineStr">
        <is>
          <t>không tưởng</t>
        </is>
      </c>
    </row>
    <row r="20279">
      <c r="A20279" t="inlineStr">
        <is>
          <t>Vagabundieren</t>
        </is>
      </c>
      <c r="B20279" t="inlineStr"/>
      <c r="C20279" t="inlineStr"/>
      <c r="D20279" t="inlineStr">
        <is>
          <t>sự lang thang, lối sống lang thang</t>
        </is>
      </c>
    </row>
    <row r="20280">
      <c r="A20280" t="inlineStr">
        <is>
          <t>vagabundieren</t>
        </is>
      </c>
      <c r="B20280" t="inlineStr"/>
      <c r="C20280" t="inlineStr"/>
      <c r="D20280" t="inlineStr">
        <is>
          <t>lảng vảng kiếm mồi, đi rình mò kiếm mồi, lảng vảng, đi vơ vẩn, lảng vảng quanh, đi vơ vẩn quanh - bước nặng nề, đi bộ, cuốc bộ, đi lang thang - đi lang thang lêu lổng</t>
        </is>
      </c>
    </row>
    <row r="20281">
      <c r="A20281" t="inlineStr">
        <is>
          <t>vage</t>
        </is>
      </c>
      <c r="B20281" t="inlineStr"/>
      <c r="C20281" t="inlineStr"/>
      <c r="D20281" t="inlineStr">
        <is>
          <t>không thể đọc ra được, không thể giải đoán được - không thể sờ thấy được, không thể hiểu thấu được, không thể nắm được, mơ hồ - lờ mờ, mập mờ, lơ đãng</t>
        </is>
      </c>
    </row>
    <row r="20282">
      <c r="A20282" t="inlineStr">
        <is>
          <t>Vakuum</t>
        </is>
      </c>
      <c r="B20282" t="inlineStr"/>
      <c r="C20282" t="inlineStr"/>
      <c r="D20282" t="inlineStr">
        <is>
          <t>chân không, vacuum_cleaner</t>
        </is>
      </c>
    </row>
    <row r="20283">
      <c r="A20283" t="inlineStr">
        <is>
          <t>Valenz</t>
        </is>
      </c>
      <c r="B20283" t="inlineStr"/>
      <c r="C20283" t="inlineStr"/>
      <c r="D20283" t="inlineStr">
        <is>
          <t>valance, hoá trị</t>
        </is>
      </c>
    </row>
    <row r="20284">
      <c r="A20284" t="inlineStr">
        <is>
          <t>Valuta</t>
        </is>
      </c>
      <c r="B20284" t="inlineStr"/>
      <c r="C20284" t="inlineStr"/>
      <c r="D20284" t="inlineStr">
        <is>
          <t>sự lưu hành, thời gian lưu hành nói về tiền tệ), tiền, tiền tệ, sự phổ biến, sự thịnh hành - cờ hiệu, cờ, cánh cờ, tiêu chuẩn, chuẩn, mẫu, trình độ, mức, chất lượng trung bình, lớp học, hạng, thứ, bản vị, chân, cột, cây mọc đứng, Xtanđa - giá trị, giá cả, giá, năng suất, nghĩa, ý nghĩa, bậc phân loại</t>
        </is>
      </c>
    </row>
    <row r="20285">
      <c r="A20285" t="inlineStr">
        <is>
          <t>Vamp</t>
        </is>
      </c>
      <c r="B20285" t="inlineStr"/>
      <c r="C20285" t="inlineStr"/>
      <c r="D20285" t="inlineStr">
        <is>
          <t>mũi giày, miếng vá, phần đệm ứng tác, người đàn bà mồi chài đàn ông</t>
        </is>
      </c>
    </row>
    <row r="20286">
      <c r="A20286" t="inlineStr">
        <is>
          <t>Vampir</t>
        </is>
      </c>
      <c r="B20286" t="inlineStr"/>
      <c r="C20286" t="inlineStr"/>
      <c r="D20286" t="inlineStr">
        <is>
          <t>ma hút máu, ma cà rồng, kẻ hút máu, kẻ bóc lột, dơi quỷ vampire bat), cửa sập vampire trap), người đàn bà mồi chài đàn ông</t>
        </is>
      </c>
    </row>
    <row r="20287">
      <c r="A20287" t="inlineStr">
        <is>
          <t>Vandale</t>
        </is>
      </c>
      <c r="B20287" t="inlineStr"/>
      <c r="C20287" t="inlineStr"/>
      <c r="D20287" t="inlineStr">
        <is>
          <t>người phá hoại những công trình văn hoá</t>
        </is>
      </c>
    </row>
    <row r="20288">
      <c r="A20288" t="inlineStr">
        <is>
          <t>Vanille</t>
        </is>
      </c>
      <c r="B20288" t="inlineStr"/>
      <c r="C20288" t="inlineStr"/>
      <c r="D20288" t="inlineStr">
        <is>
          <t>cây vani, quả vani, vani</t>
        </is>
      </c>
    </row>
    <row r="20289">
      <c r="A20289" t="inlineStr">
        <is>
          <t>variabel</t>
        </is>
      </c>
      <c r="B20289" t="inlineStr"/>
      <c r="C20289" t="inlineStr"/>
      <c r="D20289" t="inlineStr">
        <is>
          <t>hay thay đổi, không kiên định, thần Prô-tê, giống thần Prô-tê - có thể thay đổi, thay đổi, biến thiên, variable zone ôn đới</t>
        </is>
      </c>
    </row>
    <row r="20290">
      <c r="A20290" t="inlineStr">
        <is>
          <t>Variable</t>
        </is>
      </c>
      <c r="B20290" t="inlineStr"/>
      <c r="C20290" t="inlineStr"/>
      <c r="D20290" t="inlineStr">
        <is>
          <t>thông số, tham số, tham biến - biến số, gió thay đổi, vùng không có gió thường xuyên</t>
        </is>
      </c>
    </row>
    <row r="20291">
      <c r="A20291" t="inlineStr">
        <is>
          <t>Variante</t>
        </is>
      </c>
      <c r="B20291" t="inlineStr"/>
      <c r="C20291" t="inlineStr"/>
      <c r="D20291" t="inlineStr">
        <is>
          <t>sự sửa đổi, sự biến cải, sự thay đổi, sự làm giảm nhẹ, sự bớt đi, sự dịu đi, sự biến thể, hiện tượng biến âm sắc, sự bổ nghĩa - biến thế - trạng thái khác nhau, trạng thái muôn màu muôn vẻ, tính chất bất đồng, nhiều thứ, mớ, thứ, variety_show - bản dịch, bài dịch, lối giải thích, sự kể lại, sự thuật lại, sự diễn tả, thủ thuật xoay thai = die Variante +</t>
        </is>
      </c>
    </row>
    <row r="20292">
      <c r="A20292" t="inlineStr">
        <is>
          <t>Variation</t>
        </is>
      </c>
      <c r="B20292" t="inlineStr"/>
      <c r="C20292" t="inlineStr"/>
      <c r="D20292" t="inlineStr">
        <is>
          <t>sự biến đổi, sự thay đổi, sự khác nhau, sự sai nhau, biến dạng, biến thể, sự biến thiên, biến dị, biến tấu</t>
        </is>
      </c>
    </row>
    <row r="20293">
      <c r="A20293" t="inlineStr">
        <is>
          <t>Variete</t>
        </is>
      </c>
      <c r="B20293" t="inlineStr"/>
      <c r="C20293" t="inlineStr"/>
      <c r="D20293" t="inlineStr">
        <is>
          <t>kịch vui, vôđơvin, cuộc biểu diễn nhiều môn, bài ca thời sự = das Variete +</t>
        </is>
      </c>
    </row>
    <row r="20294">
      <c r="A20294" t="inlineStr">
        <is>
          <t>variieren</t>
        </is>
      </c>
      <c r="B20294" t="inlineStr"/>
      <c r="C20294" t="inlineStr"/>
      <c r="D20294" t="inlineStr">
        <is>
          <t>thay đổi, biến đổi, đổi, sửa đổi, sửa lại, thiến, hoạn - làm cho khác nhau, đổi khác, khác nhau với, khác với, bất đồng, biến thiên, biến tấu = variieren +</t>
        </is>
      </c>
    </row>
    <row r="20295">
      <c r="A20295" t="inlineStr">
        <is>
          <t>Vasall</t>
        </is>
      </c>
      <c r="B20295" t="inlineStr"/>
      <c r="C20295" t="inlineStr"/>
      <c r="D20295" t="inlineStr">
        <is>
          <t>người được cấp thái ấp - chư hầu phong kiến - lãnh chúa, bá chủ liege lord), chư hầu, quan - chưa hầu, phong hầu, kẻ lệ thuộc</t>
        </is>
      </c>
    </row>
    <row r="20296">
      <c r="A20296" t="inlineStr">
        <is>
          <t>Vasallentum</t>
        </is>
      </c>
      <c r="B20296" t="inlineStr"/>
      <c r="C20296" t="inlineStr"/>
      <c r="D20296" t="inlineStr">
        <is>
          <t>thân phận chư hầu, nghĩa vụ của chư hầu, các chư hầu, sự lệ thuộc</t>
        </is>
      </c>
    </row>
    <row r="20297">
      <c r="A20297" t="inlineStr">
        <is>
          <t>Vase</t>
        </is>
      </c>
      <c r="B20297" t="inlineStr"/>
      <c r="C20297" t="inlineStr"/>
      <c r="D20297" t="inlineStr">
        <is>
          <t>bình, lọ</t>
        </is>
      </c>
    </row>
    <row r="20298">
      <c r="A20298" t="inlineStr">
        <is>
          <t>Vaselin</t>
        </is>
      </c>
      <c r="B20298" t="inlineStr"/>
      <c r="C20298" t="inlineStr"/>
      <c r="D20298" t="inlineStr">
        <is>
          <t>vazơlin</t>
        </is>
      </c>
    </row>
    <row r="20299">
      <c r="A20299" t="inlineStr">
        <is>
          <t>Vater</t>
        </is>
      </c>
      <c r="B20299" t="inlineStr"/>
      <c r="C20299" t="inlineStr"/>
      <c r="D20299" t="inlineStr">
        <is>
          <t>người gây ra, người sinh ra, điều gây ra, điều sinh ra - cha, bố, người cha, người đẻ ra, người sản sinh ra, tổ tiên, ông tổ, người thầy, Chúa, Thượng đế, cha cố, người nhiều tuổi nhất, cụ - ông bố = wie ein Vater + = der heilige Vater + = Vater werden von + = wie sein Vater sein + = er ähnelt seinem Vater + = Er ist ganz der Vater. + = mein verstorbener Vater + = herzliche Grüße an Deinen Vater +</t>
        </is>
      </c>
    </row>
    <row r="20300">
      <c r="A20300" t="inlineStr">
        <is>
          <t>Vaterherrschaft</t>
        </is>
      </c>
      <c r="B20300" t="inlineStr"/>
      <c r="C20300" t="inlineStr"/>
      <c r="D20300" t="inlineStr">
        <is>
          <t>chế độ gia trưởng, chế độ quyền cha, địa vị gia trưởng</t>
        </is>
      </c>
    </row>
    <row r="20301">
      <c r="A20301" t="inlineStr">
        <is>
          <t>Vaterland</t>
        </is>
      </c>
      <c r="B20301" t="inlineStr">
        <is>
          <t>verb</t>
        </is>
      </c>
      <c r="C20301" t="inlineStr"/>
      <c r="D20301" t="inlineStr">
        <is>
          <t>nước, quốc gia, đất nước, tổ quốc, quê hương, xứ sở, nhân dân, số ít vùng, xứ, miền, địa hạt, lĩnh vực, số ít nông thôn, thôn dã - - nhà, chỗ ở, gia đình, tổ ấm, nơi chôn nhau cắt rún, nước nhà, chỗ sinh sống, viện, trại, đích - nước mẹ, mẫu quốc = das liebe alte Vaterland + = aus dem Vaterland verbannen +</t>
        </is>
      </c>
    </row>
    <row r="20302">
      <c r="A20302" t="inlineStr">
        <is>
          <t>Vaterlandsliebe</t>
        </is>
      </c>
      <c r="B20302" t="inlineStr"/>
      <c r="C20302" t="inlineStr"/>
      <c r="D20302" t="inlineStr">
        <is>
          <t>lòng yêu nước</t>
        </is>
      </c>
    </row>
    <row r="20303">
      <c r="A20303" t="inlineStr">
        <is>
          <t>vaterlos</t>
        </is>
      </c>
      <c r="B20303" t="inlineStr"/>
      <c r="C20303" t="inlineStr"/>
      <c r="D20303" t="inlineStr">
        <is>
          <t>không có cha, không có bố, mồ côi cha</t>
        </is>
      </c>
    </row>
    <row r="20304">
      <c r="A20304" t="inlineStr">
        <is>
          <t>Vatermord</t>
        </is>
      </c>
      <c r="B20304" t="inlineStr"/>
      <c r="C20304" t="inlineStr"/>
      <c r="D20304" t="inlineStr">
        <is>
          <t>kẻ giết cha, kẻ giết mẹ, kẻ giết người thân thích, kẻ phản quốc, tội giết cha, tội giết mẹ, tội giết người thân thích, tội phản quốc</t>
        </is>
      </c>
    </row>
    <row r="20305">
      <c r="A20305" t="inlineStr">
        <is>
          <t>Vaterrecht</t>
        </is>
      </c>
      <c r="B20305" t="inlineStr"/>
      <c r="C20305" t="inlineStr"/>
      <c r="D20305" t="inlineStr">
        <is>
          <t>chế độ gia trưởng, chế độ quyền cha, địa vị gia trưởng</t>
        </is>
      </c>
    </row>
    <row r="20306">
      <c r="A20306" t="inlineStr">
        <is>
          <t>Vaterschaft</t>
        </is>
      </c>
      <c r="B20306" t="inlineStr"/>
      <c r="C20306" t="inlineStr"/>
      <c r="D20306" t="inlineStr">
        <is>
          <t>cương vị làm cha, cương vị làm bố - - hàng cha mẹ, tư cách làm cha mẹ, quan hệ cha mẹ, dòng dõi - tư cách làm cha, địa vị làm cha, quan hệ cha con, gốc bề đằng cha, nguồn, nguồn tác giả = die Zuschreibung der Vaterschaft + = die Feststellung der Vaterschaft +</t>
        </is>
      </c>
    </row>
    <row r="20307">
      <c r="A20307" t="inlineStr">
        <is>
          <t>Vati</t>
        </is>
      </c>
      <c r="B20307" t="inlineStr"/>
      <c r="C20307" t="inlineStr"/>
      <c r="D20307" t="inlineStr">
        <is>
          <t>ba, cha, bố, thầy</t>
        </is>
      </c>
    </row>
    <row r="20308">
      <c r="A20308" t="inlineStr">
        <is>
          <t>Vatikan</t>
        </is>
      </c>
      <c r="B20308" t="inlineStr"/>
      <c r="C20308" t="inlineStr"/>
      <c r="D20308">
        <f> der Vatikan +</f>
        <v/>
      </c>
    </row>
    <row r="20309">
      <c r="A20309" t="inlineStr">
        <is>
          <t>veflochten</t>
        </is>
      </c>
      <c r="B20309" t="inlineStr"/>
      <c r="C20309" t="inlineStr"/>
      <c r="D20309" t="inlineStr">
        <is>
          <t>xen lẫn, dát vào, trang trí</t>
        </is>
      </c>
    </row>
    <row r="20310">
      <c r="A20310" t="inlineStr">
        <is>
          <t>Vegetarier</t>
        </is>
      </c>
      <c r="B20310" t="inlineStr"/>
      <c r="C20310" t="inlineStr"/>
      <c r="D20310" t="inlineStr">
        <is>
          <t>người ăn chay = der Fleischersatz für Vegetarier +</t>
        </is>
      </c>
    </row>
    <row r="20311">
      <c r="A20311" t="inlineStr">
        <is>
          <t>vegetarisch</t>
        </is>
      </c>
      <c r="B20311" t="inlineStr"/>
      <c r="C20311" t="inlineStr"/>
      <c r="D20311" t="inlineStr">
        <is>
          <t>ăn chay, chay</t>
        </is>
      </c>
    </row>
    <row r="20312">
      <c r="A20312" t="inlineStr">
        <is>
          <t>Vegetation</t>
        </is>
      </c>
      <c r="B20312" t="inlineStr"/>
      <c r="C20312" t="inlineStr"/>
      <c r="D20312" t="inlineStr">
        <is>
          <t>cây cối, cây cỏ, thực vật, sự sinh dưỡng, sùi = eine kümmerliche Vegetation +</t>
        </is>
      </c>
    </row>
    <row r="20313">
      <c r="A20313" t="inlineStr">
        <is>
          <t>vegetativ</t>
        </is>
      </c>
      <c r="B20313" t="inlineStr"/>
      <c r="C20313" t="inlineStr"/>
      <c r="D20313" t="inlineStr">
        <is>
          <t>thực vật, rau - sinh dưỡng, cây cỏ, vô vị</t>
        </is>
      </c>
    </row>
    <row r="20314">
      <c r="A20314" t="inlineStr">
        <is>
          <t>Vegetieren</t>
        </is>
      </c>
      <c r="B20314" t="inlineStr"/>
      <c r="C20314" t="inlineStr"/>
      <c r="D20314" t="inlineStr">
        <is>
          <t>cây cối, cây cỏ, thực vật, sự sinh dưỡng, sùi</t>
        </is>
      </c>
    </row>
    <row r="20315">
      <c r="A20315" t="inlineStr">
        <is>
          <t>vegetieren</t>
        </is>
      </c>
      <c r="B20315" t="inlineStr"/>
      <c r="C20315" t="inlineStr"/>
      <c r="D20315" t="inlineStr">
        <is>
          <t>mọc, sinh trưởng, sống một cuộc đời vô vị</t>
        </is>
      </c>
    </row>
    <row r="20316">
      <c r="A20316" t="inlineStr">
        <is>
          <t>Vehikel</t>
        </is>
      </c>
      <c r="B20316" t="inlineStr"/>
      <c r="C20316" t="inlineStr"/>
      <c r="D20316" t="inlineStr">
        <is>
          <t>thùng thưa, sọt - xe ô tô cọc cạch, máy bay ọp ẹp</t>
        </is>
      </c>
    </row>
    <row r="20317">
      <c r="A20317" t="inlineStr">
        <is>
          <t>Veilchen</t>
        </is>
      </c>
      <c r="B20317" t="inlineStr"/>
      <c r="C20317" t="inlineStr"/>
      <c r="D20317" t="inlineStr">
        <is>
          <t>đàn antô, cây hoa tím - màu tím</t>
        </is>
      </c>
    </row>
    <row r="20318">
      <c r="A20318" t="inlineStr">
        <is>
          <t>Vektor</t>
        </is>
      </c>
      <c r="B20318" t="inlineStr"/>
      <c r="C20318" t="inlineStr"/>
      <c r="D20318" t="inlineStr">
        <is>
          <t>vectơ, vật chủ trung gian</t>
        </is>
      </c>
    </row>
    <row r="20319">
      <c r="A20319" t="inlineStr">
        <is>
          <t>velar</t>
        </is>
      </c>
      <c r="B20319" t="inlineStr"/>
      <c r="C20319" t="inlineStr"/>
      <c r="D20319" t="inlineStr">
        <is>
          <t>vòm mềm</t>
        </is>
      </c>
    </row>
    <row r="20320">
      <c r="A20320" t="inlineStr">
        <is>
          <t>Velarlaut</t>
        </is>
      </c>
      <c r="B20320" t="inlineStr"/>
      <c r="C20320" t="inlineStr"/>
      <c r="D20320" t="inlineStr">
        <is>
          <t>âm vòm mềm</t>
        </is>
      </c>
    </row>
    <row r="20321">
      <c r="A20321" t="inlineStr">
        <is>
          <t>Velinpapier</t>
        </is>
      </c>
      <c r="B20321" t="inlineStr"/>
      <c r="C20321" t="inlineStr"/>
      <c r="D20321">
        <f> das Velinpapier +</f>
        <v/>
      </c>
    </row>
    <row r="20322">
      <c r="A20322" t="inlineStr">
        <is>
          <t>venerisch</t>
        </is>
      </c>
      <c r="B20322" t="inlineStr"/>
      <c r="C20322" t="inlineStr"/>
      <c r="D20322" t="inlineStr">
        <is>
          <t>giao cấu, hoa liễu</t>
        </is>
      </c>
    </row>
    <row r="20323">
      <c r="A20323" t="inlineStr">
        <is>
          <t>Ventil</t>
        </is>
      </c>
      <c r="B20323" t="inlineStr"/>
      <c r="C20323" t="inlineStr"/>
      <c r="D20323" t="inlineStr">
        <is>
          <t>chỗ thoát ra, lối ra, phương tiện thoả mãn..., cửa sông, dòng sông, dòng nước, thị trường, chỗ tiêu thụ, cửa hàng tiêu thụ, cửa hàng đại lý, đài phát thanh phụ - van, rađiô đèn điện tử, mảnh vỏ, cần bấm = das Ventil +</t>
        </is>
      </c>
    </row>
    <row r="20324">
      <c r="A20324" t="inlineStr">
        <is>
          <t>Ventilation</t>
        </is>
      </c>
      <c r="B20324" t="inlineStr"/>
      <c r="C20324" t="inlineStr"/>
      <c r="D20324" t="inlineStr">
        <is>
          <t>sự lưu thông, sự lưu hành, tổng số phát hành, tiền, đồng tiền, lưu số - sự thông gió, sự thông hơi, sự quạt, sự lọc bằng oxy, sự đưa ra bàn luận rộng rãi</t>
        </is>
      </c>
    </row>
    <row r="20325">
      <c r="A20325" t="inlineStr">
        <is>
          <t>Ventilator</t>
        </is>
      </c>
      <c r="B20325" t="inlineStr"/>
      <c r="C20325" t="inlineStr"/>
      <c r="D20325" t="inlineStr">
        <is>
          <t>ống bễ, người thổi, máy quạt gió - người hâm mộ, người say mê, cái quạt, cái quạt lúa, đuổi chim, cánh chim, cánh chân vịt, chân vịt, bản hướng gió - bộ thông gió, máy thông gió, quạt, cửa sổ thông gió, cửa thông hơi</t>
        </is>
      </c>
    </row>
    <row r="20326">
      <c r="A20326" t="inlineStr">
        <is>
          <t>ventilieren</t>
        </is>
      </c>
      <c r="B20326" t="inlineStr"/>
      <c r="C20326" t="inlineStr"/>
      <c r="D20326" t="inlineStr">
        <is>
          <t>thông gió, thông hơi, lọc bằng oxy, công bố, đưa ra bàn luận rộng rãi</t>
        </is>
      </c>
    </row>
    <row r="20327">
      <c r="A20327" t="inlineStr">
        <is>
          <t>ventrikular</t>
        </is>
      </c>
      <c r="B20327" t="inlineStr"/>
      <c r="C20327" t="inlineStr"/>
      <c r="D20327" t="inlineStr">
        <is>
          <t>tâm thất, não thất</t>
        </is>
      </c>
    </row>
    <row r="20328">
      <c r="A20328" t="inlineStr">
        <is>
          <t>verabscheuen</t>
        </is>
      </c>
      <c r="B20328" t="inlineStr"/>
      <c r="C20328" t="inlineStr"/>
      <c r="D20328" t="inlineStr">
        <is>
          <t>ghê tởm, ghét cay ghét đắng - không ưa, ghét mặt - ghét - ghét độc địa, chửi rủa, nguyền rủa - kinh tởm - buồn nôn, lộn mửa, tởm, ghê, chán, làm buồn nôn, làm lộn mửa, làm kinh tởm</t>
        </is>
      </c>
    </row>
    <row r="20329">
      <c r="A20329" t="inlineStr">
        <is>
          <t>Verabscheuung</t>
        </is>
      </c>
      <c r="B20329" t="inlineStr"/>
      <c r="C20329" t="inlineStr"/>
      <c r="D20329" t="inlineStr">
        <is>
          <t>sự ghét cay ghét đắng, sự ghê tởm, cái đáng ghét, cái đáng ghê tởm</t>
        </is>
      </c>
    </row>
    <row r="20330">
      <c r="A20330" t="inlineStr">
        <is>
          <t>Verabschiedung</t>
        </is>
      </c>
      <c r="B20330" t="inlineStr"/>
      <c r="C20330" t="inlineStr"/>
      <c r="D20330" t="inlineStr">
        <is>
          <t>sự dỡ hàng, sự bốc dỡ, sự nổ, sự phóng ra, sự bắn ra, sự đuổi ra, sự thải hồi, sự tha, sự thả, sự cho ra, sự cho về, sự giải tán, sự giải ngũ, sự tuôn ra, sự tháo ra, sự tiết ra - sự bốc ra, sự đổ ra, sự chảy ra, sự chảy mủ, sự trả hết, sự thanh toán, sự làm xong, sự hoàn thành, sự thực hiên, sự tẩy màu, thuốc tẩy màu, dung dịch tẩy màu, sự phóng điện, sự tháo điện - sự tha miễn, sự miễn trừ, sự tuyên bố tha, giấy chứng nhận tha miễn, giấy chứng nhận miễn trừ - buổi liên hoan chia tay, lời chúc tạm biệt, lời tam biệt - buổi tiễn đưa, buổi tiễn biệt = die Verabschiedung +</t>
        </is>
      </c>
    </row>
    <row r="20331">
      <c r="A20331" t="inlineStr">
        <is>
          <t>verachtend</t>
        </is>
      </c>
      <c r="B20331" t="inlineStr"/>
      <c r="C20331" t="inlineStr"/>
      <c r="D20331" t="inlineStr">
        <is>
          <t>khinh thường, coi thường, tỏ vẻ khinh bỉ, khinh người, khinh khỉnh</t>
        </is>
      </c>
    </row>
    <row r="20332">
      <c r="A20332" t="inlineStr">
        <is>
          <t>verachtenswert</t>
        </is>
      </c>
      <c r="B20332" t="inlineStr"/>
      <c r="C20332" t="inlineStr"/>
      <c r="D20332" t="inlineStr">
        <is>
          <t>hèn hạ, thấp hèn, đê tiện, đáng khinh, khốn khổ, khốn nạn - bần tiện</t>
        </is>
      </c>
    </row>
    <row r="20333">
      <c r="A20333" t="inlineStr">
        <is>
          <t>Verachtung</t>
        </is>
      </c>
      <c r="B20333" t="inlineStr"/>
      <c r="C20333" t="inlineStr"/>
      <c r="D20333" t="inlineStr">
        <is>
          <t>sự coi khinh, sự coi thường, sự bỉ, sự khinh rẻ, sự khinh miệt, sự xúc phạm, sự không tuân lệnh - sự ghen ghét, sự hiềm khích, sự thù oán, ác cảm, mối tức giận, mối hờn giận, sự sỉ nhục, sự lăng mạ, lời sỉ nhục, lời lăng mạ - sự khinh, sự khinh thị, thái độ khinh người, thái độ khinh khỉnh, thái độ không thèm, thái độ làm cao không thèm - sự khinh bỉ, đối tượng bị khinh bỉ</t>
        </is>
      </c>
    </row>
    <row r="20334">
      <c r="A20334" t="inlineStr">
        <is>
          <t>verallgemeinern</t>
        </is>
      </c>
      <c r="B20334" t="inlineStr"/>
      <c r="C20334" t="inlineStr"/>
      <c r="D20334" t="inlineStr">
        <is>
          <t>tổng quát hoá, khái quát hoá, phổ biến, nói chung, nói chung chung</t>
        </is>
      </c>
    </row>
    <row r="20335">
      <c r="A20335" t="inlineStr">
        <is>
          <t>verallgemeinert</t>
        </is>
      </c>
      <c r="B20335" t="inlineStr"/>
      <c r="C20335" t="inlineStr"/>
      <c r="D20335" t="inlineStr">
        <is>
          <t>tổng quát hoá, suy rộng</t>
        </is>
      </c>
    </row>
    <row r="20336">
      <c r="A20336" t="inlineStr">
        <is>
          <t>Verallgemeinerung</t>
        </is>
      </c>
      <c r="B20336" t="inlineStr"/>
      <c r="C20336" t="inlineStr"/>
      <c r="D20336" t="inlineStr">
        <is>
          <t>sự tổng quát hoá, sự tổng hợp, sự khái quát, sự suy rộng, điều tổng quát, điều khái quát</t>
        </is>
      </c>
    </row>
    <row r="20337">
      <c r="A20337" t="inlineStr">
        <is>
          <t>Veralten</t>
        </is>
      </c>
      <c r="B20337" t="inlineStr"/>
      <c r="C20337" t="inlineStr"/>
      <c r="D20337" t="inlineStr">
        <is>
          <t>sự không còn dùng nữa, tính cũ đi, sự teo dần</t>
        </is>
      </c>
    </row>
    <row r="20338">
      <c r="A20338" t="inlineStr">
        <is>
          <t>veralten</t>
        </is>
      </c>
      <c r="B20338" t="inlineStr"/>
      <c r="C20338" t="inlineStr"/>
      <c r="D20338" t="inlineStr">
        <is>
          <t>làm cho cũ, để ôi, để chớm thối, để chớm hỏng, làm cho rũ rích, làm thành nhạt nhẽo, làm cho mất hiệu lực, cũ đi, ôi đi, chớm thổi, chớm hỏng, thành cũ rích, thành nhạt nhẽo - mất hiệu lực, đái</t>
        </is>
      </c>
    </row>
    <row r="20339">
      <c r="A20339" t="inlineStr">
        <is>
          <t>veraltend</t>
        </is>
      </c>
      <c r="B20339" t="inlineStr"/>
      <c r="C20339" t="inlineStr"/>
      <c r="D20339" t="inlineStr">
        <is>
          <t>không còn dùng nữa, cũ đi, teo dần đi</t>
        </is>
      </c>
    </row>
    <row r="20340">
      <c r="A20340" t="inlineStr">
        <is>
          <t>veraltet</t>
        </is>
      </c>
      <c r="B20340" t="inlineStr"/>
      <c r="C20340" t="inlineStr"/>
      <c r="D20340" t="inlineStr">
        <is>
          <t>cổ, cổ xưa, cũ kỹ, không hợp thời - theo lối cổ, theo kiểu cổ, lỗi thời - - có vỏ cứng, có váng, cổ lỗ, cố chấp, thâm căn cố đế - chết, mất, quá cố, không còn tồn tại nữa - tắt, tan vỡ, không còn nữa, mai một, tuyệt giống, tuyệt chủng - không dùng nữa, cũ, đã lỗi thời, đã quá hạn, teo đi - không còn đúng mốt nữa - - không phải mốt, không còn mốt nữa, cổ lỗ sĩ - rách, xơ, sờn, không còn là mốt nữa, mệt lử, kiệt sức - gỉ, han, bạc thành màu gỉ sắt, lạc hậu, cùn, khàn, giận dữ, cau có, bực tức, ôi - quá hạn, quá cũ kỹ, quá già nua</t>
        </is>
      </c>
    </row>
    <row r="20341">
      <c r="A20341" t="inlineStr">
        <is>
          <t>Veranda</t>
        </is>
      </c>
      <c r="B20341" t="inlineStr"/>
      <c r="C20341" t="inlineStr"/>
      <c r="D20341" t="inlineStr">
        <is>
          <t>quảng trường, mái hiên, hiên - cổng, cổng vòm, hành lang, cổng vòm ở thành A-ten, trường phái cấm dục của Giê-non), triết lý cấm dục của Giê-non - hè = die offene Veranda +</t>
        </is>
      </c>
    </row>
    <row r="20342">
      <c r="A20342" t="inlineStr">
        <is>
          <t>verankern</t>
        </is>
      </c>
      <c r="B20342" t="inlineStr"/>
      <c r="C20342" t="inlineStr"/>
      <c r="D20342" t="inlineStr">
        <is>
          <t>neo lại, néo chặt, giữ chặt, níu chặt, bám chặt, bỏ neo, thả neo - buộc, cột, sắp xếp chỗ ngủ - ấn vào, đóng vào, gắn vào, ghi vào, ôm lấy, bao lấy - lập, thành lập, thiết lập, kiến lập, đặt, chứng minh, xác minh, đem vào, đưa vào, chính thức hoá, củng cố, làm vững chắc - móc bằng móc sắt, túm lấy, níu lấy, vật, vật lộn - buộc bằng dây, xích lại, bêu hình nộm, chế giễu, chuồn - = verankern +</t>
        </is>
      </c>
    </row>
    <row r="20343">
      <c r="A20343" t="inlineStr">
        <is>
          <t>verankert</t>
        </is>
      </c>
      <c r="B20343" t="inlineStr"/>
      <c r="C20343" t="inlineStr"/>
      <c r="D20343" t="inlineStr">
        <is>
          <t>lênh đênh trôi giạt, phiêu bạt &amp; ), không buộc, lênh đênh, trôi giạt</t>
        </is>
      </c>
    </row>
    <row r="20344">
      <c r="A20344" t="inlineStr">
        <is>
          <t>veranlagen</t>
        </is>
      </c>
      <c r="B20344" t="inlineStr"/>
      <c r="C20344" t="inlineStr"/>
      <c r="D20344" t="inlineStr">
        <is>
          <t>định giá để đánh thuế, đánh giá, ước định, định mức, đánh thuế, phạt</t>
        </is>
      </c>
    </row>
    <row r="20345">
      <c r="A20345" t="inlineStr">
        <is>
          <t>veranlagt</t>
        </is>
      </c>
      <c r="B20345" t="inlineStr"/>
      <c r="C20345" t="inlineStr"/>
      <c r="D20345" t="inlineStr">
        <is>
          <t>có ý sãn sàng, có ý thích, có ý thiên về, có khuynh hướng, có chiều hướng, nghiêng dốc - có tài = veranlagt + = ernst veranlagt + = praktisch veranlagt sein +</t>
        </is>
      </c>
    </row>
    <row r="20346">
      <c r="A20346" t="inlineStr">
        <is>
          <t>Veranlagung</t>
        </is>
      </c>
      <c r="B20346" t="inlineStr"/>
      <c r="C20346" t="inlineStr"/>
      <c r="D20346" t="inlineStr">
        <is>
          <t>sự định giá để đánh thuế, sự đánh giá, sự ước định, sự đánh thuế, mức định giá đánh thuế, thuế - khiếu, sở thích, xu hướng, khuynh hướng, cỏ ống, cỏ mần trầu, bãi cỏ - sự sắp xếp, sự sắp đặt, cách sắp xếp, cách bố trí, số nhiều) kế hoạch, sự chuẩn bị, cách bố trí lực lượng, sự dùng, sự tuỳ ý sử dụng, thiên hướng, ý định, tính tình, tâm tính - tính khí, sự bán, sự chuyển nhượng, sự nhượng lại, mệnh trời - thói quen, tập quán, thể chất, tạng người - đặc tính, khí chất, cách diễn đạt riêng, cách biểu hiện riêng, phong cách riêng, đặc ứng - tài, tài ba, tài năng, tài cán, người có tài, nhân tài, năng khiếu, những người đánh cuộc không chuyên, talăng = die Veranlagung + = die Veranlagung + = zu etwas Veranlagung haben +</t>
        </is>
      </c>
    </row>
    <row r="20347">
      <c r="A20347" t="inlineStr">
        <is>
          <t>veranlassen</t>
        </is>
      </c>
      <c r="B20347" t="inlineStr"/>
      <c r="C20347" t="inlineStr"/>
      <c r="D20347" t="inlineStr">
        <is>
          <t>cầm lại, đem lại, mang lại, xách lại, đưa lại, đưa ra, làm cho, gây cho - gây ra, gây nên, sinh ra, làm ra, tạo ra, bảo, khiến, sai - định, xác định, định rõ, quyết định, định đoạt, làm cho quyết định, làm cho có quyết tâm thôi thúc, làm mãn hạn, kết thúc, quyết tâm, kiên quyết, mãn hạn, hết hạn - 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khiến cho, sai ai, bảo ai, nhờ ai, to have got có, phải, sinh, đẻ, tìm hộ, mua hộ, xoay hộ, cung cấp - đến, tới, đạt đến, trở nên, trở thành, thành ra, đi đến chỗ, bắt đầu, cút đi, chuồn - khiến cho sãn sàng, khiến cho có ý thiên về, khiến cho có khuynh hướng, khiến cho có chiều hướng, có ý sãn sàng, có ý thích, có ý thiên về, có khuynh hướng, có chiều hướng - nghiêng đi, xiên đi, nghiêng mình, cúi đầu - xui, xui khiến, cảm, quy vào, kết luận - buộc chì, đổ chì, bọc chì, lợp chì, đặt thành cỡ, lânh đạo, lânh đạo bằng thuyết phục, dẫn đường, hướng dẫn, dẫn dắt, chỉ huy, đứng đầu, đưa đến, dẫn đến, trải qua - kéo dài, đánh trước tiên, hướng trả lời theo ý muốn bằng những câu hỏi khôn ngoan, đánh đầu tiên - làm, chế tạo, sắp đặt, xếp đặt, dọn, thu dọn, sửa soạn, chuẩn bị, thu, thực hiện, thi hành, bắt, bắt buộc, phong, bổ nhiệm, lập, tôn, ước lượng, đánh giá, định giá, trông thấy, hoàn thành - đạt được, làm được, đi được, thành, là, bằng, nghĩ, hiểu, đi, tiến, lên, xuống, ra ý, ra vẻ - là nguyên cớ - xúi giục, thúc giục, thúc đẩy, nhắc, gợi ý, gợi, gây - để, đặt, bỏ, đút, cho vào, đặt vào, sắp xếp, bắt phải, đem ra, dùng, sử dụng, diễn đạt, diễn tả, nói, dịch ra, cho là, gửi, đầu tư, cắm vào, đâm vào, bắn, lắp vào, chắp vào, tra vào, buộc vào - ném, đẩy, cho nhảy, cho phủ, cho đi tơ, đi về phía = veranlassen + = veranlassen + = veranlassen zu + = etwas veranlassen + = jemanden veranlassen + = jemanden veranlassen zu tun + = wir werden veranlassen, daß er kommt +</t>
        </is>
      </c>
    </row>
    <row r="20348">
      <c r="A20348" t="inlineStr">
        <is>
          <t>veranschaulichen</t>
        </is>
      </c>
      <c r="B20348" t="inlineStr"/>
      <c r="C20348" t="inlineStr"/>
      <c r="D20348" t="inlineStr">
        <is>
          <t>minh hoạ, làm rõ ý, in tranh ảnh, soi sáng, chiếu sáng, làm sáng tỏ, làm nổi tiếng, làm rạng danh - làm cho mắt trông thấy được, hình dung, mường tượng = sich veranschaulichen +</t>
        </is>
      </c>
    </row>
    <row r="20349">
      <c r="A20349" t="inlineStr">
        <is>
          <t>Veranschaulichung</t>
        </is>
      </c>
      <c r="B20349" t="inlineStr"/>
      <c r="C20349" t="inlineStr"/>
      <c r="D20349" t="inlineStr">
        <is>
          <t>sự làm cho mắt trông thấy được, sự hình dung, sự mường tượng</t>
        </is>
      </c>
    </row>
    <row r="20350">
      <c r="A20350" t="inlineStr">
        <is>
          <t>veranschlagen</t>
        </is>
      </c>
      <c r="B20350" t="inlineStr"/>
      <c r="C20350" t="inlineStr"/>
      <c r="D20350" t="inlineStr">
        <is>
          <t>định giá để đánh thuế, đánh giá, ước định, định mức, đánh thuế, phạt - tính, tính toán, tính trước, suy tính, dự tính, sắp xếp, sắp đặt, làm cho thích hợp, trông nom vào, tin vào, cậy vào, dựa vào, cho rằng, tin rằng, tưởng rằng - ước tính - ước lượng - đánh gia, định giá, coi, xem như, xếp loại, sắp hạng, được coi như, được xem như, được xếp loại, mắng mỏ, xỉ vả, mắng nhiếc tàn tệ, ret - đánh cước, đè nặng lên, bắt phải cố gắng, quy cho, chê, định chi phí kiện tụng = veranschlagen + = veranschlagen +</t>
        </is>
      </c>
    </row>
    <row r="20351">
      <c r="A20351" t="inlineStr">
        <is>
          <t>Veranschlagung</t>
        </is>
      </c>
      <c r="B20351" t="inlineStr"/>
      <c r="C20351" t="inlineStr"/>
      <c r="D20351" t="inlineStr">
        <is>
          <t>sự đánh giá, sự ước lượng, sự kính mến, sự quý trọng - tỷ lệ, tốc độ, giá, suất, mức, thuế địa phương, hạng, loại, sự sắp hạng, sự tiêu thụ - sự định giá, giá trị</t>
        </is>
      </c>
    </row>
    <row r="20352">
      <c r="A20352" t="inlineStr">
        <is>
          <t>veranstalten</t>
        </is>
      </c>
      <c r="B20352" t="inlineStr"/>
      <c r="C20352" t="inlineStr"/>
      <c r="D20352" t="inlineStr">
        <is>
          <t>sắp xếp, sắp đặt, sửa soạn, thu xếp, chuẩn bị, dàn xếp, hoà giải, cải biên, soạn lại, chỉnh hợp, lắp ráp, sắp xếp thành hàng ngũ chỉnh tề, đồng ý, thoả thuận, đứng thành hàng ngũ chỉnh tề - 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 - cấu tạo, thiết lập, lập thành nghiệp đoàn, đưa vào nghiệp đoàn, thành tổ chức, thành lập nghiệp đoàn, gia nhập nghiệp đoàn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ám ảnh, vương vấn, lưu luyến, truyền mãi, còn mãi mãi, lan nhanh, truyền đi - hướng về, nghĩ về, chạy trên tuyến đường, nhoè, thôi, phai, bạc, chảy, đầm đìa, lênh láng, dầm dề, rỉ rò, lên tới, đạt tới, trở nên, trở thành, có xu thế, có chiều hướng, tuột, ngược nước để đẻ, ứng cử - chạy thi, cho chạy đua, cho chạy, vượt qua, chọc thủng, phá vỡ, cầu, phó mặc, đi theo, đuổi theo, rượt theo, cho chảy, đổ vào khuôn, chỉ huy, điều khiển, quản lý, trông nom, xô vào, lao vào, đụng vào - đâm vào, chọc vào, luồn, đưa lướt đi, đổ tràn trề, đổ chứa chan, đổ lai láng, chảy đầm đìa, chảy ròng ròng, cho ra đồng cỏ, buôn lậu, khâu lược, gạch, vẽ, đặt, để cho chất đống, đem, đề cử, giới thiệu - ủng hộ - đưa lên sân khấu, dàn cảnh, mở, dễ đóng, dễ đưa lên sâu khấu, đi bằng xe ngựa chở khách</t>
        </is>
      </c>
    </row>
    <row r="20353">
      <c r="A20353" t="inlineStr">
        <is>
          <t>Veranstalter</t>
        </is>
      </c>
      <c r="B20353" t="inlineStr"/>
      <c r="C20353" t="inlineStr"/>
      <c r="D20353" t="inlineStr">
        <is>
          <t>người quản lý, quản đốc, giám đốc, người trông nom, người nội trợ - người tổ chức, người tổ chức nghiệp đoàn</t>
        </is>
      </c>
    </row>
    <row r="20354">
      <c r="A20354" t="inlineStr">
        <is>
          <t>Veranstaltung</t>
        </is>
      </c>
      <c r="B20354" t="inlineStr"/>
      <c r="C20354" t="inlineStr"/>
      <c r="D20354" t="inlineStr">
        <is>
          <t>sự sắp xếp, sự sắp đặt, cái được sắp xếp, cái được sắp đặt, số nhiều) sự thu xếp, sự chuẩn bị, sự dàn xếp, sự hoà giải, sự cải biên, sự soạn lại, bản cải tiến, bản soạn lại - sự chỉnh hợp, sự lắp ráp - sự việc, sự kiện, sự kiện quan trọng, cuộc đấu, cuộc thi, trường hợp, khả năng có thể xảy ra, kết quả, hậu quả - chức năng, số nhiều) nhiệm vụ, trách nhiệm, buổi lễ, buổi họp mặt chính thức, buổi họp mặt quan trọng, hàm, hàm số, chức - cuộc gặp gỡ - cuộc mít tinh, cuộc biểu tình, cuộc hội họp, hội nghị - sự tổ chức, sự cấu tạo, tổ chức, cơ quan - đảng, tiệc, buổi liên hoan, những người cùng đi, toán, đội, nhóm, bên, người tham gia, người tham dự = die ausverkaufte Veranstaltung +</t>
        </is>
      </c>
    </row>
    <row r="20355">
      <c r="A20355" t="inlineStr">
        <is>
          <t>verantworten</t>
        </is>
      </c>
      <c r="B20355" t="inlineStr"/>
      <c r="C20355" t="inlineStr"/>
      <c r="D20355">
        <f> sich verantworten + = etwas verantworten + = sich verantworten für +</f>
        <v/>
      </c>
    </row>
    <row r="20356">
      <c r="A20356" t="inlineStr">
        <is>
          <t>verantwortlich</t>
        </is>
      </c>
      <c r="B20356" t="inlineStr"/>
      <c r="C20356" t="inlineStr"/>
      <c r="D20356" t="inlineStr">
        <is>
          <t>chịu trách nhiệm, có trách nhiệm phải giải thích, có thể nói rõ được, có thể giải thích được - phải chịu, đáng chịu, tuân theo, vâng theo, dễ bảo, biết nghe theo, phục tùng - có thể trả lời được, có thể biện bác, có thẻ cãi lại được, có thể giải được, bảo đảm, bảo lãnh, đáp ứng, xứng với, đúng với, hợp với = verantwortlich + = verantwortlich + = nicht verantwortlich + = nicht verantwortlich + = verantwortlich machen + = verantwortlich sein für + = sich verantwortlich fühlen + = verantwortlich gemacht werden für +</t>
        </is>
      </c>
    </row>
    <row r="20357">
      <c r="A20357" t="inlineStr">
        <is>
          <t>Verantwortliche</t>
        </is>
      </c>
      <c r="B20357" t="inlineStr"/>
      <c r="C20357" t="inlineStr"/>
      <c r="D20357" t="inlineStr">
        <is>
          <t>cha đỡ đầu, mẹ đỡ đầu, người bảo đảm, người thuê quảng cáo, hãng thuê quảng cáo = der Verantwortliche +</t>
        </is>
      </c>
    </row>
    <row r="20358">
      <c r="A20358" t="inlineStr">
        <is>
          <t>Verantwortlichkeit</t>
        </is>
      </c>
      <c r="B20358" t="inlineStr"/>
      <c r="C20358" t="inlineStr"/>
      <c r="D20358" t="inlineStr">
        <is>
          <t>trách nhiệm, trách nhiệm phải giải thích - sự chịu trách nhiệm, sự tuân theo, sự dễ bảo, sự phục tùng - - trách nhiệm pháp lý, nghĩa vụ pháp lý, tiền nợ, khoản phải trả, khả năng bị, khả năng mắc, nguy cơ, cái gây khó khăn trở ngại, cái của nợ, cái nợ đời - gánh trách nhiệm, cái phải gánh vác</t>
        </is>
      </c>
    </row>
    <row r="20359">
      <c r="A20359" t="inlineStr">
        <is>
          <t>Verantwortung</t>
        </is>
      </c>
      <c r="B20359" t="inlineStr"/>
      <c r="C20359" t="inlineStr"/>
      <c r="D20359" t="inlineStr">
        <is>
          <t>trách nhiệm, gánh trách nhiệm, cái phải gánh vác - sự tín nhiệm, lòng tin, sự tin cậy, niềm hy vọng, kỳ vọng, sự tin tưởng, sự trông mong, sự giao phó, sự phó thác, sự uỷ thác, sự mua chịu, sự bán chịu, tơrơt = die Verantwortung tragen + = die Verantwortung abwälzen + = die Verantwortung übernehmen + = die Verantwortung auf sich nehmen + = ein hohes Maß an Verantwortung + = die Verantwortung für etwas tragen + = sich der Verantwortung entziehen + = jemanden zur Verantwortung ziehen + = jemandem die Verantwortung zuschieben +</t>
        </is>
      </c>
    </row>
    <row r="20360">
      <c r="A20360" t="inlineStr">
        <is>
          <t>verantwortungslos</t>
        </is>
      </c>
      <c r="B20360" t="inlineStr"/>
      <c r="C20360" t="inlineStr"/>
      <c r="D20360" t="inlineStr">
        <is>
          <t>thiếu tinh thần trách nhiệm, chưa đủ trách nhiệm, không chịu trách nhiệm - tinh nghịch, nghịch gợm, đùa giỡn, lung tung, bậy bạ, bừa bãi, vô cớ, không mục đích, phóng đãng, dâm đãng, dâm ô, bất chính, tốt tươi, sum sê, um tùm, lố lăng, loạn</t>
        </is>
      </c>
    </row>
    <row r="20361">
      <c r="A20361" t="inlineStr">
        <is>
          <t>verarbeiten</t>
        </is>
      </c>
      <c r="B20361" t="inlineStr"/>
      <c r="C20361" t="inlineStr"/>
      <c r="D20361" t="inlineStr">
        <is>
          <t>phân loại, sắp đặt có hệ thống, tóm tắt có hệ thống, suy nghĩ kỹ càng, sắp xếp trong óc, tiêu hoá, làm tiêu hoá, hiểu thấu, lĩnh hội, đồng hoá, nhịn, chịu đựng, nuốt, ninh, sắc - tiêu, tiêu hoá được - cầm, sờ mó, vận dụng, sử dụng, điều khiển, đối xử, đối đãi, luận giải, nghiên cứu, bàn về, quản lý, xử lý, chỉ huy, buôn bán - làm, chế tạo, sắp đặt, xếp đặt, dọn, thu dọn, sửa soạn, chuẩn bị, kiếm được, thu, gây ra, thực hiện, thi hành, khiến cho, làm cho, bắt, bắt buộc, phong, bổ nhiệm, lập, tôn, ước lượng - đánh giá, định giá, kết luận, đến, tới, trông thấy, hoàn thành, đạt được, làm được, đi được, thành, là, bằng, trở thành, trở nên, nghĩ, hiểu, đi, tiến, lên, xuống, ra ý, ra vẻ - chế biến gia công, kiện, in ximili, diễu hành, đi thành đoàn, đi thành đám rước = verarbeiten +</t>
        </is>
      </c>
    </row>
    <row r="20362">
      <c r="A20362" t="inlineStr">
        <is>
          <t>verarbeitet</t>
        </is>
      </c>
      <c r="B20362" t="inlineStr"/>
      <c r="C20362" t="inlineStr"/>
      <c r="D20362" t="inlineStr">
        <is>
          <t>xen lẫn, dát vào, trang trí - đã rèn, đã thuộc, đã bào kỹ, chạm trổ</t>
        </is>
      </c>
    </row>
    <row r="20363">
      <c r="A20363" t="inlineStr">
        <is>
          <t>Verarbeitung</t>
        </is>
      </c>
      <c r="B20363" t="inlineStr"/>
      <c r="C20363" t="inlineStr"/>
      <c r="D20363" t="inlineStr">
        <is>
          <t>sự tiêu hoá, khả năng tiêu hoá, sự hiểu thấu, sự lĩnh hội, sự ninh, sự sắc - sự làm, sự chế tạo, cách làm, cách chế tạo, sự tiến bộ, sự thành công, sự lớn lên, nguyên nhân tiến bộ, nguyên nhân thành công, đức tính, tài năng, yếu tố, giấy và thuốc lá đủ cuốn một điếu - mẻ, số lượng làm ra - sự vận dụng bằng tay, sự thao tác, sự lôi kéo, sự vận động - sự chế biến, sự gia công - sự làm việc, sự lên men, sự để lên men, sự hoạt động, sự chuyển vận, sự vận hành, sự dùng, sự khai thác, công trường, xưởng, tác dụng, công dụng, sự nhăn nhó - tài nghệ, sự khéo léo, tay nghề</t>
        </is>
      </c>
    </row>
    <row r="20364">
      <c r="A20364" t="inlineStr">
        <is>
          <t>verarmt</t>
        </is>
      </c>
      <c r="B20364" t="inlineStr"/>
      <c r="C20364" t="inlineStr"/>
      <c r="D20364" t="inlineStr">
        <is>
          <t>thiếu thốn, nghèo túng, cơ cực, thiếu, không có</t>
        </is>
      </c>
    </row>
    <row r="20365">
      <c r="A20365" t="inlineStr">
        <is>
          <t>Verarmung</t>
        </is>
      </c>
      <c r="B20365" t="inlineStr"/>
      <c r="C20365" t="inlineStr"/>
      <c r="D20365" t="inlineStr">
        <is>
          <t>sự bần cùng hoá, sự làm nghèo khổ, sự kiệt quệ, sự mất công dụng - = der Verarmung entreißen +</t>
        </is>
      </c>
    </row>
    <row r="20366">
      <c r="A20366" t="inlineStr">
        <is>
          <t>verarschen</t>
        </is>
      </c>
      <c r="B20366" t="inlineStr"/>
      <c r="C20366" t="inlineStr"/>
      <c r="D20366">
        <f> jemanden verarschen +</f>
        <v/>
      </c>
    </row>
    <row r="20367">
      <c r="A20367" t="inlineStr">
        <is>
          <t>Verb</t>
        </is>
      </c>
      <c r="B20367" t="inlineStr">
        <is>
          <t>Verb</t>
        </is>
      </c>
      <c r="C20367" t="inlineStr"/>
      <c r="D20367" t="inlineStr">
        <is>
          <t>động từ = Verb- +</t>
        </is>
      </c>
    </row>
    <row r="20368">
      <c r="A20368" t="inlineStr">
        <is>
          <t>verbal</t>
        </is>
      </c>
      <c r="B20368" t="inlineStr"/>
      <c r="C20368" t="inlineStr"/>
      <c r="D20368" t="inlineStr">
        <is>
          <t>từ, lời, bằng lời nói, bằng miệng, theo chữ một, từng chữ một, động từ, có nguồn động từ</t>
        </is>
      </c>
    </row>
    <row r="20369">
      <c r="A20369" t="inlineStr">
        <is>
          <t>Verband</t>
        </is>
      </c>
      <c r="B20369" t="inlineStr">
        <is>
          <t>Verb</t>
        </is>
      </c>
      <c r="C20369" t="inlineStr"/>
      <c r="D20369" t="inlineStr">
        <is>
          <t>sự kết hợp, sự liên hợp, sự liên kết, sự liên đới, sự kết giao, sự giao thiệp, sự liên tưởng, hội, hội liên hiệp, đoàn thể, công ty, quần hợp, môn bóng đá association foot-ball) - băng - sự ghép lại, sự gắn lại, sự trói lại, sự buộc lại, sự bó lại, sự đóng sách, bìa sách, đường viền - dây đai, đay buộc, ) mối quan hệ, mối ràng buộc, giao kèo, khế ước, lời cam kết, phiếu nợ, bông, gông cùm, xiềng xích, sự tù tội, sự gửi vào kho, kiểu xây ghép - vật nối, trụ chống, thanh giằng, đôi, dây đeo quần, dây brơten, dây căng trống, cái khoan quay tay, cái vặn ốc quay tay brace and bit), dấu ngoặc ôm, dây lèo - côngbin, xanhđica, máy liên hợp, máy gặt đập combine harvester) - sự thành lập liên đoàn, liên đoàn, sự thành lập liên bang, liên bang - sự hình thành, sự tạo thành, sự lập nên, hệ thống tổ chức, cơ cấu, sự bố trí quân sự, sự dàn quân, đội hình, thành hệ, sự cấu tạo - dây buộc, dải buộc, dây ràng buộc, chỉ buộc, chữ ghép, gạch nối, luyến âm - cái nhẫn, cái đai, vòng tròn, vũ đài, môn quyền anh, nơi biểu diễn, vòng người vây quanh, vòng cây bao quanh, quầng, nhóm, bọn, ổ, nghiệp đoàn, cacten, nhóm chính trị, phe phái, bọn đánh cá ngựa chuyên nghiệp - vòng, vòng đai, vòng gỗ hằng năm, bộ chuông, chùm chuông, tiếng chuông, sự rung chuông, tiếng chuông điện thoại, sự gọi dây nói, tiếng rung, tiếng rung ngân, tiếng leng keng, vẻ - xã hội, lối sống xã hội, tầng lớp thượng lưu, tầng lớp quan sang chức trọng, sự giao du, sự làm bạn, tình bạn bè - Xanhđica, công đoàn, tổ chức cung cấp bài báo, nhóm uỷ viên ban đặc trách, nhóm người thuê cung chỗ săn, nhóm người thuê chung chỗ câu - sự hợp nhất, liên minh, liên hiệp, sự nhất trí, sự cộng đồng, sự đoàn kết, sự hoà hợp, hiệp hội, đồng minh, sự kết hôn, hôn nhân, nhà tế bần, câu lạc bộ và hội tranh luận, trụ sở của hội tranh luận - thùng lắng bia, vải sợi pha lanh, vải sợi pha tơ, Răcco, ống nối - một, một cái, đơn vị = der Verband + = in Verband legen + = das Fliegen im Verband + = der militärische Verband +</t>
        </is>
      </c>
    </row>
    <row r="20370">
      <c r="A20370" t="inlineStr">
        <is>
          <t>verbannen</t>
        </is>
      </c>
      <c r="B20370" t="inlineStr">
        <is>
          <t>verb</t>
        </is>
      </c>
      <c r="C20370" t="inlineStr"/>
      <c r="D20370" t="inlineStr">
        <is>
          <t>cấm, cấm chỉ, nguyền rủa - đày đi, trục xuất, xua đuổi - phát vãng - đày ải &amp; ) - đuổi, làm bật ra, tống ra - đày, khai trừ, tẩy chay, loại ra ngoài - = verbannen + = verbannen +</t>
        </is>
      </c>
    </row>
    <row r="20371">
      <c r="A20371" t="inlineStr">
        <is>
          <t>verbannt</t>
        </is>
      </c>
      <c r="B20371" t="inlineStr"/>
      <c r="C20371" t="inlineStr"/>
      <c r="D20371" t="inlineStr">
        <is>
          <t>bị ruồng bỏ, bơ vơ, vô gia cư</t>
        </is>
      </c>
    </row>
    <row r="20372">
      <c r="A20372" t="inlineStr">
        <is>
          <t>Verbannte</t>
        </is>
      </c>
      <c r="B20372" t="inlineStr"/>
      <c r="C20372" t="inlineStr"/>
      <c r="D20372" t="inlineStr">
        <is>
          <t>người bị trục xuất, người bị đày - sự đày ải, sự đi đày, cảnh tha hương, sự xa cách quê hương lâu ngày, người bị đày ải, người đi đày</t>
        </is>
      </c>
    </row>
    <row r="20373">
      <c r="A20373" t="inlineStr">
        <is>
          <t>Verbannung</t>
        </is>
      </c>
      <c r="B20373" t="inlineStr">
        <is>
          <t>Verb</t>
        </is>
      </c>
      <c r="C20373" t="inlineStr"/>
      <c r="D20373" t="inlineStr">
        <is>
          <t>sự đày, sự trục xuất, sự xua đuổi - sự phát vãng - sự đày ải, sự đi đày, cảnh tha hương, sự xa cách quê hương lâu ngày, người bị đày ải, người đi đày - sự đày biệt xứ, sự bỏ xứ sở mà đi, sự từ bỏ quốc tịch - sự khai trừ, sự tẩy chay, sự loại ra ngoài - sự để ra ngoài vòng pháp luật, sự đày đi, sự cấm, sự bài trừ - sự loại bỏ, sự bỏ xó, sự bỏ riêng ra, sự giao, sự chuyển đến để tìm hiểu thêm, sự đổi đi xa, sự hạ tầng - sự chuyên chở, sự vận tải, sự đưa đi đày, tội đày, phiếu vận tải, vé = die Verbannung +</t>
        </is>
      </c>
    </row>
    <row r="20374">
      <c r="A20374" t="inlineStr">
        <is>
          <t>verbarrikadieren</t>
        </is>
      </c>
      <c r="B20374" t="inlineStr"/>
      <c r="C20374" t="inlineStr"/>
      <c r="D20374" t="inlineStr">
        <is>
          <t>làm trở ngại, ngăn chận, làm trở ngại sự thi hành, chặn đứng, chặn cản, hạn chế chi tiêu, hạn chế việc sử dụng, phản đối, gò vào khuôn, rập chữ nổi</t>
        </is>
      </c>
    </row>
    <row r="20375">
      <c r="A20375" t="inlineStr">
        <is>
          <t>verbauen</t>
        </is>
      </c>
      <c r="B20375" t="inlineStr">
        <is>
          <t>verb</t>
        </is>
      </c>
      <c r="C20375" t="inlineStr"/>
      <c r="D20375" t="inlineStr">
        <is>
          <t>làm hỏng, làm đổ nát, tàn phá, làm suy nhược, làm xấu đi, làm phá sản, dụ dỗ, cám dỗ, làm mất thanh danh, làm hư hỏng, ngã rập mặt xuống đất, đổ sập xuống, sụp đổ = verbauen +</t>
        </is>
      </c>
    </row>
    <row r="20376">
      <c r="A20376" t="inlineStr">
        <is>
          <t>Verben</t>
        </is>
      </c>
      <c r="B20376" t="inlineStr">
        <is>
          <t>Verb</t>
        </is>
      </c>
      <c r="C20376" t="inlineStr"/>
      <c r="D20376">
        <f> starke deutsche Verben + = unregelmäßige deutsche Verben + = unregelmäßige englische Verben + = die unregelmäßigen deutschen Verben +</f>
        <v/>
      </c>
    </row>
    <row r="20377">
      <c r="A20377" t="inlineStr">
        <is>
          <t>Verbergen</t>
        </is>
      </c>
      <c r="B20377" t="inlineStr"/>
      <c r="C20377" t="inlineStr"/>
      <c r="D20377" t="inlineStr">
        <is>
          <t>sự đánh đập, sự đánh đòn, sự ẩn náu, sự trốn tránh</t>
        </is>
      </c>
    </row>
    <row r="20378">
      <c r="A20378" t="inlineStr">
        <is>
          <t>verbergen</t>
        </is>
      </c>
      <c r="B20378" t="inlineStr">
        <is>
          <t>verb</t>
        </is>
      </c>
      <c r="C20378" t="inlineStr"/>
      <c r="D20378" t="inlineStr">
        <is>
          <t>chôn, chôn cất, mai táng, chôn vùi, che đi, phủ đi, giấu đi, quên đi - giấu kín, trữ - mặc áo choàng, che giấu, che đậy, đội lốt - giấu giếm, không nói đến, không kể đến, làm ngơ, làm như không biết, làm như không thấy, lờ đi, che giấu động cơ, giấu giếm ý định, giả vờ, giả trá, giả đạo đức - lột da, đánh đòn, trốn, ẩn nấp, náu, giữ kín, che khuất - đeo mặt nạ cho, che kín, nguỵ trang bằng lực lượng tương xứng, đứng cản đằng trước, mang mặt nạ giả trang - làm tối, làm mờ, làm không rõ, làm khó hiểu - che lấp, bị che khuất, bị che lấp - cất, giấu, tiết ra - che, che chở, bảo vệ, ẩn, núp, nấp - liệm, khâm liệm = verbergen + = verbergen + = sich verbergen +</t>
        </is>
      </c>
    </row>
    <row r="20379">
      <c r="A20379" t="inlineStr">
        <is>
          <t>Verbesserer</t>
        </is>
      </c>
      <c r="B20379" t="inlineStr"/>
      <c r="C20379" t="inlineStr"/>
      <c r="D20379" t="inlineStr">
        <is>
          <t>người cải tiến, người cải thiện, người luyện việc, chất gia tăng</t>
        </is>
      </c>
    </row>
    <row r="20380">
      <c r="A20380" t="inlineStr">
        <is>
          <t>verbessern</t>
        </is>
      </c>
      <c r="B20380" t="inlineStr">
        <is>
          <t>verb</t>
        </is>
      </c>
      <c r="C20380" t="inlineStr"/>
      <c r="D20380" t="inlineStr">
        <is>
          <t>đưa lên, đưa ra phía trước, đề xuất, đưa ra, đề bạt, thăng chức, làm cho tiến bộ, làm tiến mau, thúc đẩy, tăng, tăng lên, trả trước, đặt trước, cho vay, tiến lên, tiến tới, tiến bộ - làm tốt hơn, cải thiện, trở nên tốt hơn, được cải thiện - sửa cho tốt hơn, làm cho tốt hơn, bồi bổ, cải tạo, sửa đổi, thay đổi, bổ sung, cải tà quy chánh, bình phục, hồi phục sức khoẻ - cải tiến, vượt, hơn - sửa, sửa chữa, sửa chữa đúng, hiệu chỉnh, khiển trách, trách mắng, trừng phạt, trừng trị, làm mất tác hại - sửa lỗi - làm tăng, nâng cao, đề cao, làm nổi bật - trau dồi, mở mang, lợi dụng, tận dụng, được cải tiến - - vá, chữa, sửa sang, tu bổ, tu sửa, sửa lại, chỉnh đốn, làm cho khá hơn, sửa tính nết, sửa mình, tu tính, phục hồi - sửa cho thẳng, chỉnh lưu, cất lại, tinh cất, tách sóng, cầu trường - cải cách, cải lương, cải tổ, triệt bỏ - tái sinh, phục hưng, tự cải tạo - đọc lại, xem lại, duyệt lại, xét lại - đưa lên cấp bậc cao hn, nâng cấp = sich verbessern +</t>
        </is>
      </c>
    </row>
    <row r="20381">
      <c r="A20381" t="inlineStr">
        <is>
          <t>verbessernd</t>
        </is>
      </c>
      <c r="B20381" t="inlineStr"/>
      <c r="C20381" t="inlineStr"/>
      <c r="D20381" t="inlineStr">
        <is>
          <t>để sửa chữa, để hiệu chỉnh, để trừng phạt, để trừng trị, để làm mất tác hại</t>
        </is>
      </c>
    </row>
    <row r="20382">
      <c r="A20382" t="inlineStr">
        <is>
          <t>Verbesserung</t>
        </is>
      </c>
      <c r="B20382" t="inlineStr">
        <is>
          <t>Verb</t>
        </is>
      </c>
      <c r="C20382" t="inlineStr"/>
      <c r="D20382" t="inlineStr">
        <is>
          <t>sự tiến lên, sự tiến tới, sự tiến bộ, sự thúc đẩy, sự làm cho tiến lên, sự thăng chức, đề bạt, tiền nhận trước - sự làn cho tốt hơn, sự cải thiện - sự cải tà quy chánh, sự sửa đổi cho tốt hơn, sự bồi bổ cho tốt hơn, sự sửa đổi, sự bổ sung, sự bình phục, sự hồi phục sức khoẻ - sự làm tốt hơn, sự cải tiến, giá trị được tăng lên vì điều kiện địa phương - sự sửa, sự sửa chữa, sự hiệu chỉnh, sự trừng phạt, sự trừng trị, sự trừng giới, cái đúng, chỗ sửa - sự sửa lỗi - sự làm tăng, sự nâng cao, sự đề cao, sự làm nổi bật, sự tăng - làm cho tốt hơn, sự trau dồi, sự mở mang, sự sửa sang, sự đổi mới, sự tốt hơn, sự khá hơn, sự lợi dụng, sự tận dụng - - sự cải cách, sự cải lương, sự cải tạo, sự cải tổ - sự xem lại, sự xét lại, sự duyệt lại, sự sửa lại = die merkliche Verbesserung + = die fortlaufende Verbesserung +</t>
        </is>
      </c>
    </row>
    <row r="20383">
      <c r="A20383" t="inlineStr">
        <is>
          <t>verbeugen</t>
        </is>
      </c>
      <c r="B20383" t="inlineStr">
        <is>
          <t>verb</t>
        </is>
      </c>
      <c r="C20383" t="inlineStr"/>
      <c r="D20383" t="inlineStr">
        <is>
          <t>cúi xuống, cong xuống, uốn cong, làm cong, rẽ, hướng, hướng về, dồn về, khuất phục, bắt phải theo - quỳ gối = sich verbeugen +</t>
        </is>
      </c>
    </row>
    <row r="20384">
      <c r="A20384" t="inlineStr">
        <is>
          <t>Verbeugung</t>
        </is>
      </c>
      <c r="B20384" t="inlineStr">
        <is>
          <t>Verb</t>
        </is>
      </c>
      <c r="C20384" t="inlineStr"/>
      <c r="D20384" t="inlineStr">
        <is>
          <t>sự quỳ gối - sự tôn kính, lòng sùng kính, lòng kính trọng = die Verbeugung + = die tiefe Verbeugung +</t>
        </is>
      </c>
    </row>
    <row r="20385">
      <c r="A20385" t="inlineStr">
        <is>
          <t>verbeulen</t>
        </is>
      </c>
      <c r="B20385" t="inlineStr"/>
      <c r="C20385" t="inlineStr"/>
      <c r="D20385" t="inlineStr">
        <is>
          <t>xây thoải chân, đập, liên hồi, đập vỡ, nã pháo vào, hành hạ, ngược đãi, đánh đập, bóp méo, làm vẹt, làm mòn, đập liên hồi, đạp - rập hình nổi, làm cho có vết lõm, làm mẻ</t>
        </is>
      </c>
    </row>
    <row r="20386">
      <c r="A20386" t="inlineStr">
        <is>
          <t>verbiegen</t>
        </is>
      </c>
      <c r="B20386" t="inlineStr">
        <is>
          <t>verb</t>
        </is>
      </c>
      <c r="C20386" t="inlineStr"/>
      <c r="D20386" t="inlineStr">
        <is>
          <t>cúi xuống, cong xuống, uốn cong, làm cong, rẽ, hướng, hướng về, dồn về, khuất phục, bắt phải theo - vặn vẹo, bóp méo, làm méo mó, xuyên tạc - căng, làm căng thẳng, bắt làm việc quá sức, bắt làm việc căng quá, lợi dụng quá mức, vi phạm, lạm quyền, ôm, lọc, để ráo nước, làm méo, ra sức, rán sức, cố sức, gắng sức, cố gắng một cách ì ạch - vác ì ạch, căng ra, thẳng ra, kéo căng, lọc qua = sich verbiegen +</t>
        </is>
      </c>
    </row>
    <row r="20387">
      <c r="A20387" t="inlineStr">
        <is>
          <t>Verbiegung</t>
        </is>
      </c>
      <c r="B20387" t="inlineStr"/>
      <c r="C20387" t="inlineStr"/>
      <c r="D20387" t="inlineStr">
        <is>
          <t>sự lệch, sự chệch hướng, sự trẹo đi, độ lệch, sự đổi dạng, sự uốn xuống, sự võng xuống, độ uốn, độ võng - - sự vặn vẹo, sự bóp méo, sự làm méo mó, sự xuyên tạc, tình trạng không rõ và không chính xác</t>
        </is>
      </c>
    </row>
    <row r="20388">
      <c r="A20388" t="inlineStr">
        <is>
          <t>verbieten</t>
        </is>
      </c>
      <c r="B20388" t="inlineStr">
        <is>
          <t>verb</t>
        </is>
      </c>
      <c r="C20388" t="inlineStr"/>
      <c r="D20388" t="inlineStr">
        <is>
          <t>cấm, cấm chỉ, nguyền rủa - cài, then, chặn, ngăn cản, vạch đường kẻ, ghét, không ưa, kháng biện - ngăn cấm - khai trừ, huyền chức, ngăn chặn bằng cách bắn phá đường giao thông - đặt ra ngoài vòng pháp luật - - cấm đoán, bắt kiêng - phủ quyết, bác bỏ, nghiêm cấm = verbieten + = jemandem verbieten, etwas zu tun +</t>
        </is>
      </c>
    </row>
    <row r="20389">
      <c r="A20389" t="inlineStr">
        <is>
          <t>verbietend</t>
        </is>
      </c>
      <c r="B20389" t="inlineStr"/>
      <c r="C20389" t="inlineStr"/>
      <c r="D20389" t="inlineStr">
        <is>
          <t>để ngăn chặn, để hạn chế, để kiềm chế, để ngăn cấm, để cấm - sự cấm chỉ, sự khai trừ, sự huyền chức, sự ngăn chặn bằng cách bắn phá đường giao thông - cấm, cấm chỉ</t>
        </is>
      </c>
    </row>
    <row r="20390">
      <c r="A20390" t="inlineStr">
        <is>
          <t>Verbinden</t>
        </is>
      </c>
      <c r="B20390" t="inlineStr"/>
      <c r="C20390" t="inlineStr"/>
      <c r="D20390" t="inlineStr">
        <is>
          <t>sự buộc, sự thắt - sự buộc bằng dây da, sự liếc dao cạo, sự băng bằng băng dính</t>
        </is>
      </c>
    </row>
    <row r="20391">
      <c r="A20391" t="inlineStr">
        <is>
          <t>verbinden</t>
        </is>
      </c>
      <c r="B20391" t="inlineStr">
        <is>
          <t>verb</t>
        </is>
      </c>
      <c r="C20391" t="inlineStr"/>
      <c r="D20391" t="inlineStr">
        <is>
          <t>nhận làm chi nhánh, nhận làm hội viên, nhập, liên kết, xác định tư cách làm bố, xác định tư cách tác giả, tìm nguồn gốc - làm dính, dán lại, gắn lại bằng chất dính, làm thành chất dính, hoá thành chất dính - buộc dải, buộc băng, đóng đai, làm nẹp, kẻ, vạch, gạch, tụ họp thành đoàn, tụ họp thành toán, tụ họp thành bầy - băng bó - trói, buộc, bỏ lại, ký hợp đồng học nghề, ràng buộc, chấp nhận, thừa nhận, làm táo bón, đánh đai nẹp, đóng, tết quanh, kết lại với nhau, kết thành khối rắn, kẹt, táo bón - gửi vào kho, xây ghép - kết hợp, phối hợp, hoá hợp, tổ hợp - móc vào nhau, nối vào nhau, ràng buộc vào nhau - kết giao, liên hiệp, nối, chắp lại - buộc thành cặp, ghép thành cặp, kết đôi, nối hợp lại, ghép lại, cho cưới, cho lấy nhau, gắn liền, liên tưởng, mắc, lấy nhau, cưới nhau, giao cấu - lắp mộng đuôi én, khớp với nhau, ăn khớp chặt chẽ - buộc chặt, trói chặt, đóng chặt, dán mắt nhìn, tập trung, gán cho đổ cho, cài - đánh cá, câu cá, bắt cá, tìm, mò, câu, moi những điều bí mật, câu cá ở, đánh cá ở, bắt cá ở, rút, lấy, kéo, moi, đánh, bắt, nẹp, nối bằng thanh nối ray - - nối liền với nhau - nối lại, chắp, ghép, nối liền, thắt chặt, hợp nhất, kết thân, gia nhập, nhập vào, vào, tiếp với, gặp, đổ vào, đi theo, đến với, đến gặp, cùng tham gia, trở về, trở lại, nối lại với nhau, thắt chặt lại với nhau - kết hợp lại với nhau, liên hiệp với nhau, kết thân với nhau, gặp nhau, nối tiếp nhau, tham gia, tham dự, xen vào, giáp với nhau, tiếp giáp với nhau, nhập ngũ join up) - đan, together) nối chặt, gắn chặt, kết chặt, together) liên kết chặt chẽ, ràng buộc chặt chẽ, động tính từ quá khứ) có cấu trúc vững chắc, có cấu trúc chặt chẽ - cau, nhíu, nhăn - thắt - thẳng vào ách, lồng ách vào, cặp vào nhau, nối nhau, ép buộc, bắt phục tùng, bị buộc cặp với, bị ràng buộc với nhau = verbinden + = verbinden + = verbinden + = verbinden + = eng verbinden + = neu verbinden + = fest verbinden + = sich verbinden + = sich verbinden + = ehelich verbinden +</t>
        </is>
      </c>
    </row>
    <row r="20392">
      <c r="A20392" t="inlineStr">
        <is>
          <t>verbindend</t>
        </is>
      </c>
      <c r="B20392" t="inlineStr"/>
      <c r="C20392" t="inlineStr"/>
      <c r="D20392" t="inlineStr">
        <is>
          <t>liên tưởng - để nối tiếp, để liên kết, để tiếp hợp, có tính chất liên từ - để nối, để chấp, liên kết, nối, liên hợp - đế nối, liên quan đến sự giao cấu, để giao cấu</t>
        </is>
      </c>
    </row>
    <row r="20393">
      <c r="A20393" t="inlineStr">
        <is>
          <t>verbindlich</t>
        </is>
      </c>
      <c r="B20393" t="inlineStr">
        <is>
          <t>verb</t>
        </is>
      </c>
      <c r="C20393" t="inlineStr"/>
      <c r="D20393" t="inlineStr">
        <is>
          <t>lịch sự, nhã nhặn - tử tế, ân cần, có lòng tốt xử lý, để gia công, mềm - lệnh, sự uỷ nhiệm, sự uỷ thác - bắt buộc, cưỡng bách - hay giúp người, sẵn lòng giúp đỡ, sốt sắng - dịu ngọt, thơm dịu, khéo léo, ngọt ngào = verbindlich +</t>
        </is>
      </c>
    </row>
    <row r="20394">
      <c r="A20394" t="inlineStr">
        <is>
          <t>Verbindlichkeit</t>
        </is>
      </c>
      <c r="B20394" t="inlineStr">
        <is>
          <t>Verb</t>
        </is>
      </c>
      <c r="C20394" t="inlineStr"/>
      <c r="D20394" t="inlineStr">
        <is>
          <t>dây đai, đay buộc, ) mối quan hệ, mối ràng buộc, giao kèo, khế ước, lời cam kết, phiếu nợ, bông, gông cùm, xiềng xích, sự tù tội, sự gửi vào kho, sự liên kết, kiểu xây ghép - sự lịch sự, sự nhã nhặn, tác phong lịch sự, tác phong nhã nhặn - sự hứa hẹn, sự ước hẹn, sự cam kết, sự ràng buộc, sự hứa hôn, sự hứa gặp, sự thuê mướn, sự tuyển mộ, công việc làm, sự gài, sự giao chiến, cuộc đánh nhau - sự tử tế, sự ân cần, lòng tốt, điều tử tế, điều tốt, sự thân ái - trách nhiệm pháp lý, nghĩa vụ pháp lý, tiền nợ, khoản phải trả, khả năng bị, khả năng mắc, nguy cơ, cái gây khó khăn trở ngại, cái của nợ, cái nợ đời - tính dịu ngọt, tính thơm dịu, tính khéo léo, tính ngọt ngào = die Verbindlichkeit +</t>
        </is>
      </c>
    </row>
    <row r="20395">
      <c r="A20395" t="inlineStr">
        <is>
          <t>Verbindungs-</t>
        </is>
      </c>
      <c r="B20395" t="inlineStr"/>
      <c r="C20395" t="inlineStr"/>
      <c r="D20395" t="inlineStr">
        <is>
          <t>ở giữa, trung gian, đóng vai trò hoà giải</t>
        </is>
      </c>
    </row>
    <row r="20396">
      <c r="A20396" t="inlineStr">
        <is>
          <t>Verbindungsaufbau</t>
        </is>
      </c>
      <c r="B20396" t="inlineStr"/>
      <c r="C20396" t="inlineStr"/>
      <c r="D20396" t="inlineStr">
        <is>
          <t>cái bắt tay</t>
        </is>
      </c>
    </row>
    <row r="20397">
      <c r="A20397" t="inlineStr">
        <is>
          <t>Verbindungslinie</t>
        </is>
      </c>
      <c r="B20397" t="inlineStr"/>
      <c r="C20397" t="inlineStr"/>
      <c r="D20397" t="inlineStr">
        <is>
          <t>chỗ nối, điểm nối, đường nối</t>
        </is>
      </c>
    </row>
    <row r="20398">
      <c r="A20398" t="inlineStr">
        <is>
          <t>Verbindungsmann</t>
        </is>
      </c>
      <c r="B20398" t="inlineStr"/>
      <c r="C20398" t="inlineStr"/>
      <c r="D20398" t="inlineStr">
        <is>
          <t>người trung gian, người làm mối, người môi giới - người làm trung gian, người hoà giải, vật ở giữa, vật trung gian, hình thức trung gian, giai đoạn trung gian, phương tiện</t>
        </is>
      </c>
    </row>
    <row r="20399">
      <c r="A20399" t="inlineStr">
        <is>
          <t>Verbindungspunkt</t>
        </is>
      </c>
      <c r="B20399" t="inlineStr"/>
      <c r="C20399" t="inlineStr"/>
      <c r="D20399" t="inlineStr">
        <is>
          <t>sự nối liền, chỗ nối, điểm gặp nhau, tình hình, sự việc, thời cơ, mối hàn, mối nối, mối ghép</t>
        </is>
      </c>
    </row>
    <row r="20400">
      <c r="A20400" t="inlineStr">
        <is>
          <t>Verbindungsstelle</t>
        </is>
      </c>
      <c r="B20400" t="inlineStr"/>
      <c r="C20400" t="inlineStr"/>
      <c r="D20400" t="inlineStr">
        <is>
          <t>chỗ nối, điểm nối, đường nối - mối nối, đầu nối, khớp, mấu, đốt, khe nứt, thớ nứt, súc thịt, mối hàn, mối ghép, khớp nối, bản lề, ổ lưu manh, ổ gái điếm lén lút, tiệm lén hút, hắc điếm - sự nối liền, sự gặp nhau, chỗ gặp nhau, ga đầu mối - điểm gặp nhau, tình hình, sự việc, thời cơ</t>
        </is>
      </c>
    </row>
    <row r="20401">
      <c r="A20401" t="inlineStr">
        <is>
          <t>verbissen</t>
        </is>
      </c>
      <c r="B20401" t="inlineStr"/>
      <c r="C20401" t="inlineStr"/>
      <c r="D20401" t="inlineStr">
        <is>
          <t>gan góc, gan lì, lì lợm, ngoan cường, bền bỉ, kiên trì, dai dẳng, vô cùng, hết sức, rất, lắm, cực kỳ - dữ tợn, tàn nhẫn, nhẫn tâm, ác nghiệt, không lay chuyển được</t>
        </is>
      </c>
    </row>
    <row r="20402">
      <c r="A20402" t="inlineStr">
        <is>
          <t>Verbissenheit</t>
        </is>
      </c>
      <c r="B20402" t="inlineStr"/>
      <c r="C20402" t="inlineStr"/>
      <c r="D20402" t="inlineStr">
        <is>
          <t>tính gan góc, tính gan lì, tính lì lợm, tính ngoan cường, tính bền bỉ, tính kiên trì, tính dai dẳng</t>
        </is>
      </c>
    </row>
    <row r="20403">
      <c r="A20403" t="inlineStr">
        <is>
          <t>verbittern</t>
        </is>
      </c>
      <c r="B20403" t="inlineStr"/>
      <c r="C20403" t="inlineStr"/>
      <c r="D20403" t="inlineStr">
        <is>
          <t>làm tăng, làm trầm trọng, làm bực tức, làm cáu tiết, làm tức giận - - làm đắng, làm cay đắng, làm chua xót, làm đau lòng, làm quyết liệt, làm gay gắt, làm sâu sắc - cho thuốc độc vào, đánh thuốc độc, làm nhiễm độc, đầu độc - bỏ thuốc độc vào, tẩm thuốc độc, làm thành độc địa - - trở nên chua, lên men</t>
        </is>
      </c>
    </row>
    <row r="20404">
      <c r="A20404" t="inlineStr">
        <is>
          <t>verbittert</t>
        </is>
      </c>
      <c r="B20404" t="inlineStr">
        <is>
          <t>verb</t>
        </is>
      </c>
      <c r="C20404" t="inlineStr"/>
      <c r="D20404" t="inlineStr">
        <is>
          <t>đắng, cay đắng, chua xót, đau đớn, đau khổ, thảm thiết, chua cay, gay gắt, ác liệt, quyết liệt, rét buốt = verbittert sein +</t>
        </is>
      </c>
    </row>
    <row r="20405">
      <c r="A20405" t="inlineStr">
        <is>
          <t>Verbitterung</t>
        </is>
      </c>
      <c r="B20405" t="inlineStr"/>
      <c r="C20405" t="inlineStr"/>
      <c r="D20405" t="inlineStr">
        <is>
          <t>vị đắng, sự cay đắng, sự chua xót, sự đau đớn, sự đau khổ, sự chua cay, sự gay gắt, tính ác liệt, sự rét buốt - sự làm đắng, sự làm cay đắng, sự làm chua xót, sự làm đau lòng, sự làm quyết liệt, sự làm gay gắt, sự làm sâu sắc, sự làm bực tức</t>
        </is>
      </c>
    </row>
    <row r="20406">
      <c r="A20406" t="inlineStr">
        <is>
          <t>verblassen</t>
        </is>
      </c>
      <c r="B20406" t="inlineStr">
        <is>
          <t>verb</t>
        </is>
      </c>
      <c r="C20406" t="inlineStr"/>
      <c r="D20406" t="inlineStr">
        <is>
          <t>héo đi, tàn đi, nhạt đi, phai đi, mất dần, mờ dần, biến dần, làm phai màu, làm bạc màu, truyền hình, tăng thành không rõ nữa, giảm thành không rõ = verblassen +</t>
        </is>
      </c>
    </row>
    <row r="20407">
      <c r="A20407" t="inlineStr">
        <is>
          <t>Verbleib</t>
        </is>
      </c>
      <c r="B20407" t="inlineStr"/>
      <c r="C20407" t="inlineStr"/>
      <c r="D20407" t="inlineStr">
        <is>
          <t>chỗ ở, ni ở, ni có thể tìm thấy</t>
        </is>
      </c>
    </row>
    <row r="20408">
      <c r="A20408" t="inlineStr">
        <is>
          <t>verbleichen</t>
        </is>
      </c>
      <c r="B20408" t="inlineStr"/>
      <c r="C20408" t="inlineStr"/>
      <c r="D20408" t="inlineStr">
        <is>
          <t>héo đi, tàn đi, nhạt đi, phai đi, mất dần, mờ dần, biến dần, làm phai màu, làm bạc màu, truyền hình, tăng thành không rõ nữa, giảm thành không rõ</t>
        </is>
      </c>
    </row>
    <row r="20409">
      <c r="A20409" t="inlineStr">
        <is>
          <t>verblenden</t>
        </is>
      </c>
      <c r="B20409" t="inlineStr">
        <is>
          <t>verb</t>
        </is>
      </c>
      <c r="C20409" t="inlineStr"/>
      <c r="D20409" t="inlineStr">
        <is>
          <t>làm đui mù, làm loà mắt, làm mù quáng, đi liều, vặn ẩu - bịt mắt - làm loá mắt, làm chói mắt, làm hoa mắt, làm quáng mắt &amp; ), làm sững sờ, làm kinh ngạc, sơn nguỵ trang - làm cuồng dại, làm mê tít, làm mê đắm = verblenden +</t>
        </is>
      </c>
    </row>
    <row r="20410">
      <c r="A20410" t="inlineStr">
        <is>
          <t>verblendet</t>
        </is>
      </c>
      <c r="B20410" t="inlineStr"/>
      <c r="C20410" t="inlineStr"/>
      <c r="D20410" t="inlineStr">
        <is>
          <t>ngu ngốc, ngốc nghếch, đần độn</t>
        </is>
      </c>
    </row>
    <row r="20411">
      <c r="A20411" t="inlineStr">
        <is>
          <t>Verblendung</t>
        </is>
      </c>
      <c r="B20411" t="inlineStr"/>
      <c r="C20411" t="inlineStr"/>
      <c r="D20411" t="inlineStr">
        <is>
          <t>sự đui mù, sự mù quáng - sự đánh lừa, sự lừa dối, sự lừa bịp, sự lừa gạt, sự bị lừa, sự bị lừa gạt, ảo tưởng, ảo giác - sự đương đầu, sự lật, sự quay, cổ áo màu, cửa tay màu, sự phủ lên mặt ngoài, sự tráng lên mặt ngoài, khả năng, sự thông thạo, động tác quay - sự làm cuồng dại, sự làm mê tít, sự làm mê đắm</t>
        </is>
      </c>
    </row>
    <row r="20412">
      <c r="A20412" t="inlineStr">
        <is>
          <t>verbluten</t>
        </is>
      </c>
      <c r="B20412" t="inlineStr"/>
      <c r="C20412" t="inlineStr"/>
      <c r="D20412" t="inlineStr">
        <is>
          <t>chảy máu, mất máu, rỉ nhựa, đổ máu, hy sinh, lấy máu, bòn rút, ) hút máu hút mủ, dốc túi, xuỳ tiền ra, bị bòn rút, thương xót, đau đớn</t>
        </is>
      </c>
    </row>
    <row r="20413">
      <c r="A20413" t="inlineStr">
        <is>
          <t>verbolzen</t>
        </is>
      </c>
      <c r="B20413" t="inlineStr"/>
      <c r="C20413" t="inlineStr"/>
      <c r="D20413" t="inlineStr">
        <is>
          <t>sàng, rây, điều tra, xem xét, đóng cửa bằng then, cài chốt, ngốn, nuốt chửng, ăn vội, chạy trốn, chạy lao đi, lồng lên, ly khai, không ủng hộ đường lối của đảng</t>
        </is>
      </c>
    </row>
    <row r="20414">
      <c r="A20414" t="inlineStr">
        <is>
          <t>verborgen</t>
        </is>
      </c>
      <c r="B20414" t="inlineStr">
        <is>
          <t>verb</t>
        </is>
      </c>
      <c r="C20414" t="inlineStr"/>
      <c r="D20414" t="inlineStr">
        <is>
          <t>đui mù, không nhìn thấy, không thấy được, mù quáng, không có lối ra, cụt, không rõ ràng, khó thấy, khó nhìn, say bí tỉ blind drunk) - che đậy, giấu giếm, vụng trộm - - bí mật, mật, khó hiểu, kín đáo - - ngầm, ngấm ngần, âm ỉ, ẩn, tiềm tàng - tối, tối tăm, mờ, mờ mịt, không rõ nghĩa, tối nghĩa, không có tiếng tăm, ít người biết đến - ẩn dật, xa lánh mọi người, hẻo lánh, ít người qua lại, đã về hưu, đã thôi - thầm kín, riêng tư, kín mồm kín miệng, khuất nẻo, cách biệt - hay giấu giếm, hay giữ kẽ - ranh mãnh, mánh lới, láu cá, quỷ quyệt, giả nhân giả nghĩa, tâm ngẩm tầm ngầm, hay đùa ác, hay châm biếm - cho vay, cho mượn, thêm phần, thêm vào = verborgen liegen + = sich verborgen halten +</t>
        </is>
      </c>
    </row>
    <row r="20415">
      <c r="A20415" t="inlineStr">
        <is>
          <t>Verborgenheit</t>
        </is>
      </c>
      <c r="B20415" t="inlineStr"/>
      <c r="C20415" t="inlineStr"/>
      <c r="D20415" t="inlineStr">
        <is>
          <t>sự giấu giếm, sự che giấu, sự che đậy, chỗ ẩn náu, chỗ giấu giếm - bóng tối, cảnh tối tăm, màu sạm, màu đen sạm, tình trạng mơ hồ, tình trạng không rõ ràng, tình trạng không minh bạch, sự dốt nát, sự ngu dốt, sự không hay biết gì, sự bí mật - sự kín đáo, sự đen tối, sự ám muội, sự nham hiểm, sự cay độc</t>
        </is>
      </c>
    </row>
    <row r="20416">
      <c r="A20416" t="inlineStr">
        <is>
          <t>verbrannt</t>
        </is>
      </c>
      <c r="B20416" t="inlineStr"/>
      <c r="C20416" t="inlineStr"/>
      <c r="D20416" t="inlineStr">
        <is>
          <t>bị cháy, bị đốt, khê, rám nắng, sạm nắng, nung chín</t>
        </is>
      </c>
    </row>
    <row r="20417">
      <c r="A20417" t="inlineStr">
        <is>
          <t>Verbrauch</t>
        </is>
      </c>
      <c r="B20417" t="inlineStr"/>
      <c r="C20417" t="inlineStr"/>
      <c r="D20417" t="inlineStr">
        <is>
          <t>sự tiêu thụ, sự tiêu dùng, sự tiêu diệt, sự tiêu huỷ, sự tàn phá, bệnh lao phổi - số lượng tiêu dùng, món tiền tiêu đi, phí tổn</t>
        </is>
      </c>
    </row>
    <row r="20418">
      <c r="A20418" t="inlineStr">
        <is>
          <t>verbrauchen</t>
        </is>
      </c>
      <c r="B20418" t="inlineStr">
        <is>
          <t>verb</t>
        </is>
      </c>
      <c r="C20418" t="inlineStr"/>
      <c r="D20418" t="inlineStr">
        <is>
          <t>thiêu, đốt, cháy hết, tàn phá, dùng, tiêu thụ, lãng phí, bỏ phí, làm hao mòn, làm héo hon, làm khô héo, làm tiều tuỵ, cháy đi, tan nát hết, chết dần, hao mòn, héo hon, mòn mỏi, tiều tuỵ - xua tan, làm tiêu tan, phung phí, tiêu mòn, uổng phí, làm tản mạn, làm lãng, nội động từ, tiêu tan, chơi bời phóng đãng - hoàn thành, kết thúc, làm xong, dùng hết, ăn hết, ăn sạch, sang sửa lần cuối cùng, hoàn chỉnh sự giáo dục của, giết chết, cho đi đời, làm mệt nhoài, làm cho không còn giá trị gì nữa - tiêu, tiêu pha, tốn, qua, sống qua, làm dịu đi, làm nguôi đi, làm hết đà, làm hết, làm kiệt, tiêu phí, gãy, mất, tiêu tiền, tàn, hết, đẻ trứng - bỏ qua, để lỡ, bỏ hoang, làm hao mòn dần, làm hư hỏng, làm mất phẩm chất, trôi qua - mang, đeo, mặc, để, đội, dùng mòn, dùng cũ, dùng hỏng, làm cho tiều tuỵ, làm cho hao mòn, phá hoại dần &amp; ), dùng mãi cho quen, dùng mãi cho vừa, dùng mãi cho khớp, có - tỏ, tỏ ra, mòn đi, bị mòn, bị dùng hỏng, cũ đi, dần dần quen, dần dần vừa, dùng được, dần dần trở nên = sich verbrauchen + = im voraus verbrauchen + = sich nutzlos verbrauchen +</t>
        </is>
      </c>
    </row>
    <row r="20419">
      <c r="A20419" t="inlineStr">
        <is>
          <t>Verbraucher</t>
        </is>
      </c>
      <c r="B20419" t="inlineStr">
        <is>
          <t>Verb</t>
        </is>
      </c>
      <c r="C20419" t="inlineStr"/>
      <c r="D20419" t="inlineStr">
        <is>
          <t>người tiêu dùng, người tiêu thụ = der Verbraucher +</t>
        </is>
      </c>
    </row>
    <row r="20420">
      <c r="A20420" t="inlineStr">
        <is>
          <t>verbraucht</t>
        </is>
      </c>
      <c r="B20420" t="inlineStr">
        <is>
          <t>verb</t>
        </is>
      </c>
      <c r="C20420" t="inlineStr"/>
      <c r="D20420" t="inlineStr">
        <is>
          <t>đã rút hết không khí, kiệt sức, mệt lử, bạc màu - đã đi, đã đi khỏi, đã trôi qua, đã qua, mất hết, hết hy vọng, chết - mệt, mệt mỏi, nhọc, chán = verbraucht + = verbraucht +</t>
        </is>
      </c>
    </row>
    <row r="20421">
      <c r="A20421" t="inlineStr">
        <is>
          <t>Verbrechen</t>
        </is>
      </c>
      <c r="B20421" t="inlineStr">
        <is>
          <t>Verb</t>
        </is>
      </c>
      <c r="C20421" t="inlineStr"/>
      <c r="D20421" t="inlineStr">
        <is>
          <t>tội ác, tội lỗi, sự vi phạm qui chế - - điều ác, điều hiểm ác hành động bất lương, hành động gian tà - hành động xấu, việc làm có hại - sự làm điều trái, điều trái, điều sai lầm, việc xấu, điều phạm pháp, tội = das Verbrechen + = ein Verbrechen begehen +</t>
        </is>
      </c>
    </row>
    <row r="20422">
      <c r="A20422" t="inlineStr">
        <is>
          <t>Verbrecher</t>
        </is>
      </c>
      <c r="B20422" t="inlineStr">
        <is>
          <t>Verb</t>
        </is>
      </c>
      <c r="C20422" t="inlineStr"/>
      <c r="D20422" t="inlineStr">
        <is>
          <t>người bị kết án tù, người tù - kẻ phạm tội, tội phạm - kẻ có tội, thủ phạm, bị cáo - kẻ phạm pháp, người chểnh mảng, người lơ là nhiệm vụ - chín mé, người phạm tội ác - kẻ cướp, găngxtơ - người làm điều ác, kẻ bất lương, kẻ gian tà - thằng du côn, tên vô lại, tên kẻ cướp = der geständige Verbrecher +</t>
        </is>
      </c>
    </row>
    <row r="20423">
      <c r="A20423" t="inlineStr">
        <is>
          <t>verbrecherisch</t>
        </is>
      </c>
      <c r="B20423" t="inlineStr"/>
      <c r="C20423" t="inlineStr"/>
      <c r="D20423" t="inlineStr">
        <is>
          <t>có tội, phạm tội, tội ác - phạm tội ác, đầy tội ác - hay làm hại, ác, hiểm ác - xúc phạm, làm tổn thương, lăng nhục, sỉ nhục, táo bạo, vô nhân đạo, quá chừng, thái quá, mãnh liệt, ác liệt</t>
        </is>
      </c>
    </row>
    <row r="20424">
      <c r="A20424" t="inlineStr">
        <is>
          <t>Verbrechertum</t>
        </is>
      </c>
      <c r="B20424" t="inlineStr">
        <is>
          <t>Verb</t>
        </is>
      </c>
      <c r="C20424" t="inlineStr"/>
      <c r="D20424" t="inlineStr">
        <is>
          <t>sự phạm tội, sự có tội, tính chất trọng tội = das organisierte Verbrechertum +</t>
        </is>
      </c>
    </row>
    <row r="20425">
      <c r="A20425" t="inlineStr">
        <is>
          <t>Verbreiten</t>
        </is>
      </c>
      <c r="B20425" t="inlineStr"/>
      <c r="C20425" t="inlineStr"/>
      <c r="D20425" t="inlineStr">
        <is>
          <t>sự để lộ ra, sự tiết lộ</t>
        </is>
      </c>
    </row>
    <row r="20426">
      <c r="A20426" t="inlineStr">
        <is>
          <t>verbreiten</t>
        </is>
      </c>
      <c r="B20426" t="inlineStr">
        <is>
          <t>verb</t>
        </is>
      </c>
      <c r="C20426" t="inlineStr"/>
      <c r="D20426" t="inlineStr">
        <is>
          <t>ném đi vứt lại, trao đổi qua lại, bàn tán - vẽ huy hiệu lên, tô điểm bằng huy hiệu, tuyên dương công đức, ca ngợi, + forth, out, abroad) công bố, truyền đi khắp nơi, tô điểm, làm hào nhoáng - tung ra khắp nơi, gieo rắc, truyền đi rộng rãi, phát thanh - truyền, đồn, truyền bá, phổ biến, khuếch tán, tràn, lan - giải tán, phân tán, xua tan, làm tan tác, rải rắc, gieo vãi, tán sắc, tan tác - để lộ ra, tiết lộ - chấm, đánh dấu chấm, rải rác, lấm chấm, đánh, nện - tuôn ra, trào ra, toả ra, thổ lộ - hạ thuỷ, ném, phóng, quăng, liệng, mở, phát động, giáng, ban bố, khởi đầu, khai trương, đưa ta, giới thiệu ra, bắt đầu dấn vào, lao vào - loan - công bố, ban hành - truyền giống, nhân giống, truyền lại, lan truyền, sinh sản, sinh sôi nảy nở - tung, rải, rắc, gieo, đuổi chạy tán loạn, làm tan, toả, lia, quét - - trải, căng, giăng ra, bày ra, kéo dài thời gian, bày, bày lên bàn, phết, đập bẹt, trải ra, căng ra, truyền đi, lan đi, bay đi, tản ra - thông tục hoá, tầm thường hoá = verbreiten + = verbreiten + = verbreiten + = verbreiten + = verbreiten + = verbreiten + = sich verbreiten + = sich verbreiten + = sich verbreiten + = sich weitläufig verbreiten +</t>
        </is>
      </c>
    </row>
    <row r="20427">
      <c r="A20427" t="inlineStr">
        <is>
          <t>Verbreiter</t>
        </is>
      </c>
      <c r="B20427" t="inlineStr"/>
      <c r="C20427" t="inlineStr"/>
      <c r="D20427" t="inlineStr">
        <is>
          <t>người truyền bá - người xuất bản, nhà xuất bản, chủ báo</t>
        </is>
      </c>
    </row>
    <row r="20428">
      <c r="A20428" t="inlineStr">
        <is>
          <t>verbreitern</t>
        </is>
      </c>
      <c r="B20428" t="inlineStr"/>
      <c r="C20428" t="inlineStr"/>
      <c r="D20428" t="inlineStr">
        <is>
          <t>mở rộng, nới rộng, làm rộng ra, rộng ra - làm cho rộng ra, nới rộng ra, làm lan rộng, khuếch trưng, mở ra, lan rộng</t>
        </is>
      </c>
    </row>
    <row r="20429">
      <c r="A20429" t="inlineStr">
        <is>
          <t>verbreitet</t>
        </is>
      </c>
      <c r="B20429" t="inlineStr">
        <is>
          <t>verb</t>
        </is>
      </c>
      <c r="C20429" t="inlineStr"/>
      <c r="D20429" t="inlineStr">
        <is>
          <t>được tung ra khắp nơi, được gieo rắc, được truyền đi rộng rãi, qua đài phát thanh, được phát thanh, tung ra khắp nơi - thường thấy, thịnh hành, đang lưu hành - lan tràn, lưu hành, hoành hành, có nhiều, đầy dẫy = es wurde überall verbreitet +</t>
        </is>
      </c>
    </row>
    <row r="20430">
      <c r="A20430" t="inlineStr">
        <is>
          <t>Verbreitung</t>
        </is>
      </c>
      <c r="B20430" t="inlineStr">
        <is>
          <t>Verb</t>
        </is>
      </c>
      <c r="C20430" t="inlineStr"/>
      <c r="D20430" t="inlineStr">
        <is>
          <t>sự lưu thông, sự lưu hành, tổng số phát hành, tiền, đồng tiền, lưu số - sự truyền tin, sự truyền bá, sự phổ biến, sự khuếch tán, sự rườm rà, sự dài dòng - tính khuếch tán, tính rườm rà, tính dài dòng - sự giải tán, sự phân tán, chất làm phân tán, sự xua tan, sự làm tản mạn, sự làm tan tác, sự tan tác, sự rải rác, sự gieo vãi, sự gieo rắc, sự lan truyền, sự tán sắc, độ tán sắc - độ phân tán - - sự phân bổ, sự phân phối, sự phân phát, sự rắc, sự rải, sự sắp xếp, sự xếp loại, sự phân loại, bỏ chữ - sự mở rộng, sự tăng lên, sự khuếch trương, phần mở rộng, phần thêm vào, ảnh phóng to - sự công bố, sự ban bố, sự ban hành - sự truyền giống, sự nhân giống, sự truyền, sự truyền lại - sự trải ra, sự căng ra, sự giăng ra, sải cánh, chiều rộng, khoảng rộng, sự sổ ra, khăn trải, hai trang báo liền mặt, ảnh in suốt trang báo, dòng chữ chạy dài suốt trang báo - bữa tiệc linh đình, bữa ăn thịnh soạn, lãi sản xuất, chất phết lên bánh, sự phô trương, sự huênh hoang = die weite Verbreitung + = die allgemeine Verbreitung + = die öffentliche Verbreitung +</t>
        </is>
      </c>
    </row>
    <row r="20431">
      <c r="A20431" t="inlineStr">
        <is>
          <t>Verbrennen</t>
        </is>
      </c>
      <c r="B20431" t="inlineStr"/>
      <c r="C20431" t="inlineStr"/>
      <c r="D20431" t="inlineStr">
        <is>
          <t>sự đốt, sự thiêu, sự khê, sự khét, sự nung, mẻ gạch, sự sôi nổi, sự hăng hái, nhiệt tình</t>
        </is>
      </c>
    </row>
    <row r="20432">
      <c r="A20432" t="inlineStr">
        <is>
          <t>verbrennen</t>
        </is>
      </c>
      <c r="B20432" t="inlineStr">
        <is>
          <t>verb</t>
        </is>
      </c>
      <c r="C20432" t="inlineStr"/>
      <c r="D20432" t="inlineStr">
        <is>
          <t>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rải than xỉ - hoả táng, đốt ra tro - làm cháy bùng, cháy bùng, bốc cháy - đun gần sôi, tráng nước sôi scald out) - làm cháy sém, đốt sạch phá, phá sạch, tiêu thổ, làm đau lòng, xỉ vả làm đau lòng, đay nghiến làm đau lòng, nói mỉa làm đau lòng, bị cháy sém, mở hết tốc lực - thuộc, đánh đòn đau, thuộc được, sạn lại, rám nắng = gänzlich verbrennen +</t>
        </is>
      </c>
    </row>
    <row r="20433">
      <c r="A20433" t="inlineStr">
        <is>
          <t>Verbrennung</t>
        </is>
      </c>
      <c r="B20433" t="inlineStr">
        <is>
          <t>Verb</t>
        </is>
      </c>
      <c r="C20433" t="inlineStr"/>
      <c r="D20433" t="inlineStr">
        <is>
          <t>sự đốt, sự thiêu, sự khê, sự khét, sự nung, mẻ gạch, sự sôi nổi, sự hăng hái, nhiệt tình - sự đốt cháy, sự cháy - sự hoả táng, sự đốt ra tro - - người hát rong skald), chỗ bỏng - sự cháy sém, chỗ cháy sém = die Verbrennung +</t>
        </is>
      </c>
    </row>
    <row r="20434">
      <c r="A20434" t="inlineStr">
        <is>
          <t>Verbrennungsofen</t>
        </is>
      </c>
      <c r="B20434" t="inlineStr"/>
      <c r="C20434" t="inlineStr"/>
      <c r="D20434" t="inlineStr">
        <is>
          <t>lò đốt rác, lò thiêu, lò hoả táng, người thiêu, người hoả táng</t>
        </is>
      </c>
    </row>
    <row r="20435">
      <c r="A20435" t="inlineStr">
        <is>
          <t>verbriefen</t>
        </is>
      </c>
      <c r="B20435" t="inlineStr"/>
      <c r="C20435" t="inlineStr"/>
      <c r="D20435" t="inlineStr">
        <is>
          <t>ban đặc quyền, thuê mướn, xe cộ</t>
        </is>
      </c>
    </row>
    <row r="20436">
      <c r="A20436" t="inlineStr">
        <is>
          <t>verbrieft</t>
        </is>
      </c>
      <c r="B20436" t="inlineStr"/>
      <c r="C20436" t="inlineStr"/>
      <c r="D20436" t="inlineStr">
        <is>
          <t>được trao cho, được ban cho, được phong cho, quyền sở hữu bất di bất dịch</t>
        </is>
      </c>
    </row>
    <row r="20437">
      <c r="A20437" t="inlineStr">
        <is>
          <t>verbringen</t>
        </is>
      </c>
      <c r="B20437" t="inlineStr">
        <is>
          <t>verb</t>
        </is>
      </c>
      <c r="C20437" t="inlineStr"/>
      <c r="D20437" t="inlineStr">
        <is>
          <t>tiêu, tiêu pha, dùng, tốn, qua, sống qua, làm dịu đi, làm nguôi đi, làm hết đà, làm hết, làm kiệt, tiêu phí, gãy, mất, tiêu tiền, tàn, hết, đẻ trứng = verbringen + = verbringen + = müßig verbringen +</t>
        </is>
      </c>
    </row>
    <row r="20438">
      <c r="A20438" t="inlineStr">
        <is>
          <t>Verbum</t>
        </is>
      </c>
      <c r="B20438" t="inlineStr">
        <is>
          <t>Verb</t>
        </is>
      </c>
      <c r="C20438" t="inlineStr"/>
      <c r="D20438" t="inlineStr">
        <is>
          <t>động từ = das Verbum infinitum +</t>
        </is>
      </c>
    </row>
    <row r="20439">
      <c r="A20439" t="inlineStr">
        <is>
          <t>verbummeln</t>
        </is>
      </c>
      <c r="B20439" t="inlineStr"/>
      <c r="C20439" t="inlineStr"/>
      <c r="D20439" t="inlineStr">
        <is>
          <t>để thất lạc, để lẫn mất</t>
        </is>
      </c>
    </row>
    <row r="20440">
      <c r="A20440" t="inlineStr">
        <is>
          <t>Verbund</t>
        </is>
      </c>
      <c r="B20440" t="inlineStr"/>
      <c r="C20440" t="inlineStr"/>
      <c r="D20440" t="inlineStr">
        <is>
          <t>hợp chất, từ ghép, khoảng đất rào kín</t>
        </is>
      </c>
    </row>
    <row r="20441">
      <c r="A20441" t="inlineStr">
        <is>
          <t>verbunden</t>
        </is>
      </c>
      <c r="B20441" t="inlineStr">
        <is>
          <t>verb</t>
        </is>
      </c>
      <c r="C20441" t="inlineStr"/>
      <c r="D20441" t="inlineStr">
        <is>
          <t>bị bịt mắt, mù quáng - liên minh, liên hiệp - nối, tiếp, chắp, ghép, hợp lại, liên kết, kết hợp - - mạch lạc, có quan hệ vơi, có họ hàng với, liên thông - chung = verbunden + = eng verbunden + = fest verbunden + = nicht verbunden + = verbunden sein mit + = paarweise verbunden + = jemandem sehr verbunden sein +</t>
        </is>
      </c>
    </row>
    <row r="20442">
      <c r="A20442" t="inlineStr">
        <is>
          <t>Verbundenheit</t>
        </is>
      </c>
      <c r="B20442" t="inlineStr">
        <is>
          <t>Verb</t>
        </is>
      </c>
      <c r="C20442" t="inlineStr"/>
      <c r="D20442" t="inlineStr">
        <is>
          <t>sự làm ảnh hưởng đến, sự làm tác động đến, tình cảm, cảm xúc, + towards, for) lòng yêu thương, sự yêu mến, thiện ý, bệnh tật, bệnh hoạn, affection towards khuynh hướng - thiện ý về, tính chất, thuộc tính, trạng thái cơ thể, lối sống - sự đoàn kết, sự liên kết, tình đoàn kết = die brüderliche Verbundenheit +</t>
        </is>
      </c>
    </row>
    <row r="20443">
      <c r="A20443" t="inlineStr">
        <is>
          <t>Verdacht</t>
        </is>
      </c>
      <c r="B20443" t="inlineStr"/>
      <c r="C20443" t="inlineStr"/>
      <c r="D20443" t="inlineStr">
        <is>
          <t>sự ngờ, sự nghi ngờ, sự ngờ vực, tí, chút = Verdacht hegen + = Verdacht schöpfen + = in Verdacht stehen + = der dringende Verdacht + = einen Verdacht hegen + = über jeden Verdacht erhaben +</t>
        </is>
      </c>
    </row>
    <row r="20444">
      <c r="A20444" t="inlineStr">
        <is>
          <t>verdammen</t>
        </is>
      </c>
      <c r="B20444" t="inlineStr"/>
      <c r="C20444" t="inlineStr"/>
      <c r="D20444" t="inlineStr">
        <is>
          <t>làm tàn, làm khô héo, làm thui chột, làm nổ tung, phá, phá hoại, làm tan vỡ, làm mất danh dự, gây hoạ, nguyền rủa - kết án, kết tội, xử, xử phạt, chỉ trích, chê trách, lên án, quy tội, bắt buộc, ép, tịch thu, thải, loại bỏ đi, chạy, tuyên bố hết hy vọng, tuyên bố không chữa được - chửi rủa, báng bổ, động tính từ quá khứ) làm khổ sở, làm đau đớn, trục xuất ra khỏi giáo hội - chê, la ó, làm hại, làn nguy hại, làm thất bại, đày địa ngục, bắt chịu hình phạt đời đời, đoạ đày - mạng, chửi rủa durn) - động tính từ quá khứ) đoạ đày, bắt phải chịu, ra lệnh, hạ lệnh - chê bai, bài xích, đày xuống địa ngục</t>
        </is>
      </c>
    </row>
    <row r="20445">
      <c r="A20445" t="inlineStr">
        <is>
          <t>verdammend</t>
        </is>
      </c>
      <c r="B20445" t="inlineStr"/>
      <c r="C20445" t="inlineStr"/>
      <c r="D20445" t="inlineStr">
        <is>
          <t>khiến cho bị chỉ trích, khiến cho bị đày địa ngục, khiến cho bị đoạ đày - chê trách, chỉ trích, kết tội, làm hại, làm nguy hại, làm thất bại, đoạ đày, nguyền rủa, chửi rủa</t>
        </is>
      </c>
    </row>
    <row r="20446">
      <c r="A20446" t="inlineStr">
        <is>
          <t>verdammenswert</t>
        </is>
      </c>
      <c r="B20446" t="inlineStr"/>
      <c r="C20446" t="inlineStr"/>
      <c r="D20446" t="inlineStr">
        <is>
          <t>đáng trách, đáng tội, đáng đoạ đày, đáng ghét, đáng nguyền rủa, ghê tởm</t>
        </is>
      </c>
    </row>
    <row r="20447">
      <c r="A20447" t="inlineStr">
        <is>
          <t>verdammt</t>
        </is>
      </c>
      <c r="B20447" t="inlineStr"/>
      <c r="C20447" t="inlineStr"/>
      <c r="D20447" t="inlineStr">
        <is>
          <t>đáng nguyền rủa, đáng cho trời đánh thánh vật - thần thánh, thiêng liêng, hạnh phúc sung sướng, may mắn, quỷ quái - vấy máu, đẫm máu, dính máu, chảy máu, có đổ máu, tàn bạo, khát máu, thích đổ máu, thích giết người bloody minded), đỏ như máu, uộc bloody, hết sức, vô cùng, chết tiệt, trời đánh thánh vật - đang nở hoa, tươi đẹp, tươi như hoa nở, đang ở thời kỳ rực rỡ, đang ở thời kỳ tươi đẹp nhất, quá, quá đỗi, quá chừng - bị đày địa ngục, bị đoạ đày, đáng ghét, ghê tởm, quá lắm, cực kỳ - đỏ ửng, hồng hào, khoẻ mạnh, hơi đỏ, đỏ hoe, hung hung đỏ = verdammt! + = verdammt ähnlich + = es hat verdammt weh getan +</t>
        </is>
      </c>
    </row>
    <row r="20448">
      <c r="A20448" t="inlineStr">
        <is>
          <t>Verdammung</t>
        </is>
      </c>
      <c r="B20448" t="inlineStr"/>
      <c r="C20448" t="inlineStr"/>
      <c r="D20448" t="inlineStr">
        <is>
          <t>sự chê trách nghiêm khắc, sự chỉ trích, sự chê bai, sự la ó, tội đày địa ngục, kiếp đoạ đày, sự nguyền rủa, sự chửi rủa</t>
        </is>
      </c>
    </row>
    <row r="20449">
      <c r="A20449" t="inlineStr">
        <is>
          <t>Verdammungs-</t>
        </is>
      </c>
      <c r="B20449" t="inlineStr"/>
      <c r="C20449" t="inlineStr"/>
      <c r="D20449" t="inlineStr">
        <is>
          <t>khiến cho bị chỉ trích, khiến cho bị đày địa ngục, khiến cho bị đoạ đày</t>
        </is>
      </c>
    </row>
    <row r="20450">
      <c r="A20450" t="inlineStr">
        <is>
          <t>verdampfen</t>
        </is>
      </c>
      <c r="B20450" t="inlineStr"/>
      <c r="C20450" t="inlineStr"/>
      <c r="D20450" t="inlineStr">
        <is>
          <t>làm bay hơi, làm khô, bay hơi, tan biến, biến mất, chết - làm cho bốc hơi, xì, bơm, bốc hơi, lên hơi</t>
        </is>
      </c>
    </row>
    <row r="20451">
      <c r="A20451" t="inlineStr">
        <is>
          <t>Verdampfer</t>
        </is>
      </c>
      <c r="B20451" t="inlineStr"/>
      <c r="C20451" t="inlineStr"/>
      <c r="D20451" t="inlineStr">
        <is>
          <t>máy bay hơi, máy cô - bình xì, bình bơm, bộ bay hơi, bộ phối khí</t>
        </is>
      </c>
    </row>
    <row r="20452">
      <c r="A20452" t="inlineStr">
        <is>
          <t>Verdampfung</t>
        </is>
      </c>
      <c r="B20452" t="inlineStr"/>
      <c r="C20452" t="inlineStr"/>
      <c r="D20452" t="inlineStr">
        <is>
          <t>sự làm bay hơi, sự bay hơi, sự làm khô - sự bốc hơi, sự xì, sự bơm, phép chữa bằng hơi</t>
        </is>
      </c>
    </row>
    <row r="20453">
      <c r="A20453" t="inlineStr">
        <is>
          <t>verdanken</t>
        </is>
      </c>
      <c r="B20453" t="inlineStr"/>
      <c r="C20453" t="inlineStr"/>
      <c r="D20453" t="inlineStr">
        <is>
          <t>nợ, hàm ơn, có được, nhờ ở = jemandem etwas zu verdanken haben +</t>
        </is>
      </c>
    </row>
    <row r="20454">
      <c r="A20454" t="inlineStr">
        <is>
          <t>verdauen</t>
        </is>
      </c>
      <c r="B20454" t="inlineStr"/>
      <c r="C20454" t="inlineStr"/>
      <c r="D20454" t="inlineStr">
        <is>
          <t>phân loại, sắp đặt có hệ thống, tóm tắt có hệ thống, suy nghĩ kỹ càng, sắp xếp trong óc, tiêu hoá, làm tiêu hoá, hiểu thấu, lĩnh hội, đồng hoá, nhịn, chịu đựng, nuốt, ninh, sắc - tiêu, tiêu hoá được - ăn, cam chịu</t>
        </is>
      </c>
    </row>
    <row r="20455">
      <c r="A20455" t="inlineStr">
        <is>
          <t>verdaulich</t>
        </is>
      </c>
      <c r="B20455" t="inlineStr"/>
      <c r="C20455" t="inlineStr"/>
      <c r="D20455" t="inlineStr">
        <is>
          <t>tiêu hoá được = leicht verdaulich +</t>
        </is>
      </c>
    </row>
    <row r="20456">
      <c r="A20456" t="inlineStr">
        <is>
          <t>Verdaulichkeit</t>
        </is>
      </c>
      <c r="B20456" t="inlineStr"/>
      <c r="C20456" t="inlineStr"/>
      <c r="D20456" t="inlineStr">
        <is>
          <t>tính tiêu hoá được</t>
        </is>
      </c>
    </row>
    <row r="20457">
      <c r="A20457" t="inlineStr">
        <is>
          <t>Verdauung</t>
        </is>
      </c>
      <c r="B20457" t="inlineStr"/>
      <c r="C20457" t="inlineStr"/>
      <c r="D20457" t="inlineStr">
        <is>
          <t>sự tiêu hoá, khả năng tiêu hoá, sự hiểu thấu, sự lĩnh hội, sự ninh, sự sắc = die gute Verdauung + = die Verdauung fördern + = die schlechte Verdauung +</t>
        </is>
      </c>
    </row>
    <row r="20458">
      <c r="A20458" t="inlineStr">
        <is>
          <t>Verdeck</t>
        </is>
      </c>
      <c r="B20458" t="inlineStr"/>
      <c r="C20458" t="inlineStr"/>
      <c r="D20458" t="inlineStr">
        <is>
          <t>mũ trùm đầu, huy hiệu học vị, mui xe, miếng da trùm đầu, Capô = das Verdeck + = das Verdeck + = das Verdeck + = das Verdeck +</t>
        </is>
      </c>
    </row>
    <row r="20459">
      <c r="A20459" t="inlineStr">
        <is>
          <t>verdecken</t>
        </is>
      </c>
      <c r="B20459" t="inlineStr"/>
      <c r="C20459" t="inlineStr"/>
      <c r="D20459" t="inlineStr">
        <is>
          <t>trùm chăn, đắp chăn, ỉm đi, bịt đi, làm cho không nghe thấy, làm nghẹt, phá, làm lấp tiếng đi, phủ lên, che phủ, hứng gió của, phạt tung chăn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trá hình, cải trang, nguỵ trang - lột da, đánh đòn, trốn, ẩn nấp, náu, giấu giếm, giữ kín, che khuất - đội mũ trùm đầu, đậy mui lại, che bằng mui - đeo mặt nạ cho, che kín, nguỵ trang bằng lực lượng tương xứng, đứng cản đằng trước, mang mặt nạ giả trang - làm tắc, làm bế tắc, làm nghẽn, ngăn, lấp, cản trở, gây trở ngại, phá rối - che lấp, bị che khuất, bị che lấp - chắn, chuyển một cuốn tiểu thuyết, một vở kịch) thành bản phim, giần, sàng, lọc, nghiên cứu và thẩm tra lý lịch, được chiếu - che bóng, làm tối sầm, làm sa sầm, đánh bóng, + forth) báo điểm trước, làm mờ hiện ra, theo dõi, dò - dán lớp gỗ tốt bên ngoài, đắp một lớp áo mịn ở mặt ngoài, che giấu dưới bề ngoài</t>
        </is>
      </c>
    </row>
    <row r="20460">
      <c r="A20460" t="inlineStr">
        <is>
          <t>Verdeckung</t>
        </is>
      </c>
      <c r="B20460" t="inlineStr"/>
      <c r="C20460" t="inlineStr"/>
      <c r="D20460" t="inlineStr">
        <is>
          <t>sự che khuất, sự che lấp</t>
        </is>
      </c>
    </row>
    <row r="20461">
      <c r="A20461" t="inlineStr">
        <is>
          <t>Verderb</t>
        </is>
      </c>
      <c r="B20461" t="inlineStr"/>
      <c r="C20461" t="inlineStr"/>
      <c r="D20461" t="inlineStr">
        <is>
          <t>sự đổ nát, sự suy đồi, sự tiêu tan, sự phá sản, sự thất bại, nguyên nhân phá sản, nguyên nhân đổ nát, số nhiều) tàn tích, cảnh đổ nát, cảnh điêu tàn</t>
        </is>
      </c>
    </row>
    <row r="20462">
      <c r="A20462" t="inlineStr">
        <is>
          <t>Verderben</t>
        </is>
      </c>
      <c r="B20462" t="inlineStr"/>
      <c r="C20462" t="inlineStr"/>
      <c r="D20462" t="inlineStr">
        <is>
          <t>nguyên nhân suy sụp, sự suy sụp, tai ương, bả, thuốc độc - sự phá hoại, sự phá huỷ, sự tiêu diệt, tình trạng bị tàn phá, tình trạng bị tiêu diệt, nguyên nhân huỷ diệt, nguyên nhân suy vi, nguyên nhân gây ra cái chết - thiên mệnh, định mệnh, số mệnh, số phận, thần mệnh, điều tất yếu, điều không thể tránh được, nghiệp chướng, sự chết, sự huỷ diệt - sự diệt vong, cái chết vĩnh viễn, kiếp trầm luân, kiếp đoạ đày - sự đổ nát, sự suy đồi, sự tiêu tan, sự phá sản, sự thất bại, nguyên nhân phá sản, nguyên nhân đổ nát, số nhiều) tàn tích, cảnh đổ nát, cảnh điêu tàn - sự tan nát, sự sụp đổ, sự tiêu ma - sự tháo, sự cởi, sự mở, sự xoá, sự huỷ, sự làm đồi truỵ, sự làm hư hỏng, sự làm hại đến thanh danh, cái phá hoại, cái làm đồi truỵ, cái làm hư hỏng = ins Verderben rennen +</t>
        </is>
      </c>
    </row>
    <row r="20463">
      <c r="A20463" t="inlineStr">
        <is>
          <t>verderben</t>
        </is>
      </c>
      <c r="B20463" t="inlineStr"/>
      <c r="C20463" t="inlineStr"/>
      <c r="D20463" t="inlineStr">
        <is>
          <t>lẫn, quẫn, rối trí, thối, hỏng, ung, làm lẫn, làm quẫn, làm rối óc, làm thối, làm hỏng, làm ung - pha, pha trộn, àm giả mạo - làm cho trở thành dã man, làm cho thành lai căng, trở thành dã man, trở thành lai căng - làm tàn, làm khô héo, làm thui chột, làm nổ tung, phá, phá hoại, làm tan vỡ, làm mất danh dự, gây hoạ, nguyền rủa - làm hại, làm tàn rụi - + on, along) mò mẫm, vấp váp, sai lầm, ngớ ngẩn, quản lý tồi - làm thất bại, làm tiêu tan, làm bối rối, làm khó xử, làm ngạc nhiên, làm ngượng, làm xấu hổ, làm bẽ mặt, làm lộn xộn, làm lẫn lộn, xáo trộn lung tung, lầm, lầm lẫn - mua chuộc, đút lót, hối lộ, làm hư hỏng, làm đồi bại, làm hư, sửa đổi sai lạc đi, hư hỏng, thối nát, đồi bại - làm mất phẩm cách, làm xấu đi, làm đê tiện, làm đê hèn, làm giảm giá trị, làm giảm chất lượng, làm giả - làm truỵ lạc, làm sa ngã, làm sa đoạ, rủ rê chơi bời trác táng, cám dỗ, làm bại hoại - phá hoại đạo đức, làm đồi phong bại tục, làm sa ngã đồi bại, làm mất tinh thần, làm thoái chí, làm nản lòng - làm suy đồi - làm cho xấu hơn, hư hỏng đi, giảm giá trị, thành sa đoạ, trở nên xấu hơn - làm mất trật tự, làm bừa bãi, làm hỗn loạn, làm rối loạn, làm náo loạn, làm khó ở - nhiễm, làm nhiễm độc, làm nhiễm trùng, tiêm nhiễm, đầu độc, lan truyền, làm lây - - làm rối, lục tung, bày bừa, làm bẩn - dùng sai, làm sai, hiểu sai, xuyên tạc, đưa vào con đường sai, làm lầm đường lạc lối - đẻ, đẻ con, ở bẩn lúc nhúc như lợn - mục rữa, nói đùa, nói bỡn, chòng ghẹo, trêu tức, nói mỉa, chết mòn, kiệt quệ dần, làm cho mục nát, làm đảo lộn, nói dối, lừa phỉnh - làm đổ nát, tàn phá, làm suy nhược, làm phá sản, dụ dỗ, làm mất thanh danh, ngã rập mặt xuống đất, đổ sập xuống, sụp đổ - dùng phép nguỵ biện, làm hiểu nhầm bằng biện pháp nguỵ biện, làm cho trở nên rắc rối, làm cho trở nên tinh vi, làm mất tính chất phác, làm mất tính hồn nhiên - làm mất tính giản dị, pha loãng, nguỵ biện - cướp phá, tước đoạt, cướp đoạt, chặt chân tay, giết, khử, ươn, mất hay, mất thú, hăm hở, hậm hực muốn - làm nhơ, làm ô uế, để thối, để ươn, bại hoại, ôi - vầy vào, lục lọi, làm xáo trộn, giả mạo, chữa - làm đổ, đánh đổ, lật đổ, đánh ng, làm lật úp, làm rối tung, làm xáo lộn, làm lộn bậy, làm đo lộn, làm khó chịu, làm lo ngại, chồn - làm sụp đổ, làm thất bại &amp; ), làm đắm, lầm trật đường ray, phá huỷ, bị sụp đổ, bị tan vỡ, đắm, chìm, bị đánh đắm, bị làm trật đường ray, bị đổ = verderben + = verderben + = verderben + = etwas verderben +</t>
        </is>
      </c>
    </row>
    <row r="20464">
      <c r="A20464" t="inlineStr">
        <is>
          <t>Verderber</t>
        </is>
      </c>
      <c r="B20464" t="inlineStr"/>
      <c r="C20464" t="inlineStr"/>
      <c r="D20464" t="inlineStr">
        <is>
          <t>người làm hư, người làm hỏng</t>
        </is>
      </c>
    </row>
    <row r="20465">
      <c r="A20465" t="inlineStr">
        <is>
          <t>verderblich</t>
        </is>
      </c>
      <c r="B20465" t="inlineStr"/>
      <c r="C20465" t="inlineStr"/>
      <c r="D20465" t="inlineStr">
        <is>
          <t>tai hại, xấu, độc, độc hại, làm chết người - dễ lung lạc, dễ mua chuộc, dễ hối lộ, dễ hư hỏng, dễ truỵ lạc, dễ thối nát - có hại, gây tổn hại, gây tổn thương - hay làm hại, tác hại, tinh nghịch, tinh quái, ranh mãnh, láu lỉnh - có thể bị diệt vong, có thể chết, có thể bị tàn lụi, có thể bị héo rụi, dễ thối, dễ hỏng - độ hại, nguy hiểm - truyền bệnh, gây hại - đổ nát, tàn hại, gây tai hại, làm thất bại, làm phá sản = verderblich + = leicht verderblich +</t>
        </is>
      </c>
    </row>
    <row r="20466">
      <c r="A20466" t="inlineStr">
        <is>
          <t>Verderblichkeit</t>
        </is>
      </c>
      <c r="B20466" t="inlineStr"/>
      <c r="C20466" t="inlineStr"/>
      <c r="D20466" t="inlineStr">
        <is>
          <t>tính chất tai hại, tính chất xấu, tính chất độc, tính chất độc hại, tính chất làm chết người - tính dễ lung lạc, tính dễ mua chuộc, tính dễ hối lộ, tính dễ hư hỏng, tính dễ truỵ lạc, tính dễ thối nát - tính chất phá hoại, sức tàn phá</t>
        </is>
      </c>
    </row>
    <row r="20467">
      <c r="A20467" t="inlineStr">
        <is>
          <t>Verderbtheit</t>
        </is>
      </c>
      <c r="B20467" t="inlineStr"/>
      <c r="C20467" t="inlineStr"/>
      <c r="D20467" t="inlineStr">
        <is>
          <t>sự thoái hoá, sự suy đồi - sự giáng chức, sự hạ tầng công tác, sự làm mất danh giá, sự làm mất thanh thể, sự làm giảm giá trị, sự làm thành đê hèn, sự làm thành hèn hạ, sự giảm sút, sự suy biến - sự thoái biến, sự rã ra, sự mủn ra, sự giảm phẩm chất, sự phai, sự nhạt đi - tình trạng hư hỏng, tình trạng suy đồi, sự sa đoạ, hành động đồi bại, hành động sa đoạ, hành động truỵ lạc - sự làm hư hỏng, sự làm đồi bại, sự làm bại hoại, sự làm suy đồi, vết nhơ, vết bẩn, vết xấu, vết ô uế, dấu vết của bệnh di truyền, điều xấu di truyền, dấu hiệu của sự nhiễm bệnh - mùi hôi thối</t>
        </is>
      </c>
    </row>
    <row r="20468">
      <c r="A20468" t="inlineStr">
        <is>
          <t>verdeutschen</t>
        </is>
      </c>
      <c r="B20468" t="inlineStr"/>
      <c r="C20468" t="inlineStr"/>
      <c r="D20468" t="inlineStr">
        <is>
          <t>Đức hoá</t>
        </is>
      </c>
    </row>
    <row r="20469">
      <c r="A20469" t="inlineStr">
        <is>
          <t>Verdichten</t>
        </is>
      </c>
      <c r="B20469" t="inlineStr"/>
      <c r="C20469" t="inlineStr"/>
      <c r="D20469" t="inlineStr">
        <is>
          <t>sự gói đồ, sự đóng kiện, sự đóng gói, sự xếp hàng vào bao bì, bao bì, sự xếp chặt, sự ních vào, sự thồ, sự khuân vác, sự chất hàng, sự gắn kín, sự nhét kín, sự đệm kín, vật liệu để gắn kín - vật liệu để nhét kín, vật liệu để đệm kín, sự đắp bằng khăn ướt, sự cuốn bằng mền ướt</t>
        </is>
      </c>
    </row>
    <row r="20470">
      <c r="A20470" t="inlineStr">
        <is>
          <t>verdichten</t>
        </is>
      </c>
      <c r="B20470" t="inlineStr"/>
      <c r="C20470" t="inlineStr"/>
      <c r="D20470" t="inlineStr">
        <is>
          <t>hút bám - kết lại, làm cho rắn chắc, làm cho chắc nịch, cô đọng lại - ép, nén, đè, cô lại - - làm đặc lại, làm ngưng lại, làm tụ lại, hoá đặc, ngưng lại, tụ lại, nói cô đọng, viết súc tích - làm cho đặc lại, làm cho rắn lại, làm cho đông đặc, làm cho vững chắc, củng cố, đặc lại, rắn lại, đông đặc - làm cho dày, làm cho dày đặc, làm cho sít, trở nên dày, trở nên đặc, sẫm lại, đến nhiều, trở nên nhiều, trở nên phức tạp = verdichten + = verdichten + = sich verdichten +</t>
        </is>
      </c>
    </row>
    <row r="20471">
      <c r="A20471" t="inlineStr">
        <is>
          <t>Verdichter</t>
        </is>
      </c>
      <c r="B20471" t="inlineStr"/>
      <c r="C20471" t="inlineStr"/>
      <c r="D20471" t="inlineStr">
        <is>
          <t>máy nén, máy ép</t>
        </is>
      </c>
    </row>
    <row r="20472">
      <c r="A20472" t="inlineStr">
        <is>
          <t>Verdichtung</t>
        </is>
      </c>
      <c r="B20472" t="inlineStr"/>
      <c r="C20472" t="inlineStr"/>
      <c r="D20472" t="inlineStr">
        <is>
          <t>sự ép, sự nén, sự cô lại, sự cô đọng, sự giảm bớt, sự độn, sự lèn, sự đầm - tính ngắn gọn, tính súc tích - sự hoá đặc, sự ngưng, sự tụ, khối đặc lại - sự làm vững chắc, sự làm củng cố, sự hợp nhất, sự thống nhất - sự dày đặc, chất làm cho đặc, chỗ đông người, chỗ dày đặc</t>
        </is>
      </c>
    </row>
    <row r="20473">
      <c r="A20473" t="inlineStr">
        <is>
          <t>verdicken</t>
        </is>
      </c>
      <c r="B20473" t="inlineStr"/>
      <c r="C20473" t="inlineStr"/>
      <c r="D20473" t="inlineStr">
        <is>
          <t>nuôi béo, vỗ béo, làm cho màu mỡ, béo ra - làm dày, làm đặc, cô lại - đông lại, làm cho đông lại - làm cho dày, làm cho dày đặc, làm cho sít, trở nên dày, trở nên đặc, sẫm lại, đến nhiều, trở nên nhiều, trở nên phức tạp</t>
        </is>
      </c>
    </row>
    <row r="20474">
      <c r="A20474" t="inlineStr">
        <is>
          <t>verdienen</t>
        </is>
      </c>
      <c r="B20474" t="inlineStr"/>
      <c r="C20474" t="inlineStr"/>
      <c r="D20474" t="inlineStr">
        <is>
          <t>đáng, xứng đáng - kiếm được, giành được - thu được, lấy được, đạt tới, tới, tăng tốc, lên, nhanh - được, có được, nhận được, xin được, hỏi được, tìm ra, tính ra, mua, học, mắc phải, ăn, bắt được, đem về, thu về, hiểu được, nắm được, đưa, mang, chuyền, đem, đi lấy, bị, chịu, dồn vào thế bí - dồn vào chân tường, làm bối rối lúng túng không biết ăn nói ra sao, làm cho, khiến cho, sai ai, bảo ai, nhờ ai, to have got có, phải, sinh, đẻ, tìm hộ, mua hộ, xoay hộ, cung cấp, đến, đạt đến - trở nên, trở thành, thành ra, đi đến chỗ, bắt đầu, cút đi, chuồn - = an etwas verdienen +</t>
        </is>
      </c>
    </row>
    <row r="20475">
      <c r="A20475" t="inlineStr">
        <is>
          <t>Verdienst</t>
        </is>
      </c>
      <c r="B20475" t="inlineStr"/>
      <c r="C20475" t="inlineStr"/>
      <c r="D20475" t="inlineStr">
        <is>
          <t>tiền kiếm được, tiền lương, tiền lãi - thu nhập, doanh thu, lợi tức - = das Verdienst + = nach Verdienst +</t>
        </is>
      </c>
    </row>
    <row r="20476">
      <c r="A20476" t="inlineStr">
        <is>
          <t>Verdienste</t>
        </is>
      </c>
      <c r="B20476" t="inlineStr"/>
      <c r="C20476" t="inlineStr"/>
      <c r="D20476">
        <f> in Würdigung seiner Verdienste + = sich Verdienste um etwas erwerben + = als Anerkennung für seine Verdienste +</f>
        <v/>
      </c>
    </row>
    <row r="20477">
      <c r="A20477" t="inlineStr">
        <is>
          <t>verdienstvoll</t>
        </is>
      </c>
      <c r="B20477" t="inlineStr"/>
      <c r="C20477" t="inlineStr"/>
      <c r="D20477" t="inlineStr">
        <is>
          <t>đáng khen ngợi, đáng ca ngợi, đáng tán dương, đáng tuyên dương - đáng khen, đáng thưởng, đáng - xứng đáng</t>
        </is>
      </c>
    </row>
    <row r="20478">
      <c r="A20478" t="inlineStr">
        <is>
          <t>verdient</t>
        </is>
      </c>
      <c r="B20478" t="inlineStr"/>
      <c r="C20478" t="inlineStr"/>
      <c r="D20478" t="inlineStr">
        <is>
          <t>đáng, xứng đáng - đáng khen, đáng thưởng = verdient haben + = sich verdient machen + = er hat sich verdient gemacht +</t>
        </is>
      </c>
    </row>
    <row r="20479">
      <c r="A20479" t="inlineStr">
        <is>
          <t>verdingen</t>
        </is>
      </c>
      <c r="B20479" t="inlineStr"/>
      <c r="C20479" t="inlineStr"/>
      <c r="D20479" t="inlineStr">
        <is>
          <t>cày cấy, trồng trọt, cho thuê, trông nom trẻ em, trưng, làm ruộng = sich verdingen +</t>
        </is>
      </c>
    </row>
    <row r="20480">
      <c r="A20480" t="inlineStr">
        <is>
          <t>verdoppeln</t>
        </is>
      </c>
      <c r="B20480" t="inlineStr"/>
      <c r="C20480" t="inlineStr"/>
      <c r="D20480" t="inlineStr">
        <is>
          <t>làm gấp đôi, tăng gấp đôi, nhân gấp đôi, + up) gập đôi, xếp vào cùng phòng với một người khác, tăng đôi, đóng thay thế, nắm chặt, đi quanh, gấp đôi, + up) bị gập đôi, gập người làm đôi - rẽ ngoặt thình lình, chạy ngoằn ngoèo, đi bước rào, chạy bước chạy đều - sao lại, sao lục, làm thành hai bản, nhân đôi - sắp thành cặp, sắp thành đôi - làm to gấp đôi, làm cho to hơn, tăng thêm, tăng cường thêm, to hơn, nhiều hơn, mạnh hơn - nhắc lại, lặp lại, láy, gấp ngoài = verdoppeln +</t>
        </is>
      </c>
    </row>
    <row r="20481">
      <c r="A20481" t="inlineStr">
        <is>
          <t>Verdoppelung</t>
        </is>
      </c>
      <c r="B20481" t="inlineStr"/>
      <c r="C20481" t="inlineStr"/>
      <c r="D20481" t="inlineStr">
        <is>
          <t>sự gấp đôi, sự tăng đôi, sự nhân đôi, sự trùng lặp, sự chặp đôi, sự xoắn chặp đôi, sự đóng thay thế, sự rẽ ngoặc thình lình, thủ đoạn quanh co, sự nói quanh co - sự sao lại, sự sao lục, sự làm thành hai bản - sự sắp thành đôi</t>
        </is>
      </c>
    </row>
    <row r="20482">
      <c r="A20482" t="inlineStr">
        <is>
          <t>verdorben</t>
        </is>
      </c>
      <c r="B20482" t="inlineStr"/>
      <c r="C20482" t="inlineStr"/>
      <c r="D20482" t="inlineStr">
        <is>
          <t>xấu, tồi, dở, ác, bất lương, có hại cho, nguy hiểm cho, nặng, trầm trọng, ươn, thiu, thối, hỏng, khó chịu - bị đút lót, bị mua chuộc, ăn hối lộ, đồi bại, thối nát, mục nát, bị sửa đổi lại, sai lạc đi, bẩn - - thối rữa, thối tha, độc hại, sa đoạ, tồi tệ, hết sức khó chịu - mục, vô giá trị, bất tài, làm bực mình, đáng ghét, mắc bệnh sán gan - có váng, có bọt, cặn bã - ôi, mọt, ốm yếu, hay đau ốm, hư hỏng, không tốt, không lành mạnh, không đúng, không có căn cứ, không chính đáng, không lưng thiện, không say = verdorben + = verdorben +</t>
        </is>
      </c>
    </row>
    <row r="20483">
      <c r="A20483" t="inlineStr">
        <is>
          <t>Verdrahten</t>
        </is>
      </c>
      <c r="B20483" t="inlineStr"/>
      <c r="C20483" t="inlineStr"/>
      <c r="D20483" t="inlineStr">
        <is>
          <t>sự buộc bằng dây da, sự liếc dao cạo, sự băng bằng băng dính</t>
        </is>
      </c>
    </row>
    <row r="20484">
      <c r="A20484" t="inlineStr">
        <is>
          <t>Verdrahtung</t>
        </is>
      </c>
      <c r="B20484" t="inlineStr"/>
      <c r="C20484" t="inlineStr"/>
      <c r="D20484" t="inlineStr">
        <is>
          <t>sự lắp ráp, sự chằng lưới sắt, sự đặt đường dây, hệ thống dây điện = die direkte Verdrahtung +</t>
        </is>
      </c>
    </row>
    <row r="20485">
      <c r="A20485" t="inlineStr">
        <is>
          <t>verdrehen</t>
        </is>
      </c>
      <c r="B20485" t="inlineStr"/>
      <c r="C20485" t="inlineStr"/>
      <c r="D20485" t="inlineStr">
        <is>
          <t>vặn xoắn, làm vặn vẹo, làm trẹo, làm méo mó, làm nhăn nhó - vặn vẹo, bóp méo, xuyên tạc - dùng sai, làm sai, hiểu sai, làm hư hỏng, đưa vào con đường sai, làm lầm đường lạc lối - bắt vít, bắt vào bằng vít, vít chặt cửa, siết vít, vặn vít, ky cóp, bòn rút, bóp nặn, ép cho được, cau, nheo, mím, lên dây cót, xoáy - xoắn, vặn, xe, bện, kết, nhăn, làm méo, làm cho sái, đánh xoáy, làm sai đi, lách, len lỏi, đi vòng vèo, xoắn lại, cuộn lại, quằn quại, oằn oại, vặn vẹo mình, trật, sái, lượn vòng, uốn khúc quanh co - len - quặn đau, uất ức, bực tức, đau đớn, làm quặn đau, làm quằn quại = verdrehen + = verdrehen +</t>
        </is>
      </c>
    </row>
    <row r="20486">
      <c r="A20486" t="inlineStr">
        <is>
          <t>verdreht</t>
        </is>
      </c>
      <c r="B20486" t="inlineStr"/>
      <c r="C20486" t="inlineStr"/>
      <c r="D20486" t="inlineStr">
        <is>
          <t>có men, lên men, hơi điên, gàn, dở người - ngớ ngẩn, mất trí, nhẹ dạ, khinh suất, nông nổi - có chấm, lấm chấm, lảo đảo, gàn gàn</t>
        </is>
      </c>
    </row>
    <row r="20487">
      <c r="A20487" t="inlineStr">
        <is>
          <t>Verdrehtheit</t>
        </is>
      </c>
      <c r="B20487" t="inlineStr"/>
      <c r="C20487" t="inlineStr"/>
      <c r="D20487" t="inlineStr">
        <is>
          <t>sự vô lý, sự ngu xuẩn, sự ngớ ngẩn, điều vô lý, điều ngớ ngẩn</t>
        </is>
      </c>
    </row>
    <row r="20488">
      <c r="A20488" t="inlineStr">
        <is>
          <t>Verdrehung</t>
        </is>
      </c>
      <c r="B20488" t="inlineStr"/>
      <c r="C20488" t="inlineStr"/>
      <c r="D20488" t="inlineStr">
        <is>
          <t>sự xoắn lại, sự vặn lại, sự nhăn mặt, sự méo miệng, sự vặn vẹo tay chân mình mẩy, sự méo mó mặt mày, trật khớp - sự vặn vẹo, sự bóp méo, sự làm méo mó, sự xuyên tạc, tình trạng không rõ và không chính xác - sự dùng sai, sự làm sai, sự hiểu sai, sự hư hỏng, sự lầm đường, sự đồi truỵ, sự đồi bại - sự thoái thác, sự quanh co, lời nói quanh co, việc làm quanh co = die Verdrehung +</t>
        </is>
      </c>
    </row>
    <row r="20489">
      <c r="A20489" t="inlineStr">
        <is>
          <t>verdreifachen</t>
        </is>
      </c>
      <c r="B20489" t="inlineStr"/>
      <c r="C20489" t="inlineStr"/>
      <c r="D20489" t="inlineStr">
        <is>
          <t>nhân lên ba lần, tăng gấp ba, gấp ba, ba lần nhiều hơn - nhân ba, tăng lên ba lần</t>
        </is>
      </c>
    </row>
    <row r="20490">
      <c r="A20490" t="inlineStr">
        <is>
          <t>verdreschen</t>
        </is>
      </c>
      <c r="B20490" t="inlineStr"/>
      <c r="C20490" t="inlineStr"/>
      <c r="D20490" t="inlineStr">
        <is>
          <t>liếm, lướt qua, đốt trụi, đánh, được, thắng, đi, đi hối hả, vượt quá sự hiểu biết của... - đập, đánh đòn, đánh bại, quẫy, vỗ = jemanden verdreschen +</t>
        </is>
      </c>
    </row>
    <row r="20491">
      <c r="A20491" t="inlineStr">
        <is>
          <t>verdrossen</t>
        </is>
      </c>
      <c r="B20491" t="inlineStr"/>
      <c r="C20491" t="inlineStr"/>
      <c r="D20491" t="inlineStr">
        <is>
          <t>cáu kỉnh, hay cáu, hay càu nhàu, hay dằn dỗi - hay hờn dỗi, sưng sỉa, tối tăm ảm đạm - buồn rầu, ủ rũ</t>
        </is>
      </c>
    </row>
    <row r="20492">
      <c r="A20492" t="inlineStr">
        <is>
          <t>Verdrossenheit</t>
        </is>
      </c>
      <c r="B20492" t="inlineStr"/>
      <c r="C20492" t="inlineStr"/>
      <c r="D20492" t="inlineStr">
        <is>
          <t>tính lơ đãng, tính thờ ơ, tính vô tình, tính lờ ph - sự buồn rầu, sự ủ rũ, sự sưng sỉa</t>
        </is>
      </c>
    </row>
    <row r="20493">
      <c r="A20493" t="inlineStr">
        <is>
          <t>verdrucken</t>
        </is>
      </c>
      <c r="B20493" t="inlineStr"/>
      <c r="C20493" t="inlineStr"/>
      <c r="D20493" t="inlineStr">
        <is>
          <t>in sai</t>
        </is>
      </c>
    </row>
    <row r="20494">
      <c r="A20494" t="inlineStr">
        <is>
          <t>verduften</t>
        </is>
      </c>
      <c r="B20494" t="inlineStr"/>
      <c r="C20494" t="inlineStr"/>
      <c r="D20494" t="inlineStr">
        <is>
          <t>chuồn, chuồn khỏi = verduften +</t>
        </is>
      </c>
    </row>
    <row r="20495">
      <c r="A20495" t="inlineStr">
        <is>
          <t>verdunkeln</t>
        </is>
      </c>
      <c r="B20495" t="inlineStr"/>
      <c r="C20495" t="inlineStr"/>
      <c r="D20495" t="inlineStr">
        <is>
          <t>che mây, che, án - làm cho loà, làm cho mờ - làm đen, bôi đen, bôi nhọ, nói xấu, đen lại, tối sẫm lại, ) - làm đui mù, làm loà mắt, làm mù quáng, đi liều, vặn ẩu - làm mờ đi, che mờ - làm tối, làm u ám, làm sạm, làm thẫm, làm buồn rầu, làm buồn phiền, tối sầm lại, sạm lại, thẫm lại, buồn phiền - làm sâu hơn, đào sâu thêm, làm tăng thêm, làm sâu sắc thêm, làm đậm đà thêm, làm đằm thắm thêm, làm đậm thêm, làm trầm thêm, sâu thêm, sâu sắc hơn, đậm đà hơn, đằm thắm hơn - đậm thêm, trầm hơn nữa - làm mờ, làm tối mờ mờ, làm nghe không rõ, làm đục, làm lu mờ, làm thành mập mờ, làm cho không rõ rệt, làm thành mơ hồ, làm xỉn, mờ đi, tối mờ đi, đục đi, lu mờ đi, hoá thành mập mờ - hoá thành mơ hồ, xỉn đi - che khuất, chặn, át hẳn - u ám, ảm đạm, có vẻ buồn rầu, có vẻ u sầu, hiện mở mờ mờ, làm tối sầm lại, làm ảm đạm, làm u sầu - mù sương - làm không rõ, làm khó hiểu - che bóng mát cho, làm tối sầm, làm sa sầm, đánh bóng, tô đậm dần, tô nhạt dần, điều chỉnh độ cao, + off) đậm dần lên, nhạt dần đi, chuyền dần sang màu khác, thay đổi sắc thái</t>
        </is>
      </c>
    </row>
    <row r="20496">
      <c r="A20496" t="inlineStr">
        <is>
          <t>verdunstbar</t>
        </is>
      </c>
      <c r="B20496" t="inlineStr"/>
      <c r="C20496" t="inlineStr"/>
      <c r="D20496" t="inlineStr">
        <is>
          <t>có thể bay hơi</t>
        </is>
      </c>
    </row>
    <row r="20497">
      <c r="A20497" t="inlineStr">
        <is>
          <t>verdunsten</t>
        </is>
      </c>
      <c r="B20497" t="inlineStr"/>
      <c r="C20497" t="inlineStr"/>
      <c r="D20497" t="inlineStr">
        <is>
          <t>làm bay hơi, làm khô, bay hơi, tan biến, biến mất, chết - bốc lên, toả ra, trút, làm hả, thốt ra - làm cho bốc hơi, xì, bơm, bốc hơi, lên hơi - làm cho bay hơi</t>
        </is>
      </c>
    </row>
    <row r="20498">
      <c r="A20498" t="inlineStr">
        <is>
          <t>verdutzt</t>
        </is>
      </c>
      <c r="B20498" t="inlineStr"/>
      <c r="C20498" t="inlineStr"/>
      <c r="D20498" t="inlineStr">
        <is>
          <t>bị làm rối, bị làm hỏng, bị làm đảo lộn, bối rối, lúng túng, luống cuống, chưng hửng</t>
        </is>
      </c>
    </row>
    <row r="20499">
      <c r="A20499" t="inlineStr">
        <is>
          <t>verebben</t>
        </is>
      </c>
      <c r="B20499" t="inlineStr"/>
      <c r="C20499" t="inlineStr"/>
      <c r="D20499" t="inlineStr">
        <is>
          <t>rút, xuống, tàn tạ, suy sụp - rút xuống, rút bớt, lún xuống, ngớt, giảm, bớt, lắng đi, chìm xuống, lắng xuống, đóng cặn, ngồi, nằm</t>
        </is>
      </c>
    </row>
    <row r="20500">
      <c r="A20500" t="inlineStr">
        <is>
          <t>veredeln</t>
        </is>
      </c>
      <c r="B20500" t="inlineStr"/>
      <c r="C20500" t="inlineStr"/>
      <c r="D20500" t="inlineStr">
        <is>
          <t>nâng lên, đưa lên, giương, ngẩng lên, ngước, cất cao, nâng cao, làm phấn khởi, làm phấn chấn, làm hân hoan, làm hoan hỉ - làm thành quý tộc, làm cao cả, làm cao quý, làm cao thượng - đề cao, đưa lên địa vị cao, tâng bốc, tán tụng, tán dương, động tính từ quá khứ) làm cao quý, làm đậm, làm thắm - làm cho tốt hơn, cải thiện, trở nên tốt hơn - chế biến gia công, kiện, in ximili, diễu hành, đi thành đoàn, đi thành đám rước - làm sạch, lọc trong, tinh chế, rửa sạch, gột sạch, làm thanh khiết, làm trong trắng, tẩy uế - lọc, luyện tinh, làm cho tinh tế hơn, làm cho lịch sự hơn, làm cho tao nhã hơn, làm cho sành sõi hơn, trở nên tinh tế hơn, trở nên lịch sự hơn, trở nên tao nhã hơn - trở nên sành sõi hơn, tinh tế, tế nhị, làm tăng thêm phần tinh tế, làm tăng thêm phần tế nhị - làm cho mềm, làm cho dẻo, làm cho dịu đi, làm cho yếu đi, làm nhụt, mềm đi, yếu đi, dịu đi, trở thành uỷ mị, trở thành ẻo lả - làm thăng hoa, làm cho trong sạch, lý tưởng hoá, thăng hoa = veredeln +</t>
        </is>
      </c>
    </row>
    <row r="20501">
      <c r="A20501" t="inlineStr">
        <is>
          <t>Veredelung</t>
        </is>
      </c>
      <c r="B20501" t="inlineStr"/>
      <c r="C20501" t="inlineStr"/>
      <c r="D20501" t="inlineStr">
        <is>
          <t>sự làm thành quý tộc, sự làm cho cao cả, sự làm cho cao quý, sự làm cho cao thượng - sự cải thiện - sự chế biến, sự gia công - sự lọc, sự tinh chế, sự luyện tinh, sự tinh tế, sự tế nhị, sự tao nhã, sự lịch sự, sự sành sỏi, cái hay, cái đẹp, cái tinh tuý, cái tao nhã, thủ đoạn tinh vi, phương pháp tinh vi - lập luận tế nhị, sự phân biệt tinh vi - sự thăng hoa</t>
        </is>
      </c>
    </row>
    <row r="20502">
      <c r="A20502" t="inlineStr">
        <is>
          <t>verehren</t>
        </is>
      </c>
      <c r="B20502" t="inlineStr"/>
      <c r="C20502" t="inlineStr"/>
      <c r="D20502" t="inlineStr">
        <is>
          <t>ngắm nhìn một cách vui thích, khâm phục, ) thán phục, cảm phục, hâm mộ, ngưỡng mộ, khen ngợi, ca tụng, say mê, mê, lấy làm lạ, lấy làm ngạc nhiên, ao ước, khao khát - kính yêu, quý mến, thích, hết sức yêu chuộng, yêu thiết tha, tôn sùng, sùng bái, tôn thờ - tìm cách đạt được, cầu, tranh thủ, ve vãn, tán tỉnh, tỏ tình, tìm hiểu, quyến rũ, đón lấy, rước lấy, chuốc lấy - tôn kính, kính trọng, ban vinh dự cho, nhận trả đúng hẹn, thực hiện đúng hẹn - sùng kính - - thờ, thờ phụng, cúng bái, suy tôn, đi lễ = jemanden verehren + = jemandem etwas verehren +</t>
        </is>
      </c>
    </row>
    <row r="20503">
      <c r="A20503" t="inlineStr">
        <is>
          <t>Verehrer</t>
        </is>
      </c>
      <c r="B20503" t="inlineStr"/>
      <c r="C20503" t="inlineStr"/>
      <c r="D20503" t="inlineStr">
        <is>
          <t>người khâm phục, người cảm phục, người thán phục, người hâm mộ, người ngưỡng mộ, người ca tụng, người say mê - người yêu chuộng, người yêu, người tôn sùng, người sùng bái, người tôn thờ - người đàn ông ăn diện, người hay tán gái, anh chàng nịnh đầm, người theo đuổi - người mộ đạo, người sùng đạo, người sốt sắng, người nhiệt tình - người hăng hái, người có nhiệt tình - cái quạt, cái quạt lúa, đuổi chim, cánh chim, cánh chân vịt, chân vịt, bản hướng gió - người theo, người theo dõi, người bắt chước, người theo gót, người tình của cô hầu gái, môn đệ, môn đồ, người hầu, bộ phận bị dẫn - người sang trọng, người phong nhã hào hoa, người khéo chiều chuộng phụ nữ, người nịnh đầm, người tình - người sùng bái thần tượng, người chiêm ngưỡng - người tôn kính - người sùng tín, kẻ sùng đạo, người nhiệt tâm, người ham thích - người thờ cúng</t>
        </is>
      </c>
    </row>
    <row r="20504">
      <c r="A20504" t="inlineStr">
        <is>
          <t>Verehrung</t>
        </is>
      </c>
      <c r="B20504" t="inlineStr"/>
      <c r="C20504" t="inlineStr"/>
      <c r="D20504" t="inlineStr">
        <is>
          <t>sự kính yêu, sự quý mến, sự mê thích, sự hết sức yêu chuộng, sự yêu thiết tha, sự tôn sùng, sự sùng bái, sự tôn thờ - sự thờ cúng, sự cúng bái, sự tôn kính, sự sính, giáo phái - danh dự, danh giá, thanh danh, vinh dự, niềm vinh dự, người làm rạng danh, lòng tôn kính, sự kính trọng, danh tiết, đức hạnh, tiết trinh, địa vị cao, quyền cao chức trọng, chức tước cao - danh vọng, huân chương, huy chương, nghi thức trọng thể, lễ nghi trọng thể, sự khoản đãi trọng thể, bằng danh dự, ngài, tướng công, các hạ - lòng sùng kính, lòng kính trọng - - sự suy tôn = die Verehrung + = mit Verehrung +</t>
        </is>
      </c>
    </row>
    <row r="20505">
      <c r="A20505" t="inlineStr">
        <is>
          <t>vereidigen</t>
        </is>
      </c>
      <c r="B20505" t="inlineStr"/>
      <c r="C20505" t="inlineStr"/>
      <c r="D20505" t="inlineStr">
        <is>
          <t>chứng nhận, nhận thực, chứng thực, bắt thề, bắt tuyên thệ, làm chứng</t>
        </is>
      </c>
    </row>
    <row r="20506">
      <c r="A20506" t="inlineStr">
        <is>
          <t>vereidigt</t>
        </is>
      </c>
      <c r="B20506" t="inlineStr"/>
      <c r="C20506" t="inlineStr"/>
      <c r="D20506">
        <f> vereidigt werden +</f>
        <v/>
      </c>
    </row>
    <row r="20507">
      <c r="A20507" t="inlineStr">
        <is>
          <t>Verein</t>
        </is>
      </c>
      <c r="B20507" t="inlineStr"/>
      <c r="C20507" t="inlineStr"/>
      <c r="D20507" t="inlineStr">
        <is>
          <t>sự kết hợp, sự liên hợp, sự liên kết, sự liên đới, sự kết giao, sự giao thiệp, sự liên tưởng, hội, hội liên hiệp, đoàn thể, công ty, quần hợp, môn bóng đá association foot-ball) - dùi cui, gậy tày, gậy, quân nhép, câu lạc bộ, trụ sở câu lạc bộ, trụ sở hội club-house) - xã hội, lối sống xã hội, tầng lớp thượng lưu, tầng lớp quan sang chức trọng, sự giao du, sự làm bạn, tình bạn bè - sự hợp nhất, liên minh, liên hiệp, sự nhất trí, sự cộng đồng, sự đoàn kết, sự hoà hợp, hiệp hội, đồng minh, liên bang, sự kết hôn, hôn nhân, nhà tế bần, câu lạc bộ và hội tranh luận - trụ sở của hội tranh luận, thùng lắng bia, vải sợi pha lanh, vải sợi pha tơ, Răcco, ống nối = im Verein mit + = ein schöner Verein! + = aus einem Verein austreten +</t>
        </is>
      </c>
    </row>
    <row r="20508">
      <c r="A20508" t="inlineStr">
        <is>
          <t>vereinbar</t>
        </is>
      </c>
      <c r="B20508" t="inlineStr"/>
      <c r="C20508" t="inlineStr"/>
      <c r="D20508">
        <f> vereinbar + = nicht vereinbar +</f>
        <v/>
      </c>
    </row>
    <row r="20509">
      <c r="A20509" t="inlineStr">
        <is>
          <t>vereinbaren</t>
        </is>
      </c>
      <c r="B20509" t="inlineStr"/>
      <c r="C20509" t="inlineStr"/>
      <c r="D20509" t="inlineStr">
        <is>
          <t>đồng ý, tán thành, bằng lòng, thoả thuận, hoà thuận, hợp với, phù hợp với, thích hợp với, hợp, cân bằng - sắp xếp, sắp đặt, sửa soạn, thu xếp, chuẩn bị, dàn xếp, hoà giải, cải biên, soạn lại, chỉnh hợp, lắp ráp, sắp xếp thành hàng ngũ chỉnh tề, đứng thành hàng ngũ chỉnh tề - ký hiệp ước, ký kết, thoả thuận bằng giao kèo - quy định, đặt điều kiện, qui định, ước định = etwas vereinbaren +</t>
        </is>
      </c>
    </row>
    <row r="20510">
      <c r="A20510" t="inlineStr">
        <is>
          <t>Vereinbarkeit</t>
        </is>
      </c>
      <c r="B20510" t="inlineStr"/>
      <c r="C20510" t="inlineStr"/>
      <c r="D20510" t="inlineStr">
        <is>
          <t>tính hợp nhau, tính tương hợp</t>
        </is>
      </c>
    </row>
    <row r="20511">
      <c r="A20511" t="inlineStr">
        <is>
          <t>vereinbart</t>
        </is>
      </c>
      <c r="B20511" t="inlineStr"/>
      <c r="C20511" t="inlineStr"/>
      <c r="D20511">
        <f> vorher vereinbart +</f>
        <v/>
      </c>
    </row>
    <row r="20512">
      <c r="A20512" t="inlineStr">
        <is>
          <t>Vereinbarung</t>
        </is>
      </c>
      <c r="B20512" t="inlineStr"/>
      <c r="C20512" t="inlineStr"/>
      <c r="D20512" t="inlineStr">
        <is>
          <t>sự nhận, sự công nhận, sự thừa nhận, vật đền đáp, vật tạ ơn, sự đền đáp, sự báo cho biết đã nhận được - hiệp định, hiệp nghị, hợp đồng, giao kèo, sự bằng lòng, sự tán thành, sự đồng ý, sự thoả thuận, sự phù hợp, sự hoà hợp, sự hợp - sự sắp xếp, sự sắp đặt, cái được sắp xếp, cái được sắp đặt, số nhiều) sự thu xếp, sự chuẩn bị, sự dàn xếp, sự hoà giải, sự cải biên, sự soạn lại, bản cải tiến, bản soạn lại - sự chỉnh hợp, sự lắp ráp - hội nghị, sự triệu tập, tục lệ, lệ thường, quy ước - sự tuyên bố, lời tuyên bố, bản tuyên ngôn, sự công bố, sự khai, lời khai, tờ khai, sự xướng lên - sự ghi để nhớ, giác thư, bị vong lục, bản ghi điều khoản, bản sao, thư báo - - sự giải quyết, sự thanh toán, sự đến ở, sự định cư, sự an cư lạc nghiệp, khu định cư, khu đất mới có người đến ở lập nghiệp, sự chiếm làm thuộc địa, thuộc địa, sự chuyển gia tài - sự làm lắng xuống, sự lắng xuống, sự lún xuống, nhóm người chủ trương cải cách xã hội ba cùng với công nhân = nach Vereinbarung + = eine Vereinbarung treffen + = eine Vereinbarung eingehen +</t>
        </is>
      </c>
    </row>
    <row r="20513">
      <c r="A20513" t="inlineStr">
        <is>
          <t>Vereine</t>
        </is>
      </c>
      <c r="B20513" t="inlineStr"/>
      <c r="C20513" t="inlineStr"/>
      <c r="D20513" t="inlineStr">
        <is>
          <t>thợ làm đồ gỗ, hội viên nhiều câu lạc bộ, người có chân trong nhiều tổ chức</t>
        </is>
      </c>
    </row>
    <row r="20514">
      <c r="A20514" t="inlineStr">
        <is>
          <t>vereinen</t>
        </is>
      </c>
      <c r="B20514" t="inlineStr"/>
      <c r="C20514" t="inlineStr"/>
      <c r="D20514" t="inlineStr">
        <is>
          <t>kết hợp, phối hợp, hoá hợp, tổ hợp - nối lại, chắp, ghép, buộc, nối liền, thắt chặt, hợp nhất, liên hiệp, kết giao, kết thân, gia nhập, nhập vào, vào, tiếp với, gặp, đổ vào, đi theo, đến với, đến gặp, cùng tham gia, trở về, trở lại - nối lại với nhau, thắt chặt lại với nhau, kết hợp lại với nhau, liên hiệp với nhau, kết thân với nhau, gặp nhau, nối tiếp nhau, tham gia, tham dự, xen vào, giáp với nhau, tiếp giáp với nhau - nhập ngũ join up) - thống nhất</t>
        </is>
      </c>
    </row>
    <row r="20515">
      <c r="A20515" t="inlineStr">
        <is>
          <t>vereinfachen</t>
        </is>
      </c>
      <c r="B20515" t="inlineStr"/>
      <c r="C20515" t="inlineStr"/>
      <c r="D20515" t="inlineStr">
        <is>
          <t>làm đơn giản, đơn giản hoá = zu sehr vereinfachen +</t>
        </is>
      </c>
    </row>
    <row r="20516">
      <c r="A20516" t="inlineStr">
        <is>
          <t>Vereinfachung</t>
        </is>
      </c>
      <c r="B20516" t="inlineStr"/>
      <c r="C20516" t="inlineStr"/>
      <c r="D20516" t="inlineStr">
        <is>
          <t>sự đơn giản hoá, sự làm dễ hiểu, sự làm cho dễ làm</t>
        </is>
      </c>
    </row>
    <row r="20517">
      <c r="A20517" t="inlineStr">
        <is>
          <t>vereinheitlichen</t>
        </is>
      </c>
      <c r="B20517" t="inlineStr"/>
      <c r="C20517" t="inlineStr"/>
      <c r="D20517" t="inlineStr">
        <is>
          <t>tiêu chuẩn hoá - thống nhất, hợp nhất</t>
        </is>
      </c>
    </row>
    <row r="20518">
      <c r="A20518" t="inlineStr">
        <is>
          <t>Vereinheitlichung</t>
        </is>
      </c>
      <c r="B20518" t="inlineStr"/>
      <c r="C20518" t="inlineStr"/>
      <c r="D20518" t="inlineStr">
        <is>
          <t>sự tiêu chuẩn hoá - sự thống nhất, sự hợp nhất</t>
        </is>
      </c>
    </row>
    <row r="20519">
      <c r="A20519" t="inlineStr">
        <is>
          <t>vereinigen</t>
        </is>
      </c>
      <c r="B20519" t="inlineStr"/>
      <c r="C20519" t="inlineStr"/>
      <c r="D20519" t="inlineStr">
        <is>
          <t>hỗn hống hoá, trộn, pha trộn, trộn lẫn, hỗn hợp, hợp nhất - kết giao, kết hợp, liên hợp, liên kết, cho gia nhập, cho cộng tác, liên tưởng, kết bạn với, giao thiệp với, hợp sức, liên hợp lại, liên kết lại - buộc dải, buộc băng, đóng đai, làm nẹp, kẻ, vạch, gạch, tụ họp thành đoàn, tụ họp thành toán, tụ họp thành bầy - đánh bằng dùi cui, đánh bằng gậy tày, họp lại, chung nhau, làm lộn xộn, làm rối loạn hàng ngũ, gây chuyện ba gai - liên hiệp, nối, chắp lại - buộc thành cặp, ghép thành cặp, kết đôi, nối hợp lại, ghép lại, cho cưới, cho lấy nhau, gắn liền, mắc, lấy nhau, cưới nhau, giao cấu - sáp nhập, kết hợp chặt chẽ, hợp thành tổ chức, hợp thành đoàn thể, kết nạp vào tổ chức, kết nạp vào đoàn thể - nối lại, chắp, ghép, buộc, nối liền, thắt chặt, kết thân, gia nhập, nhập vào, vào, tiếp với, gặp, đổ vào, đi theo, đến với, đến gặp, cùng tham gia, trở về, trở lại, nối lại với nhau, thắt chặt lại với nhau - kết hợp lại với nhau, liên hiệp với nhau, kết thân với nhau, gặp nhau, nối tiếp nhau, tham gia, tham dự, xen vào, giáp với nhau, tiếp giáp với nhau, nhập ngũ join up) - đan, together) nối chặt, gắn chặt, kết chặt, together) liên kết chặt chẽ, ràng buộc chặt chẽ, động tính từ quá khứ) có cấu trúc vững chắc, có cấu trúc chặt chẽ - cau, nhíu, nhăn - chung phần với, công ty với, cho nhập hội, kết thành một phe, là người cùng chung phần với, là người cùng canh ty với, là bạn cùng phe với - thống nhất - g chồng, cưới vợ cho, kết hôn với, làm lễ cưới cho, hoà hợp, kết hôn = vereinigen + = vereinigen + = vereinigen + = sich vereinigen + = wieder vereinigen + = brüderlich vereinigen +</t>
        </is>
      </c>
    </row>
    <row r="20520">
      <c r="A20520" t="inlineStr">
        <is>
          <t>vereinigt</t>
        </is>
      </c>
      <c r="B20520" t="inlineStr"/>
      <c r="C20520" t="inlineStr"/>
      <c r="D20520" t="inlineStr">
        <is>
          <t>nối, tiếp, chắp, ghép, hợp lại, liên kết, kết hợp - kết hợp chặt chẽ, hợp thành tổ chức, hợp thành đoàn thể - hợp, liên liên kết, đoàn kết, hoà hợp</t>
        </is>
      </c>
    </row>
    <row r="20521">
      <c r="A20521" t="inlineStr">
        <is>
          <t>Vereinigung</t>
        </is>
      </c>
      <c r="B20521" t="inlineStr"/>
      <c r="C20521" t="inlineStr"/>
      <c r="D20521" t="inlineStr">
        <is>
          <t>sự hỗn hồng hoá, sự pha trộn, sự trộn lẫn, sự hỗn hợp, sự hợp nhất - sự kết hợp, sự liên hợp, sự liên kết, sự liên đới, sự kết giao, sự giao thiệp, sự liên tưởng, hội, hội liên hiệp, đoàn thể, công ty, quần hợp, môn bóng đá association foot-ball) - sự liền lại, sự hợp lại, sự thống nhất, sự chập, sự ráp dính - sự liên hiệp, sự liên minh - sự phối hợp, sự hoá hợp, hợp chất, sự tổ hợp, combination_lock, bộ quần áo vệ sinh may liền, tập đoàn, nghiệp đoàn, xe mô tô thùng motor-cycle combination) - côngbin, xanhđica, máy liên hợp, máy gặt đập combine harvester) - sự thành lập liên đoàn, liên đoàn, sự thành lập liên bang, liên bang - sự sáp nhập, sự hợp thành tổ chức, sự hợp thành đoàn thể - sự tổ chức, sự cấu tạo, tổ chức, cơ quan - dây buộc, dây cột, dây trói, dây giày, ca vát, nơ, nút, bím tóc, thanh nối, tà vẹt đường ray, mối ràng buộc, quan hệ, sự ràng buộc, sự hạn chế, sự nang phiếu, sự ngang điểm, dấu nối - - liên minh, liên hiệp, sự nhất trí, sự cộng đồng, sự đoàn kết, sự hoà hợp, hiệp hội, đồng minh, sự kết hôn, hôn nhân, nhà tế bần, câu lạc bộ và hội tranh luận, trụ sở của hội tranh luận - thùng lắng bia, vải sợi pha lanh, vải sợi pha tơ, Răcco, ống nối = die Vereinigung + = die Vereinigung + = die Vereinigung + = das Mitglied einer wissenschaftlichen Vereinigung +</t>
        </is>
      </c>
    </row>
    <row r="20522">
      <c r="A20522" t="inlineStr">
        <is>
          <t>vereinnahmen</t>
        </is>
      </c>
      <c r="B20522" t="inlineStr"/>
      <c r="C20522" t="inlineStr"/>
      <c r="D20522" t="inlineStr">
        <is>
          <t>bỏ vào túi, đút túi, xoáy, ăn cắp, cam chịu, nuốt, thọc vào túi hứng bi, chèn, cản</t>
        </is>
      </c>
    </row>
    <row r="20523">
      <c r="A20523" t="inlineStr">
        <is>
          <t>Vereinsamung</t>
        </is>
      </c>
      <c r="B20523" t="inlineStr"/>
      <c r="C20523" t="inlineStr"/>
      <c r="D20523" t="inlineStr">
        <is>
          <t>sự cô lập, sự cách ly, sự cách, sự tách ra</t>
        </is>
      </c>
    </row>
    <row r="20524">
      <c r="A20524" t="inlineStr">
        <is>
          <t>vereint</t>
        </is>
      </c>
      <c r="B20524" t="inlineStr"/>
      <c r="C20524" t="inlineStr"/>
      <c r="D20524" t="inlineStr">
        <is>
          <t>tập thể, chung, tập họp - - hợp, liên liên kết, đoàn kết, hoà hợp</t>
        </is>
      </c>
    </row>
    <row r="20525">
      <c r="A20525" t="inlineStr">
        <is>
          <t>vereinzeln</t>
        </is>
      </c>
      <c r="B20525" t="inlineStr"/>
      <c r="C20525" t="inlineStr"/>
      <c r="D20525" t="inlineStr">
        <is>
          <t>cô lập, cách ly, cách, tách ra</t>
        </is>
      </c>
    </row>
    <row r="20526">
      <c r="A20526" t="inlineStr">
        <is>
          <t>vereinzelt</t>
        </is>
      </c>
      <c r="B20526" t="inlineStr"/>
      <c r="C20526" t="inlineStr"/>
      <c r="D20526" t="inlineStr">
        <is>
          <t>lẻ, cọc cạch, thừa, dư, trên, có lẻ, vặt, lặt vặt, linh tinh, kỳ cục, kỳ quặc, rỗi rãi, rảnh rang, bỏ trống, để không - hiếm, hiếm có, ít có, loãng, rất quý, rất tốt, rất ngon, rất vui..., tái, xào còn hơi sống, rán còn lòng đào - rải rác, thưa thớt, lưa thưa - đơn, đơn độc, một mình, chỉ một, cô đơn, không vợ, không chồng, ở vậy, một, dù là một, chân thật, thành thật, kiên định - ở số ít, cá nhân, đặc biệt, kỳ dị, phi thường, lập di, duy nhất, độc nhất - lạc, bị lạc, lác đác, tản mạn = ganz vereinzelt +- rời rạc, lác đác, thỉnh thoảng, không thường xuyên</t>
        </is>
      </c>
    </row>
    <row r="20527">
      <c r="A20527" t="inlineStr">
        <is>
          <t>Vereisen</t>
        </is>
      </c>
      <c r="B20527" t="inlineStr"/>
      <c r="C20527" t="inlineStr"/>
      <c r="D20527" t="inlineStr">
        <is>
          <t>sự đóng băng, sự ướp nước đá, sự ướp lạnh, kem lòng trắng trứng, đường cô, sự đóng băng trên máy bay, lớp băng phủ trên máy bay</t>
        </is>
      </c>
    </row>
    <row r="20528">
      <c r="A20528" t="inlineStr">
        <is>
          <t>vereist</t>
        </is>
      </c>
      <c r="B20528" t="inlineStr"/>
      <c r="C20528" t="inlineStr"/>
      <c r="D20528" t="inlineStr">
        <is>
          <t>bị băng làm xói mòn, có sông băng - đóng băng, phủ băng, ướp nước đá, ướp lạnh, có nước đá, phủ một lượt đường cô</t>
        </is>
      </c>
    </row>
    <row r="20529">
      <c r="A20529" t="inlineStr">
        <is>
          <t>vereiteln</t>
        </is>
      </c>
      <c r="B20529" t="inlineStr"/>
      <c r="C20529" t="inlineStr"/>
      <c r="D20529" t="inlineStr">
        <is>
          <t>làm thất bại, làm hỏng, ngăn trở, bỏ lỡ, bỏ qua, sao lãng, lẩn tránh, chê, không chịu ăn, làm cho nản chí, làm cho giật mình, dở chứng bất kham, dở chứng không chịu đi, chùn lại - lùi lại, do dự - - làm hại, làm tàn rụi - làm tiêu tan, làm bối rối, làm khó xử, làm ngạc nhiên, làm ngượng, làm xấu hổ, làm bẽ mặt, làm lộn xộn, làm lẫn lộn, xáo trộn lung tung, lầm, lầm lẫn - chống lại, kháng cự lại, trung hoà, làm mất tác dụng - đặt mìn chống mìn, dùng mưu kế chống lại âm mưu, dùng phản kế - đập vỡ, làm tan nát, làm tan vỡ, làm lúng túng, làm thất vọng, làm chán nản, ném mạnh, văng mạnh, va mạnh, lao tới, xông tới, nhảy bổ tới, đụng mạnh - đánh thắng, đánh bại, sự thua trận, sự bại trận, sự đánh bại, sự huỷ bỏ, sự thủ tiêu, huỷ bỏ, thủ tiêu - làm rối, làm đảo lộn, làm mất bình tĩnh, làm luống cuống, làm chưng hửng - sắp vào đĩa, làm lõm xuống thành lòng đĩa, đánh bại được, dùng mẹo lừa được, áp dụng chính sách đường lối của đối phương để đánh bại, chạy chân trước khoằm vào - làm giả, giả mạo, xuyên tạc, bóp méo, làm sai lệch, chứng minh là không có căn cứ - làm nền, làm nổi bật bằng nền, làm tôn lên, trang trí bằng hình lá, tráng, làm lạc hướng, đẩy lui, chặn đứng - làm cho mất tác dụng, làm cho vô hiệu quả, làm vỡ mộng - đánh lui, đẩy lùi, đánh bại trong cuộc bút chiến, đánh bại trong cuộc tranh luận, từ chối, cự tuyệt - cản trở, phá ngang, làm trở ngại - làm đổ, đánh đổ, lật đổ, đánh ng, làm lật úp, làm rối tung, làm xáo lộn, làm lộn bậy, làm đo lộn, làm khó chịu, làm rối loạn, làm lo ngại, chồn = vereiteln + = etwas vereiteln +</t>
        </is>
      </c>
    </row>
    <row r="20530">
      <c r="A20530" t="inlineStr">
        <is>
          <t>Vereitelung</t>
        </is>
      </c>
      <c r="B20530" t="inlineStr"/>
      <c r="C20530" t="inlineStr"/>
      <c r="D20530" t="inlineStr">
        <is>
          <t>bệnh tàn rụi, rệp vừng, không khì mờ sương, ảnh hưởng xâu, tai hoạ - sự thất bại, sự tiêu tan, sự thua trận, sự bại trận, sự đánh bại, sự huỷ bỏ, sự thủ tiêu - sự chán ngán, sự thất vọng, điều làm chán ngán, điều làm thất vọng - sự làm thất bại, sự làm hỏng, sự làm mất tác dụng, sự làm thất vọng, sự làm vỡ mộng, tâm trạng thất vọng, tâm trạng vỡ mộng</t>
        </is>
      </c>
    </row>
    <row r="20531">
      <c r="A20531" t="inlineStr">
        <is>
          <t>vereitern</t>
        </is>
      </c>
      <c r="B20531" t="inlineStr"/>
      <c r="C20531" t="inlineStr"/>
      <c r="D20531" t="inlineStr">
        <is>
          <t>làm mưng mủ, làm thối, mưng mủ, rữa ra, thối rữa, day dứt, trở nên cay độc - làm loét, làm đau đớn, làm khổ não, loét ra</t>
        </is>
      </c>
    </row>
    <row r="20532">
      <c r="A20532" t="inlineStr">
        <is>
          <t>Verelendung</t>
        </is>
      </c>
      <c r="B20532" t="inlineStr"/>
      <c r="C20532" t="inlineStr"/>
      <c r="D20532" t="inlineStr">
        <is>
          <t>sự bần cùng hoá</t>
        </is>
      </c>
    </row>
    <row r="20533">
      <c r="A20533" t="inlineStr">
        <is>
          <t>verenden</t>
        </is>
      </c>
      <c r="B20533" t="inlineStr"/>
      <c r="C20533" t="inlineStr"/>
      <c r="D20533" t="inlineStr">
        <is>
          <t>chết, mất, từ trần, băng hà, tịch, hy sinh, mất đi, tắt đi, tàn lụi, không còn nữa, bị quên đi, se lại đau đớn, chết lặng đi</t>
        </is>
      </c>
    </row>
    <row r="20534">
      <c r="A20534" t="inlineStr">
        <is>
          <t>verengen</t>
        </is>
      </c>
      <c r="B20534" t="inlineStr"/>
      <c r="C20534" t="inlineStr"/>
      <c r="D20534" t="inlineStr">
        <is>
          <t>thu hẹp, làm hẹp lại, co lại, rút lại, thành hẹp hòi</t>
        </is>
      </c>
    </row>
    <row r="20535">
      <c r="A20535" t="inlineStr">
        <is>
          <t>Verengung</t>
        </is>
      </c>
      <c r="B20535" t="inlineStr"/>
      <c r="C20535" t="inlineStr"/>
      <c r="D20535" t="inlineStr">
        <is>
          <t>eo đất, eo = die krankhafte Verengung +</t>
        </is>
      </c>
    </row>
    <row r="20536">
      <c r="A20536" t="inlineStr">
        <is>
          <t>vererbbar</t>
        </is>
      </c>
      <c r="B20536" t="inlineStr"/>
      <c r="C20536" t="inlineStr"/>
      <c r="D20536" t="inlineStr">
        <is>
          <t>có thể nghĩ ra, có thể tìm ra, có thể sáng chế, có thể phát minh, có thể để lại - di truyền, cha truyền con nối - có thể di truyền, có thể cha truyền con nối, có thể thừa hưởng, có thể kế thừa</t>
        </is>
      </c>
    </row>
    <row r="20537">
      <c r="A20537" t="inlineStr">
        <is>
          <t>Vererbung</t>
        </is>
      </c>
      <c r="B20537" t="inlineStr"/>
      <c r="C20537" t="inlineStr"/>
      <c r="D20537" t="inlineStr">
        <is>
          <t>tính di truyền, sự di truyền - sự thừa kế, của thừa kế, gia tài, di sản - sự chuyển giao, sự truyền</t>
        </is>
      </c>
    </row>
    <row r="20538">
      <c r="A20538" t="inlineStr">
        <is>
          <t>Vererbungslehre</t>
        </is>
      </c>
      <c r="B20538" t="inlineStr"/>
      <c r="C20538" t="inlineStr"/>
      <c r="D20538" t="inlineStr">
        <is>
          <t>di truyền học</t>
        </is>
      </c>
    </row>
    <row r="20539">
      <c r="A20539" t="inlineStr">
        <is>
          <t>Verfahren</t>
        </is>
      </c>
      <c r="B20539" t="inlineStr"/>
      <c r="C20539" t="inlineStr"/>
      <c r="D20539" t="inlineStr">
        <is>
          <t>sự đến gần, sự lại gần, sự gần như, sự gần giống như, đường đi đến, lối vào,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sự biết làm, khả năng biết làm thế nào, bí quyết sản xuất, phương pháp sản xuất - phương pháp, cách thức, thứ tự, hệ thống - sự hoạt động, quá trình hoạt động, thao tác, hiệu quả, tác dụng, sự giao dịch tài chính, sự mổ xẻ, ca mổ, cuộc hành quân, phép tính, phép toán - sơ đồ, đồ án, bản đồ thành phố, bản đồ, mặt phẳng, dàn bài, dàn ý, kế hoạch, dự kiến, dự định, cách tiến hành, cách làm - thủ tục - cách hành động, việc kiện tụng, biên bản lưu - quá trình, sự tiến triển, sự tiến hành, việc tố tụng, trát đòi, lệnh gọi của toà án, u lồi, bướu, phép in ximili, phép in ảnh chấm - chế độ, cơ thể, hệ thống phân loại, sự phân loại - kỹ thuật, số nhiều) các nghành kỹ thuật, chi tiết kỹ thuật, thuật ngữ kỹ thuật - kỹ xảo, phương pháp kỹ thuật - sự đối xử, sự đối đãi, sự cư xử, sự điều trị, phép trị bệnh, sự xử lý, sự luận bàn, sự nghiên cứu, sự giải quyết = das Verfahren + = das übliche Verfahren + = das Verfahren betreffend + = das gerichtliche Verfahren + = das technologische Verfahren + = ein Verfahren gegen jemanden einleiten +</t>
        </is>
      </c>
    </row>
    <row r="20540">
      <c r="A20540" t="inlineStr">
        <is>
          <t>Verfall</t>
        </is>
      </c>
      <c r="B20540" t="inlineStr"/>
      <c r="C20540" t="inlineStr"/>
      <c r="D20540" t="inlineStr">
        <is>
          <t>sự suy đồi, sự sa sút, sự điêu tàn, thời kỳ suy đồi - tình trạng suy tàn, tình trạng suy sụp, tình trạng sa sút, tình trạng đổ nát, tình trạng mục nát, tình trạng thối rữa, chỗ thối, tình trạng sâu, tình trạng mục, sự rã, sự phân rã - sự đi trệch ra, tình trạng sút kém, tình trạng suy đồi, biến cách - sự sụt, sự suy tàn, sự suy sụp, sự tàn tạ, bệnh gầy mòn, sự sụt sức - sự thoái hoá, tình trạng thoái hoá - sự làm hư hỏng, sự làm giảm giá trị, sự sa đoạ, sự trở nên xấu hơn - sự làm hư nát, sự làm đổ nát, sự làm long tay gãy ngõng, sự làm xác xơ, tình trạng long tay gãy ngõng, tình trạng xác xơ, sự phung phí, tiến đến hư hại quần áo - sự đổ vách đá, đá vụn đổ nát - sự trút xuống, sự đổ xuống, trận mưa như trút nước, sự suy vi - triều xuống ebb-tide), thời kỳ tàn tạ, thời kỳ suy sụp - sự mãn hạn, sự kết thúc - sự không xảy ra, sự không làm được, sự thiếu, sự thất bại, sự hỏng, sự mất, người bị thất bại, việc thất bại, cố gắng không thành công, sự thi hỏng, sự vỡ nợ, sự phá sản - sự rơi, sự ngã, sự rụng xuống, sự rũ xuống, sự hạ, sự sụp đổ, sự mất địa vị, sự xuống thế, sự xuống dốc, sự sụt giá, sự giảm giá, sự vật ngã, keo vật, sự sa ngã, lượng mưa, lượng tuyết - số lượng cây ngả, số lượng gỗ xẻ, hướng đi xuống, dốc xuống, thác, sự đẻ, lứa cừu con, dây ròng rọc, lưới che mặt, mạng che mặt, mùa lá rụng, mùa thu - bệnh thối hoại - sự đổ nát, sự tiêu tan, nguyên nhân phá sản, nguyên nhân đổ nát, số nhiều) tàn tích, cảnh đổ nát, cảnh điêu tàn - sa mạc, vùng hoang vu, đất hoang, rác rưởi, thức ăn thừa, vật thải ra, vật vô giá trị không dùng nữa, sự lãng phí, sự hao phí = der Verfall + = bei Verfall + = in Verfall geraten lassen +</t>
        </is>
      </c>
    </row>
    <row r="20541">
      <c r="A20541" t="inlineStr">
        <is>
          <t>verfallend</t>
        </is>
      </c>
      <c r="B20541" t="inlineStr"/>
      <c r="C20541" t="inlineStr"/>
      <c r="D20541" t="inlineStr">
        <is>
          <t>suy đồi, sa sút, điêu tàn</t>
        </is>
      </c>
    </row>
    <row r="20542">
      <c r="A20542" t="inlineStr">
        <is>
          <t>verfangen</t>
        </is>
      </c>
      <c r="B20542" t="inlineStr"/>
      <c r="C20542" t="inlineStr"/>
      <c r="D20542" t="inlineStr">
        <is>
          <t>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ra, bày mưu = sich verfangen + = sich verfangen +</t>
        </is>
      </c>
    </row>
    <row r="20543">
      <c r="A20543" t="inlineStr">
        <is>
          <t>verfassen</t>
        </is>
      </c>
      <c r="B20543" t="inlineStr"/>
      <c r="C20543" t="inlineStr"/>
      <c r="D20543" t="inlineStr">
        <is>
          <t>phác thảo, phác hoạ, dự thảo, bắt quân dịch, thực hiện chế độ quân dịch đối với, lấy ra, rút ra, vạch cỡ - kéo, lôi kéo, thu hút, lôi cuốn, đưa, hít vào, co rúm, cau lại, gò, giương, kéo theo, chuốc lấy, kéo ra, nhổ ra, hút ra, trích ra, múc ra, suy ra, đưa ra, vạch ra, nêu ra, mở, rút, được - trúng, lĩnh ra, tìm thấy ở, moi, moi ra, móc ra, moi hết, làm cạn, pha, rút lấy nước cốt, sục tìm thú săn, kéo dài, vẽ, vạch, dựng lên, thảo ra, mô tả, viết lĩnh tiền, động tính từ quá khứ) hoà, không phân được thua - chìm xuống, có mức chìm, bạt xiên, đánh quả sang trái, hấp dẫn, có sức thu hút, thông, ngấm nước cốt, căng gió, kéo đến, túm tụm đến, bị thu hút đến, bị lôi cuốn đến, đi, trở, + on, upon) lấy tiền ở - rút tiền ra, cầu đến, nhờ cậy đến, gợi đến, dẫn - viết, sáng tác, + up, in) nhốt lại, nhốt vào chỗ quây - viết thư, giao dịch thư từ, viết văn, viết sách, làm thư ký, soạn, điền vào, viết vào, lộ ra = verfassen +</t>
        </is>
      </c>
    </row>
    <row r="20544">
      <c r="A20544" t="inlineStr">
        <is>
          <t>Verfasser</t>
        </is>
      </c>
      <c r="B20544" t="inlineStr"/>
      <c r="C20544" t="inlineStr"/>
      <c r="D20544" t="inlineStr">
        <is>
          <t>tác giả, người tạo ra, người gây ra, đảng sáng tạo - người soạn nhạc, người soạn, người sáng tác - nhà văn tiểu luận - nhà văn, người viết, người thảo, người thư ký, sách dạy viết</t>
        </is>
      </c>
    </row>
    <row r="20545">
      <c r="A20545" t="inlineStr">
        <is>
          <t>Verfasserin</t>
        </is>
      </c>
      <c r="B20545" t="inlineStr"/>
      <c r="C20545" t="inlineStr"/>
      <c r="D20545" t="inlineStr">
        <is>
          <t>nữ tác giả</t>
        </is>
      </c>
    </row>
    <row r="20546">
      <c r="A20546" t="inlineStr">
        <is>
          <t>Verfasserschaft</t>
        </is>
      </c>
      <c r="B20546" t="inlineStr"/>
      <c r="C20546" t="inlineStr"/>
      <c r="D20546" t="inlineStr">
        <is>
          <t>nghề viết văn, nguồn tác giả</t>
        </is>
      </c>
    </row>
    <row r="20547">
      <c r="A20547" t="inlineStr">
        <is>
          <t>verfassungswidrig</t>
        </is>
      </c>
      <c r="B20547" t="inlineStr"/>
      <c r="C20547" t="inlineStr"/>
      <c r="D20547" t="inlineStr">
        <is>
          <t>trái hiến pháp</t>
        </is>
      </c>
    </row>
    <row r="20548">
      <c r="A20548" t="inlineStr">
        <is>
          <t>Verfaulen</t>
        </is>
      </c>
      <c r="B20548" t="inlineStr"/>
      <c r="C20548" t="inlineStr"/>
      <c r="D20548" t="inlineStr">
        <is>
          <t>tình trạng suy tàn, tình trạng suy sụp, tình trạng sa sút, tình trạng đổ nát, tình trạng mục nát, tình trạng thối rữa, chỗ thối, tình trạng sâu, tình trạng mục, sự rã, sự phân rã</t>
        </is>
      </c>
    </row>
    <row r="20549">
      <c r="A20549" t="inlineStr">
        <is>
          <t>verfaulen</t>
        </is>
      </c>
      <c r="B20549" t="inlineStr"/>
      <c r="C20549" t="inlineStr"/>
      <c r="D20549" t="inlineStr">
        <is>
          <t>mua chuộc, đút lót, hối lộ, làm hư hỏng, làm đồi bại, làm hư, làm thối, sửa đổi sai lạc đi, hư hỏng, thối nát, đồi bại - suy tàn, suy sụp, sa sút, hư nát, đổ nát, mục nát, sự suy nhược, thối rữa, sâu, mục, rã, phân rã, làm sâu, làm mục nát - làm mưng mủ, mưng mủ, rữa ra, day dứt, trở nên cay độc - sa đoạ, làm thối rữa - mục rữa, nói đùa, nói bỡn, chòng ghẹo, trêu tức, nói mỉa, chết mòn, kiệt quệ dần, làm cho mục nát, làm hỏng, làm đảo lộn, nói dối, lừa phỉnh</t>
        </is>
      </c>
    </row>
    <row r="20550">
      <c r="A20550" t="inlineStr">
        <is>
          <t>verfault</t>
        </is>
      </c>
      <c r="B20550" t="inlineStr"/>
      <c r="C20550" t="inlineStr"/>
      <c r="D20550" t="inlineStr">
        <is>
          <t>thối tha, kinh tởm - thối, thối rữa, độc hại, đồi bại, sa đoạ, tồi, tồi tệ, hết sức khó chịu - mục, mục nát, xấu, vô giá trị, bất tài, khó chịu, làm bực mình, đáng ghét, mắc bệnh sán gan</t>
        </is>
      </c>
    </row>
    <row r="20551">
      <c r="A20551" t="inlineStr">
        <is>
          <t>verfechten</t>
        </is>
      </c>
      <c r="B20551" t="inlineStr"/>
      <c r="C20551" t="inlineStr"/>
      <c r="D20551" t="inlineStr">
        <is>
          <t>đòi, xác nhận, khẳng định, quả quyết, quyết đoán - bảo vệ, bênh vực, đấu tranh cho - che chở, phòng thủ, chống giữ, biện hộ, bào chữa, cãi cho, là luật sư bào chữa - giữ, duy trì, bảo quản, giữ vững, không rời bỏ, xác nhận rằng, nuôi, cưu mang - chống, đỡ, truyền sức mạnh, khuyến khích, chịu đựng, dung thứ, nuôi nấng, cấp dưỡng, ủng hộ, chứng minh, xác minh, đóng giỏi = verfechten +</t>
        </is>
      </c>
    </row>
    <row r="20552">
      <c r="A20552" t="inlineStr">
        <is>
          <t>Verfechter</t>
        </is>
      </c>
      <c r="B20552" t="inlineStr"/>
      <c r="C20552" t="inlineStr"/>
      <c r="D20552" t="inlineStr">
        <is>
          <t>người biện hộ, người bào chữa, người bênh vực, luật sư, thầy cãi, người chủ trương, người tán thành, người ủng hộ - tông đồ, ông tổ truyền đạo, người lãnh đạo cuộc cải cách, người đề xướng cuộc cải cách - người xác nhận, người khẳng định - người che chở, người bảo vệ, người cãi - người phải cưu mang - vật chống đỡ, hình con vật đứng - người tôn thờ, người sùng tín, kẻ sùng đạo, người sốt sắng, người nhiệt tâm, người hâm mộ, người ham thích = der eifrige Verfechter +</t>
        </is>
      </c>
    </row>
    <row r="20553">
      <c r="A20553" t="inlineStr">
        <is>
          <t>verfehlen</t>
        </is>
      </c>
      <c r="B20553" t="inlineStr"/>
      <c r="C20553" t="inlineStr"/>
      <c r="D20553" t="inlineStr">
        <is>
          <t>trượt, hỏng, trệch, không trúng, lỡ, nhỡ, bỏ lỡ, bỏ phí, bỏ sót, bỏ quên, không thấy, không trông thấy, thiếu, cảm thấy thiếu, thấy mất, nhớ, không nghe, không hiểu, không nắm được, suýt, chệch - không trúng đích, thất bại = verfehlen + = sich verfehlen +</t>
        </is>
      </c>
    </row>
    <row r="20554">
      <c r="A20554" t="inlineStr">
        <is>
          <t>verfehlt</t>
        </is>
      </c>
      <c r="B20554" t="inlineStr"/>
      <c r="C20554" t="inlineStr"/>
      <c r="D20554" t="inlineStr">
        <is>
          <t>đẻ non, non yếu, chết non chết yểu, sớm thất bại, không phát triển đầy đủ - sai, hỏng, xấu, bậy, không đúng lúc, không hợp thời - không phù hợp, không thích hợp, bất tài, thiếu năng lực, không đủ tư cách, không xứng đôi, không tưng xứng = verfehlt + = er hat es knapp verfehlt +</t>
        </is>
      </c>
    </row>
    <row r="20555">
      <c r="A20555" t="inlineStr">
        <is>
          <t>Verfehlung</t>
        </is>
      </c>
      <c r="B20555" t="inlineStr"/>
      <c r="C20555" t="inlineStr"/>
      <c r="D20555" t="inlineStr">
        <is>
          <t>tội, tội lỗi, sự phạm tội, sự phạm pháp, sự chểnh mảng, sự lơ là nhiệm vụ, món nợ không trả đúng kỳ hạn, món thuế không đúng kỳ hạn = sich einer Verfehlung zuschulden kommen lassen +</t>
        </is>
      </c>
    </row>
    <row r="20556">
      <c r="A20556" t="inlineStr">
        <is>
          <t>verfeinden</t>
        </is>
      </c>
      <c r="B20556" t="inlineStr"/>
      <c r="C20556" t="inlineStr"/>
      <c r="D20556">
        <f> sich mit jemandem verfeinden +</f>
        <v/>
      </c>
    </row>
    <row r="20557">
      <c r="A20557" t="inlineStr">
        <is>
          <t>Verfeinerer</t>
        </is>
      </c>
      <c r="B20557" t="inlineStr"/>
      <c r="C20557" t="inlineStr"/>
      <c r="D20557" t="inlineStr">
        <is>
          <t>máy tinh chế, lò luyện tinh</t>
        </is>
      </c>
    </row>
    <row r="20558">
      <c r="A20558" t="inlineStr">
        <is>
          <t>verfeinern</t>
        </is>
      </c>
      <c r="B20558" t="inlineStr"/>
      <c r="C20558" t="inlineStr"/>
      <c r="D20558" t="inlineStr">
        <is>
          <t>cày cấy, trồng trọt, trau dồi, tu dưỡng, chuyên tâm, mài miệt nghiên cứu, ham mê, nuôi dưỡng, xới bằng máy xới - nâng lên, đưa lên, giương, ngẩng lên, ngước, cất cao, nâng cao, làm phấn khởi, làm phấn chấn, làm hân hoan, làm hoan hỉ - làm loãng, làm trong trắng, cải thiện, làm cho tế nhị hơn, làm cho tinh tế hơn, loâng đi - lọc, lọc trong, luyện tinh, tinh chế, làm cho lịch sự hơn, làm cho tao nhã hơn, làm cho sành sõi hơn, trở nên tinh tế hơn, trở nên lịch sự hơn, trở nên tao nhã hơn, trở nên sành sõi hơn - tinh tế, tế nhị, làm tăng thêm phần tinh tế, làm tăng thêm phần tế nhị</t>
        </is>
      </c>
    </row>
    <row r="20559">
      <c r="A20559" t="inlineStr">
        <is>
          <t>verfeinert</t>
        </is>
      </c>
      <c r="B20559" t="inlineStr"/>
      <c r="C20559" t="inlineStr"/>
      <c r="D20559" t="inlineStr">
        <is>
          <t>tốt, nguyên chất, nhỏ, mịn, thanh mảnh, sắc, khả quan, hay, giải, lớn, đường bệ, đẹp, xinh, bảnh, trong sáng, sặc sỡ, rực rỡ, loè loẹt, cầu kỳ, có ý kiến khen ngợi, có ý ca ngợi, tế nhị, tinh vi, chính xác - cao thượng, cao quý, hoàn toàn sung sức, khéo - đã lọc, đã tinh chế, lịch sự, tao nhã, có học thức - ẩm ướt, đẫm nước, sũng nước, yếu ớt, ướt át, sướt mướt</t>
        </is>
      </c>
    </row>
    <row r="20560">
      <c r="A20560" t="inlineStr">
        <is>
          <t>Verfeinerung</t>
        </is>
      </c>
      <c r="B20560" t="inlineStr"/>
      <c r="C20560" t="inlineStr"/>
      <c r="D20560" t="inlineStr">
        <is>
          <t>sự cày cấy, sự trồng trọt, sự dạy dỗ, sự mở mang, sự giáo hoá, sự trau dồi, sự tu dưỡng, sự nuôi dưỡng, sự bồi dưỡng - sự lọc, sự tinh chế, sự luyện tinh, sự tinh tế, sự tế nhị, sự tao nhã, sự lịch sự, sự sành sỏi, cái hay, cái đẹp, cái tinh tuý, cái tao nhã, thủ đoạn tinh vi, phương pháp tinh vi - lập luận tế nhị, sự phân biệt tinh vi - sự làm cho tinh tế, sự làm cho tế nhị - sự thành thị hoá</t>
        </is>
      </c>
    </row>
    <row r="20561">
      <c r="A20561" t="inlineStr">
        <is>
          <t>verfemen</t>
        </is>
      </c>
      <c r="B20561" t="inlineStr"/>
      <c r="C20561" t="inlineStr"/>
      <c r="D20561" t="inlineStr">
        <is>
          <t>tẩy chay - đày, phát vãng, khai trừ, loại ra ngoài - đặt ra ngoài vòng pháp luật, cấm</t>
        </is>
      </c>
    </row>
    <row r="20562">
      <c r="A20562" t="inlineStr">
        <is>
          <t>Verfemung</t>
        </is>
      </c>
      <c r="B20562" t="inlineStr"/>
      <c r="C20562" t="inlineStr"/>
      <c r="D20562" t="inlineStr">
        <is>
          <t>sự đặt ra ngoài vòng pháp luật, sự tước quyền được pháp luật che chở, tình trạng ở ngoài vòng pháp luật, tình trạng không được luật pháp che chở, sự chống lại pháp luật - sự coi thường pháp luật</t>
        </is>
      </c>
    </row>
    <row r="20563">
      <c r="A20563" t="inlineStr">
        <is>
          <t>verfertigen</t>
        </is>
      </c>
      <c r="B20563" t="inlineStr"/>
      <c r="C20563" t="inlineStr"/>
      <c r="D20563" t="inlineStr">
        <is>
          <t>làm, chế tạo, sắp đặt, xếp đặt, dọn, thu dọn, sửa soạn, chuẩn bị, kiếm được, thu, gây ra, thực hiện, thi hành, khiến cho, làm cho, bắt, bắt buộc, phong, bổ nhiệm, lập, tôn, ước lượng - đánh giá, định giá, kết luận, đến, tới, trông thấy, hoàn thành, đạt được, làm được, đi được, thành, là, bằng, trở thành, trở nên, nghĩ, hiểu, đi, tiến, lên, xuống, ra ý, ra vẻ - - trình ra, đưa ra, giơ ra, sản xuất, viết ra, xuất bản, đem lại, sinh đẻ, kéo dài</t>
        </is>
      </c>
    </row>
    <row r="20564">
      <c r="A20564" t="inlineStr">
        <is>
          <t>verfilmen</t>
        </is>
      </c>
      <c r="B20564" t="inlineStr"/>
      <c r="C20564" t="inlineStr"/>
      <c r="D20564" t="inlineStr">
        <is>
          <t>phủ một lớp màng, che bằng một lớp màng, che đi, làm mờ đi, quay thành phim, bị che đi, bị mờ đi - làm lại</t>
        </is>
      </c>
    </row>
    <row r="20565">
      <c r="A20565" t="inlineStr">
        <is>
          <t>verfinstern</t>
        </is>
      </c>
      <c r="B20565" t="inlineStr"/>
      <c r="C20565" t="inlineStr"/>
      <c r="D20565" t="inlineStr">
        <is>
          <t>làm tối, làm u ám, làm sạm, làm thẫm, làm buồn rầu, làm buồn phiền, tối sầm lại, sạm lại, thẫm lại, buồn phiền - che, che khuất, chặn, làm lu mờ, át hẳn - làm đen tối, làm ngu muội, làm hoang mang, làm bối rối = verfinstern + = verfinstern +</t>
        </is>
      </c>
    </row>
    <row r="20566">
      <c r="A20566" t="inlineStr">
        <is>
          <t>verflachen</t>
        </is>
      </c>
      <c r="B20566" t="inlineStr"/>
      <c r="C20566" t="inlineStr"/>
      <c r="D20566" t="inlineStr">
        <is>
          <t>làm cạn, cạn đi = sich verflachen +</t>
        </is>
      </c>
    </row>
    <row r="20567">
      <c r="A20567" t="inlineStr">
        <is>
          <t>Verflechten</t>
        </is>
      </c>
      <c r="B20567" t="inlineStr"/>
      <c r="C20567" t="inlineStr"/>
      <c r="D20567" t="inlineStr">
        <is>
          <t>chỗ nối bện, chỗ ghép, sự ghép</t>
        </is>
      </c>
    </row>
    <row r="20568">
      <c r="A20568" t="inlineStr">
        <is>
          <t>verflechten</t>
        </is>
      </c>
      <c r="B20568" t="inlineStr"/>
      <c r="C20568" t="inlineStr"/>
      <c r="D20568" t="inlineStr">
        <is>
          <t>kết lại với nhau, bện lại, xoắn lại, ken lại, kết hợp chặt chẽ với nhau, ràng buộc với nhau, trộn lẫn với nhau, bện chéo vào nhau = verflechten + = verflechten + = miteinander verflechten +</t>
        </is>
      </c>
    </row>
    <row r="20569">
      <c r="A20569" t="inlineStr">
        <is>
          <t>Verflechtung</t>
        </is>
      </c>
      <c r="B20569" t="inlineStr"/>
      <c r="C20569" t="inlineStr"/>
      <c r="D20569" t="inlineStr">
        <is>
          <t>sự hợp lại thành một hệ thống thống nhất, sự bổ sung thành một thể thống nhất, sự hợp nhất, sự hoà hợp với môi trường, phép tích phân, sự tích phân, sự mở rộng cho mọi người - sự mở rộng cho mọi chủng tộc, sự dành quyền bình đẳng cho - sự dính dáng, sự mắc míu, điều rắc rối, điều phức tạp, sự cuộn, sự xoắn ốc, phần cuộn, phần xoắn ốc, sự nâng lên luỹ thừa, sự cuốn trong, sự thu teo, sự co hồi</t>
        </is>
      </c>
    </row>
    <row r="20570">
      <c r="A20570" t="inlineStr">
        <is>
          <t>verfliegen</t>
        </is>
      </c>
      <c r="B20570" t="inlineStr"/>
      <c r="C20570" t="inlineStr"/>
      <c r="D20570" t="inlineStr">
        <is>
          <t>biến đi, biến mất = verfliegen + = verfliegen + = verfliegen + = sich verfliegen +</t>
        </is>
      </c>
    </row>
    <row r="20571">
      <c r="A20571" t="inlineStr">
        <is>
          <t>verfliegend</t>
        </is>
      </c>
      <c r="B20571" t="inlineStr"/>
      <c r="C20571" t="inlineStr"/>
      <c r="D20571" t="inlineStr">
        <is>
          <t>dễ bay hơi, không kiên định, hay thay đổi, nhẹ dạ, vui vẻ, hoạt bát</t>
        </is>
      </c>
    </row>
    <row r="20572">
      <c r="A20572" t="inlineStr">
        <is>
          <t>verflixt</t>
        </is>
      </c>
      <c r="B20572" t="inlineStr"/>
      <c r="C20572" t="inlineStr"/>
      <c r="D20572" t="inlineStr">
        <is>
          <t>đáng nguyền rủa, đáng cho trời đánh thánh vật - đang nở hoa, tươi đẹp, tươi như hoa nở, đang ở thời kỳ rực rỡ, đang ở thời kỳ tươi đẹp nhất, quá, quá đỗi, quá chừng, hết sức - uột ết khuộng chết tiệt - rầy rà, rắc rối, gay go, phiền phức - như ma quỷ, như quỷ sứ, tàn ác, hung ác - đỏ ửng, hồng hào, khoẻ mạnh, hơi đỏ, đỏ hoe, hung hung đỏ = verflixt kalt +</t>
        </is>
      </c>
    </row>
    <row r="20573">
      <c r="A20573" t="inlineStr">
        <is>
          <t>verfluchen</t>
        </is>
      </c>
      <c r="B20573" t="inlineStr"/>
      <c r="C20573" t="inlineStr"/>
      <c r="D20573" t="inlineStr">
        <is>
          <t>cấm, cấm chỉ, nguyền rủa - làm tàn, làm khô héo, làm thui chột, làm nổ tung, phá, phá hoại, làm tan vỡ, làm mất danh dự, gây hoạ - giáng phúc, ban phúc, dạng bị động) làm cho may mắn, làm cho hạnh phúc, tôn sùng, cầu Chúa phù hộ cho - chửi rủa, báng bổ, động tính từ quá khứ) làm khổ sở, làm đau đớn, trục xuất ra khỏi giáo hội - ghét cay ghét đắng, ghét độc địa - mắng nhiếc, xỉ vả</t>
        </is>
      </c>
    </row>
    <row r="20574">
      <c r="A20574" t="inlineStr">
        <is>
          <t>verflucht</t>
        </is>
      </c>
      <c r="B20574" t="inlineStr"/>
      <c r="C20574" t="inlineStr"/>
      <c r="D20574" t="inlineStr">
        <is>
          <t>đáng nguyền rủa, đáng ghét, ghê tởm, xấu số, phận rủi, phận hẩm hiu, phiền toái, khó chịu - - - đáng cho trời đánh thánh vật - thần thánh, thiêng liêng, hạnh phúc sung sướng, may mắn, quỷ quái - vấy máu, đẫm máu, dính máu, chảy máu, có đổ máu, tàn bạo, khát máu, thích đổ máu, thích giết người bloody minded), đỏ như máu, uộc bloody, hết sức, vô cùng, chết tiệt, trời đánh thánh vật - đang nở hoa, tươi đẹp, tươi như hoa nở, đang ở thời kỳ rực rỡ, đang ở thời kỳ tươi đẹp nhất, quá, quá đỗi, quá chừng - uột ết khuộng chết tiệt - hay bẳn, hay gắt - - bị đày địa ngục, bị đoạ đày, quá lắm, cực kỳ - - như ma quỷ, như quỷ sứ, tàn ác, hung ác = verflucht! +</t>
        </is>
      </c>
    </row>
    <row r="20575">
      <c r="A20575" t="inlineStr">
        <is>
          <t>verfolgen</t>
        </is>
      </c>
      <c r="B20575" t="inlineStr"/>
      <c r="C20575" t="inlineStr"/>
      <c r="D20575" t="inlineStr">
        <is>
          <t>săn, săn đuổi, đuổi, xua đuổi, chạm, trổ, khắc, gắn, đính, tiện, ren - cho chạy, chạy, chảy - theo nhùng nhằng, theo sát gót, bám sát, kẹp bằng kìm, cặp bằng móc ngoạm - triệt, tiêu diệt, huỷ diệt - đi theo sau, theo nghề, làm nghề, đi theo một con đường, đi theo, đi hầu, theo, theo đuổi, nghe kịp, hiểu kịp, tiếp theo, kế theo, theo dõi, sinh ra, xảy đến - săn bằng chim ưng, vồ, chụp, bắt sâu, bán rong, tung, tuyên truyền, đằng hắng, đằng hắng để làm bật - săn bằng chó, truy lùng, thả đuổi theo, cho truy lùng - khủng bố, ngược đãi, hành hạ, quấy rầy, làm khổ - tiếp tục, tiến hành, hành, khởi tố, kiện - đuổi theo, đuổi bắt, truy nã, truy kích, đeo đẳng, cứ bám lấy dai dẳng, đeo đuổi, thực hiện đến cùng, đi tìm, mưu cầu - theo dấu, theo hơi - + out) vạch, kẻ, vạch ra, chỉ ra, định ra, kẻ theo vạch, chỉ theo đường, theo vết, theo vết chân, tìm thấy dấu vết - kéo, kéo lê, theo dấu vết, đuổi theo dấu vết, lùng, mở một con đường mòn, lê, quét, bò, leo, đi kéo lê, lết bước - thức canh, gác đêm, thức, thức đêm, canh gác, trông nom, rình, nhìn xem, quan sát, để ý xem, chờ = verfolgen + = verfolgen + = eifrig verfolgen + = energisch verfolgen +</t>
        </is>
      </c>
    </row>
    <row r="20576">
      <c r="A20576" t="inlineStr">
        <is>
          <t>Verfolger</t>
        </is>
      </c>
      <c r="B20576" t="inlineStr"/>
      <c r="C20576" t="inlineStr"/>
      <c r="D20576" t="inlineStr">
        <is>
          <t>chó dò thú, chó đánh hơi, mật thám - người đuổi theo, người đánh đuổi, người đi săn, tàu khu trục, súng đại bác ở mũi tàu, ly rượu uống sau khi dùng cà phê, ly nước uống sau khi dùng rượu mạnh, người chạm - người trổ, người khắc, bàn ren, dao ren - người theo, người theo dõi, người bắt chước, người theo gót, người tình của cô hầu gái, môn đệ, môn đồ, người hầu, bộ phận bị dẫn - kẻ khủng bố, kẻ ngược đãi, kẻ hành hạ, kẻ quấy rầy, kẻ làm khổ - người đuổi bắt, người theo đuổi, người đeo đuổi, người khởi tố, nguyên cáo - người săn thú, người bắt thú, người lùng bắt</t>
        </is>
      </c>
    </row>
    <row r="20577">
      <c r="A20577" t="inlineStr">
        <is>
          <t>Verfolgung</t>
        </is>
      </c>
      <c r="B20577" t="inlineStr"/>
      <c r="C20577" t="inlineStr"/>
      <c r="D20577" t="inlineStr">
        <is>
          <t>sự theo đuổi, sự đuổi theo, sự săn đuổi, the chase sự săn bắn, khu vực săn bắn chace), thú bị săn đuổi, tàu bị đuổi bắt, khuôn, rãnh, phần đầu đại bác - sự đi săn, sự lùng sục, sự tìm kiếm, sự lùng săn - sự khủng bố, sự ngược đãi, sự hành hạ - sự tiếp tục, sự tiến hành, sự khởi tố, sự kiện, bên khởi tố, bên nguyên - sự đeo đuổi, sự thực hiện đến cùng - sự đuổi bắt, sự truy nã, sự truy kích, sự đi tìm, sự mưu cầu, nghề nghiệp theo đuổi, công việc đeo đuổi, thú vui đeo đuổi - sự vạch, sự kẻ, sự theo dấu vết, sự đồ lại = die strafrechtliche Verfolgung +</t>
        </is>
      </c>
    </row>
    <row r="20578">
      <c r="A20578" t="inlineStr">
        <is>
          <t>Verfolgungsjagd</t>
        </is>
      </c>
      <c r="B20578" t="inlineStr"/>
      <c r="C20578" t="inlineStr"/>
      <c r="D20578" t="inlineStr">
        <is>
          <t>sự theo đuổi, sự đuổi theo, sự săn đuổi, the chase sự săn bắn, khu vực săn bắn chace), thú bị săn đuổi, tàu bị đuổi bắt, khuôn, rãnh, phần đầu đại bác - sự đuổi bắt, sự truy nã, sự truy kích, sự đeo đuổi, sự đi tìm, sự mưu cầu, nghề nghiệp theo đuổi, công việc đeo đuổi, thú vui đeo đuổi</t>
        </is>
      </c>
    </row>
    <row r="20579">
      <c r="A20579" t="inlineStr">
        <is>
          <t>Verfolgungswahn</t>
        </is>
      </c>
      <c r="B20579" t="inlineStr"/>
      <c r="C20579" t="inlineStr"/>
      <c r="D20579" t="inlineStr">
        <is>
          <t>sự ảm ảnh, tình trạng bị ám ảnh, điều ám ảnh - Paranoia, chứng hoang tưởng bộ phận = der Verfolgungswahn +</t>
        </is>
      </c>
    </row>
    <row r="20580">
      <c r="A20580" t="inlineStr">
        <is>
          <t>verformen</t>
        </is>
      </c>
      <c r="B20580" t="inlineStr"/>
      <c r="C20580" t="inlineStr"/>
      <c r="D20580" t="inlineStr">
        <is>
          <t>làm cho méo mó, làm biến dạng, làm xấu đi</t>
        </is>
      </c>
    </row>
    <row r="20581">
      <c r="A20581" t="inlineStr">
        <is>
          <t>verfrachten</t>
        </is>
      </c>
      <c r="B20581" t="inlineStr"/>
      <c r="C20581" t="inlineStr"/>
      <c r="D20581" t="inlineStr">
        <is>
          <t>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verfrachten +</t>
        </is>
      </c>
    </row>
    <row r="20582">
      <c r="A20582" t="inlineStr">
        <is>
          <t>Verfrachter</t>
        </is>
      </c>
      <c r="B20582" t="inlineStr"/>
      <c r="C20582" t="inlineStr"/>
      <c r="D20582" t="inlineStr">
        <is>
          <t>người chất hàng, người gửi hàng chở bằng đường bộ, người thuê tàu chuyên chở, người nhận chuyên chở hàng, tàu chuyên chở, máy bay chuyên chở - nhà buôn chở hàng bằng tàu</t>
        </is>
      </c>
    </row>
    <row r="20583">
      <c r="A20583" t="inlineStr">
        <is>
          <t>Verfremdung</t>
        </is>
      </c>
      <c r="B20583" t="inlineStr"/>
      <c r="C20583" t="inlineStr"/>
      <c r="D20583" t="inlineStr">
        <is>
          <t>sự làm cho giận, sự làm cho ghét, sự làm cho xa lánh, sự xa lìa, sự ghét bỏ, sự chán ghét, mối bất hoà, sự chuyển nhượng, bệnh tinh thần mental alienation)</t>
        </is>
      </c>
    </row>
    <row r="20584">
      <c r="A20584" t="inlineStr">
        <is>
          <t>Vergabe</t>
        </is>
      </c>
      <c r="B20584" t="inlineStr"/>
      <c r="C20584" t="inlineStr"/>
      <c r="D20584" t="inlineStr">
        <is>
          <t>được bổ nhiệm, chức vụ được bổ nhiệm, sự hẹn gặp, giấy mời, giấy triệu tập, chiếu chỉ, sắc lệnh, đồ đạc, đồ trang bị, đồ thiết bị, tiền lương, lương bổng</t>
        </is>
      </c>
    </row>
    <row r="20585">
      <c r="A20585" t="inlineStr">
        <is>
          <t>vergammeln</t>
        </is>
      </c>
      <c r="B20585" t="inlineStr"/>
      <c r="C20585" t="inlineStr"/>
      <c r="D20585">
        <f> vergammeln +</f>
        <v/>
      </c>
    </row>
    <row r="20586">
      <c r="A20586" t="inlineStr">
        <is>
          <t>vergangen</t>
        </is>
      </c>
      <c r="B20586" t="inlineStr"/>
      <c r="C20586" t="inlineStr"/>
      <c r="D20586" t="inlineStr">
        <is>
          <t>quá khứ, qua rồi, cũ kỹ - đã đi, đã đi khỏi, đã trôi qua, đã qua, mất hết, hết hy vọng, chết - dĩ vãng, qua, quá, vượt, hơn</t>
        </is>
      </c>
    </row>
    <row r="20587">
      <c r="A20587" t="inlineStr">
        <is>
          <t>Vergangenheit</t>
        </is>
      </c>
      <c r="B20587" t="inlineStr"/>
      <c r="C20587" t="inlineStr"/>
      <c r="D20587" t="inlineStr">
        <is>
          <t>phía sau, nền, tình trạng không có tên tuổi, địa vị không quan trọng, kiến thức, quá trình đào tạo, quá trình học hành, kinh nghiệm, radiô nhạc nền - thời xưa, ngày xưa - quá khứ, dĩ vãng, quá khứ không hay ho gì, the past) thời quá khứ = die Vergangenheit + = die Vergangenheit bewältigen + = in die Vergangenheit gehören + = das Mittelwort der Vergangenheit + = eine dunkle Vergangenheit haben +</t>
        </is>
      </c>
    </row>
    <row r="20588">
      <c r="A20588" t="inlineStr">
        <is>
          <t>Vergangenheits-</t>
        </is>
      </c>
      <c r="B20588" t="inlineStr"/>
      <c r="C20588" t="inlineStr"/>
      <c r="D20588" t="inlineStr">
        <is>
          <t>quá khứ</t>
        </is>
      </c>
    </row>
    <row r="20589">
      <c r="A20589" t="inlineStr">
        <is>
          <t>vergasen</t>
        </is>
      </c>
      <c r="B20589" t="inlineStr"/>
      <c r="C20589" t="inlineStr"/>
      <c r="D20589" t="inlineStr">
        <is>
          <t>pha cacbon, cho hoá hợp với cacbon - cung cấp khí thấp, cung cấp hơi đốt, hơ qua đèn khí, thắp sáng bằng đén khí, thả hơi độc, thả hơi ngạt, làm ngạt bằng hơi độc, lừa bịp bằng những lời huênh hoang khoác lác - xì hơi, nói dông dài, nói chuyện tầm phào, huyên hoang khoác lác - làm cho bốc hơi, xì, bơm, bốc hơi, lên hơi = vergasen +</t>
        </is>
      </c>
    </row>
    <row r="20590">
      <c r="A20590" t="inlineStr">
        <is>
          <t>Vergaser</t>
        </is>
      </c>
      <c r="B20590" t="inlineStr"/>
      <c r="C20590" t="inlineStr"/>
      <c r="D20590" t="inlineStr">
        <is>
          <t>cacbuaratơ, bộ chế hoà khí</t>
        </is>
      </c>
    </row>
    <row r="20591">
      <c r="A20591" t="inlineStr">
        <is>
          <t>Vergasung</t>
        </is>
      </c>
      <c r="B20591" t="inlineStr"/>
      <c r="C20591" t="inlineStr"/>
      <c r="D20591">
        <f> die Vergasung +</f>
        <v/>
      </c>
    </row>
    <row r="20592">
      <c r="A20592" t="inlineStr">
        <is>
          <t>vergeben</t>
        </is>
      </c>
      <c r="B20592" t="inlineStr"/>
      <c r="C20592" t="inlineStr"/>
      <c r="D20592" t="inlineStr">
        <is>
          <t>tha, tha thứ, bỏ qua, chuộc - tha lỗi, xá tội = vergeben + = vergeben + = vergeben + = vergeben + = vergeben + = sich etwas vergeben + = jemandem etwas vergeben +</t>
        </is>
      </c>
    </row>
    <row r="20593">
      <c r="A20593" t="inlineStr">
        <is>
          <t>vergebens</t>
        </is>
      </c>
      <c r="B20593" t="inlineStr"/>
      <c r="C20593" t="inlineStr"/>
      <c r="D20593" t="inlineStr">
        <is>
          <t>đẻ non, non yếu, chết non chết yểu, sớm thất bại, không phát triển đầy đủ</t>
        </is>
      </c>
    </row>
    <row r="20594">
      <c r="A20594" t="inlineStr">
        <is>
          <t>vergeblich</t>
        </is>
      </c>
      <c r="B20594" t="inlineStr"/>
      <c r="C20594" t="inlineStr"/>
      <c r="D20594" t="inlineStr">
        <is>
          <t>đẻ non, non yếu, chết non chết yểu, sớm thất bại, không phát triển đầy đủ - không ra quả, không có quả, không có kết quả, thất bại, vô ích - không có hiệu quả, không đáng kể, phù phiếm - vô tác dụng - vô hiệu, hão, hão huyền, rỗng, rỗng tuếch, tự phụ, tự đắc - không hiệu quả = es ist vergeblich + = sich vergeblich bemühen +</t>
        </is>
      </c>
    </row>
    <row r="20595">
      <c r="A20595" t="inlineStr">
        <is>
          <t>Vergebung</t>
        </is>
      </c>
      <c r="B20595" t="inlineStr"/>
      <c r="C20595" t="inlineStr"/>
      <c r="D20595" t="inlineStr">
        <is>
          <t>sự tha tội, sự miễn xá, sự xá tội - sự tha thứ, tính khoan dung, tính dễ tha thứ, sự miễn nợ, sự miễn - sự tha lỗi, sự ăn xài = die Vergebung +</t>
        </is>
      </c>
    </row>
    <row r="20596">
      <c r="A20596" t="inlineStr">
        <is>
          <t>Vergehen</t>
        </is>
      </c>
      <c r="B20596" t="inlineStr"/>
      <c r="C20596" t="inlineStr"/>
      <c r="D20596" t="inlineStr">
        <is>
          <t>tội, tội lỗi, sự phạm tội, sự phạm pháp, sự chểnh mảng, sự lơ là nhiệm vụ, món nợ không trả đúng kỳ hạn, món thuế không đúng kỳ hạn - sự thiếu sót, khuyết điểm, điểm lầm lỗi, sự sai lầm, sự để mất hơi con mồi, phay, đứt đoạn, sự rò, sự lạc, sự hỏng, sự hư hỏng, sự giao bóng nhầm ô, quả bóng giao nhầm ô - hành động phi pháp, tội nhẹ, hạnh kiểm xấu, cách cư xử xấu - lỗi lầm, hành động sai, việc làm có hại, tội ác - lỗi, sự tấn công, thế tấn công, sự xúc phạm, sự làm bực mình, sự làm mất lòng, sự vi phạm luật lệ, sự vi phạm nội quy, vật chướng ngại - sự phạm - sự vượt quá, sự vi phạm, lỗi tội, hiện tượng biến tiếp - sự xâm phạm, sự xâm lấn, sự lạm dụng - sự làm điều trái, điều trái, điều sai lầm, việc xấu, điều phạm pháp = das Vergehen +</t>
        </is>
      </c>
    </row>
    <row r="20597">
      <c r="A20597" t="inlineStr">
        <is>
          <t>vergehen</t>
        </is>
      </c>
      <c r="B20597" t="inlineStr"/>
      <c r="C20597" t="inlineStr"/>
      <c r="D20597" t="inlineStr">
        <is>
          <t>suy tàn, suy sụp, sa sút, hư nát, đổ nát, mục nát, sự suy nhược, thối rữa, sâu, mục, rã, phân rã, làm sâu, làm mục nát - chết, mất, từ trần, băng hà, tịch, hy sinh, mất đi, tắt đi, tàn lụi, không còn nữa, bị quên đi, se lại đau đớn, chết lặng đi - biến, lướt qua, lướt nhanh, bay nhanh - - đi, đi lên, đi qua, đi ngang qua, trải qua, chuyển qua, truyền, trao, đưa, chuyển sang, biến thành, trở thành, đổi thành, qua đi, biến đi,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lãng phí, để lỡ, bỏ hoang, tàn phá, làm hao mòn dần, làm hư hỏng, làm mất phẩm chất, uổng phí, hao mòn - làm héo, làm tàn úa, làm teo, làm khô héo, làm cho héo hắt đi, làm cho bối rối, héo, tàn, úa, héo mòn, tiều tuỵ, tàn tạ, tiêu tan = vergehen + = vergehen + = vergehen + = vergehen + = sich vergehen + = sich vergehen + = sich vergehen an + = langsam vergehen + = langsam vergehen +</t>
        </is>
      </c>
    </row>
    <row r="20598">
      <c r="A20598" t="inlineStr">
        <is>
          <t>Vergehens</t>
        </is>
      </c>
      <c r="B20598" t="inlineStr"/>
      <c r="C20598" t="inlineStr"/>
      <c r="D20598">
        <f> sich eines Vergehens schuldig machen + = jemanden eines Vergehens anschuldigen +</f>
        <v/>
      </c>
    </row>
    <row r="20599">
      <c r="A20599" t="inlineStr">
        <is>
          <t>vergeistigen</t>
        </is>
      </c>
      <c r="B20599" t="inlineStr"/>
      <c r="C20599" t="inlineStr"/>
      <c r="D20599" t="inlineStr">
        <is>
          <t>làm nhẹ lâng lâng, làm cho giống thiên tiên, siêu trần hoá - lý tưởng hoá - tinh thần hoá, cho một ý nghĩa tinh thần, đề cao, nâng cao, làm cho sinh động - làm thăng hoa, lọc, làm cho trong sạch, thăng hoa</t>
        </is>
      </c>
    </row>
    <row r="20600">
      <c r="A20600" t="inlineStr">
        <is>
          <t>vergeistigt</t>
        </is>
      </c>
      <c r="B20600" t="inlineStr"/>
      <c r="C20600" t="inlineStr"/>
      <c r="D20600" t="inlineStr">
        <is>
          <t>cao tít tầng mây, trên thinh không, nhẹ lâng lâng, thanh tao, thiên tiên, siêu trần, Ête, giống Ête - tinh thần, linh hồn, tâm hồn, thần thánh, tôn giáo, có đức tính cao cả, có trí tuệ khác thường</t>
        </is>
      </c>
    </row>
    <row r="20601">
      <c r="A20601" t="inlineStr">
        <is>
          <t>Vergeistigung</t>
        </is>
      </c>
      <c r="B20601" t="inlineStr"/>
      <c r="C20601" t="inlineStr"/>
      <c r="D20601" t="inlineStr">
        <is>
          <t>sự thăng hoa</t>
        </is>
      </c>
    </row>
    <row r="20602">
      <c r="A20602" t="inlineStr">
        <is>
          <t>vergelten</t>
        </is>
      </c>
      <c r="B20602" t="inlineStr"/>
      <c r="C20602" t="inlineStr"/>
      <c r="D20602" t="inlineStr">
        <is>
          <t>trả, đền đáp lại, đáp lại, cho nhau, trao đổi lẫn nhau, làm cho chuyển động qua lại, thay đổi cho nhau, chúc lại, chuyển động qua lại - trả lại, hoàn lại, dâng, nộp, trao, đưa ra, nêu ra, làm, làm cho, biểu hiện, diễn tả, diễn, đóng, trình diễn, diễn tấu, dịch, thắng, nấu chảy, lọc to render down), trát vữa - báo đáp, đền đáp, đèn ơn, báo ứng, quả báo - đền bù, trả ơn, báo ơn, trả thù, báo thù, báo oán, thưởng - trả đũa, trả miếng - vặn lại, đập lại, bắt bẻ lại, câi lại, đối đáp lại, chưng bằng bình cổ cong - trở lại, trở về, gửi trả, dội lại, chiếu lại, đánh trả, trả lời, đối lại, đáp lại dùng trong câu xen giữa câu khác), để lại chỗ cũ, ngỏ lời, tuyên, khai báo, bầu vào quốc hội - đánh theo - thưởng công</t>
        </is>
      </c>
    </row>
    <row r="20603">
      <c r="A20603" t="inlineStr">
        <is>
          <t>vergeltend</t>
        </is>
      </c>
      <c r="B20603" t="inlineStr"/>
      <c r="C20603" t="inlineStr"/>
      <c r="D20603" t="inlineStr">
        <is>
          <t>trừng phạt, để báo thù, khen thưởng, để đền đáp</t>
        </is>
      </c>
    </row>
    <row r="20604">
      <c r="A20604" t="inlineStr">
        <is>
          <t>Vergeltung</t>
        </is>
      </c>
      <c r="B20604" t="inlineStr"/>
      <c r="C20604" t="inlineStr"/>
      <c r="D20604" t="inlineStr">
        <is>
          <t>giấy chứng thu, biên lai, sự đền bù, sự báo đền, sự báo thù, sự trả thù, sự giải thoát cho, sự miễn xá cho - sự thưởng, sự thưởng phạt, sự bồi thường, sự báo đáp, sự đền ơn, sự chuộc lỗi, sự đền tội - sự trả lại, sự đền đáp - sự trả ơn, sự báo ơn, sự báo oán - sự trả đũa, sự trả miếng - sự trừng phạt, sự khen thưởng - sự thưởng công, tiền thưởng, vật thưởng, sự hoàn lại tài sản mất = die Vergeltung + = die Vergeltung + = als Vergeltung + = Vergeltung üben +</t>
        </is>
      </c>
    </row>
    <row r="20605">
      <c r="A20605" t="inlineStr">
        <is>
          <t>Vergeltungs-</t>
        </is>
      </c>
      <c r="B20605" t="inlineStr"/>
      <c r="C20605" t="inlineStr"/>
      <c r="D20605" t="inlineStr">
        <is>
          <t>để trả đũa, để trả thù, có tính chất trả miếng - trừng phạt, để báo thù, khen thưởng, để đền đáp</t>
        </is>
      </c>
    </row>
    <row r="20606">
      <c r="A20606" t="inlineStr">
        <is>
          <t>Vergessenheit</t>
        </is>
      </c>
      <c r="B20606" t="inlineStr"/>
      <c r="C20606" t="inlineStr"/>
      <c r="D20606" t="inlineStr">
        <is>
          <t>sự lãng quên = in Vergessenheit geraten +</t>
        </is>
      </c>
    </row>
    <row r="20607">
      <c r="A20607" t="inlineStr">
        <is>
          <t>vergeuden</t>
        </is>
      </c>
      <c r="B20607" t="inlineStr"/>
      <c r="C20607" t="inlineStr"/>
      <c r="D20607" t="inlineStr">
        <is>
          <t>lãng phí, lêu lỏng, đi nhởn, la cà lãng phí thời gian, làm chậm chạp, đà đẫn, lần nữa, dây dưa - làm hư nát, làm đổ nát, làm long tay gãy ngõng, làm xác xơ, phung phí - xua tan, làm tiêu tan, tiêu mòn, làm hao mòn, uổng phí, làm tản mạn, làm lãng, nội động từ, tiêu tan, chơi bời phóng đãng - mất không còn nữa, mất, mất hút, không thấy nữa, lạc, thất lạc, bỏ lỡ, bỏ uổng, bỏ qua, thua, bại, bỏ phí, làm hại, làm mất, làm hư, di hại, chậm, dạng bị động mê man, say sưa - chìm đắm, triền miên, mất hết không còn nữa, bị lu mờ, mất ý nghĩa, mất hay - tung, rải, rắc, gieo, đuổi chạy tán loạn, làm tan, toả, lia, quét - hoang phí, tiêu như phá - để lỡ, bỏ hoang, tàn phá, làm hao mòn dần, làm hư hỏng, làm mất phẩm chất, hao mòn, trôi qua = vergeuden +</t>
        </is>
      </c>
    </row>
    <row r="20608">
      <c r="A20608" t="inlineStr">
        <is>
          <t>vergeudet</t>
        </is>
      </c>
      <c r="B20608" t="inlineStr"/>
      <c r="C20608" t="inlineStr"/>
      <c r="D20608">
        <f> vergeudet werden +</f>
        <v/>
      </c>
    </row>
    <row r="20609">
      <c r="A20609" t="inlineStr">
        <is>
          <t>vergewaltigen</t>
        </is>
      </c>
      <c r="B20609" t="inlineStr"/>
      <c r="C20609" t="inlineStr"/>
      <c r="D20609" t="inlineStr">
        <is>
          <t>cướp đoạt, cưỡng đoạt, chiếm đoạt, hâm hiếp, cưỡng dâm - vi phạm, xâm phạm, phạm, làm trái, lỗi, hãm hiếp, phá rối, làm mất, xúc phạm</t>
        </is>
      </c>
    </row>
    <row r="20610">
      <c r="A20610" t="inlineStr">
        <is>
          <t>Vergewaltigung</t>
        </is>
      </c>
      <c r="B20610" t="inlineStr"/>
      <c r="C20610" t="inlineStr"/>
      <c r="D20610" t="inlineStr">
        <is>
          <t>bã nho dùng làn giấm, thùng gây giấm nho, cây cải dầu, sự cướp đoạt, sự cưỡng đoạt, sự chiếm đoạt, sự hâm hiếp, sự cưỡng dâm - sự vi phạm, sự xâm phạm, sự làm trái, sự hãm hiếp, sự phá rối, sự xúc phạm</t>
        </is>
      </c>
    </row>
    <row r="20611">
      <c r="A20611" t="inlineStr">
        <is>
          <t>vergiften</t>
        </is>
      </c>
      <c r="B20611" t="inlineStr"/>
      <c r="C20611" t="inlineStr"/>
      <c r="D20611" t="inlineStr">
        <is>
          <t>làm bẩn, làm ô uế, làm nhiễm, làm hư hỏng - pha thuốc ngủ vào, pha thuốc tê mê vào, pha thuốc độc vào, cho uống thuốc, ngủ, đánh thuốc tê mê, cho hít chất ma tuý, cho uống thuốc độc, kích thích bằng thuốc, uống thuốc ngủ - hít thuốc tê mê, nghiện thuốc ngủ, nghiện thuốc tê mê, nghiện ma tuý, chán mứa ra - cho thuốc độc vào, đánh thuốc độc, làm nhiễm độc, đầu độc - bỏ thuốc độc vào, tẩm thuốc độc, làm thành độc địa - bỏ thuốc độc, làm hư bằng chất độc hại, phá, phá hoại - làm đồi bại, làm bại hoại, làm nhơ, để thối, để ươn, hư hỏng, đồi bại, bại hoại, thối, ươn, ôi - làm loét, làm đau đớn, làm khổ não, loét ra = vergiften +</t>
        </is>
      </c>
    </row>
    <row r="20612">
      <c r="A20612" t="inlineStr">
        <is>
          <t>Vergiftung</t>
        </is>
      </c>
      <c r="B20612" t="inlineStr"/>
      <c r="C20612" t="inlineStr"/>
      <c r="D20612" t="inlineStr">
        <is>
          <t>sự đầu độc</t>
        </is>
      </c>
    </row>
    <row r="20613">
      <c r="A20613" t="inlineStr">
        <is>
          <t>vergittern</t>
        </is>
      </c>
      <c r="B20613" t="inlineStr"/>
      <c r="C20613" t="inlineStr"/>
      <c r="D20613" t="inlineStr">
        <is>
          <t>cài, then, chặn, ngăn cản, vạch đường kẻ, cấm, cấm chỉ, ghét, không ưa, kháng biện - đặt vỉ lò, đặt ghi lò, mài, xát, nạo, nghiến kèn kẹt, kêu cọt kẹt, kêu kèn kẹt, làm khó chịu, làm gai người - - căng lưới mắt cáo, đóng rèm mắt cáo, cho leo lên giàn mắt cáo</t>
        </is>
      </c>
    </row>
    <row r="20614">
      <c r="A20614" t="inlineStr">
        <is>
          <t>verglasen</t>
        </is>
      </c>
      <c r="B20614" t="inlineStr"/>
      <c r="C20614" t="inlineStr"/>
      <c r="D20614" t="inlineStr">
        <is>
          <t>lắp kính, bao bằng kính, tráng men, làm láng, đánh bóng, làm mờ, đờ ra, đờ đẫn ra - làm thành thuỷ tinh, nấu thành thuỷ tinh, thành thuỷ tinh</t>
        </is>
      </c>
    </row>
    <row r="20615">
      <c r="A20615" t="inlineStr">
        <is>
          <t>Verglasung</t>
        </is>
      </c>
      <c r="B20615" t="inlineStr"/>
      <c r="C20615" t="inlineStr"/>
      <c r="D20615" t="inlineStr">
        <is>
          <t>sự hoá thành thuỷ tinh, sự nấu thành thuỷ tinh</t>
        </is>
      </c>
    </row>
    <row r="20616">
      <c r="A20616" t="inlineStr">
        <is>
          <t>vergleichbar</t>
        </is>
      </c>
      <c r="B20616" t="inlineStr"/>
      <c r="C20616" t="inlineStr"/>
      <c r="D20616" t="inlineStr">
        <is>
          <t>có thể tiêu hoá &amp; ), có thể đồng hoá, có thể so sánh - có thể so được với, thông ước, tỉ lệ với, xứng với = vergleichbar +</t>
        </is>
      </c>
    </row>
    <row r="20617">
      <c r="A20617" t="inlineStr">
        <is>
          <t>vergleichen</t>
        </is>
      </c>
      <c r="B20617" t="inlineStr"/>
      <c r="C20617" t="inlineStr"/>
      <c r="D20617" t="inlineStr">
        <is>
          <t>giải thích bằng sự giống nhau, biểu thị bằng sự giống nhau, tìm thấy nét tương tự, thấy sự giống nhau, dùng phép lo, analogize with hoà hợp với, phù hợp với - tiêu hoá &amp; ), đồng hoá, so sánh với, được tiêu hoá, tiêu hoá, được đồng hoá - đối chiếu, so sánh, kiểm tra thứ tự = vergleichen + = vergleichen + = vergleichen + = sich vergleichen + = sich vergleichen + = gar nicht zu vergleichen +</t>
        </is>
      </c>
    </row>
    <row r="20618">
      <c r="A20618" t="inlineStr">
        <is>
          <t>vergleichend</t>
        </is>
      </c>
      <c r="B20618" t="inlineStr"/>
      <c r="C20618" t="inlineStr"/>
      <c r="D20618" t="inlineStr">
        <is>
          <t>so sánh, tương đối</t>
        </is>
      </c>
    </row>
    <row r="20619">
      <c r="A20619" t="inlineStr">
        <is>
          <t>vergleichsweise</t>
        </is>
      </c>
      <c r="B20619" t="inlineStr"/>
      <c r="C20619" t="inlineStr"/>
      <c r="D20619" t="inlineStr">
        <is>
          <t>so sánh, tương đối</t>
        </is>
      </c>
    </row>
    <row r="20620">
      <c r="A20620" t="inlineStr">
        <is>
          <t>vergolden</t>
        </is>
      </c>
      <c r="B20620" t="inlineStr"/>
      <c r="C20620" t="inlineStr"/>
      <c r="D20620" t="inlineStr">
        <is>
          <t>mạ vàng, làm cho có vẻ hào phóng, tô điểm, dùng tiền để làm cho dễ chấp thuận - = neu vergolden +</t>
        </is>
      </c>
    </row>
    <row r="20621">
      <c r="A20621" t="inlineStr">
        <is>
          <t>Vergolder</t>
        </is>
      </c>
      <c r="B20621" t="inlineStr"/>
      <c r="C20621" t="inlineStr"/>
      <c r="D20621" t="inlineStr">
        <is>
          <t>thợ mạ vàng</t>
        </is>
      </c>
    </row>
    <row r="20622">
      <c r="A20622" t="inlineStr">
        <is>
          <t>vergoldet</t>
        </is>
      </c>
      <c r="B20622" t="inlineStr"/>
      <c r="C20622" t="inlineStr"/>
      <c r="D20622" t="inlineStr">
        <is>
          <t>mạ vàng, thiếp vàng</t>
        </is>
      </c>
    </row>
    <row r="20623">
      <c r="A20623" t="inlineStr">
        <is>
          <t>Vergoldung</t>
        </is>
      </c>
      <c r="B20623" t="inlineStr"/>
      <c r="C20623" t="inlineStr"/>
      <c r="D20623" t="inlineStr">
        <is>
          <t>vàng mạ, sự mạ vàng - lợn cái con</t>
        </is>
      </c>
    </row>
    <row r="20624">
      <c r="A20624" t="inlineStr">
        <is>
          <t>vergraben</t>
        </is>
      </c>
      <c r="B20624" t="inlineStr"/>
      <c r="C20624" t="inlineStr"/>
      <c r="D20624" t="inlineStr">
        <is>
          <t>đặt xuống mộ, chôn xuống mộ &amp; ), là mộ của - lột da, đánh đòn, trốn, ẩn nấp, náu, che giấu, che đậy, giấu giếm, giữ kín, che khuất = vergraben + = sich vergraben +</t>
        </is>
      </c>
    </row>
    <row r="20625">
      <c r="A20625" t="inlineStr">
        <is>
          <t>vergreifen</t>
        </is>
      </c>
      <c r="B20625" t="inlineStr"/>
      <c r="C20625" t="inlineStr"/>
      <c r="D20625">
        <f> sich an jemandem vergreifen +</f>
        <v/>
      </c>
    </row>
    <row r="20626">
      <c r="A20626" t="inlineStr">
        <is>
          <t>vergriffen</t>
        </is>
      </c>
      <c r="B20626" t="inlineStr"/>
      <c r="C20626" t="inlineStr"/>
      <c r="D20626">
        <f> vergriffen + = vergriffen + = vergriffen sein +</f>
        <v/>
      </c>
    </row>
    <row r="20627">
      <c r="A20627" t="inlineStr">
        <is>
          <t>verhaften</t>
        </is>
      </c>
      <c r="B20627" t="inlineStr"/>
      <c r="C20627" t="inlineStr"/>
      <c r="D20627" t="inlineStr">
        <is>
          <t>bắt, tóm, nắm lấy, hiểu rõ, thấy rõ, cảm thấy rõ, sợ, e sợ - bắt giữ, làm ngừng lại, chặn lại, ngăn lại, hãm lại, lôi cuốn, hoãn thi hành - gắn, dán, trói buộc, tham, gia, gia nhập, gắn bó, coi, cho là, gán cho, tịch biên, gắn liền với - nạp đạn, nạp thuốc, nạp điện, tọng vào, nhồi nhét, tính giá, đòi trả, tính vào, bắt phải chịu phí tổn, bắt phải gánh vác, ghi sổ, giao nhiệm vụ, giao việc, buộc tội, tấn công, đột kích - bắc đặt ngang - bỏ tù, tống giam, giam cầm, giam hãm, o bế</t>
        </is>
      </c>
    </row>
    <row r="20628">
      <c r="A20628" t="inlineStr">
        <is>
          <t>Verhaftung</t>
        </is>
      </c>
      <c r="B20628" t="inlineStr"/>
      <c r="C20628" t="inlineStr"/>
      <c r="D20628" t="inlineStr">
        <is>
          <t>sự sợ, sự e sợ, sự hiểu, sự lĩnh hội, sự tiếp thu, sự nắm được, sự bắt, sự nắm lấy, sự tóm lấy - sự bắt giữ, sự ngừng lại, sự chặn lại, sự hãm lại, sự hoãn thi hành - committal, trát bắt giam, sự phạm, sự đưa đi đánh - sự giao phó, sự uỷ thác, sự bỏ tù, sự tống giam, sự chuyển cho một tiểu ban, lời hứa, lời cam kết, điều ràng buộc - sự giam cầm, sự giam hãm, sự o bế</t>
        </is>
      </c>
    </row>
    <row r="20629">
      <c r="A20629" t="inlineStr">
        <is>
          <t>Verhalten</t>
        </is>
      </c>
      <c r="B20629" t="inlineStr"/>
      <c r="C20629" t="inlineStr"/>
      <c r="D20629" t="inlineStr">
        <is>
          <t>thái độ, quan điểm, tư thế, điệu bộ, dáng dấp - sự mang, sự chịu đựng, sự sinh nở, sự sinh đẻ, phương diện, mặt, sự liên quan, mối quan hệ, ý nghĩa, nghĩa, cái giá, cái trụ, cái đệm, cuxinê, quân... vị trí phương hướng, hình vẽ và chữ đề - cách đối xử, cách cư xử, cách ăn ở, tư cách đạo đức, cách chạy, tác động - hạnh kiểm, tư cách, đạo đức, sự chỉ đạo, sự điều khiển, sự hướng dẫn, sự quản lý, cách sắp đặt, cách bố cục - cách xử sự, cử chỉ - cách đi đứng, phản ứng hoá học - cách, lối, kiểu, in, thói, dáng, vẻ, bộ dạng, phong tục, tập quán, bút pháp, loại, hạng - sự làm, sự thực hiện, sự thi hành, sự cử hành, sự hoàn thành, việc diễn, việc đóng, cuộc biểu diễn, kỳ công, thành tích, hiệu suất, đặc tính, đặc điểm bay = das Verhalten + = das unkluge Verhalten + = das ehrliche Verhalten + = das sittliche Verhalten + = das schändliche Verhalten + = das unanständige Verhalten + = das ausweichende Verhalten + = das umweltbewußte Verhalten + = das berufswidrige Verhalten + = das umparteiische Verhalten + = sein unfreundliches Verhalten +</t>
        </is>
      </c>
    </row>
    <row r="20630">
      <c r="A20630" t="inlineStr">
        <is>
          <t>verhalten</t>
        </is>
      </c>
      <c r="B20630" t="inlineStr"/>
      <c r="C20630" t="inlineStr"/>
      <c r="D20630" t="inlineStr">
        <is>
          <t>bị nhốt, bị giam chặt, bị nén xuống - bị kiềm chế, bị nén lại, bị dằn lại, tự chủ được, dè dặt, thận trọng, giản dị, có chừng mực, không quá đáng = sich verhalten + = sich verhalten + = sich passiv verhalten + = sich falsch verhalten + = sich richtig verhalten + = sich abwartend verhalten +</t>
        </is>
      </c>
    </row>
    <row r="20631">
      <c r="A20631" t="inlineStr">
        <is>
          <t>Verhaltensforschung</t>
        </is>
      </c>
      <c r="B20631" t="inlineStr"/>
      <c r="C20631" t="inlineStr"/>
      <c r="D20631" t="inlineStr">
        <is>
          <t>chủ nghĩa hành vi</t>
        </is>
      </c>
    </row>
    <row r="20632">
      <c r="A20632" t="inlineStr">
        <is>
          <t>Verhandeln</t>
        </is>
      </c>
      <c r="B20632" t="inlineStr"/>
      <c r="C20632" t="inlineStr"/>
      <c r="D20632" t="inlineStr">
        <is>
          <t>sự điều đình, sự đàm phán, sự thương lượng, sự dàn xếp, sự đổi thành tiền, sự đổi lấy tiền, sự trả bằng tiền, sự vượt qua</t>
        </is>
      </c>
    </row>
    <row r="20633">
      <c r="A20633" t="inlineStr">
        <is>
          <t>verhandeln</t>
        </is>
      </c>
      <c r="B20633" t="inlineStr"/>
      <c r="C20633" t="inlineStr"/>
      <c r="D20633" t="inlineStr">
        <is>
          <t>phong, ban, bàn bạc, hỏi ý kiến, hội ý = verhandeln + = verhandeln + = erneut verhandeln + = noch einmal verhandeln + = mit jemandem verhandeln +</t>
        </is>
      </c>
    </row>
    <row r="20634">
      <c r="A20634" t="inlineStr">
        <is>
          <t>Verhandlung</t>
        </is>
      </c>
      <c r="B20634" t="inlineStr"/>
      <c r="C20634" t="inlineStr"/>
      <c r="D20634" t="inlineStr">
        <is>
          <t>thính giác, tầm nghe, sự nghe - sự điều đình, sự đàm phán, sự thương lượng, sự dàn xếp, sự đổi thành tiền, sự đổi lấy tiền, sự trả bằng tiền, sự vượt qua - cuộc thương lượng, cuộc đàm phán - sự biện hộ, sự bào chữa, biên bản lời biện hộ, sự cầu xin, sự nài xin - cách tiến hành, cách hành động, việc kiện tụng, biên bản lưu - sự thử, việc xét xử, sự xử án, điều thử thách, nỗi gian nan = die erneute Verhandlung + = in öffentlicher Verhandlung +</t>
        </is>
      </c>
    </row>
    <row r="20635">
      <c r="A20635" t="inlineStr">
        <is>
          <t>Verhandlungen</t>
        </is>
      </c>
      <c r="B20635" t="inlineStr"/>
      <c r="C20635" t="inlineStr"/>
      <c r="D20635">
        <f> die Verhandlungen + = Verhandlungen führen + = Verhandlungen einleiten + = Verhandlungen aufnehmen + = während dieser Verhandlungen + = die Verhandlungen wiederaufnehmen + = etwas durch Verhandlungen regeln +</f>
        <v/>
      </c>
    </row>
    <row r="20636">
      <c r="A20636" t="inlineStr">
        <is>
          <t>Verhandlungspartner</t>
        </is>
      </c>
      <c r="B20636" t="inlineStr"/>
      <c r="C20636" t="inlineStr"/>
      <c r="D20636" t="inlineStr">
        <is>
          <t>người điều đình, người đàm phán, người giao dịch</t>
        </is>
      </c>
    </row>
    <row r="20637">
      <c r="A20637" t="inlineStr">
        <is>
          <t>verharmlosen</t>
        </is>
      </c>
      <c r="B20637" t="inlineStr"/>
      <c r="C20637" t="inlineStr"/>
      <c r="D20637" t="inlineStr">
        <is>
          <t>làm bé đi, thu nhỏ lại, làm giảm giá trị, coi nhẹ, xem thường - giảm đến mức tối thiểu, đánh giá thấp</t>
        </is>
      </c>
    </row>
    <row r="20638">
      <c r="A20638" t="inlineStr">
        <is>
          <t>verhauen</t>
        </is>
      </c>
      <c r="B20638" t="inlineStr"/>
      <c r="C20638" t="inlineStr"/>
      <c r="D20638" t="inlineStr">
        <is>
          <t>đánh, đập, đánh đòn, đánh bại, quẫy, vỗ - quất, đanh đòn, quật cho một trận, đánh thua tơi bời, quở trách, mắng mỏ, xỉ vả - đánh mạnh, đánh đau, chia phần, chia nhau to whack up) = verhauen + = verhauen + = sich verhauen + = etwas verhauen +</t>
        </is>
      </c>
    </row>
    <row r="20639">
      <c r="A20639" t="inlineStr">
        <is>
          <t>verheddern</t>
        </is>
      </c>
      <c r="B20639" t="inlineStr"/>
      <c r="C20639" t="inlineStr"/>
      <c r="D20639">
        <f> sich verheddern +</f>
        <v/>
      </c>
    </row>
    <row r="20640">
      <c r="A20640" t="inlineStr">
        <is>
          <t>verheddert</t>
        </is>
      </c>
      <c r="B20640" t="inlineStr"/>
      <c r="C20640" t="inlineStr"/>
      <c r="D20640" t="inlineStr">
        <is>
          <t>chạm vào, húc vào, đâm vào</t>
        </is>
      </c>
    </row>
    <row r="20641">
      <c r="A20641" t="inlineStr">
        <is>
          <t>verheeren</t>
        </is>
      </c>
      <c r="B20641" t="inlineStr"/>
      <c r="C20641" t="inlineStr"/>
      <c r="D20641" t="inlineStr">
        <is>
          <t>tàn phá, phá huỷ, làm tan hoang, làm hoang vắng, làm sụt số dân, ruồng bỏ, bỏ bơ vơ, bỏ rơi, làm buồn phiền, làm u sầu, làm phiền muộn, làm thất vọng - phá phách - cướp phá, đánh phá, đốt phá, đột nhập - phiền nhiễu, làm phiền, quấy rầy, cướp bóc - tràn qua, lan qua, giày xéo, chạy vượt quá, vượt quá, in quá nhiều bản của, in thêm bản của</t>
        </is>
      </c>
    </row>
    <row r="20642">
      <c r="A20642" t="inlineStr">
        <is>
          <t>verheerend</t>
        </is>
      </c>
      <c r="B20642" t="inlineStr"/>
      <c r="C20642" t="inlineStr"/>
      <c r="D20642" t="inlineStr">
        <is>
          <t>tàn phá, phá huỷ, phá phách - ghê sợ, khủng khiếp, kinh khủng, xấu kinh khủng, to kinh khủng</t>
        </is>
      </c>
    </row>
    <row r="20643">
      <c r="A20643" t="inlineStr">
        <is>
          <t>Verheerung</t>
        </is>
      </c>
      <c r="B20643" t="inlineStr"/>
      <c r="C20643" t="inlineStr"/>
      <c r="D20643" t="inlineStr">
        <is>
          <t>sự tàn phá, sự phá huỷ, sự phá phách</t>
        </is>
      </c>
    </row>
    <row r="20644">
      <c r="A20644" t="inlineStr">
        <is>
          <t>verheimlichen</t>
        </is>
      </c>
      <c r="B20644" t="inlineStr"/>
      <c r="C20644" t="inlineStr"/>
      <c r="D20644" t="inlineStr">
        <is>
          <t>lột da, đánh đòn, trốn, ẩn nấp, náu, che giấu, che đậy, giấu giếm, giữ kín, che khuất = verheimlichen + = etwas vor jemandem verheimlichen +</t>
        </is>
      </c>
    </row>
    <row r="20645">
      <c r="A20645" t="inlineStr">
        <is>
          <t>verheiraten</t>
        </is>
      </c>
      <c r="B20645" t="inlineStr"/>
      <c r="C20645" t="inlineStr"/>
      <c r="D20645" t="inlineStr">
        <is>
          <t>cưới, lấy, lấy vợ cho, lấy chồng cho, gả, làm lễ cưới cho ở nhà thờ, kết hợp chặt chẽ, kết hôn, lấy vợ, lấy chồng - chiếu tướng cho bí, kết bạn với, kết đôi với, lấy nhau, phủ chim, gà, sống cùng, chơi cùng, đi cùng, ở cùng - nối bện, ghép = verheiraten + = verheiraten + = sich verheiraten + = sich verheiraten + = passend verheiraten + = sich wieder verheiraten +</t>
        </is>
      </c>
    </row>
    <row r="20646">
      <c r="A20646" t="inlineStr">
        <is>
          <t>verheiratet</t>
        </is>
      </c>
      <c r="B20646" t="inlineStr"/>
      <c r="C20646" t="inlineStr"/>
      <c r="D20646" t="inlineStr">
        <is>
          <t>hôn nhân, vợ chồng - cưới, kết hôn, thành lập gia đình - chắc chắn, ổn định, chín chắn, điềm tĩnh, không sôi nổi, đã giải quyết rồi, đã thanh toán rồi, đã định cư, đã có gia đình, đã có nơi có chốn, đã ổn định cuộc sống, bị chiếm làm thuộc địa - đã lắng, bị lắng = jung verheiratet + = verheiratet sein + = verheiratet sein + = mit jemandem verheiratet sein +</t>
        </is>
      </c>
    </row>
    <row r="20647">
      <c r="A20647" t="inlineStr">
        <is>
          <t>verherrlichen</t>
        </is>
      </c>
      <c r="B20647" t="inlineStr"/>
      <c r="C20647" t="inlineStr"/>
      <c r="D20647" t="inlineStr">
        <is>
          <t>vẽ rõ nét, trang trí phù hiệu, ca ngợi, tán dương - đề cao, đưa lên địa vị cao, tâng bốc, tán tụng, động tính từ quá khứ) làm cao quý, làm đậm, làm thắm - tuyên dương, tôn lên, tô điểm, tô son điểm phấn - hát, ca hát, hót, reo, thồi vù vù, ù</t>
        </is>
      </c>
    </row>
    <row r="20648">
      <c r="A20648" t="inlineStr">
        <is>
          <t>Verherrlichung</t>
        </is>
      </c>
      <c r="B20648" t="inlineStr"/>
      <c r="C20648" t="inlineStr"/>
      <c r="D20648" t="inlineStr">
        <is>
          <t>sự tôn làm thần, sự phong làm thần, sự tôn sùng, sự sùng bái, lý tưởng thần thánh hoá, tấm gương hoàn mỹ, sự giải thoát khỏi tràn tục, màn tán dương - sự kỷ niệm, lễ kỷ niệm, sự tán dương, sự ca tụng - sự tuyên dương, sự ca ngợi, sự tô điểm, sự làm tôn vẻ đẹp, sự tô son điểm phấn</t>
        </is>
      </c>
    </row>
    <row r="20649">
      <c r="A20649" t="inlineStr">
        <is>
          <t>verhexen</t>
        </is>
      </c>
      <c r="B20649" t="inlineStr"/>
      <c r="C20649" t="inlineStr"/>
      <c r="D20649" t="inlineStr">
        <is>
          <t>hành hạ, làm điêu đứng, áo ngủ - bỏ bùa mê, làm say mê, làm mê mẩn, làm say đắm, làm cho vô cùng thích thú - làm mê hoặc, dụ, bỏ bùa, phù phép, quyến rũ, làm vui thích, làm vui sướng</t>
        </is>
      </c>
    </row>
    <row r="20650">
      <c r="A20650" t="inlineStr">
        <is>
          <t>verhext</t>
        </is>
      </c>
      <c r="B20650" t="inlineStr"/>
      <c r="C20650" t="inlineStr"/>
      <c r="D20650">
        <f> es ist wie verhext +</f>
        <v/>
      </c>
    </row>
    <row r="20651">
      <c r="A20651" t="inlineStr">
        <is>
          <t>verhindern</t>
        </is>
      </c>
      <c r="B20651" t="inlineStr"/>
      <c r="C20651" t="inlineStr"/>
      <c r="D20651" t="inlineStr">
        <is>
          <t>làm thất bại, làm hỏng, ngăn trở, bỏ lỡ, bỏ qua, sao lãng, lẩn tránh, chê, không chịu ăn, làm cho nản chí, làm cho giật mình, dở chứng bất kham, dở chứng không chịu đi, chùn lại - lùi lại, do dự - cài, then, chặn, ngăn cản, vạch đường kẻ, cấm, cấm chỉ, ghét, không ưa, kháng biện - - làm trở ngại, ngăn chận, làm trở ngại sự thi hành, chặn đứng, chặn cản, hạn chế chi tiêu, hạn chế việc sử dụng, phản đối, gò vào khuôn, rập chữ nổi - đẩy ra xa, tránh - cản trở, gây trở ngại - - ngăn ngừa, đón trước, làm trước, giải quyết trước, chặn trước, đối phó trước, dẫn đường đi trước - ngăn cấm</t>
        </is>
      </c>
    </row>
    <row r="20652">
      <c r="A20652" t="inlineStr">
        <is>
          <t>verhindernd</t>
        </is>
      </c>
      <c r="B20652" t="inlineStr"/>
      <c r="C20652" t="inlineStr"/>
      <c r="D20652" t="inlineStr">
        <is>
          <t>để ngăn chặn, để hạn chế, để kiềm chế, để ngăn cấm, để cấm</t>
        </is>
      </c>
    </row>
    <row r="20653">
      <c r="A20653" t="inlineStr">
        <is>
          <t>Verhinderung</t>
        </is>
      </c>
      <c r="B20653" t="inlineStr"/>
      <c r="C20653" t="inlineStr"/>
      <c r="D20653" t="inlineStr">
        <is>
          <t>sự loại trừ, sự trừ bỏ, sự ngăn ngừa, sự đẩy xa - sự ngăn cản, sự ngăn trở, sự phòng ngừa - sự ngăn giữ, sự kiềm chế, sự hạn chế, sự gò bó, sự câu thúc, sự gian giữ, sự dè dặt, sự giữ gìn, sự thận trọng, sự kín đáo, sự giản dị, sự có chừng mực, sự không quá đáng, sự tự chủ được - sự tự kiềm chế được</t>
        </is>
      </c>
    </row>
    <row r="20654">
      <c r="A20654" t="inlineStr">
        <is>
          <t>Verhungern</t>
        </is>
      </c>
      <c r="B20654" t="inlineStr"/>
      <c r="C20654" t="inlineStr"/>
      <c r="D20654" t="inlineStr">
        <is>
          <t>sự đói, sự thiếu ăn, sự chết đói</t>
        </is>
      </c>
    </row>
    <row r="20655">
      <c r="A20655" t="inlineStr">
        <is>
          <t>verhungern</t>
        </is>
      </c>
      <c r="B20655" t="inlineStr"/>
      <c r="C20655" t="inlineStr"/>
      <c r="D20655" t="inlineStr">
        <is>
          <t>chết đói, thiếu ăn, đói, thấy đói, chết rét, thèm khát, khát khao, làm chết đói, bỏ đói, bắt nhịn đói, làm chết rét = verhungern lassen +</t>
        </is>
      </c>
    </row>
    <row r="20656">
      <c r="A20656" t="inlineStr">
        <is>
          <t>verhungert</t>
        </is>
      </c>
      <c r="B20656" t="inlineStr"/>
      <c r="C20656" t="inlineStr"/>
      <c r="D20656" t="inlineStr">
        <is>
          <t>đói, cảm thấy đói, ra vẻ đói ăn, làm cho thấy đói, gợi thèm, khao khát, thèm khát, ham muốn, xấu, khô cằn = halb verhungert +</t>
        </is>
      </c>
    </row>
    <row r="20657">
      <c r="A20657" t="inlineStr">
        <is>
          <t>verhunzen</t>
        </is>
      </c>
      <c r="B20657" t="inlineStr"/>
      <c r="C20657" t="inlineStr"/>
      <c r="D20657" t="inlineStr">
        <is>
          <t>giết, ám sát, tàn sát, làm hư, làm hỏng, làm sai</t>
        </is>
      </c>
    </row>
    <row r="20658">
      <c r="A20658" t="inlineStr">
        <is>
          <t>verhutzelt</t>
        </is>
      </c>
      <c r="B20658" t="inlineStr"/>
      <c r="C20658" t="inlineStr"/>
      <c r="D20658" t="inlineStr">
        <is>
          <t>khô xác, nhăn nheo</t>
        </is>
      </c>
    </row>
    <row r="20659">
      <c r="A20659" t="inlineStr">
        <is>
          <t>Verifizierung</t>
        </is>
      </c>
      <c r="B20659" t="inlineStr"/>
      <c r="C20659" t="inlineStr"/>
      <c r="D20659" t="inlineStr">
        <is>
          <t>sự thẩm tra, sự xác minh</t>
        </is>
      </c>
    </row>
    <row r="20660">
      <c r="A20660" t="inlineStr">
        <is>
          <t>verirren</t>
        </is>
      </c>
      <c r="B20660" t="inlineStr"/>
      <c r="C20660" t="inlineStr"/>
      <c r="D20660" t="inlineStr">
        <is>
          <t>đi rời rạc, đi lộn xộn, tụt hậu, đi lạc đàn, rải rác đây đó, lẻ tẻ, bò lan um tùm - lạc đường, đi lạc, lầm đường lạc lối, lang thang</t>
        </is>
      </c>
    </row>
    <row r="20661">
      <c r="A20661" t="inlineStr">
        <is>
          <t>Verirrung</t>
        </is>
      </c>
      <c r="B20661" t="inlineStr"/>
      <c r="C20661" t="inlineStr"/>
      <c r="D20661" t="inlineStr">
        <is>
          <t>sự lầm lạc, sự khác thường - phút lầm lạc, sự kém trí khôn, sự loạn trí, quang sai, tính sai - sự xa xôi, sự hẻo lánh, sự quanh co, sự vòng vèo, sự khúc khuỷu, tính không ngay thẳng, tính không thành thật, tính loanh quanh, tính láu cá ranh ma - sự sai lầm, sự sai sót, lỗi, ý kiến sai lầm, tình trạng sai lầm, sai số, độ sai, sự vi phạm, sự mất thích ứng - sai lầm, lỗi lầm</t>
        </is>
      </c>
    </row>
    <row r="20662">
      <c r="A20662" t="inlineStr">
        <is>
          <t>verjagen</t>
        </is>
      </c>
      <c r="B20662" t="inlineStr"/>
      <c r="C20662" t="inlineStr"/>
      <c r="D20662" t="inlineStr">
        <is>
          <t>la ó, đuổi ra - đuổi ra khỏi, trục ra khỏi, đánh bật ra khỏi vị trí</t>
        </is>
      </c>
    </row>
    <row r="20663">
      <c r="A20663" t="inlineStr">
        <is>
          <t>verjubeln</t>
        </is>
      </c>
      <c r="B20663" t="inlineStr"/>
      <c r="C20663" t="inlineStr"/>
      <c r="D20663" t="inlineStr">
        <is>
          <t>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hoang phí, tiêu như phá</t>
        </is>
      </c>
    </row>
    <row r="20664">
      <c r="A20664" t="inlineStr">
        <is>
          <t>verkalken</t>
        </is>
      </c>
      <c r="B20664" t="inlineStr"/>
      <c r="C20664" t="inlineStr"/>
      <c r="D20664" t="inlineStr">
        <is>
          <t>làm cho hoá vôi, hoá vôi = verkalken +</t>
        </is>
      </c>
    </row>
    <row r="20665">
      <c r="A20665" t="inlineStr">
        <is>
          <t>verkalkt</t>
        </is>
      </c>
      <c r="B20665" t="inlineStr"/>
      <c r="C20665" t="inlineStr"/>
      <c r="D20665" t="inlineStr">
        <is>
          <t>ẩm mốc, hôi mốc, cổ lổ, hủ lậu</t>
        </is>
      </c>
    </row>
    <row r="20666">
      <c r="A20666" t="inlineStr">
        <is>
          <t>verkalkulieren</t>
        </is>
      </c>
      <c r="B20666" t="inlineStr"/>
      <c r="C20666" t="inlineStr"/>
      <c r="D20666" t="inlineStr">
        <is>
          <t>tính sai, tính nhầm</t>
        </is>
      </c>
    </row>
    <row r="20667">
      <c r="A20667" t="inlineStr">
        <is>
          <t>Verkalkung</t>
        </is>
      </c>
      <c r="B20667" t="inlineStr"/>
      <c r="C20667" t="inlineStr"/>
      <c r="D20667" t="inlineStr">
        <is>
          <t>sự nung thành vôi, sự đốt thành tro, sự nung khô - tình trạng lẫn, tình trạng lẩm cẩm = die Verkalkung +</t>
        </is>
      </c>
    </row>
    <row r="20668">
      <c r="A20668" t="inlineStr">
        <is>
          <t>verkapseln</t>
        </is>
      </c>
      <c r="B20668" t="inlineStr"/>
      <c r="C20668" t="inlineStr"/>
      <c r="D20668">
        <f> sich verkapseln +</f>
        <v/>
      </c>
    </row>
    <row r="20669">
      <c r="A20669" t="inlineStr">
        <is>
          <t>Verkauf</t>
        </is>
      </c>
      <c r="B20669" t="inlineStr"/>
      <c r="C20669" t="inlineStr"/>
      <c r="D20669" t="inlineStr">
        <is>
          <t>sự sắp đặt, sự sắp xếp, sự bố trí, cách sắp xếp, cách bố trí, sự vứt bỏ đi, sự bán tống đi, sự bán, sự chuyển nhượng, sự nhượng lại, sự tuỳ ý sử dụng - hàng hoá bán, số hàng hoá bán được, cuộc bán đấu gía, sự bán xon = zum Verkauf kommen + = einen Verkauf abhalten +</t>
        </is>
      </c>
    </row>
    <row r="20670">
      <c r="A20670" t="inlineStr">
        <is>
          <t>verkaufen</t>
        </is>
      </c>
      <c r="B20670" t="inlineStr"/>
      <c r="C20670" t="inlineStr"/>
      <c r="D20670" t="inlineStr">
        <is>
          <t>sắp đặt, sắp xếp, bó trí, làm cho có ý định, làm cho có khuynh hướng, làm cho có tâm trạng, làm cho có ý muốn, quyết định, dùng, tuỳ ý sử dụng, quyết định số phận xử lý - giải quyết, vứt bỏ, khử đi, bác bỏ, đánh bại, ăn gấp, uống gấp, bán, bán chạy, nhường lại, chuyển nhượng - bán ở chợ, bán ở thị trường, mua bán ở chợ - chuyên bán, phản bội, bán rẻ, làm cho thất vọng, quảng cáo cho, rao hàng cho, cho biết giá trị của cái gì, làm cho thích muốn cái gì, đánh lừa, lừa - buôn bán, trao đổi mậu dịch - công bố = zu verkaufen + = sich verkaufen + = teuer verkaufen + = billig verkaufen + = en gros verkaufen + = günstig verkaufen + = zu teuer verkaufen + = sich verkaufen lassen + = sich gut verkaufen lassen + = jemanden für dumm verkaufen + = ich kann es nicht billiger verkaufen +</t>
        </is>
      </c>
    </row>
    <row r="20671">
      <c r="A20671" t="inlineStr">
        <is>
          <t>Verkaufsautomat</t>
        </is>
      </c>
      <c r="B20671" t="inlineStr"/>
      <c r="C20671" t="inlineStr"/>
      <c r="D20671" t="inlineStr">
        <is>
          <t>máy bán hàng tự động penny-in-the-slot machine)</t>
        </is>
      </c>
    </row>
    <row r="20672">
      <c r="A20672" t="inlineStr">
        <is>
          <t>Verkaufslokal</t>
        </is>
      </c>
      <c r="B20672" t="inlineStr"/>
      <c r="C20672" t="inlineStr"/>
      <c r="D20672" t="inlineStr">
        <is>
          <t>phòng bán đấu giá</t>
        </is>
      </c>
    </row>
    <row r="20673">
      <c r="A20673" t="inlineStr">
        <is>
          <t>Verkaufsstand</t>
        </is>
      </c>
      <c r="B20673" t="inlineStr"/>
      <c r="C20673" t="inlineStr"/>
      <c r="D20673" t="inlineStr">
        <is>
          <t>chuồng, ngăn chuồng, ngăn, quầy, bàn bày hàng, quán bán hàng, gian triển lãm, chỗ ngồi trước sân khấu, ghế ngồi ở chỗ hát kinh, chức vị giáo sĩ, tình trạng tròng trành, cò mồi kẻ cắp - đòn phép đánh lừa, mẹo lảnh tránh - sự dừng lại, sự đứng lại, sự chống cự, sự đấu tranh chống lại, chỗ đứng, vị trí, lập trường, quan điểm, giá, mắc, gian hàng, chỗ để xe, khán đài, chỗ dành riêng cho người làm chứng - cây trồng đang mọc, mùa màng chưa gặt, sự dừng lại để biểu diễn, rừng, gỗ rừng</t>
        </is>
      </c>
    </row>
    <row r="20674">
      <c r="A20674" t="inlineStr">
        <is>
          <t>verkauft</t>
        </is>
      </c>
      <c r="B20674" t="inlineStr"/>
      <c r="C20674" t="inlineStr"/>
      <c r="D20674">
        <f> verkauft werden + = verraten und verkauft sein +</f>
        <v/>
      </c>
    </row>
    <row r="20675">
      <c r="A20675" t="inlineStr">
        <is>
          <t>Verkehr</t>
        </is>
      </c>
      <c r="B20675" t="inlineStr"/>
      <c r="C20675" t="inlineStr"/>
      <c r="D20675" t="inlineStr">
        <is>
          <t>sự buôn bán, thương mại, thương nghiệp, sự quan hệ, sự giao thiệp, sự giao cấu, sự ăn nằm với nhau - sự truyền đạt, sự thông tri, sự thông tin, tin tức truyền đạt, thông báo, sự liên lạc, sự giao thông, sự thông nhau, giao thông giữa căn cứ và mặt trận - sự cùng chia sẻ, quan hệ, sự cảm thông, nhóm đạo, Communion lễ ban thánh thể - sự chạm, sự tiếp xúc, tiếp điểm, sự cho tiếp xúc, chỗ tiếp xúc, cái ngắt điện, cái công tắc contact piece), sự gặp gỡ, sự giao dịch, sự đi lại, sự lui tới, cơ hội gặp gỡ, cơ hội làm quen - người đầu mối liên lạc, người có thể truyền bệnh - sự hay lui tới, sự năng đi lại giao du - 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 - sự vận tải, sự chuyên chở, sự thương mại, sự đổi chác - phương tiện đi lại, phương tiện vận chuyển, tàu chở quân troop-transport), sự cảm kích mạnh mẽ, mối xúc cảm mãnh liệt, người bị đầy, người bị tội phát vãng = der Verkehr + = der starke Verkehr + = der ruhende Verkehr + = der flüssige Verkehr + = der bargeldlose Verkehr + = aus dem Verkehr ziehen + = die Schroffheit im Verkehr + = aus dem Verkehr ziehen + = Münzen aus dem Verkehr ziehen + = den Verkehr mit jemandem abbrechen +</t>
        </is>
      </c>
    </row>
    <row r="20676">
      <c r="A20676" t="inlineStr">
        <is>
          <t>verkehren</t>
        </is>
      </c>
      <c r="B20676" t="inlineStr"/>
      <c r="C20676" t="inlineStr"/>
      <c r="D20676" t="inlineStr">
        <is>
          <t>kết giao, kết hợp, liên hợp, liên kết, cho gia nhập, cho cộng tác, liên tưởng, kết bạn với, giao thiệp với, hợp sức, liên hợp lại, liên kết lại - lộn ngược, đảo ngược, xoay ngược, lộn trong ra ngoài, đảo, nghịch chuyển, đã nghịch chuyển = verkehren + = verkehren + = verkehren +</t>
        </is>
      </c>
    </row>
    <row r="20677">
      <c r="A20677" t="inlineStr">
        <is>
          <t>Verkehrsader</t>
        </is>
      </c>
      <c r="B20677" t="inlineStr"/>
      <c r="C20677" t="inlineStr"/>
      <c r="D20677" t="inlineStr">
        <is>
          <t>động mạch, đường giao thông chính</t>
        </is>
      </c>
    </row>
    <row r="20678">
      <c r="A20678" t="inlineStr">
        <is>
          <t>verkehrsarm</t>
        </is>
      </c>
      <c r="B20678" t="inlineStr"/>
      <c r="C20678" t="inlineStr"/>
      <c r="D20678" t="inlineStr">
        <is>
          <t>uể oải, chậm chạp, chùng, lỏng, mềm yếu, yếu ớt, nhu nhược, dễ bị ảnh hưởng, dễ bị lung lạc, hay bê trễ, hay sao lãng, phất phơ, chểnh mảng, ế ẩm, làm mệt mỏi, làm uể oải, đã tôi = verkehrsarm +</t>
        </is>
      </c>
    </row>
    <row r="20679">
      <c r="A20679" t="inlineStr">
        <is>
          <t>Verkehrsflugzeug</t>
        </is>
      </c>
      <c r="B20679" t="inlineStr"/>
      <c r="C20679" t="inlineStr"/>
      <c r="D20679" t="inlineStr">
        <is>
          <t>tàu khách, máy bay chở khách</t>
        </is>
      </c>
    </row>
    <row r="20680">
      <c r="A20680" t="inlineStr">
        <is>
          <t>Verkehrsinsel</t>
        </is>
      </c>
      <c r="B20680" t="inlineStr"/>
      <c r="C20680" t="inlineStr"/>
      <c r="D20680" t="inlineStr">
        <is>
          <t>hòn đảo, cái đứng tách riêng, cái đứng tách biệt, miền đồng rừng giữa thảo nguyên, chỗ đứng tránh, đảo - nơi trốn tránh, nơi ẩn náu, nơi trú ẩn, nơi nương náu, nơi nương tựa</t>
        </is>
      </c>
    </row>
    <row r="20681">
      <c r="A20681" t="inlineStr">
        <is>
          <t>Verkehrsmittel</t>
        </is>
      </c>
      <c r="B20681" t="inlineStr"/>
      <c r="C20681" t="inlineStr"/>
      <c r="D20681">
        <f> das öffentliche Verkehrsmittel +</f>
        <v/>
      </c>
    </row>
    <row r="20682">
      <c r="A20682" t="inlineStr">
        <is>
          <t>Verkehrspolizist</t>
        </is>
      </c>
      <c r="B20682" t="inlineStr"/>
      <c r="C20682" t="inlineStr"/>
      <c r="D20682" t="inlineStr">
        <is>
          <t>người bẻ ghi, công an chỉ đường</t>
        </is>
      </c>
    </row>
    <row r="20683">
      <c r="A20683" t="inlineStr">
        <is>
          <t>verkehrsreich</t>
        </is>
      </c>
      <c r="B20683" t="inlineStr"/>
      <c r="C20683" t="inlineStr"/>
      <c r="D20683" t="inlineStr">
        <is>
          <t>bận rộn, bận, có lắm việc, náo nhiệt, đông đúc, đang bận, đang có người dùng, lăng xăng, hay dính vào việc của người khác, hay gây sự bất hoà</t>
        </is>
      </c>
    </row>
    <row r="20684">
      <c r="A20684" t="inlineStr">
        <is>
          <t>Verkehrsstockung</t>
        </is>
      </c>
      <c r="B20684" t="inlineStr"/>
      <c r="C20684" t="inlineStr"/>
      <c r="D20684" t="inlineStr">
        <is>
          <t>khối, tảng, súc, cái thớt, đon kê, tấm gỗ kê để chặt đầu, khuôn, đầu giả, khuôn nhà lớn, nhà khối, vật chương ngại, sự trở ngại, sự tắc nghẽn, sự tắc nghẽn xe cộ, lô đất, khoảnh đất trong thành phố - bản khắc, số lớn cổ phần, đoạn đường, đoàn toa xe, puli, sự chặn, sự cản, thông cáo phản đối một dự luật, đường phố lớn có nhiều người đi dạo, cái đầu, người đần độn, người nhẫn tâm - mứt, sự kẹp chặt, sự ép chặt, sự ấn vào, sự tọng vào, sự nhồi nhét, đám đông chen chúc, đám đông tắc nghẽn, sự mắc kẹt, sự kẹt, tình hình khó khăn, tình thế khó xử, hoàn cảnh bế tắc - nhiễu</t>
        </is>
      </c>
    </row>
    <row r="20685">
      <c r="A20685" t="inlineStr">
        <is>
          <t>Verkehrsverbindung</t>
        </is>
      </c>
      <c r="B20685" t="inlineStr"/>
      <c r="C20685" t="inlineStr"/>
      <c r="D20685" t="inlineStr">
        <is>
          <t>sự truyền đạt, sự thông tri, sự thông tin, tin tức truyền đạt, thông báo, sự giao thiệp, sự liên lạc, sự giao thông, sự thông nhau, giao thông giữa căn cứ và mặt trận</t>
        </is>
      </c>
    </row>
    <row r="20686">
      <c r="A20686" t="inlineStr">
        <is>
          <t>verkehrt</t>
        </is>
      </c>
      <c r="B20686" t="inlineStr"/>
      <c r="C20686" t="inlineStr"/>
      <c r="D20686" t="inlineStr">
        <is>
          <t>sai, hỏng, xấu, bậy, không đúng lúc, không hợp thời - về phía sau, giật lùi, chậm tiến, lạc hậu, muộn, chậm trễ, ngần ngại, lùi, ngược - khư khư giữ lấy sai lầm, ngang ngạnh, ngoan cố, hư hỏng, hư thân mất nết, đồi truỵ, cáu kỉnh, khó tính, trái thói, éo le, tai ác, sai lầm bất công, oan, ngược lại lời chứng, ngược lại lệnh của quan toà - rộng, rộng lớn, mở rộng, mở to, uyên bác, rộng r i, phóng khoáng, không có thành kiến, xa, cách xa, xo trá, rộng khắp, trệch xa - không tốt, tồi, trái, không đúng, lầm, trái lý, sai trái, không ổn, không đáng, lạc = etwas verkehrt machen +</t>
        </is>
      </c>
    </row>
    <row r="20687">
      <c r="A20687" t="inlineStr">
        <is>
          <t>verkennen</t>
        </is>
      </c>
      <c r="B20687" t="inlineStr"/>
      <c r="C20687" t="inlineStr"/>
      <c r="D20687" t="inlineStr">
        <is>
          <t>hiểu sai, hiểu lầm - xét sai, đánh giá sai, có ý kiến sai = verkennen +</t>
        </is>
      </c>
    </row>
    <row r="20688">
      <c r="A20688" t="inlineStr">
        <is>
          <t>verketten</t>
        </is>
      </c>
      <c r="B20688" t="inlineStr"/>
      <c r="C20688" t="inlineStr"/>
      <c r="D20688" t="inlineStr">
        <is>
          <t>móc vào nhau, nối vào nhau, ràng buộc vào nhau - xích lại, kiềm chế, thu hút - nối với nhau - nối, nối lại với nhau, kết hợp lại, liên kết lại, liên hợp lại, khoác, kết hợp, liên kết, bị ràng buộc</t>
        </is>
      </c>
    </row>
    <row r="20689">
      <c r="A20689" t="inlineStr">
        <is>
          <t>Verkettung</t>
        </is>
      </c>
      <c r="B20689" t="inlineStr"/>
      <c r="C20689" t="inlineStr"/>
      <c r="D20689" t="inlineStr">
        <is>
          <t>sự móc vào nhau, sự nối vào nhau, sự trùng hợp, sự trùng khớp, dãy ghép, xích chuỗi - sự xích lại, sự kiềm chế, sự thu hút - sự nối lại với nhau, sự kết hợp, sự liên hợp</t>
        </is>
      </c>
    </row>
    <row r="20690">
      <c r="A20690" t="inlineStr">
        <is>
          <t>verkitten</t>
        </is>
      </c>
      <c r="B20690" t="inlineStr"/>
      <c r="C20690" t="inlineStr"/>
      <c r="D20690" t="inlineStr">
        <is>
          <t>buộc chặt, trói chặt, đóng chặt, dán mắt nhìn, tập trung, gán cho đổ cho, buộc, trói, đóng, cài</t>
        </is>
      </c>
    </row>
    <row r="20691">
      <c r="A20691" t="inlineStr">
        <is>
          <t>verklagbar</t>
        </is>
      </c>
      <c r="B20691" t="inlineStr"/>
      <c r="C20691" t="inlineStr"/>
      <c r="D20691" t="inlineStr">
        <is>
          <t>có thể kiện</t>
        </is>
      </c>
    </row>
    <row r="20692">
      <c r="A20692" t="inlineStr">
        <is>
          <t>verklagen</t>
        </is>
      </c>
      <c r="B20692" t="inlineStr"/>
      <c r="C20692" t="inlineStr"/>
      <c r="D20692" t="inlineStr">
        <is>
          <t>kiện, đi kiện, yêu cầu, thỉnh cầu, khẩn khoản</t>
        </is>
      </c>
    </row>
    <row r="20693">
      <c r="A20693" t="inlineStr">
        <is>
          <t>verklammern</t>
        </is>
      </c>
      <c r="B20693" t="inlineStr"/>
      <c r="C20693" t="inlineStr"/>
      <c r="D20693" t="inlineStr">
        <is>
          <t>làm cho co gân, làm cho bị chuột rút, cản trở, câu thúc, làm khó, kẹp bằng thanh kẹp, kẹp bằng bàn kẹp</t>
        </is>
      </c>
    </row>
    <row r="20694">
      <c r="A20694" t="inlineStr">
        <is>
          <t>verkleben</t>
        </is>
      </c>
      <c r="B20694" t="inlineStr"/>
      <c r="C20694" t="inlineStr"/>
      <c r="D20694" t="inlineStr">
        <is>
          <t>làm dính, dán lại, gắn lại bằng chất dính, làm thành chất dính, hoá thành chất dính - gửi vào kho, xây ghép - trát vữa, trát thạch cao, phết đầy, dán đầy, bôi đầy, làm dính đầy, dán thuốc cao, đắp thuốc cao, dán lên, đắp lên, bồi thường, đến, xử lý bằng thạch cao - săn chó biển, áp triện, đóng dấu, chứng thực, đóng kín, bịt kín, gắn xi, đánh dấu, dành riêng, chỉ định, định đoạt, quyết định, chính thức chọn, chính thức công nhận, gắn vào tường - giữ ở một nơi kín = etwas verkleben +</t>
        </is>
      </c>
    </row>
    <row r="20695">
      <c r="A20695" t="inlineStr">
        <is>
          <t>verklebend</t>
        </is>
      </c>
      <c r="B20695" t="inlineStr"/>
      <c r="C20695" t="inlineStr"/>
      <c r="D20695" t="inlineStr">
        <is>
          <t>làm dính kết, chấp dính</t>
        </is>
      </c>
    </row>
    <row r="20696">
      <c r="A20696" t="inlineStr">
        <is>
          <t>verklebt</t>
        </is>
      </c>
      <c r="B20696" t="inlineStr"/>
      <c r="C20696" t="inlineStr"/>
      <c r="D20696" t="inlineStr">
        <is>
          <t>dính kết, chấp dính</t>
        </is>
      </c>
    </row>
    <row r="20697">
      <c r="A20697" t="inlineStr">
        <is>
          <t>verkleiden</t>
        </is>
      </c>
      <c r="B20697" t="inlineStr"/>
      <c r="C20697" t="inlineStr"/>
      <c r="D20697" t="inlineStr">
        <is>
          <t>bao, bọc, bỏ vào hòm, bỏ vào bao, bỏ vào túi, bỏ vào bọc - che, phủ, bao phủ, bao trùm, bao bọc, mặc quần áo, đội mũ, che chở, bảo vệ, yểm hộ, khống chế, kiểm soát, giấu, che giấu, che đậy, bao gồm, bao hàm, gồm, trải ra, đi được, đủ để bù đắp lại được - đủ để trả, nhằm, chĩa vào, ấp, nhảy, theo dõi để điện tin tức về nhà báo, bảo hiểm - trang hoàng, tô điểm, đóng dàn - đương đầu, đối phó, đứng trước mặt, ở trước mặt, lật, nhìn về, hướng về, quay về, đối diện, đặt ) ở giữa hai cầu thủ của hai bên, ra lệnh quay, viền màu, tráng, hồ, quay - đeo mặt nạ cho, giấu giếm, che kín, nguỵ trang bằng lực lượng tương xứng, đứng cản đằng trước, mang mặt nạ giả trang - đóng ván ô, đóng panô, may ô vải màu vào, đóng yên - lát ván, + down) đặt mạnh xuống, trả ngay, nướng bằng cặp chả - tra vào vỏ, gói, đóng bao ngoài, đâm ngập vào thịt, thu = verkleiden + = verkleiden + = verkleiden + = sich verkleiden +</t>
        </is>
      </c>
    </row>
    <row r="20698">
      <c r="A20698" t="inlineStr">
        <is>
          <t>Verkleidung</t>
        </is>
      </c>
      <c r="B20698" t="inlineStr"/>
      <c r="C20698" t="inlineStr"/>
      <c r="D20698" t="inlineStr">
        <is>
          <t>vỏ, vỏ bọc, cái bọc ngoài, bìa sách, phong bì, vung, nắp, lùm cây, bụi rậm, chỗ núp, chỗ trốn, chỗ trú, màn che, lốt, mặt nạ ), bộ đồ ăn cho một người, tiền bảo chứng - sự trá hình, sự cải trang, quần áo cải trang, sự giá trị, sự nguỵ trang, bề ngoài lừa dối, sự che giấu, sự che đậy - sự đương đầu, sự lật, sự quay, cổ áo màu, cửa tay màu, sự phủ lên mặt ngoài, sự tráng lên mặt ngoài, khả năng, sự thông thạo, động tác quay - lớp vải lót, lớp gỗ che tường, lớp gạch giữ bờ đất, lớp đá giữ bờ đất - mạng che mặt của phụ nữ ngày xưa, mặt nạ &amp; ), mặt nạ phòng độc - buổi khiêu vũ đeo mặt nạ, dạ hội giả trang, sự giả trang, sự giả dạng, trò lừa bịp, trò giả dối - lớp vữa, lớp đá xây phủ ngoài - bao, ống, màng bọc, áo, kè đá, đạp đá = die Verkleidung + = die Verkleidung + = die Verkleidung +</t>
        </is>
      </c>
    </row>
    <row r="20699">
      <c r="A20699" t="inlineStr">
        <is>
          <t>verkleinern</t>
        </is>
      </c>
      <c r="B20699" t="inlineStr"/>
      <c r="C20699" t="inlineStr"/>
      <c r="D20699" t="inlineStr">
        <is>
          <t>làm mỏng đi, làm mảnh đi, làm gầy đi, làm yếu đi, làm loãng, làm tắt dần, làm suy giảm - làm bé đi, thu nhỏ lại, làm giảm giá trị, coi nhẹ, xem thường - - bớt, giảm, hạ bớt, giảm bớt, thu nhỏ - làm nhỏ đi, làm giảm đi, nhỏ đi, bé đi - giảm đến mức tối thiểu, đánh giá thấp = verkleinern + = sich verkleinern +</t>
        </is>
      </c>
    </row>
    <row r="20700">
      <c r="A20700" t="inlineStr">
        <is>
          <t>verkleinernd</t>
        </is>
      </c>
      <c r="B20700" t="inlineStr"/>
      <c r="C20700" t="inlineStr"/>
      <c r="D20700" t="inlineStr">
        <is>
          <t>giảm nhẹ nghĩa, nhỏ xíu, bé tị, từ giảm nhẹ</t>
        </is>
      </c>
    </row>
    <row r="20701">
      <c r="A20701" t="inlineStr">
        <is>
          <t>Verkleinerung</t>
        </is>
      </c>
      <c r="B20701" t="inlineStr"/>
      <c r="C20701" t="inlineStr"/>
      <c r="D20701" t="inlineStr">
        <is>
          <t>sự làm mỏng đi, sự làm mảnh đi, sự làm gầy đi, sự làm yếu đi, sự làm loãng, sự tắt dần, sự suy giảm - sự hạ bớt, sự giảm bớt, sự thu nhỏ, lượng giảm bớt - sự giảm giá, sự hạ giá, sự biến đổi, sự giáng cấp, sự chinh phục, sự bắt phải đi đầu hàng, bản thu nhỏ, sự chữa, sự bó, sự nắn, sự khử, sự rút gọn, phép rút gọn, phép quy về - sự cán, sự dát, sự ép, sự nén</t>
        </is>
      </c>
    </row>
    <row r="20702">
      <c r="A20702" t="inlineStr">
        <is>
          <t>verklingen</t>
        </is>
      </c>
      <c r="B20702" t="inlineStr"/>
      <c r="C20702" t="inlineStr"/>
      <c r="D20702">
        <f> verklingen +</f>
        <v/>
      </c>
    </row>
    <row r="20703">
      <c r="A20703" t="inlineStr">
        <is>
          <t>verkneifen</t>
        </is>
      </c>
      <c r="B20703" t="inlineStr"/>
      <c r="C20703" t="inlineStr"/>
      <c r="D20703" t="inlineStr">
        <is>
          <t>smother - chặn, triệt, đàn áp, bỏ, cấm, cấm hoạt động, nín, nén, cầm lại, giữ kín, lấp liếm, ỉm đi = sich etwas verkneifen +</t>
        </is>
      </c>
    </row>
    <row r="20704">
      <c r="A20704" t="inlineStr">
        <is>
          <t>verkniffen</t>
        </is>
      </c>
      <c r="B20704" t="inlineStr"/>
      <c r="C20704" t="inlineStr"/>
      <c r="D20704">
        <f> verkniffen +</f>
        <v/>
      </c>
    </row>
    <row r="20705">
      <c r="A20705" t="inlineStr">
        <is>
          <t>verknoten</t>
        </is>
      </c>
      <c r="B20705" t="inlineStr"/>
      <c r="C20705" t="inlineStr"/>
      <c r="D20705" t="inlineStr">
        <is>
          <t>thắt nút, xoắn lại</t>
        </is>
      </c>
    </row>
    <row r="20706">
      <c r="A20706" t="inlineStr">
        <is>
          <t>verknotet</t>
        </is>
      </c>
      <c r="B20706" t="inlineStr"/>
      <c r="C20706" t="inlineStr"/>
      <c r="D20706" t="inlineStr">
        <is>
          <t>quăn, xoắn, lập dị, đỏng đảnh</t>
        </is>
      </c>
    </row>
    <row r="20707">
      <c r="A20707" t="inlineStr">
        <is>
          <t>Verkohlung</t>
        </is>
      </c>
      <c r="B20707" t="inlineStr"/>
      <c r="C20707" t="inlineStr"/>
      <c r="D20707" t="inlineStr">
        <is>
          <t>sự đốt thành than, sự cacbon hoá, sự pha cacbon, sự thấm cacbon, sự phết than</t>
        </is>
      </c>
    </row>
    <row r="20708">
      <c r="A20708" t="inlineStr">
        <is>
          <t>verkoken</t>
        </is>
      </c>
      <c r="B20708" t="inlineStr"/>
      <c r="C20708" t="inlineStr"/>
      <c r="D20708" t="inlineStr">
        <is>
          <t>đốt thành than, cacbon hoá, pha cacbon, thấm cacbon, phết than - luyện thành than cốc</t>
        </is>
      </c>
    </row>
    <row r="20709">
      <c r="A20709" t="inlineStr">
        <is>
          <t>verkommen</t>
        </is>
      </c>
      <c r="B20709" t="inlineStr"/>
      <c r="C20709" t="inlineStr"/>
      <c r="D20709" t="inlineStr">
        <is>
          <t>hỏng, suy đồi, sa đoạ, truỵ lạc - đổ nát, xiêu vẹo, ọp ẹp, long tay gãy ngõng, xác xơ, bị phung phí, lôi thôi, không gọn gàng - bị Chúa đày xuống địa ngục, đầy tội lỗi, vô lại, phóng đãng truỵ lạc - = verkommen + = verkommen + = verkommen + = verkommen + = verkommen lassen +</t>
        </is>
      </c>
    </row>
    <row r="20710">
      <c r="A20710" t="inlineStr">
        <is>
          <t>Verkommenheit</t>
        </is>
      </c>
      <c r="B20710" t="inlineStr"/>
      <c r="C20710" t="inlineStr"/>
      <c r="D20710" t="inlineStr">
        <is>
          <t>tình trạng hư hỏng, tình trạng suy đồi, sự sa đoạ, hành động đồi bại, hành động sa đoạ, hành động truỵ lạc</t>
        </is>
      </c>
    </row>
    <row r="20711">
      <c r="A20711" t="inlineStr">
        <is>
          <t>verkorken</t>
        </is>
      </c>
      <c r="B20711" t="inlineStr"/>
      <c r="C20711" t="inlineStr"/>
      <c r="D20711" t="inlineStr">
        <is>
          <t>đóng nút bần vào, buộc phao bần vào, bôi đen bàng than bần</t>
        </is>
      </c>
    </row>
    <row r="20712">
      <c r="A20712" t="inlineStr">
        <is>
          <t>verkorkst</t>
        </is>
      </c>
      <c r="B20712" t="inlineStr"/>
      <c r="C20712" t="inlineStr"/>
      <c r="D20712" t="inlineStr">
        <is>
          <t>quăn, xoắn, lập dị, đỏng đảnh</t>
        </is>
      </c>
    </row>
    <row r="20713">
      <c r="A20713" t="inlineStr">
        <is>
          <t>verkosten</t>
        </is>
      </c>
      <c r="B20713" t="inlineStr"/>
      <c r="C20713" t="inlineStr"/>
      <c r="D20713" t="inlineStr">
        <is>
          <t>nếm, nếm mùi, thưởng thức, hưởng, ăn uống ít, ăn uống qua loa, nhấm nháp, có vị, biết mùi, trải qua</t>
        </is>
      </c>
    </row>
    <row r="20714">
      <c r="A20714" t="inlineStr">
        <is>
          <t>verkratzen</t>
        </is>
      </c>
      <c r="B20714" t="inlineStr"/>
      <c r="C20714" t="inlineStr"/>
      <c r="D20714" t="inlineStr">
        <is>
          <t>cào, làm xước da, thảo luận qua loa, bàn sơ qua, nạo kèn kẹt, quẹt, + out) gạch xoá đi, viết nguệch ngoạc, gãi, bới, tìm, dành dụm, tằn tiện, xoá tên, xoá sổ, rút tên khỏi danh sách - rút lui</t>
        </is>
      </c>
    </row>
    <row r="20715">
      <c r="A20715" t="inlineStr">
        <is>
          <t>verkrusten</t>
        </is>
      </c>
      <c r="B20715" t="inlineStr"/>
      <c r="C20715" t="inlineStr"/>
      <c r="D20715" t="inlineStr">
        <is>
          <t>đóng vảy sắp khỏi, phá hoại cuộc đình công, không tham gia đình công, nhận làm thay chỗ công nhân đình công = verkrusten +</t>
        </is>
      </c>
    </row>
    <row r="20716">
      <c r="A20716" t="inlineStr">
        <is>
          <t>Verkrustung</t>
        </is>
      </c>
      <c r="B20716" t="inlineStr"/>
      <c r="C20716" t="inlineStr"/>
      <c r="D20716" t="inlineStr">
        <is>
          <t>sự cẩn, sự khảm, sự nạm, sự kết vỏ cứng, lớp vở cứng, vảy cứng, lớp lát ngoài, sự nhiễm thành thói quen</t>
        </is>
      </c>
    </row>
    <row r="20717">
      <c r="A20717" t="inlineStr">
        <is>
          <t>verkupfern</t>
        </is>
      </c>
      <c r="B20717" t="inlineStr"/>
      <c r="C20717" t="inlineStr"/>
      <c r="D20717" t="inlineStr">
        <is>
          <t>bọc đồng</t>
        </is>
      </c>
    </row>
    <row r="20718">
      <c r="A20718" t="inlineStr">
        <is>
          <t>verladen</t>
        </is>
      </c>
      <c r="B20718" t="inlineStr"/>
      <c r="C20718" t="inlineStr"/>
      <c r="D20718" t="inlineStr">
        <is>
          <t>chất hàng</t>
        </is>
      </c>
    </row>
    <row r="20719">
      <c r="A20719" t="inlineStr">
        <is>
          <t>Verladung</t>
        </is>
      </c>
      <c r="B20719" t="inlineStr"/>
      <c r="C20719" t="inlineStr"/>
      <c r="D20719" t="inlineStr">
        <is>
          <t>sự cho lên tàu - sự chất hàng, hàng chở, sự nạp đạn - sự xếp xuống tàu, hàng hoá trên tàu, sự gửi hàng bằng đường biển - sự xếp hàng xuống tàu, sự chở hàng bằng tàu, tàu, thương thuyền, hàng hải</t>
        </is>
      </c>
    </row>
    <row r="20720">
      <c r="A20720" t="inlineStr">
        <is>
          <t>Verlag</t>
        </is>
      </c>
      <c r="B20720" t="inlineStr"/>
      <c r="C20720" t="inlineStr"/>
      <c r="D20720" t="inlineStr">
        <is>
          <t>nhà xuất bản</t>
        </is>
      </c>
    </row>
    <row r="20721">
      <c r="A20721" t="inlineStr">
        <is>
          <t>verlagern</t>
        </is>
      </c>
      <c r="B20721" t="inlineStr"/>
      <c r="C20721" t="inlineStr"/>
      <c r="D20721" t="inlineStr">
        <is>
          <t>đổi chỗ, dời chỗ, di chuyển, thay, + off) trút bỏ, trút lên, dùng mưu mẹo, dùng mưu kế, xoay xở, xoay xở để kiếm sống, nó quanh co, nói lập lờ, nói nước đôi, sang, thay quần áo = sich verlagern +</t>
        </is>
      </c>
    </row>
    <row r="20722">
      <c r="A20722" t="inlineStr">
        <is>
          <t>Verlagslektor</t>
        </is>
      </c>
      <c r="B20722" t="inlineStr"/>
      <c r="C20722" t="inlineStr"/>
      <c r="D20722" t="inlineStr">
        <is>
          <t>người nếm, người nếm rượu, người nếm trà, cốc để nếm, người duyệt bản thảo</t>
        </is>
      </c>
    </row>
    <row r="20723">
      <c r="A20723" t="inlineStr">
        <is>
          <t>Verlagsrecht</t>
        </is>
      </c>
      <c r="B20723" t="inlineStr"/>
      <c r="C20723" t="inlineStr"/>
      <c r="D20723" t="inlineStr">
        <is>
          <t>bản quyền, quyền tác giả = das Verlagsrecht + = das Verlagsrecht erwerben +</t>
        </is>
      </c>
    </row>
    <row r="20724">
      <c r="A20724" t="inlineStr">
        <is>
          <t>Verlangen</t>
        </is>
      </c>
      <c r="B20724" t="inlineStr"/>
      <c r="C20724" t="inlineStr"/>
      <c r="D20724" t="inlineStr">
        <is>
          <t>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sự đòi hỏi, sự yêu cầu, nhu cầu, những sự đòi hỏi cấp bách - lời yêu cầu, lời đề nghị, sự hỏi mua - lòng mong muốn, lòng ao ước, lòng thèm muốn, ý muốn, lệnh, điều mong ước, nguyện vọng, lời chúc - sự mong mỏi, sự ao ước, sự khát khao, sự nóng lòng muốn làm, sự thương mến, sự thương cảm, sự thương hại = das Verlangen + = das Verlangen + = auf Verlangen + = Verlangen haben + = das heftige Verlangen + = das dringende Verlangen + = auf ihr ausdrückliches Verlangen +</t>
        </is>
      </c>
    </row>
    <row r="20725">
      <c r="A20725" t="inlineStr">
        <is>
          <t>verlangen</t>
        </is>
      </c>
      <c r="B20725" t="inlineStr"/>
      <c r="C20725" t="inlineStr"/>
      <c r="D20725" t="inlineStr">
        <is>
          <t>hỏi, xin, yêu cầu, thỉnh cầu, mời, đòi hỏi, đòi, chuốc lấy - cần, cần phải, hỏi gặng - thèm muốn, mong muốn, ao ước, khát khao, mơ ước, đề nghị, ra lệnh - tống, bắt phải nộp, bắt phải đóng, bóp nặn, đòi khăng khăng, đòi hỏi cấp bách - mong chờ, chờ đợi, ngóng chờ, trông mong, nghĩ rằng, chắc rằng, cho rằng - ngứa, rất mong muốn, làm cho ngứa, quấy rầy, làm khó chịu - đưa ra thành định đề, đặt thành định đề, coi như là đúng, mặc nhận, bổ nhiệm với điều kiện được cấp trên chuẩn y, đặt điều kiện cho, quy định - cần đến, cần phải có - cầm, nắm, giữ, bắt, chiếm, lấy, lấy đi, lấy ra, rút ra, trích ra, mang, mang theo, đem, đem theo, đưa, dẫn, dắt, đi, theo, thuê, mướn, mua, ăn, uống, dùng, ghi, chép, chụp, làm, thực hiện, thi hành - lợi dụng, bị, mắc, nhiễm, coi như, cho là, xem như, lấy làm, hiểu là, cảm thấy, cần có, phải, chịu, chịu đựng, tiếp, nhận, được, đoạt, thu được, chứa được, đựng, mua thường xuyên, mua dài hạn, quyến rũ, hấp dẫn - lôi cuốn, vượt qua, đi tới, nhảy vào, trốn tránh ở, bén, ngấm, có hiệu lực, ăn ảnh, thành công, được ưa thích - thiếu, không có, cần dùng, muốn, muốn có, tìm, kiếm, tìm bắt, truy nã, túng thiếu - mong, hy vọng, chúc, mong ước, ước ao = verlangen + = verlangen nach + = etwas verlangen + = dringend verlangen + = unbedingt verlangen + = nach jemanden verlangen + = wir verlangen, daß du dort bist +</t>
        </is>
      </c>
    </row>
    <row r="20726">
      <c r="A20726" t="inlineStr">
        <is>
          <t>verlangend</t>
        </is>
      </c>
      <c r="B20726" t="inlineStr"/>
      <c r="C20726" t="inlineStr"/>
      <c r="D20726" t="inlineStr">
        <is>
          <t>thèm muốn ao ước, ước mong, mong muốn</t>
        </is>
      </c>
    </row>
    <row r="20727">
      <c r="A20727" t="inlineStr">
        <is>
          <t>verlangsamen</t>
        </is>
      </c>
      <c r="B20727" t="inlineStr"/>
      <c r="C20727" t="inlineStr"/>
      <c r="D20727" t="inlineStr">
        <is>
          <t>đi chậm lại, chạy chậm lại, giảm tốc độ, hãm lại - nới, làm chùng, duỗi, thả lỏng, làm chận lại, chậm lại, làm giảm bớt, làm dịu bớt, làm bớt quyết liệt, trở nên uể oải, trở nên phất phơ, trở nên chểnh mảnh, giảm bớt, đình trệ - dịu đi, bớt quyết liệt = sich verlangsamen +</t>
        </is>
      </c>
    </row>
    <row r="20728">
      <c r="A20728" t="inlineStr">
        <is>
          <t>Verlangsamung</t>
        </is>
      </c>
      <c r="B20728" t="inlineStr"/>
      <c r="C20728" t="inlineStr"/>
      <c r="D20728" t="inlineStr">
        <is>
          <t>sự chậm, sự trễ</t>
        </is>
      </c>
    </row>
    <row r="20729">
      <c r="A20729" t="inlineStr">
        <is>
          <t>Verlassen</t>
        </is>
      </c>
      <c r="B20729" t="inlineStr"/>
      <c r="C20729" t="inlineStr"/>
      <c r="D20729" t="inlineStr">
        <is>
          <t>sự bỏ, sự từ bỏ, sự bỏ rơi, sự ruồng bỏ, tình trạng bị bỏ rơi, tình trạng bị ruồng bỏ, sự phóng túng, sự tự do, sự buông thả</t>
        </is>
      </c>
    </row>
    <row r="20730">
      <c r="A20730" t="inlineStr">
        <is>
          <t>verlassen</t>
        </is>
      </c>
      <c r="B20730" t="inlineStr"/>
      <c r="C20730" t="inlineStr"/>
      <c r="D20730" t="inlineStr">
        <is>
          <t>bị bỏ rơi, không ai nhìn nhận, vô chủ - không người ở, hoang vắng, trống trải, vắng vẻ, hiu quạnh, bị ruồng bỏ, bị bỏ mặc - bị tàn phá, tan hoang, đổ nát, tiêu điều, lẻ loi, bơ vơ, cô độc, đau buồn, buồn phiền, sầu não - đau khổ, tuyệt vọng, trơ trọi, đìu hiu, bị mất, bị tước mất, đáng thương, có vẻ khổ ải - - không có bạn - cô đơn - - 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bộm từ bỏ, bỏ rơi, ruồng bỏ - rời đi, bỏ đi, bỏ trốn, trốn khỏi, bỏ mặc, đào ngũ - rút khỏi, sơ tán, tản cư, chuyển khỏi mặt trận, tháo, làm khỏi tắc, làm bài tiết, thục rửa, làm chân không, rút lui, bài tiết, thải ra - từ bỏ, bỏ - rời, buông, thôi, ngừng, nghỉ, trả lại, đáp lại, báo đền lại, trả sạch, thanh toán hết, cư xử, xử sự, to quit onself on thanh toán hết, giũ sạch được, thoát khỏi được = verlassen + = sich verlassen + = jemanden verlassen + = sich verlassen auf + = endgültig verlassen + = sich darauf verlassen +</t>
        </is>
      </c>
    </row>
    <row r="20731">
      <c r="A20731" t="inlineStr">
        <is>
          <t>verlassend</t>
        </is>
      </c>
      <c r="B20731" t="inlineStr"/>
      <c r="C20731" t="inlineStr"/>
      <c r="D20731" t="inlineStr">
        <is>
          <t>đi ra, sắp đi ra, sắp thôi việc</t>
        </is>
      </c>
    </row>
    <row r="20732">
      <c r="A20732" t="inlineStr">
        <is>
          <t>Verlassenheit</t>
        </is>
      </c>
      <c r="B20732" t="inlineStr"/>
      <c r="C20732" t="inlineStr"/>
      <c r="D20732" t="inlineStr">
        <is>
          <t>sự bỏ, sự từ bỏ, sự bỏ rơi, sự ruồng bỏ, tình trạng bị bỏ rơi, tình trạng bị ruồng bỏ, sự phóng túng, sự tự do, sự buông thả - sự bỏ ra đi, sự bỏ trốn, sự đào ngũ, sự không nhìn nhận đến - sự tàn phá, sự làm tan hoang, cảnh tan hoang, cảnh hoang tàn, cảnh tiêu điều, cảnh hiu quạnh, tình trạng lẻ loi, tình trạng cô độc, nỗi buồn phiền, nỗi u sầu, sự phiền muộn - sự vắng vẻ, sự hiu quạnh, cảnh cô đơn, sự cô độc</t>
        </is>
      </c>
    </row>
    <row r="20733">
      <c r="A20733" t="inlineStr">
        <is>
          <t>Verlauf</t>
        </is>
      </c>
      <c r="B20733" t="inlineStr"/>
      <c r="C20733" t="inlineStr"/>
      <c r="D20733" t="inlineStr">
        <is>
          <t>tiến trình, dòng, quá trình diễn biến, sân chạy đua, vòng chạy đua, trường đua ngựa race course), hướng, chiều hướng, đường đi, cách cư sử, cách giải quyết, đường lối, con đường ) - món ăn, loạt, khoá, đợt, lớp, hàng gạch, hàng đá, đạo đức, tư cách, kỳ hành kinh, ngựa chiến, con tuấn mã - luồng, dòng điện, chiều - sự tuôn ra, vật tuôn ra, cái tuôn ra - quá trình, sự tiến triển, sự tiến hành, phương pháp, cách thức, việc tố tụng, trát đòi, lệnh gọi của toà án, u lồi, bướu, phép in ximili, phép in ảnh chấm - sự tiến tới, sự tiến bộ, sự phát triển, cấp số - phương hướng chung, ý nghĩa, tinh thần chung, nội dung chính, kỳ hạn, bản sao, giọng nam cao, bè têno, kèn têno - phương hướng, khuynh hướng, xu hướng</t>
        </is>
      </c>
    </row>
    <row r="20734">
      <c r="A20734" t="inlineStr">
        <is>
          <t>verlaust</t>
        </is>
      </c>
      <c r="B20734" t="inlineStr"/>
      <c r="C20734" t="inlineStr"/>
      <c r="D20734" t="inlineStr">
        <is>
          <t>có rận, có chấy, puộc thưa khuẫn bần tiện, ghê gớm, đầy rẫy, lắm, nhiều - như sâu, đầy sâu, do sâu sinh ra</t>
        </is>
      </c>
    </row>
    <row r="20735">
      <c r="A20735" t="inlineStr">
        <is>
          <t>Verlautbarung</t>
        </is>
      </c>
      <c r="B20735" t="inlineStr"/>
      <c r="C20735" t="inlineStr"/>
      <c r="D20735" t="inlineStr">
        <is>
          <t>lời rao, lời loan báo, cáo thị, thông cáo, lời công bố, lời tuyên bố = die offizielle Verlautbarung +</t>
        </is>
      </c>
    </row>
    <row r="20736">
      <c r="A20736" t="inlineStr">
        <is>
          <t>verlauten</t>
        </is>
      </c>
      <c r="B20736" t="inlineStr"/>
      <c r="C20736" t="inlineStr"/>
      <c r="D20736" t="inlineStr">
        <is>
          <t>ra mồ hôi, thoát hơi nước, tiết lộ ra, xảy ra, diễn ra = verlauten lassen +</t>
        </is>
      </c>
    </row>
    <row r="20737">
      <c r="A20737" t="inlineStr">
        <is>
          <t>verlegen</t>
        </is>
      </c>
      <c r="B20737" t="inlineStr"/>
      <c r="C20737" t="inlineStr"/>
      <c r="D20737" t="inlineStr">
        <is>
          <t>uột ết khuộng chết tiệt - ngượng nghịu, bối rối, không tự nhiên, miễn cưỡng, bị ép buộc, gượng gạo - lúng túng, ngượng, bị ngăn trở, mắc nợ đìa - phức tạp, rắc rối, khó hiểu - ngượng ngập, rụt rè, bẽn lẽn - đuổi ra khỏi, trục ra khỏi, đánh bật ra khỏi vị trí - lát bằng đá phiến, trang hoàng bằng cờ, treo cờ, ra hiệu bằng cờ, đánh dấu bằng cờ, yếu đi, giảm sút, héo đi, lả đi, trở nên nhạt nhẽo - để thất lạc, để lẫn mất - để không đúng chỗ &amp; ) - đổi chỗ, dời chỗ, di chuyển, thay, + off) trút bỏ, trút lên, dùng mưu mẹo, dùng mưu kế, xoay xở, xoay xở để kiếm sống, nó quanh co, nói lập lờ, nói nước đôi, sang, thay quần áo - lợp ngói, lát đá, lát gạch vuông, bắt phải giữ bí mật - không thoải mái, bực bội, bứt rứt, khó chịu, lo lắng, băng khoăn, phiền phức, rầy rà, không yên, khó, khó khăn = verlegen + = verlegen + = verlegen + = verlegen + = verlegen + = verlegen sein + = verlegen machen + = verlegen suchen + = verlegen sein um + = sich verlegen lassen +</t>
        </is>
      </c>
    </row>
    <row r="20738">
      <c r="A20738" t="inlineStr">
        <is>
          <t>Verleger</t>
        </is>
      </c>
      <c r="B20738" t="inlineStr"/>
      <c r="C20738" t="inlineStr"/>
      <c r="D20738" t="inlineStr">
        <is>
          <t>người xuất bản, nhà xuất bản, chủ báo</t>
        </is>
      </c>
    </row>
    <row r="20739">
      <c r="A20739" t="inlineStr">
        <is>
          <t>verlegt</t>
        </is>
      </c>
      <c r="B20739" t="inlineStr"/>
      <c r="C20739" t="inlineStr"/>
      <c r="D20739" t="inlineStr">
        <is>
          <t>dời, chuyển, dọn, nhượng, nhường, chuyển cho, đồ lại, in lại, thuyên chuyển, chuyển xe, đổi xe</t>
        </is>
      </c>
    </row>
    <row r="20740">
      <c r="A20740" t="inlineStr">
        <is>
          <t>Verleih</t>
        </is>
      </c>
      <c r="B20740" t="inlineStr"/>
      <c r="C20740" t="inlineStr"/>
      <c r="D20740" t="inlineStr">
        <is>
          <t>sự phân bổ, sự phân phối, sự phân phát, sự rắc, sự rải, sự sắp xếp, sự xếp loại, sự phân loại, bỏ chữ - sự thuê, sự cho thuê, sự mướn, tiền thuê, tiền trả công, tiền thưởng - tiền cho thuê, lợi tức cho thuê, lợi tức thu tô</t>
        </is>
      </c>
    </row>
    <row r="20741">
      <c r="A20741" t="inlineStr">
        <is>
          <t>Verleihen</t>
        </is>
      </c>
      <c r="B20741" t="inlineStr"/>
      <c r="C20741" t="inlineStr"/>
      <c r="D20741" t="inlineStr">
        <is>
          <t>sự cho vay, sự cho mượn</t>
        </is>
      </c>
    </row>
    <row r="20742">
      <c r="A20742" t="inlineStr">
        <is>
          <t>verleihen</t>
        </is>
      </c>
      <c r="B20742" t="inlineStr"/>
      <c r="C20742" t="inlineStr"/>
      <c r="D20742" t="inlineStr">
        <is>
          <t>tặng, tặng thưởng, trao tặng, quyết định ban cho, quyết định cấp cho - bestow on, upon tặng cho, ban cho, dành cho, để, đặt, cho trọ, tìm chỗ ở cho - phong, ban, bàn bạc, hỏi ý kiến, hội ý - phân bổ, phân phối, phân phát, rắc, rải, sắp xếp, xếp loại, phân loại, bỏ - cho, biếu, quyên cúng - cấp, thừa nhận, công nhận, cho là, nhượng - dàn xếp với nhau người toà án, truyền đạt, kể cho hay, phổ biến, chia phần cho = verleihen + = verleihen +</t>
        </is>
      </c>
    </row>
    <row r="20743">
      <c r="A20743" t="inlineStr">
        <is>
          <t>Verleiher</t>
        </is>
      </c>
      <c r="B20743" t="inlineStr"/>
      <c r="C20743" t="inlineStr"/>
      <c r="D20743" t="inlineStr">
        <is>
          <t>người phân phối, người phân phát, bộ phân phối - người ban cho, người trợ cấp, người chuyển nhượng - người cho vay, người cho mượn - người thuê, người cấy nộp tô, người bán buôn phim ảnh</t>
        </is>
      </c>
    </row>
    <row r="20744">
      <c r="A20744" t="inlineStr">
        <is>
          <t>Verleihung</t>
        </is>
      </c>
      <c r="B20744" t="inlineStr"/>
      <c r="C20744" t="inlineStr"/>
      <c r="D20744" t="inlineStr">
        <is>
          <t>phần thưởng, tặng thưởng, sự quyết định của quan toà, của hội đồng giám khảo..., sự trừng phạt, hình phạt - sự tặng, sự cho - sự ban cho, sự cấp cho, trợ cấp, sự nhượng, sự nhường lại, sự chuyển nhượng bằng khế ước - sự cho vay, sự cho mượn = die Verleihung +</t>
        </is>
      </c>
    </row>
    <row r="20745">
      <c r="A20745" t="inlineStr">
        <is>
          <t>verleiten</t>
        </is>
      </c>
      <c r="B20745" t="inlineStr"/>
      <c r="C20745" t="inlineStr"/>
      <c r="D20745" t="inlineStr">
        <is>
          <t>đánh bẫy, giương bẫy, nhử mồi, thả mồi, dụ dỗ, cám dỗ - buộc chì, đổ chì, bọc chì, lợp chì, đặt thành cỡ, lânh đạo, lânh đạo bằng thuyết phục, dẫn đường, hướng dẫn, dẫn dắt, chỉ huy, đứng đầu, đưa đến, dẫn đến, trải qua - kéo dài, làm cho, khiến cho, đánh trước tiên, hướng trả lời theo ý muốn bằng những câu hỏi khôn ngoan, đánh đầu tiên - làm cho lạc đường, làm lạc lối, động tính từ quá khứ) xui làm bậy - quyến rũ, rủ rê, làm cho say mê - xúi, xúi giục, nhử, làm thèm, gợi thèm = verleiten + = verleiten + = verleiten + = verleiten + = verleiten +</t>
        </is>
      </c>
    </row>
    <row r="20746">
      <c r="A20746" t="inlineStr">
        <is>
          <t>verlernen</t>
        </is>
      </c>
      <c r="B20746" t="inlineStr"/>
      <c r="C20746" t="inlineStr"/>
      <c r="D20746" t="inlineStr">
        <is>
          <t>quên, không nhớ đến, coi thường, coi nhẹ - bỏ, gạt bỏ</t>
        </is>
      </c>
    </row>
    <row r="20747">
      <c r="A20747" t="inlineStr">
        <is>
          <t>Verlesen</t>
        </is>
      </c>
      <c r="B20747" t="inlineStr"/>
      <c r="C20747" t="inlineStr"/>
      <c r="D20747" t="inlineStr">
        <is>
          <t>sự cuốc, sự đào, sự khoét, sự hái, sự mổ, sự nhặt, sự nhổ, sự mở, sự cạy, sự móc túi, sự ăn cắp, sự chọn lựa, đồ nhặt mót được, đồ thừa, vụn thừa, bổng lộc, đồ thừa hưởng, tiền đãi ngoài - tiền diêm thuốc</t>
        </is>
      </c>
    </row>
    <row r="20748">
      <c r="A20748" t="inlineStr">
        <is>
          <t>verletzbar</t>
        </is>
      </c>
      <c r="B20748" t="inlineStr"/>
      <c r="C20748" t="inlineStr"/>
      <c r="D20748" t="inlineStr">
        <is>
          <t>có thể bị hư hại, có thể bị hư hỏng - có thể bị tổn thương, có thể bị tấn công, công kích được, có chỗ yếu, có nhược điểm</t>
        </is>
      </c>
    </row>
    <row r="20749">
      <c r="A20749" t="inlineStr">
        <is>
          <t>verletzen</t>
        </is>
      </c>
      <c r="B20749" t="inlineStr"/>
      <c r="C20749" t="inlineStr"/>
      <c r="D20749" t="inlineStr">
        <is>
          <t>cắn, ngoạm, châm đốt, đâm vào, làm đau, làm nhột, ăn mòn, làm cay tê, cắn câu, ), bám chắt, ăn sâu, bắt vào, lừa bịp - giáng phúc, ban phúc, dạng bị động) làm cho may mắn, làm cho hạnh phúc, tôn sùng, cầu Chúa phù hộ cho - làm thâm tím, làm cho thâm lại, làm méo mó, làm sứt sẹo, tán, giã, thâm tím lại, thâm lại - làm loét, làm thối mục, hư, đổ đốn, thối nát - làm hại, gây tai hại, làm tổn hại - bừa, làm đau đớn, làm tổn thương, rầy khổ - làm bị thương, gây tác hại, gây thiệt hại, làm hư, làm hỏng, chạm, xúc phạm, đau, bị đau, bị tổn hại, bị tổn thương, bị xúc phạm - vi phạm, xâm phạm - - xé, xé rách, làm tan nát - hành xác, làm nhục, làm cho xấu hổ, làm mất thể diện, bị thối hoại - làm bực mình, làm khó chịu, làm mất lòng, làm chướng, làm gai, phạm tội, làm điều lầm lỗi - giũa, cạo, nạo, làm sướt, làm khé, làm phật lòng, gây cảm giác khó chịu, làm bực tức, kêu ken két, kêu cọt kẹt, kêu cò ke - rạch nông da, giày vò, đay nghiến, xới bằng máy xới - đâm bằng dao găm, làm cho đau đớn, chọc rỗ trước khi trát vữa, nhằm đánh vào, đau nhói như dao đâm - châm, chích, đốt, làm đau nhói, làm cay, cắn rứt, day dứt, dạng bị động) bán đắt cho ai, bóp ai, đau nhói, đau nhức - chạm đến = verletzen + = verletzen + = gröblich verletzen +</t>
        </is>
      </c>
    </row>
    <row r="20750">
      <c r="A20750" t="inlineStr">
        <is>
          <t>verletzend</t>
        </is>
      </c>
      <c r="B20750" t="inlineStr"/>
      <c r="C20750" t="inlineStr"/>
      <c r="D20750" t="inlineStr">
        <is>
          <t>lạm dụng, lăng mạ, sỉ nhục, chửi rủa, lừa dối, lừa gạt, ngược đãi, hành hạ - có ngạnh, có gai - báng bổ - có hại, gây tổn hại, gây tổn thương - = etwas als verletzend empfinden +</t>
        </is>
      </c>
    </row>
    <row r="20751">
      <c r="A20751" t="inlineStr">
        <is>
          <t>Verletzer</t>
        </is>
      </c>
      <c r="B20751" t="inlineStr"/>
      <c r="C20751" t="inlineStr"/>
      <c r="D20751" t="inlineStr">
        <is>
          <t>người vi phạm, người xâm phạm, người làm trái, người hãm hiếp, người phá rối, người xúc phạm</t>
        </is>
      </c>
    </row>
    <row r="20752">
      <c r="A20752" t="inlineStr">
        <is>
          <t>verletzlich</t>
        </is>
      </c>
      <c r="B20752" t="inlineStr"/>
      <c r="C20752" t="inlineStr"/>
      <c r="D20752" t="inlineStr">
        <is>
          <t>có thể bị tổn thương, có thể bị tấn công, công kích được, có chỗ yếu, có nhược điểm - gắt gỏng, dễ cáu, bẳn tính, chua chát, gay gắt, châm chọc, hiểm ác = leicht verletzlich sein +</t>
        </is>
      </c>
    </row>
    <row r="20753">
      <c r="A20753" t="inlineStr">
        <is>
          <t>Verletzte</t>
        </is>
      </c>
      <c r="B20753" t="inlineStr"/>
      <c r="C20753" t="inlineStr"/>
      <c r="D20753" t="inlineStr">
        <is>
          <t>tai hoạ, tai biến, tai nạn, số thương vong, số người chết, số người bị thương, số người mất tích, người chết, người bị thương, nạn nhân</t>
        </is>
      </c>
    </row>
    <row r="20754">
      <c r="A20754" t="inlineStr">
        <is>
          <t>Verletzung</t>
        </is>
      </c>
      <c r="B20754" t="inlineStr"/>
      <c r="C20754" t="inlineStr"/>
      <c r="D20754" t="inlineStr">
        <is>
          <t>lỗ đạn, lỗ thủng, mối bất hoà, sự tuyệt giao, sự chia lìa, sự tan vỡ, sự vi phạm, sự phạm, cái nhảy ra khỏi mặt nước, sóng to tràn lên tàu - vết thương, chỗ bị đau, điều hại, tai hại, sự chạm đến, sự xúc phạm, sự làm tổn thương - - sự xâm phạm - sự làm hại, sự làm tổn hại, sự làm hỏng, điều tổn hại, chỗ hỏng, chỗ bị thương, sự vi phạm quyền lợi, sự đối xử bất công - sự xé rách, vết rách - sự phạm tội, tội, lỗi, sự tấn công, thế tấn công, sự làm bực mình, sự làm mất lòng, sự vi phạm luật lệ, sự vi phạm nội quy, vật chướng ngại - sự làm trái, sự hãm hiếp, sự phá rối - sự dữ dội, sự mãnh liệt, tính hung dữ, tính chất quá khích, bạo lực, sự cưỡng bức - thương tích, vết băm, vết chém, điều làm tổn thương, điều xúc phạm, nỗi đau thương, mối hận tình = die Verletzung + = die innere Verletzung +</t>
        </is>
      </c>
    </row>
    <row r="20755">
      <c r="A20755" t="inlineStr">
        <is>
          <t>Verleugnung</t>
        </is>
      </c>
      <c r="B20755" t="inlineStr"/>
      <c r="C20755" t="inlineStr"/>
      <c r="D20755" t="inlineStr">
        <is>
          <t>sự bỏ, sự từ bỏ, sự từ chối không nhận, sự quên mình, sự hy sinh, sự xả thân self abnegation) - sự từ chối, sự khước từ, sự phủ nhận, sự từ chối không cho, sự chối, sự không nhận - lời chối - giấy từ bỏ</t>
        </is>
      </c>
    </row>
    <row r="20756">
      <c r="A20756" t="inlineStr">
        <is>
          <t>verleumden</t>
        </is>
      </c>
      <c r="B20756" t="inlineStr"/>
      <c r="C20756" t="inlineStr"/>
      <c r="D20756" t="inlineStr">
        <is>
          <t>vảy, rảy, rưới, nói xấu, phỉ báng, vu khống, bôi xấu, bôi nhọ - nói vụng, nói xấu sau lưng - gây một ấn tượng sai lầm, làm cho nhầm, không làm đúng với, không giữ, nói ngược lại, làm trái lai, chứng tỏ là sai, không thực hiện được - rắc, làm bắn tung toé, nịnh nọt rối rít, chửi tới tấp - làm đen, bôi đen, đen lại, tối sẫm lại, ) - làm hư, làm hỏng, làm xấu, làm nhơ nhuốc, làm ô uế - - làm mất danh dự - dàn xếp, bố trí, bố cục, dựng lên, điều chỉnh, làm cho hợp, lắp, chắp, hư cấu, tưởng tượng, nghĩ ra, trình bày, phát âm, đặt vào khung, lên khung, dựng khung, đầy triển vọng to frame well) - đưa ra lời phỉ báng, đưa ra bài văn phỉ báng, đưa ra tranh vẽ phỉ báng - - vu cáo, vu oan - - gièm</t>
        </is>
      </c>
    </row>
    <row r="20757">
      <c r="A20757" t="inlineStr">
        <is>
          <t>Verleumder</t>
        </is>
      </c>
      <c r="B20757" t="inlineStr"/>
      <c r="C20757" t="inlineStr"/>
      <c r="D20757" t="inlineStr">
        <is>
          <t>kẻ - người nói xấu, người phỉ báng, người gièm pha - - kẻ hay bôi xấu, kẻ hay vu oan giá hoạ - kẻ vu khống, kẻ vu oan, nói xấu, phỉ báng - người vu khống</t>
        </is>
      </c>
    </row>
    <row r="20758">
      <c r="A20758" t="inlineStr">
        <is>
          <t>verleumderisch</t>
        </is>
      </c>
      <c r="B20758" t="inlineStr"/>
      <c r="C20758" t="inlineStr"/>
      <c r="D20758" t="inlineStr">
        <is>
          <t>vu khống - nói xấu, phỉ báng, làm mất danh dự - bôi nh - xúc phạm đến công chúng, gây phẫn nộ trong công chúng, xấu xa, nhục nhã, hay gièm pha, hay nói xấu sau lưng, thoá mạ - vu cáo, vu oan</t>
        </is>
      </c>
    </row>
    <row r="20759">
      <c r="A20759" t="inlineStr">
        <is>
          <t>Verleumdung</t>
        </is>
      </c>
      <c r="B20759" t="inlineStr"/>
      <c r="C20759" t="inlineStr"/>
      <c r="D20759" t="inlineStr">
        <is>
          <t>sự vảy, sự rảy, sự rưới, sự nói xấu, sự phỉ báng, sự vu khống, sự bôi nhọ, lời nói xấu, lời vu khống - sự nói vụng, sự nói xấu sau lưng - điểm yếu, dấu, vết, vết xoá, vết nhơ, vết nhục - - - lời phỉ báng, lời nói làm mất danh dự - sự lấy đi, sự khấu đi, sự làm giảm uy tín, sự làm giảm giá trị, sự chê bai, sự gièm pha - bài viết có tính chất phỉ báng, điều phỉ báng, điều bôi nhọ, điều vu oan giá hoạ, tội phỉ báng, đơn bên nguyên - lời lăng nhục, tình trạng bị nói xấu, sự mang tai mang tiếng - lời chửi rủa, lời mắng nhiếc, lời xỉ vả - việc xúc phạm đến công chúng, việc làm cho công chúng phẫn nộ, việc xấu xa, việc nhục nhã, sự nói sau lưng, lời thoá mạ - - sự vu cáo, lời vu oan</t>
        </is>
      </c>
    </row>
    <row r="20760">
      <c r="A20760" t="inlineStr">
        <is>
          <t>Verleumdungen</t>
        </is>
      </c>
      <c r="B20760" t="inlineStr"/>
      <c r="C20760" t="inlineStr"/>
      <c r="D20760" t="inlineStr">
        <is>
          <t>phỉ báng, bôi nhọ, đưa ra lời phỉ báng, đưa ra bài văn phỉ báng, đưa ra tranh vẽ phỉ báng</t>
        </is>
      </c>
    </row>
    <row r="20761">
      <c r="A20761" t="inlineStr">
        <is>
          <t>verliebt</t>
        </is>
      </c>
      <c r="B20761" t="inlineStr"/>
      <c r="C20761" t="inlineStr"/>
      <c r="D20761" t="inlineStr">
        <is>
          <t>yêu đương, biểu lộ tình yêu, ái tình, tình dục - đa tình, si tình, say đắm, sự yêu đương - yêu mến quá đỗi, yêu dấu, trìu mếm, cả tin, ngây thơ - = verliebt + = sehr verliebt + = verliebt sein + = nicht verliebt + = schwer verliebt + = verliebt machen + = verliebt ansehen + = verliebt sein in + = in jemanden verliebt sein +</t>
        </is>
      </c>
    </row>
    <row r="20762">
      <c r="A20762" t="inlineStr">
        <is>
          <t>Verliebtheit</t>
        </is>
      </c>
      <c r="B20762" t="inlineStr"/>
      <c r="C20762" t="inlineStr"/>
      <c r="D20762" t="inlineStr">
        <is>
          <t>tính đa tình, sự si tình, sự say đắm, sự yêu đương</t>
        </is>
      </c>
    </row>
    <row r="20763">
      <c r="A20763" t="inlineStr">
        <is>
          <t>verlieren</t>
        </is>
      </c>
      <c r="B20763" t="inlineStr"/>
      <c r="C20763" t="inlineStr"/>
      <c r="D20763" t="inlineStr">
        <is>
          <t>để mất, mất quyền, bị tước, bị thiệt, phải trả giá - mất không còn nữa, mất, mất hút, không thấy nữa, lạc, thất lạc, bỏ lỡ, bỏ uổng, bỏ qua, thua, bại, uổng phí, bỏ phí, làm hại, làm mất, làm hư, di hại, chậm, dạng bị động mê man - say sưa, chìm đắm, triền miên, mất hết không còn nữa, bị lu mờ, mất ý nghĩa, mất hay - rụng lông, thay lông = verlieren + = verlieren + = sich verlieren + = sich verlieren +</t>
        </is>
      </c>
    </row>
    <row r="20764">
      <c r="A20764" t="inlineStr">
        <is>
          <t>Verlierer</t>
        </is>
      </c>
      <c r="B20764" t="inlineStr"/>
      <c r="C20764" t="inlineStr"/>
      <c r="D20764" t="inlineStr">
        <is>
          <t>người mất, người thua, ngựa..., người tồi, vật tồi</t>
        </is>
      </c>
    </row>
    <row r="20765">
      <c r="A20765" t="inlineStr">
        <is>
          <t>Verlies</t>
        </is>
      </c>
      <c r="B20765" t="inlineStr"/>
      <c r="C20765" t="inlineStr"/>
      <c r="D20765" t="inlineStr">
        <is>
          <t>donjon, ngục tối, hầm tù</t>
        </is>
      </c>
    </row>
    <row r="20766">
      <c r="A20766" t="inlineStr">
        <is>
          <t>verloben</t>
        </is>
      </c>
      <c r="B20766" t="inlineStr"/>
      <c r="C20766" t="inlineStr"/>
      <c r="D20766" t="inlineStr">
        <is>
          <t>dạng bị động đính hôn, hứa hôn - đính hôn = sich verloben +</t>
        </is>
      </c>
    </row>
    <row r="20767">
      <c r="A20767" t="inlineStr">
        <is>
          <t>verlobt</t>
        </is>
      </c>
      <c r="B20767" t="inlineStr"/>
      <c r="C20767" t="inlineStr"/>
      <c r="D20767" t="inlineStr">
        <is>
          <t>đã đính ước, đã hứa hôn, được giữ trước, có người rồi, mắc bận, bận rộn, đang giao chiến, đang đánh nhau = verlobt sein + = verlobt sein +</t>
        </is>
      </c>
    </row>
    <row r="20768">
      <c r="A20768" t="inlineStr">
        <is>
          <t>Verlobte</t>
        </is>
      </c>
      <c r="B20768" t="inlineStr"/>
      <c r="C20768" t="inlineStr"/>
      <c r="D20768" t="inlineStr">
        <is>
          <t>người hứa hôn, chồng chưa cưới, vợ chưa cưới = die Verlobte + = Verlobte aufbieten +</t>
        </is>
      </c>
    </row>
    <row r="20769">
      <c r="A20769" t="inlineStr">
        <is>
          <t>Verlobung</t>
        </is>
      </c>
      <c r="B20769" t="inlineStr"/>
      <c r="C20769" t="inlineStr"/>
      <c r="D20769" t="inlineStr">
        <is>
          <t>sự tin, sự tín nhiệm, lễ ăn hỏi, lễ đính hôn - sự hứa hôn, lời hứa hôn - sự hứa hẹn, sự ước hẹn, sự cam kết, sự ràng buộc, sự hứa gặp, sự thuê mướn, sự tuyển mộ, công việc làm, sự gài, sự giao chiến, cuộc đánh nhau - hoàn cảnh, cảnh ngộ, lời hứa, lời cam kết, lời thề nguyền = eine Verlobung lösen +</t>
        </is>
      </c>
    </row>
    <row r="20770">
      <c r="A20770" t="inlineStr">
        <is>
          <t>verlocken</t>
        </is>
      </c>
      <c r="B20770" t="inlineStr"/>
      <c r="C20770" t="inlineStr"/>
      <c r="D20770" t="inlineStr">
        <is>
          <t>quyến rũ, lôi cuốn, cám dỗ, làm say mê, làm xiêu lòng - dụ dỗ, lôi kéo, nhử vào bẫy - gọi chim ưng về bằng cách tung chim giả tung lên, nhử, nhử mồi, dỗ dành - như, nhử trêu ngươi - xúi, xúi giục, làm thèm, gợi thèm = verlocken +</t>
        </is>
      </c>
    </row>
    <row r="20771">
      <c r="A20771" t="inlineStr">
        <is>
          <t>verlockend</t>
        </is>
      </c>
      <c r="B20771" t="inlineStr"/>
      <c r="C20771" t="inlineStr"/>
      <c r="D20771" t="inlineStr">
        <is>
          <t>quyến rũ, lôi cuốn, cám dỗ, có duyên, duyên dáng, làm say mê, làm xiêu lòng - hút, thu hút, hấp dẫn - mời mọc - thích ăn ngon, hiếu sắc, dâm đãng, tham, ham - xúi giục, khêu gợi, gây thèm</t>
        </is>
      </c>
    </row>
    <row r="20772">
      <c r="A20772" t="inlineStr">
        <is>
          <t>Verlockung</t>
        </is>
      </c>
      <c r="B20772" t="inlineStr"/>
      <c r="C20772" t="inlineStr"/>
      <c r="D20772" t="inlineStr">
        <is>
          <t>sự quyến rũ, sự lôi cuốn, sự cám dỗ, cái quyến rũ, cái làm say mê - sự dụ dỗ, sự lôi kéo, sự nhử vào bẫy, mồi nhử - sự xúi giục</t>
        </is>
      </c>
    </row>
    <row r="20773">
      <c r="A20773" t="inlineStr">
        <is>
          <t>verlogen</t>
        </is>
      </c>
      <c r="B20773" t="inlineStr"/>
      <c r="C20773" t="inlineStr"/>
      <c r="D20773" t="inlineStr">
        <is>
          <t>đạo đức giả, giả nhân giả nghĩa - sai sự thật, láo, điêu, xuyên tạc</t>
        </is>
      </c>
    </row>
    <row r="20774">
      <c r="A20774" t="inlineStr">
        <is>
          <t>Verlogenheit</t>
        </is>
      </c>
      <c r="B20774" t="inlineStr"/>
      <c r="C20774" t="inlineStr"/>
      <c r="D20774" t="inlineStr">
        <is>
          <t>đạo đức giả, hành động đạo đức giả, thái độ đạo đức giả - sự nói láo, sự nói điêu, sự xuyên tạc, lời nói láo, lời nói điêu, lời xuyên tạc</t>
        </is>
      </c>
    </row>
    <row r="20775">
      <c r="A20775" t="inlineStr">
        <is>
          <t>verloren</t>
        </is>
      </c>
      <c r="B20775" t="inlineStr"/>
      <c r="C20775" t="inlineStr"/>
      <c r="D20775" t="inlineStr">
        <is>
          <t>bị mất, bị thiệt - đau khổ, tuyệt vọng, bị bỏ rơi, trơ trọi, cô độc, đìu hiu, hoang vắng, bị tước mất, đáng thương, có vẻ khổ ải - đã đi, đã đi khỏi, đã trôi qua, đã qua, mất hết, hết hy vọng, chết - = verloren geben + = als verloren ansehen +</t>
        </is>
      </c>
    </row>
    <row r="20776">
      <c r="A20776" t="inlineStr">
        <is>
          <t>verlorengehen</t>
        </is>
      </c>
      <c r="B20776" t="inlineStr"/>
      <c r="C20776" t="inlineStr"/>
      <c r="D20776" t="inlineStr">
        <is>
          <t>sai, sai lầm, thất bại, thất lạc, sẩy thai</t>
        </is>
      </c>
    </row>
    <row r="20777">
      <c r="A20777" t="inlineStr">
        <is>
          <t>verlosen</t>
        </is>
      </c>
      <c r="B20777" t="inlineStr"/>
      <c r="C20777" t="inlineStr"/>
      <c r="D20777" t="inlineStr">
        <is>
          <t>phân công, giao, định dùng, chia phần, phân phối, định phần, phiên chế, chuyển - dự xổ số</t>
        </is>
      </c>
    </row>
    <row r="20778">
      <c r="A20778" t="inlineStr">
        <is>
          <t>Verlosung</t>
        </is>
      </c>
      <c r="B20778" t="inlineStr"/>
      <c r="C20778" t="inlineStr"/>
      <c r="D20778" t="inlineStr">
        <is>
          <t>sự kéo,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 - cuộc xổ số, điều may rủi - rác rưởi, cặn bâ, đồ bỏ đi = die Kinovorstellung mit Verlosung +</t>
        </is>
      </c>
    </row>
    <row r="20779">
      <c r="A20779" t="inlineStr">
        <is>
          <t>verlottern</t>
        </is>
      </c>
      <c r="B20779" t="inlineStr"/>
      <c r="C20779" t="inlineStr"/>
      <c r="D20779">
        <f> verlottern +</f>
        <v/>
      </c>
    </row>
    <row r="20780">
      <c r="A20780" t="inlineStr">
        <is>
          <t>Verlust</t>
        </is>
      </c>
      <c r="B20780" t="inlineStr"/>
      <c r="C20780" t="inlineStr"/>
      <c r="D20780" t="inlineStr">
        <is>
          <t>sự mất, sự tổn thất - sự lấy đi, sự tước đoạt, sự cách chức - sự bất lợi, thế bất lợi, sự thiệt hại, mối tổn thất - sự tước, cái bị mất, cái bị tước, tiền bạc - sự lọt qua, sự rỉ ra, sự rò ra, sự thoát ra, sự để lọt, sự để lộ, sự biến mất một cách phi pháp, kẽ hở, lỗ hở, vật lọt qua, vật rỉ ra - sự thua, sự thất bại, tổn hại, tổn thất, thua lỗ, sự uổng phí, sự bỏ phí - cô, cô gái, thiếu nữ, hoa khôi, sự không tin, sự trượt, sự không trúng đích &amp; ), sự thiếu, sự vắng - sự hao phí, sự lãng phí, sự mất mát, sự phí phạm, số lượng hao hụt, số lãng phí - sa mạc, vùng hoang vu, đất hoang, rác rưởi, thức ăn thừa, vật thải ra, vật vô giá trị không dùng nữa, sự phung phí = der Verlust + = mit Verlust + = Verlust haben + = Verlust erleiden + = der vollständige Verlust + = mit Verlust verkaufen + = Waren mit Verlust verkaufen + = der Verlust ist nicht wieder gutzumachen +</t>
        </is>
      </c>
    </row>
    <row r="20781">
      <c r="A20781" t="inlineStr">
        <is>
          <t>verlustbringend</t>
        </is>
      </c>
      <c r="B20781" t="inlineStr"/>
      <c r="C20781" t="inlineStr"/>
      <c r="D20781" t="inlineStr">
        <is>
          <t>nhất định thua, nhất định thất bại, không hòng thắng</t>
        </is>
      </c>
    </row>
    <row r="20782">
      <c r="A20782" t="inlineStr">
        <is>
          <t>Verluste</t>
        </is>
      </c>
      <c r="B20782" t="inlineStr"/>
      <c r="C20782" t="inlineStr"/>
      <c r="D20782">
        <f> schwere Verluste erleiden +</f>
        <v/>
      </c>
    </row>
    <row r="20783">
      <c r="A20783" t="inlineStr">
        <is>
          <t>Verlustliste</t>
        </is>
      </c>
      <c r="B20783" t="inlineStr"/>
      <c r="C20783" t="inlineStr"/>
      <c r="D20783" t="inlineStr">
        <is>
          <t>danh sách những người chết, bị thương và mất tích, danh sách những người bị loại ra khỏi vòng chiến đấu</t>
        </is>
      </c>
    </row>
    <row r="20784">
      <c r="A20784" t="inlineStr">
        <is>
          <t>Vermachen</t>
        </is>
      </c>
      <c r="B20784" t="inlineStr"/>
      <c r="C20784" t="inlineStr"/>
      <c r="D20784" t="inlineStr">
        <is>
          <t>sự để lại, vật để lại</t>
        </is>
      </c>
    </row>
    <row r="20785">
      <c r="A20785" t="inlineStr">
        <is>
          <t>vermachen</t>
        </is>
      </c>
      <c r="B20785" t="inlineStr"/>
      <c r="C20785" t="inlineStr"/>
      <c r="D20785" t="inlineStr">
        <is>
          <t>để lại, truyền lại - cho thuê, cho mướn, nhượng lại, chuyển nhượng truyền lại - bỏ lại, bỏ quên, di tặng, để, để mặc, để tuỳ, bỏ đi, rời đi, lên đường đi, bỏ, thôi, ngừng, nghỉ - truyền cho - tỏ ý chí, có quyết chí, định, buộc, bắt buộc, để lại bằng chức thư, muốn, thuận, bằng lòng, thường vẫn, nếu, giá mà, ước rằng, phi, tất nhiên, ắt là, hẳn là, chắc là, nhất định sẽ, sẽ, có thể = vermachen +</t>
        </is>
      </c>
    </row>
    <row r="20786">
      <c r="A20786" t="inlineStr">
        <is>
          <t>vermasseln</t>
        </is>
      </c>
      <c r="B20786" t="inlineStr"/>
      <c r="C20786" t="inlineStr"/>
      <c r="D20786" t="inlineStr">
        <is>
          <t>dò dẫm, sờ soạng, lần mò, làm lóng ngóng, làm vụng về, làm một cách lóng ngóng, làm một cách vụng về - = etwas vermasseln +</t>
        </is>
      </c>
    </row>
    <row r="20787">
      <c r="A20787" t="inlineStr">
        <is>
          <t>vermehren</t>
        </is>
      </c>
      <c r="B20787" t="inlineStr"/>
      <c r="C20787" t="inlineStr"/>
      <c r="D20787" t="inlineStr">
        <is>
          <t>cùng phát triển, cùng lớn lên thành một khối, bôi dần lên quanh một hạt nhân, phát triển dần lên quanh một hạt nhân - + up, together) cộng, thêm vào, làm tăng thêm, nói thêm, kế vào, tính vào, gộp vào - làm to ra, mở rộng, nâng cao, tăng thên, phóng đại, thêu dệt, tô vẽ thêm lên - làm tăng lên, thêm gia tố, tăng lên - làm cao lên, làm cao hơn, tăng thêm, tăng cường, làm tôn lên, làm nổi lên, cao lên - lớn thêm - truyền giống, nhân giống, truyền, truyền lại, truyền bá, lan truyền, sinh sản, sinh sôi nảy nở - phồng lên, sưng lên, to lên, căng ra, làm phình lên, làm phồng lên, làm sưng lên, làm nở ra = sich vermehren + = sich stark vermehren +</t>
        </is>
      </c>
    </row>
    <row r="20788">
      <c r="A20788" t="inlineStr">
        <is>
          <t>vermehrend</t>
        </is>
      </c>
      <c r="B20788" t="inlineStr"/>
      <c r="C20788" t="inlineStr"/>
      <c r="D20788" t="inlineStr">
        <is>
          <t>làm tăng thêm, tăng to</t>
        </is>
      </c>
    </row>
    <row r="20789">
      <c r="A20789" t="inlineStr">
        <is>
          <t>vermeidbar</t>
        </is>
      </c>
      <c r="B20789" t="inlineStr"/>
      <c r="C20789" t="inlineStr"/>
      <c r="D20789" t="inlineStr">
        <is>
          <t>có thể tránh được</t>
        </is>
      </c>
    </row>
    <row r="20790">
      <c r="A20790" t="inlineStr">
        <is>
          <t>vermeiden</t>
        </is>
      </c>
      <c r="B20790" t="inlineStr"/>
      <c r="C20790" t="inlineStr"/>
      <c r="D20790" t="inlineStr">
        <is>
          <t>tránh, tránh khỏi, lảng tránh, lẩn tránh, lẩn trốn, vượt quá - ngăn ngừa, ngăn trở, đón trước, làm trước, giải quyết trước, chặn trước, đối phó trước, dẫn đường đi trước = vermeiden + = vermeiden + = etwas zu vermeiden suchen +</t>
        </is>
      </c>
    </row>
    <row r="20791">
      <c r="A20791" t="inlineStr">
        <is>
          <t>vermeidlich</t>
        </is>
      </c>
      <c r="B20791" t="inlineStr"/>
      <c r="C20791" t="inlineStr"/>
      <c r="D20791" t="inlineStr">
        <is>
          <t>có thể tránh được - có thể lảng tránh</t>
        </is>
      </c>
    </row>
    <row r="20792">
      <c r="A20792" t="inlineStr">
        <is>
          <t>Vermeidung</t>
        </is>
      </c>
      <c r="B20792" t="inlineStr"/>
      <c r="C20792" t="inlineStr"/>
      <c r="D20792" t="inlineStr">
        <is>
          <t>sự tránh, sự tránh xa, sự tránh khỏi, sự tránh thoát, sự huỷ bỏ, sự thủ tiêu, sự bác bỏ, chỗ khuyết</t>
        </is>
      </c>
    </row>
    <row r="20793">
      <c r="A20793" t="inlineStr">
        <is>
          <t>vermeintlich</t>
        </is>
      </c>
      <c r="B20793" t="inlineStr"/>
      <c r="C20793" t="inlineStr"/>
      <c r="D20793" t="inlineStr">
        <is>
          <t>được cho là, bị cho là, được viện ra, được dẫm ra, được vin vào - giả định là, được coi là - có tiếng tốt, nổi tiếng, được giả dụ là</t>
        </is>
      </c>
    </row>
    <row r="20794">
      <c r="A20794" t="inlineStr">
        <is>
          <t>vermengen</t>
        </is>
      </c>
      <c r="B20794" t="inlineStr"/>
      <c r="C20794" t="inlineStr"/>
      <c r="D20794" t="inlineStr">
        <is>
          <t>trộn lẫn, pha trộn, hợp nhau - hỗn hợp, hoà lẫn - làm thất bại, làm hỏng, làm tiêu tan, làm bối rối, làm khó xử, làm ngạc nhiên, làm ngượng, làm xấu hổ, làm bẽ mặt, làm lộn xộn, làm lẫn lộn, xáo trộn lung tung, lầm, lầm lẫn - trộn lộn xộn, làm lẫn lộn lung tung, lộn xộn, lẫn lộn lung tung cả - lẫn vào = vermengen +</t>
        </is>
      </c>
    </row>
    <row r="20795">
      <c r="A20795" t="inlineStr">
        <is>
          <t>vermenschlichen</t>
        </is>
      </c>
      <c r="B20795" t="inlineStr"/>
      <c r="C20795" t="inlineStr"/>
      <c r="D20795" t="inlineStr">
        <is>
          <t>làm cho có lòng nhân đạo, làm cho có tính người, nhân tính hoá, hoá thành nhân đạo</t>
        </is>
      </c>
    </row>
    <row r="20796">
      <c r="A20796" t="inlineStr">
        <is>
          <t>Vermenschlichung</t>
        </is>
      </c>
      <c r="B20796" t="inlineStr"/>
      <c r="C20796" t="inlineStr"/>
      <c r="D20796" t="inlineStr">
        <is>
          <t>sự làm cho có lòng nhân đạo, sự hoá thành nhân đạo, sự làm cho có tính người, sự nhân tính hoá</t>
        </is>
      </c>
    </row>
    <row r="20797">
      <c r="A20797" t="inlineStr">
        <is>
          <t>Vermerk</t>
        </is>
      </c>
      <c r="B20797" t="inlineStr"/>
      <c r="C20797" t="inlineStr"/>
      <c r="D20797" t="inlineStr">
        <is>
          <t>sự chứng thực đằng sau, lời viết đằng sau, lời ghi đằng sau, sự xác nhận, sự tán thành - sự đi vào, sự ra, lối đi vào, cổng đi vào, sự tiếp nhận, sự ghi vào, mục, mục từ, danh sách người thi đấu, sự ghi tên người thi đấu - sự ghi để nhớ, giác thư, bị vong lục, bản ghi điều khoản, bản sao, thư báo - - lời ghi, lời ghi chép, lời ghi chú, lời chú giải, sự lưu ý, sự chú ý, bức thư ngắn, công hàm, phiếu, giấy, dấu, dấu hiệu, vết, tiếng tăm, danh tiếng, nốt, phím, điệu, vẻ, giọng, mùi = Vermerk- +</t>
        </is>
      </c>
    </row>
    <row r="20798">
      <c r="A20798" t="inlineStr">
        <is>
          <t>Vermerke</t>
        </is>
      </c>
      <c r="B20798" t="inlineStr"/>
      <c r="C20798" t="inlineStr"/>
      <c r="D20798" t="inlineStr">
        <is>
          <t>sự ghi để nhớ, giác thư, bị vong lục, bản ghi điều khoản, bản sao, thư báo</t>
        </is>
      </c>
    </row>
    <row r="20799">
      <c r="A20799" t="inlineStr">
        <is>
          <t>vermerken</t>
        </is>
      </c>
      <c r="B20799" t="inlineStr"/>
      <c r="C20799" t="inlineStr"/>
      <c r="D20799">
        <f> etwas übel vermerken +</f>
        <v/>
      </c>
    </row>
    <row r="20800">
      <c r="A20800" t="inlineStr">
        <is>
          <t>vermessen</t>
        </is>
      </c>
      <c r="B20800" t="inlineStr"/>
      <c r="C20800" t="inlineStr"/>
      <c r="D20800" t="inlineStr">
        <is>
          <t>quá liều, quá táo bạo, quá xấc xược, quá xấc láo - tự phụ, quá tự tin = vermessen + = vermessen + = sich vermessen +</t>
        </is>
      </c>
    </row>
    <row r="20801">
      <c r="A20801" t="inlineStr">
        <is>
          <t>Vermessenheit</t>
        </is>
      </c>
      <c r="B20801" t="inlineStr"/>
      <c r="C20801" t="inlineStr"/>
      <c r="D20801" t="inlineStr">
        <is>
          <t>sự cả gan, sự táo bạo, sự trơ tráo, sự càn rỡ - tính tự phụ, tính quá tự tin, sự cho là đúng, sự cầm bằng, sự đoán chừng, điều cho là đúng, điều cầm bằng, điều đoán chừng, căn cứ để cho là đúng, căn cứ để cầm bằng - căn cứ để đoán chừng</t>
        </is>
      </c>
    </row>
    <row r="20802">
      <c r="A20802" t="inlineStr">
        <is>
          <t>Vermessung</t>
        </is>
      </c>
      <c r="B20802" t="inlineStr"/>
      <c r="C20802" t="inlineStr"/>
      <c r="D20802" t="inlineStr">
        <is>
          <t>sự đo lường, phép đo, kích thước, khuôn khổ, bề = die Vermessung +</t>
        </is>
      </c>
    </row>
    <row r="20803">
      <c r="A20803" t="inlineStr">
        <is>
          <t>Vermessungsingenieur</t>
        </is>
      </c>
      <c r="B20803" t="inlineStr"/>
      <c r="C20803" t="inlineStr"/>
      <c r="D20803" t="inlineStr">
        <is>
          <t>nhà hình học, sâu đo - nhân viên đo vẽ địa hình</t>
        </is>
      </c>
    </row>
    <row r="20804">
      <c r="A20804" t="inlineStr">
        <is>
          <t>vermietbar</t>
        </is>
      </c>
      <c r="B20804" t="inlineStr"/>
      <c r="C20804" t="inlineStr"/>
      <c r="D20804" t="inlineStr">
        <is>
          <t>có thể cho thuê, có thể thuê</t>
        </is>
      </c>
    </row>
    <row r="20805">
      <c r="A20805" t="inlineStr">
        <is>
          <t>vermieten</t>
        </is>
      </c>
      <c r="B20805" t="inlineStr"/>
      <c r="C20805" t="inlineStr"/>
      <c r="D20805" t="inlineStr">
        <is>
          <t>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cho cấy thu tô, cày nộp tô, bắt giả tiền thuế, bắt nộp tô = vermieten + = zu vermieten + = sich vermieten +</t>
        </is>
      </c>
    </row>
    <row r="20806">
      <c r="A20806" t="inlineStr">
        <is>
          <t>Vermieter</t>
        </is>
      </c>
      <c r="B20806" t="inlineStr"/>
      <c r="C20806" t="inlineStr"/>
      <c r="D20806" t="inlineStr">
        <is>
          <t>chủ nhà, chủ quán trọ, chủ khách sạn, địa ch - chủ cho thuê theo hợp đồng - người thuê, người cấy nộp tô, người bán buôn phim ảnh</t>
        </is>
      </c>
    </row>
    <row r="20807">
      <c r="A20807" t="inlineStr">
        <is>
          <t>Vermieterin</t>
        </is>
      </c>
      <c r="B20807" t="inlineStr"/>
      <c r="C20807" t="inlineStr"/>
      <c r="D20807" t="inlineStr">
        <is>
          <t>bà chủ nhà, bà chủ nhà trọ, bà chủ khách sạn, mụ địa ch</t>
        </is>
      </c>
    </row>
    <row r="20808">
      <c r="A20808" t="inlineStr">
        <is>
          <t>vermietet</t>
        </is>
      </c>
      <c r="B20808" t="inlineStr"/>
      <c r="C20808" t="inlineStr"/>
      <c r="D20808" t="inlineStr">
        <is>
          <t>cho thuê, cho cấy thu tô, thuê, cày nộp tô, bắt giả tiền thuế, bắt nộp tô</t>
        </is>
      </c>
    </row>
    <row r="20809">
      <c r="A20809" t="inlineStr">
        <is>
          <t>Vermietung</t>
        </is>
      </c>
      <c r="B20809" t="inlineStr"/>
      <c r="C20809" t="inlineStr"/>
      <c r="D20809" t="inlineStr">
        <is>
          <t>sự thuê, sự cho thuê, sự mướn, tiền thuê, tiền trả công, tiền thưởng - sự dối trá, sự man trá, lời nói dối - vị trí, sự xác định vị trí, sự định vị, khu đất được cắm để chuẩn bị xây dựng, hiện trường, trường quay ngoài trời, ấp trại, đồn điền = die langfristige Vermietung +</t>
        </is>
      </c>
    </row>
    <row r="20810">
      <c r="A20810" t="inlineStr">
        <is>
          <t>vermindern</t>
        </is>
      </c>
      <c r="B20810" t="inlineStr"/>
      <c r="C20810" t="inlineStr"/>
      <c r="D20810" t="inlineStr">
        <is>
          <t>làm dịu đi, làm yếu đi, làm giảm bớt, hạ, bớt, làm nhụt, làm cùn, thanh toán, làm mất hết, huỷ bỏ, thủ tiêu, ram, dịu đi, yếu đi, nhụt đi, đỡ, ngớt - làm mỏng đi, làm mảnh đi, làm gầy đi, làm loãng, làm tắt dần, làm suy giảm - giảm bớt, trừ bớt, ngâm mềm - - làm chán nản, làm ngã lòng, làm buồn, làm sầu não, làm phiền muộn, làm giảm, làm giảm sút, làm chậm trễ, làm đình trệ, làm suy nhược, ấn xuống, nén xuống, kéo xuống, đẩy xuống - hạ xuống - làm mất, lấy đi, làm tổn hại, đụng chạm đến, xúc phạm đến, làm điều có hại cho thanh thế của mình, bị tụt cấp, bị tụt mức - giảm, hạ bớt, thu nhỏ - làm nhỏ đi, làm bé đi, làm giảm đi, nhỏ đi, bé đi - làm nghèo đi, làm cho sa sút, làm cho, khiến phải, bắt phải, đổi, biến đổi, giáng cấp, hạ tầng công tác, chinh phục được, bắt phải đầu hàng, chữa, bó, nắn, khử, rút gọn, quy về, cán dát - ép, nén, tự làm cho nhẹ cân đi - nới, làm chùng, nghỉ ngơi, xả hơi, phất phơ, chểnh mảng, tôi - vuốt thon, thon hình búp măng = vermindern + = sich vermindern + = stark vermindern + = nicht zu vermindern +</t>
        </is>
      </c>
    </row>
    <row r="20811">
      <c r="A20811" t="inlineStr">
        <is>
          <t>vermindernd</t>
        </is>
      </c>
      <c r="B20811" t="inlineStr"/>
      <c r="C20811" t="inlineStr"/>
      <c r="D20811" t="inlineStr">
        <is>
          <t>giảm bớt, xuống dần</t>
        </is>
      </c>
    </row>
    <row r="20812">
      <c r="A20812" t="inlineStr">
        <is>
          <t>Verminderung</t>
        </is>
      </c>
      <c r="B20812" t="inlineStr"/>
      <c r="C20812" t="inlineStr"/>
      <c r="D20812" t="inlineStr">
        <is>
          <t>sự dịu đi, sự yếu đi, sự nhụt đi, sự giảm bớt, sự đỡ, sự ngớt, sự hạ, sự bớt, sự chấm dứt, sự thanh toán, sự huỷ bỏ, sự thủ tiêu - sự làm mỏng đi, sự làm mảnh đi, sự làm gầy đi, sự làm yếu đi, sự làm loãng, sự tắt dần, sự suy giảm - sự giảm đi, sự giảm sút, sắc lệnh, sắc luật, chiếu chỉ, bản án - sự làm lặng, sự cản lại, lượng giảm - sự làm giảm, sự xúc phạm, sự bị xúc phạm, sự vi phạm, sự làm trái luật - sự hạ bớt, sự thu nhỏ, lượng giảm bớt - sự giảm giá, sự hạ giá, sự biến đổi, sự giáng cấp, sự chinh phục, sự bắt phải đi đầu hàng, bản thu nhỏ, sự chữa, sự bó, sự nắn, sự khử, sự rút gọn, phép rút gọn, phép quy về - sự cán, sự dát, sự ép, sự nén - sự co lại, sự hụt cân, số lượng co, số cân hụt</t>
        </is>
      </c>
    </row>
    <row r="20813">
      <c r="A20813" t="inlineStr">
        <is>
          <t>vermischen</t>
        </is>
      </c>
      <c r="B20813" t="inlineStr"/>
      <c r="C20813" t="inlineStr"/>
      <c r="D20813" t="inlineStr">
        <is>
          <t>giao phối, lai giống - trộn lẫn, trà trộn - = vermischen + = sich vermischen + = sich vermischen + = sich vermischen mit +</t>
        </is>
      </c>
    </row>
    <row r="20814">
      <c r="A20814" t="inlineStr">
        <is>
          <t>vermischt</t>
        </is>
      </c>
      <c r="B20814" t="inlineStr"/>
      <c r="C20814" t="inlineStr"/>
      <c r="D20814" t="inlineStr">
        <is>
          <t>tạp, pha tạp, hỗn hợp, linh tinh, có nhiều đặc tính khác nhau, có nhiều thể khác nhau - lộn xộn, hỗn tạp, lẫn lộn, bừa bãi, không phân biệt, chung chạ, hay ngủ bậy, có tính chất tạp hôn, tình cờ, bất chợt, ngẫu nhiên, vô tình</t>
        </is>
      </c>
    </row>
    <row r="20815">
      <c r="A20815" t="inlineStr">
        <is>
          <t>vermissen</t>
        </is>
      </c>
      <c r="B20815" t="inlineStr"/>
      <c r="C20815" t="inlineStr"/>
      <c r="D20815" t="inlineStr">
        <is>
          <t>ao ước, khao khát, mong mỏi, nhớ mong - trượt, hỏng, trệch, không trúng, lỡ, nhỡ, bỏ lỡ, bỏ phí, bỏ sót, bỏ quên, không thấy, không trông thấy, thiếu, cảm thấy thiếu, thấy mất, nhớ, không nghe, không hiểu, không nắm được, suýt, chệch - không trúng đích, thất bại - thương tiếc, hối tiếc, tiếc = jemanden vermissen +</t>
        </is>
      </c>
    </row>
    <row r="20816">
      <c r="A20816" t="inlineStr">
        <is>
          <t>vermitteln</t>
        </is>
      </c>
      <c r="B20816" t="inlineStr"/>
      <c r="C20816" t="inlineStr"/>
      <c r="D20816" t="inlineStr">
        <is>
          <t>phân công, giao, định dùng, chia phần, phân phối, định phần, phiên chế, chuyển - sắp xếp, sắp đặt, sửa soạn, thu xếp, chuẩn bị, dàn xếp, hoà giải, cải biên, soạn lại, chỉnh hợp, lắp ráp, sắp xếp thành hàng ngũ chỉnh tề, đồng ý, thoả thuận, đứng thành hàng ngũ chỉnh tề - thu phục được, chiếm được, lấy được, gây được, xoa dịu, giảng hoà, điều hoà - chở, chuyên chở, vận chuyển, truyền, truyền đạt, chuyển nhượng, sang tên - - can thiệp, giúp ai, xin giùm, nói giùm, làm môi giới, làm trung gian - đặt vào giữa, đặt, xen, xen vào giữa những vật khác, can thiệp vào giữa hai phía tranh chấp, làm trung gian hoà giải, ngắt lời, xen vào một câu chuyện - xen vào, ở giữa, xảy ra ở giữa - làm trung gian để điều đình, điều đình - đàm phán, thương lượng, đổi thành tiền, chuyển nhượng cho người khác để lấy tiền, trả bằng tiền, vượt qua được - kiếm, thu được, mua được, tìm để cho làm đĩ, đem lại, đem đến, làm ma cô, làm nghề dắt gái, trùm gái điếm = vermitteln + = vermitteln +</t>
        </is>
      </c>
    </row>
    <row r="20817">
      <c r="A20817" t="inlineStr">
        <is>
          <t>vermittelnd</t>
        </is>
      </c>
      <c r="B20817" t="inlineStr"/>
      <c r="C20817" t="inlineStr"/>
      <c r="D20817" t="inlineStr">
        <is>
          <t>có tác dụng can thiệp giúp, giùm, có nhiệm vụ cầu nguyện hộ - ở giữa, trung gian, đóng vai trò hoà giải - sự điều đình, sự hoà giải, sự dàn xếp, để điều đình, để hoà giải, để dàn xếp</t>
        </is>
      </c>
    </row>
    <row r="20818">
      <c r="A20818" t="inlineStr">
        <is>
          <t>Vermittlung</t>
        </is>
      </c>
      <c r="B20818" t="inlineStr"/>
      <c r="C20818" t="inlineStr"/>
      <c r="D20818" t="inlineStr">
        <is>
          <t>tác dụng, lực, sự môi giới, sự trung gian, đại lý, phân điểm, chi nhánh, cơ quan, sở, hãng, hãng thông tấn - sự phân xử, sự làm trọng tài phân xử - tính chất dụng cụ, tính chất công cụ, phương tiện - sự can thiệp giúp, sự xin giùm, sự nói giùm, sự làm môi giới, sự làm trung gian, sự cầu nguyện hộ - sự gây trở ngại, sự quấy rầy, điều gây trở ngại, sự can thiệp, sự xen vào, sự dính vào, sự giao thoa, sự nhiễu, sự đá chân nọ vào chân kia, sự chặn trái phép, sự cản đối phương cho đồng đội dắt bóng lên - sự phạt việc chặn trái phép, sự chạm vào nhau, sự đụng vào nhau, sự đối lập với nhau - sự đặt vào giữa, sự đặt, vật đặt vào, vật chướng ngại...), vật chướng ngại, sự can, sự làm trung gian hoà giải, sự ngắt lời, sự xen lời, lời xen vào, thuyết phản đối - - sự điều đình, sự hoà giải, sự dàn xếp - người thợ máy, người sử dụng máy móc, người coi tổng đài, người mổ, người buôn bán chứng khoán, người có tài xoay xở, kẻ phất, người ăn nói giỏi, người điều khiển, người khai thác - toán tử = die Vermittlung + = die Vermittlung + = die Vermittlung + = durch Vermittlung von +</t>
        </is>
      </c>
    </row>
    <row r="20819">
      <c r="A20819" t="inlineStr">
        <is>
          <t>Vermittlungsstelle</t>
        </is>
      </c>
      <c r="B20819" t="inlineStr"/>
      <c r="C20819" t="inlineStr"/>
      <c r="D20819" t="inlineStr">
        <is>
          <t>tác dụng, lực, sự môi giới, sự trung gian, đại lý, phân điểm, chi nhánh, cơ quan, sở, hãng, hãng thông tấn = die Vermittlungsstelle +</t>
        </is>
      </c>
    </row>
    <row r="20820">
      <c r="A20820" t="inlineStr">
        <is>
          <t>Vermummung</t>
        </is>
      </c>
      <c r="B20820" t="inlineStr"/>
      <c r="C20820" t="inlineStr"/>
      <c r="D20820" t="inlineStr">
        <is>
          <t>sự trá hình, sự cải trang, quần áo cải trang, sự giá trị, sự nguỵ trang, bề ngoài lừa dối, sự che giấu, sự che đậy - kịch câm, uốm pùi &amp; ), lễ nghi lố lăng</t>
        </is>
      </c>
    </row>
    <row r="20821">
      <c r="A20821" t="inlineStr">
        <is>
          <t>vermuten</t>
        </is>
      </c>
      <c r="B20821" t="inlineStr"/>
      <c r="C20821" t="inlineStr"/>
      <c r="D20821" t="inlineStr">
        <is>
          <t>mang, khoác, có, lấy, làm ra vẻ, giả bộ, cho rằng, giả sử, thừa nhận, nắm lấy, chiếm lấy, đảm đương, gánh vác, nhận vào mình - báo trước - tính, tính toán, tính trước, suy tính, dự tính, sắp xếp, sắp đặt, làm cho thích hợp, trông nom vào, tin vào, cậy vào, dựa vào, tin rằng, tưởng rằng - đoán, phỏng đoán, ước đoán, đưa ra một cách lần đọc - mong chờ, chờ đợi, ngóng chờ, trông mong, nghĩ rằng, chắc rằng - ước chừng, nghĩ - tưởng tượng, hình dung, đoán được - suy ra, luận ra, kết luận, đưa đến kết luận, hàm ý, gợi ý - cho là, coi như là, cầm bằng là, đoán chừng, dám, đánh bạo, mạo muội, may, lợi dung, lạm dụng, tự phụ, quá tự tin - đếm, + among, in) tính vào, kể vào, liệt vào, tính đến, kể đến, coi, tin cậy vào, trông cậy vào, tưởng - giả thiết, giả định, đòi hỏi, cần có, tin, đề nghị - ngờ ngợ - nghi, ngờ, nghi ngờ, hoài nghi - suy nghĩ, ngẫm nghĩ, nghĩ được, nghĩ là, coi như, nghĩ ra, thấy, hiểu, nghĩ đến, nhớ, luôn luôn nghĩ, lo nghĩ, lo lắng, nuôi những ý nghĩ, nuôi những tư tưởng - nắm được ý, biết, hiểu ngầm</t>
        </is>
      </c>
    </row>
    <row r="20822">
      <c r="A20822" t="inlineStr">
        <is>
          <t>vermutlich</t>
        </is>
      </c>
      <c r="B20822" t="inlineStr"/>
      <c r="C20822" t="inlineStr"/>
      <c r="D20822" t="inlineStr">
        <is>
          <t>có thể đoán, có thể phỏng đoán, có thể ước đoán - có thể có, có khả năng xảy ra, chắc hẳn, có lễ đúng, có lẽ thật - cho là nó có, coi như là đúng, chỉ là giả thiết, chỉ là tưởng tượng</t>
        </is>
      </c>
    </row>
    <row r="20823">
      <c r="A20823" t="inlineStr">
        <is>
          <t>Vermutungen</t>
        </is>
      </c>
      <c r="B20823" t="inlineStr"/>
      <c r="C20823" t="inlineStr"/>
      <c r="D20823" t="inlineStr">
        <is>
          <t>đoán, phỏng đoán, ước đoán, đưa ra một cách lần đọc = sich in Vermutungen ergehen +</t>
        </is>
      </c>
    </row>
    <row r="20824">
      <c r="A20824" t="inlineStr">
        <is>
          <t>vernageln</t>
        </is>
      </c>
      <c r="B20824" t="inlineStr"/>
      <c r="C20824" t="inlineStr"/>
      <c r="D20824" t="inlineStr">
        <is>
          <t>đóng bằng đinh, cắm que nhọn, lắp chấn song nhọn đầu, đâm bằng que sắt nhọn, nện đinh giày làm bị thương, bịt miệng, làm trở nên vô ích, làm mất tác dụng, làm hỏng, ngăn chặn - chấm dứt, pha rượu mạnh vào</t>
        </is>
      </c>
    </row>
    <row r="20825">
      <c r="A20825" t="inlineStr">
        <is>
          <t>vernarben</t>
        </is>
      </c>
      <c r="B20825" t="inlineStr"/>
      <c r="C20825" t="inlineStr"/>
      <c r="D20825" t="inlineStr">
        <is>
          <t>đóng sẹo, lên da non - chữa khỏi, làm lành, hàn gắn, dàn hoà, hoà giải, lành lại - có sẹo, để lại vết sẹo, thành sẹo, khỏi = vernarben +</t>
        </is>
      </c>
    </row>
    <row r="20826">
      <c r="A20826" t="inlineStr">
        <is>
          <t>vernarren</t>
        </is>
      </c>
      <c r="B20826" t="inlineStr"/>
      <c r="C20826" t="inlineStr"/>
      <c r="D20826" t="inlineStr">
        <is>
          <t>làm mụ người, làm đần độn = sich vernarren +</t>
        </is>
      </c>
    </row>
    <row r="20827">
      <c r="A20827" t="inlineStr">
        <is>
          <t>vernarrt</t>
        </is>
      </c>
      <c r="B20827" t="inlineStr"/>
      <c r="C20827" t="inlineStr"/>
      <c r="D20827">
        <f> vernarrt + = vernarrt sein in + = in etwas vernarrt sein +</f>
        <v/>
      </c>
    </row>
    <row r="20828">
      <c r="A20828" t="inlineStr">
        <is>
          <t>vernaschen</t>
        </is>
      </c>
      <c r="B20828" t="inlineStr"/>
      <c r="C20828" t="inlineStr"/>
      <c r="D20828" t="inlineStr">
        <is>
          <t>cướp đoạt, cưỡng đoạt, chiếm đoạt, hâm hiếp, cưỡng dâm = vernaschen +</t>
        </is>
      </c>
    </row>
    <row r="20829">
      <c r="A20829" t="inlineStr">
        <is>
          <t>vernebeln</t>
        </is>
      </c>
      <c r="B20829" t="inlineStr"/>
      <c r="C20829" t="inlineStr"/>
      <c r="D20829" t="inlineStr">
        <is>
          <t>mây che, che phủ, làm tối sầm, làm phiền muộn, làm buồn, làm vẩn đục &amp; ), bị mây che, sầm lại &amp; ) - làm tối, làm mờ, làm không rõ, làm khó hiểu, che khuất = etwas vernebeln +</t>
        </is>
      </c>
    </row>
    <row r="20830">
      <c r="A20830" t="inlineStr">
        <is>
          <t>vernehmen</t>
        </is>
      </c>
      <c r="B20830" t="inlineStr"/>
      <c r="C20830" t="inlineStr"/>
      <c r="D20830" t="inlineStr">
        <is>
          <t>khám xét, xem xét, thẩm tra, khảo sát, nghiên cứu, hỏi thi, sát hạch, thẩm vấn, + into) thẩm tra - nghe, nghe theo, chấp nhận, đồng ý, nghe nói, nghe tin, được tin, biết tin, nhận được - hỏi dò, chất vấn - hỏi, hỏi cung, nghi ngờ, đặt thành vấn đề, điều tra</t>
        </is>
      </c>
    </row>
    <row r="20831">
      <c r="A20831" t="inlineStr">
        <is>
          <t>verneigen</t>
        </is>
      </c>
      <c r="B20831" t="inlineStr"/>
      <c r="C20831" t="inlineStr"/>
      <c r="D20831" t="inlineStr">
        <is>
          <t>kéo vĩ, cúi, khòm, khom, quỳ, cúi đầu, cúi chào, cúi mình, khòm lưng quỳ gối, nhượng bộ, đầu hàng, chịu khuất phục, luồn cúi = sich verneigen +</t>
        </is>
      </c>
    </row>
    <row r="20832">
      <c r="A20832" t="inlineStr">
        <is>
          <t>verneinen</t>
        </is>
      </c>
      <c r="B20832" t="inlineStr"/>
      <c r="C20832" t="inlineStr"/>
      <c r="D20832" t="inlineStr">
        <is>
          <t>từ chối, phản đối, phủ nhận, chối, không nhận, không cho, báo là không có nhà, không cho gặp mặt - phủ định, thừa nhận sự không tồn tại của - cự tuyệt, bác bỏ, chống lại, làm thành vô hiệu</t>
        </is>
      </c>
    </row>
    <row r="20833">
      <c r="A20833" t="inlineStr">
        <is>
          <t>Verneinung</t>
        </is>
      </c>
      <c r="B20833" t="inlineStr"/>
      <c r="C20833" t="inlineStr"/>
      <c r="D20833" t="inlineStr">
        <is>
          <t>sự từ chối, sự khước từ, sự phủ nhận, sự từ chối không cho, sự chối, sự không nhận - sự không tán thành, sự phản đối, sự chê - sự phủ định, sự cự tuyệt, sự không tồn tại, vật không có, cái tiêu cực - lời từ chối, lời cự tuyệt, quyền phủ định, quyền phủ nhận, quyền phủ quyết, tính tiêu cực, số âm, cực âm, bản âm, từ phủ định = die doppelte Verneinung +</t>
        </is>
      </c>
    </row>
    <row r="20834">
      <c r="A20834" t="inlineStr">
        <is>
          <t>Vernetzung</t>
        </is>
      </c>
      <c r="B20834" t="inlineStr"/>
      <c r="C20834" t="inlineStr"/>
      <c r="D20834" t="inlineStr">
        <is>
          <t>sự hợp lại thành một hệ thống thống nhất, sự bổ sung thành một thể thống nhất, sự hợp nhất, sự hoà hợp với môi trường, phép tích phân, sự tích phân, sự mở rộng cho mọi người - sự mở rộng cho mọi chủng tộc, sự dành quyền bình đẳng cho</t>
        </is>
      </c>
    </row>
    <row r="20835">
      <c r="A20835" t="inlineStr">
        <is>
          <t>vernichten</t>
        </is>
      </c>
      <c r="B20835" t="inlineStr"/>
      <c r="C20835" t="inlineStr"/>
      <c r="D20835" t="inlineStr">
        <is>
          <t>tiêu diệt, tiêu huỷ, huỷ diệt, thủ tiêu - làm tàn, làm khô héo, làm thui chột, làm nổ tung, phá, phá hoại, làm tan vỡ, làm mất danh dự, gây hoạ, nguyền rủa - làm loét, làm thối mục, hư, đổ đốn, thối nát - làm thất bại, làm hỏng, làm tiêu tan, làm bối rối, làm khó xử, làm ngạc nhiên, làm ngượng, làm xấu hổ, làm bẽ mặt, làm lộn xộn, làm lẫn lộn, xáo trộn lung tung, lầm, lầm lẫn - ép, vắt, nghiến, đè nát, đè bẹp, nhồi nhét, ấn, xô đẩy, diệt, dẹp tan, vò nhàu, làm nhàu nát, uống cạn, chen, chen chúc, nhàu nát - làm mất đi một phần mười, cứ mười người giết một, tàn sát, sát hại nhiều, giết hại nhiều, tiêu hao nhiều - đánh thắng, đánh bại, sự thua trận, sự bại trận, sự đánh bại, sự huỷ bỏ, sự thủ tiêu, huỷ bỏ - phá huỷ, đánh đổ - tàn phá, làm mất hiệu lực, triệt phá - phá phách - xoá, xoá bỏ - triệt - dập tắt, làm tắt, làm lu mờ, át, làm cứng họng, thanh toán - làm nền, làm nổi bật bằng nền, làm tôn lên, trang trí bằng hình lá, tráng, làm lạc hướng, đẩy lui, chặn đứng - giết, giết chết, làm chết, diệt &amp; ), ngả, giết làm thịt, tắt, làm át, làm lấp, làm hết, làm khỏi, trừ diệt, bác bỏ, làm phục lăn, làm choáng người, làm thích mê, làm cười vỡ bụng, gây tai hại - làm chết dở, bạt một cú quyết định, chận đứng, ăn mòn, giết thịt được - tẩy, gạch đi, xoá sạch, phá sạch, làm tiêu ma - lật đổ, phá đổ, đạp đổ, đánh bại hoàn toàn - bác đi, dẹp yên, đàn áp - phá bằng, san bằng, phá trụi, ), làm xước da - làm vỡ, làm gãy, làm đảo lộn, vỡ, gãy, tan vỡ, tiêu tan - phóng ngư lôi, đánh đắm bằng ngư lôi, làm tê liệt, phá hoai - phá đi - làm héo, làm tàn úa, làm teo, làm cho héo hắt đi, làm cho bối rối, héo, tàn, úa, héo mòn, tiều tuỵ, tàn tạ = vernichten +</t>
        </is>
      </c>
    </row>
    <row r="20836">
      <c r="A20836" t="inlineStr">
        <is>
          <t>vernichtend</t>
        </is>
      </c>
      <c r="B20836" t="inlineStr"/>
      <c r="C20836" t="inlineStr"/>
      <c r="D20836" t="inlineStr">
        <is>
          <t>làm tan nát, làm liểng xiểng - phá hoại, phá huỷ, tàn phá, huỷ diệt, tiêu cực, không xây dựng - để dập tắt, để làm tan vỡ, để làm mất đi, để làm tuyệt giống, để thanh toán, để tiêu diệt, để tiêu huỷ - hết sức khó chịu, chết đi được - gay gắt, cay độc, ác - héo, tàn úa, làm khô héo, làm héo hắt, làm bối rối = vernichtend + = vernichtend + = vernichtend schlagen +</t>
        </is>
      </c>
    </row>
    <row r="20837">
      <c r="A20837" t="inlineStr">
        <is>
          <t>Vernichter</t>
        </is>
      </c>
      <c r="B20837" t="inlineStr"/>
      <c r="C20837" t="inlineStr"/>
      <c r="D20837" t="inlineStr">
        <is>
          <t>người làm hư, người làm hỏng</t>
        </is>
      </c>
    </row>
    <row r="20838">
      <c r="A20838" t="inlineStr">
        <is>
          <t>vernichtet</t>
        </is>
      </c>
      <c r="B20838" t="inlineStr"/>
      <c r="C20838" t="inlineStr"/>
      <c r="D20838" t="inlineStr">
        <is>
          <t>đập tan ra từng mảnh, đập mạnh, phá, phá tan, đập tan, làm tan rã, làm phá sản, vỡ tan ra từng mảnh, va mạnh vào, đâm mạnh vào, thất bại, phá sản, lưu hành bạc đồng giả</t>
        </is>
      </c>
    </row>
    <row r="20839">
      <c r="A20839" t="inlineStr">
        <is>
          <t>Vernichtung</t>
        </is>
      </c>
      <c r="B20839" t="inlineStr"/>
      <c r="C20839" t="inlineStr"/>
      <c r="D20839" t="inlineStr">
        <is>
          <t>sự tiêu diệt, sự tiêu huỷ, sự huỷ diệt, sự thủ tiêu - sự làm nổ tung, sự phá bằng thuốc nổ, sự làm tan vỡ - sự chết, cái chết, sự tiêu tan, sự tan vỡ, sự kết liễu, sự chấm dứt - sự phá huỷ, sự đánh đổ - sự phá hoại, tình trạng bị tàn phá, tình trạng bị tiêu diệt, nguyên nhân huỷ diệt, nguyên nhân suy vi, nguyên nhân gây ra cái chết - sự nhổ rễ, sự trừ tiệt - sự triệt - sự dập tắt, sự làm mất đi, sự làm tuyệt giống, sự thanh toán - sự làm tiêu tan, sự làm tắt, sự làm lu mờ, sự át, sự làm cho cứng họng, sự huỷ bỏ - sự phủ định, sự phủ nhận, sự cự tuyệt, sự từ chối, sự phản đối, sự không tồn tại, vật không có, cái tiêu cực - sự xoá, sự tẩy, sự gạch, sự xoá sạch, sự phá sạch, sự làm tiêu ma - sự lật đổ, sự phá đổ, sự đạp đổ, sự đánh bại hoàn toàn - sự đổ nát, sự suy đồi, sự phá sản, sự thất bại, nguyên nhân phá sản, nguyên nhân đổ nát, số nhiều) tàn tích, cảnh đổ nát, cảnh điêu tàn</t>
        </is>
      </c>
    </row>
    <row r="20840">
      <c r="A20840" t="inlineStr">
        <is>
          <t>vernickeln</t>
        </is>
      </c>
      <c r="B20840" t="inlineStr"/>
      <c r="C20840" t="inlineStr"/>
      <c r="D20840" t="inlineStr">
        <is>
          <t>mạ kền</t>
        </is>
      </c>
    </row>
    <row r="20841">
      <c r="A20841" t="inlineStr">
        <is>
          <t>Vernunft</t>
        </is>
      </c>
      <c r="B20841" t="inlineStr"/>
      <c r="C20841" t="inlineStr"/>
      <c r="D20841" t="inlineStr">
        <is>
          <t>sự hợp lý, sự hợp lẽ phải, tính hữu t - lý do, lẽ, lý trí, lý tính, lẽ phải, lý, sự vừa phải - giác quan, tri giác, cảm giác, ý thức, khả năng phán đoán, khả năng thưởng thức, sự khôn ngoan, sự thông minh, nghĩa, ý nghĩa, tình cảm chung, hướng, chiều = mit Vernunft + = ohne Vernunft + = Vernunft annehmen + = er nimmt Vernunft an + = zur Vernunft bringen + = auf die Vernunft hören + = jemanden zur Vernunft bringen + = jemanden wieder zur Vernunft bringen +</t>
        </is>
      </c>
    </row>
    <row r="20842">
      <c r="A20842" t="inlineStr">
        <is>
          <t>vernunftwidrig</t>
        </is>
      </c>
      <c r="B20842" t="inlineStr"/>
      <c r="C20842" t="inlineStr"/>
      <c r="D20842" t="inlineStr">
        <is>
          <t>vô lý, ngu xuẩn, ngớ ngẩn, buồn cười, lố bịch - không hợp lý, phi lý, không có lý trí - không suy xét, không suy nghĩ kỹ</t>
        </is>
      </c>
    </row>
    <row r="20843">
      <c r="A20843" t="inlineStr">
        <is>
          <t>Vernunftwidrigkeit</t>
        </is>
      </c>
      <c r="B20843" t="inlineStr"/>
      <c r="C20843" t="inlineStr"/>
      <c r="D20843" t="inlineStr">
        <is>
          <t>tính không hợp lý, tính phi lý, điều không hợp lý, điều phi lý</t>
        </is>
      </c>
    </row>
    <row r="20844">
      <c r="A20844" t="inlineStr">
        <is>
          <t>verordnen</t>
        </is>
      </c>
      <c r="B20844" t="inlineStr"/>
      <c r="C20844" t="inlineStr"/>
      <c r="D20844" t="inlineStr">
        <is>
          <t>ra sắc lệnh, ra chiếu chỉ - ban hành, đóng, diễn - ra lệnh, chỉ dẫn, cho, cho dùng, gọi, bảo người hầu đưa, đặt, định đoạt, thu xếp, sắp đặt = verordnen +</t>
        </is>
      </c>
    </row>
    <row r="20845">
      <c r="A20845" t="inlineStr">
        <is>
          <t>verordnend</t>
        </is>
      </c>
      <c r="B20845" t="inlineStr"/>
      <c r="C20845" t="inlineStr"/>
      <c r="D20845" t="inlineStr">
        <is>
          <t>có những câu châm ngôn, để răn dạy, để giáo huấn - ra lệnh, truyền lệnh, sai khiến, căn cứ theo quyền thời hiệu, căn cứ theo phong tục tập quán, dựa theo phong tục tập quán</t>
        </is>
      </c>
    </row>
    <row r="20846">
      <c r="A20846" t="inlineStr">
        <is>
          <t>Verordnung</t>
        </is>
      </c>
      <c r="B20846" t="inlineStr"/>
      <c r="C20846" t="inlineStr"/>
      <c r="D20846" t="inlineStr">
        <is>
          <t>hành động, việc làm, cử chỉ, hành vi, đạo luật, chứng thư, hồi, màn, tiết mục, luận án, khoá luận - được bổ nhiệm, chức vụ được bổ nhiệm, sự hẹn gặp, giấy mời, giấy triệu tập, chiếu chỉ, sắc lệnh, đồ đạc, đồ trang bị, đồ thiết bị, tiền lương, lương bổng - - chỉ dụ - sự ban hành - lệnh, sự đồng ý, sự tán thành, sự thừa nhận, sự cho phép - thứ, bậc, ngôi, hàng, cấp, loại, giai cấp, thứ tự, trật tự, nội quy, thủ tục - quy định, lễ nghi, bố cục - mệnh lệnh, luật - sự ra lệnh, sự truyền lệnh, sự sai khiến, sự cho đơn, đơn thuốc, thời hiệu, phong tục tập quán lâu đời được viện ra - sự điều chỉnh, sự sửa lại cho đúng, sự sắp đặt, sự quy định, sự chỉnh lý, sự chỉnh đốn, điều quy định, quy tắc, điều lệ, theo quy tắc, theo quy định, đúng phép, hợp lệ, thông thường - thường lệ = mit einer Verordnung erfassen +</t>
        </is>
      </c>
    </row>
    <row r="20847">
      <c r="A20847" t="inlineStr">
        <is>
          <t>verpachten</t>
        </is>
      </c>
      <c r="B20847" t="inlineStr"/>
      <c r="C20847" t="inlineStr"/>
      <c r="D20847" t="inlineStr">
        <is>
          <t>cày cấy, trồng trọt, cho thuê, trông nom trẻ em, trưng, làm ruộng - cho cấy thu tô, thuê, cày nộp tô, bắt giả tiền thuế, bắt nộp tô</t>
        </is>
      </c>
    </row>
    <row r="20848">
      <c r="A20848" t="inlineStr">
        <is>
          <t>Verpacken</t>
        </is>
      </c>
      <c r="B20848" t="inlineStr"/>
      <c r="C20848" t="inlineStr"/>
      <c r="D20848" t="inlineStr">
        <is>
          <t>quyền thuật, quyền Anh</t>
        </is>
      </c>
    </row>
    <row r="20849">
      <c r="A20849" t="inlineStr">
        <is>
          <t>verpacken</t>
        </is>
      </c>
      <c r="B20849" t="inlineStr"/>
      <c r="C20849" t="inlineStr"/>
      <c r="D20849" t="inlineStr">
        <is>
          <t>làm kén - gói, bọc lại, buộc lại, đóng gói, đóng hộp,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 - xếp vào bao bì, trình bày và sản xuất bao bì cho, kết hợp thành một đơn vị - chia thành từng phần to parcel out), che bằng dải vải bạt có nhựa đường, bọc bằng dải vải bạt có nhựa đường - xếp gọn ghẽ, chứa được, dựng được, lời mệnh lệnh) thôi, ngừng, chấm dứt, to stow away đi tàu thuỷ lậu vé</t>
        </is>
      </c>
    </row>
    <row r="20850">
      <c r="A20850" t="inlineStr">
        <is>
          <t>Verpackung</t>
        </is>
      </c>
      <c r="B20850" t="inlineStr"/>
      <c r="C20850" t="inlineStr"/>
      <c r="D20850" t="inlineStr">
        <is>
          <t>gói đồ, kiện hàng, hộp để đóng hàng, sự đóng gói hàng, chương trình quảng cáo hoàn chỉnh, món - sự gói đồ, sự đóng kiện, sự đóng gói, sự xếp hàng vào bao bì, bao bì, sự xếp chặt, sự ních vào, sự thồ, sự khuân vác, sự chất hàng, sự gắn kín, sự nhét kín, sự đệm kín, vật liệu để gắn kín - vật liệu để nhét kín, vật liệu để đệm kín, sự đắp bằng khăn ướt, sự cuốn bằng mền ướt - sự bọc, sự gói, sự quấn, vật bao bọc, vật quấn quanh, bao gói, giấy gói - tờ bọc, băng, lá áo, người bao gói, vải gói, áo choàng đàn bà - sự bao, sự dán băng, giấy bọc, vải bọc</t>
        </is>
      </c>
    </row>
    <row r="20851">
      <c r="A20851" t="inlineStr">
        <is>
          <t>Verpackungsgewicht</t>
        </is>
      </c>
      <c r="B20851" t="inlineStr"/>
      <c r="C20851" t="inlineStr"/>
      <c r="D20851" t="inlineStr">
        <is>
          <t>đậu tằm, bì</t>
        </is>
      </c>
    </row>
    <row r="20852">
      <c r="A20852" t="inlineStr">
        <is>
          <t>verpassen</t>
        </is>
      </c>
      <c r="B20852" t="inlineStr"/>
      <c r="C20852" t="inlineStr"/>
      <c r="D20852" t="inlineStr">
        <is>
          <t>trượt, hỏng, trệch, không trúng, lỡ, nhỡ, bỏ lỡ, bỏ phí, bỏ sót, bỏ quên, không thấy, không trông thấy, thiếu, cảm thấy thiếu, thấy mất, nhớ, không nghe, không hiểu, không nắm được, suýt, chệch - không trúng đích, thất bại</t>
        </is>
      </c>
    </row>
    <row r="20853">
      <c r="A20853" t="inlineStr">
        <is>
          <t>verpatzen</t>
        </is>
      </c>
      <c r="B20853" t="inlineStr"/>
      <c r="C20853" t="inlineStr"/>
      <c r="D20853" t="inlineStr">
        <is>
          <t>làm vụng, làm dối, làm cẩu thả, làm ẩu, làm hỏng việc, làm lộn xộn</t>
        </is>
      </c>
    </row>
    <row r="20854">
      <c r="A20854" t="inlineStr">
        <is>
          <t>verpesten</t>
        </is>
      </c>
      <c r="B20854" t="inlineStr"/>
      <c r="C20854" t="inlineStr"/>
      <c r="D20854" t="inlineStr">
        <is>
          <t>nhiễm, làm nhiễm độc, làm nhiễm trùng, tiêm nhiễm, đầu độc, lan truyền, làm lây - bỏ thuốc độc, tẩm thuốc độc, làm hư bằng chất độc hại, làm hư hỏng, phá, phá hoại - làm ô uế, làm mất thiêng liêng, làm nhơ bẩn, làm sa đoạ</t>
        </is>
      </c>
    </row>
    <row r="20855">
      <c r="A20855" t="inlineStr">
        <is>
          <t>verpestend</t>
        </is>
      </c>
      <c r="B20855" t="inlineStr"/>
      <c r="C20855" t="inlineStr"/>
      <c r="D20855" t="inlineStr">
        <is>
          <t>truyền bệnh, gây hại, độc hại</t>
        </is>
      </c>
    </row>
    <row r="20856">
      <c r="A20856" t="inlineStr">
        <is>
          <t>verpetzen</t>
        </is>
      </c>
      <c r="B20856" t="inlineStr"/>
      <c r="C20856" t="inlineStr"/>
      <c r="D20856">
        <f> jemanden verpetzen +</f>
        <v/>
      </c>
    </row>
    <row r="20857">
      <c r="A20857" t="inlineStr">
        <is>
          <t>verpflanzen</t>
        </is>
      </c>
      <c r="B20857" t="inlineStr"/>
      <c r="C20857" t="inlineStr"/>
      <c r="D20857" t="inlineStr">
        <is>
          <t>đóng sâu vào, cắm chặt vào, ghi khắc, in sâu, gây, làm nhiễm, trồng, cấy dưới da - gieo, cắm, đóng chặt xuống, động từ phân thân to plant oneself đứng, thả, di đến ở... đưa đến ở..., thiết lập, thành lập, đặt, gài lại làm tay trong, gài, bắn, giáng, ném, đâm... - bỏ rơi, chôn, giấu, oa trữ, bỏ vào mỏ, tính - ra ngôi, cấy, đưa ra nơi khác, di thực, ghép = verpflanzen +</t>
        </is>
      </c>
    </row>
    <row r="20858">
      <c r="A20858" t="inlineStr">
        <is>
          <t>Verpflanzung</t>
        </is>
      </c>
      <c r="B20858" t="inlineStr"/>
      <c r="C20858" t="inlineStr"/>
      <c r="D20858">
        <f> die Verpflanzung +</f>
        <v/>
      </c>
    </row>
    <row r="20859">
      <c r="A20859" t="inlineStr">
        <is>
          <t>verpflegen</t>
        </is>
      </c>
      <c r="B20859" t="inlineStr"/>
      <c r="C20859" t="inlineStr"/>
      <c r="D20859" t="inlineStr">
        <is>
          <t>lót ván, lát ván, đóng bìa cứng, ăn cơm tháng, ăn cơm trọ, cho ăn cơm trọ, nấu cơm tháng cho, lên tàu, đáp tàu, xông vào tấn công, nhảy sang tàu, chạy vát, khám sức khoẻ - cho ăn, cho đi ăn cỏ, nuôi nấng, nuôi cho lớn, nuôi, làm tăng, dùng làm đồng cỏ, cung cấp, nhắc bằng vĩ bạch, chuyền, ăn, ăn cơm, ăn cỏ - hạn chế, hạn chế lương thực ), chia khẩu phần - mua thức ăn, ăn uống, cung cấp lương thực thực phẩm = sich selbst verpflegen +</t>
        </is>
      </c>
    </row>
    <row r="20860">
      <c r="A20860" t="inlineStr">
        <is>
          <t>Verpflegung</t>
        </is>
      </c>
      <c r="B20860" t="inlineStr"/>
      <c r="C20860" t="inlineStr"/>
      <c r="D20860" t="inlineStr">
        <is>
          <t>sự lót ván, sự lát ván, sự đóng bìa cứng, sự ăn cơm tháng, sự ăn cơm trọ, sự lên tàu, sự đáp tau, sự xông vào tấn công, sự nhảy sang tàu - sự nuôi thân, sự nuôi nấng, cái để nuôi thân, cái để nuôi nấng, người giữ, nhà tù, nhà giam, tháp, pháo đài, thành luỹ = Unterkunft und Verpflegung +</t>
        </is>
      </c>
    </row>
    <row r="20861">
      <c r="A20861" t="inlineStr">
        <is>
          <t>Verpflegungssatz</t>
        </is>
      </c>
      <c r="B20861" t="inlineStr"/>
      <c r="C20861" t="inlineStr"/>
      <c r="D20861" t="inlineStr">
        <is>
          <t>khẩu phần, lương thực, thực phẩm</t>
        </is>
      </c>
    </row>
    <row r="20862">
      <c r="A20862" t="inlineStr">
        <is>
          <t>verpflichten</t>
        </is>
      </c>
      <c r="B20862" t="inlineStr"/>
      <c r="C20862" t="inlineStr"/>
      <c r="D20862" t="inlineStr">
        <is>
          <t>hẹn, hứa hẹn, ước hẹn, cam kết, đính ước, hứa hôn, thuê, giữ trước, lấy mà cam kết, thu hút, giành được, làm cho mát mẻ, động tính từ quá khứ) mắc bận, giao chiến, đánh nhau với - gài, gắn vào tường, ghép, làm, tiến hành, khớp - bắt buộc, ép buộc - cưỡng bách, đặt nghĩa vụ cho, làm ơn, gia ơn, giúp đỡ, đóng góp - cầm cố, đợ, thế, hứa, nguyện, uống mừng chúc sức khoẻ, nâng cốc chúc sức khoẻ - buộc, cột, trói, thắt, liên kết, nối, rảng buộc, trói buộc, giữ lại, đặt dấu nối, ngang điểm, ngang phiếu, hoà nhau, cài = verpflichten + = sich verpflichten + = eidlich verpflichten + = vertraglich verpflichten +</t>
        </is>
      </c>
    </row>
    <row r="20863">
      <c r="A20863" t="inlineStr">
        <is>
          <t>verpflichtend</t>
        </is>
      </c>
      <c r="B20863" t="inlineStr"/>
      <c r="C20863" t="inlineStr"/>
      <c r="D20863" t="inlineStr">
        <is>
          <t>bắt buộc, ràng buộc, trói lại, buộc lại, làm dính lại với nhau = verpflichtend +</t>
        </is>
      </c>
    </row>
    <row r="20864">
      <c r="A20864" t="inlineStr">
        <is>
          <t>verpflichtet</t>
        </is>
      </c>
      <c r="B20864" t="inlineStr"/>
      <c r="C20864" t="inlineStr"/>
      <c r="D20864" t="inlineStr">
        <is>
          <t>đã đính ước, đã hứa hôn, được giữ trước, có người rồi, mắc bận, bận rộn, đang giao chiến, đang đánh nhau - mắc nợ, mang ơn, đội ơn, hàm ơn = verpflichtet + = verpflichtet + = verpflichtet sein + = verpflichtet sein + = moralisch verpflichtet + = vertraglich verpflichtet + = eidlich verpflichtet sein +</t>
        </is>
      </c>
    </row>
    <row r="20865">
      <c r="A20865" t="inlineStr">
        <is>
          <t>Verpflichtung</t>
        </is>
      </c>
      <c r="B20865" t="inlineStr"/>
      <c r="C20865" t="inlineStr"/>
      <c r="D20865" t="inlineStr">
        <is>
          <t>dây đai, đay buộc, ) mối quan hệ, mối ràng buộc, giao kèo, khế ước, lời cam kết, phiếu nợ, bông, gông cùm, xiềng xích, sự tù tội, sự gửi vào kho, sự liên kết, kiểu xây ghép - committal, trát bắt giam, sự phạm, sự đưa đi đánh - sự giao phó, sự uỷ thác, sự bỏ tù, sự tống giam, sự chuyển cho một tiểu ban, lời hứa, điều ràng buộc - nợ - sự hứa hẹn, sự ước hẹn, sự cam kết, sự ràng buộc, sự hứa hôn, sự hứa gặp, sự thuê mướn, sự tuyển mộ, công việc làm, sự gài, sự giao chiến, cuộc đánh nhau - trách nhiệm pháp lý, nghĩa vụ pháp lý, tiền nợ, khoản phải trả, khả năng bị, khả năng mắc, nguy cơ, cái gây khó khăn trở ngại, cái của nợ, cái nợ đời - nghĩa vụ, bổn phận, ơn, sự mang ơn, sự biết ơn, sự hàm ơn, giao ước - nhiệm vụ, trách nhiệm - của đợ, của tin, của thế nợ, vật cầm cố, sự cầm cố, tình trạng bị cầm cố, vật bảo đảm, việc bảo đảm, bằng chứng, đứa con, sự chuộc rượu mừng, sự nâng cốc mừng sức khoẻ, lời cam kết của rượu mạnh - hoàn cảnh, cảnh ngộ, lời thề nguyền - gánh trách nhiệm, cái phải gánh vác = die moralische Verpflichtung + = die schriftliche Verpflichtung + = eine Verpflichtung erfüllen + = eine Verpflichtung übernehmen +</t>
        </is>
      </c>
    </row>
    <row r="20866">
      <c r="A20866" t="inlineStr">
        <is>
          <t>verpfuschen</t>
        </is>
      </c>
      <c r="B20866" t="inlineStr"/>
      <c r="C20866" t="inlineStr"/>
      <c r="D20866" t="inlineStr">
        <is>
          <t>+ on, along) mò mẫm, vấp váp, sai lầm, ngớ ngẩn, làm hỏng, quản lý tồi - làm vụng, làm sai, chấp vá, vá víu - làm dối, làm cẩu thả, làm ẩu, làm hỏng việc, làm lộn xộn - băm, làm rối tinh lên - lòm lộn xộn, làm mất trật tự, xáo lộn, làm bẩn, ăn chung với nhau, lục lọi, bày bừa, làm tắc trách, làm mất thì giờ làm việc linh tinh, đà đẫn - đánh trượt, đánh hụt, bắt trượt - đánh hỏng, hâm nóng và pha chế, ngẫm nghĩ, nghiền ngẫm, suy đi nghĩ lại, nghĩ tới nghĩ lui = verpfuschen + = etwas verpfuschen +</t>
        </is>
      </c>
    </row>
    <row r="20867">
      <c r="A20867" t="inlineStr">
        <is>
          <t>verprassen</t>
        </is>
      </c>
      <c r="B20867" t="inlineStr"/>
      <c r="C20867" t="inlineStr"/>
      <c r="D20867" t="inlineStr">
        <is>
          <t>ăn uống tục, ăn uống tham lam, tiêu hết tiền vào việc ăn uống lu bù - phung phí, hoang phí, tiêu như phá - lãng phí, bỏ qua, để lỡ, bỏ hoang, tàn phá, làm hao mòn dần, làm hư hỏng, làm mất phẩm chất, uổng phí, hao mòn, trôi qua = verprassen +</t>
        </is>
      </c>
    </row>
    <row r="20868">
      <c r="A20868" t="inlineStr">
        <is>
          <t>verproviantieren</t>
        </is>
      </c>
      <c r="B20868" t="inlineStr"/>
      <c r="C20868" t="inlineStr"/>
      <c r="D20868" t="inlineStr">
        <is>
          <t>cung cấp lương thực cho, cung cấp thực phẩm cho</t>
        </is>
      </c>
    </row>
    <row r="20869">
      <c r="A20869" t="inlineStr">
        <is>
          <t>Verpuffen</t>
        </is>
      </c>
      <c r="B20869" t="inlineStr"/>
      <c r="C20869" t="inlineStr"/>
      <c r="D20869" t="inlineStr">
        <is>
          <t>sự bùng cháy, sự bốc cháy, sự nổ bùng</t>
        </is>
      </c>
    </row>
    <row r="20870">
      <c r="A20870" t="inlineStr">
        <is>
          <t>verpuffen</t>
        </is>
      </c>
      <c r="B20870" t="inlineStr"/>
      <c r="C20870" t="inlineStr"/>
      <c r="D20870" t="inlineStr">
        <is>
          <t>nổ lép bép, nổ lách tách - làm cháy bùng, cháy bùng, bốc cháy - làm nổ, đập tan, làm tiêu tan, nổ, nổ tung, nổ bùng = verpuffen + = verpuffen +</t>
        </is>
      </c>
    </row>
    <row r="20871">
      <c r="A20871" t="inlineStr">
        <is>
          <t>Verpuffung</t>
        </is>
      </c>
      <c r="B20871" t="inlineStr"/>
      <c r="C20871" t="inlineStr"/>
      <c r="D20871" t="inlineStr">
        <is>
          <t>sự nổ, tiếng nổ</t>
        </is>
      </c>
    </row>
    <row r="20872">
      <c r="A20872" t="inlineStr">
        <is>
          <t>verputzen</t>
        </is>
      </c>
      <c r="B20872" t="inlineStr"/>
      <c r="C20872" t="inlineStr"/>
      <c r="D20872" t="inlineStr">
        <is>
          <t>trát vữa</t>
        </is>
      </c>
    </row>
    <row r="20873">
      <c r="A20873" t="inlineStr">
        <is>
          <t>verputzt</t>
        </is>
      </c>
      <c r="B20873" t="inlineStr"/>
      <c r="C20873" t="inlineStr"/>
      <c r="D20873" t="inlineStr">
        <is>
          <t>ráp, nhám, xù xì, gồ ghề, bờm xờm, lởm chởm, dữ dội, mạnh, hung dữ, bảo tố, động, xấu, thô, chưa gọt giũa, chưa trau chuốt, thô lỗ, sống sượng, lỗ mãng, thô bạo, cộc cằn, gian khổ, gay go, nhọc nhằn - nặng nề, nháp, phác, phỏng, gần đúng, ầm ĩ, hỗn độn, chói tai, dữ</t>
        </is>
      </c>
    </row>
    <row r="20874">
      <c r="A20874" t="inlineStr">
        <is>
          <t>verrammeln</t>
        </is>
      </c>
      <c r="B20874" t="inlineStr"/>
      <c r="C20874" t="inlineStr"/>
      <c r="D20874" t="inlineStr">
        <is>
          <t>nện, đóng cọc, nạp đầy đạn, nhét vào, nhồi vào, ấn chặt vào, đâm thủng bằng mũi nhọn, đụng, đâm vào</t>
        </is>
      </c>
    </row>
    <row r="20875">
      <c r="A20875" t="inlineStr">
        <is>
          <t>Verrat</t>
        </is>
      </c>
      <c r="B20875" t="inlineStr"/>
      <c r="C20875" t="inlineStr"/>
      <c r="D20875" t="inlineStr">
        <is>
          <t>sự phản bội - sự sai lầm, tính giả dối, tính lừa dối, tính lọc lừa, tính phản trắc - sự bội bạc, sự xảo trá, tính phản bội, tính bội bạc, tính xảo trá = der Verrat + = es grenzt an Verrat +</t>
        </is>
      </c>
    </row>
    <row r="20876">
      <c r="A20876" t="inlineStr">
        <is>
          <t>verraten</t>
        </is>
      </c>
      <c r="B20876" t="inlineStr"/>
      <c r="C20876" t="inlineStr"/>
      <c r="D20876" t="inlineStr">
        <is>
          <t>đặt trước, giữ trước, đặt, chứng tỏ, tỏ ra, cho biết, nói với - bội phản đem nộp cho, bội phản đem giao cho, phản bội, phụ bạc, tiết lộ, để lộ ra, lừa dối, phụ, dẫn vào - để lộ, biểu lộ, bộc lộ, phát giác, khám phá - kêu ré lên, thét, la, phản đối, mách lẻo, hớt, chỉ điểm - gợi, làm nảy ra trong trí, đề nghị, đưa ra giả thuyết là, đề nghị thừa nhận là = verraten + = sich verraten +</t>
        </is>
      </c>
    </row>
    <row r="20877">
      <c r="A20877" t="inlineStr">
        <is>
          <t>Verrechnen</t>
        </is>
      </c>
      <c r="B20877" t="inlineStr"/>
      <c r="C20877" t="inlineStr"/>
      <c r="D20877" t="inlineStr">
        <is>
          <t>sự đếm sai, sự tính sai</t>
        </is>
      </c>
    </row>
    <row r="20878">
      <c r="A20878" t="inlineStr">
        <is>
          <t>verrechnen</t>
        </is>
      </c>
      <c r="B20878" t="inlineStr"/>
      <c r="C20878" t="inlineStr"/>
      <c r="D20878" t="inlineStr">
        <is>
          <t>nạp đạn, nạp thuốc, nạp điện, tọng vào, nhồi nhét, tính giá, đòi trả, tính vào, bắt phải chịu phí tổn, bắt phải gánh vác, ghi sổ, giao nhiệm vụ, giao việc, buộc tội, tấn công, đột kích - bắc đặt ngang - làm trong sạch, lọc trong, làm đăng quang, làm sáng sủa, làm sáng tỏ, tự bào chữa, thanh minh, minh oan, dọn, dọn sạch, dọn dẹp, phát quang, phá hoang, khai khẩn, nạo, cạo, vét sạch - lấy đi, mang đi,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 = verrechnen + = sich verrechnen + = etwas verrechnen + = zuviel verrechnen + = zuwenig verrechnen +</t>
        </is>
      </c>
    </row>
    <row r="20879">
      <c r="A20879" t="inlineStr">
        <is>
          <t>Verrechnung</t>
        </is>
      </c>
      <c r="B20879" t="inlineStr"/>
      <c r="C20879" t="inlineStr"/>
      <c r="D20879" t="inlineStr">
        <is>
          <t>sự làm sáng sủa, sự làm quang đãng, sự lọc trong, sự dọn dẹp, sự dọn sạch, sự phát quang, sự phá hoang, sự vét sạch, sự lấy đi, sự mang đi, sự vượt qua, sự tránh né, sự rời bến - sự thanh toán các khoản thuế, sự làm tiêu tan, sự thanh toán, sự trả hết, khoảng rừng thưa, khoảng rừng trống, khu đất phá hoang, sự chuyển - chồi cây, mầm cây, núi ngang, hoành sơn, sự đền bù, sự bù đắp, sự in ôpxet, bản in ôpxet, sự đánh giây mực, rìa xiên, khoảng cách thẳng góc với đường chính offset line), khuỷu ống - sự giải quyết, sự dàn xếp, sự hoà giải, sự đến ở, sự định cư, sự an cư lạc nghiệp, khu định cư, khu đất mới có người đến ở lập nghiệp, sự chiếm làm thuộc địa, thuộc địa - sự chuyển gia tài, sự làm lắng xuống, sự lắng xuống, sự lún xuống, nhóm người chủ trương cải cách xã hội ba cùng với công nhân = nur zur Verrechnung +</t>
        </is>
      </c>
    </row>
    <row r="20880">
      <c r="A20880" t="inlineStr">
        <is>
          <t>Verrechnungsverkehr</t>
        </is>
      </c>
      <c r="B20880" t="inlineStr"/>
      <c r="C20880" t="inlineStr"/>
      <c r="D20880" t="inlineStr">
        <is>
          <t>sự làm sáng sủa, sự làm quang đãng, sự lọc trong, sự dọn dẹp, sự dọn sạch, sự phát quang, sự phá hoang, sự vét sạch, sự lấy đi, sự mang đi, sự vượt qua, sự tránh né, sự rời bến - sự thanh toán các khoản thuế, sự làm tiêu tan, sự thanh toán, sự trả hết, khoảng rừng thưa, khoảng rừng trống, khu đất phá hoang, sự chuyển</t>
        </is>
      </c>
    </row>
    <row r="20881">
      <c r="A20881" t="inlineStr">
        <is>
          <t>verrecken</t>
        </is>
      </c>
      <c r="B20881" t="inlineStr"/>
      <c r="C20881" t="inlineStr"/>
      <c r="D20881" t="inlineStr">
        <is>
          <t>kêu ộp ộp, kêu qua qua, báo điềm gỡ, báo điềm xấu, càu nhàu, chết, củ, rền rĩ, thốt lên giọng bi ai sầu thảm, khử, đánh chết = verrecken +</t>
        </is>
      </c>
    </row>
    <row r="20882">
      <c r="A20882" t="inlineStr">
        <is>
          <t>verrenken</t>
        </is>
      </c>
      <c r="B20882" t="inlineStr"/>
      <c r="C20882" t="inlineStr"/>
      <c r="D20882" t="inlineStr">
        <is>
          <t>vặn vẹo, bóp méo, làm méo mó, xuyên tạc - làm trật khớp, làm sai khớp - làm bong gân - vặn mạnh, xoắn, giật mạnh, làm trật, làm sái, làm trẹo đi, làm trệch đi, làm sai đi = verrenken + = verrenken +</t>
        </is>
      </c>
    </row>
    <row r="20883">
      <c r="A20883" t="inlineStr">
        <is>
          <t>verrichten</t>
        </is>
      </c>
      <c r="B20883" t="inlineStr"/>
      <c r="C20883" t="inlineStr"/>
      <c r="D20883" t="inlineStr">
        <is>
          <t>làm, thực hiện, thi hành, cử hành, hoàn thành, biểu diễn, trình bày, đóng, đóng một vai</t>
        </is>
      </c>
    </row>
    <row r="20884">
      <c r="A20884" t="inlineStr">
        <is>
          <t>verriegeln</t>
        </is>
      </c>
      <c r="B20884" t="inlineStr"/>
      <c r="C20884" t="inlineStr"/>
      <c r="D20884" t="inlineStr">
        <is>
          <t>cài, then, chặn, ngăn cản, vạch đường kẻ, cấm, cấm chỉ, ghét, không ưa, kháng biện - sàng, rây, điều tra, xem xét, đóng cửa bằng then, cài chốt, ngốn, nuốt chửng, ăn vội, chạy trốn, chạy lao đi, lồng lên, ly khai, không ủng hộ đường lối của đảng - buộc chặt, trói chặt, đóng chặt, dán mắt nhìn, tập trung, gán cho đổ cho, buộc, trói, đóng - cài vào nhau, khớp vào nhau, phối hợp chặt chẽ với nhau - khoá, nhốt kỹ, giam giữ, bao bọc, bao quanh, chặn lại, đóng chốt, khoá chặt, ghì chặt, chắn bằng cửa cổng, cho đi qua cửa cổng, khoá được, hâm lại, không chạy, không vận động được - đi qua cửa cổng, bước sát gót</t>
        </is>
      </c>
    </row>
    <row r="20885">
      <c r="A20885" t="inlineStr">
        <is>
          <t>verringern</t>
        </is>
      </c>
      <c r="B20885" t="inlineStr"/>
      <c r="C20885" t="inlineStr"/>
      <c r="D20885" t="inlineStr">
        <is>
          <t>làm dịu đi, làm yếu đi, làm giảm bớt, hạ, bớt, làm nhụt, làm cùn, thanh toán, làm mất hết, huỷ bỏ, thủ tiêu, ram, dịu đi, yếu đi, nhụt đi, đỡ, ngớt - làm giảm, làm bớt, làm cho đỡ, làm cho nguôi, làm lắng xuống - giảm bớt, trừ bớt, ngâm mềm - làm nghèo đi, bần cùng hoá, làm mất sức, làm suy yếu - giảm, hạ bớt, thu nhỏ - trôi qua - làm nhỏ đi, làm bé đi, làm giảm đi, nhỏ đi, bé đi - làm gầy đi, làm cho sa sút, làm cho, khiến phải, bắt phải, đổi, biến đổi, giáng cấp, hạ tầng công tác, chinh phục được, bắt phải đầu hàng, chữa, bó, nắn, khử, rút gọn, quy về, cán dát - ép, nén, tự làm cho nhẹ cân đi = verringern + = sich verringern +</t>
        </is>
      </c>
    </row>
    <row r="20886">
      <c r="A20886" t="inlineStr">
        <is>
          <t>Verringerung</t>
        </is>
      </c>
      <c r="B20886" t="inlineStr"/>
      <c r="C20886" t="inlineStr"/>
      <c r="D20886" t="inlineStr">
        <is>
          <t>sự dịu đi, sự yếu đi, sự nhụt đi, sự giảm bớt, sự đỡ, sự ngớt, sự hạ, sự bớt, sự chấm dứt, sự thanh toán, sự huỷ bỏ, sự thủ tiêu - sự cắt, sự đốn, sự chặt, sự thái, nhát chém, nhát thái, vết đứt, vết xẻ, vết mổ, sự giảm,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sự giảm đi, sự giảm sút, sắc lệnh, sắc luật, chiếu chỉ, bản án - sự hạ bớt, sự thu nhỏ, lượng giảm bớt - sự giảm giá, sự hạ giá, sự biến đổi, sự giáng cấp, sự chinh phục, sự bắt phải đi đầu hàng, bản thu nhỏ, sự chữa, sự bó, sự nắn, sự khử, sự rút gọn, phép rút gọn, phép quy về - sự cán, sự dát, sự ép, sự nén = die stufenweise Verringerung +</t>
        </is>
      </c>
    </row>
    <row r="20887">
      <c r="A20887" t="inlineStr">
        <is>
          <t>verrosten</t>
        </is>
      </c>
      <c r="B20887" t="inlineStr"/>
      <c r="C20887" t="inlineStr"/>
      <c r="D20887" t="inlineStr">
        <is>
          <t>gỉ, làm gỉ</t>
        </is>
      </c>
    </row>
    <row r="20888">
      <c r="A20888" t="inlineStr">
        <is>
          <t>verrostet</t>
        </is>
      </c>
      <c r="B20888" t="inlineStr"/>
      <c r="C20888" t="inlineStr"/>
      <c r="D20888" t="inlineStr">
        <is>
          <t>gỉ, han, bạc thành màu gỉ sắt, lỗi thời, lạc hậu, cổ, cùn, khàn, giận dữ, cau có, bực tức, ôi</t>
        </is>
      </c>
    </row>
    <row r="20889">
      <c r="A20889" t="inlineStr">
        <is>
          <t>verrotten</t>
        </is>
      </c>
      <c r="B20889" t="inlineStr"/>
      <c r="C20889" t="inlineStr"/>
      <c r="D20889" t="inlineStr">
        <is>
          <t>suy tàn, suy sụp, sa sút, hư nát, đổ nát, mục nát, sự suy nhược, thối rữa, sâu, mục, rã, phân rã, làm sâu, làm mục nát - mục rữa, nói đùa, nói bỡn, chòng ghẹo, trêu tức, nói mỉa, chết mòn, kiệt quệ dần, làm cho mục nát, làm hỏng, làm đảo lộn, nói dối, lừa phỉnh</t>
        </is>
      </c>
    </row>
    <row r="20890">
      <c r="A20890" t="inlineStr">
        <is>
          <t>Verruf</t>
        </is>
      </c>
      <c r="B20890" t="inlineStr"/>
      <c r="C20890" t="inlineStr"/>
      <c r="D20890" t="inlineStr">
        <is>
          <t>sự tẩy chay - điều cấm kỵ, sự kiêng kỵ = in Verruf + = in Verruf kommen + = in Verruf setzen + = in Verruf bringen + = jemanden in Verruf bringen +</t>
        </is>
      </c>
    </row>
    <row r="20891">
      <c r="A20891" t="inlineStr">
        <is>
          <t>verrufen</t>
        </is>
      </c>
      <c r="B20891" t="inlineStr"/>
      <c r="C20891" t="inlineStr"/>
      <c r="D20891" t="inlineStr">
        <is>
          <t>bừa bãi, lộn xộn, hỗn loạn, rối loạn, náo loạn, làm mất trật tự xã hội, gây náo loạn, bừa bãi phóng đãng - làm mang tai tiếng, làm ô danh, làm ô nhục, mang tai mang tiếng, có tiếng xấu, nhơ nhuốc, thành tích bất hảo - ô nhục, bỉ ổi, bị tước quyền công dân = verrufen sein +</t>
        </is>
      </c>
    </row>
    <row r="20892">
      <c r="A20892" t="inlineStr">
        <is>
          <t>verrutschen</t>
        </is>
      </c>
      <c r="B20892" t="inlineStr"/>
      <c r="C20892" t="inlineStr"/>
      <c r="D20892" t="inlineStr">
        <is>
          <t>thả, đẻ non, đút nhanh, đút gọn, đút lén, giúi nhanh, nhét nhanh, nhét gọn, thoát, tuột ra khỏi, trượt, tuột, trôi qua, chạy qua, lẻn, lủi, lẩn, lỏn, lỡ lầm, mắc lỗi</t>
        </is>
      </c>
    </row>
    <row r="20893">
      <c r="A20893" t="inlineStr">
        <is>
          <t>Vers</t>
        </is>
      </c>
      <c r="B20893" t="inlineStr"/>
      <c r="C20893" t="inlineStr"/>
      <c r="D20893" t="inlineStr">
        <is>
          <t>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văn, số nhiều) bài thơ, những câu thơ có vần - sương muối - câu thơ, thơ, bài thơ, đoạn thơ, tiết, câu xướng = der fünffüßige Vers +</t>
        </is>
      </c>
    </row>
    <row r="20894">
      <c r="A20894" t="inlineStr">
        <is>
          <t>Versagen</t>
        </is>
      </c>
      <c r="B20894" t="inlineStr"/>
      <c r="C20894" t="inlineStr"/>
      <c r="D20894" t="inlineStr">
        <is>
          <t>sự không xảy ra, sự không làm được, sự thiếu, sự thất bại, sự hỏng, sự mất, người bị thất bại, việc thất bại, cố gắng không thành công, sự thi hỏng, sự vỡ nợ, sự phá sản = das menschliche Versagen +</t>
        </is>
      </c>
    </row>
    <row r="20895">
      <c r="A20895" t="inlineStr">
        <is>
          <t>versagen</t>
        </is>
      </c>
      <c r="B20895" t="inlineStr"/>
      <c r="C20895" t="inlineStr"/>
      <c r="D20895" t="inlineStr">
        <is>
          <t>từ chối, phản đối, phủ nhận, chối, không nhận, không cho, báo là không có nhà, không cho gặp mặt - không nhớ, quên, yếu dần, mất dần, tàn dần, không đúng, sai, thiếu, không thành công, thất bại, trượt, hỏng thi, bị phá sản, không làm tròn, không đạt, hỏng, không chạy nữa, không đủ, thất hẹn với - không đáp ứng được yêu cầu của, đánh trượt - lắc lư, đi lạch bạch, ngồi xuống, kêu tõm, đi ngủ, quẳng phịch xuống, ném phịch xuống, để rơi phịch xuống - khước từ, cự tuyệt, chùn lại, không dám nhảy qua = versagen + = versagen + = sich versagen +</t>
        </is>
      </c>
    </row>
    <row r="20896">
      <c r="A20896" t="inlineStr">
        <is>
          <t>Versager</t>
        </is>
      </c>
      <c r="B20896" t="inlineStr"/>
      <c r="C20896" t="inlineStr"/>
      <c r="D20896" t="inlineStr">
        <is>
          <t>tượng nửa người, ngực, đường vòng ngực, bust - bù nhìn, người rơm dud man), đạn thổi, bom không nổ, người vô dụng, người bỏ đi, kế hoạch vô dụng, kế hoạch bỏ đi, quần áo, quần áo rách - sự không xảy ra, sự không làm được, sự thiếu, sự thất bại, sự hỏng, sự mất, người bị thất bại, việc thất bại, cố gắng không thành công, sự thi hỏng, sự vỡ nợ, sự phá sản - xe ô tô rẻ tiền, tàu bay nhỏ cá nhân - sự rơi tõm, tiếng rơi tõm, chỗ ngủ - phát súng tịt, đạn không nổ, động cơ không nổ = der Versager +</t>
        </is>
      </c>
    </row>
    <row r="20897">
      <c r="A20897" t="inlineStr">
        <is>
          <t>Versal</t>
        </is>
      </c>
      <c r="B20897" t="inlineStr"/>
      <c r="C20897" t="inlineStr"/>
      <c r="D20897" t="inlineStr">
        <is>
          <t>chữ đầu, tên họ viết tắt</t>
        </is>
      </c>
    </row>
    <row r="20898">
      <c r="A20898" t="inlineStr">
        <is>
          <t>versalzen</t>
        </is>
      </c>
      <c r="B20898" t="inlineStr"/>
      <c r="C20898" t="inlineStr"/>
      <c r="D20898">
        <f> jemandem etwas versalzen +</f>
        <v/>
      </c>
    </row>
    <row r="20899">
      <c r="A20899" t="inlineStr">
        <is>
          <t>versammeln</t>
        </is>
      </c>
      <c r="B20899" t="inlineStr"/>
      <c r="C20899" t="inlineStr"/>
      <c r="D20899" t="inlineStr">
        <is>
          <t>tập hợp, tụ tập, nhóm họp, sưu tập, thu thập, lắp ráp - tụ hợp, nhóm hợp, hội nghị, thu nhập, thu nhặt, thu góp - triệu tập, đòi đến, mời đến - tụ họp lại, hái, lượm, lấy, lấy lại, chun, nhăn, hiểu, nắm được, kết luận, suy ra, tập hợp lại, kéo đến, to ra, phóng đại, tăng lên, mưng mủ - tập họp, tập trung = sich versammeln + = sich versammeln + = wieder versammeln +</t>
        </is>
      </c>
    </row>
    <row r="20900">
      <c r="A20900" t="inlineStr">
        <is>
          <t>Versammlung</t>
        </is>
      </c>
      <c r="B20900" t="inlineStr"/>
      <c r="C20900" t="inlineStr"/>
      <c r="D20900" t="inlineStr">
        <is>
          <t>sự tập hợp, sự tụ tập, sự nhóm họp, cuộc hội họp, sự sưu tập, sự thu thập, bộ sưu tập, sự lắp ráp, sự lắp máy - cuộc họp, hội đồng, hội nghị lập pháp, hội đồng lập pháp, tiếng kèn tập hợp, bộ phận lắp ráp - sự hội họp, giáo đoàn, đại hội đồng trường đại học - sự nhóm hợp, đại hội, hội nghị, quốc hội - sự triệu tập, hiệp định, sự thoả thuận, tục lệ, lệ thường, quy ước - sự triệu tập họp, hội nghị tôn giáo, hội nghị trường đại học - sự tụ họ, sự hái, sự gặt, sự thu nhặt, sự dồn lại, sự lấy lại, sự mưng mủ - cuộc mít tinh, cuộc biểu tình, cuộc gặp gỡ - sự tập trung, sự duyệt binh, sự tụ họp - sự tập hợp lại, sự lấy lại sức, đường bóng qua lại nhanh, mít tinh lớn = die lärmende Versammlung + = die Versammlung aufheben + = die glänzende Versammlung + = die beratende Versammlung + = die Versammlung fällt aus + = eine Versammlung abhalten + = die gesetzgebende Versammlung + = eine Versammlung einberufen + = sie besuchen die Versammlung + = eine Versammlung durchführen + = ein geeigneter Ort für eine Versammlung +</t>
        </is>
      </c>
    </row>
    <row r="20901">
      <c r="A20901" t="inlineStr">
        <is>
          <t>Versand</t>
        </is>
      </c>
      <c r="B20901" t="inlineStr"/>
      <c r="C20901" t="inlineStr"/>
      <c r="D20901" t="inlineStr">
        <is>
          <t>sự gửi đi, sự sai phái đi, sự đánh chết tươi, sự giết đi, sự khử, sự kết liễu cuộc đời, sự giải quyết nhanh gọn, sự làm gấp, sự khẩn trương, sự nhanh gọn, bản thông điệp - bản thông báo, hãng vận tải hàng hoá - - sự xếp xuống tàu, hàng hoá trên tàu, sự gửi hàng bằng đường biển - sự xếp hàng xuống tàu, sự chở hàng bằng tàu, tàu, thương thuyền, hàng hải - sự chuyên chở, sự vận tải, phương tiện đi lại, phương tiện vận chuyển, tàu chở quân troop-transport), sự cảm kích mạnh mẽ, mối xúc cảm mãnh liệt, người bị đầy, người bị tội phát vãng</t>
        </is>
      </c>
    </row>
    <row r="20902">
      <c r="A20902" t="inlineStr">
        <is>
          <t>versanden</t>
        </is>
      </c>
      <c r="B20902" t="inlineStr"/>
      <c r="C20902" t="inlineStr"/>
      <c r="D20902" t="inlineStr">
        <is>
          <t>nghẽn bùn, đầy bùn, làm đầy bùn, làm ngẽn bùn</t>
        </is>
      </c>
    </row>
    <row r="20903">
      <c r="A20903" t="inlineStr">
        <is>
          <t>versauen</t>
        </is>
      </c>
      <c r="B20903" t="inlineStr"/>
      <c r="C20903" t="inlineStr"/>
      <c r="D20903" t="inlineStr">
        <is>
          <t>đẻ, đẻ con, ở bẩn lúc nhúc như lợn</t>
        </is>
      </c>
    </row>
    <row r="20904">
      <c r="A20904" t="inlineStr">
        <is>
          <t>Versbau</t>
        </is>
      </c>
      <c r="B20904" t="inlineStr"/>
      <c r="C20904" t="inlineStr"/>
      <c r="D20904" t="inlineStr">
        <is>
          <t>phép làm thơ, lối thơ, luật thơ, sự chuyển thành thơ, sự viết bằng thơ</t>
        </is>
      </c>
    </row>
    <row r="20905">
      <c r="A20905" t="inlineStr">
        <is>
          <t>verschachern</t>
        </is>
      </c>
      <c r="B20905" t="inlineStr"/>
      <c r="C20905" t="inlineStr"/>
      <c r="D20905" t="inlineStr">
        <is>
          <t>đổi, đổi chác, tống đi - buôn bán = etwas verschachern +</t>
        </is>
      </c>
    </row>
    <row r="20906">
      <c r="A20906" t="inlineStr">
        <is>
          <t>verschachteln</t>
        </is>
      </c>
      <c r="B20906" t="inlineStr"/>
      <c r="C20906" t="inlineStr"/>
      <c r="D20906" t="inlineStr">
        <is>
          <t>kết lại với nhau, bện lại, xoắn lại, ken lại, kết hợp chặt chẽ với nhau, ràng buộc với nhau, trộn lẫn với nhau, bện chéo vào nhau - chen vào sách - làm tổ, tìm tổ chim, bắt tổ chim, ẩn núp, ẩn mình, đặt vào ổ, động tính từ quá khứ) xếp lồng vào nhau, lắp</t>
        </is>
      </c>
    </row>
    <row r="20907">
      <c r="A20907" t="inlineStr">
        <is>
          <t>verschaffen</t>
        </is>
      </c>
      <c r="B20907" t="inlineStr"/>
      <c r="C20907" t="inlineStr"/>
      <c r="D20907" t="inlineStr">
        <is>
          <t>cung cấp, trang bị đồ đạc cho - được, có được, kiếm được, lấy được, nhận được, xin được, hỏi được, tìm ra, tính ra, mua, học, mắc phải, ăn, bắt được, đem về, thu về, hiểu được, nắm được, đưa, mang, chuyền, đem, đi lấy - bị, chịu, dồn vào thế bí, dồn vào chân tường, làm bối rối lúng túng không biết ăn nói ra sao, làm cho, khiến cho, sai ai, bảo ai, nhờ ai, to have got có, phải, sinh, đẻ, tìm hộ, mua hộ, xoay hộ - đến, tới, đạt đến, trở nên, trở thành, thành ra, đi đến chỗ, bắt đầu, cút đi, chuồn - kiếm, thu được, mua được, tìm để cho làm đĩ, đem lại, đem đến, làm ma cô, làm nghề dắt gái, trùm gái điếm - + for, against) chuẩn bị đầy đủ, dự phòng, + for) cung cấp, chu cấp, lo cho cái ăn cái mặc cho, lo liệu cho, + with, for, to) cung cấp, kiếm cho, quy định, chỉ định, bổ nhiệm = zu verschaffen +</t>
        </is>
      </c>
    </row>
    <row r="20908">
      <c r="A20908" t="inlineStr">
        <is>
          <t>Verschalung</t>
        </is>
      </c>
      <c r="B20908" t="inlineStr"/>
      <c r="C20908" t="inlineStr"/>
      <c r="D20908" t="inlineStr">
        <is>
          <t>sự lót ván, sự lát ván, sự đóng bìa cứng, sự ăn cơm tháng, sự ăn cơm trọ, sự lên tàu, sự đáp tau, sự xông vào tấn công, sự nhảy sang tàu - ván, sàn gỗ ván</t>
        </is>
      </c>
    </row>
    <row r="20909">
      <c r="A20909" t="inlineStr">
        <is>
          <t>verschanzen</t>
        </is>
      </c>
      <c r="B20909" t="inlineStr"/>
      <c r="C20909" t="inlineStr"/>
      <c r="D20909" t="inlineStr">
        <is>
          <t>đào hào xung quanh, vi phạm - rào bằng hàng rào chấn song = sich verschanzen + = sich verschanzen + = sich verschanzen +</t>
        </is>
      </c>
    </row>
    <row r="20910">
      <c r="A20910" t="inlineStr">
        <is>
          <t>Verschanzung</t>
        </is>
      </c>
      <c r="B20910" t="inlineStr"/>
      <c r="C20910" t="inlineStr"/>
      <c r="D20910" t="inlineStr">
        <is>
          <t>vật chướng ngại - - sự đào hào xung quanh, sự cố thủ - chân đèn, đế nến, chân đèn có móc treo vào tường, đế nến có móc treo vào tường, cái đầu, chỏm đầu, công sự nhỏ, nơi trú ẩn, bình phong = die Verschanzung +</t>
        </is>
      </c>
    </row>
    <row r="20911">
      <c r="A20911" t="inlineStr">
        <is>
          <t>verscheiden</t>
        </is>
      </c>
      <c r="B20911" t="inlineStr"/>
      <c r="C20911" t="inlineStr"/>
      <c r="D20911" t="inlineStr">
        <is>
          <t>chết = verscheiden +</t>
        </is>
      </c>
    </row>
    <row r="20912">
      <c r="A20912" t="inlineStr">
        <is>
          <t>verscherzen</t>
        </is>
      </c>
      <c r="B20912" t="inlineStr"/>
      <c r="C20912" t="inlineStr"/>
      <c r="D20912" t="inlineStr">
        <is>
          <t>để mất, mất quyền, bị tước, bị thiệt, phải trả giá</t>
        </is>
      </c>
    </row>
    <row r="20913">
      <c r="A20913" t="inlineStr">
        <is>
          <t>verscherzt</t>
        </is>
      </c>
      <c r="B20913" t="inlineStr"/>
      <c r="C20913" t="inlineStr"/>
      <c r="D20913" t="inlineStr">
        <is>
          <t>bị mất, bị thiệt</t>
        </is>
      </c>
    </row>
    <row r="20914">
      <c r="A20914" t="inlineStr">
        <is>
          <t>verscheuchen</t>
        </is>
      </c>
      <c r="B20914" t="inlineStr"/>
      <c r="C20914" t="inlineStr"/>
      <c r="D20914" t="inlineStr">
        <is>
          <t>đày đi, trục xuất, xua đuổi - làm kinh hãi, làm sợ hãi, doạ</t>
        </is>
      </c>
    </row>
    <row r="20915">
      <c r="A20915" t="inlineStr">
        <is>
          <t>verscheuern</t>
        </is>
      </c>
      <c r="B20915" t="inlineStr"/>
      <c r="C20915" t="inlineStr"/>
      <c r="D20915" t="inlineStr">
        <is>
          <t>quần quật, đánh thắng, bán, quăng đi quăng lại</t>
        </is>
      </c>
    </row>
    <row r="20916">
      <c r="A20916" t="inlineStr">
        <is>
          <t>verschiebbar</t>
        </is>
      </c>
      <c r="B20916" t="inlineStr"/>
      <c r="C20916" t="inlineStr"/>
      <c r="D20916" t="inlineStr">
        <is>
          <t>có thể điều chỉnh được, có thể làm cho thích hợp, có thể hoà giải được, có thể giàn xếp được - di động, tính có thể di chuyển</t>
        </is>
      </c>
    </row>
    <row r="20917">
      <c r="A20917" t="inlineStr">
        <is>
          <t>verschieben</t>
        </is>
      </c>
      <c r="B20917" t="inlineStr"/>
      <c r="C20917" t="inlineStr"/>
      <c r="D20917" t="inlineStr">
        <is>
          <t>hoãn, hoãn lại, để lại, ngừng để sau họp lại, ngừng họp chung để họp riêng, dời sang một nơi khác - trì hoãn, để chậm lại, hoãn quân địch, theo, chiều theo, làm theo - làm chậm trễ, làm trở ngại, cản trở, ủ, ram, chậm trễ, lần lữa, kề cà - đổi chỗ, dời chỗ, chuyển chỗ, thải ra, cách chức, chiếm chỗ, hất ra khỏi chỗ, thay thế - chuyển, di chuyển, chuyển dịch, xê dịch, lắc, lay, khuấy, quấy, làm chuyển động, nhấc, làm nhuận, kích thích, kích động, gây ra, làm cho, xúi giục, gợi, làm cảm động, làm xúc động, làm mũi lòng - gợi mối thương cảm, đề nghị, chuyển động, cử động, động đậy, cựa quậy, lay động, đi, hành động, hoạt động - đặt ở hàng thứ, coi không quan trọng bằng, lên cơn muộn - thay, + off) trút bỏ, trút lên, dùng mưu mẹo, dùng mưu kế, xoay xở, xoay xở để kiếm sống, nó quanh co, nói lập lờ, nói nước đôi, sang, thay quần áo - treo lơ lửng, đình chỉ, treo giò - chờ, đợi, hầu bàn, lùi lại, theo hầu = verschieben + = verschieben + = verschieben + = sich verschieben +</t>
        </is>
      </c>
    </row>
    <row r="20918">
      <c r="A20918" t="inlineStr">
        <is>
          <t>Verschiebung</t>
        </is>
      </c>
      <c r="B20918" t="inlineStr"/>
      <c r="C20918" t="inlineStr"/>
      <c r="D20918" t="inlineStr">
        <is>
          <t>sự hoãn lại, sự dời sang một nơi khác, sự chuyển chỗ hội họp, sự ngừng họp - sự đổi chỗ, sự dời chỗ, sự chuyển chỗ, sự thải ra, sự cách chức, sự chiếm chỗ, sự hất ra khỏi chỗ, sự thay thế, sự dịch chuyển, độ dịch chuyển, trọng lượng nước rẽ - sự thay đổi vị trí, sự thay đổi tính tình, sự thăng trầm, sự luân phiên, ca, kíp, mưu mẹo, phương kế, lời thoái thác, lời quanh co, lời nước đôi, sự trượt nghiêng, tầng trượt nghiêng - sự thay đổi cách phát âm, sự thay đổi vị trí bàn tay, sự di chuyển vị trí, sự thay quần áo, áo sơ mi nữ = die Verschiebung +</t>
        </is>
      </c>
    </row>
    <row r="20919">
      <c r="A20919" t="inlineStr">
        <is>
          <t>verschieden</t>
        </is>
      </c>
      <c r="B20919" t="inlineStr"/>
      <c r="C20919" t="inlineStr"/>
      <c r="D20919" t="inlineStr">
        <is>
          <t>gồm nhiều loại khác nhau, linh tinh, thay đổi khác nhau - riêng, riêng lẻ, cá nhân, độc đáo, riêng biệt, đặc biệt - tạp, pha tạp, hỗn hợp, có nhiều đặc tính khác nhau, có nhiều thể khác nhau - riêng rẽ, rời, không dính với nhau - khác nhau chút ít, hay thay đổi, hay biến đổi - khác nhau, thay đổi, biến đổi, lắm vẻ, đầy những đổi thay - = verschieden + = verschieden von + = verschieden sein + = verschieden sein + = verschieden machen + = völlig verschieden +</t>
        </is>
      </c>
    </row>
    <row r="20920">
      <c r="A20920" t="inlineStr">
        <is>
          <t>verschiedenartig</t>
        </is>
      </c>
      <c r="B20920" t="inlineStr"/>
      <c r="C20920" t="inlineStr"/>
      <c r="D20920" t="inlineStr">
        <is>
          <t>khác, khác biệt, khác nhau, tạp, nhiều - gồm nhiều loại khác nhau, linh tinh, thay đổi khác nhau - hỗn tạp, khác thể, không đồng nhất - pha tạp, hỗn hợp, có nhiều đặc tính khác nhau, có nhiều thể khác nhau - nhiều thứ khác nhau</t>
        </is>
      </c>
    </row>
    <row r="20921">
      <c r="A20921" t="inlineStr">
        <is>
          <t>Verschiedenartigkeit</t>
        </is>
      </c>
      <c r="B20921" t="inlineStr"/>
      <c r="C20921" t="inlineStr"/>
      <c r="D20921" t="inlineStr">
        <is>
          <t>tính không giống nhau, tính khác nhau, tính không đồng dạng - trạng thái khác nhau, trạng thái muôn màu muôn vẻ, tính chất bất đồng, nhiều thứ, mớ, thứ, variety_show</t>
        </is>
      </c>
    </row>
    <row r="20922">
      <c r="A20922" t="inlineStr">
        <is>
          <t>Verschiedene</t>
        </is>
      </c>
      <c r="B20922" t="inlineStr"/>
      <c r="C20922" t="inlineStr"/>
      <c r="D20922" t="inlineStr">
        <is>
          <t>đồ lặt vặt, những thứ lặt vặt</t>
        </is>
      </c>
    </row>
    <row r="20923">
      <c r="A20923" t="inlineStr">
        <is>
          <t>verschiedene</t>
        </is>
      </c>
      <c r="B20923" t="inlineStr"/>
      <c r="C20923" t="inlineStr"/>
      <c r="D20923" t="inlineStr">
        <is>
          <t>vài, riêng, cá nhân, khác nhau - nhiều thứ khác nhau</t>
        </is>
      </c>
    </row>
    <row r="20924">
      <c r="A20924" t="inlineStr">
        <is>
          <t>Verschiedenheit</t>
        </is>
      </c>
      <c r="B20924" t="inlineStr"/>
      <c r="C20924" t="inlineStr"/>
      <c r="D20924" t="inlineStr">
        <is>
          <t>sự khác nhau, tình trạng khác nhau, tính khác nhau, sự chênh lệch, sự bất đồng, mối bất hoà, mối phân tranh, sự cãi nhau, sự chênh lệch về giá cả, dấu phân biệt đặc trưng - hiệu, sai phân - sự không bằng nhau, sự không bình đẳng, sự khác biệt, sự cách biệt, sự không tương ứng - tính nhiều dạng, tính nhiều vẻ, loại khác nhau - sự biến đổi, sự thay đổi, sự sai nhau, biến dạng, biến thể, sự biến thiên, biến dị, biến tấu - trạng thái khác nhau, trạng thái muôn màu muôn vẻ, tính chất bất đồng, nhiều thứ, mớ, thứ, variety_show = die Verschiedenheit +</t>
        </is>
      </c>
    </row>
    <row r="20925">
      <c r="A20925" t="inlineStr">
        <is>
          <t>verschiffen</t>
        </is>
      </c>
      <c r="B20925" t="inlineStr"/>
      <c r="C20925" t="inlineStr"/>
      <c r="D20925" t="inlineStr">
        <is>
          <t>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wieder verschiffen +</t>
        </is>
      </c>
    </row>
    <row r="20926">
      <c r="A20926" t="inlineStr">
        <is>
          <t>Verschiffung</t>
        </is>
      </c>
      <c r="B20926" t="inlineStr"/>
      <c r="C20926" t="inlineStr"/>
      <c r="D20926" t="inlineStr">
        <is>
          <t>sự xếp hàng xuống tàu, sự chở hàng bằng tàu, tàu, thương thuyền, hàng hải = die Verschiffung +</t>
        </is>
      </c>
    </row>
    <row r="20927">
      <c r="A20927" t="inlineStr">
        <is>
          <t>verschimmeln</t>
        </is>
      </c>
      <c r="B20927" t="inlineStr"/>
      <c r="C20927" t="inlineStr"/>
      <c r="D20927" t="inlineStr">
        <is>
          <t>đúc, nặn</t>
        </is>
      </c>
    </row>
    <row r="20928">
      <c r="A20928" t="inlineStr">
        <is>
          <t>verschimmelt</t>
        </is>
      </c>
      <c r="B20928" t="inlineStr"/>
      <c r="C20928" t="inlineStr"/>
      <c r="D20928" t="inlineStr">
        <is>
          <t>bị mốc, lên meo, cũ kỹ, lỗi thời, không đúng mốt, không hợp thời trang, tẻ nhạt, chán ngắt</t>
        </is>
      </c>
    </row>
    <row r="20929">
      <c r="A20929" t="inlineStr">
        <is>
          <t>verschlacken</t>
        </is>
      </c>
      <c r="B20929" t="inlineStr"/>
      <c r="C20929" t="inlineStr"/>
      <c r="D20929" t="inlineStr">
        <is>
          <t>hoá xỉ - kết thành xỉ</t>
        </is>
      </c>
    </row>
    <row r="20930">
      <c r="A20930" t="inlineStr">
        <is>
          <t>verschlafen</t>
        </is>
      </c>
      <c r="B20930" t="inlineStr"/>
      <c r="C20930" t="inlineStr"/>
      <c r="D20930" t="inlineStr">
        <is>
          <t>ngủ lơ mơ, ngủ gà ngủ gật, buồn ngủ, uể oải, thờ thẫn - ngái ngủ, làm buồn ngủ, kém hoạt động, héo nẫu - vừa thức vừa ngủ, mơ mơ màng màng, lặng lẽ, êm đềm, bình lặng - ngủ quá giờ, ngủ quá giấc</t>
        </is>
      </c>
    </row>
    <row r="20931">
      <c r="A20931" t="inlineStr">
        <is>
          <t>Verschlag</t>
        </is>
      </c>
      <c r="B20931" t="inlineStr"/>
      <c r="C20931" t="inlineStr"/>
      <c r="D20931" t="inlineStr">
        <is>
          <t>sự lót ván, sự lát ván, sự đóng bìa cứng, sự ăn cơm tháng, sự ăn cơm trọ, sự lên tàu, sự đáp tau, sự xông vào tấn công, sự nhảy sang tàu - cái nôi, nguồn gốc, gốc, nơi bắt nguồn, giàn giữ tàu, cái khung gạt, thùng đãi vàng, giá để ống nghe - thùng thưa, sọt - chuồng thỏ, lều, chòi, quán, xe goòng - sự chia ra, ngăn phần, liếp ngăn, bức vách ngăn, sự chia cắt đất nước, sự chia tài sản - bút lông chim, bút, ngòi bút, nghề cầm bút, nghề viết văn, bút pháp, văn phong, nhà văn, tác giả, chỗ quây, bâi rào kín, trại đồn điền, của penitentiary, con thiên nga cái</t>
        </is>
      </c>
    </row>
    <row r="20932">
      <c r="A20932" t="inlineStr">
        <is>
          <t>verschlagen</t>
        </is>
      </c>
      <c r="B20932" t="inlineStr"/>
      <c r="C20932" t="inlineStr"/>
      <c r="D20932" t="inlineStr">
        <is>
          <t>xảo quyệt, lắm mưu mẹo, tinh ranh, khéo léo, làm có nghệ thuật - kín đáo, không cởi mở, khó gần, khôn ngoan, láu, không dễ bị lừa, không nhất quyết, có ý thoái thác - - lắm mánh khoé, láu cá, xảo trá - gian ngoan, lắm mưu kế, lắm thủ đoạn - ranh mãnh, mánh lới, quỷ quyệt, giả nhân giả nghĩa, tâm ngẩm tầm ngầm, bí mật, hay đùa ác, hay châm biếm - mưu mẹo, xỏ lá, phức tạp, rắc rối - xo trá, lắm mưu = verschlagen werden +</t>
        </is>
      </c>
    </row>
    <row r="20933">
      <c r="A20933" t="inlineStr">
        <is>
          <t>Verschlagenheit</t>
        </is>
      </c>
      <c r="B20933" t="inlineStr"/>
      <c r="C20933" t="inlineStr"/>
      <c r="D20933" t="inlineStr">
        <is>
          <t>tài khéo léo, kỹ xảo, nghệ thuật, mỹ thuật, mỹ nghệ, nghề đòi hỏi sự khéo léo, thuật, kế, mưu kế - sự mánh khoé, sự láu cá, tính xảo quyệt, tính xảo trá - tính quỷ quyệt, tính gian giảo, sự lắm mưu mẹo, sự tài xoay xở - tính ranh mãnh, tính mánh lới, tính láu cá, tính giả nhân giả nghĩa, tính tâm ngẩm tầm ngầm - tính xo trá</t>
        </is>
      </c>
    </row>
    <row r="20934">
      <c r="A20934" t="inlineStr">
        <is>
          <t>verschlammt</t>
        </is>
      </c>
      <c r="B20934" t="inlineStr"/>
      <c r="C20934" t="inlineStr"/>
      <c r="D20934" t="inlineStr">
        <is>
          <t>lầy bùn, lấy lội, vấy bùn, đầy bùn, lấm bùn, xỉn, xám, xám xịt, đục, đục ngầu, lộn xộn, hỗn độn, không rõ, mập mờ</t>
        </is>
      </c>
    </row>
    <row r="20935">
      <c r="A20935" t="inlineStr">
        <is>
          <t>verschlampen</t>
        </is>
      </c>
      <c r="B20935" t="inlineStr"/>
      <c r="C20935" t="inlineStr"/>
      <c r="D20935">
        <f> verschlampen +</f>
        <v/>
      </c>
    </row>
    <row r="20936">
      <c r="A20936" t="inlineStr">
        <is>
          <t>verschlechtern</t>
        </is>
      </c>
      <c r="B20936" t="inlineStr"/>
      <c r="C20936" t="inlineStr"/>
      <c r="D20936" t="inlineStr">
        <is>
          <t>làm trầm trọng thêm, làm nặng thêm, làm nguy ngập thêm, làm xấu thêm, làm bực mình, làm phát cáu, làm cho tức, chọc tức - làm mất phẩm cách, làm xấu đi, làm đê tiện, làm đê hèn, làm giảm giá trị, làm giảm chất lượng, làm giả - làm hư hỏng, làm cho xấu hơn, hư hỏng đi, giảm giá trị, thành sa đoạ, trở nên xấu hơn - làm suy yếu, làm sút kém, làm hư hại - làm cho tồi hơn, làm cho tệ hơn, thắng, trở nên tồi hơn, trở nên tệ hơn = sich verschlechtern +</t>
        </is>
      </c>
    </row>
    <row r="20937">
      <c r="A20937" t="inlineStr">
        <is>
          <t>verschlechternd</t>
        </is>
      </c>
      <c r="B20937" t="inlineStr"/>
      <c r="C20937" t="inlineStr"/>
      <c r="D20937" t="inlineStr">
        <is>
          <t>có nghĩa xấu</t>
        </is>
      </c>
    </row>
    <row r="20938">
      <c r="A20938" t="inlineStr">
        <is>
          <t>Verschlechterung</t>
        </is>
      </c>
      <c r="B20938" t="inlineStr"/>
      <c r="C20938" t="inlineStr"/>
      <c r="D20938" t="inlineStr">
        <is>
          <t>sự làm trầm trọng thêm, sự làm nặng thêm, sự làm nguy ngập thêm, sự làm xấu thêm, điều làm trầm trọng thêm, điều làm nặng thêm, điều làm nguy ngập thêm, điều làm xấu thêm - sự làm bực mình, sự chọc tức - sự làm mất phẩm cách, sự làm xấu đi, sự làm đê tiện, sự làm giảm giá trị, sự làm giảm chất lượng, sự làm giả - sự làm hư hỏng, sự làm suy đồi, sự làm sa đoạ, sự làm truỵ lạc - sự sa đoạ, sự trở nên xấu hơn</t>
        </is>
      </c>
    </row>
    <row r="20939">
      <c r="A20939" t="inlineStr">
        <is>
          <t>verschleiern</t>
        </is>
      </c>
      <c r="B20939" t="inlineStr"/>
      <c r="C20939" t="inlineStr"/>
      <c r="D20939" t="inlineStr">
        <is>
          <t>nguỵ trang &amp; ) - để cho cỏ mọc lại ở, cho ăn cỏ mọc lại, phủ sương mù, làm mờ đi, che mờ, làm bối rối hoang mang, đầy sương mù, mờ đi, chết vì úng nước, chết vì đẫm sương, phim ảnh - đeo mặt nạ cho, che giấu, giấu giếm, che kín, nguỵ trang bằng lực lượng tương xứng, đứng cản đằng trước, mang mặt nạ giả trang - làm tối, làm mờ, làm không rõ, làm khó hiểu, che khuất - liệm, khâm liệm, giấu, che đậy - che mạng, che, ám, phủ, giấu kín - trùm khăn cho, chy ngoằn ngoèo, lượn, uốn khúc, gợn sóng lăn tăn</t>
        </is>
      </c>
    </row>
    <row r="20940">
      <c r="A20940" t="inlineStr">
        <is>
          <t>verschleiert</t>
        </is>
      </c>
      <c r="B20940" t="inlineStr"/>
      <c r="C20940" t="inlineStr"/>
      <c r="D20940" t="inlineStr">
        <is>
          <t>vỏ, giống như vỏ, khô như vỏ, khô như trấu, có vỏ, khản, khàn, khản tiếng, nói khàn khàn, to khoẻ, vạm vỡ - che mạng, bị che, bị phủ, úp mở, che đậy, che giấu, mờ</t>
        </is>
      </c>
    </row>
    <row r="20941">
      <c r="A20941" t="inlineStr">
        <is>
          <t>Verschleierung</t>
        </is>
      </c>
      <c r="B20941" t="inlineStr"/>
      <c r="C20941" t="inlineStr"/>
      <c r="D20941" t="inlineStr">
        <is>
          <t>cảnh mờ, dáng mập mờ, trạng thái mập mờ, vết mực, vết ố, bết nhơ - sự làm tối đi, sự làm mờ đi, sự làm cho khó hiểu, sự làm mờ tên tuổi đi, sự che khuất, hiện tượng thiên thực - sự che, sự phủ, mạng che mặt, vải mạng, sự che giấu = die Verschleierung +</t>
        </is>
      </c>
    </row>
    <row r="20942">
      <c r="A20942" t="inlineStr">
        <is>
          <t>verschleimt</t>
        </is>
      </c>
      <c r="B20942" t="inlineStr"/>
      <c r="C20942" t="inlineStr"/>
      <c r="D20942" t="inlineStr">
        <is>
          <t>đông nghịt, chật ních, sung huyết</t>
        </is>
      </c>
    </row>
    <row r="20943">
      <c r="A20943" t="inlineStr">
        <is>
          <t>verschleppen</t>
        </is>
      </c>
      <c r="B20943" t="inlineStr"/>
      <c r="C20943" t="inlineStr"/>
      <c r="D20943" t="inlineStr">
        <is>
          <t>làm trở ngại, ngăn chận, làm trở ngại sự thi hành, chặn đứng, chặn cản, hạn chế chi tiêu, hạn chế việc sử dụng, phản đối, gò vào khuôn, rập chữ nổi - trục xuất, phát vãng, đày đi = etwas verschleppen +</t>
        </is>
      </c>
    </row>
    <row r="20944">
      <c r="A20944" t="inlineStr">
        <is>
          <t>Verschleppung</t>
        </is>
      </c>
      <c r="B20944" t="inlineStr"/>
      <c r="C20944" t="inlineStr"/>
      <c r="D20944" t="inlineStr">
        <is>
          <t>sự bắt cóc, sự bắt đi, sự cuỗm đi, sự lừa đem đi, sự giạng ra - sự chở, sự chuyên chở, sự vận chuyển, sự truyền, sự truyền đạt, sự chuyển nhượng, sự sang tên, giấy chuyển nhượng, giấy sang tên, xe cộ - sự trục xuất, sự phát vãng, sự đày - sự kéo dài, sự kéo ra trước, sự duỗi, sự vẽ theo tỷ lệ</t>
        </is>
      </c>
    </row>
    <row r="20945">
      <c r="A20945" t="inlineStr">
        <is>
          <t>verschleudern</t>
        </is>
      </c>
      <c r="B20945" t="inlineStr"/>
      <c r="C20945" t="inlineStr"/>
      <c r="D20945" t="inlineStr">
        <is>
          <t>phung phí, hoang phí, tiêu như phá - bán rẻ hơn - lãng phí, bỏ qua, để lỡ, bỏ hoang, tàn phá, làm hao mòn dần, làm hư hỏng, làm mất phẩm chất, uổng phí, hao mòn, trôi qua = verschleudern +</t>
        </is>
      </c>
    </row>
    <row r="20946">
      <c r="A20946" t="inlineStr">
        <is>
          <t>verschlimmern</t>
        </is>
      </c>
      <c r="B20946" t="inlineStr"/>
      <c r="C20946" t="inlineStr"/>
      <c r="D20946" t="inlineStr">
        <is>
          <t>làm trầm trọng thêm, làm nặng thêm, làm nguy ngập thêm, làm xấu thêm, làm bực mình, làm phát cáu, làm cho tức, chọc tức - làm tăng, làm trầm trọng, làm bực tức, làm cáu tiết, làm tức giận - làm trầm trọng hơn, làm giận điên lên, khích = sich verschlimmern +</t>
        </is>
      </c>
    </row>
    <row r="20947">
      <c r="A20947" t="inlineStr">
        <is>
          <t>verschlimmernd</t>
        </is>
      </c>
      <c r="B20947" t="inlineStr"/>
      <c r="C20947" t="inlineStr"/>
      <c r="D20947" t="inlineStr">
        <is>
          <t>làm trầm trọng thêm, làm nặng thêm, làm nguy ngập thêm, làm xấu thêm, làm bực mình, chọc tức - có nghĩa xấu</t>
        </is>
      </c>
    </row>
    <row r="20948">
      <c r="A20948" t="inlineStr">
        <is>
          <t>Verschlimmerung</t>
        </is>
      </c>
      <c r="B20948" t="inlineStr"/>
      <c r="C20948" t="inlineStr"/>
      <c r="D20948" t="inlineStr">
        <is>
          <t>sự làm trầm trọng thêm, sự làm nặng thêm, sự làm nguy ngập thêm, sự làm xấu thêm, điều làm trầm trọng thêm, điều làm nặng thêm, điều làm nguy ngập thêm, điều làm xấu thêm - sự làm bực mình, sự chọc tức - sự làm hư hỏng, sự làm giảm giá trị, sự sa đoạ, sự trở nên xấu hơn - sự làm tăng, sự làm trầm trọng, sự làm bực tức, sự làm cáu tiết, sự làm tức giận - sự làm trầm trọng hơn, sự làm giận điên lên, sự khích</t>
        </is>
      </c>
    </row>
    <row r="20949">
      <c r="A20949" t="inlineStr">
        <is>
          <t>verschlingen</t>
        </is>
      </c>
      <c r="B20949" t="inlineStr"/>
      <c r="C20949" t="inlineStr"/>
      <c r="D20949" t="inlineStr">
        <is>
          <t>hút, hút thu, hấp thu, miệt mài, mê mải, chăm chú, lôi cuốn, thu hút sự chú ý - sàng, rây, điều tra, xem xét, đóng cửa bằng then, cài chốt, ngốn, nuốt chửng, ăn vội, chạy trốn, chạy lao đi, lồng lên, ly khai, không ủng hộ đường lối của đảng - ăn sống nuốt tươi, cắn xé, ăn ngấu nghiến, đọc ngấu nghiến, nhìn chòng chọc, nhìn như nuốt lấy, nhìn hau háu, tàn phá, phá huỷ, thiêu huỷ - nhận chìm, nhận sâu - kêu gộp gộp, + up) ăn ngấu nghiến, nuốt lấy nuốt để - kết lại với nhau, bện lại, xoắn lại, ken lại, kết hợp chặt chẽ với nhau, ràng buộc với nhau, trộn lẫn với nhau, bện chéo vào nhau - ăn phàm, cướp, giật, tìm kiếm, thèm khát, thèm thuồng - chế giễu, đùa cợt, phỉ báng, hốc - nuốt, chịu đựng, rút, cả tin, tin ngay = verschlingen + = gierig verschlingen +</t>
        </is>
      </c>
    </row>
    <row r="20950">
      <c r="A20950" t="inlineStr">
        <is>
          <t>verschlossen</t>
        </is>
      </c>
      <c r="B20950" t="inlineStr"/>
      <c r="C20950" t="inlineStr"/>
      <c r="D20950"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dành, dành riêng, dành trước, giữ gìn, dự bị, dự trữ - hay giấu giếm, hay giữ kẽ - ít nói, lầm lì - không hay thổ lộ tâm tình = luftdicht verschlossen + = hermetisch verschlossen +</t>
        </is>
      </c>
    </row>
    <row r="20951">
      <c r="A20951" t="inlineStr">
        <is>
          <t>Verschlossenheit</t>
        </is>
      </c>
      <c r="B20951" t="inlineStr"/>
      <c r="C20951" t="inlineStr"/>
      <c r="D20951" t="inlineStr">
        <is>
          <t>sự dự trữ, vật dự trữ, số nhiều) quân dự bị, lực lượng dự trữ, đấu thủ dự bị, sự hạn chế, giới hạn, sự dè dặt, tính dè dặt, sự kín đáo, sự giữ gìn, thái độ lạnh nhạt, sự lânh đạm - khu đất dành riêng</t>
        </is>
      </c>
    </row>
    <row r="20952">
      <c r="A20952" t="inlineStr">
        <is>
          <t>verschlucken</t>
        </is>
      </c>
      <c r="B20952" t="inlineStr"/>
      <c r="C20952" t="inlineStr"/>
      <c r="D20952" t="inlineStr">
        <is>
          <t>nuốt, chịu đựng, rút, cả tin, tin ngay = verschlucken + = sich verschlucken +</t>
        </is>
      </c>
    </row>
    <row r="20953">
      <c r="A20953" t="inlineStr">
        <is>
          <t>verschmachten</t>
        </is>
      </c>
      <c r="B20953" t="inlineStr"/>
      <c r="C20953" t="inlineStr"/>
      <c r="D20953" t="inlineStr">
        <is>
          <t>rang, làm khô nẻ - tiều tuỵ, héo hon, ốm mòn, gầy mòn to pine away), mong muốn thiết tha, ao ước thiết tha, mòn mỏi mong chờ, mong mỏi</t>
        </is>
      </c>
    </row>
    <row r="20954">
      <c r="A20954" t="inlineStr">
        <is>
          <t>verschmelzen</t>
        </is>
      </c>
      <c r="B20954" t="inlineStr"/>
      <c r="C20954" t="inlineStr"/>
      <c r="D20954" t="inlineStr">
        <is>
          <t>hỗn hống hoá, trộn, pha trộn, trộn lẫn, hỗn hợp, hợp nhất - hàn, gắn chặt, cố kết, chịu hàn</t>
        </is>
      </c>
    </row>
    <row r="20955">
      <c r="A20955" t="inlineStr">
        <is>
          <t>Verschmelzung</t>
        </is>
      </c>
      <c r="B20955" t="inlineStr"/>
      <c r="C20955" t="inlineStr"/>
      <c r="D20955" t="inlineStr">
        <is>
          <t>sự hỗn hồng hoá, sự pha trộn, sự trộn lẫn, sự hỗn hợp, sự hợp nhất - sự liền lại, sự hợp lại, sự liên kết, sự thống nhất, sự chập, sự ráp dính - sự làm cho chảy ra, sự nấu chảy ra, sự hỗn hợp lại bằng cách nấu chảy ra, sự liên hiệp = die Verschmelzung +</t>
        </is>
      </c>
    </row>
    <row r="20956">
      <c r="A20956" t="inlineStr">
        <is>
          <t>verschmieren</t>
        </is>
      </c>
      <c r="B20956" t="inlineStr"/>
      <c r="C20956" t="inlineStr"/>
      <c r="D20956" t="inlineStr">
        <is>
          <t>làm mờ đi, che mờ - trát lên, phết lên, xây vách đất, bôi bẩn, bôi bác, bôi màu lem nhem, vẽ bôi bác, vẽ lem nhem, che đậy - làm vấy bẩn, làm đốm bẩn, làm hoen ố, làm mờ, làm tối, nói xấu, bôi nhọ, đánh bại, đánh gục hắn, chặn đứng - làm bẩn, làm dơ, làm nhoè, làm hại, làm tổn thương, mờ, nhoè - vấy bẩn, dễ bẩn, cho ăn cỏ tươi = verschmieren + = verschmieren +</t>
        </is>
      </c>
    </row>
    <row r="20957">
      <c r="A20957" t="inlineStr">
        <is>
          <t>verschmutzen</t>
        </is>
      </c>
      <c r="B20957" t="inlineStr"/>
      <c r="C20957" t="inlineStr"/>
      <c r="D20957" t="inlineStr">
        <is>
          <t>làm bẩn, làm ô uế, làm nhiễm, làm hư hỏng - làm dơ, làm vấy bùn, thành dơ bẩn, thành bẩn thỉu - trở nên bẩn, trở nên hôi thối, va chạm, đụng chạm, bị tắc nghẽn, bị vướng, bị rối, chơi trái luật, chơi ăn gian, chơi xấu, làm xấu, làm dơ bẩn, làm nhơ nhuốc, đụng chạm vào, va chạm vào - làm tắc nghẽn, làm rối - làm mất thiêng liêng, làm nhơ bẩn, làm sa đoạ - vấy bẩn, dễ bẩn, cho ăn cỏ tươi</t>
        </is>
      </c>
    </row>
    <row r="20958">
      <c r="A20958" t="inlineStr">
        <is>
          <t>verschmutzt</t>
        </is>
      </c>
      <c r="B20958" t="inlineStr"/>
      <c r="C20958" t="inlineStr"/>
      <c r="D20958" t="inlineStr">
        <is>
          <t>có váng, có bọt, cặn bã</t>
        </is>
      </c>
    </row>
    <row r="20959">
      <c r="A20959" t="inlineStr">
        <is>
          <t>verschnaufen</t>
        </is>
      </c>
      <c r="B20959" t="inlineStr"/>
      <c r="C20959" t="inlineStr"/>
      <c r="D20959" t="inlineStr">
        <is>
          <t>hít, thở, thốt ra, nói lộ ra, thở ra, truyền thổi vào, biểu lộ, toát ra, tỏ ra, để cho thở, để cho lấy hơi, làm hết hơi, làm mệt đứt hơi, hô hấp, sống, hình như còn sống, thổi nhẹ - nói nhỏ, nói thì thào, nói lên = sich verschnaufen + = verschnaufen lassen +</t>
        </is>
      </c>
    </row>
    <row r="20960">
      <c r="A20960" t="inlineStr">
        <is>
          <t>Verschnaufpause</t>
        </is>
      </c>
      <c r="B20960" t="inlineStr"/>
      <c r="C20960" t="inlineStr"/>
      <c r="D20960" t="inlineStr">
        <is>
          <t>sinh vật, người sống, bài tập thở, lúc nghỉ xả hơi, ống thông hơi, ống thông gió, bình thở, máy thở</t>
        </is>
      </c>
    </row>
    <row r="20961">
      <c r="A20961" t="inlineStr">
        <is>
          <t>verschneiden</t>
        </is>
      </c>
      <c r="B20961" t="inlineStr"/>
      <c r="C20961" t="inlineStr"/>
      <c r="D20961" t="inlineStr">
        <is>
          <t>thiến</t>
        </is>
      </c>
    </row>
    <row r="20962">
      <c r="A20962" t="inlineStr">
        <is>
          <t>verschneit</t>
        </is>
      </c>
      <c r="B20962" t="inlineStr"/>
      <c r="C20962" t="inlineStr"/>
      <c r="D20962" t="inlineStr">
        <is>
          <t>đầy tuyết, phủ tuyết, nhiều tuyết</t>
        </is>
      </c>
    </row>
    <row r="20963">
      <c r="A20963" t="inlineStr">
        <is>
          <t>verschoben</t>
        </is>
      </c>
      <c r="B20963" t="inlineStr"/>
      <c r="C20963" t="inlineStr"/>
      <c r="D20963">
        <f> verschoben werden +</f>
        <v/>
      </c>
    </row>
    <row r="20964">
      <c r="A20964" t="inlineStr">
        <is>
          <t>verschreiben</t>
        </is>
      </c>
      <c r="B20964" t="inlineStr"/>
      <c r="C20964" t="inlineStr"/>
      <c r="D20964">
        <f> verschreiben + = verschreiben + = sich verschreiben +</f>
        <v/>
      </c>
    </row>
    <row r="20965">
      <c r="A20965" t="inlineStr">
        <is>
          <t>Verschrobenheit</t>
        </is>
      </c>
      <c r="B20965" t="inlineStr"/>
      <c r="C20965" t="inlineStr"/>
      <c r="D20965" t="inlineStr">
        <is>
          <t>sợi dọc, dây kéo thuyền, đất bồi, đất phù sa, trạng thái oằn, trạng thái vênh, sự sai lạc, sự suy đốn, sự sa đoạ tinh thần</t>
        </is>
      </c>
    </row>
    <row r="20966">
      <c r="A20966" t="inlineStr">
        <is>
          <t>verschrotten</t>
        </is>
      </c>
      <c r="B20966" t="inlineStr"/>
      <c r="C20966" t="inlineStr"/>
      <c r="D20966" t="inlineStr">
        <is>
          <t>đập vụn ra, thải ra, loại ra, bỏ đi, ẩu đả, đánh nhau</t>
        </is>
      </c>
    </row>
    <row r="20967">
      <c r="A20967" t="inlineStr">
        <is>
          <t>verschuldet</t>
        </is>
      </c>
      <c r="B20967" t="inlineStr"/>
      <c r="C20967" t="inlineStr"/>
      <c r="D20967" t="inlineStr">
        <is>
          <t>mắc nợ, mang ơn, đội ơn, hàm ơn = verschuldet +</t>
        </is>
      </c>
    </row>
    <row r="20968">
      <c r="A20968" t="inlineStr">
        <is>
          <t>Verschuldung</t>
        </is>
      </c>
      <c r="B20968" t="inlineStr"/>
      <c r="C20968" t="inlineStr"/>
      <c r="D20968" t="inlineStr">
        <is>
          <t>tình trạng không trả được nợ</t>
        </is>
      </c>
    </row>
    <row r="20969">
      <c r="A20969" t="inlineStr">
        <is>
          <t>Verschweigen</t>
        </is>
      </c>
      <c r="B20969" t="inlineStr"/>
      <c r="C20969" t="inlineStr"/>
      <c r="D20969" t="inlineStr">
        <is>
          <t>sự giấu giếm, sự che giấu, sự che đậy, chỗ ẩn náu, chỗ giấu giếm</t>
        </is>
      </c>
    </row>
    <row r="20970">
      <c r="A20970" t="inlineStr">
        <is>
          <t>verschweigen</t>
        </is>
      </c>
      <c r="B20970" t="inlineStr"/>
      <c r="C20970" t="inlineStr"/>
      <c r="D20970" t="inlineStr">
        <is>
          <t>chặn, triệt, đàn áp, bỏ, cấm, cấm hoạt động, nín, nén, cầm lại, giữ kín, lấp liếm, ỉm đi - từ chối không làm, từ chối không cho, giấu, ngăn cn, giữ lại, chiếm giữ = verschweigen +</t>
        </is>
      </c>
    </row>
    <row r="20971">
      <c r="A20971" t="inlineStr">
        <is>
          <t>verschwenden</t>
        </is>
      </c>
      <c r="B20971" t="inlineStr"/>
      <c r="C20971" t="inlineStr"/>
      <c r="D20971" t="inlineStr">
        <is>
          <t>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xua tan, làm tiêu tan, tiêu mòn, làm hao mòn, uổng phí, làm tản mạn, làm lãng, nội động từ, tiêu tan, chơi bời phóng đãng - ăn uống tục, ăn uống tham lam, tiêu hết tiền vào việc ăn uống lu bù - tiêu hoang, tiêu rộng rãi, hào phóng - - tiêu, tiêu pha, dùng, tốn, qua, sống qua, làm dịu đi, làm nguôi đi, làm hết đà, làm hết, làm kiệt, tiêu phí, gãy, mất, tiêu tiền, tàn, hết, đẻ trứng - hoang phí, tiêu như phá - lãng phí, bỏ qua, để lỡ, bỏ hoang, tàn phá, làm hao mòn dần, làm hư hỏng, làm mất phẩm chất, hao mòn, trôi qua = verschwenden + = verschwenden + = sinnlos verschwenden +</t>
        </is>
      </c>
    </row>
    <row r="20972">
      <c r="A20972" t="inlineStr">
        <is>
          <t>Verschwender</t>
        </is>
      </c>
      <c r="B20972" t="inlineStr"/>
      <c r="C20972" t="inlineStr"/>
      <c r="D20972" t="inlineStr">
        <is>
          <t>người tiêu dùng, người tiêu thụ - người hoang toàng, người ăn tiêu phung phí - người ăn tiêu hoang phí, người vung tay quá trán, hoang phí, vung tay quá trán - người tiêu phung phí, người hoang phí - người lãng phí, phế phẩm, sản phẩm hỏng, người vô dụng - waster, lưu manh, cặn bã của xã hội, trẻ sống cầu bơ cầu bất</t>
        </is>
      </c>
    </row>
    <row r="20973">
      <c r="A20973" t="inlineStr">
        <is>
          <t>verschwenderisch</t>
        </is>
      </c>
      <c r="B20973" t="inlineStr"/>
      <c r="C20973" t="inlineStr"/>
      <c r="D20973" t="inlineStr">
        <is>
          <t>quá mức, quá độ, quá cao, phung phí, ngông cuồng, vô lý - sum sê, um tùm, phong phú, phồn thịnh, hoa mỹ - sang trọng, lộng lẫy, xa hoa, xa xỉ, ưa khoái lạc, thích xa hoa, thích xa xỉ - giàu có - phóng đãng, trác táng, hoang toàng, phá của - - - không tiết kiệm, hoang phí, xa hoa lãng phí - không thưng, không tha thứ = verschwenderisch + = verschwenderisch sein +</t>
        </is>
      </c>
    </row>
    <row r="20974">
      <c r="A20974" t="inlineStr">
        <is>
          <t>verschwendet</t>
        </is>
      </c>
      <c r="B20974" t="inlineStr"/>
      <c r="C20974" t="inlineStr"/>
      <c r="D20974" t="inlineStr">
        <is>
          <t>lãng phí, bỏ qua, để lỡ, bỏ hoang, tàn phá, làm hao mòn dần, làm hư hỏng, làm mất phẩm chất, uổng phí, hao mòn, trôi qua = nutzlos verschwendet werden +</t>
        </is>
      </c>
    </row>
    <row r="20975">
      <c r="A20975" t="inlineStr">
        <is>
          <t>Verschwendung</t>
        </is>
      </c>
      <c r="B20975" t="inlineStr"/>
      <c r="C20975" t="inlineStr"/>
      <c r="D20975" t="inlineStr">
        <is>
          <t>sự xua tan, sự tiêu tan, sự phung phí, sự tiêu mòn, sự uổng phí, sự không tập trung, sự chơi bời phóng đãng, cuộc sống phóng đãng - giá đắt, sự đắt đỏ - tính quá mức, tính quá độ, tính quá cao, tính hay phung phí, sự tiêu pha phung phí, hành động ngông cuồng, lời nói vô lý - tính hay xài phí, tính hoang toàng - sự hoang phí, tính rộng rãi, tính hào phóng - sự phóng đãng, sự trác táng, sự hoang toàng, sự phá của - sự có nhiều, sự thừa thãi, sự dồi dào, sự vô khối profuseness) - tính không tiết kiệm, tính hoang phí, tinh xa hoa lãng phí - sự hao phí, sự lãng phí, sự mất mát, sự phí phạm, số lượng hao hụt, số lãng phí - sa mạc, vùng hoang vu, đất hoang, rác rưởi, thức ăn thừa, vật thải ra, vật vô giá trị không dùng nữa</t>
        </is>
      </c>
    </row>
    <row r="20976">
      <c r="A20976" t="inlineStr">
        <is>
          <t>Verschwendungssucht</t>
        </is>
      </c>
      <c r="B20976" t="inlineStr"/>
      <c r="C20976" t="inlineStr"/>
      <c r="D20976" t="inlineStr">
        <is>
          <t>tính quá mức, tính quá độ, tính quá cao, tính hay phung phí, sự tiêu pha phung phí, hành động ngông cuồng, lời nói vô lý</t>
        </is>
      </c>
    </row>
    <row r="20977">
      <c r="A20977" t="inlineStr">
        <is>
          <t>verschwiegen</t>
        </is>
      </c>
      <c r="B20977" t="inlineStr"/>
      <c r="C20977" t="inlineStr"/>
      <c r="D20977"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thận trọng, biết suy xét, khôn ngoan - thầm kín, riêng tư, kín mồm kín miệng, khuất nẻo, cách biệt - hay giấu giếm, hay giữ kẽ = verschwiegen + = verschwiegen sein +</t>
        </is>
      </c>
    </row>
    <row r="20978">
      <c r="A20978" t="inlineStr">
        <is>
          <t>Verschwiegenheit</t>
        </is>
      </c>
      <c r="B20978" t="inlineStr"/>
      <c r="C20978" t="inlineStr"/>
      <c r="D20978" t="inlineStr">
        <is>
          <t>sự tự do làm theo ý mình, sự thận trọng, sự suy xét khôn ngoan - tính trầm lặng, tính ít nói, tính dè dặt kín đáo trong lời nói - tính kín đáo, sự giữ bí mật, sự giấu giếm, sự bí mật - sự lặng thinh, sự nín lặng, sự im hơi lặng tiếng, sự lãng quên, sự yên lặng, sự yên tĩnh, sự tĩnh mịch = der Mangel an Verschwiegenheit + = unter dem Siegel der Verschwiegenheit +</t>
        </is>
      </c>
    </row>
    <row r="20979">
      <c r="A20979" t="inlineStr">
        <is>
          <t>verschwimmen</t>
        </is>
      </c>
      <c r="B20979" t="inlineStr"/>
      <c r="C20979" t="inlineStr"/>
      <c r="D20979">
        <f> verschwimmen +</f>
        <v/>
      </c>
    </row>
    <row r="20980">
      <c r="A20980" t="inlineStr">
        <is>
          <t>Verschwinden</t>
        </is>
      </c>
      <c r="B20980" t="inlineStr"/>
      <c r="C20980" t="inlineStr"/>
      <c r="D20980" t="inlineStr">
        <is>
          <t>sự biến đi, sự biến mất - sự qua, sự trôi qua - sự tiêu tan = das plötzliche Verschwinden +</t>
        </is>
      </c>
    </row>
    <row r="20981">
      <c r="A20981" t="inlineStr">
        <is>
          <t>verschwinden</t>
        </is>
      </c>
      <c r="B20981" t="inlineStr"/>
      <c r="C20981" t="inlineStr"/>
      <c r="D20981" t="inlineStr">
        <is>
          <t>biến đi, biến mất - làm bay hơi, làm khô, bay hơi, tan biến, chết - đi, đi lên, đi qua, đi ngang qua, trải qua, chuyển qua, truyền, trao, đưa, chuyển sang, biến thành, trở thành, đổi thành, qua đi, mất đi,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verschwinden + = verschwinden lassen + = spurlos verschwinden + = allmählich verschwinden +</t>
        </is>
      </c>
    </row>
    <row r="20982">
      <c r="A20982" t="inlineStr">
        <is>
          <t>verschwindend</t>
        </is>
      </c>
      <c r="B20982" t="inlineStr"/>
      <c r="C20982" t="inlineStr"/>
      <c r="D20982" t="inlineStr">
        <is>
          <t>chóng phai mờ, phù du, vi phân - không dùng nữa, cổ xưa, cũ, đã lỗi thời, đã quá hạn, teo đi = verschwindend klein +</t>
        </is>
      </c>
    </row>
    <row r="20983">
      <c r="A20983" t="inlineStr">
        <is>
          <t>verschwitzt</t>
        </is>
      </c>
      <c r="B20983" t="inlineStr"/>
      <c r="C20983" t="inlineStr"/>
      <c r="D20983" t="inlineStr">
        <is>
          <t>đầy mồ hôi, đẫm mồ hôi, như mồ hôi, làm đổ mồ hôi</t>
        </is>
      </c>
    </row>
    <row r="20984">
      <c r="A20984" t="inlineStr">
        <is>
          <t>verschwollen</t>
        </is>
      </c>
      <c r="B20984" t="inlineStr"/>
      <c r="C20984" t="inlineStr"/>
      <c r="D20984" t="inlineStr">
        <is>
          <t>sưng phồng, phình ra, căng ra</t>
        </is>
      </c>
    </row>
    <row r="20985">
      <c r="A20985" t="inlineStr">
        <is>
          <t>verschwommen</t>
        </is>
      </c>
      <c r="B20985" t="inlineStr"/>
      <c r="C20985" t="inlineStr"/>
      <c r="D20985" t="inlineStr">
        <is>
          <t>tối nghĩa, không rõ ràng, mơ hồ, nước đôi, nhập nhằng - mờ, không nhìn rõ, lờ mờ, không minh mẫn, u mê, đần độn - mờ mắt - tối mờ mờ, nhìn không rõ, nghe không rõ, đục, không rõ rệt, mập mờ, xỉn, không tươi, không sáng - sờn, xơ, xoắn, xù, mờ nhạt - - phảng phất - mù sương, đầy sương mù, không rõ, không minh bạch - lầy bùn, lấy lội, vấy bùn, đầy bùn, lấm bùn, xám, xám xịt, đục ngầu, lộn xộn, hỗn độn - âm u, u ám, mờ đục, tinh vân, giống tinh vân - tối, có bóng tối, có bóng râm, không thực, mờ ảo, mờ mờ - dày, đặc - lơ đãng</t>
        </is>
      </c>
    </row>
    <row r="20986">
      <c r="A20986" t="inlineStr">
        <is>
          <t>Verschwommenheit</t>
        </is>
      </c>
      <c r="B20986" t="inlineStr"/>
      <c r="C20986" t="inlineStr"/>
      <c r="D20986" t="inlineStr">
        <is>
          <t>cảnh mờ, dáng mập mờ, trạng thái mập mờ, vết mực, vết ố, bết nhơ - sự không rõ ràng, sự phảng phất, sự lờ mờ - tính chất đục, tính chất dày, tính chất đặc, tính chất mập mờ, tính chất lộn xộn</t>
        </is>
      </c>
    </row>
    <row r="20987">
      <c r="A20987" t="inlineStr">
        <is>
          <t>Verse</t>
        </is>
      </c>
      <c r="B20987" t="inlineStr"/>
      <c r="C20987" t="inlineStr"/>
      <c r="D20987" t="inlineStr">
        <is>
          <t>tiếng leng keng, tiếng xủng xoảng, sự lặp âm, câu thơ nhiều âm điệp, câu thơ có nhiều vần điệp, Ai-len, Uc xe hai bánh có mui</t>
        </is>
      </c>
    </row>
    <row r="20988">
      <c r="A20988" t="inlineStr">
        <is>
          <t>Versehen</t>
        </is>
      </c>
      <c r="B20988" t="inlineStr"/>
      <c r="C20988" t="inlineStr"/>
      <c r="D20988" t="inlineStr">
        <is>
          <t>sự lầm lạc, phút lầm lạc, sự kém trí khôn, sự loạn trí, sự khác thường, quang sai, tính sai - sự rủi ro, tai nạn, tai biến, sự tình cờ, sự ngẫu nhiên, cái phụ, cái không chủ yếu, sự gồ ghề, sự khấp khểnh, dấu thăng giáng bất thường - sự sai lầm, sự sai sót, lỗi, ý kiến sai lầm, tình trạng sai lầm, sai số, độ sai, sự vi phạm, sự mất thích ứng - sự thiếu sót, khuyết điểm, điểm lầm lỗi, tội lỗi, sự để mất hơi con mồi, phay, đứt đoạn, sự rò, sự lạc, sự hỏng, sự hư hỏng, sự giao bóng nhầm ô, quả bóng giao nhầm ô - sự vô ý, sự không chú ý, sự thiếu thận trọng, sự sơ xuất, sự cẩu thả, sự không cố ý, sự không chủ tâm - sự lầm lẫn, sự sa ngâ, sự suy đồi, sự truỵ lạc, khoảng, quãng, lát, hồi, sự mất hiệu lực, sự mất quyền lợi, sự giảm độ nhiệt, sự giảm áp suất, dòng chảy nhẹ - sai lầm, lỗi lầm - sự quên sót, điều lầm lỗi, sự bỏ đi, sự giám sát, sự giám thị - sự trượt chân, sự lỡ, sự sơ suất, áo gối, áo choàng, váy trong, coocxê, tạp dề, dây xích chó, bến tàu, chỗ đóng tàu, chỗ sửa chữa tàu, miếng giấy nhỏ, mảnh gỗ nhỏ, thanh gỗ dẹt, cành ghép - mầm ghép, cành giâm, nước áo, buồng sau sân khấu, quần xi líp, cá bơn con, bản in thử - cuộc đi chơi, cuộc dạo chơi, cuộc du ngoạn, chuyến đi, cuộc hành trình, sự vượt biển, bước nhẹ, bước trật, bước hụt, sự vấp, sự hụt chân, sai sót, sự nói lỡ lời, sự ngáng, sự ngoéo chân - cái ngáng, cái ngoéo chân, mẻ cá câu được, sự nhả, thiết bị nhả = aus Versehen +</t>
        </is>
      </c>
    </row>
    <row r="20989">
      <c r="A20989" t="inlineStr">
        <is>
          <t>versehen</t>
        </is>
      </c>
      <c r="B20989" t="inlineStr"/>
      <c r="C20989" t="inlineStr"/>
      <c r="D20989" t="inlineStr">
        <is>
          <t>dỡ, dỡ hàng, nổ, phóng, bắn, đuổi ra, thải hồi, tha, thả, cho ra, cho về, giải tán, giải ngũ, tuôn ra, tháo ra, tiết ra, bốc ra, đổ ra, chảy ra, trả hết, thanh toán, làm xong, hoàn thành, làm phai - tẩy, phục quyền, tháo điện, huỷ bỏ - làm, thực hiện, thi hành, cử hành, biểu diễn, trình bày, đóng, đóng một vai = versehen + = versehen mit + = sich versehen + = nicht versehen +</t>
        </is>
      </c>
    </row>
    <row r="20990">
      <c r="A20990" t="inlineStr">
        <is>
          <t>versehentlich</t>
        </is>
      </c>
      <c r="B20990" t="inlineStr"/>
      <c r="C20990" t="inlineStr"/>
      <c r="D20990" t="inlineStr">
        <is>
          <t>tình cờ, ngẫu nhiên, bất ngờ, phụ, phụ thuộc, không chủ yếu - - vô ý, không chú ý, thiếu thận trọng, sơ xuất, cẩu thả, không cố ý, không chủ tâm - không định trước, không dè = versehentlich abschneiden +</t>
        </is>
      </c>
    </row>
    <row r="20991">
      <c r="A20991" t="inlineStr">
        <is>
          <t>Versemachen</t>
        </is>
      </c>
      <c r="B20991" t="inlineStr"/>
      <c r="C20991" t="inlineStr"/>
      <c r="D20991" t="inlineStr">
        <is>
          <t>phép làm thơ, lối thơ, luật thơ, sự chuyển thành thơ, sự viết bằng thơ</t>
        </is>
      </c>
    </row>
    <row r="20992">
      <c r="A20992" t="inlineStr">
        <is>
          <t>Versemacher</t>
        </is>
      </c>
      <c r="B20992" t="inlineStr"/>
      <c r="C20992" t="inlineStr"/>
      <c r="D20992" t="inlineStr">
        <is>
          <t>người làm thơ, người biết làm thơ</t>
        </is>
      </c>
    </row>
    <row r="20993">
      <c r="A20993" t="inlineStr">
        <is>
          <t>Versen</t>
        </is>
      </c>
      <c r="B20993" t="inlineStr"/>
      <c r="C20993" t="inlineStr"/>
      <c r="D20993" t="inlineStr">
        <is>
          <t>poetic, viết bằng thơ = in Versen ausdrücken +</t>
        </is>
      </c>
    </row>
    <row r="20994">
      <c r="A20994" t="inlineStr">
        <is>
          <t>versendbar</t>
        </is>
      </c>
      <c r="B20994" t="inlineStr"/>
      <c r="C20994" t="inlineStr"/>
      <c r="D20994" t="inlineStr">
        <is>
          <t>có thể chuyên chở được, có thể vận chuyển được, có thể bị kết tội đi đày, có thể đưa đến tội đi đày</t>
        </is>
      </c>
    </row>
    <row r="20995">
      <c r="A20995" t="inlineStr">
        <is>
          <t>Versenden</t>
        </is>
      </c>
      <c r="B20995" t="inlineStr"/>
      <c r="C20995" t="inlineStr"/>
      <c r="D20995" t="inlineStr">
        <is>
          <t>sự chuyên chở, sự vận tải, sự đưa đi đày, sự đày ải, tội đày, phiếu vận tải, vé</t>
        </is>
      </c>
    </row>
    <row r="20996">
      <c r="A20996" t="inlineStr">
        <is>
          <t>versenden</t>
        </is>
      </c>
      <c r="B20996" t="inlineStr"/>
      <c r="C20996" t="inlineStr"/>
      <c r="D20996" t="inlineStr">
        <is>
          <t>gửi đi, sai phái đi, đánh chết tươi, giết đi, khử, kết liễu cuộc đời, giải quyết nhanh gọn, làm gấp, ăn khẩn trương, ăn gấp, làm nhanh gọn - xúc tiến, đẩy mạnh, gửi, gửi chuyển tiếp - xếp xuống tàu, cho xuống tàu, gửi bằng tàu thuỷ, chở bằng tàu thuỷ, gửi bằng xe lửa, chở bằng xe lửa, gửi bằng máy bay, chở bằng máy bay, thuê làm trên tàu thuỷ, gắn vào tàu - lắp vào thuyền, đuổi đi, tống khứ, đi tàu, xuống tàu, làm việc trên tàu - chuyên chở, vận tải, gây xúc cảm mạnh, đày, kết tội phát vãng = versenden +</t>
        </is>
      </c>
    </row>
    <row r="20997">
      <c r="A20997" t="inlineStr">
        <is>
          <t>Versendung</t>
        </is>
      </c>
      <c r="B20997" t="inlineStr"/>
      <c r="C20997" t="inlineStr"/>
      <c r="D20997" t="inlineStr">
        <is>
          <t>sự chở, sự chuyên chở, sự vận chuyển, sự truyền, sự truyền đạt, sự chuyển nhượng, sự sang tên, giấy chuyển nhượng, giấy sang tên, xe cộ - sự gửi đi, sự sai phái đi, sự đánh chết tươi, sự giết đi, sự khử, sự kết liễu cuộc đời, sự giải quyết nhanh gọn, sự làm gấp, sự khẩn trương, sự nhanh gọn, bản thông điệp - bản thông báo, hãng vận tải hàng hoá - sự xếp hàng xuống tàu, sự chở hàng bằng tàu, tàu, thương thuyền, hàng hải - sự vận tải, sự đưa đi đày, sự đày ải, tội đày, phiếu vận tải, vé = die Versendung +</t>
        </is>
      </c>
    </row>
    <row r="20998">
      <c r="A20998" t="inlineStr">
        <is>
          <t>Versengen</t>
        </is>
      </c>
      <c r="B20998" t="inlineStr"/>
      <c r="C20998" t="inlineStr"/>
      <c r="D20998" t="inlineStr">
        <is>
          <t>sự làm nổ tung, sự phá bằng thuốc nổ, sự làm tan vỡ - sự cháy sém, chỗ cháy sém</t>
        </is>
      </c>
    </row>
    <row r="20999">
      <c r="A20999" t="inlineStr">
        <is>
          <t>versengen</t>
        </is>
      </c>
      <c r="B20999" t="inlineStr"/>
      <c r="C20999" t="inlineStr"/>
      <c r="D20999" t="inlineStr">
        <is>
          <t>đốt, đốt cháy, thiêu, thắp, nung, làm bỏng, chịu hậu quả của sự khinh suất, chuốc lấy vạ vào thân vì dính vào công việc người, đóng dấu bằng sắt nung, làm rám - làm sạm, làm cháy, làm khê, ăn mòn, sử dụng năng lượng nguyên tử, cháy, bỏng, rừng rực, bừng bừng, gần tìm thấy, gần tìm ra, dính chảo, khê - đốt thành than, hoá thành than - rang, làm khô nẻ - làm cháy sém, đốt sạch phá, phá sạch, tiêu thổ, làm đau lòng, xỉ vả làm đau lòng, đay nghiến làm đau lòng, nói mỉa làm đau lòng, bị cháy sém, mở hết tốc lực - làm khô, làm héo, làm cho chai đi, làm vỡ, làm nổ tung, khô héo đi - đốt sém, thui, làm tổn thương, làm tổn hại, cháy sém</t>
        </is>
      </c>
    </row>
    <row r="21000">
      <c r="A21000" t="inlineStr">
        <is>
          <t>versengt</t>
        </is>
      </c>
      <c r="B21000" t="inlineStr"/>
      <c r="C21000" t="inlineStr"/>
      <c r="D21000" t="inlineStr">
        <is>
          <t>thiêu, đốt, làm cháy sém, đốt sạch phá, phá sạch, tiêu thổ, làm đau lòng, xỉ vả làm đau lòng, đay nghiến làm đau lòng, nói mỉa làm đau lòng, bị cháy sém, mở hết tốc lực</t>
        </is>
      </c>
    </row>
    <row r="21001">
      <c r="A21001" t="inlineStr">
        <is>
          <t>versenkbar</t>
        </is>
      </c>
      <c r="B21001" t="inlineStr"/>
      <c r="C21001" t="inlineStr"/>
      <c r="D21001" t="inlineStr">
        <is>
          <t>có thể chìm được</t>
        </is>
      </c>
    </row>
    <row r="21002">
      <c r="A21002" t="inlineStr">
        <is>
          <t>versenken</t>
        </is>
      </c>
      <c r="B21002" t="inlineStr"/>
      <c r="C21002" t="inlineStr"/>
      <c r="D21002" t="inlineStr">
        <is>
          <t>làm tàn, làm khô héo, làm thui chột, làm nổ tung, phá, phá hoại, làm tan vỡ, làm mất danh dự, gây hoạ, nguyền rủa - khoét loe miệng, đóng vào lỗ khoét loe miệng, bắt vào lỗ khoét loe miệng - nhúng, nhận chìm, ngâm, ngâm vào nước để rửa tội, chôn vào, chôn vùi, mắc vào, đắm chìm vào, ngập vào, mải mê vào - đục lõm vào, đào hốc, để ở nơi sâu kín, để vào hốc tường..., ngừng họp, hoãn lại - đột kích và tàn sát, bắn chìm, đánh đắm, khử - chìm, hạ thấp, xuống thấp, cụt, mất dần, lắng xuống, lún xuống, hõm vào, hoắm vào, xuyên vào, ăn sâu vào, ngập sâu vào, thấm vào, chìm đắm, làm chìm, hạ xuống, làm thấp xuống - để ngả xuống, để rủ xuống, đào, khoan, khắc, giấu - dìm xuống nước, nhận chìm xuống nước, làm ngập nước, làm lụt, lặn = versenken + = sich versenken + = sich in etwas versenken +</t>
        </is>
      </c>
    </row>
    <row r="21003">
      <c r="A21003" t="inlineStr">
        <is>
          <t>Versenkung</t>
        </is>
      </c>
      <c r="B21003" t="inlineStr"/>
      <c r="C21003" t="inlineStr"/>
      <c r="D21003" t="inlineStr">
        <is>
          <t>sự chìm, sự đánh chìm, sự hạ xuống, sự tụt xuống, sự lún xuống, sự sa lầy, sự đào giếng, sự đầu tư, sự nôn nao - đồ đạc quần áo, đồ dùng riêng, hành lý, đá trap traprock), bẫy, cạm bẫy &amp; ), trap-door, Xifông, ống chữ U, máy tung bóng để tập bắn, máy tung chim để tập bắn, xe hai bánh, cảnh sát - mật thám, nhạc khí gõ, cái mồm = die Versenkung + = in der Versenkung verschwinden +</t>
        </is>
      </c>
    </row>
    <row r="21004">
      <c r="A21004" t="inlineStr">
        <is>
          <t>Versenkungseinrichtung</t>
        </is>
      </c>
      <c r="B21004" t="inlineStr"/>
      <c r="C21004" t="inlineStr"/>
      <c r="D21004" t="inlineStr">
        <is>
          <t>ma hút máu, ma cà rồng, kẻ hút máu, kẻ bóc lột, dơi quỷ vampire bat), cửa sập vampire trap), người đàn bà mồi chài đàn ông</t>
        </is>
      </c>
    </row>
    <row r="21005">
      <c r="A21005" t="inlineStr">
        <is>
          <t>versessen</t>
        </is>
      </c>
      <c r="B21005" t="inlineStr"/>
      <c r="C21005" t="inlineStr"/>
      <c r="D21005" t="inlineStr">
        <is>
          <t>kiên quyết, đeo đuổi, miệt mài, mải mê, chăm chú, sôi nôi, hăm hở, đầy nhiệt tình - điên, cuồng, mất trí, bực dọc, bực bội, say mê, ham mê, tức giận, giận dữ, nổi giận - sung sướng vô ngần, mê ly, để hết tâm trí vào - nghiêm nghị, nghiêm trang, cố định, chầm chậm, bất động, đã định, cố ý, nhất định, không thay đổi, đã sửa soạn trước, sẵn sàng, đẹp - dại, hoang rừng, chưa thuần, chưa dạn người, man rợ, man di, chưa văn minh, hoang vu, không người ở, dữ dội, b o táp, rối, lộn xộn, lung tung, điên cuồng, nhiệt liệt, ngông cuồng - rồ dại, liều mạng, thiếu đắn đo suy nghĩ, bừa b i, tự do, phóng túng, lêu lổng, vu v = versessen sein + = auf etwas versessen sein +</t>
        </is>
      </c>
    </row>
    <row r="21006">
      <c r="A21006" t="inlineStr">
        <is>
          <t>versetzen</t>
        </is>
      </c>
      <c r="B21006" t="inlineStr"/>
      <c r="C21006" t="inlineStr"/>
      <c r="D21006" t="inlineStr">
        <is>
          <t>đổi chỗ, dời chỗ, chuyển chỗ, thải ra, cách chức, chiếm chỗ, hất ra khỏi chỗ, thay thế - chuyển, di chuyển, chuyển dịch, xê dịch, lắc, lay, khuấy, quấy, làm chuyển động, nhấc, làm nhuận, kích thích, kích động, gây ra, làm cho, xúi giục, gợi, làm cảm động, làm xúc động, làm mũi lòng - gợi mối thương cảm, đề nghị, chuyển động, cử động, động đậy, cựa quậy, lay động, đi, hành động, hoạt động - cầm, đem cầm, đem đảm bảo - nổ bốp, nổ súng vào, bắn, thình lình thụt vào, thình lình thò ra, vọt, bật, tạt..., làm nổ bốp, nổ, thình lình làm thò ra, thình lình làm vọt ra, thình lình làm bật ra..., hỏi thình lình - hỏi chộp, cấm cố, rang nở - thăng chức, thăng cấp, đề bạt, cho lên lớp, làm tăng tiến, đẩy mạnh, xúc tiến, khuyến khích, đề xướng, sáng lập, tích cực ủng hộ sự thông qua, vận động để thông qua, quảng cáo bán - nâng thành quân đam, dùng thủ đoạn tước đoạt - trả lời, đáp lại - trả miếng, trả đũa, vặn lại, đập lại, bắt bẻ lại, câi lại, đối đáp lại, chưng bằng bình cổ cong - thay, + off) trút bỏ, trút lên, dùng mưu mẹo, dùng mưu kế, xoay xở, xoay xở để kiếm sống, nó quanh co, nói lập lờ, nói nước đôi, sang, thay quần áo - làm phun ra, làm bắn ra, ngâm, đọc một cách hùng hồn khoa trương, phun ra, bắn ra, phun nước - lảo đảo, loạng choạng, do dự, chần chừ, phân vân, dao động, làm lảo đảo, làm loạng choạng, làm choáng người, làm do dự, làm phân vân, làm dao động, xếp chéo cánh sẻ, xếp chữ chi - bố trí chéo nhau - dịch, phiên dịch, chuyển sang, biến thành, giải thích, coi là, thuyên chuyển sang địa phận khác, truyền lại, truyền đạt lại, cho tịnh tiến - đặt đảo, chuyển vị, chuyển vế, dịch giọng = versetzen + = versetzen + = versetzen + = versetzen + = versetzen + = versetzen + = versetzen + = jemanden versetzen +</t>
        </is>
      </c>
    </row>
    <row r="21007">
      <c r="A21007" t="inlineStr">
        <is>
          <t>Versetzung</t>
        </is>
      </c>
      <c r="B21007" t="inlineStr"/>
      <c r="C21007" t="inlineStr"/>
      <c r="D21007" t="inlineStr">
        <is>
          <t>sự đổi chỗ, sự dời chỗ, sự chuyển chỗ, sự thải ra, sự cách chức, sự chiếm chỗ, sự hất ra khỏi chỗ, sự thay thế, sự dịch chuyển, độ dịch chuyển, trọng lượng nước rẽ - sự chuyển động, sự di chuyển, sự xê dịch, nước, lượt, lần, phiên, biện pháp, bước - sự thăng chức, sự thăng cấp, sự đề bạt, sự cho lên lớp, sự đẩy mạnh, sự xúc tiến, sự khuyến khích, sự đề xướng, sự sáng lập, sự tích cực ủng hộ để thông qua, sự vận động để thông qua - sự quảng cáo = die Versetzung + = die Versetzung + = die Versetzung + = die Versetzung nach +</t>
        </is>
      </c>
    </row>
    <row r="21008">
      <c r="A21008" t="inlineStr">
        <is>
          <t>verseuchen</t>
        </is>
      </c>
      <c r="B21008" t="inlineStr"/>
      <c r="C21008" t="inlineStr"/>
      <c r="D21008" t="inlineStr">
        <is>
          <t>làm bẩn, làm ô uế, làm nhiễm, làm hư hỏng - nhiễm, làm nhiễm độc, làm nhiễm trùng, tiêm nhiễm, đầu độc, lan truyền, làm lây - tràn vào quấy phá, tràn vào phá hoại - bỏ thuốc độc, tẩm thuốc độc, làm hư bằng chất độc hại, phá, phá hoại - làm mất thiêng liêng, làm nhơ bẩn, làm sa đoạ</t>
        </is>
      </c>
    </row>
    <row r="21009">
      <c r="A21009" t="inlineStr">
        <is>
          <t>Verseuchung</t>
        </is>
      </c>
      <c r="B21009" t="inlineStr"/>
      <c r="C21009" t="inlineStr"/>
      <c r="D21009" t="inlineStr">
        <is>
          <t>sự lây &amp; ), bệnh lây, ảnh hưởng dễ tiêm nhiễm, ảnh hưởng xấu - sự làm bẩn, sự làm ô uế, cái làm ô uế, sự nhiễm, sự đúc thành một - sự làm nhiễm độc, sự làm nhiễm trùng, vật lây nhiễm, bệnh lây nhiễm, sự tiêm nhiễm, sự đầu độc, ảnh hưởng lan truyền - sự tràn vào quấy phá, sự tràn vào phá hoại - sự làm mất thiêng liêng, sự làm nhơ bẩn, sự làm hư hỏng, sự làm sa đoạ</t>
        </is>
      </c>
    </row>
    <row r="21010">
      <c r="A21010" t="inlineStr">
        <is>
          <t>Versicherer</t>
        </is>
      </c>
      <c r="B21010" t="inlineStr"/>
      <c r="C21010" t="inlineStr"/>
      <c r="D21010" t="inlineStr">
        <is>
          <t>người bảo hiểm - người nhận bảo hiểm, công ty bảo hiểm</t>
        </is>
      </c>
    </row>
    <row r="21011">
      <c r="A21011" t="inlineStr">
        <is>
          <t>versichern</t>
        </is>
      </c>
      <c r="B21011" t="inlineStr"/>
      <c r="C21011" t="inlineStr"/>
      <c r="D21011" t="inlineStr">
        <is>
          <t>khẳng định, xác nhận, quả quyết, xác nhân, phê chuẩn - đòi, quyết đoán - làm cho vững tâm, làm cho tin chắc, cam đoan, đảm bảo, bảo hiểm - nói chắc - yêu sách, thỉnh cầu, đòi hỏi, bắt phải, đáng để, nhận, khai là, cho là, tự cho là, nhận chắc - tuyên bố, công bố, bày tỏ, trình bày, biểu thị, khai, xướng lên - phát biểu, nói rõ, định, biểu diễn bằng ký hiệu - nói, nói với, nói lên, nói ra, nói cho biết, bảo, chỉ cho, cho biết, biểu lộ, tỏ, kể, thuật lại, xác định, phân biệt, cả quyết, biết, tiết lộ, phát giác, đếm, lần, nói về, ảnh hưởng đến - có kết quả - động tính từ quá khứ) ký ở dưới = versichern + = erneut versichern + = von neuem versichern +</t>
        </is>
      </c>
    </row>
    <row r="21012">
      <c r="A21012" t="inlineStr">
        <is>
          <t>versichert</t>
        </is>
      </c>
      <c r="B21012" t="inlineStr"/>
      <c r="C21012" t="inlineStr"/>
      <c r="D21012" t="inlineStr">
        <is>
          <t>tin chắc, cầm chắc, yên trí, chắc chắn, quả quyết, đảm bảo, tự tin, trơ tráo, vô liêm sỉ, được bảo hiểm = zu niedrig versichert sein +</t>
        </is>
      </c>
    </row>
    <row r="21013">
      <c r="A21013" t="inlineStr">
        <is>
          <t>Versicherte</t>
        </is>
      </c>
      <c r="B21013" t="inlineStr"/>
      <c r="C21013" t="inlineStr"/>
      <c r="D21013" t="inlineStr">
        <is>
          <t>người được bảo hiểm</t>
        </is>
      </c>
    </row>
    <row r="21014">
      <c r="A21014" t="inlineStr">
        <is>
          <t>Versicherung</t>
        </is>
      </c>
      <c r="B21014" t="inlineStr"/>
      <c r="C21014" t="inlineStr"/>
      <c r="D21014" t="inlineStr">
        <is>
          <t>sự khẳng định, sự xác nhận, sự quả quyết, lời khẳng định, lời xác nhận, lời quả quyết, sự phê chuẩn - sự chắc chắn, sự tin chắc, điều chắc chắn, điều tin chắc, sự cam đoan, sự đảm bảo, sự tự tin, sự trơ tráo, sự vô liêm sỉ, bảo hiểm - chứng cớ để xác minh - sự bảo hiểm, tiền đóng bảo hiểm, tiền bảo hiểm được hưởng, hợp đồng bảo hiểm = die eidliche Versicherung + = die wiederholte Versicherung + = die eidesstattliche Versicherung + = eine Versicherung abschließen +</t>
        </is>
      </c>
    </row>
    <row r="21015">
      <c r="A21015" t="inlineStr">
        <is>
          <t>Versicherungsgesellschaft</t>
        </is>
      </c>
      <c r="B21015" t="inlineStr"/>
      <c r="C21015" t="inlineStr"/>
      <c r="D21015" t="inlineStr">
        <is>
          <t>người bảo hiểm</t>
        </is>
      </c>
    </row>
    <row r="21016">
      <c r="A21016" t="inlineStr">
        <is>
          <t>Versicherungsmathematiker</t>
        </is>
      </c>
      <c r="B21016" t="inlineStr"/>
      <c r="C21016" t="inlineStr"/>
      <c r="D21016" t="inlineStr">
        <is>
          <t>chuyên viên thống kê, viên giữ sổ đăng ký, viên quản lý văn khế</t>
        </is>
      </c>
    </row>
    <row r="21017">
      <c r="A21017" t="inlineStr">
        <is>
          <t>Versicherungsnehmer</t>
        </is>
      </c>
      <c r="B21017" t="inlineStr"/>
      <c r="C21017" t="inlineStr"/>
      <c r="D21017" t="inlineStr">
        <is>
          <t>người được bảo hiểm</t>
        </is>
      </c>
    </row>
    <row r="21018">
      <c r="A21018" t="inlineStr">
        <is>
          <t>Versicherungssumme</t>
        </is>
      </c>
      <c r="B21018" t="inlineStr"/>
      <c r="C21018" t="inlineStr"/>
      <c r="D21018" t="inlineStr">
        <is>
          <t>sự bảo hiểm, tiền đóng bảo hiểm, tiền bảo hiểm được hưởng, hợp đồng bảo hiểm</t>
        </is>
      </c>
    </row>
    <row r="21019">
      <c r="A21019" t="inlineStr">
        <is>
          <t>versiegeln</t>
        </is>
      </c>
      <c r="B21019" t="inlineStr"/>
      <c r="C21019" t="inlineStr"/>
      <c r="D21019" t="inlineStr">
        <is>
          <t>săn chó biển, áp triện, đóng dấu, chứng thực, đóng kín, bịt kín, gắn xi, đánh dấu, dành riêng, chỉ định, định đoạt, quyết định, chính thức chọn, chính thức công nhận, gắn vào tường - giữ ở một nơi kín</t>
        </is>
      </c>
    </row>
    <row r="21020">
      <c r="A21020" t="inlineStr">
        <is>
          <t>versiegen</t>
        </is>
      </c>
      <c r="B21020" t="inlineStr"/>
      <c r="C21020" t="inlineStr"/>
      <c r="D21020" t="inlineStr">
        <is>
          <t>rút, xuống, tàn tạ, suy sụp = versiegen +</t>
        </is>
      </c>
    </row>
    <row r="21021">
      <c r="A21021" t="inlineStr">
        <is>
          <t>versilbern</t>
        </is>
      </c>
      <c r="B21021" t="inlineStr"/>
      <c r="C21021" t="inlineStr"/>
      <c r="D21021" t="inlineStr">
        <is>
          <t>mạ bạc, bịt bạc, tráng thuỷ, làm cho bạc, nhuốm bác, óng ánh như bạc, bạc đi</t>
        </is>
      </c>
    </row>
    <row r="21022">
      <c r="A21022" t="inlineStr">
        <is>
          <t>Versinken</t>
        </is>
      </c>
      <c r="B21022" t="inlineStr"/>
      <c r="C21022" t="inlineStr"/>
      <c r="D21022" t="inlineStr">
        <is>
          <t>sự dìm xuống nước, sự nhận chìm xuống nước, sự làm ngập nước, sự lặn</t>
        </is>
      </c>
    </row>
    <row r="21023">
      <c r="A21023" t="inlineStr">
        <is>
          <t>versinken</t>
        </is>
      </c>
      <c r="B21023" t="inlineStr"/>
      <c r="C21023" t="inlineStr"/>
      <c r="D21023" t="inlineStr">
        <is>
          <t>chìm, hạ thấp, xuống thấp, cụt, mất dần, lắng xuống, lún xuống, hõm vào, hoắm vào, xuyên vào, ăn sâu vào, ngập sâu vào, thấm vào, chìm đắm, làm chìm, đánh đắm, hạ xuống, làm thấp xuống - để ngả xuống, để rủ xuống, đào, khoan, khắc, giấu = versinken +</t>
        </is>
      </c>
    </row>
    <row r="21024">
      <c r="A21024" t="inlineStr">
        <is>
          <t>versinnbildlichen</t>
        </is>
      </c>
      <c r="B21024" t="inlineStr"/>
      <c r="C21024" t="inlineStr"/>
      <c r="D21024" t="inlineStr">
        <is>
          <t>tượng trưng - là hiện thân của, biểu hiện, gồm, kể cả - tạo thành hình thể cho, làm thành cụ thể, thể hiện, là tượng trưng cho - làm mẫu cho, là điển hình của</t>
        </is>
      </c>
    </row>
    <row r="21025">
      <c r="A21025" t="inlineStr">
        <is>
          <t>Version</t>
        </is>
      </c>
      <c r="B21025" t="inlineStr"/>
      <c r="C21025" t="inlineStr"/>
      <c r="D21025" t="inlineStr">
        <is>
          <t>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 - bản dịch, bài dịch, lối giải thích, sự kể lại, sự thuật lại, sự diễn tả, thủ thuật xoay thai = die vorhandene Version + = die installierte Version +</t>
        </is>
      </c>
    </row>
    <row r="21026">
      <c r="A21026" t="inlineStr">
        <is>
          <t>versklaven</t>
        </is>
      </c>
      <c r="B21026" t="inlineStr"/>
      <c r="C21026" t="inlineStr"/>
      <c r="D21026" t="inlineStr">
        <is>
          <t>biến thành nô lệ, bắt làm nô lệ, nô dịch hoá &amp; )</t>
        </is>
      </c>
    </row>
    <row r="21027">
      <c r="A21027" t="inlineStr">
        <is>
          <t>Versklavung</t>
        </is>
      </c>
      <c r="B21027" t="inlineStr"/>
      <c r="C21027" t="inlineStr"/>
      <c r="D21027" t="inlineStr">
        <is>
          <t>sự nô dịch hoá, tình trạng bị nô dịch</t>
        </is>
      </c>
    </row>
    <row r="21028">
      <c r="A21028" t="inlineStr">
        <is>
          <t>versoffen</t>
        </is>
      </c>
      <c r="B21028" t="inlineStr"/>
      <c r="C21028" t="inlineStr"/>
      <c r="D21028" t="inlineStr">
        <is>
          <t>bia, giống bia, sặc mùi bia, chếnh choáng hơi bia - đẫm nước, đầy nước, ẩm, ỉu, đần độn, u mê, có vẻ đần độn, có vẻ u mê - nghiện rượu bí tỉ, đần độn vì rượu</t>
        </is>
      </c>
    </row>
    <row r="21029">
      <c r="A21029" t="inlineStr">
        <is>
          <t>versorgen</t>
        </is>
      </c>
      <c r="B21029" t="inlineStr"/>
      <c r="C21029" t="inlineStr"/>
      <c r="D21029" t="inlineStr">
        <is>
          <t>cho ăn, cho đi ăn cỏ, nuôi nấng, nuôi cho lớn, nuôi, làm tăng, dùng làm đồng cỏ, cung cấp, nhắc bằng vĩ bạch, chuyền, ăn, ăn cơm, ăn cỏ - chải lông, động tính từ quá khứ) ăn mặc tề chỉnh chải chuốt, chuẩn bị - giữ, giữ lại, tuân theo, y theo, thi hành, đúng, canh phòng, bảo vệ, phù hộ, giữ gìn, giấu, bảo quản, chăm sóc, trông nom, quản lý, giữ riêng, để ra, để riêng ra, để dành, giam giữ - + from) giữ cho khỏi, giữ đứng, ngăn lại, nhịn tránh, bao, có thường xuyên để bán, cứ, cứ để cho, bắt phải, không rời, ở lỳ, vẫn cứ, ở trong tình trạng, theo, bắt làm kiên trì, bắt làm bền bỉ - làm, tổ chức, vẫn ở tình trạng tiếp tục, ở, đẻ được, giữ được, để dành được, giữ lấy, bám lấy, cứ theo, không rời xa, có thể để đấy, có thể đợi đấy, rời xa, tránh xa, nhịn, làm kiên trì, làm bền bỉ - duy trì, giữ vững, không rời bỏ, xác nhận rằng, cưu mang - tích trữ, lắp báng vào, lắp cán vào, lắp chuôi vào, trồng cỏ, cùm, đâm chồi, + up) để vào kho, cất vào kho) = versorgen + = ständig versorgen +</t>
        </is>
      </c>
    </row>
    <row r="21030">
      <c r="A21030" t="inlineStr">
        <is>
          <t>versorgend</t>
        </is>
      </c>
      <c r="B21030" t="inlineStr"/>
      <c r="C21030" t="inlineStr"/>
      <c r="D21030" t="inlineStr">
        <is>
          <t>chủ quyền tuyệt đối, autarkic</t>
        </is>
      </c>
    </row>
    <row r="21031">
      <c r="A21031" t="inlineStr">
        <is>
          <t>Versorger</t>
        </is>
      </c>
      <c r="B21031" t="inlineStr"/>
      <c r="C21031" t="inlineStr"/>
      <c r="D21031" t="inlineStr">
        <is>
          <t>người cung cấp</t>
        </is>
      </c>
    </row>
    <row r="21032">
      <c r="A21032" t="inlineStr">
        <is>
          <t>versorgt</t>
        </is>
      </c>
      <c r="B21032" t="inlineStr"/>
      <c r="C21032" t="inlineStr"/>
      <c r="D21032" t="inlineStr">
        <is>
          <t>chắc chắn, ổn định, chín chắn, điềm tĩnh, không sôi nổi, đã giải quyết rồi, đã thanh toán rồi, đã định cư, đã có gia đình, đã có nơi có chốn, đã ổn định cuộc sống, bị chiếm làm thuộc địa - đã lắng, bị lắng</t>
        </is>
      </c>
    </row>
    <row r="21033">
      <c r="A21033" t="inlineStr">
        <is>
          <t>Versorgung</t>
        </is>
      </c>
      <c r="B21033" t="inlineStr"/>
      <c r="C21033" t="inlineStr"/>
      <c r="D21033" t="inlineStr">
        <is>
          <t>sự chăn sóc, sự chăm nom, sự giữ gìn, sự bảo dưỡng, sự chăm chú, sự chú ý, sự cẩn thận, sự thận trọng, sự lo âu, sự lo lắng - sự giữ, sự duy trì, sự bảo vệ, sự bảo quản, sự nuôi, sự cưu mang - cây thanh lương trà service-tree), sự phục vụ, sự hầu hạ, ban, vụ, sở, cục, ngành phục vụ, sự giúp đỡ, sự có ích, sự giúp ích, sự chỉ dẫn bảo quản, sự giúp đỡ bảo quản, chỗ làm - việc làm, chức vụ, tàu xe phục vụ trên một tuyến đường, bộ, sự tế lễ, buổi lễ, sự giao bóng, lượt giao bóng, cú giao bóng, cách giao bóng, sự tống đạt, sự gửi - sự giải quyết, sự dàn xếp, sự hoà giải, sự thanh toán, sự đến ở, sự định cư, sự an cư lạc nghiệp, khu định cư, khu đất mới có người đến ở lập nghiệp, sự chiếm làm thuộc địa - thuộc địa, sự chuyển gia tài, sự làm lắng xuống, sự lắng xuống, sự lún xuống, nhóm người chủ trương cải cách xã hội ba cùng với công nhân - sự cung cấp, sự tiếp tế, nguồn dự trữ, kho cung cấp, đồ dự trữ, hàng cung cấp, quân nhu, tiền trợ cấp, khoản chi phí hành chính = die Versorgung +</t>
        </is>
      </c>
    </row>
    <row r="21034">
      <c r="A21034" t="inlineStr">
        <is>
          <t>verspannen</t>
        </is>
      </c>
      <c r="B21034" t="inlineStr"/>
      <c r="C21034" t="inlineStr"/>
      <c r="D21034" t="inlineStr">
        <is>
          <t>buộc bằng dây, xích lại, bêu hình nộm, chế giễu, chuồn = verspannen +</t>
        </is>
      </c>
    </row>
    <row r="21035">
      <c r="A21035" t="inlineStr">
        <is>
          <t>verspeisen</t>
        </is>
      </c>
      <c r="B21035" t="inlineStr"/>
      <c r="C21035" t="inlineStr"/>
      <c r="D21035" t="inlineStr">
        <is>
          <t>thiêu, đốt, cháy hết, tàn phá, dùng, tiêu thụ, lãng phí, bỏ phí, làm hao mòn, làm héo hon, làm khô héo, làm tiều tuỵ, cháy đi, tan nát hết, chết dần, hao mòn, héo hon, mòn mỏi, tiều tuỵ = etwas verspeisen +</t>
        </is>
      </c>
    </row>
    <row r="21036">
      <c r="A21036" t="inlineStr">
        <is>
          <t>versperren</t>
        </is>
      </c>
      <c r="B21036" t="inlineStr"/>
      <c r="C21036" t="inlineStr"/>
      <c r="D21036" t="inlineStr">
        <is>
          <t>cài, then, chặn, ngăn cản, vạch đường kẻ, cấm, cấm chỉ, ghét, không ưa, kháng biện - làm trở ngại, ngăn chận, làm trở ngại sự thi hành, chặn đứng, chặn cản, hạn chế chi tiêu, hạn chế việc sử dụng, phản đối, gò vào khuôn, rập chữ nổi - ngăn cấm, tước - làm lúng túng, làm vướng víu, đè nặng lên, làm nặng trĩu, làm ngổn ngang, làm bừa bộn - trở nên bẩn, trở nên hôi thối, va chạm, đụng chạm, bị tắc nghẽn, bị vướng, bị rối, chơi trái luật, chơi ăn gian, chơi xấu, làm xấu, làm dơ bẩn, làm nhơ nhuốc, đụng chạm vào, va chạm vào - làm tắc nghẽn, làm rối - rào lại, bao quanh, bao bọc, bao vây, ngăn cách, rào đón, làm hàng rào, sửa hàng rào, sửa giậu, tránh không trả lời thẳng, tìm lời thoái thác, tránh không tự thắt buộc mình - đánh bao vây - chắn - làm tắc, làm bế tắc, làm nghẽn, ngăn, che, lấp, che khuất, cản trở, gây trở ngại, phá rối</t>
        </is>
      </c>
    </row>
    <row r="21037">
      <c r="A21037" t="inlineStr">
        <is>
          <t>verspielen</t>
        </is>
      </c>
      <c r="B21037" t="inlineStr"/>
      <c r="C21037" t="inlineStr"/>
      <c r="D21037">
        <f> sich verspielen +</f>
        <v/>
      </c>
    </row>
    <row r="21038">
      <c r="A21038" t="inlineStr">
        <is>
          <t>verspotten</t>
        </is>
      </c>
      <c r="B21038" t="inlineStr"/>
      <c r="C21038" t="inlineStr"/>
      <c r="D21038" t="inlineStr">
        <is>
          <t>cười nhạo, chế nhạo, nhạo báng, chế giễu - cười khẩy, cười chế nhạo - coi thường, miệt thị, lăng nhục - chế giếu - buộc bằng dây, xích lại, bêu hình nộm, chuồn - nói đùa, nói giỡn, pha trò, giễu cợt - phù hợp, hoà hợp, đi đôi với nhau - thách thức, xem khinh, lừa, lừa dối, đánh lừa, nhại, giả làm - tập hợp lại, củng cố lại, trấn tĩnh lại, bình phục, lấy lại sức, tấp nập lại, đưa bóng qua lại nhanh - - châm biếm - - mắng nhiếc, quở trách, chửi bới</t>
        </is>
      </c>
    </row>
    <row r="21039">
      <c r="A21039" t="inlineStr">
        <is>
          <t>Verspottung</t>
        </is>
      </c>
      <c r="B21039" t="inlineStr"/>
      <c r="C21039" t="inlineStr"/>
      <c r="D21039" t="inlineStr">
        <is>
          <t>sự chế nhạo, sự nhạo báng, sự chế giễu, tình trạng bị chế nhạo, tình trạng bị nhạo báng, trò cười - sự giễu cợt, sự bông đùa</t>
        </is>
      </c>
    </row>
    <row r="21040">
      <c r="A21040" t="inlineStr">
        <is>
          <t>versprechen</t>
        </is>
      </c>
      <c r="B21040" t="inlineStr"/>
      <c r="C21040" t="inlineStr"/>
      <c r="D21040" t="inlineStr">
        <is>
          <t>cầm cố, đợ, thế, hứa, cam kết, nguyện, uống mừng chúc sức khoẻ, nâng cốc chúc sức khoẻ - hứa hẹn, hẹn ước, làm cho hy vọng, báo hiệu, báo trước, đảm bảo, cam đoan - làm, định làm, nhận làm, bảo đảm, làm nghề lo liệu đám ma, hứa làm, cam đoan làm được = sich versprechen + = etwas hoch und heilig versprechen +</t>
        </is>
      </c>
    </row>
    <row r="21041">
      <c r="A21041" t="inlineStr">
        <is>
          <t>Versprechung</t>
        </is>
      </c>
      <c r="B21041" t="inlineStr"/>
      <c r="C21041" t="inlineStr"/>
      <c r="D21041" t="inlineStr">
        <is>
          <t>hiệp ước, hiệp định, thoả ước, điều khoản, hợp đồng giao kèo - lời hứa, điều hứa, điều hẹn ước, sự hứa hẹn, triển vọng, hứa hẹn</t>
        </is>
      </c>
    </row>
    <row r="21042">
      <c r="A21042" t="inlineStr">
        <is>
          <t>verspritzen</t>
        </is>
      </c>
      <c r="B21042" t="inlineStr"/>
      <c r="C21042" t="inlineStr"/>
      <c r="D21042" t="inlineStr">
        <is>
          <t>làm bắn, vảy, bôi nhọ, bắn toé, bắn tung toé - làm tràn, làm đổ, đánh đổ, làm ngã ngựa, làm văng khỏi yên, làm văng khỏi xe, tràn ra, chảy ra, đổ ra - bơm, phun</t>
        </is>
      </c>
    </row>
    <row r="21043">
      <c r="A21043" t="inlineStr">
        <is>
          <t>verstaatlichen</t>
        </is>
      </c>
      <c r="B21043" t="inlineStr"/>
      <c r="C21043" t="inlineStr"/>
      <c r="D21043" t="inlineStr">
        <is>
          <t>quốc gia hoá, quốc hữu hoá, cho nhập quốc tịch - thế tục hoá, trần tục hoá, hoàn tục - xã hội hoá</t>
        </is>
      </c>
    </row>
    <row r="21044">
      <c r="A21044" t="inlineStr">
        <is>
          <t>Verstaatlichung</t>
        </is>
      </c>
      <c r="B21044" t="inlineStr"/>
      <c r="C21044" t="inlineStr"/>
      <c r="D21044" t="inlineStr">
        <is>
          <t>sự quốc gia hoá, sự quốc hữu hoá, sự nhập quốc tịch, sự cho nhập quốc tịch - sự thế tục, sự hoàn tục, sự phi tôn giáo hoá nhà trường - sự xã hội hoá</t>
        </is>
      </c>
    </row>
    <row r="21045">
      <c r="A21045" t="inlineStr">
        <is>
          <t>verstand</t>
        </is>
      </c>
      <c r="B21045" t="inlineStr"/>
      <c r="C21045" t="inlineStr"/>
      <c r="D21045">
        <f> ich verstand nicht ganz, was er sagte +</f>
        <v/>
      </c>
    </row>
    <row r="21046">
      <c r="A21046" t="inlineStr">
        <is>
          <t>verstanden</t>
        </is>
      </c>
      <c r="B21046" t="inlineStr"/>
      <c r="C21046" t="inlineStr"/>
      <c r="D21046" t="inlineStr">
        <is>
          <t>sai lầm, hiểu sai, hiểu lầm</t>
        </is>
      </c>
    </row>
    <row r="21047">
      <c r="A21047" t="inlineStr">
        <is>
          <t>verstaubt</t>
        </is>
      </c>
      <c r="B21047" t="inlineStr"/>
      <c r="C21047" t="inlineStr"/>
      <c r="D21047" t="inlineStr">
        <is>
          <t>cổ, cổ xưa, cũ kỹ, không hợp thời - bụi rậm, đầy bụi, nhỏ tơi như bụi, khô như bụi, khô khan, vô vị, không có gì lý thú, mơ hồ, lờ mờ, không rõ rệt - ẩm mốc, hôi mốc, cổ lổ, hủ lậu</t>
        </is>
      </c>
    </row>
    <row r="21048">
      <c r="A21048" t="inlineStr">
        <is>
          <t>verstauchen</t>
        </is>
      </c>
      <c r="B21048" t="inlineStr"/>
      <c r="C21048" t="inlineStr"/>
      <c r="D21048" t="inlineStr">
        <is>
          <t>vặn mạnh, xoắn, giật mạnh, làm trật, làm sái, làm trẹo đi, làm trệch đi, làm sai đi, xuyên tạc, bóp méo</t>
        </is>
      </c>
    </row>
    <row r="21049">
      <c r="A21049" t="inlineStr">
        <is>
          <t>Verstauchung</t>
        </is>
      </c>
      <c r="B21049" t="inlineStr"/>
      <c r="C21049" t="inlineStr"/>
      <c r="D21049" t="inlineStr">
        <is>
          <t>sự bong gân = die Verstauchung +</t>
        </is>
      </c>
    </row>
    <row r="21050">
      <c r="A21050" t="inlineStr">
        <is>
          <t>Versteck</t>
        </is>
      </c>
      <c r="B21050" t="inlineStr"/>
      <c r="C21050" t="inlineStr"/>
      <c r="D21050" t="inlineStr">
        <is>
          <t>cuộc phục kích, cuộc mai phục, quân phục kích, quân mai phục, nơi phục kích, nơi mai phục, sự nằm rình, sự nằm chờ - nơi giấu, nơi trữ, lương thực, vật dụng giấu kín, thức ăn dự trữ - sự giấu giếm, sự che giấu, sự che đậy, chỗ ẩn náu, chỗ giấu giếm - hang ổ, bụi rậm, lùm cây - on the lurk do thám, rình mò, sự lừa dối, sự đánh lừa - hốc thường, chỗ thích hợp = Versteck spielen +</t>
        </is>
      </c>
    </row>
    <row r="21051">
      <c r="A21051" t="inlineStr">
        <is>
          <t>Verstecken</t>
        </is>
      </c>
      <c r="B21051" t="inlineStr"/>
      <c r="C21051" t="inlineStr"/>
      <c r="D21051" t="inlineStr">
        <is>
          <t>sự đánh đập, sự đánh đòn, sự ẩn náu, sự trốn tránh</t>
        </is>
      </c>
    </row>
    <row r="21052">
      <c r="A21052" t="inlineStr">
        <is>
          <t>verstecken</t>
        </is>
      </c>
      <c r="B21052" t="inlineStr"/>
      <c r="C21052" t="inlineStr"/>
      <c r="D21052" t="inlineStr">
        <is>
          <t>giấu kín, trữ - giấu giếm, giấu, che đậy - cất, tiết ra = verstecken + = sich verstecken + = sich verstecken + = vor ihm kannst du dich verstecken +</t>
        </is>
      </c>
    </row>
    <row r="21053">
      <c r="A21053" t="inlineStr">
        <is>
          <t>Versteckspiel</t>
        </is>
      </c>
      <c r="B21053" t="inlineStr"/>
      <c r="C21053" t="inlineStr"/>
      <c r="D21053" t="inlineStr">
        <is>
          <t>trò chơi ú tim &amp; )</t>
        </is>
      </c>
    </row>
    <row r="21054">
      <c r="A21054" t="inlineStr">
        <is>
          <t>versteckt</t>
        </is>
      </c>
      <c r="B21054" t="inlineStr"/>
      <c r="C21054" t="inlineStr"/>
      <c r="D21054"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 ngầm, ngấm ngần, âm ỉ, tiềm tàng - xiên, chéo, chếch, cạnh khoé, quanh co, không thẳng thắn, không đối xứng, không cân, gián tiếp - nấp kín đáo - khúc khuỷu, uốn khúc, loanh quanh, xảo trá - về sau, sau, tương lai, không nói ra - che mạng, bị che, bị phủ, úp mở, che giấu, khàn, mờ = versteckt liegen + = sich versteckt halten +</t>
        </is>
      </c>
    </row>
    <row r="21055">
      <c r="A21055" t="inlineStr">
        <is>
          <t>verstehe</t>
        </is>
      </c>
      <c r="B21055" t="inlineStr"/>
      <c r="C21055" t="inlineStr"/>
      <c r="D21055">
        <f> ich verstehe! + = ich verstehe schon + = ich verstehe nichts davon +</f>
        <v/>
      </c>
    </row>
    <row r="21056">
      <c r="A21056" t="inlineStr">
        <is>
          <t>Verstehen</t>
        </is>
      </c>
      <c r="B21056" t="inlineStr"/>
      <c r="C21056" t="inlineStr"/>
      <c r="D21056" t="inlineStr">
        <is>
          <t>sự hiểu biết, sự am hiểu, óc thông minh, óc suy xét, trí tuệ, quan niệm, sự thoả thuận, sự thông cảm, sự hiểu nhau, điều kiện, chân, cẳng, giày, dép</t>
        </is>
      </c>
    </row>
    <row r="21057">
      <c r="A21057" t="inlineStr">
        <is>
          <t>verstehen</t>
        </is>
      </c>
      <c r="B21057" t="inlineStr"/>
      <c r="C21057" t="inlineStr"/>
      <c r="D21057" t="inlineStr">
        <is>
          <t>bắt, tóm, nắm lấy, hiểu rõ, thấy rõ, cảm thấy rõ, sợ, e sợ - hiểu, lĩnh hội, nhận thức thấu đáo, bao gồm, bao hàm - sờ mó, thấy, cảm thấy, có cảm giác, có cảm tưởng, chịu đựng, chịu ảnh hưởng, thăm dò, dò thám, sờ, sờ soạng, dò tìm, hình như, có cảm giác như, cảm nghĩ là, cho là, cảm thông - cảm động - nắm, chắc, túm chặt, ôm chặt, nắm được, hiểu thấu, chộp lấy, giật lấy, cố nắm lấy - nghe, nghe theo, chấp nhận, đồng ý, nghe nói, nghe tin, được tin, biết tin, nhận được - nhận thức, trông thấy, nghe thấy, ngửi thấy - nhìn thấy, xem, quan sát, xem xét, đọc, nhận ra, trải qua, từng trải, đã qua, gặp, thăm, đến hỏi ý kiến, tiếp, tưởng tượng, mường tượng, chịu, thừa nhận, bằng lòng, tiễn, đưa, giúp đỡ - quan niệm, chăm lo, lo liệu, đảm đương, phụ trách, bảo đảm, điều tra, nghiên cứu, kỹ lưỡng, suy nghĩ, xem lại, đắt, cân, cứ đứng nhìn, trông thấy mà để mặc - - cầm, giữ, chiếm, lấy, lấy đi, lấy ra, rút ra, trích ra, mang, mang theo, đem, đem theo, dẫn, dắt, đi, theo, thuê, mướn, mua, ăn, uống, dùng, ghi, chép, chụp, làm, thực hiện, thi hành, lợi dụng - bị, mắc, nhiễm, coi như, xem như, lấy làm, hiểu là, đòi hỏi, cần có, yêu cầu, phải, nhận, được, đoạt, thu được, chứa được, đựng, mua thường xuyên, mua dài hạn, quyến rũ, hấp dẫn, lôi cuốn, vượt qua, đi tới - nhảy vào, trốn tránh ở, bén, ngấm, có hiệu lực, ăn ảnh, thành công, được ưa thích - nhận thấy - nắm được ý, biết, hiểu ngầm = verstehen + = falsch verstehen + = richtig verstehen + = sich verstehen auf + = zu verstehen geben + = sich prima verstehen + = etwas falsch verstehen + = sich sehr gut verstehen + = sich auf etwas verstehen +</t>
        </is>
      </c>
    </row>
    <row r="21058">
      <c r="A21058" t="inlineStr">
        <is>
          <t>versteht</t>
        </is>
      </c>
      <c r="B21058" t="inlineStr"/>
      <c r="C21058" t="inlineStr"/>
      <c r="D21058">
        <f> er versteht das + = das versteht sich von selbst + = es versteht sich von selbst + = so gut sie es eben versteht + = damit ihr mich nicht falsch versteht +</f>
        <v/>
      </c>
    </row>
    <row r="21059">
      <c r="A21059" t="inlineStr">
        <is>
          <t>versteifen</t>
        </is>
      </c>
      <c r="B21059" t="inlineStr"/>
      <c r="C21059" t="inlineStr"/>
      <c r="D21059" t="inlineStr">
        <is>
          <t>móc, chằng, nối cho vững, làm chắc thêm, chống bằng trụ chống, đóng thanh giằng, căng, kết đôi, cặp đôi, đặt trong dấu ngoặc ôm, quay hướng bằng dây lèo, gắng, dốc, làm mạnh thêm - làm cường tráng - làm cho cứng, làm cho rắn, tôi, làm chai điếng, làm cứng rắn, làm trở thành nhẫn tâm, làm cho dày dạn, cứng lại, rắn lại, chai điếng đi, cứng rắn lại, trở thành nhẫn tâm - dày dạn đi - chống, chống đỡ, đỡ lên, đỡ dựng lên, làm chỗ dựa cho, chống đỡ cho, đứng mũi chịu sào cho, làm cột trụ cho, đứng sững lại - làm cứng, làm cứng thêm, củng cố, làm khó khăn hơn, làm đặc, làm quánh, trở nên cứng, trở nên cứng rắn, hoá cứng, trở nên khó khăn hơn, trở nên đặc, trở nên quánh - làm cho mạnh, làm cho vững, làm cho kiên cố, trở nên mạnh, trở nên vững chắc - đi khệnh khạng, lắp thanh chống - buộc, bó lại, trói gô lại, đỡ bằng giàn, chụp, vồ, quắp = versteifen + = sich auf etwas versteifen +</t>
        </is>
      </c>
    </row>
    <row r="21060">
      <c r="A21060" t="inlineStr">
        <is>
          <t>Versteifung</t>
        </is>
      </c>
      <c r="B21060" t="inlineStr"/>
      <c r="C21060" t="inlineStr"/>
      <c r="D21060">
        <f> die Versteifung +</f>
        <v/>
      </c>
    </row>
    <row r="21061">
      <c r="A21061" t="inlineStr">
        <is>
          <t>Versteigerer</t>
        </is>
      </c>
      <c r="B21061" t="inlineStr"/>
      <c r="C21061" t="inlineStr"/>
      <c r="D21061" t="inlineStr">
        <is>
          <t>người bán đấu giá</t>
        </is>
      </c>
    </row>
    <row r="21062">
      <c r="A21062" t="inlineStr">
        <is>
          <t>Versteigerung</t>
        </is>
      </c>
      <c r="B21062" t="inlineStr"/>
      <c r="C21062" t="inlineStr"/>
      <c r="D21062" t="inlineStr">
        <is>
          <t>sự bán đấu giá - sự bán, hàng hoá bán, số hàng hoá bán được, cuộc bán đấu gía, sự bán xon = zur Versteigerung kommen +</t>
        </is>
      </c>
    </row>
    <row r="21063">
      <c r="A21063" t="inlineStr">
        <is>
          <t>versteinern</t>
        </is>
      </c>
      <c r="B21063" t="inlineStr"/>
      <c r="C21063" t="inlineStr"/>
      <c r="D21063" t="inlineStr">
        <is>
          <t>làm hoá đá, làm hoá thạch, làm chi thành lỗi thời, hoá đá, hoá thạch, tìm vật hoá đá, tìm vật hoá thạch - biến thành đá, làm sững sờ, làm chết điếng, làm ngay đơ ra, làm tê liệt, làm mất hết sức sống, sững sờ, chết điếng, ngay đơ ra, tê liệt</t>
        </is>
      </c>
    </row>
    <row r="21064">
      <c r="A21064" t="inlineStr">
        <is>
          <t>versteinert</t>
        </is>
      </c>
      <c r="B21064" t="inlineStr"/>
      <c r="C21064" t="inlineStr"/>
      <c r="D21064" t="inlineStr">
        <is>
          <t>hoá đá, hoá thạch, cổ lỗ, lỗi thời, hủ lậu, chôn ở dưới đất, đào ở đất lên</t>
        </is>
      </c>
    </row>
    <row r="21065">
      <c r="A21065" t="inlineStr">
        <is>
          <t>Versteinerung</t>
        </is>
      </c>
      <c r="B21065" t="inlineStr"/>
      <c r="C21065" t="inlineStr"/>
      <c r="D21065" t="inlineStr">
        <is>
          <t>sự hoá mờ - vật hoá đá, hoá thạch, người cổ lỗ, người lỗi thời, người hủ lậu, vật cổ lỗ, vật lỗi thời - sự hoá đá, sự hoá thạch - sự biến thành đá, chất hoá đá, khối hoá đá</t>
        </is>
      </c>
    </row>
    <row r="21066">
      <c r="A21066" t="inlineStr">
        <is>
          <t>Versteinerungen</t>
        </is>
      </c>
      <c r="B21066" t="inlineStr"/>
      <c r="C21066" t="inlineStr"/>
      <c r="D21066" t="inlineStr">
        <is>
          <t>có vật hoá đá, có hoá thạch</t>
        </is>
      </c>
    </row>
    <row r="21067">
      <c r="A21067" t="inlineStr">
        <is>
          <t>verstellen</t>
        </is>
      </c>
      <c r="B21067" t="inlineStr"/>
      <c r="C21067" t="inlineStr"/>
      <c r="D21067" t="inlineStr">
        <is>
          <t>trá hình, cải trang, nguỵ trang, che giấu, che đậy - để không đúng chỗ &amp; ) - điều chỉnh lại, sửa lại cho đúng, thích nghi lại - điều chỉnh, sắp đặt, quy định, chỉnh lý, chỉnh đốn, điều hoà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đổi chỗ, dời chỗ, thay, + off) trút bỏ, trút lên, dùng mưu mẹo, dùng mưu kế, xoay xở, xoay xở để kiếm sống, nó quanh co, nói lập lờ, nói nước đôi, sang, thay quần áo = verstellen + = sich verstellen +</t>
        </is>
      </c>
    </row>
    <row r="21068">
      <c r="A21068" t="inlineStr">
        <is>
          <t>verstellt</t>
        </is>
      </c>
      <c r="B21068" t="inlineStr"/>
      <c r="C21068" t="inlineStr"/>
      <c r="D21068" t="inlineStr">
        <is>
          <t>giả vờ, giả đò, bịa, bịa đặt, giả, giả mạo</t>
        </is>
      </c>
    </row>
    <row r="21069">
      <c r="A21069" t="inlineStr">
        <is>
          <t>Verstellung</t>
        </is>
      </c>
      <c r="B21069" t="inlineStr"/>
      <c r="C21069" t="inlineStr"/>
      <c r="D21069" t="inlineStr">
        <is>
          <t>sự sửa lại cho đúng, sự điều chỉnh, sự chỉnh lý, sự hoà giải, sự dàn xếp - sự điệu bộ, sự màu mè, sự không tự nhiên, sự giả vờ, sự giả bô, sự làm ra vẻ, sự bổ nhiệm, sự sử dụng - sự trá hình, sự cải trang, quần áo cải trang, sự giá trị, sự nguỵ trang, bề ngoài lừa dối, sự che giấu, sự che đậy - sự vờ vĩnh, sự giả đạo đức - đòn nhử, ngón nhử, sự giả cách - sự giả đò, sự giả bộ, cớ, lý do không thành thật, điều đòi hỏi, điều yêu sách, điều kỳ vọng, tính tự phụ, tính khoe khoang - sự đóng vai, sự thủ vai, sự bắt chước, sự dựa theo</t>
        </is>
      </c>
    </row>
    <row r="21070">
      <c r="A21070" t="inlineStr">
        <is>
          <t>Versteuerung</t>
        </is>
      </c>
      <c r="B21070" t="inlineStr"/>
      <c r="C21070" t="inlineStr"/>
      <c r="D21070" t="inlineStr">
        <is>
          <t>sự đánh thuế, hệ thống thuế, thuế, tiền thuế thu được, sự định chi phí kiện tụng</t>
        </is>
      </c>
    </row>
    <row r="21071">
      <c r="A21071" t="inlineStr">
        <is>
          <t>verstimmen</t>
        </is>
      </c>
      <c r="B21071" t="inlineStr"/>
      <c r="C21071" t="inlineStr"/>
      <c r="D21071" t="inlineStr">
        <is>
          <t>làm khó ở, làm rối trí, làm loạn óc, vẽ bằng màu keo - làm đổ, đánh đổ, lật đổ, đánh ng, làm lật úp, làm rối tung, làm xáo lộn, làm lộn bậy, làm đo lộn, làm khó chịu, làm rối loạn, làm bối rối, làm lo ngại, chồn = verstimmen + = jemanden verstimmen +</t>
        </is>
      </c>
    </row>
    <row r="21072">
      <c r="A21072" t="inlineStr">
        <is>
          <t>verstimmt</t>
        </is>
      </c>
      <c r="B21072" t="inlineStr"/>
      <c r="C21072" t="inlineStr"/>
      <c r="D21072" t="inlineStr">
        <is>
          <t>bị trái ý, khó chịu, bực mình, bị quấy rầy, bị phiền hà - hay gắt, bẳn tính, dễ cáu - buồn rầu, ủ r = verstimmt +</t>
        </is>
      </c>
    </row>
    <row r="21073">
      <c r="A21073" t="inlineStr">
        <is>
          <t>Verstimmung</t>
        </is>
      </c>
      <c r="B21073" t="inlineStr"/>
      <c r="C21073" t="inlineStr"/>
      <c r="D21073" t="inlineStr">
        <is>
          <t>sự làm rầy, sự quấy rày, sự làm phiền, mối phiền muộn, điều khó chịu, điều trái ý, điều bực mình - sự bất hoà, mối bất hoà, mối xích mích, tiếng chói tai, nốt nghịch tai - sự làm phát cáu, sự chọc tức, tình trạng bị làm phát cáu, tình trạng bị chọc tức, sự kích thích, sự làm tấy lên, sự làm rát = die Verstimmung +</t>
        </is>
      </c>
    </row>
    <row r="21074">
      <c r="A21074" t="inlineStr">
        <is>
          <t>verstockt</t>
        </is>
      </c>
      <c r="B21074" t="inlineStr"/>
      <c r="C21074" t="inlineStr"/>
      <c r="D21074" t="inlineStr">
        <is>
          <t>không hối cãi, không ăn năn hối hận chứng nào tật ấy - cứng rắn, sắt đá, không lay chuyển, ngoan cố, cứng đầu cứng cổ, bướng bỉnh - khó bảo, dai dẳng, khó chữa - buồn rầu, ủ rũ, sưng sỉa</t>
        </is>
      </c>
    </row>
    <row r="21075">
      <c r="A21075" t="inlineStr">
        <is>
          <t>Verstocktheit</t>
        </is>
      </c>
      <c r="B21075" t="inlineStr"/>
      <c r="C21075" t="inlineStr"/>
      <c r="D21075" t="inlineStr">
        <is>
          <t>sự không hối cãi, sự không ăn năn hối hận - sự làm cứng, sự trở nên cứng, sự làm chai, sự làm thành nhẫn tâm, sự chai, sự nhẫn tâm - sự cứng rắn, sự sắt đá, sự ngoan cố, sự cứng đầu cứng cổ, sự bướng bỉnh</t>
        </is>
      </c>
    </row>
    <row r="21076">
      <c r="A21076" t="inlineStr">
        <is>
          <t>verstohlen</t>
        </is>
      </c>
      <c r="B21076" t="inlineStr"/>
      <c r="C21076" t="inlineStr"/>
      <c r="D21076" t="inlineStr">
        <is>
          <t>giấu giếm, bí mật - trộm, lén lút, ngấm ngầm - vụng trộm - kín đáo, gian lậu - hay ăn trộm, hay ăn cắp, có tính tắt mắt, giống kẻ ăn trộm, có tính chất trộm cắp, như kẻ trộm = verstohlen blicken +</t>
        </is>
      </c>
    </row>
    <row r="21077">
      <c r="A21077" t="inlineStr">
        <is>
          <t>verstopfen</t>
        </is>
      </c>
      <c r="B21077" t="inlineStr"/>
      <c r="C21077" t="inlineStr"/>
      <c r="D21077" t="inlineStr">
        <is>
          <t>làm trở ngại, ngăn chận, làm trở ngại sự thi hành, chặn đứng, chặn cản, hạn chế chi tiêu, hạn chế việc sử dụng, phản đối, gò vào khuôn, rập chữ nổi - làm đông nghịt, làm tắt nghẽn, làm sung huyết, bị sung huyết - ép chặt, kẹp chặt, + into) ấn vào, tọng vào, nhồi nhét, nhồi chặt, làm tắc nghẽn, làm mắc kẹt, kẹt chặt, hãm kẹt lại, chêm, chèn, phá, làm nhiễu, bị chêm chặt, mắc kẹt, bị ép chặt, bị xếp chật ních - bị nhồi chặt, ứng tác, ứng tấu - làm tắc, làm bế tắc, làm nghẽn, ngăn, che, lấp, che khuất, cản trở, gây trở ngại, phá rối - đút nút, lắp, bịt, hàn - bít, hút giữ - nghẽn bùn, đầy bùn, làm đầy bùn, làm ngẽn bùn - ngừng, nghỉ, thôi, chặn, ngăn chặn, cắt, cúp, treo giò, bịt lại, nút lại, chấm câu, bấm, buộc cho chặt, ngừng lại, đứng lại, lưu lại, ở lại = verstopfen + = verstopfen + = sich verstopfen +</t>
        </is>
      </c>
    </row>
    <row r="21078">
      <c r="A21078" t="inlineStr">
        <is>
          <t>Verstopfung</t>
        </is>
      </c>
      <c r="B21078" t="inlineStr"/>
      <c r="C21078" t="inlineStr"/>
      <c r="D21078" t="inlineStr">
        <is>
          <t>tính chất làm se, tính chặt chẽ, tính nghiêm khắc, tính khắc khổ - sự đông nghịt, sự tắt nghẽn, sự sung huyết - chứng táo bón - sự làm tắc nghẽn, sự tắc nghẽn, sự bế tắc, sự cản trở, sự gây trở ngại, trở lực, điều trở ngại, sự phá rối, sự tắc - sự đút nút, sự bít, tình trạng bị đút nút, tình trạng bị bít, sự hút giữ = die Verstopfung + = eine Verstopfung beseitigen +</t>
        </is>
      </c>
    </row>
    <row r="21079">
      <c r="A21079" t="inlineStr">
        <is>
          <t>verstorben</t>
        </is>
      </c>
      <c r="B21079" t="inlineStr"/>
      <c r="C21079" t="inlineStr"/>
      <c r="D21079" t="inlineStr">
        <is>
          <t>đã chết, đã mất, đã qua đời - chết, mất, quá cố, không còn tồn tại nữa - đã qua, dĩ vãng, đã quá cố - muộn, chậm, trễ, mới rồi, gần đây</t>
        </is>
      </c>
    </row>
    <row r="21080">
      <c r="A21080" t="inlineStr">
        <is>
          <t>Verstorbene</t>
        </is>
      </c>
      <c r="B21080" t="inlineStr"/>
      <c r="C21080" t="inlineStr"/>
      <c r="D21080" t="inlineStr">
        <is>
          <t>the deceased những người đã chết = der ohne Testament Verstorbene +</t>
        </is>
      </c>
    </row>
    <row r="21081">
      <c r="A21081" t="inlineStr">
        <is>
          <t>Verstrebung</t>
        </is>
      </c>
      <c r="B21081" t="inlineStr"/>
      <c r="C21081" t="inlineStr"/>
      <c r="D21081" t="inlineStr">
        <is>
          <t>dáng đi khệnh khạng, thanh chống</t>
        </is>
      </c>
    </row>
    <row r="21082">
      <c r="A21082" t="inlineStr">
        <is>
          <t>verstreichen</t>
        </is>
      </c>
      <c r="B21082" t="inlineStr"/>
      <c r="C21082" t="inlineStr"/>
      <c r="D21082" t="inlineStr">
        <is>
          <t>đi, đi lên, đi qua, đi ngang qua, trải qua, chuyển qua, truyền, trao, đưa, chuyển sang, biến thành, trở thành, đổi thành, qua đi, biến đi, mất đi, chết,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verstreichen + = verstreichen + = verstreichen +</t>
        </is>
      </c>
    </row>
    <row r="21083">
      <c r="A21083" t="inlineStr">
        <is>
          <t>verstreuen</t>
        </is>
      </c>
      <c r="B21083" t="inlineStr"/>
      <c r="C21083" t="inlineStr"/>
      <c r="D21083" t="inlineStr">
        <is>
          <t>tung, rải, rắc, gieo, đuổi chạy tán loạn, làm tan, toả, lia, quét - làm tràn, làm đổ, đánh đổ, làm ngã ngựa, làm văng khỏi yên, làm văng khỏi xe, tràn ra, chảy ra, đổ ra</t>
        </is>
      </c>
    </row>
    <row r="21084">
      <c r="A21084" t="inlineStr">
        <is>
          <t>verstreut</t>
        </is>
      </c>
      <c r="B21084" t="inlineStr"/>
      <c r="C21084" t="inlineStr"/>
      <c r="D21084" t="inlineStr">
        <is>
          <t>đi rời rạc, đi lộn xộn, tụt hậu, đi lạc đàn, rải rác đây đó, lẻ tẻ, bò lan um tùm = überall verstreut + = rings umher verstreut +</t>
        </is>
      </c>
    </row>
    <row r="21085">
      <c r="A21085" t="inlineStr">
        <is>
          <t>Verstummen</t>
        </is>
      </c>
      <c r="B21085" t="inlineStr"/>
      <c r="C21085" t="inlineStr"/>
      <c r="D21085" t="inlineStr">
        <is>
          <t>làm câm, làm câm lặng đi</t>
        </is>
      </c>
    </row>
    <row r="21086">
      <c r="A21086" t="inlineStr">
        <is>
          <t>verstummen</t>
        </is>
      </c>
      <c r="B21086" t="inlineStr"/>
      <c r="C21086" t="inlineStr"/>
      <c r="D21086" t="inlineStr">
        <is>
          <t>dừng, ngừng, ngớt, thôi, hết, tạnh - nghỉ, chặn, ngăn chặn, cắt, cúp, treo giò, bịt lại, nút lại, hàn, chấm câu, bấm, buộc cho chặt, ngừng lại, đứng lại, lưu lại, ở lại - rút xuống, rút bớt, lún xuống, giảm, bớt, lắng đi, chìm xuống, lắng xuống, đóng cặn, ngồi, nằm = verstummen lassen +</t>
        </is>
      </c>
    </row>
    <row r="21087">
      <c r="A21087" t="inlineStr">
        <is>
          <t>Versuch</t>
        </is>
      </c>
      <c r="B21087" t="inlineStr"/>
      <c r="C21087" t="inlineStr"/>
      <c r="D21087" t="inlineStr">
        <is>
          <t>sự phân tích, phép phân tích, giải tích - sự thử, sự thí nghiệm, sự xét nghiệm, kim loại để thử, kim loại để thí nghiệm - sự cố gắng, sự mưu hại, sự xâm phạm, sự phạm đến - sự ráng sức, sự cố thử làm, sự ra tay, kết quả đạt được - cuộc thí nghiệm - sự ném, sự vứt, sự quăng, sự liệng, sự lao, sự gieo, sự nhào xuống, sự nhảy bổ, sự lu bù, lời nói mỉa, lời chế nhạo, sự thử làm, sự gắng thử, điệu múa sôi nổi - sự đi, sức sống, nhiệt tình, sự hăng hái, lần, hơi, cú, khẩu phần, suất, cốc, chén, hớp, việc khó xử, việc rắc rối, sự thành công, sự thắng lợi, sự bận rộn, sự hoạt đông, sự tích cực - chứng, chứng cớ, bằng chứng, sự chứng minh, sự thử thách, sự thử súng, sự thử chất nổ, nơi thử súng, nơi thử chất nổ, ống thử, bản in thử, tiêu chuẩn, nồng độ của rượu cất, sự xét sử - tính không xuyên qua được, tính chịu đựng - sự xô, sự đẩy, cú đẩy, sự thúc đẩy, sự giúp sức, sức đẩy lên, sức đỡ lên, cừ thọc đẩy, cú đấm, cú húc, sự rắn sức, sự nổ lực, sự gắng công, cuộc tấn công mânh liệt, cuộc đánh thúc vào - tính dám làm, tính chủ động, tính hăng hái xốc tới, tính kiên quyết làm bằng được, lúc gay go, lúc nguy ngập, lúc cấp bách, bọn, sự đuổi ra, sự thải ra - sự nhảy sang một bên, sự tránh, sự né - vị thoang thoảng, mùi thoang thoảng, vẻ, một chút, mẩu, miếng, ngụm, tàu đánh cá, tiếng bốp, tiếng chát, tiếng chép môi, cái đập, cái tát, cái vỗ, cú đập mạnh, cái hôi kêu - sự đâm bằng dao găm, vết thương đâm bằng dao găm, nhát đâm bằng dao găm, điều làm cho đau lòng, điều xúc phạm đến tình cảm, sự làm thử - sự toan làm - vỏ, mai, sự sát hạch, bài kiểm tra, thuốc thử, vật để thử, đá thử vàng, cái để đánh gía - việc xét xử, sự xử án, điều thử thách, nỗi gian nan - = der Versuch + = als ein Versuch + = der mißlungene Versuch + = als letzter Versuch + = sein Versuch mißlang + = einen Versuch machen + = der stümperhafte Versuch + = der Versuch gelang ihm nicht + = er macht noch einen Versuch + = einen letzten Versuch mit etwas machen +</t>
        </is>
      </c>
    </row>
    <row r="21088">
      <c r="A21088" t="inlineStr">
        <is>
          <t>Versuche</t>
        </is>
      </c>
      <c r="B21088" t="inlineStr"/>
      <c r="C21088" t="inlineStr"/>
      <c r="D21088" t="inlineStr">
        <is>
          <t>thí nghiệm, thử = Versuche anstellen + = die klinischen Versuche +</t>
        </is>
      </c>
    </row>
    <row r="21089">
      <c r="A21089" t="inlineStr">
        <is>
          <t>Versucher</t>
        </is>
      </c>
      <c r="B21089" t="inlineStr"/>
      <c r="C21089" t="inlineStr"/>
      <c r="D21089" t="inlineStr">
        <is>
          <t>người xúi giục, người cám dỗ, người quyến rũ</t>
        </is>
      </c>
    </row>
    <row r="21090">
      <c r="A21090" t="inlineStr">
        <is>
          <t>Versucherin</t>
        </is>
      </c>
      <c r="B21090" t="inlineStr"/>
      <c r="C21090" t="inlineStr"/>
      <c r="D21090" t="inlineStr">
        <is>
          <t>người đàn bà cám dỗ, người đàn bà quyến rũ</t>
        </is>
      </c>
    </row>
    <row r="21091">
      <c r="A21091" t="inlineStr">
        <is>
          <t>Versuchs-</t>
        </is>
      </c>
      <c r="B21091" t="inlineStr"/>
      <c r="C21091" t="inlineStr"/>
      <c r="D21091">
        <f> Versuchs doch mal! +</f>
        <v/>
      </c>
    </row>
    <row r="21092">
      <c r="A21092" t="inlineStr">
        <is>
          <t>versuchsweise</t>
        </is>
      </c>
      <c r="B21092" t="inlineStr"/>
      <c r="C21092" t="inlineStr"/>
      <c r="D21092" t="inlineStr">
        <is>
          <t>ướm, thử</t>
        </is>
      </c>
    </row>
    <row r="21093">
      <c r="A21093" t="inlineStr">
        <is>
          <t>versunken</t>
        </is>
      </c>
      <c r="B21093" t="inlineStr"/>
      <c r="C21093" t="inlineStr"/>
      <c r="D21093" t="inlineStr">
        <is>
          <t>bị chìm, trũng, hóp, hõm = versunken + = tief versunken in +</t>
        </is>
      </c>
    </row>
    <row r="21094">
      <c r="A21094" t="inlineStr">
        <is>
          <t>Versunkenheit</t>
        </is>
      </c>
      <c r="B21094" t="inlineStr"/>
      <c r="C21094" t="inlineStr"/>
      <c r="D21094" t="inlineStr">
        <is>
          <t>sự nhúng, sự nhận chìm, sự ngâm nước, sự ngâm mình vào nước để rửa tội, sự đắm chìm vào, sự ngập vào, sự mải mê vào, sự chìm bóng - sự dìm xuống nước, sự nhận chìm xuống nước, sự làm ngập nước, sự lặn</t>
        </is>
      </c>
    </row>
    <row r="21095">
      <c r="A21095" t="inlineStr">
        <is>
          <t>Versunkensein</t>
        </is>
      </c>
      <c r="B21095" t="inlineStr"/>
      <c r="C21095" t="inlineStr"/>
      <c r="D21095" t="inlineStr">
        <is>
          <t>sự hút, sự hút thu, sự say mê, miệt mài, sự mê mải</t>
        </is>
      </c>
    </row>
    <row r="21096">
      <c r="A21096" t="inlineStr">
        <is>
          <t>vertagen</t>
        </is>
      </c>
      <c r="B21096" t="inlineStr"/>
      <c r="C21096" t="inlineStr"/>
      <c r="D21096" t="inlineStr">
        <is>
          <t>hoãn, hoãn lại, để lại, ngừng để sau họp lại, ngừng họp chung để họp riêng, dời sang một nơi khác - tiếp tục, làm tiếp, giữ, duy trì, vẫn cứ, tiếp diễn, ở lại, đình lại - trì hoãn, để chậm lại, hoãn quân địch, theo, chiều theo, làm theo - đặt ở hàng thứ, coi không quan trọng bằng, lên cơn muộn - tạm ngừng, tạm gián đoạn một thời gian - đặt lên bàn, để lên bàn, đưa ra bàn, ghi vào chương trình nghị sự, hoãn bàn không thời hạn = sich vertagen +</t>
        </is>
      </c>
    </row>
    <row r="21097">
      <c r="A21097" t="inlineStr">
        <is>
          <t>Vertagung</t>
        </is>
      </c>
      <c r="B21097" t="inlineStr"/>
      <c r="C21097" t="inlineStr"/>
      <c r="D21097" t="inlineStr">
        <is>
          <t>sự hoãn lại, sự dời sang một nơi khác, sự chuyển chỗ hội họp, sự ngừng họp - sự hoãn, sự trì hoãn, sự để chậm lại, sự hoãn quân địch - sự đặt ở hàng thứ yếu, sự coi không quan trọng bằng = die Vertagung + = ich beantrage Vertagung +</t>
        </is>
      </c>
    </row>
    <row r="21098">
      <c r="A21098" t="inlineStr">
        <is>
          <t>vertan</t>
        </is>
      </c>
      <c r="B21098" t="inlineStr"/>
      <c r="C21098" t="inlineStr"/>
      <c r="D21098" t="inlineStr">
        <is>
          <t>sai lầm, hiểu sai, hiểu lầm</t>
        </is>
      </c>
    </row>
    <row r="21099">
      <c r="A21099" t="inlineStr">
        <is>
          <t>vertauschbar</t>
        </is>
      </c>
      <c r="B21099" t="inlineStr"/>
      <c r="C21099" t="inlineStr"/>
      <c r="D21099" t="inlineStr">
        <is>
          <t>có thể thay thế, có thể thay đổi cho nhau, có thể giao hoán</t>
        </is>
      </c>
    </row>
    <row r="21100">
      <c r="A21100" t="inlineStr">
        <is>
          <t>vertauschen</t>
        </is>
      </c>
      <c r="B21100" t="inlineStr"/>
      <c r="C21100" t="inlineStr"/>
      <c r="D21100" t="inlineStr">
        <is>
          <t>để xen nhau, xen kẽ, xen nhau, luân phiên, lần lượt kế tiếp nhau - đổi, đổi chác, tống đi - trao đổi lẫn nhau, thay thế lẫn nhau, đổi chỗ cho nhau, xen kẽ nhau, xảy ra lần lượt, xảy ra theo lượt, thay thế nhau - đổi trật tự - đổi chỗ, dời chỗ, di chuyển, thay, + off) trút bỏ, trút lên, dùng mưu mẹo, dùng mưu kế, xoay xở, xoay xở để kiếm sống, nó quanh co, nói lập lờ, nói nước đôi, sang, thay quần áo = vertauschen +</t>
        </is>
      </c>
    </row>
    <row r="21101">
      <c r="A21101" t="inlineStr">
        <is>
          <t>Vertauschung</t>
        </is>
      </c>
      <c r="B21101" t="inlineStr"/>
      <c r="C21101" t="inlineStr"/>
      <c r="D21101" t="inlineStr">
        <is>
          <t>sự đôi trật tự, sự hoán vị, pháp hoán vị</t>
        </is>
      </c>
    </row>
    <row r="21102">
      <c r="A21102" t="inlineStr">
        <is>
          <t>verteidigen</t>
        </is>
      </c>
      <c r="B21102" t="inlineStr"/>
      <c r="C21102" t="inlineStr"/>
      <c r="D21102" t="inlineStr">
        <is>
          <t>biện hộ, bào chữa, chủ trương, tán thành, ủng hộ - đòi, xác nhận, khẳng định, quả quyết, quyết đoán - - chống, đỡ, truyền sức mạnh, khuyến khích, chịu đựng, dung thứ, nuôi nấng, cấp dưỡng, chứng minh, xác minh, đóng giỏi - = verteidigen + = zu verteidigen + = sich verteidigen + = verteidigen gegen + = ich werde mich selbst verteidigen +</t>
        </is>
      </c>
    </row>
    <row r="21103">
      <c r="A21103" t="inlineStr">
        <is>
          <t>verteidigend</t>
        </is>
      </c>
      <c r="B21103" t="inlineStr"/>
      <c r="C21103" t="inlineStr"/>
      <c r="D21103" t="inlineStr">
        <is>
          <t>có tính chất bảo vệ, có tính chất phòng thủ, có tính chất chống giữ, để che chở, để bảo vệ, để phòng thủ - để chứng minh, để bào chữa - để trừng trị</t>
        </is>
      </c>
    </row>
    <row r="21104">
      <c r="A21104" t="inlineStr">
        <is>
          <t>Verteidiger</t>
        </is>
      </c>
      <c r="B21104" t="inlineStr"/>
      <c r="C21104" t="inlineStr"/>
      <c r="D21104" t="inlineStr">
        <is>
          <t>người biện hộ, người biện giải cho tôn giáo - người che chở, người bảo vệ, người cãi, người bào chữa, luật sư - người phải cưu mang - vật chống đỡ, người ủng hộ, hình con vật đứng = der Verteidiger + = der Verteidiger + = der Verteidiger +</t>
        </is>
      </c>
    </row>
    <row r="21105">
      <c r="A21105" t="inlineStr">
        <is>
          <t>Verteidigung</t>
        </is>
      </c>
      <c r="B21105" t="inlineStr"/>
      <c r="C21105" t="inlineStr"/>
      <c r="D21105" t="inlineStr">
        <is>
          <t>nhiệm vụ luật sư, lời biện hộ của luật sư, sự bào chữa, sự ủng hộ tích cực - - cái để bảo vệ, vật để chống đỡ, vật để chặn lại, sự che chở, sự bảo vệ, sự phòng thủ, sự chống giữ, công sự bảo vệ, công sự phòng ngự, thành luỹ, lời cãi, lời biện hộ, sự biện hộ - defence - thế thủ, thế phòng ngự - biên bản lời biện hộ, sự cầu xin, sự nài xin - sự ủng hộ, người ủng hộ, người nhờ cậy, nơi nương tựa, cột trụ, nguồn sinh sống, vật chống, cột chống - sự chứng minh, sự chứng minh tính chất chính đáng = zu seiner Verteidigung + = die Maßnahmen zur Verteidigung +</t>
        </is>
      </c>
    </row>
    <row r="21106">
      <c r="A21106" t="inlineStr">
        <is>
          <t>Verteidigungs-</t>
        </is>
      </c>
      <c r="B21106" t="inlineStr"/>
      <c r="C21106" t="inlineStr"/>
      <c r="D21106" t="inlineStr">
        <is>
          <t>có tính chất bảo vệ, có tính chất phòng thủ, có tính chất chống giữ, để che chở, để bảo vệ, để phòng thủ</t>
        </is>
      </c>
    </row>
    <row r="21107">
      <c r="A21107" t="inlineStr">
        <is>
          <t>verteilbar</t>
        </is>
      </c>
      <c r="B21107" t="inlineStr"/>
      <c r="C21107" t="inlineStr"/>
      <c r="D21107" t="inlineStr">
        <is>
          <t>có thể phân phối, có thể phân phát</t>
        </is>
      </c>
    </row>
    <row r="21108">
      <c r="A21108" t="inlineStr">
        <is>
          <t>verteilen</t>
        </is>
      </c>
      <c r="B21108" t="inlineStr"/>
      <c r="C21108" t="inlineStr"/>
      <c r="D21108" t="inlineStr">
        <is>
          <t>phân công, giao, định dùng, chia phần, phân phối, định phần, phiên chế, chuyển - chia ra từng phần, chia thành lô - tặng, tặng thưởng, trao tặng, quyết định ban cho, quyết định cấp cho - phân phát, pha chế và cho, miễn trừ, tha cho, xét xử, làm, to dispense with miễn trừ, làm thành không cần thiết, bỏ qua, có thể đừng được, không cần đến - cắt ra từng mảnh, chặt ra từng khúc, mổ xẻ, giải phẫu, phân tích kỹ, khảo sát tỉ mỉ, phê phán từng li từng tí - chia thành từng phần to parcel out), che bằng dải vải bạt có nhựa đường, bọc bằng dải vải bạt có nhựa đường - chia ra, chia cắt, ngăn ra - tung, rải, rắc, gieo, đuổi chạy tán loạn, làm tan, toả, lia, quét - ghẻ, bửa, tách, chia rẽ về một vấn đề, làm chia rẽ, gây bè phái, làm vỡ, nứt, vỡ, nẻ, chia rẽ, phân hoá, không nhất trí, chia nhau - trải, căng, giăng ra, bày ra, truyền bá, kéo dài thời gian, bày, bày lên bàn, phết, đập bẹt, trải ra, căng ra, truyền đi, lan đi, bay đi, tản ra = verteilen + = verteilen + = verteilen + = neu verteilen + = sich verteilen + = neu zu verteilen +</t>
        </is>
      </c>
    </row>
    <row r="21109">
      <c r="A21109" t="inlineStr">
        <is>
          <t>verteilend</t>
        </is>
      </c>
      <c r="B21109" t="inlineStr"/>
      <c r="C21109" t="inlineStr"/>
      <c r="D21109" t="inlineStr">
        <is>
          <t>phân bổ, phân phối, phân phát, phân biệt</t>
        </is>
      </c>
    </row>
    <row r="21110">
      <c r="A21110" t="inlineStr">
        <is>
          <t>Verteiler</t>
        </is>
      </c>
      <c r="B21110" t="inlineStr"/>
      <c r="C21110" t="inlineStr"/>
      <c r="D21110" t="inlineStr">
        <is>
          <t>người đóng góp, người góp phần, người cộng tác - người phân phối, người phân phát, bộ phân phối - người chia, máy phân, cái phân, com-pa</t>
        </is>
      </c>
    </row>
    <row r="21111">
      <c r="A21111" t="inlineStr">
        <is>
          <t>Verteilung</t>
        </is>
      </c>
      <c r="B21111" t="inlineStr"/>
      <c r="C21111" t="inlineStr"/>
      <c r="D21111" t="inlineStr">
        <is>
          <t>sự chia ra từng phần, sự chia thành lô - sự phân phát, sự phân phối, sự sắp đặt, mệnh trời, hệ thống tôn giáo, chế độ tôn giáo, sự miễn trừ, sự tha cho, sự có thể bỏ qua, sự có thể đừng được, sự không cần đến - sự phân bổ, sự rắc, sự rải, sự sắp xếp, sự xếp loại, sự phân loại, bỏ chữ - sự chia ra, ngăn phần, liếp ngăn, bức vách ngăn, sự chia cắt đất nước, sự chia tài sản - sự chia lãi, tiền chơi họ được chia = die Verteilung +</t>
        </is>
      </c>
    </row>
    <row r="21112">
      <c r="A21112" t="inlineStr">
        <is>
          <t>verteuern</t>
        </is>
      </c>
      <c r="B21112" t="inlineStr"/>
      <c r="C21112" t="inlineStr"/>
      <c r="D21112" t="inlineStr">
        <is>
          <t>nâng lên, đỡ dậy, giơ lên, đưa lên, kéo lên, ngước lên, ngẩng lên, xây dựng, dựng, nuôi trồng, nêu lên, đưa ra, đề xuất, làm ra, gây nên, tăng, làm tăng thêm, phát động, kích động, xúi giục - làm phấn chấn tinh thần ai, làm nở, làm phồng lên, cất cao, lên, đắp cao lên, xây cao thêm, đề bạt, khai thác, làm bốc lên, làm tung lên, thu, thu góp, tổ chức, tuyển mộ, gọi về, chấm dứt, rút bỏ - nhổ, trông thấy, làm có tuyết, làm cho có nhung = etwas verteuern +</t>
        </is>
      </c>
    </row>
    <row r="21113">
      <c r="A21113" t="inlineStr">
        <is>
          <t>verteufelt</t>
        </is>
      </c>
      <c r="B21113" t="inlineStr"/>
      <c r="C21113" t="inlineStr"/>
      <c r="D21113" t="inlineStr">
        <is>
          <t>bị đày địa ngục, bị đoạ đày, đáng ghét, đáng nguyền rủa, ghê tởm, quá lắm, hết sức, vô cùng, cực kỳ - xảo quyệt, lắm thủ đoạn, mưu mẹo, xỏ lá, láu cá, mánh lới, phức tạp, rắc rối = verteufelt heiß +</t>
        </is>
      </c>
    </row>
    <row r="21114">
      <c r="A21114" t="inlineStr">
        <is>
          <t>vertiefen</t>
        </is>
      </c>
      <c r="B21114" t="inlineStr"/>
      <c r="C21114" t="inlineStr"/>
      <c r="D21114" t="inlineStr">
        <is>
          <t>làm sâu hơn, đào sâu thêm, làm tăng thêm, làm sâu sắc thêm, làm đậm đà thêm, làm đằm thắm thêm, làm đậm thêm, làm trầm thêm, sâu thêm, sâu sắc hơn, đậm đà hơn, đằm thắm hơn - đậm thêm, trầm hơn nữa - làm cao lên, làm cao hơn, nâng cao, tăng thêm, tăng cường, làm tôn lên, làm nổi lên, cao lên, tăng lên - nhúng, nhận chìm, ngâm, ngâm vào nước để rửa tội, chôn vào, chôn vùi, mắc vào, đắm chìm vào, ngập vào, mải mê vào = sich vertiefen + = sich vertiefen + = sich in etwas vertiefen +</t>
        </is>
      </c>
    </row>
    <row r="21115">
      <c r="A21115" t="inlineStr">
        <is>
          <t>vertieft</t>
        </is>
      </c>
      <c r="B21115" t="inlineStr"/>
      <c r="C21115" t="inlineStr"/>
      <c r="D21115" t="inlineStr">
        <is>
          <t>súc vật, có tính súc vật, cục súc, độc ác, dã man, đầy thú tính, dâm đãng, đồi truỵ - có tính chất thú vật, vũ phu, hung ác, tàn bạo, ngu đần, đần độn = vertieft + = in sich vertieft +</t>
        </is>
      </c>
    </row>
    <row r="21116">
      <c r="A21116" t="inlineStr">
        <is>
          <t>Vertieftsein</t>
        </is>
      </c>
      <c r="B21116" t="inlineStr"/>
      <c r="C21116" t="inlineStr"/>
      <c r="D21116" t="inlineStr">
        <is>
          <t>sự làm mê mải, sự thu hút, sự chiếm, sự choán hết, sự chiếm vai trò chủ yếu, sự chép bằng chữ to, sự mua toàn bộ, sự thảo</t>
        </is>
      </c>
    </row>
    <row r="21117">
      <c r="A21117" t="inlineStr">
        <is>
          <t>Vertiefung</t>
        </is>
      </c>
      <c r="B21117" t="inlineStr"/>
      <c r="C21117" t="inlineStr"/>
      <c r="D21117" t="inlineStr">
        <is>
          <t>sự hút, sự hút thu, sự say mê, miệt mài, sự mê mải - sự làm vững chắc, sự làm củng cố, sự hợp nhất, sự thống nhất - chỗ lõm, chỗ đất lún, chỗ sụt xuống, sự chán nản, sự ngã lòng, sự buồn rầu, sự phiền muộn, tình trạng đình đốn, tình trạng trì trệ, tình trạng đình trệ, sự suy yếu, sự suy nhược - sự sút kém, sự giảm giá, sự sụt giá, sự nén xuống, sự đẩy xuống, sự hạ xuống, sự hạ, sự giảm, sự hạ thấp, góc nổi, phù giác - lúm đồng tiền trên má, chỗ trũng, làm gợn lăn tăn - vết đòn, vết đánh, vết hằn ép, vết lằn nổi, đòn, cú đánh - sự nhúng, sự ngâm vào, sự dìm xuống, sự đầm mình, sự tắm, lượng đong, lượng mức, mức chìm, ngấn nước, nước tắm, nước ngâm, cây nến, chỗ lún xuống, độ nghiêng, độ dốc, chiều dốc, đường võng chân trời - thế nhún ngang xà, kẻ móc túi - sự làm mê mải, sự thu hút, sự chiếm, sự choán hết, sự chiếm vai trò chủ yếu, sự chép bằng chữ to, sự mua toàn bộ, sự thảo - sự duỗi thẳng ra, sự đưa ra, sự kéo dài ra, sự gia hạn, sự mở rộng, phần kéo dài, phần mở rộng, phần nối thêm, sự dàn rộng ra, lớp đại học mở rộng, lớp đại học nhân dân - lớp đại học buổi tối, lớp đại học bằng thư University Extension), sự làm dốc hết sức, sự dành cho, sự gửi tới, sự chép ra chữ thường, sự giãn, độ giãn - chỗ rống, chỗ lõm sâu hoắm, thung lũng lòng chảo - vết lõm, khía răng cưa, vết mẻ, chỗ lún, chỗ lồi lõm, chỗ thụt vào, giao kèo, lệnh, sung công, đơn đặt hàng - sự làm lõm vào, sự khía răng cưa, sự làm mẻ, dấu chặt đẽo, sắp chữ thụt vào - thời gian ngừng họp, kỳ nghỉ, giờ giải lao, giờ ra chơi chính, sự rút đi, chỗ thầm kín, nơi sâu kín, nơi hẻo lánh, hốc tường, ngách, hốc, lỗ thủng, rânh, hố đào - sự tăng cường, sự củng cố, sự tăng viện, quân tiếp viện - thùng rửa bát, chậu rửa bát, ) vũng nước bẩn, vũng lầy, ổ, đầm lầy, khe kéo phông - sự chìm, sự đánh chìm, sự tụt xuống, sự lún xuống, sự sa lầy, sự đào giếng, sự đầu tư, sự nôn nao = die kleine Vertiefung + = die gedankliche Vertiefung +</t>
        </is>
      </c>
    </row>
    <row r="21118">
      <c r="A21118" t="inlineStr">
        <is>
          <t>Vertikale</t>
        </is>
      </c>
      <c r="B21118" t="inlineStr"/>
      <c r="C21118" t="inlineStr"/>
      <c r="D21118" t="inlineStr">
        <is>
          <t>đường thẳng đứng, mặt phẳng thẳng đứng</t>
        </is>
      </c>
    </row>
    <row r="21119">
      <c r="A21119" t="inlineStr">
        <is>
          <t>Vertilgung</t>
        </is>
      </c>
      <c r="B21119" t="inlineStr"/>
      <c r="C21119" t="inlineStr"/>
      <c r="D21119" t="inlineStr">
        <is>
          <t>sự xoá, sự xoá bỏ, sự làm lu mờ, sự át, sự tự cho mình là không quan trọng, sự nép mình, sự lánh ) - sự triệt, sự tiêu diệt, sự huỷ diệt</t>
        </is>
      </c>
    </row>
    <row r="21120">
      <c r="A21120" t="inlineStr">
        <is>
          <t>vertippen</t>
        </is>
      </c>
      <c r="B21120" t="inlineStr"/>
      <c r="C21120" t="inlineStr"/>
      <c r="D21120">
        <f> sich vertippen +</f>
        <v/>
      </c>
    </row>
    <row r="21121">
      <c r="A21121" t="inlineStr">
        <is>
          <t>vertonen</t>
        </is>
      </c>
      <c r="B21121" t="inlineStr"/>
      <c r="C21121" t="inlineStr"/>
      <c r="D21121" t="inlineStr">
        <is>
          <t>soạn, sáng tác, làm, dạng bị động) gồm có, bao gồm, bình tĩnh lại, trấn tĩnh, chuẩn bị tư thế đĩnh đạc, giải quyết, dàn xếp, dẹp được, sắp chữ - làm cho du dương, làm cho êm tai, soạn giai điệu - để, đặt, bố trí, đặt lại cho đúng, gieo, trồng, sắp, dọn, bày, mài, giũa, kết lị, se lại, đặc lại, ổn định, lặn, chảy, bày tỏ, vừa vặn, định điểm được thua, ấp</t>
        </is>
      </c>
    </row>
    <row r="21122">
      <c r="A21122" t="inlineStr">
        <is>
          <t>Vertonung</t>
        </is>
      </c>
      <c r="B21122" t="inlineStr"/>
      <c r="C21122" t="inlineStr"/>
      <c r="D21122" t="inlineStr">
        <is>
          <t>sự đặt, sự để, sự sắp đặt, sự bố trí, sự sửa chữa, sự mài sắc, sự giũa, sự sắp chữ in, sự quyết định, sự nắn xương, sự bó xương, sự lặn, sự se lại, sự khô lại, sự ra quả, sự dàn cảnh một vở kịch - phông màn quần áo, khung cảnh, môi trường, sự dát, sự nạm, khung để dát, sự phổ nhạc, nhạc phổ, ổ trứng ấp</t>
        </is>
      </c>
    </row>
    <row r="21123">
      <c r="A21123" t="inlineStr">
        <is>
          <t>vertrackt</t>
        </is>
      </c>
      <c r="B21123" t="inlineStr"/>
      <c r="C21123" t="inlineStr"/>
      <c r="D21123" t="inlineStr">
        <is>
          <t>tinh ranh, láu cá, lắm mưu, khéo lẩn tránh, khéo thoái thác - bẩn thỉu, dơ dáy, kinh tởm, làm buồn nôn, tục tĩu, thô tục, xấu xa, ô trọc, dâm ô, xấu, khó chịu, làm bực mình, cáu kỉnh, giận dữ, ác, hiểm - xảo quyệt, lắm thủ đoạn, mưu mẹo, xỏ lá, mánh lới, phức tạp, rắc rối</t>
        </is>
      </c>
    </row>
    <row r="21124">
      <c r="A21124" t="inlineStr">
        <is>
          <t>Vertrag</t>
        </is>
      </c>
      <c r="B21124" t="inlineStr"/>
      <c r="C21124" t="inlineStr"/>
      <c r="D21124" t="inlineStr">
        <is>
          <t>hiệp định, hiệp nghị, hợp đồng, giao kèo, sự bằng lòng, sự tán thành, sự đồng ý, sự thoả thuận, sự phù hợp, sự hoà hợp, sự hợp - sự mặc cả, sự thoả thuận mua bán, giao kèo mua bán, món mua được, món hời, món bở, cơ hội tốt - hiệp ước, khế ước, hộp phấn sáp bỏ túi - sự hoà thuận, thoả ước, sự tương hợp, hoà âm - giấy ký kết, sự ký hợp đồng, sự ký giao kèo, việc bỏ thầu, việc đấu giá - hội nghị, sự triệu tập, tục lệ, lệ thường, quy ước - điều khoản, hợp đồng giao kèo - bản giao kèo, bản khế ước, số nhiều) bản giao kèo học nghề, bản kê khai chính thức, indention - công ước - sự điều đình, sự thương lượng = der Warschauer Vertrag + = durch Vertrag binden + = einen Vertrag schließen + = einem Vertrag beitreten + = einen Vertrag abschließen + = durch Vertrag verpflichtet + = die Bewerbung für einen Vertrag +</t>
        </is>
      </c>
    </row>
    <row r="21125">
      <c r="A21125" t="inlineStr">
        <is>
          <t>vertragen</t>
        </is>
      </c>
      <c r="B21125" t="inlineStr"/>
      <c r="C21125" t="inlineStr"/>
      <c r="D21125" t="inlineStr">
        <is>
          <t>đứng, có, ở, cao, đứng vững, bền, có giá trị, đọng lại, tù hãm, giữ vững quan điểm, giữ vững lập trường, đồng ý, thoả thuận, ra ứng cử, bắt đứng, đặt, để, dựng, giữ vững, chịu đựng - thết, đãi - ăn, nuốt, cam chịu = vertragen + = vertragen + = vertragen + = sich vertragen + = sich vertragen + = sich vertragen + = sich vertragen mit + = sich wieder vertragen +</t>
        </is>
      </c>
    </row>
    <row r="21126">
      <c r="A21126" t="inlineStr">
        <is>
          <t>vertragend</t>
        </is>
      </c>
      <c r="B21126" t="inlineStr"/>
      <c r="C21126" t="inlineStr"/>
      <c r="D21126" t="inlineStr">
        <is>
          <t>không dung thứ, không khoan dung, cố chấp, không chịu được</t>
        </is>
      </c>
    </row>
    <row r="21127">
      <c r="A21127" t="inlineStr">
        <is>
          <t>vertraglich</t>
        </is>
      </c>
      <c r="B21127" t="inlineStr"/>
      <c r="C21127" t="inlineStr"/>
      <c r="D21127" t="inlineStr">
        <is>
          <t>to bail someone out đóng tiền bảo lãnh cho ai được tạm tự do ở ngoài, bail out tát trong thuyền ra bằng gàu, to bail up giữ đầu, bắt giơ tay lên để cướp của - giơ tay lên- bằng hợp đồng, bằng giao kèo, bằng khế ước</t>
        </is>
      </c>
    </row>
    <row r="21128">
      <c r="A21128" t="inlineStr">
        <is>
          <t>vertrauen</t>
        </is>
      </c>
      <c r="B21128" t="inlineStr"/>
      <c r="C21128" t="inlineStr"/>
      <c r="D21128" t="inlineStr">
        <is>
          <t>nói riêng, giãi bày tâm sự, phó thác, giao phó - tin, công nhận, cho là, vào sổ bên có - tin cậy, dựa vào = vertrauen + = vertrauen auf + = jemandem vertrauen +</t>
        </is>
      </c>
    </row>
    <row r="21129">
      <c r="A21129" t="inlineStr">
        <is>
          <t>vertrauend</t>
        </is>
      </c>
      <c r="B21129" t="inlineStr"/>
      <c r="C21129" t="inlineStr"/>
      <c r="D21129" t="inlineStr">
        <is>
          <t>tin chắc, chắc chắn, tự tin, tin tưởng, tin cậy, liều, liều lĩnh, trơ tráo, mặt dạn mày dày, láo xược = vertrauend +</t>
        </is>
      </c>
    </row>
    <row r="21130">
      <c r="A21130" t="inlineStr">
        <is>
          <t>Vertrauens-</t>
        </is>
      </c>
      <c r="B21130" t="inlineStr"/>
      <c r="C21130" t="inlineStr"/>
      <c r="D21130" t="inlineStr">
        <is>
          <t>kín, bí mật, nói riêng với nhau, thân tín, tâm phúc, được tin cẩn, thổ lộ tâm tình, tâm sự - uỷ thác, tín dụng, người được uỷ thác = die Kasse des Vertrauens +</t>
        </is>
      </c>
    </row>
    <row r="21131">
      <c r="A21131" t="inlineStr">
        <is>
          <t>vertrauensvoll</t>
        </is>
      </c>
      <c r="B21131" t="inlineStr"/>
      <c r="C21131" t="inlineStr"/>
      <c r="D21131" t="inlineStr">
        <is>
          <t>trung thành, chung thuỷ, trung nghĩa, có lương tâm, đáng tin cậy, trung thực, chính xác - hay tin cậy, tin người, hay tín nhiệm, không nghi ngờ</t>
        </is>
      </c>
    </row>
    <row r="21132">
      <c r="A21132" t="inlineStr">
        <is>
          <t>vertraulich</t>
        </is>
      </c>
      <c r="B21132" t="inlineStr"/>
      <c r="C21132" t="inlineStr"/>
      <c r="D21132" t="inlineStr">
        <is>
          <t>kín, bí mật, nói riêng với nhau, thân tín, tâm phúc, được tin cẩn, thổ lộ tâm tình, tâm sự - thuộc gia đình, thân thuộc, thân, quen thuộc, quen, thông thường, không khách khí, sỗ sàng, suồng sã, lả lơi, là tình nhân của, ăn mằm với - thân mật, mật thiết, thân tính, riêng tư, riêng biệt, ấm cúng, chung chăn chung gối, gian gâm, thông dâm, bản chất, ý nghĩ tình cảm sâu sắc nhất, sâu sắc - cá nhân, tư, riêng, nói đến cá nhân, ám chỉ cá nhân, chỉ trích cá nhân - mật, xa vắng, khuất nẻo, hẻo lánh, thích ẩn dật, thích sống cách biệt = streng vertraulich + = vertraulich mitteilen +</t>
        </is>
      </c>
    </row>
    <row r="21133">
      <c r="A21133" t="inlineStr">
        <is>
          <t>Vertraulichkeit</t>
        </is>
      </c>
      <c r="B21133" t="inlineStr"/>
      <c r="C21133" t="inlineStr"/>
      <c r="D21133" t="inlineStr">
        <is>
          <t>sự thân mật, sự quen thuộc, sự hiểu biết, sự đối xử bình dân, sự không khách khí, sự sỗ sàng, sự suồng sã, sự lả lơi, sự vuốt ve, sự âu yếm, sự ăn nằm với - sự tự do, nền tự do, quyền tự do, quyền tự quyết, sự miễn, sự khỏi phải, sự không có, sự thoải mái, sự xuề xoà, đặc quyền, khả năng chuyển dộng - sự quen thân, sự mật thiết, sự thân tình, sự chung chăn chung gối, sự gian dâm, sự thông dâm, sự riêng biệt, sự riêng tư</t>
        </is>
      </c>
    </row>
    <row r="21134">
      <c r="A21134" t="inlineStr">
        <is>
          <t>vertraut</t>
        </is>
      </c>
      <c r="B21134" t="inlineStr"/>
      <c r="C21134" t="inlineStr"/>
      <c r="D21134" t="inlineStr">
        <is>
          <t>đóng kín, chật, chật chội, kín, bí hơi, ngột ngạt, chặt, bền, sít, khít, che đậy, bí mật, giấu giếm, dè dặt, kín đáo, hà tiện, bủn xỉn, gần, thân, sát, chặt chẽ, kỹ lưỡng, tỉ mỉ, cẩn thận, hạn chế, cấm - gay go, ngang nhau, ngang sức, ẩn, ngắn - bí truyền, riêng tư - lớn, to lớn, vĩ đại, hết sức, rất, cao quý, ca cả, cao thượng, tuyệt hay, thật là thú vị, giỏi, thạo cừ, hiểu rõ, hiểu tường tận - thân mật, mật thiết, thân tính, quen thuộc, riêng biệt, ấm cúng, chung chăn chung gối, gian gâm, thông dâm, bản chất, ý nghĩ tình cảm sâu sắc nhất, sâu sắc - thân thiết - cận, giống, chi ly, chắt bóp, keo kiệt, bên trái, ở gần, sắp tới, không xa, gần giống, theo kịp = vertraut + = vertraut sein + = nicht vertraut + = sehr vertraut sein + = sich vertraut machen +</t>
        </is>
      </c>
    </row>
    <row r="21135">
      <c r="A21135" t="inlineStr">
        <is>
          <t>Vertraute</t>
        </is>
      </c>
      <c r="B21135" t="inlineStr"/>
      <c r="C21135" t="inlineStr"/>
      <c r="D21135" t="inlineStr">
        <is>
          <t>bạn tâm tình - bạn thân, người thân cận, người quen thuộc, người hầu - người thân, người tâm phúc, người rất quen thuộc với = die Vertraute +</t>
        </is>
      </c>
    </row>
    <row r="21136">
      <c r="A21136" t="inlineStr">
        <is>
          <t>Vertrautheit</t>
        </is>
      </c>
      <c r="B21136" t="inlineStr"/>
      <c r="C21136" t="inlineStr"/>
      <c r="D21136" t="inlineStr">
        <is>
          <t>sự thân mật, sự quen thuộc, sự hiểu biết, sự đối xử bình dân, sự không khách khí, sự sỗ sàng, sự suồng sã, sự lả lơi, sự vuốt ve, sự âu yếm, sự ăn nằm với = die Vertrautheit +</t>
        </is>
      </c>
    </row>
    <row r="21137">
      <c r="A21137" t="inlineStr">
        <is>
          <t>vertreiben</t>
        </is>
      </c>
      <c r="B21137" t="inlineStr"/>
      <c r="C21137" t="inlineStr"/>
      <c r="D21137" t="inlineStr">
        <is>
          <t>đẩy ra, ấn ra, ẩy ra, nhô ra, ló ra = vertreiben + = vertreiben + = vertreiben + = vertreiben + = vertreiben + = vertreiben +</t>
        </is>
      </c>
    </row>
    <row r="21138">
      <c r="A21138" t="inlineStr">
        <is>
          <t>vertreibend</t>
        </is>
      </c>
      <c r="B21138" t="inlineStr"/>
      <c r="C21138" t="inlineStr"/>
      <c r="D21138" t="inlineStr">
        <is>
          <t>để tống ra, để đuổi ra, để trục xuất, làm sổ</t>
        </is>
      </c>
    </row>
    <row r="21139">
      <c r="A21139" t="inlineStr">
        <is>
          <t>Vertreiber</t>
        </is>
      </c>
      <c r="B21139" t="inlineStr"/>
      <c r="C21139" t="inlineStr"/>
      <c r="D21139" t="inlineStr">
        <is>
          <t>người tống ra, người đuổi ra, bơm phụt</t>
        </is>
      </c>
    </row>
    <row r="21140">
      <c r="A21140" t="inlineStr">
        <is>
          <t>Vertreibung</t>
        </is>
      </c>
      <c r="B21140" t="inlineStr"/>
      <c r="C21140" t="inlineStr"/>
      <c r="D21140" t="inlineStr">
        <is>
          <t>sự đày, sự trục xuất, sự xua đuổi - sự đuổi ra khỏi, sự trục ra khỏi, sự đánh bật ra khỏi vị trí - sự tống ra, sự làm vọt ra, sự phụt ra, sự phát ra, sự đuổi khỏi, sự đuổi ra - sự đẩy ra, sự ấn ra, sự ẩy ra = die Vertreibung + = die gerichtliche Vertreibung +</t>
        </is>
      </c>
    </row>
    <row r="21141">
      <c r="A21141" t="inlineStr">
        <is>
          <t>vertretbar</t>
        </is>
      </c>
      <c r="B21141" t="inlineStr"/>
      <c r="C21141" t="inlineStr"/>
      <c r="D21141" t="inlineStr">
        <is>
          <t>có thể bảo vệ được, có thể phòng thủ được, có thể chống giữ được, có thể bào chữa được, có thể biện hộ được, có thể bênh vực được - có thể chứng minh là đúng, hợp pháp, hợp lý, chính đáng - có thể qua lại được, tàm tạm, có thể thông qua được, có thể lưu hành, có thể đem tiêu - có thể chịu đựng được, có thể dung thứ được, có thể chứng minh được</t>
        </is>
      </c>
    </row>
    <row r="21142">
      <c r="A21142" t="inlineStr">
        <is>
          <t>Vertreter</t>
        </is>
      </c>
      <c r="B21142" t="inlineStr"/>
      <c r="C21142" t="inlineStr"/>
      <c r="D21142" t="inlineStr">
        <is>
          <t>người đại lý, số nhiều) tay sai, chỉ điểm tay chân, bộ hạ, tác nhân - đại sứ, người đại diện sứ giả - người được uỷ quyền, người thay quyền, người thay mặt, đại biểu, đại diện, phó, nghị sĩ, người quản lý nhà trọ - nhân tố, người quản lý, người đại diện, người buôn bán ăn hoa hồng, người quản lý ruộng đất, thừa số, hệ số - sự uỷ nhiệm, sự uỷ quyền, người được uỷ nhiệm, giấy uỷ nhiệm bầu thay, sự bầu thay, do uỷ nhiệm, do uỷ quyền - cái tiêu biểu, cái tượng trưng, cái điển hình, mẫu, người đại biểu, nghị viên - người thay thế, vật thay thế = der Vertreter + = der gesetzliche Vertreter + = als Vertreter fungieren +</t>
        </is>
      </c>
    </row>
    <row r="21143">
      <c r="A21143" t="inlineStr">
        <is>
          <t>Vertretung</t>
        </is>
      </c>
      <c r="B21143" t="inlineStr"/>
      <c r="C21143" t="inlineStr"/>
      <c r="D21143" t="inlineStr">
        <is>
          <t>tác dụng, lực, sự môi giới, sự trung gian, đại lý, phân điểm, chi nhánh, cơ quan, sở, hãng, hãng thông tấn - sự tiêu biểu, sự tượng trưng, sự đại diện, sự thay mặt, những người đại diện, sự miêu tả, sự hình dung, sự đóng, sự diễn, số nhiều) lời phản kháng, sự biểu diễn - sự thế, sự thay thế, sự đổi = in Vertretung + = die konsularische Vertretung + = die diplomatische Vertretung +</t>
        </is>
      </c>
    </row>
    <row r="21144">
      <c r="A21144" t="inlineStr">
        <is>
          <t>Vertrieb</t>
        </is>
      </c>
      <c r="B21144" t="inlineStr"/>
      <c r="C21144" t="inlineStr"/>
      <c r="D21144">
        <f> der Vertrieb +</f>
        <v/>
      </c>
    </row>
    <row r="21145">
      <c r="A21145" t="inlineStr">
        <is>
          <t>vertrinken</t>
        </is>
      </c>
      <c r="B21145" t="inlineStr"/>
      <c r="C21145" t="inlineStr"/>
      <c r="D21145" t="inlineStr">
        <is>
          <t>uống, uống cạn, tận hưởng, chịu đựng cho đến cùng, uống hết, rượu chè phung phí hết, uống cho đến nỗi, nâng cốc chúc, + up, in) hút, thấm, uống rượu, uống say - nghiện rượu</t>
        </is>
      </c>
    </row>
    <row r="21146">
      <c r="A21146" t="inlineStr">
        <is>
          <t>Vertuschen</t>
        </is>
      </c>
      <c r="B21146" t="inlineStr"/>
      <c r="C21146" t="inlineStr"/>
      <c r="D21146" t="inlineStr">
        <is>
          <t>sự chặn, sự triệt, sự đàn áp, sự cấm chỉ, sự nén, sự cầm lại, sự giữ kín, sự lấp liếm, sự ỉm đi, sự thu hồi</t>
        </is>
      </c>
    </row>
    <row r="21147">
      <c r="A21147" t="inlineStr">
        <is>
          <t>vertuschen</t>
        </is>
      </c>
      <c r="B21147" t="inlineStr"/>
      <c r="C21147" t="inlineStr"/>
      <c r="D21147" t="inlineStr">
        <is>
          <t>trùm chăn, đắp chăn, ỉm đi, bịt đi, làm cho không nghe thấy, làm nghẹt, phá, làm lấp tiếng đi, phủ lên, che phủ, hứng gió của, phạt tung chăn - che dấu đi, thu hồi trước khi phát hành - làm ngột ngạt, làm ngạt thở, bóp chết, làm cháy âm ỉ, giấu giếm, che giấu, bưng bít, bao bọc, bao phủ, phủ kín, chết ngạt, nghẹt thở - chặn, triệt, đàn áp, bỏ, cấm, cấm hoạt động, nín, nén, cầm lại, giữ kín, lấp liếm - che mạng, che, ám, phủ, che đậy, giấu kín</t>
        </is>
      </c>
    </row>
    <row r="21148">
      <c r="A21148" t="inlineStr">
        <is>
          <t>verunglimpfen</t>
        </is>
      </c>
      <c r="B21148" t="inlineStr"/>
      <c r="C21148" t="inlineStr"/>
      <c r="D21148" t="inlineStr">
        <is>
          <t>làm bẩn, vấy bẩn, thấm, làm mất, làm nhơ, bôi nhọ, hút mực, nhỏ mực - đi thành hàng dọc, làm nhơ bẩn, làm vẩn đục, làm ô uế &amp; ), phá trinh, hãm hiếp, cưỡng dâm, làm mất tính chất thiêng liêng - làm mất uy tín, làm mất thể diện, làm mang tai mang tiếng, làm ô danh, gièm pha, chê bai, coi rẻ, xem thường, miệt thị - phỉ báng, đưa ra lời phỉ báng, đưa ra bài văn phỉ báng, đưa ra tranh vẽ phỉ báng - chửi rủa, mắng nhiếc, xỉ vả - làm vấy bẩn, làm đốm bẩn, làm hoen ố, làm mờ, làm tối, nói xấu, đánh bại, đánh gục hắn, chặn đứng - làm dơ, làm nhoè, làm hại, làm tổn thương, mờ, nhoè - gièm</t>
        </is>
      </c>
    </row>
    <row r="21149">
      <c r="A21149" t="inlineStr">
        <is>
          <t>Verunglimpfung</t>
        </is>
      </c>
      <c r="B21149" t="inlineStr"/>
      <c r="C21149" t="inlineStr"/>
      <c r="D21149" t="inlineStr">
        <is>
          <t>lời chửi rủa, lời mắng nhiếc, lời xỉ vả - sự phỉ báng, sự gièm pha, sự nói xấu</t>
        </is>
      </c>
    </row>
    <row r="21150">
      <c r="A21150" t="inlineStr">
        <is>
          <t>verunkrautet</t>
        </is>
      </c>
      <c r="B21150" t="inlineStr"/>
      <c r="C21150" t="inlineStr"/>
      <c r="D21150" t="inlineStr">
        <is>
          <t>lắm cỏ dại, cỏ mọc um tùm, ốm yếu, còm, gầy gi xưng</t>
        </is>
      </c>
    </row>
    <row r="21151">
      <c r="A21151" t="inlineStr">
        <is>
          <t>verunreinigen</t>
        </is>
      </c>
      <c r="B21151" t="inlineStr"/>
      <c r="C21151" t="inlineStr"/>
      <c r="D21151" t="inlineStr">
        <is>
          <t>bôi bẩn, làm nhớp nháp - làm bẩn, làm ô uế, làm nhiễm, làm hư hỏng - đi thành hàng dọc, làm nhơ bẩn, làm vẩn đục, làm ô uế &amp; ), phá trinh, hãm hiếp, cưỡng dâm, làm mất tính chất thiêng liêng - + about) lội bùn, vầy bùn, lội trong vũng nước bẩn, vầy trong vũng nước bẩn, làm rối beng, làm đục ngàu, làm ngàu bùn, làm sục bùn, nhào với nước, láng bằng đất sét nhào - cày ướt, luyện putlinh - làm hư, truỵ lạc hoá, làm mất hiệu lực = verunreinigen +</t>
        </is>
      </c>
    </row>
    <row r="21152">
      <c r="A21152" t="inlineStr">
        <is>
          <t>Verunreinigung</t>
        </is>
      </c>
      <c r="B21152" t="inlineStr"/>
      <c r="C21152" t="inlineStr"/>
      <c r="D21152" t="inlineStr">
        <is>
          <t>sự làm bẩn, sự làm ô uế, cái làm ô uế, sự nhiễm, sự đúc thành một - sự không trong sạch, sự không tinh khiết, sự dơ bẩn, sự ô uế impureness), chất bẩn, sự không trinh bạch, sự không trong trắng, tính pha trộn, tính pha tạp, tính không trong sáng - tính lai căng - sự làm mất thiêng liêng, sự làm nhơ bẩn, sự làm hư hỏng, sự làm sa đoạ</t>
        </is>
      </c>
    </row>
    <row r="21153">
      <c r="A21153" t="inlineStr">
        <is>
          <t>verunstalten</t>
        </is>
      </c>
      <c r="B21153" t="inlineStr"/>
      <c r="C21153" t="inlineStr"/>
      <c r="D21153" t="inlineStr">
        <is>
          <t>làm hư, làm hỏng, làm xấu, làm nhơ nhuốc, làm ô uế - làm xấu đi, làm mất vẻ đẹp, làm mất uy tín, làm mất mặt, làm mất thể diện, xoá đi - làm cho méo mó, làm biến dạng - làm méo mó, làm xấu xí mặt mày</t>
        </is>
      </c>
    </row>
    <row r="21154">
      <c r="A21154" t="inlineStr">
        <is>
          <t>veruntreuen</t>
        </is>
      </c>
      <c r="B21154" t="inlineStr"/>
      <c r="C21154" t="inlineStr"/>
      <c r="D21154" t="inlineStr">
        <is>
          <t>tham ô, thụt két, biển thủ - - 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lạm tiêu</t>
        </is>
      </c>
    </row>
    <row r="21155">
      <c r="A21155" t="inlineStr">
        <is>
          <t>Veruntreuer</t>
        </is>
      </c>
      <c r="B21155" t="inlineStr"/>
      <c r="C21155" t="inlineStr"/>
      <c r="D21155" t="inlineStr">
        <is>
          <t>người tham ô, người thụt két, người biển thủ - kẻ thụt két, kẻ biển thủ, kẻ tham ô</t>
        </is>
      </c>
    </row>
    <row r="21156">
      <c r="A21156" t="inlineStr">
        <is>
          <t>Veruntreuung</t>
        </is>
      </c>
      <c r="B21156" t="inlineStr"/>
      <c r="C21156" t="inlineStr"/>
      <c r="D21156" t="inlineStr">
        <is>
          <t>sự biển thủ, sự tham ô - sự lạm tiêu - sự thụt két</t>
        </is>
      </c>
    </row>
    <row r="21157">
      <c r="A21157" t="inlineStr">
        <is>
          <t>verursachen</t>
        </is>
      </c>
      <c r="B21157" t="inlineStr"/>
      <c r="C21157" t="inlineStr"/>
      <c r="D21157" t="inlineStr">
        <is>
          <t>cầm lại, đem lại, mang lại, xách lại, đưa lại, đưa ra, làm cho, gây cho - gây ra, gây nên, sinh ra, làm ra, tạo ra, bảo, khiến, sai - tạo, tạo nên, tạo thành, sáng tạo, làm, phong tước, đóng lần đầu tiên, làm rối lên, làn nhắng lên, hối hả chạy ngược chạy xuôi - thực hiện, học, giải, dịch, thời hoàn thành &amp; động tính từ quá khứ) làm xong, xong, hết, dọn, thu dọn, sắp xếp, thu xếp ngăn nắp, sửa soạn, nấu, nướng, quay, rán, đóng vai, làm ra vẻ - làm ra bộ, làm mệt lử, làm kiệt sức, đi, qua, bịp, lừa bịp, ăn gian, đi thăm, đi tham quan, chịu, cho ăn, đãi, xử sự, hành động, hoạt động, thời hoàn thành làm xong, hoàn thành, chấm dứt, được, ổn, chu toàn - an toàn, hợp, thấy trong người, thấy sức khoẻ, làm ăn xoay sở - - đẻ ra - cho, biếu, tặng, ban, nêu cho, đưa cho, trao cho, đem cho, chuyển cho, truyền cho, làm lây sang, trả, trao đổi, cống hiến, hiến dâng, ham mê, miệt mài, chuyên tâm, tổ chức, mở - thết, biểu diễn, diễn, đóng, hát dạo, ngâm, tan, vỡ, sụp đổ, lún xuống, trĩu xuống, có thể nhún nhẩy, co giãn, quay ra, nhìn ra, dẫn, chỉ, để lộ ra, đồng ý, thoả thuận, nhường, nhượng bộ, coi như, cho là, cho rằng - quyết định xử - xui, xui khiến, cảm, quy vào, kết luận - motivate - là nguyên cớ - bắt đầu, khởi đầu, phát minh tạo thành, bắt ngồn, gốc ở, do ở, hình thành - khích, xúi giục, kích động, khiêu khích, trêu chọc, chọc tức, kích thích, khêu gợi, gây - nâng lên, đỡ dậy, giơ lên, đưa lên, kéo lên, ngước lên, ngẩng lên, xây dựng, dựng, nuôi trồng, nêu lên, đề xuất, tăng, làm tăng thêm, phát động, làm phấn chấn tinh thần ai, làm nở, làm phồng lên - cất cao, lên, đắp cao lên, xây cao thêm, đề bạt, khai thác, làm bốc lên, làm tung lên, thu, thu góp, tuyển mộ, gọi về, rút bỏ, nhổ, trông thấy, làm có tuyết, làm cho có nhung</t>
        </is>
      </c>
    </row>
    <row r="21158">
      <c r="A21158" t="inlineStr">
        <is>
          <t>verurteilen</t>
        </is>
      </c>
      <c r="B21158" t="inlineStr"/>
      <c r="C21158" t="inlineStr"/>
      <c r="D21158" t="inlineStr">
        <is>
          <t>phê bình, chỉ trích, khiển trách - kết án, kết tội, xử, xử phạt, chê trách, lên án, quy tội, bắt buộc, ép, tịch thu, thải, loại bỏ đi, chạy, tuyên bố hết hy vọng, tuyên bố không chữa được - tuyên bố có tội, làm cho nhận thức thấy - chê, la ó, làm hại, làn nguy hại, làm thất bại, đày địa ngục, bắt chịu hình phạt đời đời, đoạ đày, nguyền rủa, chửi rủa - mạng, chửi rủa durn) - động tính từ quá khứ) đoạ đày, bắt phải chịu, ra lệnh, hạ lệnh = verurteilen + = vorher verurteilen +</t>
        </is>
      </c>
    </row>
    <row r="21159">
      <c r="A21159" t="inlineStr">
        <is>
          <t>Verurteilte</t>
        </is>
      </c>
      <c r="B21159" t="inlineStr"/>
      <c r="C21159" t="inlineStr"/>
      <c r="D21159" t="inlineStr">
        <is>
          <t>người bị kết án tù, người tù</t>
        </is>
      </c>
    </row>
    <row r="21160">
      <c r="A21160" t="inlineStr">
        <is>
          <t>Verurteilung</t>
        </is>
      </c>
      <c r="B21160" t="inlineStr"/>
      <c r="C21160" t="inlineStr"/>
      <c r="D21160" t="inlineStr">
        <is>
          <t>sự kết án, sự kết tội, sự xử phạt, sự chỉ trích, sự chê trách, sự lên án, sự quy tội, lý do để lên án - sự chê trách nghiêm khắc, sự chê bai, sự la ó, tội đày địa ngục, kiếp đoạ đày, sự nguyền rủa, sự chửi rủa = die Verurteilung +</t>
        </is>
      </c>
    </row>
    <row r="21161">
      <c r="A21161" t="inlineStr">
        <is>
          <t>vervierfachen</t>
        </is>
      </c>
      <c r="B21161" t="inlineStr"/>
      <c r="C21161" t="inlineStr"/>
      <c r="D21161" t="inlineStr">
        <is>
          <t>nhân bốn, tăng lên bốn lần - nhân gấp bốn, sao thành bốn bản giống nhau in thành bốn tấm</t>
        </is>
      </c>
    </row>
    <row r="21162">
      <c r="A21162" t="inlineStr">
        <is>
          <t>Vervierfachung</t>
        </is>
      </c>
      <c r="B21162" t="inlineStr"/>
      <c r="C21162" t="inlineStr"/>
      <c r="D21162" t="inlineStr">
        <is>
          <t>sự nhân gấp bốn, sự sao thành bốn bản, sự in thành bốn tấm</t>
        </is>
      </c>
    </row>
    <row r="21163">
      <c r="A21163" t="inlineStr">
        <is>
          <t>vervollkommnen</t>
        </is>
      </c>
      <c r="B21163" t="inlineStr"/>
      <c r="C21163" t="inlineStr"/>
      <c r="D21163" t="inlineStr">
        <is>
          <t>làm cho tốt hơn, cải tiến, cải thiện, vượt, hơn - cải tạo, trau dồi, mở mang, lợi dụng, tận dụng, được cải tiến, được cải thiện, trở nên tốt hơn, tiến bộ - hoàn thành, làm hoàn hảo, làm hoàn toàn, rèn luyện cho thành thạo, trau dồi cho thật giỏi = sich in etwas vervollkommnen +</t>
        </is>
      </c>
    </row>
    <row r="21164">
      <c r="A21164" t="inlineStr">
        <is>
          <t>Vervollkommnung</t>
        </is>
      </c>
      <c r="B21164" t="inlineStr"/>
      <c r="C21164" t="inlineStr"/>
      <c r="D21164" t="inlineStr">
        <is>
          <t>sự thảo tỉ mỉ, sự thảo kỹ lưỡng, sự sửa soạn công phu, sự làm công phu, sự dựng lên, sự chế tạo, sự sản ra - sự cải tiến, sự cải thiện, làm cho tốt hơn, sự trau dồi, sự mở mang, sự sửa sang, sự đổi mới, sự tiến bộ, sự tốt hơn, sự khá hơn, sự lợi dụng, sự tận dụng - sự hoàn thành, sự hoàn hảo, sự hoàn toàn, tột đỉnh, sự tuyệt mỹ, sự tuyệt hảo, sự rèn luyện cho thành thạo, sự trau dồi cho thành thạo, người hoàn toàn, người hoàn hảo - vật hoàn hảo, tài năng hoàn hảo, đức tính hoàn toàn</t>
        </is>
      </c>
    </row>
    <row r="21165">
      <c r="A21165" t="inlineStr">
        <is>
          <t>verwachsen</t>
        </is>
      </c>
      <c r="B21165" t="inlineStr"/>
      <c r="C21165" t="inlineStr"/>
      <c r="D21165" t="inlineStr">
        <is>
          <t>hợp dòng, gặp nhau - cong, oằn, vặn vẹo, xoắn, quanh co, khúc khuỷu, còng, khoằm, có ngáng ở ở trên, không thẳng thắn, không thật thà - gù lưng, có bướu ở lưng - - đóng, khép, làm khít lại, dồn lại gần, làm sát lại nhau, kết thúc, chấm dứt, làm xong - nối, hợp làm một, hợp nhất, kết lại, liên kết, liên hiệp, đoàn kết, kết thân, kết hôn, hoà hợp = verwachsen + = verwachsen +</t>
        </is>
      </c>
    </row>
    <row r="21166">
      <c r="A21166" t="inlineStr">
        <is>
          <t>Verwachsensein</t>
        </is>
      </c>
      <c r="B21166" t="inlineStr"/>
      <c r="C21166" t="inlineStr"/>
      <c r="D21166" t="inlineStr">
        <is>
          <t>sự gắn, sự dán, sự buộc, sự cột, cái dùng để buộc, vật bị buộc, lòng quyến luyến, sự gắn bó, sự bắt, sự tịch biên, sự tịch thu, đồ gá lắp, phụ tùng</t>
        </is>
      </c>
    </row>
    <row r="21167">
      <c r="A21167" t="inlineStr">
        <is>
          <t>verwahren</t>
        </is>
      </c>
      <c r="B21167" t="inlineStr"/>
      <c r="C21167" t="inlineStr"/>
      <c r="D21167" t="inlineStr">
        <is>
          <t>long trọng, xác nhận, cam đoan, quả quyết, phản kháng, kháng nghị, + against) phản kháng, phản đối</t>
        </is>
      </c>
    </row>
    <row r="21168">
      <c r="A21168" t="inlineStr">
        <is>
          <t>verwahrlost</t>
        </is>
      </c>
      <c r="B21168" t="inlineStr"/>
      <c r="C21168" t="inlineStr"/>
      <c r="D21168" t="inlineStr">
        <is>
          <t>dơ dáy, bẩn thỉu, nghèo khổ - không chải, bù xù, rối bù, lôi thôi lếch thếch, mọc um tùm, cẩu thả, không chải chuốt = verwahrlost + = verwahrlost +</t>
        </is>
      </c>
    </row>
    <row r="21169">
      <c r="A21169" t="inlineStr">
        <is>
          <t>Verwahrlosung</t>
        </is>
      </c>
      <c r="B21169" t="inlineStr"/>
      <c r="C21169" t="inlineStr"/>
      <c r="D21169" t="inlineStr">
        <is>
          <t>tình trạng hư hỏng, tình trạng suy đồi, sự sa đoạ, hành động đồi bại, hành động sa đoạ, hành động truỵ lạc - sự làm hư nát, sự làm đổ nát, sự làm long tay gãy ngõng, sự làm xác xơ, tình trạng đổ nát, tình trạng long tay gãy ngõng, tình trạng xác xơ, sự phung phí, tiến đến hư hại quần áo - sự đổ vách đá, đá vụn đổ nát - sự sao lãng, sự cẩu thả, sự không chú ý, sự bỏ bê, sự bỏ mặc, sự thời ơ, sự hờ hững</t>
        </is>
      </c>
    </row>
    <row r="21170">
      <c r="A21170" t="inlineStr">
        <is>
          <t>Verwahrung</t>
        </is>
      </c>
      <c r="B21170" t="inlineStr"/>
      <c r="C21170" t="inlineStr"/>
      <c r="D21170" t="inlineStr">
        <is>
          <t>sự coi sóc, sự chăm sóc, sự trông nom, sự canh giữ, sự bắt giam, sự giam cầm - sự giữ, sự giữ gìn, sự bảo quản, sự coi giữ, sự bảo vệ, sự tuân theo, sự giữ sổ sách, sự quản lý, sự tổ chức, sự hoà hợp, sự phù hợp, sự thích ứng, sự ăn ý, sự ăn khớp - sự tín nhiệm, lòng tin, sự tin cậy, niềm hy vọng, kỳ vọng, sự tin tưởng, sự trông mong, sự giao phó, sự phó thác, sự uỷ thác, trách nhiệm, sự mua chịu, sự bán chịu, tơrơt = in Verwahrung haben + = in Verwahrung geben + = in Verwahrung geben + = in Verwahrung nehmen +</t>
        </is>
      </c>
    </row>
    <row r="21171">
      <c r="A21171" t="inlineStr">
        <is>
          <t>verwaist</t>
        </is>
      </c>
      <c r="B21171" t="inlineStr"/>
      <c r="C21171" t="inlineStr"/>
      <c r="D21171" t="inlineStr">
        <is>
          <t>mồ côi</t>
        </is>
      </c>
    </row>
    <row r="21172">
      <c r="A21172" t="inlineStr">
        <is>
          <t>verwalten</t>
        </is>
      </c>
      <c r="B21172" t="inlineStr"/>
      <c r="C21172" t="inlineStr"/>
      <c r="D21172" t="inlineStr">
        <is>
          <t>trông nom, quản lý, cai quản, cai trị, thi hành, thực hiện, làm lễ cho tuyên thệ, đánh, giáng cho, phân tán, phân phối, cung cấp cho, cấp cho, cho, cung cấp, góp phần vào - làm, hành, sử dụng, tập luyện, rèn luyện, thử thách, dạng bị động quấy rầy, làm phiền khổ, làm băn khoăn, làm lo âu, rèn luyện thân thể - thống trị, cầm quyền, quản trị, lânh đạo, chỉ huy, khống chế, kiềm chế, đè nén, chi phối, ảnh hưởng, kỹ điều chỉnh - 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 - chế ngự, điều khiển, sai khiến, dạy dỗ, dạy bảo, thoát khỏi, gỡ khỏi, xoay xở được, giải quyết được, dùng, đạt kết quả, đạt mục đích, xoay sở được, tìm được cách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ám ảnh, vương vấn, lưu luyến, truyền mãi, còn mãi mãi, lan nhanh, truyền đi - hướng về, nghĩ về, chạy trên tuyến đường, nhoè, thôi, phai, bạc, chảy, đầm đìa, lênh láng, dầm dề, rỉ rò, lên tới, đạt tới, trở nên, trở thành, có xu thế, có chiều hướng, tuột, ngược nước để đẻ, ứng cử - chạy thi, cho chạy đua, cho chạy, vượt qua, chọc thủng, phá vỡ, cầu, phó mặc, đi theo, đuổi theo, rượt theo, cho chảy, đổ vào khuôn, xô vào, lao vào, đụng vào, đâm vào, chọc vào, luồn, đưa lướt đi - đổ tràn trề, đổ chứa chan, đổ lai láng, chảy đầm đìa, chảy ròng ròng, cho ra đồng cỏ, buôn lậu, khâu lược, gạch, vẽ, đặt, để cho chất đống, đem, đề cử, giới thiệu, ủng hộ = klug verwalten + = schlecht verwalten +</t>
        </is>
      </c>
    </row>
    <row r="21173">
      <c r="A21173" t="inlineStr">
        <is>
          <t>Verwalter</t>
        </is>
      </c>
      <c r="B21173" t="inlineStr"/>
      <c r="C21173" t="inlineStr"/>
      <c r="D21173" t="inlineStr">
        <is>
          <t>người quản lý, người cầm quyền hành chính, người cầm quyền cai trị, người quản lý tài sản - quan khâm sai, nhân viên chấp hành, người quản lý của địa chủ - người chỉ huy, người chỉ đạo, người điều khiển, người dẫn đường, người bán vé, người phục vụ hành khách, chất dẫn, dây dẫn - quản đốc - người giữ, người gác, người bảo quản, người bảo tồn, người trông nom người điên, người chủ, người coi khu rừng cấm săn bắn, nhẫn giữ, đai ốc hãm - giám đốc, người trông nom, người nội trợ - quản gia, người quản lý bếp ăn, người phụ vụ, chiêu đãi viên, uỷ viên ban tổ chức - viên thanh tra, người kiểm sát, nhân viên thuế quan, người chuyên vẽ bản đồ địa hình - người được uỷ thác trông nom, uỷ viên quản trị</t>
        </is>
      </c>
    </row>
    <row r="21174">
      <c r="A21174" t="inlineStr">
        <is>
          <t>Verwalteramt</t>
        </is>
      </c>
      <c r="B21174" t="inlineStr"/>
      <c r="C21174" t="inlineStr"/>
      <c r="D21174" t="inlineStr">
        <is>
          <t>chức vụ quản lý, chức vụ người cầm quyền cai trị, chức vụ quản lý tài sản</t>
        </is>
      </c>
    </row>
    <row r="21175">
      <c r="A21175" t="inlineStr">
        <is>
          <t>Verwaltung</t>
        </is>
      </c>
      <c r="B21175" t="inlineStr"/>
      <c r="C21175" t="inlineStr"/>
      <c r="D21175" t="inlineStr">
        <is>
          <t>sự trông nom, sự quản lý, sự cai quản, sự cai trị, chính phủ, chính quyền, sự thi hành, việc áp dụng, sự cho uống, sự làm lễ, sự cho ai, sự phân phối, sự phân phát, sự quản lý tài sản - vật mang, vật chở, vật gánh, gánh nặng &amp; ), số đạn nạp, số thuốc nạp, điện tích, sự nạp điện, sự tích điện, tiền phải trả, giá tiền, tiền công, tiền thù lao, sự gánh vác, nhiệm vụ - bổn phận, trách nhiệm, sự coi sóc, người được giao cho trông nom, vật được giao cho trông nom, những con chiên của cha cố, mệnh lệnh, huấn thị, chỉ thị, lời buộc tội, sự buộc tội - cuộc tấn công dữ dội, cuộc đột kích ồ ạt, hiệu lệnh đột kích - sự thống trị, nội các, chính thể, bang, tỉnh, sự kiềm chế, sự chi phối - chức vị quản đốc, nơi ở chính thức của quản đốc - sự giữ, sự duy trì, sự bảo vệ, sự bảo quản, sự nuôi, sự cưu mang - sự điều khiển, ban quản lý, ban quản đốc, sự khôn khéo, sự khéo xử, mánh lới - nhiệm vụ người được uỷ thác, chức phận người được uỷ thác, chức vụ quản trị, trách nhiệm của người quản trị = die schlechte Verwaltung + = in städtische Verwaltung nehmen +</t>
        </is>
      </c>
    </row>
    <row r="21176">
      <c r="A21176" t="inlineStr">
        <is>
          <t>Verwaltungsbeamte</t>
        </is>
      </c>
      <c r="B21176" t="inlineStr"/>
      <c r="C21176" t="inlineStr"/>
      <c r="D21176" t="inlineStr">
        <is>
          <t>người quản lý, người cầm quyền hành chính, người cầm quyền cai trị, người quản lý tài sản</t>
        </is>
      </c>
    </row>
    <row r="21177">
      <c r="A21177" t="inlineStr">
        <is>
          <t>verwandeln</t>
        </is>
      </c>
      <c r="B21177" t="inlineStr"/>
      <c r="C21177" t="inlineStr"/>
      <c r="D21177" t="inlineStr">
        <is>
          <t>đổi chỗ, dời chỗ, di chuyển, thay, + off) trút bỏ, trút lên, dùng mưu mẹo, dùng mưu kế, xoay xở, xoay xở để kiếm sống, nó quanh co, nói lập lờ, nói nước đôi, sang, thay quần áo - biến hình, biến dạng, tôn lên, làm cho rạng rỡ lên = verwandeln + = verwandeln + = verwandeln + = sich verwandeln + = sich verwandeln in +</t>
        </is>
      </c>
    </row>
    <row r="21178">
      <c r="A21178" t="inlineStr">
        <is>
          <t>Verwandlung</t>
        </is>
      </c>
      <c r="B21178" t="inlineStr"/>
      <c r="C21178" t="inlineStr"/>
      <c r="D21178" t="inlineStr">
        <is>
          <t>sự biến hình, sự biến hoá, sự biến thái</t>
        </is>
      </c>
    </row>
    <row r="21179">
      <c r="A21179" t="inlineStr">
        <is>
          <t>verwandt</t>
        </is>
      </c>
      <c r="B21179" t="inlineStr"/>
      <c r="C21179" t="inlineStr"/>
      <c r="D21179" t="inlineStr">
        <is>
          <t>liên minh, đồng minh, thông gia, cùng giống, cùng họ, có quan hệ thân thuộc với nhau, cùng tính chất - cùng họ hàng, có họ về đằng mẹ, cùng gốc, cùng nguồn, cùng một tổ tiên, cùng bản chất tương tự - mạch lạc, có quan hệ vơi, có họ hàng với, liên thông - cùng một tông, họ hàng bà con, cùng một nguồn gốc, giống nhau, tương tự - sinh đôi, cặp đôi, ghép đôi = verwandt + = verwandt + = nahe verwandt + = am nächsten verwandt + = mit jemandem verwandt sein +</t>
        </is>
      </c>
    </row>
    <row r="21180">
      <c r="A21180" t="inlineStr">
        <is>
          <t>Verwandte</t>
        </is>
      </c>
      <c r="B21180" t="inlineStr"/>
      <c r="C21180" t="inlineStr"/>
      <c r="D21180" t="inlineStr">
        <is>
          <t>ưu thế, uy thế, uy lực, ông bà tổ tiên, lá số tử vi, thế lên - vật cùng nguồn gốc, bà con gần, họ hàng gần, bà con về đằng mẹ, từ cùng gốc - người bà con - sự kể lại, sự thuật lại, chuyện kể lại, sự liên lạc, mối quan hệ, mối tương quan, mối liên hệ, sự giao thiệp, họ hàng, thân thuộc, sự đưa đơn lên chưởng lý - bà con thân thuộc, người có họ, đại từ quan hệ relative pronoun) = die Verwandte + = ohne Verwandte + = der nächste Verwandte + = der angeheiratete Verwandte +</t>
        </is>
      </c>
    </row>
    <row r="21181">
      <c r="A21181" t="inlineStr">
        <is>
          <t>Verwandter</t>
        </is>
      </c>
      <c r="B21181" t="inlineStr"/>
      <c r="C21181" t="inlineStr"/>
      <c r="D21181">
        <f> er ist ein naher Verwandter von mir +</f>
        <v/>
      </c>
    </row>
    <row r="21182">
      <c r="A21182" t="inlineStr">
        <is>
          <t>Verwandtschaft</t>
        </is>
      </c>
      <c r="B21182" t="inlineStr"/>
      <c r="C21182" t="inlineStr"/>
      <c r="D21182" t="inlineStr">
        <is>
          <t>mối quan hệ, sự giống nhau về cấu trúc, sự giống nhau về tính tình, quan hệ thân thuộc với họ nhà vợ, quan hệ thân thuộc với họ nhà chồng, sự thu hút, sự hấp dẫn - sự lôi cuốn, sự đồng cảm, sự ham thích, ái lực - sự liên quan, sự liên lạc, sự chấp nối, sự mạch lạc, sự giao thiệp, sự kết giao, bà con, họ hàng, thân thuộc, phái, giáo phái, khách hàng, tàu xe chạy nối tiếp, vật nối, chỗ nối - dòng dõi, dòng họ, gia đình, bà con thân thiết - bà con anh em, họ hàng thân thích, quan hệ họ hàng - những người trong gia đình - mối quan hệ họ hàng, sự giống nhau về tính chất - sự kể lại, sự thuật lại, chuyện kể lại, mối tương quan, mối liên hệ, người bà con, sự đưa đơn lên chưởng lý = die Verwandtschaft + = die nahe Verwandtschaft + = sich auf Verwandtschaft berufen +</t>
        </is>
      </c>
    </row>
    <row r="21183">
      <c r="A21183" t="inlineStr">
        <is>
          <t>Verwandtschaftsgrad</t>
        </is>
      </c>
      <c r="B21183" t="inlineStr"/>
      <c r="C21183" t="inlineStr"/>
      <c r="D21183" t="inlineStr">
        <is>
          <t>mức độ, trình độ, địa vị, cấp bậc, độ, bậc, cấp</t>
        </is>
      </c>
    </row>
    <row r="21184">
      <c r="A21184" t="inlineStr">
        <is>
          <t>verwanzen</t>
        </is>
      </c>
      <c r="B21184" t="inlineStr"/>
      <c r="C21184" t="inlineStr"/>
      <c r="D21184" t="inlineStr">
        <is>
          <t>đặt máy ghi âm để nghe trộm, làm khó chịu, làm phát cáu</t>
        </is>
      </c>
    </row>
    <row r="21185">
      <c r="A21185" t="inlineStr">
        <is>
          <t>verwarnen</t>
        </is>
      </c>
      <c r="B21185" t="inlineStr"/>
      <c r="C21185" t="inlineStr"/>
      <c r="D21185" t="inlineStr">
        <is>
          <t>báo trước, cảnh cáo, quở trách - cho biết trước, cho hay trước, cảnh cáo trước</t>
        </is>
      </c>
    </row>
    <row r="21186">
      <c r="A21186" t="inlineStr">
        <is>
          <t>Verwarnung</t>
        </is>
      </c>
      <c r="B21186" t="inlineStr"/>
      <c r="C21186" t="inlineStr"/>
      <c r="D21186" t="inlineStr">
        <is>
          <t>sự thận trọng, sự cẩn thận, lời cảnh cáo, lời quở trách, người kỳ quái, vật kỳ lạ, người xấu như quỷ - sự báo trước, lời báo trước, dấu hiệu báo trước, lời răn, sự báo cho thôi việc, sự báo nghỉ việc</t>
        </is>
      </c>
    </row>
    <row r="21187">
      <c r="A21187" t="inlineStr">
        <is>
          <t>verwechseln</t>
        </is>
      </c>
      <c r="B21187" t="inlineStr"/>
      <c r="C21187" t="inlineStr"/>
      <c r="D21187" t="inlineStr">
        <is>
          <t>làm lộn xộn, làm lung tung, xáo trộn, làm cho mơ hồ, làm cho mập mờ, làm cho tối, làm rối rắm, lẫn lộn, nhầm lẫn, dạng bị động) làm bối rối, làm ngượng, làm xấu hổ = verwechseln + = jemanden mit jemandem verwechseln +</t>
        </is>
      </c>
    </row>
    <row r="21188">
      <c r="A21188" t="inlineStr">
        <is>
          <t>Verwechslung</t>
        </is>
      </c>
      <c r="B21188" t="inlineStr"/>
      <c r="C21188" t="inlineStr"/>
      <c r="D21188" t="inlineStr">
        <is>
          <t>sự lộn xôn, sự hỗn độn, sự rối loạn, sự hỗn loạn, sự mơ hồ, sự mập mờ, sự rối rắm, sự lẫn lộn, sự nhầm lẫn, sự bối rối, sự ngượng ngập, sự xấu hổ, nhuộng confusion!) chết tiệt! - chết toi! - lỗi, sai lầm, lỗi lầm - tình trạng lộn xộn, tình trạng hỗn loạn, cuộc ẩu đả, cuộc đánh lộn = es muß eine Verwechslung vorliegen +</t>
        </is>
      </c>
    </row>
    <row r="21189">
      <c r="A21189" t="inlineStr">
        <is>
          <t>verwegen</t>
        </is>
      </c>
      <c r="B21189" t="inlineStr"/>
      <c r="C21189" t="inlineStr"/>
      <c r="D21189" t="inlineStr">
        <is>
          <t>dũng cảm, táo bạo, cả gan, trơ trẽn, trơ tráo, liều lĩnh, rõ, rõ nét, dốc ngược, dốc đứng - phiêu lưu - rất nhanh, vùn vụt, chớp nhoáng, hăng, sôi nổi, hăng hái, quả quyết, diện, chưng diện, bảnh bao - quá liều, quá táo bạo, quá xấc xược, quá xấc láo - chơi bời phóng đãng, trác táng, ngông nghênh, ngang tàng, có dáng thon thon và nhanh, có dáng tàu cướp biển - mạo hiểm, liều</t>
        </is>
      </c>
    </row>
    <row r="21190">
      <c r="A21190" t="inlineStr">
        <is>
          <t>Verwegenheit</t>
        </is>
      </c>
      <c r="B21190" t="inlineStr"/>
      <c r="C21190" t="inlineStr"/>
      <c r="D21190" t="inlineStr">
        <is>
          <t>sự cả gan, sự táo bạo, sự trơ tráo, sự càn rỡ - tính dũng cảm, tính táo bạo, tính cả gan, tính trơ trẽn, tính trơ tráo, tính liều lĩnh, tính rõ ràng, tính rõ rệt, sự dốc ngược, sự dốc đứng - - sự liều lĩnh - óc mạo hiểm, tính mạo hiểm, tính phiêu lưu</t>
        </is>
      </c>
    </row>
    <row r="21191">
      <c r="A21191" t="inlineStr">
        <is>
          <t>verweichlichen</t>
        </is>
      </c>
      <c r="B21191" t="inlineStr"/>
      <c r="C21191" t="inlineStr"/>
      <c r="D21191" t="inlineStr">
        <is>
          <t>nuông chiều, làm hư - làm cho yếu đuối, làm cho mềm yếu, làm cho nhu nhược, làm nản lòng, làm thoái chí, làm mất can đảm, làm mất nhuệ khí, lấy người đi, bớt người làm</t>
        </is>
      </c>
    </row>
    <row r="21192">
      <c r="A21192" t="inlineStr">
        <is>
          <t>verweichlicht</t>
        </is>
      </c>
      <c r="B21192" t="inlineStr"/>
      <c r="C21192" t="inlineStr"/>
      <c r="D21192" t="inlineStr">
        <is>
          <t>yếu ớt, ẻo lả, nhu nhược - nhạt nhẽo vô duyên, màu mè, điệu bộ, đa sầu, đa cảm - mềm, dẻo, dễ uốn, dễ cắt, nhẵn, mịn, mượt, dịu, ôn hoà, không loè loẹt, nhẹ, nhẹ nhàng, nhân nhượng, có tính chất hoà hoãn, yếu đuối, uỷ mị, nhẽo, yên, êm đềm, có cảm tình, dễ thương cảm, có từ tâm - tình yêu, chuyện trai gái, mưa, ẩm ướt, ướt át, không có muối khoáng, mềm hoá, dễ dàng, khờ khạo, ngờ nghệch, mềm mỏng, chờ một tí!, im! câm! - xa hoa uỷ mị - thích xa hoa hưởng lạc và uỷ mị</t>
        </is>
      </c>
    </row>
    <row r="21193">
      <c r="A21193" t="inlineStr">
        <is>
          <t>Verweichlichung</t>
        </is>
      </c>
      <c r="B21193" t="inlineStr"/>
      <c r="C21193" t="inlineStr"/>
      <c r="D21193" t="inlineStr">
        <is>
          <t>tính yếu ớt, tính ẻo lả, tính nhu nhược - tính mềm dẻo, tính dịu dàng, tính uỷ mị, sự khờ khạo</t>
        </is>
      </c>
    </row>
    <row r="21194">
      <c r="A21194" t="inlineStr">
        <is>
          <t>Verweigerer</t>
        </is>
      </c>
      <c r="B21194" t="inlineStr"/>
      <c r="C21194" t="inlineStr"/>
      <c r="D21194" t="inlineStr">
        <is>
          <t>người từ chối, người khước từ, người phủ nhận, người chối</t>
        </is>
      </c>
    </row>
    <row r="21195">
      <c r="A21195" t="inlineStr">
        <is>
          <t>verweigern</t>
        </is>
      </c>
      <c r="B21195" t="inlineStr"/>
      <c r="C21195" t="inlineStr"/>
      <c r="D21195" t="inlineStr">
        <is>
          <t>từ chối, phản đối, phủ nhận, chối, không nhận, không cho, báo là không có nhà, không cho gặp mặt - khước từ, cự tuyệt, chùn lại, không dám nhảy qua - không nhanh, không chấp thuận, bác bỏ, loại ra, bỏ ra, đánh hỏng, từ chối không tiếp, mửa, nôn ra</t>
        </is>
      </c>
    </row>
    <row r="21196">
      <c r="A21196" t="inlineStr">
        <is>
          <t>Verweigerung</t>
        </is>
      </c>
      <c r="B21196" t="inlineStr"/>
      <c r="C21196" t="inlineStr"/>
      <c r="D21196" t="inlineStr">
        <is>
          <t>sự từ chối, sự khước từ, sự phủ nhận, sự từ chối không cho, sự chối, sự không nhận - sự cự tuyệt, quyền ưu tiên</t>
        </is>
      </c>
    </row>
    <row r="21197">
      <c r="A21197" t="inlineStr">
        <is>
          <t>verweilen</t>
        </is>
      </c>
      <c r="B21197" t="inlineStr"/>
      <c r="C21197" t="inlineStr"/>
      <c r="D21197" t="inlineStr">
        <is>
          <t>tồn tại, kéo dài, tôn trọng, giữ, tuân theo, chịu theo, trung thành với, ở, ngụ tại, chờ, chờ đợi, chịu đựng, chịu, chống đỡ được - tiếp tục, làm tiếp, duy trì, vẫn cứ, tiếp diễn, ở lại, hoãn lại, đình lại - + in, at, near, on) ở, ngụ, dừng lại ở, chăm chú vào, nhấn lâu vào, day đi day lại, đứng chững lại - nấn ná, lần lữa, chần chừ, nán lại, chậm trễ, la cà, sống lai nhai, còn rơi rớt lại, làm chậm trễ, lãng phí - tạm nghỉ, tạm ngừng, ngập ngừng, ngừng lại - ở lại ít lâu, ở lại ít bữa - néo bằng dây, lái theo hướng gió, chặn, ngăn chặn, chống đỡ, lưu lại, lời mệnh lệnh) ngừng lại, dừng lại, dẻo dai</t>
        </is>
      </c>
    </row>
    <row r="21198">
      <c r="A21198" t="inlineStr">
        <is>
          <t>verweilend</t>
        </is>
      </c>
      <c r="B21198" t="inlineStr"/>
      <c r="C21198" t="inlineStr"/>
      <c r="D21198" t="inlineStr">
        <is>
          <t>không thay đổi, vĩnh cửu, tồn tại mãi mãi</t>
        </is>
      </c>
    </row>
    <row r="21199">
      <c r="A21199" t="inlineStr">
        <is>
          <t>Verweis</t>
        </is>
      </c>
      <c r="B21199" t="inlineStr"/>
      <c r="C21199" t="inlineStr"/>
      <c r="D21199" t="inlineStr">
        <is>
          <t>sự khiển trách, sự chỉ trích, sự phê bình - lời trách mắng, lỗi, trách nhiệm - sự đánh giá, mức thuế, việc xếp loại, loại, cấp bậc, cương vị, chuyên môn, thuỷ thủ, điểm số, thứ bậc, công suất, hiệu suất, sự xỉ vả, sự mắng nhiếc tàn tệ - sự quở trách, lời khiển trách, lời quở trách - vải sọc repp, reps), bài học thuộc lòng, người phóng đâng, người đàn bà lẳng lơ, repertory_theatre - sự mắng m - - sự mắng mỏ, lời mắng mỏ = der Verweis + = der Verweis + = jemandem einen Verweis geben + = einen scharfen Verweis erteilen +</t>
        </is>
      </c>
    </row>
    <row r="21200">
      <c r="A21200" t="inlineStr">
        <is>
          <t>verweisen</t>
        </is>
      </c>
      <c r="B21200" t="inlineStr"/>
      <c r="C21200" t="inlineStr"/>
      <c r="D21200" t="inlineStr">
        <is>
          <t>trục xuất, đuổi, làm bật ra, tống ra - khiển trách, quở trách - = verweisen + = verweisen + = verweisen + = verweisen +</t>
        </is>
      </c>
    </row>
    <row r="21201">
      <c r="A21201" t="inlineStr">
        <is>
          <t>Verweisung</t>
        </is>
      </c>
      <c r="B21201" t="inlineStr"/>
      <c r="C21201" t="inlineStr"/>
      <c r="D21201" t="inlineStr">
        <is>
          <t>sự loại bỏ, sự bỏ xó, sự bỏ riêng ra, sự giao, sự chuyển đến để tìm hiểu thêm, sự đổi đi xa, sự đày ải, sự hạ tầng</t>
        </is>
      </c>
    </row>
    <row r="21202">
      <c r="A21202" t="inlineStr">
        <is>
          <t>verwelken</t>
        </is>
      </c>
      <c r="B21202" t="inlineStr"/>
      <c r="C21202" t="inlineStr"/>
      <c r="D21202" t="inlineStr">
        <is>
          <t>suy tàn, suy sụp, sa sút, hư nát, đổ nát, mục nát, sự suy nhược, thối rữa, sâu, mục, rã, phân rã, làm sâu, làm mục nát - ngả xuống, rủ xuống, rũ xuống, gục xuống, nhìn xuống, chìm xuống, lặn xế, ủ rũ, chán nản, cúi - héo đi, tàn đi, nhạt đi, phai đi, mất dần, mờ dần, biến dần, làm phai màu, làm bạc màu, truyền hình, tăng thành không rõ nữa, giảm thành không rõ - làm héo, làm rủ xuống, tàn héo, suy yếu, hao mòn, tiều tuỵ, nn lòng, nn chí - làm tàn úa, làm teo, làm khô héo, làm cho héo hắt đi, làm cho bối rối, héo, tàn, úa, héo mòn, tàn tạ, tiêu tan</t>
        </is>
      </c>
    </row>
    <row r="21203">
      <c r="A21203" t="inlineStr">
        <is>
          <t>verweltlichen</t>
        </is>
      </c>
      <c r="B21203" t="inlineStr"/>
      <c r="C21203" t="inlineStr"/>
      <c r="D21203" t="inlineStr">
        <is>
          <t>tách khỏi giáo hội, dứt quan hệ với giáo hội, làm trở thành phi giáo hội</t>
        </is>
      </c>
    </row>
    <row r="21204">
      <c r="A21204" t="inlineStr">
        <is>
          <t>Verweltlichung</t>
        </is>
      </c>
      <c r="B21204" t="inlineStr"/>
      <c r="C21204" t="inlineStr"/>
      <c r="D21204" t="inlineStr">
        <is>
          <t>sự thế tục, sự hoàn tục, sự phi tôn giáo hoá nhà trường</t>
        </is>
      </c>
    </row>
    <row r="21205">
      <c r="A21205" t="inlineStr">
        <is>
          <t>Verwendbarkeit</t>
        </is>
      </c>
      <c r="B21205" t="inlineStr"/>
      <c r="C21205" t="inlineStr"/>
      <c r="D21205" t="inlineStr">
        <is>
          <t>tính có thể dùng được, tính có thể áp dụng được, tính có thể ứng dụng được - 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tính sẵn sàng để dùng, sự có thể kiếm được, sự có thể mua được, sự có thể có được, sự có hiệu lực, sự có giá trị, tính có lợi, tính ích lợi</t>
        </is>
      </c>
    </row>
    <row r="21206">
      <c r="A21206" t="inlineStr">
        <is>
          <t>verwendet</t>
        </is>
      </c>
      <c r="B21206" t="inlineStr"/>
      <c r="C21206" t="inlineStr"/>
      <c r="D21206" t="inlineStr">
        <is>
          <t>sẵn sàng để dùng, chưa dùng vào việc gì rõ rệt, không ai chiếm giữ, không thuộc của ai = verwendet werden +</t>
        </is>
      </c>
    </row>
    <row r="21207">
      <c r="A21207" t="inlineStr">
        <is>
          <t>Verwendung</t>
        </is>
      </c>
      <c r="B21207" t="inlineStr"/>
      <c r="C21207" t="inlineStr"/>
      <c r="D21207" t="inlineStr">
        <is>
          <t>sự chiếm hữu, sự chiếm đoạt, sự dành riêng - sự giao việc, sự phân công, việc được giao, việc được phân công, sự chia phần, sự cho là, sự quy cho, sự nhượng lại, sự chuyển nhượng, chứng từ chuyển nhượng - sự sắp đặt, sự sắp xếp, sự bố trí, cách sắp xếp, cách bố trí, sự vứt bỏ đi, sự bán tống đi, sự bán, sự tuỳ ý sử dụng - cách dùng, cách sử dụng, cách dùng thông thường, cách đối xử, cách đối đ i, thói quen, tập quán, tục lệ, lệ thường - sự dùng, quyền dùng, quyền sử dụng, năng lực sử dụng, sự có ích, ích lợi, lễ nghi, quyền hoa lợi - sự sử dụng = die Verwendung + = die Verwendung + = die Verwendung + = die falsche Verwendung + = die widerrechtliche Verwendung +</t>
        </is>
      </c>
    </row>
    <row r="21208">
      <c r="A21208" t="inlineStr">
        <is>
          <t>Verwendungszweck</t>
        </is>
      </c>
      <c r="B21208" t="inlineStr"/>
      <c r="C21208" t="inlineStr"/>
      <c r="D21208" t="inlineStr">
        <is>
          <t>mục đích, ý định, chủ định, chủ tâm, ý nhất định, tính quả quyết, kết quả = der Verwendungszweck +</t>
        </is>
      </c>
    </row>
    <row r="21209">
      <c r="A21209" t="inlineStr">
        <is>
          <t>verwerfen</t>
        </is>
      </c>
      <c r="B21209" t="inlineStr"/>
      <c r="C21209" t="inlineStr"/>
      <c r="D21209" t="inlineStr">
        <is>
          <t>bỏ, bãi bỏ, huỷ bỏ, thủ tiêu - giải tán, cho đi, đuổi ra, thải hồi, sa thải, gạt bỏ, xua đuổi, bàn luận qua loa, nêu lên qua loa, đánh đi, bỏ không xét, bác - chê trách, bới móc, có phay, có đứt đoạn - bác đi, dập tắt, dẹp yên, đàn áp - chê bai, bài xích, đày xuống địa ngục = verwerfen + = verwerfen + = verwerfen + = verwerfen + = verwerfen +</t>
        </is>
      </c>
    </row>
    <row r="21210">
      <c r="A21210" t="inlineStr">
        <is>
          <t>Verwerflichkeit</t>
        </is>
      </c>
      <c r="B21210" t="inlineStr"/>
      <c r="C21210" t="inlineStr"/>
      <c r="D21210" t="inlineStr">
        <is>
          <t>tính đáng quở trách, tính đáng khiển trách, tính đáng mắng</t>
        </is>
      </c>
    </row>
    <row r="21211">
      <c r="A21211" t="inlineStr">
        <is>
          <t>verwerten</t>
        </is>
      </c>
      <c r="B21211" t="inlineStr"/>
      <c r="C21211" t="inlineStr"/>
      <c r="D21211" t="inlineStr">
        <is>
          <t>khai thác, khai khẩn, bóc lột, lợi dụng - cứu khỏi đắm, cứu khỏi hoả hoạn - dùng, sử dụng</t>
        </is>
      </c>
    </row>
    <row r="21212">
      <c r="A21212" t="inlineStr">
        <is>
          <t>Verwertung</t>
        </is>
      </c>
      <c r="B21212" t="inlineStr"/>
      <c r="C21212" t="inlineStr"/>
      <c r="D21212" t="inlineStr">
        <is>
          <t>sự khai thác, sự khai khẩn, sự bóc lột, sự lợi dụng - sự dùng, cách dùng, quyền dùng, quyền sử dụng, năng lực sử dụng, thói quen, tập quán, sự có ích, ích lợi, lễ nghi, quyền hoa lợi - sự sử dụng = die thermische Verwertung +</t>
        </is>
      </c>
    </row>
    <row r="21213">
      <c r="A21213" t="inlineStr">
        <is>
          <t>Verwesung</t>
        </is>
      </c>
      <c r="B21213" t="inlineStr"/>
      <c r="C21213" t="inlineStr"/>
      <c r="D21213" t="inlineStr">
        <is>
          <t>tình trạng suy tàn, tình trạng suy sụp, tình trạng sa sút, tình trạng đổ nát, tình trạng mục nát, tình trạng thối rữa, chỗ thối, tình trạng sâu, tình trạng mục, sự rã, sự phân rã - sự phân tích, sự phân ly, sự phân huỷ, sự thối rữa, sự làm mục rữa - vật thối nát, vật thối rữa, sự đồi bại, sự sa đoạ - sự mục nát, chuyện vớ vẩn, chuyện dại dột tommy rot), the rot) bệnh sán lá gan, một loạt những thất bại, tình trạng phiền toái khó chịu</t>
        </is>
      </c>
    </row>
    <row r="21214">
      <c r="A21214" t="inlineStr">
        <is>
          <t>verwetten</t>
        </is>
      </c>
      <c r="B21214" t="inlineStr"/>
      <c r="C21214" t="inlineStr"/>
      <c r="D21214" t="inlineStr">
        <is>
          <t>đánh cuộc, đánh cá - đóng cọc, đỡ bằng cọc, khoanh cọc, buộc vào cọc, + on) đặt cược, góp vốn, dấn vốn</t>
        </is>
      </c>
    </row>
    <row r="21215">
      <c r="A21215" t="inlineStr">
        <is>
          <t>verwickeln</t>
        </is>
      </c>
      <c r="B21215" t="inlineStr"/>
      <c r="C21215" t="inlineStr"/>
      <c r="D21215" t="inlineStr">
        <is>
          <t>làm phức tạp, làm rắc rối - làm lúng túng, làm ngượng nghịu, làm rối rắm, gây khó khăn cho, ngăn trở, làm nợ đìa, làm mang công mắc nợ, gây khó khăn về kinh tế cho - lôi kéo, làm cho xung đột - làm trở ngại, làm vướng víu, đè nặng lên, làm nặng trĩu, làm ngổn ngang, làm bừa bộn - lôi kéo vào, làm vướng vào, làm liên can vào, làm dính líu vào, ngụ ý, bao hàm, ám chỉ, bện lại, tết lại, xoắn lại - làm rối, thắt nút, rối, trở thành rắc rối, buột ra - gầm gừ, càu nhàu, cằn nhằn, làm xoắn, chạm bằng cái đột, rối beng, rối mù = verwickeln + = verwickeln + = sich verwickeln +</t>
        </is>
      </c>
    </row>
    <row r="21216">
      <c r="A21216" t="inlineStr">
        <is>
          <t>verwickelt</t>
        </is>
      </c>
      <c r="B21216" t="inlineStr"/>
      <c r="C21216" t="inlineStr"/>
      <c r="D21216" t="inlineStr">
        <is>
          <t>phức tạp, rắc rối - rối rắm, như trận đồ bát quái - hôi hám, hôi thối, bẩn thỉu, cáu bẩn, ươn, xấu, đáng ghét, tồi, thô tục, tục tĩu, thô lỗ, gớm, tởm, kinh tởm, nhiễm độc, nhiều rêu, nhiều hà, tắc nghẽn, rối, trái luật, gian lận, ngược, nhiều lỗi, gian trá - rối beng, khó hiểu - xoắn ốc, cuốn trong - có nhiều nút, có nhiều mắt, có nhiều đầu mấu, khó khăn, nan giải, khó giải thích - ngoằn ngoèo, khúc khuỷu, quanh co, uốn khúc, lượn, lượn sóng - - xảo quyệt, lắm thủ đoạn, mưu mẹo, xỏ lá, láu cá, mánh lới - xoáy trôn ốc, cuộn lại, cuốn = verwickelt + = verwickelt machen +</t>
        </is>
      </c>
    </row>
    <row r="21217">
      <c r="A21217" t="inlineStr">
        <is>
          <t>verwildern</t>
        </is>
      </c>
      <c r="B21217" t="inlineStr"/>
      <c r="C21217" t="inlineStr"/>
      <c r="D21217" t="inlineStr">
        <is>
          <t>làm cho thành hung ác, làm cho thành tàn bạo, hành hung, đối xử hung bạo với, trở nên hung dữ, trở nên hung bạo - mọc tràn ra, mọc che kín, mọc cao lên, lớn mau quá, lớn nhanh quá, lớn quá khổ = verwildern +</t>
        </is>
      </c>
    </row>
    <row r="21218">
      <c r="A21218" t="inlineStr">
        <is>
          <t>verwildert</t>
        </is>
      </c>
      <c r="B21218" t="inlineStr"/>
      <c r="C21218" t="inlineStr"/>
      <c r="D21218" t="inlineStr">
        <is>
          <t>hỏng, suy đồi, sa đoạ, truỵ lạc - - - không chải, bù xù, rối bù, lôi thôi lếch thếch, mọc um tùm, cẩu thả, không chải chuốt - ngỗ ngược, ngang ngạnh, bất kham, th lỏng, phóng túng - 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lêu lổng, vu v = sittlich verwildert +</t>
        </is>
      </c>
    </row>
    <row r="21219">
      <c r="A21219" t="inlineStr">
        <is>
          <t>Verwilderung</t>
        </is>
      </c>
      <c r="B21219" t="inlineStr"/>
      <c r="C21219" t="inlineStr"/>
      <c r="D21219" t="inlineStr">
        <is>
          <t>tình trạng hư hỏng, tình trạng suy đồi, sự sa đoạ, hành động đồi bại, hành động sa đoạ, hành động truỵ lạc</t>
        </is>
      </c>
    </row>
    <row r="21220">
      <c r="A21220" t="inlineStr">
        <is>
          <t>Verwindung</t>
        </is>
      </c>
      <c r="B21220" t="inlineStr"/>
      <c r="C21220" t="inlineStr"/>
      <c r="D21220" t="inlineStr">
        <is>
          <t>sự xoắn, sự vặn, sự bện, vòng xoắn, sợi xe, thừng bện, cuộn, gói xoắn hai đầu, sự nhăn nhó, sự méo mó, sự quằn quại, khúc cong, khúc lượn quanh co, sự xoáy, sự trẹo gân, sự sái gân, sự trẹo xương - sự vênh, điệu nhảy tuýt, khuynh hướng, bản tính, sự bóp méo, sự xuyên tạc, rượu pha trộn, sự thèm ăn, sự muốn ăn</t>
        </is>
      </c>
    </row>
    <row r="21221">
      <c r="A21221" t="inlineStr">
        <is>
          <t>verwirkbar</t>
        </is>
      </c>
      <c r="B21221" t="inlineStr"/>
      <c r="C21221" t="inlineStr"/>
      <c r="D21221" t="inlineStr">
        <is>
          <t>có thể mất, có thể bị thiệt</t>
        </is>
      </c>
    </row>
    <row r="21222">
      <c r="A21222" t="inlineStr">
        <is>
          <t>verwirken</t>
        </is>
      </c>
      <c r="B21222" t="inlineStr"/>
      <c r="C21222" t="inlineStr"/>
      <c r="D21222" t="inlineStr">
        <is>
          <t>để mất, mất quyền, bị tước, bị thiệt, phải trả giá</t>
        </is>
      </c>
    </row>
    <row r="21223">
      <c r="A21223" t="inlineStr">
        <is>
          <t>verwirklichen</t>
        </is>
      </c>
      <c r="B21223" t="inlineStr"/>
      <c r="C21223" t="inlineStr"/>
      <c r="D21223" t="inlineStr">
        <is>
          <t>thực hiện, biến thành hiện thực, mô tả rất hiện thực - vật chất hoá, cụ thể hoá, thành sự thật, hiện ra, duy vật hoá - thực hành, thấy rõ, hiểu rõ, nhận thức rõ, tả đúng như thật, hình dung đúng như thật, bán được, thu được - chứng minh = sich verwirklichen + = sich selbst verwirklichen +</t>
        </is>
      </c>
    </row>
    <row r="21224">
      <c r="A21224" t="inlineStr">
        <is>
          <t>Verwirklichung</t>
        </is>
      </c>
      <c r="B21224" t="inlineStr"/>
      <c r="C21224" t="inlineStr"/>
      <c r="D21224" t="inlineStr">
        <is>
          <t>sự thực hiện, sự biến thành hiện thực - sự hưởng, sự khai hoa kết trái - sự thực hành, sự thấy rõ, sự hiểu rõ, sự nhận thức rõ, sự bán</t>
        </is>
      </c>
    </row>
    <row r="21225">
      <c r="A21225" t="inlineStr">
        <is>
          <t>verwirkt</t>
        </is>
      </c>
      <c r="B21225" t="inlineStr"/>
      <c r="C21225" t="inlineStr"/>
      <c r="D21225" t="inlineStr">
        <is>
          <t>bị mất, bị thiệt</t>
        </is>
      </c>
    </row>
    <row r="21226">
      <c r="A21226" t="inlineStr">
        <is>
          <t>Verwirkung</t>
        </is>
      </c>
      <c r="B21226" t="inlineStr"/>
      <c r="C21226" t="inlineStr"/>
      <c r="D21226" t="inlineStr">
        <is>
          <t>tiền phạt, tiền bồi thường, vật bị mất, vật bị thiệt, forfeiture - sự mất, sự tước, cái bị mất, cái bị tước, tiền bạc</t>
        </is>
      </c>
    </row>
    <row r="21227">
      <c r="A21227" t="inlineStr">
        <is>
          <t>verwirren</t>
        </is>
      </c>
      <c r="B21227" t="inlineStr"/>
      <c r="C21227" t="inlineStr"/>
      <c r="D21227" t="inlineStr">
        <is>
          <t>lẫn, quẫn, rối trí, thối, hỏng, ung, làm lẫn, làm quẫn, làm rối óc, làm thối, làm hỏng, làm ung - làm trở ngại, làm thất bại, làm sai lạc, làm rối, làm lạc hướng - đánh đập, nện, đấm, vỗ, gõ, đánh, thắng, đánh bại, vượt, đánh trống để ra lệnh, ra hiệu bệnh bằng trống, khua - hành hạ, làm điêu đứng, áo ngủ - làm ngớ ngẩn, làm đần độn, làm mụ đi - làm sửng sốt, làm kinh ngạc, làm điếng người - làm bối rối, làm hoang mang, làm lúng túng, làm ngơ ngác - làm tiêu tan, làm khó xử, làm ngạc nhiên, làm ngượng, làm xấu hổ, làm bẽ mặt, làm lộn xộn, làm lẫn lộn, xáo trộn lung tung, lầm, lầm lẫn - làm lung tung, xáo trộn, làm cho mơ hồ, làm cho mập mờ, làm cho tối, làm rối rắm, lẫn lộn, nhầm lẫn, dạng bị động) làm bối rối - làm kinh hoàng, làm thất kinh, làm khiếp đảm, làm rụng rời - làm mất trí, làm điên cuồng, làm rạn, làm cho có vân rạn, loạn óc, mất trí, hoá điên, nổi vân rạn - làm sững sờ, làm mê mụ, làm mê mẩn, làm bàng hoàng, làm choáng váng, làm loá mắt, làm chói mắt, làm quáng mắt - làm hoa mắt, làm quáng mắt &amp; ), sơn nguỵ trang - làm trục trặc, làm mất trật tự, làm mất thứ tự, làm đảo lộn, làm rối loạn, quấy rối, quấy rầy, làm phiền, làm loạn trí - làm xáo trộn - cởi quần áo - làm bố rối, làm chưng hửng - làm rối bời, làm xoã ra - làm trật khớp, làm biến vị, làm đứt gãy, đổi chỗ, dời chỗ, chuyển chỗ - làm bừa bãi, làm hỗn loạn, làm náo loạn, làm khó ở - làm sao lãng, làm lãng đi, làm lãng trí, làm rối trí, động tính từ quá khứ) làm điên cuồng, làm quẫn trí - làm mất yên tĩnh, làm náo động, làm lo âu, làm xáo lộn, làm nhiễu loạn - làm chóng mặt - làm ngượng nghịu, làm rắc rối, gây khó khăn cho, ngăn trở, làm nợ đìa, làm mang công mắc nợ, gây khó khăn về kinh tế cho - lôi kéo, làm cho xung đột - làm vướng vào, làm vướng mắc, làm mắc bẫy, làm vướng vào vật chướng ngại, làm vướng vào khó khăn, làm rối rắm &amp; ) - làm lặng đi vì kinh ngạc - - làm nhộn nhịp, làm xôn xao - làm chếnh choáng say, làm bận rộn, bối rối, nhộn nhịp, bận rộn, náo động, xôn xao - để cho cỏ mọc lại ở, cho ăn cỏ mọc lại, phủ sương mù, làm mờ đi, che mờ, làm bối rối hoang mang, đầy sương mù, mờ đi, chết vì úng nước, chết vì đẫm sương, phim ảnh - làm nền, làm nổi bật bằng nền, làm tôn lên, trang trí bằng hình lá, tráng, đẩy lui, chặn đứng - băm, làm rối tinh lên - có mưu đồ, vận động ngầm, dan díu, tằng tịu, mưu đồ làm, vận động ngần làm, hấp dẫn, gợi thích thú, kích thích tò mò, làm phải suy nghĩ - - làm mụ, làm lẫn lộn lung tung, lúng túng, luẩn quẩn, loay hoay - - làm đen tối, làm ngu muội - lật đổ - làm phức tạp, làm khó hiểu - làm xao xuyến, làm lo sợ - làm bực mình, cuống quít lên, rối lên, nhặng xị lên - - thắt nút, rối, trở thành rắc rối, buột ra - gầm gừ, càu nhàu, cằn nhằn, làm xoắn, chạm bằng cái đột, rối beng, rối mù - làm rối tung, quấn vào nhau, vướng vào nhau, trở nên rối rắm, trở nên phức tạp - làm bù, làm nhàu, giằng co, co kéo - nhấc ra khỏi bản lề, tháo ra, làm mất thăng bằng, làm cho mất phương hướng, làm cho rối - làm lung lay, phá rối</t>
        </is>
      </c>
    </row>
    <row r="21228">
      <c r="A21228" t="inlineStr">
        <is>
          <t>verwirrt</t>
        </is>
      </c>
      <c r="B21228" t="inlineStr"/>
      <c r="C21228" t="inlineStr"/>
      <c r="D21228" t="inlineStr">
        <is>
          <t>chạm vào, húc vào, đâm vào - để trống, để trắng, trống rỗng, ngây ra, không có thần, không nạp chì, giả, bối rối, lúng túng, hoàn toàn tuyệt đối, không vần - uột ết khuộng chết tiệt - - bừa bãi, lộn xộn, hỗn loạn, rối loạn, náo loạn, làm mất trật tự xã hội, gây náo loạn, bừa bãi phóng đãng - hoa mắt, choáng váng, chóng mặt, làm hoa mắt, làm choáng váng, làm chóng mặt, cao ngất, quay tít, xoáy cuộn - lẫn lộn, pha trộn, ô hợp, sửng sốt, ngơ ngác, cho cả nam lẫn nữ, hỗn tạp - phức tạp, rắc rối, khó hiểu = völlig verwirrt + = ganz verwirrt sein +</t>
        </is>
      </c>
    </row>
    <row r="21229">
      <c r="A21229" t="inlineStr">
        <is>
          <t>Verwirrung</t>
        </is>
      </c>
      <c r="B21229" t="inlineStr"/>
      <c r="C21229" t="inlineStr"/>
      <c r="D21229" t="inlineStr">
        <is>
          <t>sự cản trở, sự trở ngại, màng ngăn, vách ngăn, cái báp, van đổi hướng - sự bối rôi, sự hoang mang - sự lộn xôn, sự hỗn độn, sự rối loạn, sự hỗn loạn, sự mơ hồ, sự mập mờ, sự rối rắm, sự lẫn lộn, sự nhầm lẫn, sự bối rối, sự ngượng ngập, sự xấu hổ, nhuộng confusion!) chết tiệt! - chết toi! - mica, sự sửng sốt, sự ngạc nhiên, sự kinh ngạc, sự sững sờ, tình trạng mê mụ, tình trạng mê mẩn, tình trạng bàng hoàng, tình trạng choáng váng, sự loá mắt, sự quáng mắt - sự trục trặc, sự xáo trộn, sự làm lộn xộn, sự quấy rối, sự quấy rầy, sự loạn trí, tình trạng loạn trí - sự lộn xộn - sự thất bại, sự làm hỏng, sự làm thất bại, sự hỏng, sự làm bối rối, sự làm lúng túng, sự làm chưng hửng, sự lúng túng, sự chưng hửng - sự làm trật khớp, sự trật khớp, sự sai khớp, sự làm trục trặc, sự biến vị, sự dời chỗ, sự chuyển chỗ - sự mất trật tự, sự bừa bãi, sự náo loạn, sự khó ở - sự làm sao lãng, sự làm lãng đi, sự làm đứt quãng, sự lãng trí, sự đãng trí, điều xao lãng, sự giải trí, sự tiêu khiển, trò giải trí, trò tiêu khiển, sự rối trí, sự điên cuồng - sự mất trí, sự quẫn trí - sự làm mất yên tĩnh, sự làm náo động, sự làm lo âu, sự làm xáo lộn, sự làm nhiễu loạn, sự nhiễu loạn, âm tạp, quyển khí, sự vi phạn - sự làm rối rắm, sự lôi kéo, sự làm cho xung đột - sự làm vướng mắc, sự làm mắc bẫy, sự làm vướng vào, sự vướng mắc, sự vướng víu, điều làm vướng mắc, điều làm vướng víu, sự làm vướng vào khó khăn, cảnh khó khăn bối rối - cảnh khó khăn lúng túng, điều rối rắm, hàng rào, sự ùn lại - cơn gió mạnh, cơn mưa dông bất chợt, trận mưa tuyết bất chợt, sự nhộn nhịp, sự náo động, sự xôn xao, cơn giãy chết của cá voi, sự lên giá xuống giá bất chợt - sự bận rộn - sự vẫy, sự vỗ, sự run rẫy vì bị kích động, sự rung, sự đầu cơ vặt - cỏ mọc lại, cỏ để mọc dài không cắt, sương mù, màn khói mờ, màn bụi mờ, tình trạng mờ đi, tình trạng trí óc mờ đi, tình trạng bối rối hoang mang, vết mờ - sự quá chén, sự say rượu - tình trạng hết sức lộn xộn, tình trạng lung tung bừa bãi - tình trạng hỗn độn, sự hiểu lầm rắc rối, tình trạng rắc rối phức tạp, đống lộn xộn - cung mê, đường rồi, trạng thái hỗn độn, trạng thái rối rắm - tình trạng lộn xộn, tình trạng hỗn loạn, cuộc ẩu đả, cuộc đánh lộn - tình trạng lung tung, tình trạng rối ren &amp; ) - tình trạng bừa bộn - điều gây lúng túng, điều gây bối rối, tình trạng phức tạp, tình trạng rắc rối, việc phức tạp, rắc rối - sự đảo lộn, sự làm xôn xao, sự làm xao xuyến, sự làm lo sợ, sự xao xuyến, sự lo sợ - sự khó xử, vấn đề khó xử, vấn đề khó giải quyết, vấn đề nan giải, trò chơi đố, câu đố - tình trạng bối rối, tình trạng khó xử - mối rối, mối thắt nút, sự rắc rối, sự phức tạp, đầu buột ra - đám đông người ồn ào hỗn độn, sự tụ tập nhiều người để phá rối trật tự trị an, sự phá rối, sự thất bại thảm hại, sự tháo chạy tán loạn, buổi dạ hội lớn - tảo bẹ, mớ rối, mớ lộn xộn, tình trạng rối rắm, trạng thái rối ren, trạng thái phức tạp - sự đổ, sự lật đổ, sự lật úp, sự đánh ng, tình trạng rối loạn, sự c i lộn, sự bất hoà, trạng thái nôn nao khó chịu, kết qu bất ngờ, sự chồn = in Verwirrung sein + = die geistige Verwirrung + = in Verwirrung bringen + = die moralische Verwirrung +</t>
        </is>
      </c>
    </row>
    <row r="21230">
      <c r="A21230" t="inlineStr">
        <is>
          <t>verwischen</t>
        </is>
      </c>
      <c r="B21230" t="inlineStr"/>
      <c r="C21230" t="inlineStr"/>
      <c r="D21230" t="inlineStr">
        <is>
          <t>làm mờ đi, che mờ - xoá, xoá bỏ, làm lu mờ, át, trội hơn - tẩy, gạch đi, xoá sạch, phá sạch, làm tiêu ma = verwischen + = verwischen + = sich verwischen +</t>
        </is>
      </c>
    </row>
    <row r="21231">
      <c r="A21231" t="inlineStr">
        <is>
          <t>verwischt</t>
        </is>
      </c>
      <c r="B21231" t="inlineStr"/>
      <c r="C21231" t="inlineStr"/>
      <c r="D21231" t="inlineStr">
        <is>
          <t>bẩn, dơ, nhem nhuốc</t>
        </is>
      </c>
    </row>
    <row r="21232">
      <c r="A21232" t="inlineStr">
        <is>
          <t>verwittern</t>
        </is>
      </c>
      <c r="B21232" t="inlineStr"/>
      <c r="C21232" t="inlineStr"/>
      <c r="D21232" t="inlineStr">
        <is>
          <t>suy tàn, suy sụp, sa sút, hư nát, đổ nát, mục nát, sự suy nhược, thối rữa, sâu, mục, rã, phân rã, làm sâu, làm mục nát - làm tan rã, làm rã ra, nghiền, phân huỷ, tan rã, rã ra - nát vụn ra, vỡ tan tành, mủn ra = verwittern +</t>
        </is>
      </c>
    </row>
    <row r="21233">
      <c r="A21233" t="inlineStr">
        <is>
          <t>verwittert</t>
        </is>
      </c>
      <c r="B21233" t="inlineStr"/>
      <c r="C21233" t="inlineStr"/>
      <c r="D21233" t="inlineStr">
        <is>
          <t>lộng gió, sạm nắng, dày dạn phong sương, hỏng nát vì mưa gió = stark verwittert +</t>
        </is>
      </c>
    </row>
    <row r="21234">
      <c r="A21234" t="inlineStr">
        <is>
          <t>Verwitterung</t>
        </is>
      </c>
      <c r="B21234" t="inlineStr"/>
      <c r="C21234" t="inlineStr"/>
      <c r="D21234" t="inlineStr">
        <is>
          <t>sự làm tan rã, sự làm rã ra, sự phân huỷ - thời tiết, nắng mưa, gió mưa, tuyết sương, sự mòn, sự vụn, sự rã ra, sự đổi màu, sự dãi nắng dầm mưa, sự phong hoá</t>
        </is>
      </c>
    </row>
    <row r="21235">
      <c r="A21235" t="inlineStr">
        <is>
          <t>verwitwet</t>
        </is>
      </c>
      <c r="B21235" t="inlineStr"/>
      <c r="C21235" t="inlineStr"/>
      <c r="D21235" t="inlineStr">
        <is>
          <t>goá, bị mất, bị cướp mất, không có</t>
        </is>
      </c>
    </row>
    <row r="21236">
      <c r="A21236" t="inlineStr">
        <is>
          <t>verworfen</t>
        </is>
      </c>
      <c r="B21236" t="inlineStr"/>
      <c r="C21236" t="inlineStr"/>
      <c r="D21236" t="inlineStr">
        <is>
          <t>hèn hạ, thấp hèn, đê tiện, đáng khinh, khốn khổ, khốn nạn - sống sót trong vụ đắm tàu, bị ruồng bỏ, sống bơ vơ - hỏng, suy đồi, sa đoạ, truỵ lạc - trung bình, vừa, ở giữa, thấp kém, kém cỏi, tầm thường, tối tân, tiều tuỵ, tang thương, bần tiện, bủn xỉn, xấu hổ thầm, cừ, chiến, hắc búa - bị Chúa đày xuống địa ngục, đầy tội lỗi, vô lại, phóng đãng truỵ lạc - đê hèn, tồi, kém, không có giá trị, thật là xấu, khó chịu</t>
        </is>
      </c>
    </row>
    <row r="21237">
      <c r="A21237" t="inlineStr">
        <is>
          <t>Verworfenheit</t>
        </is>
      </c>
      <c r="B21237" t="inlineStr"/>
      <c r="C21237" t="inlineStr"/>
      <c r="D21237" t="inlineStr">
        <is>
          <t>sự hèn hạ, sự thấp hèn, sự đê tiện - sự đáng khinh, sự khốn khổ, sự khốn nạn - tình trạng hư hỏng, tình trạng suy đồi, sự sa đoạ, hành động đồi bại, hành động sa đoạ, hành động truỵ lạc - tính hèn hạ, tính bần tiện, tính bủn xỉn, việc hèn hạ, việc bần tiện - tính xấu xa, tính đê tiện, việc làm xấu xa, việc làm đê tiện - tính chất hèn hạ, tính chất đê hèn, tính chất thật là xấu, tính chất khó chịu</t>
        </is>
      </c>
    </row>
    <row r="21238">
      <c r="A21238" t="inlineStr">
        <is>
          <t>verworren</t>
        </is>
      </c>
      <c r="B21238" t="inlineStr"/>
      <c r="C21238" t="inlineStr"/>
      <c r="D21238" t="inlineStr">
        <is>
          <t>khó hiểu, thâm thuý, sâu sắc - hỗn độn, hỗn loạn, lộn xộn - phức tạp, rắc rối - - không rõ ràng, phảng phất, lờ mờ - bị mắc míu, bị liên luỵ, bọ dính líu, bị dính dáng, để hết tâm trí vào, bị thu hút vào - cung mê, đường rối, rối ren phức tạp, chẳng chịu khó khăn - lầy bùn, lấy lội, vấy bùn, đầy bùn, lấm bùn, xỉn, xám, xám xịt, đục, đục ngầu, không rõ, mập mờ - tán loạn, ngổn ngang bừa bãi - hỗn tạp, lẫn lộn, bừa bãi, không phân biệt, chung chạ, hay ngủ bậy, có tính chất tạp hôn, tình cờ, bất chợt, ngẫu nhiên, vô tình - xảo quyệt, lắm thủ đoạn, mưu mẹo, xỏ lá, láu cá, mánh lới - có len, có lông len, giống len, quăn tít, xoắn, có lông tơ, mờ, thiếu chính xác</t>
        </is>
      </c>
    </row>
    <row r="21239">
      <c r="A21239" t="inlineStr">
        <is>
          <t>Verworrenheit</t>
        </is>
      </c>
      <c r="B21239" t="inlineStr"/>
      <c r="C21239" t="inlineStr"/>
      <c r="D21239" t="inlineStr">
        <is>
          <t>tính khó hiểu, tính thâm thuý, tính sâu sắc - sự lộn xôn, sự hỗn độn, sự rối loạn, sự hỗn loạn, sự mơ hồ, sự mập mờ, sự rối rắm, sự lẫn lộn, sự nhầm lẫn, sự bối rối, sự ngượng ngập, sự xấu hổ, nhuộng confusion!) chết tiệt! - chết toi! - tính chất lờ mờ, tính chất không rõ rệt - sự lúng túng, điều gây lúng túng, điều gây bối rối, tình trạng phức tạp, tình trạng rắc rối, việc phức tạp, rắc rối</t>
        </is>
      </c>
    </row>
    <row r="21240">
      <c r="A21240" t="inlineStr">
        <is>
          <t>verwundbar</t>
        </is>
      </c>
      <c r="B21240" t="inlineStr"/>
      <c r="C21240" t="inlineStr"/>
      <c r="D21240" t="inlineStr">
        <is>
          <t>có thể bị tổn thương, có thể bị tấn công, công kích được, có chỗ yếu, có nhược điểm</t>
        </is>
      </c>
    </row>
    <row r="21241">
      <c r="A21241" t="inlineStr">
        <is>
          <t>Verwundbarkeit</t>
        </is>
      </c>
      <c r="B21241" t="inlineStr"/>
      <c r="C21241" t="inlineStr"/>
      <c r="D21241" t="inlineStr">
        <is>
          <t>tính chất có thể bị tổn thương, tính chất có thể bị tấn công, tính chất có thể công kích được &amp; )</t>
        </is>
      </c>
    </row>
    <row r="21242">
      <c r="A21242" t="inlineStr">
        <is>
          <t>verwunden</t>
        </is>
      </c>
      <c r="B21242" t="inlineStr"/>
      <c r="C21242" t="inlineStr"/>
      <c r="D21242" t="inlineStr">
        <is>
          <t>làm bị thương, làm đau, gây tác hại, gây thiệt hại, làm hư, làm hỏng, chạm, xúc phạm, làm tổn thương, đau, bị đau, bị tổn hại, bị tổn thương, bị xúc phạm - làm hại - châm, chích, đốt, làm đau nhói, làm cay, cắn rứt, day dứt, dạng bị động) bán đắt cho ai, bóp ai, lừa bịp, đau nhói, đau nhức - chạm đến = leicht verwunden +</t>
        </is>
      </c>
    </row>
    <row r="21243">
      <c r="A21243" t="inlineStr">
        <is>
          <t>verwunderlich</t>
        </is>
      </c>
      <c r="B21243" t="inlineStr"/>
      <c r="C21243" t="inlineStr"/>
      <c r="D21243" t="inlineStr">
        <is>
          <t>làm ngạc nhiên, lạ lùng, kinh dị - đáng chú ý, xuất sắc, phi thường, đặc biệt, rõ rệt - làm kinh ngạc = es ist nicht verwunderlich, daß +</t>
        </is>
      </c>
    </row>
    <row r="21244">
      <c r="A21244" t="inlineStr">
        <is>
          <t>verwundern</t>
        </is>
      </c>
      <c r="B21244" t="inlineStr"/>
      <c r="C21244" t="inlineStr"/>
      <c r="D21244" t="inlineStr">
        <is>
          <t>làm ngạc nhiên - làm kinh ngạc, đột kích, đánh úp, chộp thình lình, chộp bắt, bắt quả tang, bất thình lình đẩy đến chỗ</t>
        </is>
      </c>
    </row>
    <row r="21245">
      <c r="A21245" t="inlineStr">
        <is>
          <t>verwundert</t>
        </is>
      </c>
      <c r="B21245" t="inlineStr"/>
      <c r="C21245" t="inlineStr"/>
      <c r="D21245" t="inlineStr">
        <is>
          <t>há hốc mồm ra - ngạc nhiên, kinh ngạc = verwundert +</t>
        </is>
      </c>
    </row>
    <row r="21246">
      <c r="A21246" t="inlineStr">
        <is>
          <t>Verwunderung</t>
        </is>
      </c>
      <c r="B21246" t="inlineStr"/>
      <c r="C21246" t="inlineStr"/>
      <c r="D21246" t="inlineStr">
        <is>
          <t>sự kinh ngạc, sự sửng sốt, sự hết sức ngạc nhiên - vật kỳ diệu, kỳ quan, vật phi thường, điều kỳ lạ, điều kỳ diệu, kỳ công, người kỳ diệu, thần đồng, sự ngạc nhiên = die Verwunderung + = voller Verwunderung +</t>
        </is>
      </c>
    </row>
    <row r="21247">
      <c r="A21247" t="inlineStr">
        <is>
          <t>verwundet</t>
        </is>
      </c>
      <c r="B21247" t="inlineStr"/>
      <c r="C21247" t="inlineStr"/>
      <c r="D21247" t="inlineStr">
        <is>
          <t>bị thương, bị tổn thương, bị xúc phạm = tödlich verwundet +</t>
        </is>
      </c>
    </row>
    <row r="21248">
      <c r="A21248" t="inlineStr">
        <is>
          <t>Verwundete</t>
        </is>
      </c>
      <c r="B21248" t="inlineStr"/>
      <c r="C21248" t="inlineStr"/>
      <c r="D21248" t="inlineStr">
        <is>
          <t>tai hoạ, tai biến, tai nạn, số thương vong, số người chết, số người bị thương, số người mất tích, người chết, người bị thương, nạn nhân</t>
        </is>
      </c>
    </row>
    <row r="21249">
      <c r="A21249" t="inlineStr">
        <is>
          <t>verwurzeln</t>
        </is>
      </c>
      <c r="B21249" t="inlineStr"/>
      <c r="C21249" t="inlineStr"/>
      <c r="D21249" t="inlineStr">
        <is>
          <t>làm bén rễ, làm bắt rễ, làm ăn sâu vào, làm cắm chặt vào, nhổ bật rễ, trừ tận gốc, làm tiệt nọc, bén rễ, ăn sâu vào &amp; ), rootle, tích cực ủng hộ, reo hò cổ vũ</t>
        </is>
      </c>
    </row>
    <row r="21250">
      <c r="A21250" t="inlineStr">
        <is>
          <t>verwurzelt</t>
        </is>
      </c>
      <c r="B21250" t="inlineStr"/>
      <c r="C21250" t="inlineStr"/>
      <c r="D21250" t="inlineStr">
        <is>
          <t>đã bén rễ, đã ăn sâu = verwurzelt sein + = fest verwurzelt sein +</t>
        </is>
      </c>
    </row>
    <row r="21251">
      <c r="A21251" t="inlineStr">
        <is>
          <t>verzagen</t>
        </is>
      </c>
      <c r="B21251" t="inlineStr"/>
      <c r="C21251" t="inlineStr"/>
      <c r="D21251" t="inlineStr">
        <is>
          <t>+ away) ngất đi, xỉu đi, nhượng bộ, nản lòng, nản chí - mất tinh thần, run sợ, nao núng, làm mất tinh thần, làm run sợ, làm nao núng, khuất phục = verzagen +</t>
        </is>
      </c>
    </row>
    <row r="21252">
      <c r="A21252" t="inlineStr">
        <is>
          <t>verzagt</t>
        </is>
      </c>
      <c r="B21252" t="inlineStr"/>
      <c r="C21252" t="inlineStr"/>
      <c r="D21252" t="inlineStr">
        <is>
          <t>nản lòng, ngã lòng, thoái chí, thất vọng, chán nản - uể oải, lả, e thẹn, nhút nhát, yếu ớt, mờ nhạt, không rõ, chóng mặt, hay ngất, oi bức, ngột ngạt, kinh tởm, lợm giọng - nhát gan, hèn nhát, nhu nhược, yếu hèn</t>
        </is>
      </c>
    </row>
    <row r="21253">
      <c r="A21253" t="inlineStr">
        <is>
          <t>Verzagtheit</t>
        </is>
      </c>
      <c r="B21253" t="inlineStr"/>
      <c r="C21253" t="inlineStr"/>
      <c r="D21253" t="inlineStr">
        <is>
          <t>sự nản lòng, sự ngã lòng, sự thất vọng, sự chán nản - sự nhát gan, sự hèn nhát, sự nhu nhược, sự yếu hèn</t>
        </is>
      </c>
    </row>
    <row r="21254">
      <c r="A21254" t="inlineStr">
        <is>
          <t>verzahnen</t>
        </is>
      </c>
      <c r="B21254" t="inlineStr"/>
      <c r="C21254" t="inlineStr"/>
      <c r="D21254" t="inlineStr">
        <is>
          <t>sang số, lắp bánh phục vụ, ăn khớp vào nhau - hợp thành một thể thống nhất, bổ sung thành một thể thống nhất, hợp nhất, chỉ tổng số, chỉ giá trị trung bình của, tích phân, hợp lại thành một hệ thống thống nhất - mở rộng cho mọi người, mở rộng cho mọi chủng tộc, dành quyền bình đẳng cho, được mở rộng cho mọi người, được mở rộng cho mọi chủng tộc, hoà hợp và trở thành một bộ phận của nền văn hoá chính - cài vào nhau, khớp vào nhau, phối hợp chặt chẽ với nhau - xóc xóc nhẹ, lắc lắc nhẹ, nối bằng vấu nối, chạy lắc lắc nhẹ, chạy xóc nảy lên = verzahnen + = sich verzahnen +</t>
        </is>
      </c>
    </row>
    <row r="21255">
      <c r="A21255" t="inlineStr">
        <is>
          <t>verzahnt</t>
        </is>
      </c>
      <c r="B21255" t="inlineStr"/>
      <c r="C21255" t="inlineStr"/>
      <c r="D21255" t="inlineStr">
        <is>
          <t>có răng, khía răng cưa</t>
        </is>
      </c>
    </row>
    <row r="21256">
      <c r="A21256" t="inlineStr">
        <is>
          <t>Verzahnung</t>
        </is>
      </c>
      <c r="B21256" t="inlineStr"/>
      <c r="C21256" t="inlineStr"/>
      <c r="D21256" t="inlineStr">
        <is>
          <t>sự hứa hẹn, sự ước hẹn, sự cam kết, sự ràng buộc, sự hứa hôn, sự hứa gặp, sự thuê mướn, sự tuyển mộ, công việc làm, sự gài, sự giao chiến, cuộc đánh nhau - sự làm cho chảy ra, sự nấu chảy ra, sự hỗn hợp lại bằng cách nấu chảy ra, sự hợp nhất, sự liên hiệp - mắc lưới, mạng lưới, cạm, bẫy - sự khớp răng, vành răng, gạch câu = die Verzahnung +</t>
        </is>
      </c>
    </row>
    <row r="21257">
      <c r="A21257" t="inlineStr">
        <is>
          <t>verzapfen</t>
        </is>
      </c>
      <c r="B21257" t="inlineStr"/>
      <c r="C21257" t="inlineStr"/>
      <c r="D21257" t="inlineStr">
        <is>
          <t>nối lại bằng đoạn nối, ghép lại bằng đoạn nối, cắt tại những đoạn nối, chia ra từng đoạn, trát vữa vào khe nối của, bào cạnh để ghép - đục lỗ mộng</t>
        </is>
      </c>
    </row>
    <row r="21258">
      <c r="A21258" t="inlineStr">
        <is>
          <t>verzaubern</t>
        </is>
      </c>
      <c r="B21258" t="inlineStr"/>
      <c r="C21258" t="inlineStr"/>
      <c r="D21258" t="inlineStr">
        <is>
          <t>quyến rũ, lôi cuốn, cám dỗ, làm say mê, làm xiêu lòng - bỏ bùa mê, làm mê mẩn, làm say đắm, làm cho vô cùng thích thú - làm mê hoặc, dụ, bỏ bùa, phù phép, làm vui thích, làm vui sướng - bỏ bùa mê &amp; ) - từ hoá, hấp dẫn, dụ hoặc, thôi miên - viết vần, đánh vần, viết theo chính tả, có nghĩa, báo hiệu, thay phiên, cho nghỉ, nghỉ một lát = verzaubern +</t>
        </is>
      </c>
    </row>
    <row r="21259">
      <c r="A21259" t="inlineStr">
        <is>
          <t>verzaubert</t>
        </is>
      </c>
      <c r="B21259" t="inlineStr"/>
      <c r="C21259" t="inlineStr"/>
      <c r="D21259" t="inlineStr">
        <is>
          <t>mê, say mê = wie verzaubert +</t>
        </is>
      </c>
    </row>
    <row r="21260">
      <c r="A21260" t="inlineStr">
        <is>
          <t>Verzauberung</t>
        </is>
      </c>
      <c r="B21260" t="inlineStr"/>
      <c r="C21260" t="inlineStr"/>
      <c r="D21260" t="inlineStr">
        <is>
          <t>sự bỏ bùa mê, trạng thái bị bỏ bùa mê, điều làm say mê, điều làm vui thích, sự say mê, sự vui thích</t>
        </is>
      </c>
    </row>
    <row r="21261">
      <c r="A21261" t="inlineStr">
        <is>
          <t>verzehnfachen</t>
        </is>
      </c>
      <c r="B21261" t="inlineStr"/>
      <c r="C21261" t="inlineStr"/>
      <c r="D21261" t="inlineStr">
        <is>
          <t>tăng gấp mười lần, nhân lên mười lần</t>
        </is>
      </c>
    </row>
    <row r="21262">
      <c r="A21262" t="inlineStr">
        <is>
          <t>verzehrbar</t>
        </is>
      </c>
      <c r="B21262" t="inlineStr"/>
      <c r="C21262" t="inlineStr"/>
      <c r="D21262" t="inlineStr">
        <is>
          <t>có thể bị thiêu huỷ, có thể bị cháy sạch, có thể ăn được, có thể tiêu thụ được</t>
        </is>
      </c>
    </row>
    <row r="21263">
      <c r="A21263" t="inlineStr">
        <is>
          <t>verzeichnen</t>
        </is>
      </c>
      <c r="B21263" t="inlineStr"/>
      <c r="C21263" t="inlineStr"/>
      <c r="D21263" t="inlineStr">
        <is>
          <t>ghi vào sử biên niên, ghi chép - viềm, diềm bằng vải, nhét mép vải, ghi vào danh sách, thích, muốn, nghe - ghi, thu, chỉ, hót khẽ - ghi vào sổ, vào sổ, ghi trong tâm trí, gửi bảo đảm, lột tả, biểu lộ, cân xứng, làm cho cân xứng</t>
        </is>
      </c>
    </row>
    <row r="21264">
      <c r="A21264" t="inlineStr">
        <is>
          <t>Verzeichnis</t>
        </is>
      </c>
      <c r="B21264" t="inlineStr"/>
      <c r="C21264" t="inlineStr"/>
      <c r="D21264"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cái kéo liềm, cái kích, mỏ, đầu mũi neo, mũi biển hẹp, tờ quảng cáo, yết thị, hoá đơn, luật dự thảo, dự luật, giấy bạc, hối phiếu bill of exchange), sự thưa kiện, đơn kiện - sách, sổ sách kế toán, kinh thánh - lịch, lịch công tác, danh sách các vị thánh, danh sách những vụ án được đem ra xét xử, sổ hằng năm, chương trình nghị sự - bản liệt kê mục lục - sách chỉ dẫn, sách hướng dẫn, số hộ khẩu, Hội đồng Đốc chính, ban giám đốc - sự tuyển, sự kết nạp, sự ghi tên cho vào, sự ghi vào - ngón tay trỏ index finger), chỉ số, sự biểu thị, kim, bảng mục lục, bản liệt kê, bản liệt kê các loại sách bị giáo hội cấm, số mũ, dấu chỉ, nguyên tắc chỉ đạo - trạng thái nghiêng, mặt nghiêng, mép vải, dải, mép vải nhét khe cửa, hàng rào bao quanh trường đấu, trường đấu, vũ đài, danh sách, sổ - sự ghi để nhớ, giác thư, bị vong lục, bản ghi điều khoản, bản sao, thư báo - hồ sơ, biên bản, sự ghi chép, văn thư, di tích, đài, bia, vật kỷ niệm, lý lịch, kỷ lục, đĩa hát, đĩa ghi âm, cao nhất - bản danh mục, bảng liệt kê, bản phụ lục, bảng giờ giấc, biểu thời gian, thời hạn - sự bày tỏ, sự trình bày, sự phát biểu, lời tuyên bố, bản tuyên bố - cái bàn, bàn ăn, thức ăn bày bàn, mâm cỗ, cỗ bàn, những người ngồi quanh bàn, những người ngồi ăn, bàn máy, bảng, bản, bản kê, biểu, mặt, lòng bàn tay, cao nguyên = das Verzeichnis + = das amtliche Verzeichnis + = ein Verzeichnis anlegen + = das übergeordnete Verzeichnis + = ein Verzeichnis aufstellen + = etwas in ein Verzeichnis aufnehmen + = in einem Verzeichnis zusammenstellen +</t>
        </is>
      </c>
    </row>
    <row r="21265">
      <c r="A21265" t="inlineStr">
        <is>
          <t>Verzeichnisse</t>
        </is>
      </c>
      <c r="B21265" t="inlineStr"/>
      <c r="C21265" t="inlineStr"/>
      <c r="D21265" t="inlineStr">
        <is>
          <t>sự ghi để nhớ, giác thư, bị vong lục, bản ghi điều khoản, bản sao, thư báo</t>
        </is>
      </c>
    </row>
    <row r="21266">
      <c r="A21266" t="inlineStr">
        <is>
          <t>verzeihen</t>
        </is>
      </c>
      <c r="B21266" t="inlineStr"/>
      <c r="C21266" t="inlineStr"/>
      <c r="D21266" t="inlineStr">
        <is>
          <t>tha, tha thứ, bỏ qua, chuộc - tha lỗi, thứ lỗi, miễn thứ, lượng thứ, bỏ quá đi cho, cố làm giảm lỗi của, cố làm giảm trách nhiệm của, bào chữa, giải tội cho, là cớ để bào chữa cho, miễn cho, tha cho - miễn nợ, miễn - xá tội - xá, miễn giảm, miễn thi hành, gửi, chuyển qua bưu điện..., hoân lại, đình lại, trao cho người có thẩm quyền giải quyết, trao lại cho toà dưới xét xử, làm thuyên giảm, làm giảm đi - làm yếu đi, làm dịu đi, làm bớt, làm nguôi đi, ngừng..., trả về tình trạng cũ, phục hồi tình trạng cũ, thuyên giảm, giảm đi, yếu đi, dịu đi, bớt, nguôi đi</t>
        </is>
      </c>
    </row>
    <row r="21267">
      <c r="A21267" t="inlineStr">
        <is>
          <t>verzeihlich</t>
        </is>
      </c>
      <c r="B21267" t="inlineStr"/>
      <c r="C21267" t="inlineStr"/>
      <c r="D21267" t="inlineStr">
        <is>
          <t>tha thứ được - có thể tha thứ, có thể miễn giảm - có thể tha thứ được, bỏ qua được</t>
        </is>
      </c>
    </row>
    <row r="21268">
      <c r="A21268" t="inlineStr">
        <is>
          <t>Verzeihung</t>
        </is>
      </c>
      <c r="B21268" t="inlineStr"/>
      <c r="C21268" t="inlineStr"/>
      <c r="D21268" t="inlineStr">
        <is>
          <t>sự tha tội, sự miễn xá, sự xá tội - sự tha thứ, tính khoan dung, tính dễ tha thứ, sự miễn nợ, sự miễn - lòng thương, lòng nhân từ, lòng từ bi, lòng khoan dung, ơn, ơn huệ, sự may mắn, hạnh phúc, điều sung sướng - sự tha lỗi, sự ăn xài = Verzeihung! + = um Verzeihung bitten für +</t>
        </is>
      </c>
    </row>
    <row r="21269">
      <c r="A21269" t="inlineStr">
        <is>
          <t>verzerren</t>
        </is>
      </c>
      <c r="B21269" t="inlineStr"/>
      <c r="C21269" t="inlineStr"/>
      <c r="D21269" t="inlineStr">
        <is>
          <t>làm hư, làm hỏng, làm xấu, làm nhơ nhuốc, làm ô uế - vặn xoắn, làm vặn vẹo, làm trẹo, làm méo mó, làm nhăn nhó - vặn vẹo, bóp méo, xuyên tạc - xoắn, vặn, xe, bện, kết, nhăn, làm méo, làm cho sái, đánh xoáy, làm sai đi, lách, len lỏi, đi vòng vèo, xoắn lại, cuộn lại, quằn quại, oằn oại, vặn vẹo mình, trật, sái, lượn vòng, uốn khúc quanh co - len - làm cong, làm oằn, làm vênh, kéo, bồi đất phù sa, làm sai lạc, làm thiên lệch, làm sa đoạ, làm suy đốn, cong, oằn, vênh, được kéo - vặn mạnh, giật mạnh, làm trật, làm sái, làm trẹo đi, làm trệch đi - quặn đau, uất ức, bực tức, đau đớn, làm quặn đau, làm quằn quại = sich verzerren +</t>
        </is>
      </c>
    </row>
    <row r="21270">
      <c r="A21270" t="inlineStr">
        <is>
          <t>verzerrt</t>
        </is>
      </c>
      <c r="B21270" t="inlineStr"/>
      <c r="C21270" t="inlineStr"/>
      <c r="D21270" t="inlineStr">
        <is>
          <t>méo mó, nhăn nhó, gượng</t>
        </is>
      </c>
    </row>
    <row r="21271">
      <c r="A21271" t="inlineStr">
        <is>
          <t>Verzerrung</t>
        </is>
      </c>
      <c r="B21271" t="inlineStr"/>
      <c r="C21271" t="inlineStr"/>
      <c r="D21271" t="inlineStr">
        <is>
          <t>sự xoắn lại, sự vặn lại, sự nhăn mặt, sự méo miệng, sự vặn vẹo tay chân mình mẩy, sự méo mó mặt mày, trật khớp - sự vặn vẹo, sự bóp méo, sự làm méo mó, sự xuyên tạc, tình trạng không rõ và không chính xác - văn nhại, thơ nhại, sự nhại</t>
        </is>
      </c>
    </row>
    <row r="21272">
      <c r="A21272" t="inlineStr">
        <is>
          <t>Verzicht</t>
        </is>
      </c>
      <c r="B21272" t="inlineStr"/>
      <c r="C21272" t="inlineStr"/>
      <c r="D21272" t="inlineStr">
        <is>
          <t>sự bỏ, sự từ bỏ, sự bỏ rơi, sự ruồng bỏ, tình trạng bị bỏ rơi, tình trạng bị ruồng bỏ, sự phóng túng, sự tự do, sự buông thả - sự thoái vị, sự từ ngôi - sự không thừa nhận - sự đầu hàng, sự giao lại, sự dâng, sự nộp = der Verzicht + = der Verzicht + = Verzicht leisten + = Verzicht leisten +</t>
        </is>
      </c>
    </row>
    <row r="21273">
      <c r="A21273" t="inlineStr">
        <is>
          <t>verzichten</t>
        </is>
      </c>
      <c r="B21273" t="inlineStr"/>
      <c r="C21273" t="inlineStr"/>
      <c r="D21273" t="inlineStr">
        <is>
          <t>từ bỏ, thoái vị, từ ngôi - bỏ rơi, bỏ - rời, buông, thôi, ngừng, nghỉ, rời đi, bỏ đi, trả lại, đáp lại, báo đền lại, trả sạch, thanh toán hết, cư xử, xử sự, to quit onself on thanh toán hết, giũ sạch được - thoát khỏi được = verzichten + = verzichten auf +</t>
        </is>
      </c>
    </row>
    <row r="21274">
      <c r="A21274" t="inlineStr">
        <is>
          <t>verziehen</t>
        </is>
      </c>
      <c r="B21274" t="inlineStr"/>
      <c r="C21274" t="inlineStr"/>
      <c r="D21274" t="inlineStr">
        <is>
          <t>vặn xoắn, làm vặn vẹo, làm trẹo, làm méo mó, làm nhăn nhó - tung tung nhẹ, nâng niu, nựng - giải tán, phân tán, xua tan, làm tan tác, rải rắc, gieo vãi, gieo rắc, truyền, tán sắc, tan tác - vặn vẹo, bóp méo, xuyên tạc = verziehen + = verziehen + = verziehen + = verziehen + = verziehen + = sich verziehen +</t>
        </is>
      </c>
    </row>
    <row r="21275">
      <c r="A21275" t="inlineStr">
        <is>
          <t>verzieren</t>
        </is>
      </c>
      <c r="B21275" t="inlineStr"/>
      <c r="C21275" t="inlineStr"/>
      <c r="D21275" t="inlineStr">
        <is>
          <t>tô điểm, trang điểm, trang trí, trang hoàng - dệt hoa, thêu hoa, damascene, bôi đỏ - tặng thưởng huy chương, tặng thưởng huân chương, gắn huy chương - hưng thịnh, thịnh vượng, phát đạt, thành công, phát triển, mọc sum sê, viết hoa mỹ, nói hoa mỹ, khoa trương, dạo nhạc một cách bay bướm, thổi một hồi kèn, vung, khoa, múa - làm nở hoa, cho ra hoa, tô điểm bằng hoa, trang trí bằng hoa, nở hoa, khai hoa, ra hoa, nở rộ, đạt tới thời kỳ rực rỡ nhất - bày biện hoa lá, gọi đến hầu toà</t>
        </is>
      </c>
    </row>
    <row r="21276">
      <c r="A21276" t="inlineStr">
        <is>
          <t>verziert</t>
        </is>
      </c>
      <c r="B21276" t="inlineStr"/>
      <c r="C21276" t="inlineStr"/>
      <c r="D21276" t="inlineStr">
        <is>
          <t>đỏ ửng, hồng hào, sặc sỡ, nhiều màu sắc, bóng bảy, hào nhoáng, cầu kỳ, hoa mỹ - trang trí công phu, trang sức lộng lẫy</t>
        </is>
      </c>
    </row>
    <row r="21277">
      <c r="A21277" t="inlineStr">
        <is>
          <t>Verzierung</t>
        </is>
      </c>
      <c r="B21277" t="inlineStr"/>
      <c r="C21277" t="inlineStr"/>
      <c r="D21277" t="inlineStr">
        <is>
          <t>sự tô điểm, sự trang trí, sự trang hoàng, đồ trang điểm, đồ trang trí - đồ trang hoàng, huân chương, huy chương - sự làm đẹp, sự trang điểm, sự tô son điểm phấn, sự thêm thắt, điều thêm thắt - sự làm giàu, sự làm giàu thêm, sự làm phong phú, sự làm tốt thêm, sự làm màu mỡ thêm, cái làm phong phú thêm, sự cho vitamin vào - garnishing, nét hoa mỹ - đồ trang sức, niềm vinh dự, đồ thờ - - tính chất lộng lẫy, tính chất hoa mỹ = die Verzierung + = die wellenförmige Verzierung + = die durchbrochene Verzierung + = die improvisierte Verzierung +</t>
        </is>
      </c>
    </row>
    <row r="21278">
      <c r="A21278" t="inlineStr">
        <is>
          <t>verzinken</t>
        </is>
      </c>
      <c r="B21278" t="inlineStr"/>
      <c r="C21278" t="inlineStr"/>
      <c r="D21278" t="inlineStr">
        <is>
          <t>tráng kẽm, mạ kẽm, lợp bằng kẽm = verzinken + = verzinken +</t>
        </is>
      </c>
    </row>
    <row r="21279">
      <c r="A21279" t="inlineStr">
        <is>
          <t>verzinnt</t>
        </is>
      </c>
      <c r="B21279" t="inlineStr"/>
      <c r="C21279" t="inlineStr"/>
      <c r="D21279" t="inlineStr">
        <is>
          <t>tráng thiếc, đóng hộp</t>
        </is>
      </c>
    </row>
    <row r="21280">
      <c r="A21280" t="inlineStr">
        <is>
          <t>verzinsen</t>
        </is>
      </c>
      <c r="B21280" t="inlineStr"/>
      <c r="C21280" t="inlineStr"/>
      <c r="D21280">
        <f> sich verzinsen +</f>
        <v/>
      </c>
    </row>
    <row r="21281">
      <c r="A21281" t="inlineStr">
        <is>
          <t>verzollen</t>
        </is>
      </c>
      <c r="B21281" t="inlineStr"/>
      <c r="C21281" t="inlineStr"/>
      <c r="D21281" t="inlineStr">
        <is>
          <t>làm trong sạch, lọc trong, làm đăng quang, làm sáng sủa, làm sáng tỏ, tự bào chữa, thanh minh, minh oan, dọn, dọn sạch, dọn dẹp, phát quang, phá hoang, khai khẩn, nạo, cạo, vét sạch - lấy đi, mang đi, dọn đi, vượt, nhảy qua, tránh, đi né sang bên, lãi, lãi đứt đi, trả hết, thanh toán, trang trải, trả hết mọi khoản thuế để tàu có thể rời bến, làm mọi thủ tục để có thể cho tàu rời bến - chuyển, sáng sủa ra, trở nên trong trẻo, tươi lên, hết nhăn nhó, + up) sáng tỏ, rời bến, chuồn, cút, tẩu, tan đi, tiêu tan, tan biến, biến mất</t>
        </is>
      </c>
    </row>
    <row r="21282">
      <c r="A21282" t="inlineStr">
        <is>
          <t>Verzollung</t>
        </is>
      </c>
      <c r="B21282" t="inlineStr"/>
      <c r="C21282" t="inlineStr"/>
      <c r="D21282" t="inlineStr">
        <is>
          <t>sự dọn quang, sự rời bến, sự thanh toán các khoản thuế để rời bến, khoảng hở, khoảng trống, độ hở, độ trống, phép nghỉ, phép giải ngũ, phép thôi việc, sự chuyển</t>
        </is>
      </c>
    </row>
    <row r="21283">
      <c r="A21283" t="inlineStr">
        <is>
          <t>verzuckern</t>
        </is>
      </c>
      <c r="B21283" t="inlineStr"/>
      <c r="C21283" t="inlineStr"/>
      <c r="D21283" t="inlineStr">
        <is>
          <t>đường hoá</t>
        </is>
      </c>
    </row>
    <row r="21284">
      <c r="A21284" t="inlineStr">
        <is>
          <t>Verzweifeln</t>
        </is>
      </c>
      <c r="B21284" t="inlineStr"/>
      <c r="C21284" t="inlineStr"/>
      <c r="D21284">
        <f> das ist ja zum Verzweifeln! +</f>
        <v/>
      </c>
    </row>
    <row r="21285">
      <c r="A21285" t="inlineStr">
        <is>
          <t>verzweifeln</t>
        </is>
      </c>
      <c r="B21285" t="inlineStr"/>
      <c r="C21285" t="inlineStr"/>
      <c r="D21285" t="inlineStr">
        <is>
          <t>hết hy vọng, thất vọng, tuyệt vọng - nản lòng, ngã lòng, chán nản = nur nicht verzweifeln! +</t>
        </is>
      </c>
    </row>
    <row r="21286">
      <c r="A21286" t="inlineStr">
        <is>
          <t>verzweifelt</t>
        </is>
      </c>
      <c r="B21286" t="inlineStr"/>
      <c r="C21286" t="inlineStr"/>
      <c r="D21286" t="inlineStr">
        <is>
          <t>đen, mặc quần áo đen, da đen, tối, tối tăm, dơ bẩn, bẩn thỉu, đen tối, ảm đạm, buồn rầu, vô hy vọng, xấu xa, độc ác, kinh tởm, ghê tởm - hết hy vọng, thất vọng, tuyệt vọng - liều mạng, liều lĩnh, không còn hy vọng, dữ dội, kinh khủng, ghê gớm - không hy vọng, thâm căn cố đế, không thể sửa chữa được nữa, không còn hy vọng gì vào được</t>
        </is>
      </c>
    </row>
    <row r="21287">
      <c r="A21287" t="inlineStr">
        <is>
          <t>Verzweiflung</t>
        </is>
      </c>
      <c r="B21287" t="inlineStr"/>
      <c r="C21287" t="inlineStr"/>
      <c r="D21287" t="inlineStr">
        <is>
          <t>sự liều lĩnh tuyệt vọng, sự tuyệt vọng = die Verzweiflung + = in Verzweiflung + = voller Verzweiflung + = völlige Verzweiflung + = zur Verzweiflung bringen + = am Rande der Verzweiflung sein +</t>
        </is>
      </c>
    </row>
    <row r="21288">
      <c r="A21288" t="inlineStr">
        <is>
          <t>verzweigen</t>
        </is>
      </c>
      <c r="B21288" t="inlineStr"/>
      <c r="C21288" t="inlineStr"/>
      <c r="D21288" t="inlineStr">
        <is>
          <t>mọc thành, đâm nhánh, phân ra thành nhiều chi nhánh, mở rộng thêm nhiều chi nhánh = sich verzweigen +</t>
        </is>
      </c>
    </row>
    <row r="21289">
      <c r="A21289" t="inlineStr">
        <is>
          <t>Verzweigung</t>
        </is>
      </c>
      <c r="B21289" t="inlineStr"/>
      <c r="C21289" t="inlineStr"/>
      <c r="D21289" t="inlineStr">
        <is>
          <t>hình dạng giống cây, sự phân nhánh như cành cây - cái nĩa, cái chĩa, chạc cây, chỗ ngã ba, thanh mẫu, âm thoa tuning fork) - sự phân nhánh, sự chia nhánh, nhánh, chi nhánh</t>
        </is>
      </c>
    </row>
    <row r="21290">
      <c r="A21290" t="inlineStr">
        <is>
          <t>Verzweigungsstelle</t>
        </is>
      </c>
      <c r="B21290" t="inlineStr"/>
      <c r="C21290" t="inlineStr"/>
      <c r="D21290" t="inlineStr">
        <is>
          <t>sự nối liền, sự gặp nhau, mối nối, chỗ nối, chỗ gặp nhau, ga đầu mối</t>
        </is>
      </c>
    </row>
    <row r="21291">
      <c r="A21291" t="inlineStr">
        <is>
          <t>verzwickt</t>
        </is>
      </c>
      <c r="B21291" t="inlineStr"/>
      <c r="C21291" t="inlineStr"/>
      <c r="D21291" t="inlineStr">
        <is>
          <t>xảo quyệt, lắm thủ đoạn, mưu mẹo, xỏ lá, láu cá, mánh lới, phức tạp, rắc rối</t>
        </is>
      </c>
    </row>
    <row r="21292">
      <c r="A21292" t="inlineStr">
        <is>
          <t>Veteran</t>
        </is>
      </c>
      <c r="B21292" t="inlineStr"/>
      <c r="C21292" t="inlineStr"/>
      <c r="D21292" t="inlineStr">
        <is>
          <t>lính giải ngũ, bộ đội phục viên, cựu chiến binh - của veteran, thầy thuốc thú y - người kỳ cựu, cựu binh</t>
        </is>
      </c>
    </row>
    <row r="21293">
      <c r="A21293" t="inlineStr">
        <is>
          <t>Vettel</t>
        </is>
      </c>
      <c r="B21293" t="inlineStr"/>
      <c r="C21293" t="inlineStr"/>
      <c r="D21293" t="inlineStr">
        <is>
          <t>mụ phù thuỷ, mụ già xấu như quỷ, cá mút đá myxin hagfish), chỗ lấy, chỗ đất cứng ở cánh đồng lầy - bà già độc ác cay nghiệt, bà già hom hem hốc hác</t>
        </is>
      </c>
    </row>
    <row r="21294">
      <c r="A21294" t="inlineStr">
        <is>
          <t>Vetter</t>
        </is>
      </c>
      <c r="B21294" t="inlineStr"/>
      <c r="C21294" t="inlineStr"/>
      <c r="D21294" t="inlineStr">
        <is>
          <t>anh, anh con bác, em con chú, anh con cô con cậu, anh con dì, anh cháu bác, em cháu chú, các hạ</t>
        </is>
      </c>
    </row>
    <row r="21295">
      <c r="A21295" t="inlineStr">
        <is>
          <t>Vetternwirtschaft</t>
        </is>
      </c>
      <c r="B21295" t="inlineStr"/>
      <c r="C21295" t="inlineStr"/>
      <c r="D21295" t="inlineStr">
        <is>
          <t>tính chất phường bọn, tính chất bè lũ, tính chất kéo bè kéo đảng - gia đình trị, thói kéo người nhà vào làm, thói bao che dung túng người nhà</t>
        </is>
      </c>
    </row>
    <row r="21296">
      <c r="A21296" t="inlineStr">
        <is>
          <t>Viadukt</t>
        </is>
      </c>
      <c r="B21296" t="inlineStr"/>
      <c r="C21296" t="inlineStr"/>
      <c r="D21296" t="inlineStr">
        <is>
          <t>cầu cạn</t>
        </is>
      </c>
    </row>
    <row r="21297">
      <c r="A21297" t="inlineStr">
        <is>
          <t>Vibration</t>
        </is>
      </c>
      <c r="B21297" t="inlineStr"/>
      <c r="C21297" t="inlineStr"/>
      <c r="D21297" t="inlineStr">
        <is>
          <t>sự rung động, sự làm rung động, sự lúc lắc, sự chấn động</t>
        </is>
      </c>
    </row>
    <row r="21298">
      <c r="A21298" t="inlineStr">
        <is>
          <t>vibrieren</t>
        </is>
      </c>
      <c r="B21298" t="inlineStr"/>
      <c r="C21298" t="inlineStr"/>
      <c r="D21298" t="inlineStr">
        <is>
          <t>hót líu lo, hót ríu rít, róc rách, nói huyên thiên, nói luôn mồm, lập cập, kêu lạch cạch - lung lay, đu đưa, lưỡng lự, do dự, dao động - đập, rung, rung động, rộn ràng, sàng để làm sạch đất) - nói rung tiếng, láy rền - đập mạnh, đập nhanh, rộn lên, hồi hộp - run, rung sợ, lo sợ - lúc lắc, chấn động, rung lên, ngân vang lên, làm cho rung động</t>
        </is>
      </c>
    </row>
    <row r="21299">
      <c r="A21299" t="inlineStr">
        <is>
          <t>vibrierend</t>
        </is>
      </c>
      <c r="B21299" t="inlineStr"/>
      <c r="C21299" t="inlineStr"/>
      <c r="D21299" t="inlineStr">
        <is>
          <t>run, rung, rung rinh, rung động, nhút nhát - lúc lắc, run run, kêu, ngân vang, sôi nổi, mạnh mẽ, đầy khí lực</t>
        </is>
      </c>
    </row>
    <row r="21300">
      <c r="A21300" t="inlineStr">
        <is>
          <t>Vicomte</t>
        </is>
      </c>
      <c r="B21300" t="inlineStr"/>
      <c r="C21300" t="inlineStr"/>
      <c r="D21300" t="inlineStr">
        <is>
          <t>tử tước</t>
        </is>
      </c>
    </row>
    <row r="21301">
      <c r="A21301" t="inlineStr">
        <is>
          <t>Video</t>
        </is>
      </c>
      <c r="B21301" t="inlineStr"/>
      <c r="C21301" t="inlineStr"/>
      <c r="D21301" t="inlineStr">
        <is>
          <t>truyền hình</t>
        </is>
      </c>
    </row>
    <row r="21302">
      <c r="A21302" t="inlineStr">
        <is>
          <t>Videoband</t>
        </is>
      </c>
      <c r="B21302" t="inlineStr"/>
      <c r="C21302" t="inlineStr"/>
      <c r="D21302">
        <f> auf einem Videoband aufzeichnen +</f>
        <v/>
      </c>
    </row>
    <row r="21303">
      <c r="A21303" t="inlineStr">
        <is>
          <t>Vieh</t>
        </is>
      </c>
      <c r="B21303" t="inlineStr"/>
      <c r="C21303" t="inlineStr"/>
      <c r="D21303" t="inlineStr">
        <is>
          <t>thú vật, súc vật, thú nuôi, gia súc, người hung bạo, người mình ghét - cục súc, kẻ vũ phu, thú tính - ngựa, những kẻ đáng khinh, những kẻ thô lỗ, vũ phu - vật nuôi = zehn Stück Vieh +</t>
        </is>
      </c>
    </row>
    <row r="21304">
      <c r="A21304" t="inlineStr">
        <is>
          <t>Viehbestand</t>
        </is>
      </c>
      <c r="B21304" t="inlineStr"/>
      <c r="C21304" t="inlineStr"/>
      <c r="D21304" t="inlineStr">
        <is>
          <t>vật nuôi, thú nuôi</t>
        </is>
      </c>
    </row>
    <row r="21305">
      <c r="A21305" t="inlineStr">
        <is>
          <t>Viehdieb</t>
        </is>
      </c>
      <c r="B21305" t="inlineStr"/>
      <c r="C21305" t="inlineStr"/>
      <c r="D21305" t="inlineStr">
        <is>
          <t>người ăn trộm ngựa, người ăn trộm bò</t>
        </is>
      </c>
    </row>
    <row r="21306">
      <c r="A21306" t="inlineStr">
        <is>
          <t>Viehfutter</t>
        </is>
      </c>
      <c r="B21306" t="inlineStr"/>
      <c r="C21306" t="inlineStr"/>
      <c r="D21306" t="inlineStr">
        <is>
          <t>cỏ khô - đồng cỏ, bãi cỏ, cỏ</t>
        </is>
      </c>
    </row>
    <row r="21307">
      <c r="A21307" t="inlineStr">
        <is>
          <t>viehisch</t>
        </is>
      </c>
      <c r="B21307" t="inlineStr"/>
      <c r="C21307" t="inlineStr"/>
      <c r="D21307" t="inlineStr">
        <is>
          <t>như súc vật, thô lỗ, cục cằn, hung bạo, bần, đáng tởm, chỉ đáng cho súc vật, xấu, khó chịu, quá lắm, cực kỳ, rất xấu - súc vật, có tính súc vật, cục súc, độc ác, dã man, đầy thú tính, dâm đãng, đồi truỵ - hung ác, tàn bạo - vũ phu, xác thịt, nhục dục - có tính chất thú vật, ngu đần, đần độn = viehisch werden +</t>
        </is>
      </c>
    </row>
    <row r="21308">
      <c r="A21308" t="inlineStr">
        <is>
          <t>Viehs</t>
        </is>
      </c>
      <c r="B21308" t="inlineStr"/>
      <c r="C21308" t="inlineStr"/>
      <c r="D21308" t="inlineStr">
        <is>
          <t>cuộc tập trung vật nuôi để đóng dấu, nơi tập trung vật nuôi để đóng dấu, cuộc đua tài của những người chăn bò, cuộc biểu diễn mô tô</t>
        </is>
      </c>
    </row>
    <row r="21309">
      <c r="A21309" t="inlineStr">
        <is>
          <t>Viehtreiber</t>
        </is>
      </c>
      <c r="B21309" t="inlineStr"/>
      <c r="C21309" t="inlineStr"/>
      <c r="D21309" t="inlineStr">
        <is>
          <t>người dắt đàn vật nuôi ra chợ, lái trâu, lái bò</t>
        </is>
      </c>
    </row>
    <row r="21310">
      <c r="A21310" t="inlineStr">
        <is>
          <t>Viehweide</t>
        </is>
      </c>
      <c r="B21310" t="inlineStr"/>
      <c r="C21310" t="inlineStr"/>
      <c r="D21310" t="inlineStr">
        <is>
          <t>đồng cỏ, bãi cỏ, cỏ</t>
        </is>
      </c>
    </row>
    <row r="21311">
      <c r="A21311" t="inlineStr">
        <is>
          <t>Viehwirtschaft</t>
        </is>
      </c>
      <c r="B21311" t="inlineStr"/>
      <c r="C21311" t="inlineStr"/>
      <c r="D21311" t="inlineStr">
        <is>
          <t>trại nuôi súc vật = Viehwirtschaft treiben +</t>
        </is>
      </c>
    </row>
    <row r="21312">
      <c r="A21312" t="inlineStr">
        <is>
          <t>viel</t>
        </is>
      </c>
      <c r="B21312" t="inlineStr"/>
      <c r="C21312" t="inlineStr"/>
      <c r="D21312" t="inlineStr">
        <is>
          <t>nhiều, lắm, hầu như = zu viel + = so viel + = sehr viel + = viel zu viel + = er hält viel + = es ist noch viel da +</t>
        </is>
      </c>
    </row>
    <row r="21313">
      <c r="A21313" t="inlineStr">
        <is>
          <t>viele</t>
        </is>
      </c>
      <c r="B21313" t="inlineStr"/>
      <c r="C21313" t="inlineStr"/>
      <c r="D21313" t="inlineStr">
        <is>
          <t>nhiều, lắm = sehr viele +</t>
        </is>
      </c>
    </row>
    <row r="21314">
      <c r="A21314" t="inlineStr">
        <is>
          <t>Vieleck</t>
        </is>
      </c>
      <c r="B21314" t="inlineStr"/>
      <c r="C21314" t="inlineStr"/>
      <c r="D21314" t="inlineStr">
        <is>
          <t>hình nhiều cạnh, đa giác</t>
        </is>
      </c>
    </row>
    <row r="21315">
      <c r="A21315" t="inlineStr">
        <is>
          <t>vieleckig</t>
        </is>
      </c>
      <c r="B21315" t="inlineStr"/>
      <c r="C21315" t="inlineStr"/>
      <c r="D21315" t="inlineStr">
        <is>
          <t>nhiều cạnh, đa giác</t>
        </is>
      </c>
    </row>
    <row r="21316">
      <c r="A21316" t="inlineStr">
        <is>
          <t>vielerlei</t>
        </is>
      </c>
      <c r="B21316" t="inlineStr"/>
      <c r="C21316" t="inlineStr"/>
      <c r="D21316" t="inlineStr">
        <is>
          <t>lặt vặt, tạp nhạp - khác nhau, nhiều thứ khác nhau</t>
        </is>
      </c>
    </row>
    <row r="21317">
      <c r="A21317" t="inlineStr">
        <is>
          <t>vielfach</t>
        </is>
      </c>
      <c r="B21317" t="inlineStr"/>
      <c r="C21317" t="inlineStr"/>
      <c r="D21317" t="inlineStr">
        <is>
          <t>rất nhiều, nhiều vẻ - nhiều, nhiều mối, phức tạp - nhân lên, gấp lên nhiều lần</t>
        </is>
      </c>
    </row>
    <row r="21318">
      <c r="A21318" t="inlineStr">
        <is>
          <t>Vielfache</t>
        </is>
      </c>
      <c r="B21318" t="inlineStr"/>
      <c r="C21318" t="inlineStr"/>
      <c r="D21318" t="inlineStr">
        <is>
          <t>bội số</t>
        </is>
      </c>
    </row>
    <row r="21319">
      <c r="A21319" t="inlineStr">
        <is>
          <t>Vielfalt</t>
        </is>
      </c>
      <c r="B21319" t="inlineStr"/>
      <c r="C21319" t="inlineStr"/>
      <c r="D21319" t="inlineStr">
        <is>
          <t>tính nhiều dạng, tính nhiều vẻ, loại khác nhau - vô số - trạng thái khác nhau, trạng thái muôn màu muôn vẻ, tính chất bất đồng, nhiều thứ, mớ, thứ, variety_show = die biologische Vielfalt +</t>
        </is>
      </c>
    </row>
    <row r="21320">
      <c r="A21320" t="inlineStr">
        <is>
          <t>vielfarbig</t>
        </is>
      </c>
      <c r="B21320" t="inlineStr"/>
      <c r="C21320" t="inlineStr"/>
      <c r="D21320" t="inlineStr">
        <is>
          <t>nhiều màu, sặc sỡ - nhiều sắc - - có nhiều màu sắc khác nhau, khác nhau về màu - có đốm màu khác nhau, lẫn màu</t>
        </is>
      </c>
    </row>
    <row r="21321">
      <c r="A21321" t="inlineStr">
        <is>
          <t>vielgestaltig</t>
        </is>
      </c>
      <c r="B21321" t="inlineStr"/>
      <c r="C21321" t="inlineStr"/>
      <c r="D21321" t="inlineStr">
        <is>
          <t>nhiều dạng, phong phú về hình thức - nhiều hình</t>
        </is>
      </c>
    </row>
    <row r="21322">
      <c r="A21322" t="inlineStr">
        <is>
          <t>Vielheit</t>
        </is>
      </c>
      <c r="B21322" t="inlineStr"/>
      <c r="C21322" t="inlineStr"/>
      <c r="D21322" t="inlineStr">
        <is>
          <t>vô số</t>
        </is>
      </c>
    </row>
    <row r="21323">
      <c r="A21323" t="inlineStr">
        <is>
          <t>vielleicht</t>
        </is>
      </c>
      <c r="B21323" t="inlineStr"/>
      <c r="C21323" t="inlineStr"/>
      <c r="D21323" t="inlineStr">
        <is>
          <t>có thể, có lẽ - - = es ist vielleicht zu spät +</t>
        </is>
      </c>
    </row>
    <row r="21324">
      <c r="A21324" t="inlineStr">
        <is>
          <t>vielsagend</t>
        </is>
      </c>
      <c r="B21324" t="inlineStr"/>
      <c r="C21324" t="inlineStr"/>
      <c r="D21324" t="inlineStr">
        <is>
          <t>đầy ý nghĩa, có ý nghĩa - gợi ý, có tính chất gợi ý, có tính chất gợi nhớ, kêu gợi, gợi những ý nghĩ tà dâm = vielsagend +</t>
        </is>
      </c>
    </row>
    <row r="21325">
      <c r="A21325" t="inlineStr">
        <is>
          <t>vielseitig</t>
        </is>
      </c>
      <c r="B21325" t="inlineStr"/>
      <c r="C21325" t="inlineStr"/>
      <c r="D21325" t="inlineStr">
        <is>
          <t>toàn diện, toàn năng - tạp, pha tạp, hỗn hợp, linh tinh, có nhiều đặc tính khác nhau, có nhiều thể khác nhau - nhiều phía - nhiều cạnh, đa giác - khác nhau, thay đổi, biến đổi, lắm vẻ, đầy những đổi thay - nhiều tài, uyên bác, linh hoạt, hay thay đổi, không kiên định, lắc lư - rộng, rộng lớn, mở rộng, mở to, rộng r i, phóng khoáng, không có thành kiến, xa, cách xa, xo trá, rộng khắp, trệch xa = er ist vielseitig gebildet +</t>
        </is>
      </c>
    </row>
    <row r="21326">
      <c r="A21326" t="inlineStr">
        <is>
          <t>Vielseitigkeit</t>
        </is>
      </c>
      <c r="B21326" t="inlineStr"/>
      <c r="C21326" t="inlineStr"/>
      <c r="D21326" t="inlineStr">
        <is>
          <t>sự có nhiều tài, tính linh hoạt, tính hay thay đổi, tính không kiên định, tính lúc lắc</t>
        </is>
      </c>
    </row>
    <row r="21327">
      <c r="A21327" t="inlineStr">
        <is>
          <t>vielsprachig</t>
        </is>
      </c>
      <c r="B21327" t="inlineStr"/>
      <c r="C21327" t="inlineStr"/>
      <c r="D21327" t="inlineStr">
        <is>
          <t>biết nhiều thứ tiếng, nhiều thứ tiếng, viết bằng nhiều thứ tiếng</t>
        </is>
      </c>
    </row>
    <row r="21328">
      <c r="A21328" t="inlineStr">
        <is>
          <t>vielversprechend</t>
        </is>
      </c>
      <c r="B21328" t="inlineStr"/>
      <c r="C21328" t="inlineStr"/>
      <c r="D21328" t="inlineStr">
        <is>
          <t>hy vọng, đầy hy vọng, đầy hứa hẹn, có triển vọng - đầy triển vọng - tháo vát, hoạt bát, có tài xoay xở, tiến bộ = nicht vielversprechend +</t>
        </is>
      </c>
    </row>
    <row r="21329">
      <c r="A21329" t="inlineStr">
        <is>
          <t>Vielweiberei</t>
        </is>
      </c>
      <c r="B21329" t="inlineStr"/>
      <c r="C21329" t="inlineStr"/>
      <c r="D21329" t="inlineStr">
        <is>
          <t>chế độ nhiều vợ, chế độ nhiều chồng</t>
        </is>
      </c>
    </row>
    <row r="21330">
      <c r="A21330" t="inlineStr">
        <is>
          <t>Vielzahl</t>
        </is>
      </c>
      <c r="B21330" t="inlineStr"/>
      <c r="C21330" t="inlineStr"/>
      <c r="D21330" t="inlineStr">
        <is>
          <t>vô số, đám đông, quần chúng, dân chúng - trạng thái nhiều, số lớn, phần đông, đa số, sự kiêm nhiều chức vị, chức vị kiêm nhiệm, sự có nhiều lộc thánh, lộc thánh thu được ở nhiều nguồn = die Vielzahl +</t>
        </is>
      </c>
    </row>
    <row r="21331">
      <c r="A21331" t="inlineStr">
        <is>
          <t>Vier</t>
        </is>
      </c>
      <c r="B21331" t="inlineStr"/>
      <c r="C21331" t="inlineStr"/>
      <c r="D21331" t="inlineStr">
        <is>
          <t>hội chợ, chợ phiên</t>
        </is>
      </c>
    </row>
    <row r="21332">
      <c r="A21332" t="inlineStr">
        <is>
          <t>vier</t>
        </is>
      </c>
      <c r="B21332" t="inlineStr"/>
      <c r="C21332" t="inlineStr"/>
      <c r="D21332">
        <f> zehn zu null +- bốn = halb vier +</f>
        <v/>
      </c>
    </row>
    <row r="21333">
      <c r="A21333" t="inlineStr">
        <is>
          <t>Vierbeiner</t>
        </is>
      </c>
      <c r="B21333" t="inlineStr"/>
      <c r="C21333" t="inlineStr"/>
      <c r="D21333" t="inlineStr">
        <is>
          <t>thú bốn chân</t>
        </is>
      </c>
    </row>
    <row r="21334">
      <c r="A21334" t="inlineStr">
        <is>
          <t>Vierbiteinheit</t>
        </is>
      </c>
      <c r="B21334" t="inlineStr"/>
      <c r="C21334" t="inlineStr"/>
      <c r="D21334" t="inlineStr">
        <is>
          <t>nhóm bốn, bộ tư bản nhạc cho bộ tư</t>
        </is>
      </c>
    </row>
    <row r="21335">
      <c r="A21335" t="inlineStr">
        <is>
          <t>Viereck</t>
        </is>
      </c>
      <c r="B21335" t="inlineStr"/>
      <c r="C21335" t="inlineStr"/>
      <c r="D21335" t="inlineStr">
        <is>
          <t>của quadrangle, sân trong, của quadrat - - hình chữ nhật - hình vuông, quảng trường, khu nhà khối giáp bốn phố, thước vuông góc, cái ê-ke, ô chữ vuông, bình phương, người nệ cổ = das Viereck +</t>
        </is>
      </c>
    </row>
    <row r="21336">
      <c r="A21336" t="inlineStr">
        <is>
          <t>viereckig</t>
        </is>
      </c>
      <c r="B21336" t="inlineStr"/>
      <c r="C21336" t="inlineStr"/>
      <c r="D21336" t="inlineStr">
        <is>
          <t>có bốn cạnh, hình bốn cạnh - vuông, to ngang, đẫy, ních bụng, có thứ tự, ngăn nắp, kiên quyết, dứt khoát, không úp mở, thẳng thắn, thật thà, sòng phẳng, ngang hàng, bằng hàng, bình phương, cổ lỗ sĩ, lỗi thời, vuông vắn - thẳng góc với, trúng = viereckig + = viereckig machen +</t>
        </is>
      </c>
    </row>
    <row r="21337">
      <c r="A21337" t="inlineStr">
        <is>
          <t>Vieren</t>
        </is>
      </c>
      <c r="B21337" t="inlineStr"/>
      <c r="C21337" t="inlineStr"/>
      <c r="D21337">
        <f> aus Vieren bestehend + = auf allen Vieren kriechen +</f>
        <v/>
      </c>
    </row>
    <row r="21338">
      <c r="A21338" t="inlineStr">
        <is>
          <t>Viererspiel</t>
        </is>
      </c>
      <c r="B21338" t="inlineStr"/>
      <c r="C21338" t="inlineStr"/>
      <c r="D21338" t="inlineStr">
        <is>
          <t>trận đấu gôn giữa hai cặp, nhóm bốn người</t>
        </is>
      </c>
    </row>
    <row r="21339">
      <c r="A21339" t="inlineStr">
        <is>
          <t>vierfach</t>
        </is>
      </c>
      <c r="B21339" t="inlineStr"/>
      <c r="C21339" t="inlineStr"/>
      <c r="D21339" t="inlineStr">
        <is>
          <t>gấp bốn lần - gấp bốn, gồm bốn phần, bốn bên, tay tư</t>
        </is>
      </c>
    </row>
    <row r="21340">
      <c r="A21340" t="inlineStr">
        <is>
          <t>vierkantig</t>
        </is>
      </c>
      <c r="B21340" t="inlineStr"/>
      <c r="C21340" t="inlineStr"/>
      <c r="D21340" t="inlineStr">
        <is>
          <t>vuông, to ngang, đẫy, ních bụng, có thứ tự, ngăn nắp, kiên quyết, dứt khoát, không úp mở, thẳng thắn, thật thà, sòng phẳng, ngang hàng, bằng hàng, bình phương, cổ lỗ sĩ, lỗi thời, vuông vắn - thẳng góc với, trúng</t>
        </is>
      </c>
    </row>
    <row r="21341">
      <c r="A21341" t="inlineStr">
        <is>
          <t>Vierling</t>
        </is>
      </c>
      <c r="B21341" t="inlineStr"/>
      <c r="C21341" t="inlineStr"/>
      <c r="D21341" t="inlineStr">
        <is>
          <t>bốn đứa trẻ sinh tư quads), xe đạp bốn chỗ ngồi, bộ bốn</t>
        </is>
      </c>
    </row>
    <row r="21342">
      <c r="A21342" t="inlineStr">
        <is>
          <t>Vierlinge</t>
        </is>
      </c>
      <c r="B21342" t="inlineStr"/>
      <c r="C21342" t="inlineStr"/>
      <c r="D21342" t="inlineStr">
        <is>
          <t>bốn đứa trẻ sinh tư quads), xe đạp bốn chỗ ngồi, bộ bốn</t>
        </is>
      </c>
    </row>
    <row r="21343">
      <c r="A21343" t="inlineStr">
        <is>
          <t>viermal</t>
        </is>
      </c>
      <c r="B21343" t="inlineStr"/>
      <c r="C21343" t="inlineStr"/>
      <c r="D21343">
        <f> viermal so groß wie +</f>
        <v/>
      </c>
    </row>
    <row r="21344">
      <c r="A21344" t="inlineStr">
        <is>
          <t>vierseitig</t>
        </is>
      </c>
      <c r="B21344" t="inlineStr"/>
      <c r="C21344" t="inlineStr"/>
      <c r="D21344" t="inlineStr">
        <is>
          <t>có bốn cạnh, hình bốn cạnh - bốn bên</t>
        </is>
      </c>
    </row>
    <row r="21345">
      <c r="A21345" t="inlineStr">
        <is>
          <t>vierteilig</t>
        </is>
      </c>
      <c r="B21345" t="inlineStr"/>
      <c r="C21345" t="inlineStr"/>
      <c r="D21345" t="inlineStr">
        <is>
          <t>gấp bốn lần</t>
        </is>
      </c>
    </row>
    <row r="21346">
      <c r="A21346" t="inlineStr">
        <is>
          <t>Viertel</t>
        </is>
      </c>
      <c r="B21346" t="inlineStr"/>
      <c r="C21346" t="inlineStr"/>
      <c r="D21346" t="inlineStr">
        <is>
          <t>địa hạt, khu vực, quận, huyện, khu, vùng, miền, khu vực bầu cử, giáo khu nhỏ - một phần tư, người thứ bốn, vật thứ bốn, ngày mồng bốn, ngày 4 tháng 7, quãng bốn, hàng hoá loại bốn - mười lăm phút, quý, học kỳ ba tháng, 25 xu, một phần tư đô la, góc "chân", góc phần xác bị phanh thây, hông, phương, hướng, phía, nơi, nguồn, khu phố, xóm, phường, nhà ở, nơi đóng quân - doanh trại, vị trí chiến đấu trên tàu, sự sửa soạn chiến đấu, tuần trăng, trăng phần tư, sự tha giết, sự tha chết, hông tàu, góc ta bằng 12, 70 kg), góc bồ, không chạy một phần tư dặm = Viertel vor fünf + = das jüdische Viertel +</t>
        </is>
      </c>
    </row>
    <row r="21347">
      <c r="A21347" t="inlineStr">
        <is>
          <t>Viertelfinale</t>
        </is>
      </c>
      <c r="B21347" t="inlineStr"/>
      <c r="C21347" t="inlineStr"/>
      <c r="D21347" t="inlineStr">
        <is>
          <t>trạng tứ kết, vòng tứ kết</t>
        </is>
      </c>
    </row>
    <row r="21348">
      <c r="A21348" t="inlineStr">
        <is>
          <t>Viertelkreis</t>
        </is>
      </c>
      <c r="B21348" t="inlineStr"/>
      <c r="C21348" t="inlineStr"/>
      <c r="D21348" t="inlineStr">
        <is>
          <t>góc phần tư, cung phần tư</t>
        </is>
      </c>
    </row>
    <row r="21349">
      <c r="A21349" t="inlineStr">
        <is>
          <t>Viertelnote</t>
        </is>
      </c>
      <c r="B21349" t="inlineStr"/>
      <c r="C21349" t="inlineStr"/>
      <c r="D21349" t="inlineStr">
        <is>
          <t>cái móc, nốt đen, ý ngông, ý quái gở</t>
        </is>
      </c>
    </row>
    <row r="21350">
      <c r="A21350" t="inlineStr">
        <is>
          <t>Viertelstunde</t>
        </is>
      </c>
      <c r="B21350" t="inlineStr"/>
      <c r="C21350" t="inlineStr"/>
      <c r="D21350" t="inlineStr">
        <is>
          <t>một phần tư, mười lăm phút, quý, học kỳ ba tháng, 25 xu, một phần tư đô la, góc "chân", góc phần xác bị phanh thây, hông, phương, hướng, phía, nơi, miền, nguồn, khu phố, xóm, phường, nhà ở - nơi đóng quân, doanh trại, vị trí chiến đấu trên tàu, sự sửa soạn chiến đấu, tuần trăng, trăng phần tư, sự tha giết, sự tha chết, hông tàu, góc ta bằng 12, 70 kg), góc bồ, không chạy một phần tư dặm</t>
        </is>
      </c>
    </row>
    <row r="21351">
      <c r="A21351" t="inlineStr">
        <is>
          <t>viertens</t>
        </is>
      </c>
      <c r="B21351" t="inlineStr"/>
      <c r="C21351" t="inlineStr"/>
      <c r="D21351" t="inlineStr">
        <is>
          <t>bốn là</t>
        </is>
      </c>
    </row>
    <row r="21352">
      <c r="A21352" t="inlineStr">
        <is>
          <t>vierter</t>
        </is>
      </c>
      <c r="B21352" t="inlineStr"/>
      <c r="C21352" t="inlineStr"/>
      <c r="D21352" t="inlineStr">
        <is>
          <t>thứ tư, thứ bốn</t>
        </is>
      </c>
    </row>
    <row r="21353">
      <c r="A21353" t="inlineStr">
        <is>
          <t>Vierung</t>
        </is>
      </c>
      <c r="B21353" t="inlineStr"/>
      <c r="C21353" t="inlineStr"/>
      <c r="D21353" t="inlineStr">
        <is>
          <t>sự giao nhau, sự cắt ngang, chỗ giao nhau, chỗ cắt ngang, điểm giao, đường giao</t>
        </is>
      </c>
    </row>
    <row r="21354">
      <c r="A21354" t="inlineStr">
        <is>
          <t>vierzehn</t>
        </is>
      </c>
      <c r="B21354" t="inlineStr"/>
      <c r="C21354" t="inlineStr"/>
      <c r="D21354" t="inlineStr">
        <is>
          <t>mười bốn</t>
        </is>
      </c>
    </row>
    <row r="21355">
      <c r="A21355" t="inlineStr">
        <is>
          <t>Vierzehntel</t>
        </is>
      </c>
      <c r="B21355" t="inlineStr"/>
      <c r="C21355" t="inlineStr"/>
      <c r="D21355" t="inlineStr">
        <is>
          <t>một phần mười bốn, người thứ mười bốn, vật thứ mười bốn, ngày mười bốn</t>
        </is>
      </c>
    </row>
    <row r="21356">
      <c r="A21356" t="inlineStr">
        <is>
          <t>vierzehnter</t>
        </is>
      </c>
      <c r="B21356" t="inlineStr"/>
      <c r="C21356" t="inlineStr"/>
      <c r="D21356" t="inlineStr">
        <is>
          <t>thứ mười bốn</t>
        </is>
      </c>
    </row>
    <row r="21357">
      <c r="A21357" t="inlineStr">
        <is>
          <t>Vierzeiler</t>
        </is>
      </c>
      <c r="B21357" t="inlineStr"/>
      <c r="C21357" t="inlineStr"/>
      <c r="D21357" t="inlineStr">
        <is>
          <t>thơ bốn câu</t>
        </is>
      </c>
    </row>
    <row r="21358">
      <c r="A21358" t="inlineStr">
        <is>
          <t>Vierzig</t>
        </is>
      </c>
      <c r="B21358" t="inlineStr"/>
      <c r="C21358" t="inlineStr"/>
      <c r="D21358" t="inlineStr">
        <is>
          <t>số bốn mươi, những năm bốn mươi, những năm tuổi trên bốn mươi</t>
        </is>
      </c>
    </row>
    <row r="21359">
      <c r="A21359" t="inlineStr">
        <is>
          <t>vierzig</t>
        </is>
      </c>
      <c r="B21359" t="inlineStr"/>
      <c r="C21359" t="inlineStr"/>
      <c r="D21359" t="inlineStr">
        <is>
          <t>bốn mươi = sie ist über vierzig +</t>
        </is>
      </c>
    </row>
    <row r="21360">
      <c r="A21360" t="inlineStr">
        <is>
          <t>Vierzigste</t>
        </is>
      </c>
      <c r="B21360" t="inlineStr"/>
      <c r="C21360" t="inlineStr"/>
      <c r="D21360" t="inlineStr">
        <is>
          <t>một phần bốn mươi, người thứ bốn mươi, vật thứ bốn mươi</t>
        </is>
      </c>
    </row>
    <row r="21361">
      <c r="A21361" t="inlineStr">
        <is>
          <t>Vierzigstel</t>
        </is>
      </c>
      <c r="B21361" t="inlineStr"/>
      <c r="C21361" t="inlineStr"/>
      <c r="D21361" t="inlineStr">
        <is>
          <t>một phần bốn mươi, người thứ bốn mươi, vật thứ bốn mươi</t>
        </is>
      </c>
    </row>
    <row r="21362">
      <c r="A21362" t="inlineStr">
        <is>
          <t>vierzigster</t>
        </is>
      </c>
      <c r="B21362" t="inlineStr"/>
      <c r="C21362" t="inlineStr"/>
      <c r="D21362" t="inlineStr">
        <is>
          <t>thứ bốn mươi</t>
        </is>
      </c>
    </row>
    <row r="21363">
      <c r="A21363" t="inlineStr">
        <is>
          <t>Vignette</t>
        </is>
      </c>
      <c r="B21363" t="inlineStr"/>
      <c r="C21363" t="inlineStr"/>
      <c r="D21363" t="inlineStr">
        <is>
          <t>hoạ tiết, tem nhãn, bức ảnh nửa người có nền mờ, hình trang trí cành lá nho, tác phẩm văn học ngắn = die Vignette +</t>
        </is>
      </c>
    </row>
    <row r="21364">
      <c r="A21364" t="inlineStr">
        <is>
          <t>Vikar</t>
        </is>
      </c>
      <c r="B21364" t="inlineStr"/>
      <c r="C21364" t="inlineStr"/>
      <c r="D21364" t="inlineStr">
        <is>
          <t>cha phó - cha sở, giáo chức đại diện</t>
        </is>
      </c>
    </row>
    <row r="21365">
      <c r="A21365" t="inlineStr">
        <is>
          <t>Villa</t>
        </is>
      </c>
      <c r="B21365" t="inlineStr"/>
      <c r="C21365" t="inlineStr"/>
      <c r="D21365" t="inlineStr">
        <is>
          <t>lâu đài, khu nhà lớn - biệt thự, biệt thự ở ngoại ô</t>
        </is>
      </c>
    </row>
    <row r="21366">
      <c r="A21366" t="inlineStr">
        <is>
          <t>Viola</t>
        </is>
      </c>
      <c r="B21366" t="inlineStr"/>
      <c r="C21366" t="inlineStr"/>
      <c r="D21366" t="inlineStr">
        <is>
          <t>đàn antô, cây hoa tím</t>
        </is>
      </c>
    </row>
    <row r="21367">
      <c r="A21367" t="inlineStr">
        <is>
          <t>Viole</t>
        </is>
      </c>
      <c r="B21367" t="inlineStr"/>
      <c r="C21367" t="inlineStr"/>
      <c r="D21367" t="inlineStr">
        <is>
          <t>đàn antô, cây hoa tím</t>
        </is>
      </c>
    </row>
    <row r="21368">
      <c r="A21368" t="inlineStr">
        <is>
          <t>Violett</t>
        </is>
      </c>
      <c r="B21368" t="inlineStr"/>
      <c r="C21368" t="inlineStr"/>
      <c r="D21368" t="inlineStr">
        <is>
          <t>màu tím, cây hoa tím</t>
        </is>
      </c>
    </row>
    <row r="21369">
      <c r="A21369" t="inlineStr">
        <is>
          <t>violett</t>
        </is>
      </c>
      <c r="B21369" t="inlineStr"/>
      <c r="C21369" t="inlineStr"/>
      <c r="D21369" t="inlineStr">
        <is>
          <t>màu fucsin, đỏ tươi - đỏ tía, hoa mỹ, văn hoa - tím</t>
        </is>
      </c>
    </row>
    <row r="21370">
      <c r="A21370" t="inlineStr">
        <is>
          <t>Violine</t>
        </is>
      </c>
      <c r="B21370" t="inlineStr"/>
      <c r="C21370" t="inlineStr"/>
      <c r="D21370" t="inlineStr">
        <is>
          <t>buồm) khoan moan cái chèn, cái chốt, cái chặn, ngón lừa bịp, vố lừa bịp = die Violine +</t>
        </is>
      </c>
    </row>
    <row r="21371">
      <c r="A21371" t="inlineStr">
        <is>
          <t>Violinist</t>
        </is>
      </c>
      <c r="B21371" t="inlineStr"/>
      <c r="C21371" t="inlineStr"/>
      <c r="D21371" t="inlineStr">
        <is>
          <t>người chơi viôlông</t>
        </is>
      </c>
    </row>
    <row r="21372">
      <c r="A21372" t="inlineStr">
        <is>
          <t>Violoncello</t>
        </is>
      </c>
      <c r="B21372" t="inlineStr"/>
      <c r="C21372" t="inlineStr"/>
      <c r="D21372" t="inlineStr">
        <is>
          <t>đàn viôlôngxen</t>
        </is>
      </c>
    </row>
    <row r="21373">
      <c r="A21373" t="inlineStr">
        <is>
          <t>Viper</t>
        </is>
      </c>
      <c r="B21373" t="inlineStr"/>
      <c r="C21373" t="inlineStr"/>
      <c r="D21373" t="inlineStr">
        <is>
          <t>người cộng, máy cộng, rắn vipe - người ác hiểm, người tráo trở</t>
        </is>
      </c>
    </row>
    <row r="21374">
      <c r="A21374" t="inlineStr">
        <is>
          <t>Virologie</t>
        </is>
      </c>
      <c r="B21374" t="inlineStr"/>
      <c r="C21374" t="inlineStr"/>
      <c r="D21374" t="inlineStr">
        <is>
          <t>khoa virut</t>
        </is>
      </c>
    </row>
    <row r="21375">
      <c r="A21375" t="inlineStr">
        <is>
          <t>virtuell</t>
        </is>
      </c>
      <c r="B21375" t="inlineStr"/>
      <c r="C21375" t="inlineStr"/>
      <c r="D21375" t="inlineStr">
        <is>
          <t>thực sự, thực tế, áo</t>
        </is>
      </c>
    </row>
    <row r="21376">
      <c r="A21376" t="inlineStr">
        <is>
          <t>Virtuose</t>
        </is>
      </c>
      <c r="B21376" t="inlineStr"/>
      <c r="C21376" t="inlineStr"/>
      <c r="D21376" t="inlineStr">
        <is>
          <t>người có trình độ kỹ thuật cao, người sành về đồ mỹ nghệ, người thích đồ mỹ nghệ</t>
        </is>
      </c>
    </row>
    <row r="21377">
      <c r="A21377" t="inlineStr">
        <is>
          <t>Virus</t>
        </is>
      </c>
      <c r="B21377" t="inlineStr"/>
      <c r="C21377" t="inlineStr"/>
      <c r="D21377" t="inlineStr">
        <is>
          <t>virut, mối độc hại, mầm độc, ác ý, tính độc địa = einen Virus unschädlich machend +</t>
        </is>
      </c>
    </row>
    <row r="21378">
      <c r="A21378" t="inlineStr">
        <is>
          <t>Visage</t>
        </is>
      </c>
      <c r="B21378" t="inlineStr"/>
      <c r="C21378" t="inlineStr"/>
      <c r="D21378" t="inlineStr">
        <is>
          <t>ca, chén vại, chén, mồm, miệng, mặt, ảnh căn cước, thằng ngốc, thằng khờ, anh chàng cả tin, học sinh chăm học, học sinh học gạo - của physiognomy) gương mặt, nét mặt, diện mạo</t>
        </is>
      </c>
    </row>
    <row r="21379">
      <c r="A21379" t="inlineStr">
        <is>
          <t>Vision</t>
        </is>
      </c>
      <c r="B21379" t="inlineStr"/>
      <c r="C21379" t="inlineStr"/>
      <c r="D21379" t="inlineStr">
        <is>
          <t>sự nhìn, sức nhìn, điều mơ thấy, cảnh mộng, sự hiện hình yêu ma, bóng ma, ảo tưởng, ảo ảnh, ảo cảnh, ảo mộng, sức tưởng tượng, sự sắc bén khôn ngoan về chính trị</t>
        </is>
      </c>
    </row>
    <row r="21380">
      <c r="A21380" t="inlineStr">
        <is>
          <t>visualisieren</t>
        </is>
      </c>
      <c r="B21380" t="inlineStr"/>
      <c r="C21380" t="inlineStr"/>
      <c r="D21380" t="inlineStr">
        <is>
          <t>làm cho mắt trông thấy được, hình dung, mường tượng</t>
        </is>
      </c>
    </row>
    <row r="21381">
      <c r="A21381" t="inlineStr">
        <is>
          <t>visuell</t>
        </is>
      </c>
      <c r="B21381" t="inlineStr"/>
      <c r="C21381" t="inlineStr"/>
      <c r="D21381" t="inlineStr">
        <is>
          <t>nhìn, thị giác</t>
        </is>
      </c>
    </row>
    <row r="21382">
      <c r="A21382" t="inlineStr">
        <is>
          <t>Visum</t>
        </is>
      </c>
      <c r="B21382" t="inlineStr"/>
      <c r="C21382" t="inlineStr"/>
      <c r="D21382" t="inlineStr">
        <is>
          <t>thị thực = mit einem Visum versehen +</t>
        </is>
      </c>
    </row>
    <row r="21383">
      <c r="A21383" t="inlineStr">
        <is>
          <t>Vitamin</t>
        </is>
      </c>
      <c r="B21383" t="inlineStr"/>
      <c r="C21383" t="inlineStr"/>
      <c r="D21383" t="inlineStr">
        <is>
          <t>vitamin = Vitamin- +</t>
        </is>
      </c>
    </row>
    <row r="21384">
      <c r="A21384" t="inlineStr">
        <is>
          <t>Vitriol</t>
        </is>
      </c>
      <c r="B21384" t="inlineStr"/>
      <c r="C21384" t="inlineStr"/>
      <c r="D21384" t="inlineStr">
        <is>
          <t>Axit sunfuric, sunfat, bài đả kích, lời nói cay độc</t>
        </is>
      </c>
    </row>
    <row r="21385">
      <c r="A21385" t="inlineStr">
        <is>
          <t>Vivisektion</t>
        </is>
      </c>
      <c r="B21385" t="inlineStr"/>
      <c r="C21385" t="inlineStr"/>
      <c r="D21385" t="inlineStr">
        <is>
          <t>sự mổ xẻ sống, giải phẫu sống</t>
        </is>
      </c>
    </row>
    <row r="21386">
      <c r="A21386" t="inlineStr">
        <is>
          <t>vivisezieren</t>
        </is>
      </c>
      <c r="B21386" t="inlineStr"/>
      <c r="C21386" t="inlineStr"/>
      <c r="D21386" t="inlineStr">
        <is>
          <t>mổ xẻ sống</t>
        </is>
      </c>
    </row>
    <row r="21387">
      <c r="A21387" t="inlineStr">
        <is>
          <t>Vlies</t>
        </is>
      </c>
      <c r="B21387" t="inlineStr"/>
      <c r="C21387" t="inlineStr"/>
      <c r="D21387" t="inlineStr">
        <is>
          <t>bộ lông, mớ lông cừu, mớ tóc xù, mớ tóc xoắn bồng, cụm xốp nhẹ, bông, tuyết</t>
        </is>
      </c>
    </row>
    <row r="21388">
      <c r="A21388" t="inlineStr">
        <is>
          <t>Vogelfang</t>
        </is>
      </c>
      <c r="B21388" t="inlineStr"/>
      <c r="C21388" t="inlineStr"/>
      <c r="D21388" t="inlineStr">
        <is>
          <t>sự bắn chim, sự đánh bẫy chin</t>
        </is>
      </c>
    </row>
    <row r="21389">
      <c r="A21389" t="inlineStr">
        <is>
          <t>Vogelhaus</t>
        </is>
      </c>
      <c r="B21389" t="inlineStr"/>
      <c r="C21389" t="inlineStr"/>
      <c r="D21389" t="inlineStr">
        <is>
          <t>chuồng chim</t>
        </is>
      </c>
    </row>
    <row r="21390">
      <c r="A21390" t="inlineStr">
        <is>
          <t>Vogelkunde</t>
        </is>
      </c>
      <c r="B21390" t="inlineStr"/>
      <c r="C21390" t="inlineStr"/>
      <c r="D21390" t="inlineStr">
        <is>
          <t>khoa nghiên cứu chim</t>
        </is>
      </c>
    </row>
    <row r="21391">
      <c r="A21391" t="inlineStr">
        <is>
          <t>Vogelscheuche</t>
        </is>
      </c>
      <c r="B21391" t="inlineStr"/>
      <c r="C21391" t="inlineStr"/>
      <c r="D21391" t="inlineStr">
        <is>
          <t>ma quỷ, yêu quái, ông ba bị, bù nhìn - người rơm dud man), đạn thổi, bom không nổ, người vô dụng, người bỏ đi, kế hoạch vô dụng, kế hoạch bỏ đi, quần áo, quần áo rách - sự hoảng sợ, người xấu xí kinh khủng, quỷ dạ xoa, người ăn mặc xấu xí, vật xấu xí kinh khủng - dây, xích, ngáo ộp, người ăn mặc kỳ quái, anh chàng, gã, sự chuồn, lời nói đùa, lời pha trò, lời nói giễu - người ăn mặc quần áo rách rưới tả tơi</t>
        </is>
      </c>
    </row>
    <row r="21392">
      <c r="A21392" t="inlineStr">
        <is>
          <t>Vogt</t>
        </is>
      </c>
      <c r="B21392" t="inlineStr"/>
      <c r="C21392" t="inlineStr"/>
      <c r="D21392" t="inlineStr">
        <is>
          <t>thị trưởng, quận trưởng, chủ tịch hội đồng thành phố, chủ tịch xa</t>
        </is>
      </c>
    </row>
    <row r="21393">
      <c r="A21393" t="inlineStr">
        <is>
          <t>Voile</t>
        </is>
      </c>
      <c r="B21393" t="inlineStr"/>
      <c r="C21393" t="inlineStr"/>
      <c r="D21393" t="inlineStr">
        <is>
          <t>voan, sa</t>
        </is>
      </c>
    </row>
    <row r="21394">
      <c r="A21394" t="inlineStr">
        <is>
          <t>Vokabel</t>
        </is>
      </c>
      <c r="B21394" t="inlineStr"/>
      <c r="C21394" t="inlineStr"/>
      <c r="D21394" t="inlineStr">
        <is>
          <t>từ - lời nói, lời, lời báo tin, tin tức, lời nhắn, lời hứa, lệnh, khẩu hiệu, sự cãi nhau, lời qua tiếng lại</t>
        </is>
      </c>
    </row>
    <row r="21395">
      <c r="A21395" t="inlineStr">
        <is>
          <t>Vokabeln</t>
        </is>
      </c>
      <c r="B21395" t="inlineStr"/>
      <c r="C21395" t="inlineStr"/>
      <c r="D21395" t="inlineStr">
        <is>
          <t>từ vựng</t>
        </is>
      </c>
    </row>
    <row r="21396">
      <c r="A21396" t="inlineStr">
        <is>
          <t>Vokal</t>
        </is>
      </c>
      <c r="B21396" t="inlineStr"/>
      <c r="C21396" t="inlineStr"/>
      <c r="D21396" t="inlineStr">
        <is>
          <t>nguyên âm = um den unbetonten Vokal kürzen +</t>
        </is>
      </c>
    </row>
    <row r="21397">
      <c r="A21397" t="inlineStr">
        <is>
          <t>Vokativ</t>
        </is>
      </c>
      <c r="B21397" t="inlineStr"/>
      <c r="C21397" t="inlineStr"/>
      <c r="D21397" t="inlineStr">
        <is>
          <t>cách xưng hô</t>
        </is>
      </c>
    </row>
    <row r="21398">
      <c r="A21398" t="inlineStr">
        <is>
          <t>Volant</t>
        </is>
      </c>
      <c r="B21398" t="inlineStr"/>
      <c r="C21398" t="inlineStr"/>
      <c r="D21398" t="inlineStr">
        <is>
          <t>thác nước, tầng, đợt, màn ren treo rủ - sự đi hối hả, sự khoa tay múa chân, đường viền ren - diềm xếp nếp, diềm, hoa giấy xếp, điệu bộ, kiểu cách, những cái tô điểm rườm rà, màng treo ruột, nếp nhăn</t>
        </is>
      </c>
    </row>
    <row r="21399">
      <c r="A21399" t="inlineStr">
        <is>
          <t>Volants</t>
        </is>
      </c>
      <c r="B21399" t="inlineStr"/>
      <c r="C21399" t="inlineStr"/>
      <c r="D21399">
        <f> das Material für Volants +</f>
        <v/>
      </c>
    </row>
    <row r="21400">
      <c r="A21400" t="inlineStr">
        <is>
          <t>Volk</t>
        </is>
      </c>
      <c r="B21400" t="inlineStr"/>
      <c r="C21400" t="inlineStr"/>
      <c r="D21400" t="inlineStr">
        <is>
          <t>người, người thân thuộc, dân tộc, dân gian - nước, quốc gia - nhân dân, dân chúng, quần chúng, người ta, thiên hạ, gia đình, bà con, họ hàng, những người tuỳ tùng, những người theo hầu, những người làm = das Volk + = das englische Volk + = das ungehobelte Volk + = das amerikanische Volk +</t>
        </is>
      </c>
    </row>
    <row r="21401">
      <c r="A21401" t="inlineStr">
        <is>
          <t>volkreich</t>
        </is>
      </c>
      <c r="B21401" t="inlineStr"/>
      <c r="C21401" t="inlineStr"/>
      <c r="D21401" t="inlineStr">
        <is>
          <t>đông dân</t>
        </is>
      </c>
    </row>
    <row r="21402">
      <c r="A21402" t="inlineStr">
        <is>
          <t>Volks-</t>
        </is>
      </c>
      <c r="B21402" t="inlineStr"/>
      <c r="C21402" t="inlineStr"/>
      <c r="D21402" t="inlineStr">
        <is>
          <t>dân tộc, quốc gia</t>
        </is>
      </c>
    </row>
    <row r="21403">
      <c r="A21403" t="inlineStr">
        <is>
          <t>Volksabstimmung</t>
        </is>
      </c>
      <c r="B21403" t="inlineStr"/>
      <c r="C21403" t="inlineStr"/>
      <c r="D21403" t="inlineStr">
        <is>
          <t>cuộc bỏ phiếu toàn dân = eine Volksabstimmung halten +</t>
        </is>
      </c>
    </row>
    <row r="21404">
      <c r="A21404" t="inlineStr">
        <is>
          <t>Volksbegehren</t>
        </is>
      </c>
      <c r="B21404" t="inlineStr"/>
      <c r="C21404" t="inlineStr"/>
      <c r="D21404" t="inlineStr">
        <is>
          <t>cuộc trưng cầu ý dân</t>
        </is>
      </c>
    </row>
    <row r="21405">
      <c r="A21405" t="inlineStr">
        <is>
          <t>Volksentscheid</t>
        </is>
      </c>
      <c r="B21405" t="inlineStr"/>
      <c r="C21405" t="inlineStr"/>
      <c r="D21405" t="inlineStr">
        <is>
          <t>cuộc bỏ phiếu toàn dân = der Volksentscheid +</t>
        </is>
      </c>
    </row>
    <row r="21406">
      <c r="A21406" t="inlineStr">
        <is>
          <t>Volkshochschule</t>
        </is>
      </c>
      <c r="B21406" t="inlineStr"/>
      <c r="C21406" t="inlineStr"/>
      <c r="D21406" t="inlineStr">
        <is>
          <t>vườn Ly-xi-um, nơi học tập, tổ chức truyền bá văn học nghệ thuật</t>
        </is>
      </c>
    </row>
    <row r="21407">
      <c r="A21407" t="inlineStr">
        <is>
          <t>Volkskunde</t>
        </is>
      </c>
      <c r="B21407" t="inlineStr"/>
      <c r="C21407" t="inlineStr"/>
      <c r="D21407" t="inlineStr">
        <is>
          <t>văn học dân gian, truyền thống dân gian, khoa nghiên cứu văn học dân gian, khoa nghiên cứu truyền thống dân gian</t>
        </is>
      </c>
    </row>
    <row r="21408">
      <c r="A21408" t="inlineStr">
        <is>
          <t>Volkskundler</t>
        </is>
      </c>
      <c r="B21408" t="inlineStr"/>
      <c r="C21408" t="inlineStr"/>
      <c r="D21408" t="inlineStr">
        <is>
          <t>nhà nghiên cứu văn học dân gian, nhà nghiên cứu truyền thống dân gian</t>
        </is>
      </c>
    </row>
    <row r="21409">
      <c r="A21409" t="inlineStr">
        <is>
          <t>Volkssprache</t>
        </is>
      </c>
      <c r="B21409" t="inlineStr"/>
      <c r="C21409" t="inlineStr"/>
      <c r="D21409" t="inlineStr">
        <is>
          <t>tiếng bản xứ, tiếng mẹ đẻ, thổ ngữ, tiếng riêng, tiếng lóng = die irische Volkssprache + = die moderne griechische Volkssprache +</t>
        </is>
      </c>
    </row>
    <row r="21410">
      <c r="A21410" t="inlineStr">
        <is>
          <t>Volkstanz</t>
        </is>
      </c>
      <c r="B21410" t="inlineStr"/>
      <c r="C21410" t="inlineStr"/>
      <c r="D21410">
        <f> der alte englische Volkstanz +</f>
        <v/>
      </c>
    </row>
    <row r="21411">
      <c r="A21411" t="inlineStr">
        <is>
          <t>Volksversammlung</t>
        </is>
      </c>
      <c r="B21411" t="inlineStr"/>
      <c r="C21411" t="inlineStr"/>
      <c r="D21411">
        <f> die Volksversammlung + = die Volksversammlung +</f>
        <v/>
      </c>
    </row>
    <row r="21412">
      <c r="A21412" t="inlineStr">
        <is>
          <t>Volkswirt</t>
        </is>
      </c>
      <c r="B21412" t="inlineStr"/>
      <c r="C21412" t="inlineStr"/>
      <c r="D21412" t="inlineStr">
        <is>
          <t>nhà kinh tế học, người tiết kiệm, người quản lý</t>
        </is>
      </c>
    </row>
    <row r="21413">
      <c r="A21413" t="inlineStr">
        <is>
          <t>Volkswirtschaft</t>
        </is>
      </c>
      <c r="B21413" t="inlineStr"/>
      <c r="C21413" t="inlineStr"/>
      <c r="D21413" t="inlineStr">
        <is>
          <t>khoa kinh tế chính trị, nền kinh tế</t>
        </is>
      </c>
    </row>
    <row r="21414">
      <c r="A21414" t="inlineStr">
        <is>
          <t>volkswirtschaftlich</t>
        </is>
      </c>
      <c r="B21414" t="inlineStr"/>
      <c r="C21414" t="inlineStr"/>
      <c r="D21414" t="inlineStr">
        <is>
          <t>kinh tế, mang lợi, có lợi</t>
        </is>
      </c>
    </row>
    <row r="21415">
      <c r="A21415" t="inlineStr">
        <is>
          <t>Volkswirtschaftslehre</t>
        </is>
      </c>
      <c r="B21415" t="inlineStr"/>
      <c r="C21415" t="inlineStr"/>
      <c r="D21415" t="inlineStr">
        <is>
          <t>khoa kinh tế chính trị, nền kinh tế</t>
        </is>
      </c>
    </row>
    <row r="21416">
      <c r="A21416" t="inlineStr">
        <is>
          <t>voll</t>
        </is>
      </c>
      <c r="B21416" t="inlineStr"/>
      <c r="C21416" t="inlineStr"/>
      <c r="D21416" t="inlineStr">
        <is>
          <t>đầy đủ, trọn vẹn, hoàn toàn, hoàn thành, xong, toàn diện - say rượu, say sưa, mê mẩn, cuồng lên - bằng phẳng, ngang bằng, tràn đầy, chứa chan, đầy dẫy, nhiều tiền lắm của, tràn ngập, hồng hào, đỏ ửng, đứng thẳng - - chính, chủ yếu, quan trọng nhất - sung túc, phong phú, dồi dào - tròn trĩnh, phúng phính, mẫm, thẳng, thẳng thừng, toạc móng heo, không quanh co, không úp mở, phịch xuống, ùm xuống - bình an vô sự, không suy suyển, không hư hỏng, nguyên vẹn, nguyên chất, toàn bộ, khoẻ mạnh = voll + = voll + = voll + = voll + = voll + = voll von +</t>
        </is>
      </c>
    </row>
    <row r="21417">
      <c r="A21417" t="inlineStr">
        <is>
          <t>Vollblutpferd</t>
        </is>
      </c>
      <c r="B21417" t="inlineStr"/>
      <c r="C21417" t="inlineStr"/>
      <c r="D21417">
        <f> das Vollblutpferd +</f>
        <v/>
      </c>
    </row>
    <row r="21418">
      <c r="A21418" t="inlineStr">
        <is>
          <t>vollbringen</t>
        </is>
      </c>
      <c r="B21418" t="inlineStr"/>
      <c r="C21418" t="inlineStr"/>
      <c r="D21418" t="inlineStr">
        <is>
          <t>hoàn thành, làm xong, làm trọn, thực hiện, đạt tới, làm hoàn hảo, làm đạt tới sự hoàn mỹ - đạt được, giành được - khai thác, khai khẩn, bóc lột, lợi dụng = vollbringen +</t>
        </is>
      </c>
    </row>
    <row r="21419">
      <c r="A21419" t="inlineStr">
        <is>
          <t>Vollbringung</t>
        </is>
      </c>
      <c r="B21419" t="inlineStr"/>
      <c r="C21419" t="inlineStr"/>
      <c r="D21419" t="inlineStr">
        <is>
          <t>sự hoàn thành, sự làm xong, sự làm trọn, sự thực hiện, việc đã hoàn thành, việc làm xong, ý định đã thực hiện được, thành quả, thành tựu, thành tích, tài năng, tài nghệ - tài vặt</t>
        </is>
      </c>
    </row>
    <row r="21420">
      <c r="A21420" t="inlineStr">
        <is>
          <t>Volldampf</t>
        </is>
      </c>
      <c r="B21420" t="inlineStr"/>
      <c r="C21420" t="inlineStr"/>
      <c r="D21420">
        <f> mit Volldampf voraus! +</f>
        <v/>
      </c>
    </row>
    <row r="21421">
      <c r="A21421" t="inlineStr">
        <is>
          <t>Vollenden</t>
        </is>
      </c>
      <c r="B21421" t="inlineStr"/>
      <c r="C21421" t="inlineStr"/>
      <c r="D21421" t="inlineStr">
        <is>
          <t>sự sang sửa lần cuối, sự hồ</t>
        </is>
      </c>
    </row>
    <row r="21422">
      <c r="A21422" t="inlineStr">
        <is>
          <t>vollenden</t>
        </is>
      </c>
      <c r="B21422" t="inlineStr"/>
      <c r="C21422" t="inlineStr"/>
      <c r="D21422" t="inlineStr">
        <is>
          <t>hoàn thành, làm xong, làm trọn, thực hiện, đạt tới, làm hoàn hảo, làm đạt tới sự hoàn mỹ - đi vòng quanh, bao vây, vây quanh, hiểu rõ, nắm được, kĩnh hội, âm mưu, mưu đồ, đạt được - làm đầy đủ, bổ sung, làm cho trọn vẹn, làm cho hoàn toàn - - làm, làm cho, gây cho, học, giải, dịch, thời hoàn thành &amp; động tính từ quá khứ) làm xong, xong, hết, dọn, thu dọn, sắp xếp, thu xếp ngăn nắp, sửa soạn, nấu, nướng, quay, rán, đóng vai - làm ra vẻ, làm ra bộ, làm mệt lử, làm kiệt sức, đi, qua, bịp, lừa bịp, ăn gian, đi thăm, đi tham quan, chịu, cho ăn, đãi, xử sự, hành động, hoạt động, thời hoàn thành làm xong, chấm dứt, được, ổn, chu toàn - an toàn, hợp, thấy trong người, thấy sức khoẻ, làm ăn xoay sở - kết thúc, dùng hết, ăn hết, ăn sạch, sang sửa lần cuối cùng, hoàn chỉnh sự giáo dục của, giết chết, cho đi đời, làm mệt nhoài, làm cho không còn giá trị gì nữa - thi hành, thực hiện đầy đủ, cung cấp dụng cụ - làm hoàn toàn, rèn luyện cho thành thạo, trau dồi cho thật giỏi</t>
        </is>
      </c>
    </row>
    <row r="21423">
      <c r="A21423" t="inlineStr">
        <is>
          <t>vollendend</t>
        </is>
      </c>
      <c r="B21423" t="inlineStr"/>
      <c r="C21423" t="inlineStr"/>
      <c r="D21423" t="inlineStr">
        <is>
          <t>kết thúc, kết liễu</t>
        </is>
      </c>
    </row>
    <row r="21424">
      <c r="A21424" t="inlineStr">
        <is>
          <t>Vollender</t>
        </is>
      </c>
      <c r="B21424" t="inlineStr"/>
      <c r="C21424" t="inlineStr"/>
      <c r="D21424" t="inlineStr">
        <is>
          <t>người kết thúc, người sang sửa lần cuối cùng, đòn kết liễu</t>
        </is>
      </c>
    </row>
    <row r="21425">
      <c r="A21425" t="inlineStr">
        <is>
          <t>vollendet</t>
        </is>
      </c>
      <c r="B21425" t="inlineStr"/>
      <c r="C21425" t="inlineStr"/>
      <c r="D21425" t="inlineStr">
        <is>
          <t>đã hoàn thành, đã làm xong, xong xuôi, trọn vẹn, được giáo dục kỹ lưỡng, có đầy đủ tài năng, hoàn hảo, hoàn mỹ - tài, giỏi, hoàn toàn, hoàn bị, tột bực, tuyệt vời, quá đỗi, quá chừng, quá xá - phức tạp, tỉ mỉ, kỹ lưỡng, công phu, trau chuốt, tinh vi - ăn sâu, thâm căn cố đế - hơn hẳn, trội hơn, rất tốt, thượng hạng, xuất sắc, ưu tú - hết, đã kết thúc, đã xong, đã hoàn hảo, đã hoàn chỉnh, đã được sang sửa lần cuối cùng - chín, ngọt dịu, ngọt lịm, dịu, êm, ngọt giong, xốp, dễ cày, dịu dàng, êm dịu, chín chắn, khôn ngoan, già giặn, ngà ngà say, chếnh choáng, vui vẻ, vui tính, tốt - thành thạo, hoàn thành, đủ, đúng - hay = vollendet +</t>
        </is>
      </c>
    </row>
    <row r="21426">
      <c r="A21426" t="inlineStr">
        <is>
          <t>Vollendung</t>
        </is>
      </c>
      <c r="B21426" t="inlineStr"/>
      <c r="C21426" t="inlineStr"/>
      <c r="D21426" t="inlineStr">
        <is>
          <t>sự hoàn thành, sự làm xong, sự làm trọn, sự thực hiện, việc đã hoàn thành, việc làm xong, ý định đã thực hiện được, thành quả, thành tựu, thành tích, tài năng, tài nghệ - tài vặt - sự đạt được, sự giành được, huy hiệu, huy chương - sự làm cho hoàn toàn, sự làm cho đầy đủ - sự qua đêm tân hôn, đích, tuyệt đích, sự tuyệt mỹ, sự hoàn thiện, sự hoàn toàn, sự hoàn hảo, sự hoàn mỹ - mũ miện, vua, ngôi vua, vòng hoa, vòng lá, phần thưởng, đỉnh, ngọn, chóp, chỏm, đỉnh đầu, đầu, đỉnh cao nhất, sự tột cùng, đồng curon, thân răng, khổ giấy 15 x 20 - sự kết thúc, sự kết liễu, phần cuối, phần kết thúc, đoạn kết thúc, sự sang sửa, cuối cùng, tích chất kỹ, tính chất trau chuốt - sự thi hành, sự thực hiện đây đủ, sự bổ sung - tột đỉnh, sự tuyệt hảo, sự rèn luyện cho thành thạo, sự trau dồi cho thành thạo, người hoàn toàn, người hoàn hảo, vật hoàn hảo, tài năng hoàn hảo, đức tính hoàn toàn = die höchste Vollendung +</t>
        </is>
      </c>
    </row>
    <row r="21427">
      <c r="A21427" t="inlineStr">
        <is>
          <t>Volleyball</t>
        </is>
      </c>
      <c r="B21427" t="inlineStr"/>
      <c r="C21427" t="inlineStr"/>
      <c r="D21427" t="inlineStr">
        <is>
          <t>bóng chuyền</t>
        </is>
      </c>
    </row>
    <row r="21428">
      <c r="A21428" t="inlineStr">
        <is>
          <t>Volleyballspiel</t>
        </is>
      </c>
      <c r="B21428" t="inlineStr"/>
      <c r="C21428" t="inlineStr"/>
      <c r="D21428" t="inlineStr">
        <is>
          <t>bóng chuyền</t>
        </is>
      </c>
    </row>
    <row r="21429">
      <c r="A21429" t="inlineStr">
        <is>
          <t>Vollgas</t>
        </is>
      </c>
      <c r="B21429" t="inlineStr"/>
      <c r="C21429" t="inlineStr"/>
      <c r="D21429">
        <f> Vollgas geben +</f>
        <v/>
      </c>
    </row>
    <row r="21430">
      <c r="A21430" t="inlineStr">
        <is>
          <t>vollgestopft</t>
        </is>
      </c>
      <c r="B21430" t="inlineStr"/>
      <c r="C21430" t="inlineStr"/>
      <c r="D21430" t="inlineStr">
        <is>
          <t>đông đúc, đầy, tràn đầy, chật ních</t>
        </is>
      </c>
    </row>
    <row r="21431">
      <c r="A21431" t="inlineStr">
        <is>
          <t>vollkommen</t>
        </is>
      </c>
      <c r="B21431" t="inlineStr"/>
      <c r="C21431" t="inlineStr"/>
      <c r="D21431" t="inlineStr">
        <is>
          <t>tuyệt đối, hoàn toàn, thuần tuý, nguyên chất, chuyên chế, độc đoán, xác thực, đúng sự thực, chắc chắn, vô điều kiện - hầu, nhìn chung, nói chung, nhìn toàn bộ, cả thảy, tất cả - đầy đủ, trọn vẹn, hoàn thành, xong, toàn diện - toàn bộ, toàn thể, toàn vẹn, thành một khối, thành một mảng, liền, không thiến, không hoạn - hết, đã hoàn thành, đã kết thúc, đã xong, đã hoàn hảo, đã hoàn chỉnh, đã được sang sửa lần cuối cùng - đầy, nhiều, tràn trề, tràn ngập, chan chứa, chật, đông, chật ních, hết chỗ ngồi, no, no nê, hết sức, ở mức độ cao nhất, tròn, đầy đặn, nở nang, giữa, lùng nhùng, phồng, xếp nhiều nếp, thịnh soạn - chính thức, thuần, ruột, đậm, thẫm, chói, sang sảng, rất, đúng, trúng, quá - quan niệm, tư tưởng, chỉ có trong ý nghĩ, chỉ có trong trí tưởng tượng, tưởng tượng, lý tưởng, mẫu mực lý tưởng, duy tâm - đúng như lý tưởng, theo lý tưởng, trong lý tưởng - hoàn hảo, thành thạo, đủ - thẳng đứng, ngay, đích thật, thật đúng là - sâu, thăm thẳm, sâu sắc, uyên thâm, thâm thuý, say, rạp xuống, sát đất - phần tinh chất, phần tinh tuý, phần tinh hoa, nguyên tố thứ năm - đều đều, không thay đổi, thường lệ, cân đối, đều, đều đặn, trong biên chế, chuyên nghiệp, chính quy, hợp thức, có quy tắc, quy củ, đúng mực, đúng giờ giấc, thật, thật sự, không còn nghi ngờ gì nữa - ở tu viện, tu đạo - bóng, mượt, trơn, tài tình, khéo léo, nhanh nhẹn, tài lừa, khéo nói dối, viết hay nhưng không sâu, hay thú vị, tốt, hấp dẫn, dễ thương, thẳng, trơn tru - hoàn bị, cẩn thận, kỹ lưỡng, tỉ mỉ - - bình an vô sự, không suy suyển, không hư hỏng, nguyên vẹn, khoẻ mạnh = vollkommen zerstören + = vollkommen fertig sein + = ich verstehe vollkommen + = es war vollkommen vorbei +</t>
        </is>
      </c>
    </row>
    <row r="21432">
      <c r="A21432" t="inlineStr">
        <is>
          <t>Vollkommenheit</t>
        </is>
      </c>
      <c r="B21432" t="inlineStr"/>
      <c r="C21432" t="inlineStr"/>
      <c r="D21432" t="inlineStr">
        <is>
          <t>sự hoàn thành, sự làm xong, sự làm trọn, sự thực hiện, việc đã hoàn thành, việc làm xong, ý định đã thực hiện được, thành quả, thành tựu, thành tích, tài năng, tài nghệ - tài vặt - phần bù, phần bổ sung, quân số đầy đủ, bổ ngữ, thể bù, bổ thể - tính chất hoàn toàn, tính chất đầy đủ, tính chất trọn vẹn - sự hoàn hảo, sự hoàn toàn, tột đỉnh, sự tuyệt mỹ, sự tuyệt hảo, sự rèn luyện cho thành thạo, sự trau dồi cho thành thạo, người hoàn toàn, người hoàn hảo, vật hoàn hảo - tài năng hoàn hảo, đức tính hoàn toàn - nước bóng, nước láng, nước đánh bóng, xi, vẻ lịch sự, vẻ tao nhã, vẻ thanh nhã</t>
        </is>
      </c>
    </row>
    <row r="21433">
      <c r="A21433" t="inlineStr">
        <is>
          <t>Vollmacht</t>
        </is>
      </c>
      <c r="B21433" t="inlineStr"/>
      <c r="C21433" t="inlineStr"/>
      <c r="D21433" t="inlineStr">
        <is>
          <t>người được uỷ quyền đại diện trước toà, luật sư - uy quyền, quyền lực, quyền thế, uỷ quyền, số nhiều) nhà cầm quyền, nhà chức trách, nhà đương cục, người có uy tín, người có thẩm quyền, chuyên gia, người lão luyện, tài liệu có thể làm căn cứ đáng tin - căn cứ - lệnh, mệnh lệnh, nhiệm vụ, phận sự, sự uỷ nhiệm, sự uỷ thác, công việc uỷ nhiệm, công việc uỷ thác, hội đồng uỷ ban, tiền hoa hồng, sự phạm, sự can phạm, bằng phong các cấp sĩ quan - sự trang bị vũ khí - tính năng, khả năng, khả năng quản trị, năng lực, tài, tài năng, ngành, khoa, toàn bộ cán bộ giảng dạy, quyền pháp - trát, sự uỷ mị, chỉ thị, yêu cầu - sự kiếm được, sự thu thập, quyền thay mặt, quyền đại diện, giấy uỷ quyền, giấy uỷ nhiệm, sự điều đình, hoa hồng môi giới vay tiền, nghề ma cô, nghề dắt gái, nghề trùm gái điếm - tội làm ma cô, tội dắt gái - sự uỷ quyền, người đại diện, người thay mặt, người được uỷ nhiệm, giấy uỷ nhiệm bầu thay, sự bầu thay, do uỷ nhiệm, do uỷ quyền - sự cho phép, giấy phép, lý do, lý do xác đáng, sự bảo đảm, giấy chứng nhận, bằng phong chuẩn uý - sự được phép, quyền = die Vollmacht + = die notarielle Vollmacht + = jemandem eine Vollmacht erteilen +</t>
        </is>
      </c>
    </row>
    <row r="21434">
      <c r="A21434" t="inlineStr">
        <is>
          <t>vollpacken</t>
        </is>
      </c>
      <c r="B21434" t="inlineStr"/>
      <c r="C21434" t="inlineStr"/>
      <c r="D21434" t="inlineStr">
        <is>
          <t>nhồi, nhét, tống vào, nhồi sọ, luyện thi, vỗ, ních đầy bụng, ngốn, học luyện thi, ôn thi</t>
        </is>
      </c>
    </row>
    <row r="21435">
      <c r="A21435" t="inlineStr">
        <is>
          <t>vollschlank</t>
        </is>
      </c>
      <c r="B21435" t="inlineStr"/>
      <c r="C21435" t="inlineStr"/>
      <c r="D21435" t="inlineStr">
        <is>
          <t>tròn trĩnh, phúng phính, mẫm, thẳng, thẳng thừng, toạc móng heo, không quanh co, không úp mở, phịch xuống, ùm xuống</t>
        </is>
      </c>
    </row>
    <row r="21436">
      <c r="A21436" t="inlineStr">
        <is>
          <t>vollstopfen</t>
        </is>
      </c>
      <c r="B21436" t="inlineStr"/>
      <c r="C21436" t="inlineStr"/>
      <c r="D21436" t="inlineStr">
        <is>
          <t>thành đống, xếp thành đống, tính gộp, cân gộp - nhồi, nhét, tống vào, nhồi sọ, luyện thi, vỗ, ních đầy bụng, ngốn, học luyện thi, ôn thi - làm đầy, chứa đầy, đổ đầy, đắp đầy, rót đầy, lấp kín, hàn, bổ nhiệm, thế vào, điền vào, chiếm, choán hết, giữ, làm thoả thích, làm thoả mãn, đáp ứng, thực hiện, làm căng, đầy, tràn đầy, phồng căng - gói, bọc lại, buộc lại, đóng gói, đóng hộp, đóng kiện, tập hợp lại thành bầy, sắp thành bộ, sắp thành cỗ, xếp chặt, ních người, thồ hàng lên, gắn, đắp khăn ướt lên, cuốn mền ướt vào - xếp người phe mình để chiếm đa số khi quyết định, nện, giáng, + up) sắp xếp hành lý, tụ tập thành bầy, tụ tập thành đàn, khăn gói ra đi, cuốn gói = vollstopfen + = sich vollstopfen +</t>
        </is>
      </c>
    </row>
    <row r="21437">
      <c r="A21437" t="inlineStr">
        <is>
          <t>vollziehen</t>
        </is>
      </c>
      <c r="B21437" t="inlineStr"/>
      <c r="C21437" t="inlineStr"/>
      <c r="D21437" t="inlineStr">
        <is>
          <t>làm xong, hoàn thành, làm trọn - thực hiện, thi hành, đáp ứng, đủ - làm, cử hành, biểu diễn, trình bày, đóng, đóng một vai = sich vollziehen +</t>
        </is>
      </c>
    </row>
    <row r="21438">
      <c r="A21438" t="inlineStr">
        <is>
          <t>Volt</t>
        </is>
      </c>
      <c r="B21438" t="inlineStr"/>
      <c r="C21438" t="inlineStr"/>
      <c r="D21438" t="inlineStr">
        <is>
          <t>vôn, sự chạy vòng quanh, cách né mình tránh kiếm = mehr als hundert Volt +</t>
        </is>
      </c>
    </row>
    <row r="21439">
      <c r="A21439" t="inlineStr">
        <is>
          <t>Volte</t>
        </is>
      </c>
      <c r="B21439" t="inlineStr"/>
      <c r="C21439" t="inlineStr"/>
      <c r="D21439" t="inlineStr">
        <is>
          <t>chạy vòng quanh, né mình tránh kiếm</t>
        </is>
      </c>
    </row>
    <row r="21440">
      <c r="A21440" t="inlineStr">
        <is>
          <t>Voltmeter</t>
        </is>
      </c>
      <c r="B21440" t="inlineStr"/>
      <c r="C21440" t="inlineStr"/>
      <c r="D21440" t="inlineStr">
        <is>
          <t>bình điện phân</t>
        </is>
      </c>
    </row>
    <row r="21441">
      <c r="A21441" t="inlineStr">
        <is>
          <t>Volumen</t>
        </is>
      </c>
      <c r="B21441" t="inlineStr"/>
      <c r="C21441" t="inlineStr"/>
      <c r="D21441" t="inlineStr">
        <is>
          <t>trọng tải hàng hoá, hàng hoá, phần lớn hơn, số lớn hơn - nội dung, sức chứa, sức đựng, dung tích, dung lượng, thể tích, diện tích, bề mặt, lượng, phân lượng, sự bằng lòng, sự vừa lòng, sự hài lòng, sự vừa ý, sự toại nguyện, sự mãn nguyện - sự thoả mãn, sự bỏ phiếu thuận, những phiếu thuận, những người bỏ phiếu thuận - quyển, tập, khối, âm lượng, làn, đám, cuộn</t>
        </is>
      </c>
    </row>
    <row r="21442">
      <c r="A21442" t="inlineStr">
        <is>
          <t>volumetrisch</t>
        </is>
      </c>
      <c r="B21442" t="inlineStr"/>
      <c r="C21442" t="inlineStr"/>
      <c r="D21442" t="inlineStr">
        <is>
          <t>thể tích, để đo thể tích</t>
        </is>
      </c>
    </row>
    <row r="21443">
      <c r="A21443" t="inlineStr">
        <is>
          <t>von</t>
        </is>
      </c>
      <c r="B21443" t="inlineStr"/>
      <c r="C21443" t="inlineStr"/>
      <c r="D21443">
        <f> von da + = von da an +</f>
        <v/>
      </c>
    </row>
    <row r="21444">
      <c r="A21444" t="inlineStr">
        <is>
          <t>voneinander</t>
        </is>
      </c>
      <c r="B21444" t="inlineStr"/>
      <c r="C21444" t="inlineStr"/>
      <c r="D21444" t="inlineStr">
        <is>
          <t>tương quan, giống nhau, tương tự, tương liên</t>
        </is>
      </c>
    </row>
    <row r="21445">
      <c r="A21445" t="inlineStr">
        <is>
          <t>vor</t>
        </is>
      </c>
      <c r="B21445" t="inlineStr"/>
      <c r="C21445" t="inlineStr"/>
      <c r="D21445" t="inlineStr">
        <is>
          <t>trước đây, về trước - trước, đằng trước, ngày trước, trước mắt, trước mặt, hơn, thà... còn hơn..., trước khi, thà... chứ không... - - thay cho, thế cho, đại diện cho, ủng hộ, về phe, về phía, để, với mục đích là, để lấy, để được, đến, đi đến, cho, vì, bởi vì, mặc dù, đối với, về phần, so với, theo tỷ lệ, trong, được, tại vì - ở trước, phía trước, tiến lên, tiến về phía trước, tiến bộ, tiên tiến, chín sớm, đến sớm, sớm biết, sớm khôn, sốt sắng, ngạo mạn, xấc xược, về tương lai, về sau này, về phía trước - lên phía trước, ở phía mũi tàu, về phía mũi tàu - từ, dựa vào, theo, do từ, xuất phát từ, khỏi, đừng, tách khỏi, rời xa, cách, do, do bởi, với, bằng, của = sieh dich vor! + = was hast du vor? +</t>
        </is>
      </c>
    </row>
    <row r="21446">
      <c r="A21446" t="inlineStr">
        <is>
          <t>Vorabend</t>
        </is>
      </c>
      <c r="B21446" t="inlineStr"/>
      <c r="C21446" t="inlineStr"/>
      <c r="D21446" t="inlineStr">
        <is>
          <t>Ê-va, đêm trước, ngày hôm trước, thời gian trước, chiều tối</t>
        </is>
      </c>
    </row>
    <row r="21447">
      <c r="A21447" t="inlineStr">
        <is>
          <t>Vorahnung</t>
        </is>
      </c>
      <c r="B21447" t="inlineStr"/>
      <c r="C21447" t="inlineStr"/>
      <c r="D21447" t="inlineStr">
        <is>
          <t>điềm, triệu, linh tính - sự báo trước, sự có linh tính, sự đoán trước, lời tiên đoán - sự biết trước, điều biết trước - sự cảm thấy trước, linh cảm, điềm báo trước</t>
        </is>
      </c>
    </row>
    <row r="21448">
      <c r="A21448" t="inlineStr">
        <is>
          <t>voran</t>
        </is>
      </c>
      <c r="B21448" t="inlineStr"/>
      <c r="C21448" t="inlineStr"/>
      <c r="D21448" t="inlineStr">
        <is>
          <t>trước, về phía trước, ở thẳng phía trước, nhanh về phía trước, lên trước, hơn, vượt - đằng trước, trước đây, ngày trước, trước mắt, trước mặt, thà... còn hơn..., trước khi, thà... chứ không... - đầu tiên, trước nhất, đứng đầu, cao nhất, tốt nhất, trên hết, lỗi lạc nhất, trước tiên, trước hết - ở trước, phía trước, tiến lên, tiến về phía trước, tiến bộ, tiên tiến, chín sớm, đến sớm, sớm biết, sớm khôn, sốt sắng, ngạo mạn, xấc xược, về tương lai, về sau này, lên phía trước - ở phía mũi tàu, về phía mũi tàu</t>
        </is>
      </c>
    </row>
    <row r="21449">
      <c r="A21449" t="inlineStr">
        <is>
          <t>voranbringen</t>
        </is>
      </c>
      <c r="B21449" t="inlineStr"/>
      <c r="C21449" t="inlineStr"/>
      <c r="D21449" t="inlineStr">
        <is>
          <t>đưa lên, đưa ra phía trước, đề xuất, đưa ra, đề bạt, thăng chức, làm cho tiến bộ, làm tiến mau, thúc đẩy, tăng, tăng lên, trả trước, đặt trước, cho vay, tiến lên, tiến tới, tiến bộ - thăng cấp, cho lên lớp, làm tăng tiến, đẩy mạnh, xúc tiến, khuyến khích, đề xướng, sáng lập, tích cực ủng hộ sự thông qua, vận động để thông qua, quảng cáo bán, nâng thành quân đam - dùng thủ đoạn tước đoạt</t>
        </is>
      </c>
    </row>
    <row r="21450">
      <c r="A21450" t="inlineStr">
        <is>
          <t>vorangehen</t>
        </is>
      </c>
      <c r="B21450" t="inlineStr"/>
      <c r="C21450" t="inlineStr"/>
      <c r="D21450" t="inlineStr">
        <is>
          <t>đi trước, ở trước, đặt ở phía trước, forgo - - buộc chì, đổ chì, bọc chì, lợp chì, đặt thành cỡ, lânh đạo, lânh đạo bằng thuyết phục, dẫn đường, hướng dẫn, dẫn dắt, chỉ huy, đứng đầu, đưa đến, dẫn đến, trải qua - kéo dài, làm cho, khiến cho, đánh trước tiên, hướng trả lời theo ý muốn bằng những câu hỏi khôn ngoan, đánh đầu tiên - đứng trước, đặt trước, có trước, đến trước - đưa, dẫn, báo hiệu, mở ra</t>
        </is>
      </c>
    </row>
    <row r="21451">
      <c r="A21451" t="inlineStr">
        <is>
          <t>vorangehend</t>
        </is>
      </c>
      <c r="B21451" t="inlineStr"/>
      <c r="C21451" t="inlineStr"/>
      <c r="D21451" t="inlineStr">
        <is>
          <t>ở trước, đứng trước, về phía trước, tiền nghiệm - trước</t>
        </is>
      </c>
    </row>
    <row r="21452">
      <c r="A21452" t="inlineStr">
        <is>
          <t>Vorankommen</t>
        </is>
      </c>
      <c r="B21452" t="inlineStr"/>
      <c r="C21452" t="inlineStr"/>
      <c r="D21452" t="inlineStr">
        <is>
          <t>sự tiến bộ, sự tiến triển, sự đi, tốc độ đi, khoảng cách thời gian, bề cao vòm</t>
        </is>
      </c>
    </row>
    <row r="21453">
      <c r="A21453" t="inlineStr">
        <is>
          <t>vorankommen</t>
        </is>
      </c>
      <c r="B21453" t="inlineStr"/>
      <c r="C21453" t="inlineStr"/>
      <c r="D21453" t="inlineStr">
        <is>
          <t>tiến tới, tiến bộ, tiến triển, phát triển, tiến hành - tước cọng, làm cuống cho, phát sinh, bắt nguồn, xuất phát từ, đắp đập ngăn, ngăn cản, ngăn trở, chặn, đi ngược, đánh lui, đẩy lui = vorankommen + = großartig vorankommen +</t>
        </is>
      </c>
    </row>
    <row r="21454">
      <c r="A21454" t="inlineStr">
        <is>
          <t>Voranmeldung</t>
        </is>
      </c>
      <c r="B21454" t="inlineStr"/>
      <c r="C21454" t="inlineStr"/>
      <c r="D21454" t="inlineStr">
        <is>
          <t>sự hạn chế, điều kiện hạn chế, vùng đất dành riêng, sự dành trước, sự giữ trước, sự bảo lưu = das Gespräch mit Voranmeldung +</t>
        </is>
      </c>
    </row>
    <row r="21455">
      <c r="A21455" t="inlineStr">
        <is>
          <t>vorantreiben</t>
        </is>
      </c>
      <c r="B21455" t="inlineStr"/>
      <c r="C21455" t="inlineStr"/>
      <c r="D21455" t="inlineStr">
        <is>
          <t>làm nhanh thêm, làm chóng đến, thúc mau, giục gấp, rảo, tăng nhanh hơn, mau hơn, bước mau hơn, rảo bước, gia tốc - xô, đẩy, húc, thúc đẩy, thúc giục, xô lấn, chen lấn, đẩy tới, đẩy mạnh, mở rộng, + on) theo đuổi, đeo đuổi, nhất định đưa ra, thúc ép, thúc bách, quảng cáo, tung ra, cố gắng vượt người khác - cố gắng thành công, dám làm, thọc đẩy, húc sừng = vorantreiben +</t>
        </is>
      </c>
    </row>
    <row r="21456">
      <c r="A21456" t="inlineStr">
        <is>
          <t>Voranzeige</t>
        </is>
      </c>
      <c r="B21456" t="inlineStr"/>
      <c r="C21456" t="inlineStr"/>
      <c r="D21456" t="inlineStr">
        <is>
          <t>người lần theo dấu vết, người theo dò, xe moóc, toa moóc, cây bò, cây leo, người đi sau, người tụt lại sau, người rớt lại sau, đoạn phim quảng cáo phim mới</t>
        </is>
      </c>
    </row>
    <row r="21457">
      <c r="A21457" t="inlineStr">
        <is>
          <t>Vorarbeit</t>
        </is>
      </c>
      <c r="B21457" t="inlineStr"/>
      <c r="C21457" t="inlineStr"/>
      <c r="D21457" t="inlineStr">
        <is>
          <t>nền, nền đường, chất nền, căn cứ, cơ sở</t>
        </is>
      </c>
    </row>
    <row r="21458">
      <c r="A21458" t="inlineStr">
        <is>
          <t>Vorarbeiter</t>
        </is>
      </c>
      <c r="B21458" t="inlineStr"/>
      <c r="C21458" t="inlineStr"/>
      <c r="D21458" t="inlineStr">
        <is>
          <t>quản đốc, đốc công, chủ tịch ban hội thẩm - ông già, ông lão quê kệch, trưởng kíp - - thủ lĩnh, người cầm đầu, tù trưởng, tộc trưởng, thợ cả</t>
        </is>
      </c>
    </row>
    <row r="21459">
      <c r="A21459" t="inlineStr">
        <is>
          <t>Vorarbeiterin</t>
        </is>
      </c>
      <c r="B21459" t="inlineStr"/>
      <c r="C21459" t="inlineStr"/>
      <c r="D21459" t="inlineStr">
        <is>
          <t>bà quản đốc, bà đốc công, bà chủ tịch ban hội thẩm</t>
        </is>
      </c>
    </row>
    <row r="21460">
      <c r="A21460" t="inlineStr">
        <is>
          <t>Voraus</t>
        </is>
      </c>
      <c r="B21460" t="inlineStr"/>
      <c r="C21460" t="inlineStr"/>
      <c r="D21460">
        <f> die Anfertigung im Voraus +</f>
        <v/>
      </c>
    </row>
    <row r="21461">
      <c r="A21461" t="inlineStr">
        <is>
          <t>voraus</t>
        </is>
      </c>
      <c r="B21461" t="inlineStr"/>
      <c r="C21461" t="inlineStr"/>
      <c r="D21461" t="inlineStr">
        <is>
          <t>trước, về phía trước, ở thẳng phía trước, nhanh về phía trước, lên trước, hơn, vượt - đằng trước, trước đây, ngày trước, trước mắt, trước mặt, thà... còn hơn..., trước khi, thà... chứ không... - sẵn sàng trước = im voraus +</t>
        </is>
      </c>
    </row>
    <row r="21462">
      <c r="A21462" t="inlineStr">
        <is>
          <t>vorausbestellen</t>
        </is>
      </c>
      <c r="B21462" t="inlineStr"/>
      <c r="C21462" t="inlineStr"/>
      <c r="D21462" t="inlineStr">
        <is>
          <t>hẹn, hứa hẹn, ước hẹn, cam kết, đính ước, hứa hôn, thuê, giữ trước, lấy mà cam kết, thu hút, giành được, làm cho mát mẻ, động tính từ quá khứ) mắc bận, giao chiến, đánh nhau với - gài, gắn vào tường, ghép, làm, tiến hành, khớp</t>
        </is>
      </c>
    </row>
    <row r="21463">
      <c r="A21463" t="inlineStr">
        <is>
          <t>vorausbestimmen</t>
        </is>
      </c>
      <c r="B21463" t="inlineStr"/>
      <c r="C21463" t="inlineStr"/>
      <c r="D21463" t="inlineStr">
        <is>
          <t>định trước, quyết định trước, thúc ép trước</t>
        </is>
      </c>
    </row>
    <row r="21464">
      <c r="A21464" t="inlineStr">
        <is>
          <t>vorausbezahlen</t>
        </is>
      </c>
      <c r="B21464" t="inlineStr"/>
      <c r="C21464" t="inlineStr"/>
      <c r="D21464" t="inlineStr">
        <is>
          <t>trả trước, dán tem trả trước, cước phí</t>
        </is>
      </c>
    </row>
    <row r="21465">
      <c r="A21465" t="inlineStr">
        <is>
          <t>vorausblickend</t>
        </is>
      </c>
      <c r="B21465" t="inlineStr"/>
      <c r="C21465" t="inlineStr"/>
      <c r="D21465" t="inlineStr">
        <is>
          <t>tương lai, sẽ tới về sau</t>
        </is>
      </c>
    </row>
    <row r="21466">
      <c r="A21466" t="inlineStr">
        <is>
          <t>vorauseilen</t>
        </is>
      </c>
      <c r="B21466" t="inlineStr"/>
      <c r="C21466" t="inlineStr"/>
      <c r="D21466" t="inlineStr">
        <is>
          <t>chạy nhanh hơn, chạy vượt, chạy thoát, vượt quá, vượt giới hạn của</t>
        </is>
      </c>
    </row>
    <row r="21467">
      <c r="A21467" t="inlineStr">
        <is>
          <t>vorausgehen</t>
        </is>
      </c>
      <c r="B21467" t="inlineStr"/>
      <c r="C21467" t="inlineStr"/>
      <c r="D21467" t="inlineStr">
        <is>
          <t>đi trước, đứng trước, đặt trước, ở trước, có trước, đến trước</t>
        </is>
      </c>
    </row>
    <row r="21468">
      <c r="A21468" t="inlineStr">
        <is>
          <t>vorausgesetzt</t>
        </is>
      </c>
      <c r="B21468" t="inlineStr"/>
      <c r="C21468" t="inlineStr"/>
      <c r="D21468" t="inlineStr">
        <is>
          <t>cho là nó có, coi như là đúng, chỉ là giả thiết, chỉ là tưởng tượng = vorausgesetzt, daß +</t>
        </is>
      </c>
    </row>
    <row r="21469">
      <c r="A21469" t="inlineStr">
        <is>
          <t>Vorausnahme</t>
        </is>
      </c>
      <c r="B21469" t="inlineStr"/>
      <c r="C21469" t="inlineStr"/>
      <c r="D21469"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t>
        </is>
      </c>
    </row>
    <row r="21470">
      <c r="A21470" t="inlineStr">
        <is>
          <t>Voraussage</t>
        </is>
      </c>
      <c r="B21470" t="inlineStr"/>
      <c r="C21470" t="inlineStr"/>
      <c r="D21470" t="inlineStr">
        <is>
          <t>sự dự đoán trước, sự dự báo trước, sự biết lo xa - sự nói trước, sự đoán trước, sự dự đoán, lời nói trước, lời đoán trước, lời dự đoán, lời tiên tri - sự báo trước, điềm báo trước, triệu</t>
        </is>
      </c>
    </row>
    <row r="21471">
      <c r="A21471" t="inlineStr">
        <is>
          <t>voraussagen</t>
        </is>
      </c>
      <c r="B21471" t="inlineStr"/>
      <c r="C21471" t="inlineStr"/>
      <c r="D21471" t="inlineStr">
        <is>
          <t>tiên đoán, bói, báo trước, là điềm báo trước - báo hiệu, chỉ rõ - dự đoán, đoán trước, dự báo - nói trước - - tiên tri = es läßt sich noch nicht voraussagen, was geschehen wird +</t>
        </is>
      </c>
    </row>
    <row r="21472">
      <c r="A21472" t="inlineStr">
        <is>
          <t>voraussagend</t>
        </is>
      </c>
      <c r="B21472" t="inlineStr"/>
      <c r="C21472" t="inlineStr"/>
      <c r="D21472" t="inlineStr">
        <is>
          <t>đoán trước, tiên lượng</t>
        </is>
      </c>
    </row>
    <row r="21473">
      <c r="A21473" t="inlineStr">
        <is>
          <t>voraussehen</t>
        </is>
      </c>
      <c r="B21473" t="inlineStr"/>
      <c r="C21473" t="inlineStr"/>
      <c r="D21473" t="inlineStr">
        <is>
          <t>dùng trước, hưởng trước, thấy trước, biết trước, đoán trước, dè trước, chặn trước, liệu trước, lường trước, làm trước, nói trước, làm cho nhanh, làm cho chóng, thúc đẩy, thảo luận trước - xem xét trước, mong đợi, chờ đợi - nhìn thấy trước, dự kiến trước = voraussehen +</t>
        </is>
      </c>
    </row>
    <row r="21474">
      <c r="A21474" t="inlineStr">
        <is>
          <t>voraussehend</t>
        </is>
      </c>
      <c r="B21474" t="inlineStr"/>
      <c r="C21474" t="inlineStr"/>
      <c r="D21474" t="inlineStr">
        <is>
          <t>biết trước, thấy trước, nhìn xa thấy trước, biết lo xa - đoán trước</t>
        </is>
      </c>
    </row>
    <row r="21475">
      <c r="A21475" t="inlineStr">
        <is>
          <t>voraussetzen</t>
        </is>
      </c>
      <c r="B21475" t="inlineStr"/>
      <c r="C21475" t="inlineStr"/>
      <c r="D21475" t="inlineStr">
        <is>
          <t>mang, khoác, có, lấy, làm ra vẻ, giả bộ, cho rằng, giả sử, thừa nhận, nắm lấy, chiếm lấy, đảm đương, gánh vác, nhận vào mình - suy ra, luận ra, kết luận, đưa đến kết luận, hàm ý, gợi ý, đoán, phỏng đoán - cho là, coi như là, cầm bằng là, đoán chừng, dám, đánh bạo, mạo muội, may, lợi dung, lạm dụng, tự phụ, quá tự tin - giả định trước, phỏng định trước, đoán chừng trước, bao hàm - giả thiết, giả định, đòi hỏi, cần có, tin, nghĩ rằng, đề nghị = etwas als bekannt voraussetzen +</t>
        </is>
      </c>
    </row>
    <row r="21476">
      <c r="A21476" t="inlineStr">
        <is>
          <t>Voraussetzung</t>
        </is>
      </c>
      <c r="B21476" t="inlineStr"/>
      <c r="C21476" t="inlineStr"/>
      <c r="D21476" t="inlineStr">
        <is>
          <t>sự mang, sự khoác, sự lấy, sự làm ra vẻ, sự giả bộ, sự mệnh danh, sự cho rằng, sự thừa nhận, sự nắm lấy, sự chiếm lấy, sự đảm đương, sự gánh vác, sự nhận vào mình, tính kiêu căng - tính kiêu ngạo, tính ngạo mạn, lễ thăng thiên của Đức mẹ đồng trinh - điều kiện, hoàn cảnh, tình cảnh, tình thế, địa vị, thân phận, trạng thái, tình trạng, mệnh đề điều kiện, kỳ thi vớt - số lượng đã cho, điều đã cho biết, luận cứ, mốc tính toán, mốc đo lường - tính tự phụ, tính quá tự tin, sự cho là đúng, sự cầm bằng, sự đoán chừng, điều cho là đúng, điều cầm bằng, điều đoán chừng, căn cứ để cho là đúng, căn cứ để cầm bằng - căn cứ để đoán chừng - nhu cầu, sự đòi hỏi, điều kiện tất yếu, điều kiện cần thiết - sự giải thiết, sự giả định, giả thuyết, ức thuyết = die Voraussetzung + = die erste Voraussetzung + = unter der Voraussetzung, daß + = nur unter dieser Voraussetzung +</t>
        </is>
      </c>
    </row>
    <row r="21477">
      <c r="A21477" t="inlineStr">
        <is>
          <t>Voraussicht</t>
        </is>
      </c>
      <c r="B21477" t="inlineStr"/>
      <c r="C21477" t="inlineStr"/>
      <c r="D21477" t="inlineStr">
        <is>
          <t>sự thấy trước, sự nhìn xa thấy trước, sự lo xa, đầu ruồi - sự biết trước, sự nhìn thấy trước - sự đoán trước - sự lo trước, sự dự phòng, sự tằn tiện, sự tiết kiệm, Thượng đế, trời, ý trời, mệnh trời, sự phù hộ của Thượng đế, sự phù hộ của trời - sự nhìn, sức nhìn, điều mơ thấy, cảnh mộng, sự hiện hình yêu ma, bóng ma, ảo tưởng, ảo ảnh, ảo cảnh, ảo mộng, sức tưởng tượng, sự sắc bén khôn ngoan về chính trị = aller Voraussicht nach +</t>
        </is>
      </c>
    </row>
    <row r="21478">
      <c r="A21478" t="inlineStr">
        <is>
          <t>voraussichtlich</t>
        </is>
      </c>
      <c r="B21478" t="inlineStr"/>
      <c r="C21478" t="inlineStr"/>
      <c r="D21478" t="inlineStr">
        <is>
          <t>có thể có, có khả năng xảy ra, chắc hẳn, có lễ đúng, có lẽ thật - tương lai, sẽ tới về sau = er kommt voraussichtlich +</t>
        </is>
      </c>
    </row>
    <row r="21479">
      <c r="A21479" t="inlineStr">
        <is>
          <t>Vorauszahlung</t>
        </is>
      </c>
      <c r="B21479" t="inlineStr"/>
      <c r="C21479" t="inlineStr"/>
      <c r="D21479"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 - sự trả trước</t>
        </is>
      </c>
    </row>
    <row r="21480">
      <c r="A21480" t="inlineStr">
        <is>
          <t>Vorbau</t>
        </is>
      </c>
      <c r="B21480" t="inlineStr"/>
      <c r="C21480" t="inlineStr"/>
      <c r="D21480" t="inlineStr">
        <is>
          <t>cổng, cổng vòm, hành lang, cổng vòm ở thành A-ten, trường phái cấm dục của Giê-non), triết lý cấm dục của Giê-non</t>
        </is>
      </c>
    </row>
    <row r="21481">
      <c r="A21481" t="inlineStr">
        <is>
          <t>Vorbedacht</t>
        </is>
      </c>
      <c r="B21481" t="inlineStr"/>
      <c r="C21481" t="inlineStr"/>
      <c r="D21481" t="inlineStr">
        <is>
          <t>sự đắn đo suy tính trước, sự lo xa, tính cẩn thận, sự mưu định, chủ tâm - sự suy nghĩ trước, sự suy tính trước, sự mưu tính trước, sự dụng tâm, hành động có mưu tính trước, hành động chủ tâm = mit Vorbedacht +</t>
        </is>
      </c>
    </row>
    <row r="21482">
      <c r="A21482" t="inlineStr">
        <is>
          <t>vorbedacht</t>
        </is>
      </c>
      <c r="B21482" t="inlineStr"/>
      <c r="C21482" t="inlineStr"/>
      <c r="D21482" t="inlineStr">
        <is>
          <t>không định trước, không suy tính trước, không chủ tâm, không chuẩn bị, không sửa đoạn trước</t>
        </is>
      </c>
    </row>
    <row r="21483">
      <c r="A21483" t="inlineStr">
        <is>
          <t>vorbedeuten</t>
        </is>
      </c>
      <c r="B21483" t="inlineStr"/>
      <c r="C21483" t="inlineStr"/>
      <c r="D21483" t="inlineStr">
        <is>
          <t>báo trước, báo điềm, có linh tính, đoán trước, tiên đoán - nói trước, báo hiệu - - là điềm báo trước của</t>
        </is>
      </c>
    </row>
    <row r="21484">
      <c r="A21484" t="inlineStr">
        <is>
          <t>vorbedeutend</t>
        </is>
      </c>
      <c r="B21484" t="inlineStr"/>
      <c r="C21484" t="inlineStr"/>
      <c r="D21484" t="inlineStr">
        <is>
          <t>đoán trước, tiên lượng</t>
        </is>
      </c>
    </row>
    <row r="21485">
      <c r="A21485" t="inlineStr">
        <is>
          <t>Vorbedeutung</t>
        </is>
      </c>
      <c r="B21485" t="inlineStr"/>
      <c r="C21485" t="inlineStr"/>
      <c r="D21485" t="inlineStr">
        <is>
          <t>thuật xem điềm mà bói, điềm, triệu, linh cảm, lời đoán trước - sự báo trước, sự có linh tính, sự đoán trước, lời tiên đoán - dấu hiệu báo trước - - sự cảm thấy trước - sự nói trước, điềm báo trước = die üble Vorbedeutung + = die glückliche Vorbedeutung + = von schlechter Vorbedeutung + = eine schlechte Vorbedeutung haben +</t>
        </is>
      </c>
    </row>
    <row r="21486">
      <c r="A21486" t="inlineStr">
        <is>
          <t>Vorbedingung</t>
        </is>
      </c>
      <c r="B21486" t="inlineStr"/>
      <c r="C21486" t="inlineStr"/>
      <c r="D21486" t="inlineStr">
        <is>
          <t>sự cho là, sự gọi là, sự định tính chất, sự định phẩm chất, tư cách khả năng, điều kiện, tiêu chuẩn, trình độ chuyên môn, giấy tờ chứng nhận khả năng, sự hạn chế - sự dè dặt = die Vorbedingung + = die Vorbedingung erfüllen + = etwas zur Vorbedingung machen +</t>
        </is>
      </c>
    </row>
    <row r="21487">
      <c r="A21487" t="inlineStr">
        <is>
          <t>Vorbehalt</t>
        </is>
      </c>
      <c r="B21487" t="inlineStr"/>
      <c r="C21487" t="inlineStr"/>
      <c r="D21487" t="inlineStr">
        <is>
          <t>sự hạn chế, điều kiện hạn chế, vùng đất dành riêng, sự dành trước, sự giữ trước, sự bảo lưu - sự dự trữ, vật dự trữ, số nhiều) quân dự bị, lực lượng dự trữ, đấu thủ dự bị, giới hạn, sự dè dặt, tính dè dặt, sự kín đáo, sự giữ gìn, thái độ lạnh nhạt, sự lânh đạm, khu đất dành riêng - sự giới hạn, sự thu hẹp - điều khoản bảo lưu, sự nói quanh, sự thoái thác, phương pháp an ủi, phương pháp giữ gìn, loạt súng, loạt đạn, đợt bom, tràng vỗ tay = der Vorbehalt + = ohne Vorbehalt + = unter Vorbehalt + = der geheime Vorbehalt +</t>
        </is>
      </c>
    </row>
    <row r="21488">
      <c r="A21488" t="inlineStr">
        <is>
          <t>vorbehalten</t>
        </is>
      </c>
      <c r="B21488" t="inlineStr"/>
      <c r="C21488" t="inlineStr"/>
      <c r="D21488" t="inlineStr">
        <is>
          <t>dành, dành riêng, dành trước, kín đáo, dè dặt, giữ gìn, dự bị, dự trữ = vorbehalten + = es blieb ihm vorbehalten +</t>
        </is>
      </c>
    </row>
    <row r="21489">
      <c r="A21489" t="inlineStr">
        <is>
          <t>vorbehaltlos</t>
        </is>
      </c>
      <c r="B21489" t="inlineStr"/>
      <c r="C21489" t="inlineStr"/>
      <c r="D21489" t="inlineStr">
        <is>
          <t>không điều kiện, dứt khoát, quả quyết</t>
        </is>
      </c>
    </row>
    <row r="21490">
      <c r="A21490" t="inlineStr">
        <is>
          <t>vorbei</t>
        </is>
      </c>
      <c r="B21490" t="inlineStr"/>
      <c r="C21490" t="inlineStr"/>
      <c r="D21490" t="inlineStr">
        <is>
          <t>gần, qua, sang một bên, ở bên, dự trữ, dành, bye - xong, hoàn thành, đã thực hiện, mệt lử, mệt rã rời, đã qua đi, nấu chín, tất phải thất bại, tất phải chết - đã đi, đã đi khỏi, đã trôi qua, đã qua, mất hết, hết hy vọng, chết - nghiêng, ngửa, sang, khắp, khắp chỗ, khắp nơi, ngược, lần nữa, lại, quá, hơn, từ đầu đến cuối, kỹ lưỡng, cẩn thận, hết, cao hơn, ở ngoài hơn, nhiều hơn, xong hết - quá khứ, dĩ vãng, vượt = an .. vorbei + = er ging daran vorbei +</t>
        </is>
      </c>
    </row>
    <row r="21491">
      <c r="A21491" t="inlineStr">
        <is>
          <t>vorbeifahren</t>
        </is>
      </c>
      <c r="B21491" t="inlineStr"/>
      <c r="C21491" t="inlineStr"/>
      <c r="D21491" t="inlineStr">
        <is>
          <t>chạy nhanh hơn, chạy vượt, chạy thoát, vượt quá, vượt giới hạn của - tháo ra để xem xét cho kỹ, xem xét lại toàn bộ, kiểm tra, đại tu, chạy kịp, đuổi kịp, vượt</t>
        </is>
      </c>
    </row>
    <row r="21492">
      <c r="A21492" t="inlineStr">
        <is>
          <t>vorbeigehen</t>
        </is>
      </c>
      <c r="B21492" t="inlineStr"/>
      <c r="C21492" t="inlineStr"/>
      <c r="D21492">
        <f> vorbeigehen + = vorbeigehen + = eilig vorbeigehen + = wieder vorbeigehen +</f>
        <v/>
      </c>
    </row>
    <row r="21493">
      <c r="A21493" t="inlineStr">
        <is>
          <t>vorbeimarschieren</t>
        </is>
      </c>
      <c r="B21493" t="inlineStr"/>
      <c r="C21493" t="inlineStr"/>
      <c r="D21493" t="inlineStr">
        <is>
          <t>tập họp để duyệt binh, cho diễu hành, cho diễu binh, phô trương, diễu hành qua, tuần hành qua, diễu hành, tuần hành</t>
        </is>
      </c>
    </row>
    <row r="21494">
      <c r="A21494" t="inlineStr">
        <is>
          <t>vorbeireden</t>
        </is>
      </c>
      <c r="B21494" t="inlineStr"/>
      <c r="C21494" t="inlineStr"/>
      <c r="D21494">
        <f> aneinander vorbeireden +</f>
        <v/>
      </c>
    </row>
    <row r="21495">
      <c r="A21495" t="inlineStr">
        <is>
          <t>Vorbemerkung</t>
        </is>
      </c>
      <c r="B21495" t="inlineStr"/>
      <c r="C21495" t="inlineStr"/>
      <c r="D21495" t="inlineStr">
        <is>
          <t>lời tựa, lời nói đầu, lời mở đầu - lời giới thiệu</t>
        </is>
      </c>
    </row>
    <row r="21496">
      <c r="A21496" t="inlineStr">
        <is>
          <t>vorbereiten</t>
        </is>
      </c>
      <c r="B21496" t="inlineStr"/>
      <c r="C21496" t="inlineStr"/>
      <c r="D21496" t="inlineStr">
        <is>
          <t>mở đầu, mào đầu, giáo đầu, dùng làm mở đầu cho, giới thiệu bằng màn mở đầu, giới thiệu bằng khúc mở đầu, báo trước, làm mở đầu cho, dạo đầu - mồi nước, bơm xăng vào cacbuaratơ, cho ăn đầy, cho uống thoả thích, chỉ dẫn, cung cấp tài liệu, bồi dưỡng, sơn lót, nhồi thuốc nổ - chuẩn bị sẵn sàng, sửa soạn, trả bằng tiền mặt = vorbereiten + = sich vorbereiten + = sich vorbereiten +</t>
        </is>
      </c>
    </row>
    <row r="21497">
      <c r="A21497" t="inlineStr">
        <is>
          <t>vorbereitend</t>
        </is>
      </c>
      <c r="B21497" t="inlineStr"/>
      <c r="C21497" t="inlineStr"/>
      <c r="D21497" t="inlineStr">
        <is>
          <t>báo trước, mở đầu, mào đầu, để giới thiệu - sơ bộ, dự bị - để sửa soạn, để chuẩn bị, để dự bị</t>
        </is>
      </c>
    </row>
    <row r="21498">
      <c r="A21498" t="inlineStr">
        <is>
          <t>vorbereitet</t>
        </is>
      </c>
      <c r="B21498" t="inlineStr"/>
      <c r="C21498" t="inlineStr"/>
      <c r="D21498">
        <f> vorbereitet auf + = auf etwas vorbereitet sein +</f>
        <v/>
      </c>
    </row>
    <row r="21499">
      <c r="A21499" t="inlineStr">
        <is>
          <t>Vorbereitung</t>
        </is>
      </c>
      <c r="B21499" t="inlineStr"/>
      <c r="C21499" t="inlineStr"/>
      <c r="D21499" t="inlineStr">
        <is>
          <t>sự soạn, sự sửa soạn, sự chuẩn bị, sự dự bị, số nhiều) các thứ sửa soạn, các thứ sắm sửa, các thứ chuẩn bị, các thứ dự bị, sự soạn bài, bài soạn, sự điều chế, sự pha chế - sự làm, sự dọn, sự hầu, chất pha chế, thuốc pha chế, thức ăn được dọn = in Vorbereitung + = als Vorbereitung zu +</t>
        </is>
      </c>
    </row>
    <row r="21500">
      <c r="A21500" t="inlineStr">
        <is>
          <t>Vorbereitungs-</t>
        </is>
      </c>
      <c r="B21500" t="inlineStr"/>
      <c r="C21500" t="inlineStr"/>
      <c r="D21500" t="inlineStr">
        <is>
          <t>để sửa soạn, để chuẩn bị, để dự bị</t>
        </is>
      </c>
    </row>
    <row r="21501">
      <c r="A21501" t="inlineStr">
        <is>
          <t>Vorbesichtigung</t>
        </is>
      </c>
      <c r="B21501" t="inlineStr"/>
      <c r="C21501" t="inlineStr"/>
      <c r="D21501" t="inlineStr">
        <is>
          <t>sự trinh sát, sự dọ thám</t>
        </is>
      </c>
    </row>
    <row r="21502">
      <c r="A21502" t="inlineStr">
        <is>
          <t>Vorbestellung</t>
        </is>
      </c>
      <c r="B21502" t="inlineStr"/>
      <c r="C21502" t="inlineStr"/>
      <c r="D21502" t="inlineStr">
        <is>
          <t>sự hạn chế, điều kiện hạn chế, vùng đất dành riêng, sự dành trước, sự giữ trước, sự bảo lưu</t>
        </is>
      </c>
    </row>
    <row r="21503">
      <c r="A21503" t="inlineStr">
        <is>
          <t>vorbestraft</t>
        </is>
      </c>
      <c r="B21503" t="inlineStr"/>
      <c r="C21503" t="inlineStr"/>
      <c r="D21503">
        <f> nicht vorbestraft sein +</f>
        <v/>
      </c>
    </row>
    <row r="21504">
      <c r="A21504" t="inlineStr">
        <is>
          <t>vorbeugen</t>
        </is>
      </c>
      <c r="B21504" t="inlineStr"/>
      <c r="C21504" t="inlineStr"/>
      <c r="D21504" t="inlineStr">
        <is>
          <t>ngăn ngừa, phòng ngừa, tránh, xoá bỏ, tẩy trừ - ngăn trở, đón trước, làm trước, giải quyết trước, chặn trước, đối phó trước, dẫn đường đi trước = sich vorbeugen +</t>
        </is>
      </c>
    </row>
    <row r="21505">
      <c r="A21505" t="inlineStr">
        <is>
          <t>vorbeugend</t>
        </is>
      </c>
      <c r="B21505" t="inlineStr"/>
      <c r="C21505" t="inlineStr"/>
      <c r="D21505" t="inlineStr">
        <is>
          <t>để phòng ngừa, để đề phòng, giữ gìn thận trọng - ngăn ngừa, phòng ngừa, phòng bệnh</t>
        </is>
      </c>
    </row>
    <row r="21506">
      <c r="A21506" t="inlineStr">
        <is>
          <t>Vorbeugungsmittel</t>
        </is>
      </c>
      <c r="B21506" t="inlineStr"/>
      <c r="C21506" t="inlineStr"/>
      <c r="D21506" t="inlineStr">
        <is>
          <t>thuốc phòng bệnh, phương pháp phòng bệnh, bao cao su chống thụ thai</t>
        </is>
      </c>
    </row>
    <row r="21507">
      <c r="A21507" t="inlineStr">
        <is>
          <t>Vorbild</t>
        </is>
      </c>
      <c r="B21507" t="inlineStr"/>
      <c r="C21507" t="inlineStr"/>
      <c r="D21507" t="inlineStr">
        <is>
          <t>thí dụ, ví dụ, mẫu, gương mẫu, gương, cái để làm gương, tiền lệ, lệ trước, vật so sánh, cái tương đương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 - hình ảnh trung thực - kiểu, mô hình, người làm gương, người gương mẫu, người giống hệt, vật giống hệt, người làm kiểu, vật làm kiểu, người đàn bà mặc quần áo mẫu, quần áo mặc làm mẫu, vật mẫu - đất tơi xốp, đất, mốc, meo, khuôn, đường gờ, đường chỉ, hình dáng, tính tình - mẫu mực, tuyệt phẩm, viên kim cương tuyệt đẹp - kiểu mẫu, mẫu hàng, mẫu vẽ, đường hướng dẫn hạ cánh, sơ đồ ném bom, sơ đồ bắn phá - sự biểu hiện trước, sự miêu tả trước, sự hình dung trước, sự tượng trưng - người đầu tiên, vật đầu tiên, mẫu đầu tiên, nguyên mẫu - chữ in, đại diện điển hình = nach dem Vorbild von + = als leuchtendes Vorbild dienen +</t>
        </is>
      </c>
    </row>
    <row r="21508">
      <c r="A21508" t="inlineStr">
        <is>
          <t>vorbildlich</t>
        </is>
      </c>
      <c r="B21508" t="inlineStr"/>
      <c r="C21508" t="inlineStr"/>
      <c r="D21508" t="inlineStr">
        <is>
          <t>gương mẫu, mẫu mực, để làm gương, để cảnh cáo, để làm mẫu, để dẫn chứng, để làm thí dụ - quan niệm, tư tưởng, chỉ có trong ý nghĩ, chỉ có trong trí tưởng tượng, tưởng tượng, lý tưởng, mẫu mực lý tưởng, duy tâm - - miêu tả, biểu hiện, tiêu biểu, tượng trưng, đại diện, đại nghị, biểu diễn</t>
        </is>
      </c>
    </row>
    <row r="21509">
      <c r="A21509" t="inlineStr">
        <is>
          <t>Vorbote</t>
        </is>
      </c>
      <c r="B21509" t="inlineStr"/>
      <c r="C21509" t="inlineStr"/>
      <c r="D21509" t="inlineStr">
        <is>
          <t>điềm, dấu hiệu báo trước - người báo hiệu, vật báo hiệu, người đi tiền trạm - viên quan phụ trách huy hiệu, người đưa tin, sứ giả, triệu, sứ truyền lệnh - người đến báo trước, người báo trước, điềm báo trước, người đảm nhiệm trước, người phụ trách trước = der Vorbote sein von + = ein Vorbote sein von +</t>
        </is>
      </c>
    </row>
    <row r="21510">
      <c r="A21510" t="inlineStr">
        <is>
          <t>vorbringen</t>
        </is>
      </c>
      <c r="B21510" t="inlineStr"/>
      <c r="C21510" t="inlineStr"/>
      <c r="D21510" t="inlineStr">
        <is>
          <t>chứng tỏ, chỉ rõ, tranh cãi, tranh luận, cãi lẽ, lấy lý lẽ để bảo vệ, tìm lý lẽ để chứng minh, thuyết phục, rút ra kết luận, dùng lý lẽ, cãi lý - phô bày, trưng bày, triển lãm, đệ trình, đưa ra, bày tỏ, tỏ ra, biểu lộ - xếp, để, đặt, sắp đặt, bố trí, bày, bày biện, làm xẹp xuống, làm lắng xuống, làm mất, làm hết, làm rạp xuống, phá hỏng, đặt vào, dẫn đến, đưa đến, trình bày, quy, đỗ, bắt phải chịu - đánh, trải lên, phủ lên, giáng, đánh cược, hướng về phía, đẻ, ăn nằm với, giao hợp với, nằm, đẻ trứng - bày ra, lộ ra, giơ ra, phô ra, đưa, trình, nộp, dâng, biểu thị, trình diễn, cho ra mắt, giới thiệu, đưa vào yết kiến, đưa vào bệ kiến, tiến cử, biếu tặng, giơ ngắm, bồng chào - phát biểu, nói rõ, tuyên bố, định, biểu diễn bằng ký hiệu = vorbringen + = vorbringen + = vorbringen + = vorbringen + = vorbringen +</t>
        </is>
      </c>
    </row>
    <row r="21511">
      <c r="A21511" t="inlineStr">
        <is>
          <t>Vordach</t>
        </is>
      </c>
      <c r="B21511" t="inlineStr"/>
      <c r="C21511" t="inlineStr"/>
      <c r="D21511" t="inlineStr">
        <is>
          <t>lều một mái, nhà kho, mái nhà, chái, dãy phòng ở trên mái bằng</t>
        </is>
      </c>
    </row>
    <row r="21512">
      <c r="A21512" t="inlineStr">
        <is>
          <t>vordatieren</t>
        </is>
      </c>
      <c r="B21512" t="inlineStr"/>
      <c r="C21512" t="inlineStr"/>
      <c r="D21512" t="inlineStr">
        <is>
          <t>đề lùi ngày tháng về trước</t>
        </is>
      </c>
    </row>
    <row r="21513">
      <c r="A21513" t="inlineStr">
        <is>
          <t>Vordatierung</t>
        </is>
      </c>
      <c r="B21513" t="inlineStr"/>
      <c r="C21513" t="inlineStr"/>
      <c r="D21513" t="inlineStr">
        <is>
          <t>ngày tháng để lùi về trước</t>
        </is>
      </c>
    </row>
    <row r="21514">
      <c r="A21514" t="inlineStr">
        <is>
          <t>Vordenker</t>
        </is>
      </c>
      <c r="B21514" t="inlineStr"/>
      <c r="C21514" t="inlineStr"/>
      <c r="D21514" t="inlineStr">
        <is>
          <t>người có trí tuệ bậc thầy, người làm quân sư, người đạo diễn )</t>
        </is>
      </c>
    </row>
    <row r="21515">
      <c r="A21515" t="inlineStr">
        <is>
          <t>Vorder-</t>
        </is>
      </c>
      <c r="B21515" t="inlineStr"/>
      <c r="C21515" t="inlineStr"/>
      <c r="D21515" t="inlineStr">
        <is>
          <t>đằng trước, về phía trước, ở phía trước, front vowel nguyên âm lưỡi trước, thẳng - trán, đằng trước mặt</t>
        </is>
      </c>
    </row>
    <row r="21516">
      <c r="A21516" t="inlineStr">
        <is>
          <t>Vorderbein</t>
        </is>
      </c>
      <c r="B21516" t="inlineStr"/>
      <c r="C21516" t="inlineStr"/>
      <c r="D21516" t="inlineStr">
        <is>
          <t>chân trước</t>
        </is>
      </c>
    </row>
    <row r="21517">
      <c r="A21517" t="inlineStr">
        <is>
          <t>Vorderdeck</t>
        </is>
      </c>
      <c r="B21517" t="inlineStr"/>
      <c r="C21517" t="inlineStr"/>
      <c r="D21517" t="inlineStr">
        <is>
          <t>phần trước của tàu dưới boong, phần boong ở mũi tàu</t>
        </is>
      </c>
    </row>
    <row r="21518">
      <c r="A21518" t="inlineStr">
        <is>
          <t>vorderer</t>
        </is>
      </c>
      <c r="B21518" t="inlineStr"/>
      <c r="C21518" t="inlineStr"/>
      <c r="D21518" t="inlineStr">
        <is>
          <t>ở trước, phía trước, tiến lên, tiến về phía trước, tiến bộ, tiên tiến, chín sớm, đến sớm, sớm biết, sớm khôn, trước, sốt sắng, ngạo mạn, xấc xược, về tương lai, về sau này, về phía trước - lên phía trước, ở phía mũi tàu, về phía mũi tàu - đằng trước, ở phía trước, front vowel nguyên âm lưỡi trước, thẳng - lânh đạo, hướng dẫn, dẫn đầu, chủ đạo, chính, quan trọng</t>
        </is>
      </c>
    </row>
    <row r="21519">
      <c r="A21519" t="inlineStr">
        <is>
          <t>Vordergrund</t>
        </is>
      </c>
      <c r="B21519" t="inlineStr"/>
      <c r="C21519" t="inlineStr"/>
      <c r="D21519" t="inlineStr">
        <is>
          <t>phần trước, nùi tàu - cảnh gần, cận cảnh, địa vị nổi bật - cái trán, cái mặt, đằng trước, phía trước, mặt trước, bình phong ), vạt ngực, mặt trận, sự trơ tráo, sự trơ trẽn, đường đi chơi dọc bờ biển, mớ tóc giả, Frông - tình trạng lồi lên, tình trạng nhô lên, chỗ lồi lên, chỗ nhô lên, sự chú ý đặc biệt, sự nổi bật, sự xuất chúng, sự lỗi lạc = im Vordergrund stehen + = in den Vordergrund treten + = etwas in den Vordergrund stellen +</t>
        </is>
      </c>
    </row>
    <row r="21520">
      <c r="A21520" t="inlineStr">
        <is>
          <t>Vordersatz</t>
        </is>
      </c>
      <c r="B21520" t="inlineStr"/>
      <c r="C21520" t="inlineStr"/>
      <c r="D21520" t="inlineStr">
        <is>
          <t>tiền đề, những cái kể trên, tài sản kể trên, sinh cơ, nhà cửa, vườn tược</t>
        </is>
      </c>
    </row>
    <row r="21521">
      <c r="A21521" t="inlineStr">
        <is>
          <t>Vorderseite</t>
        </is>
      </c>
      <c r="B21521" t="inlineStr"/>
      <c r="C21521" t="inlineStr"/>
      <c r="D21521" t="inlineStr">
        <is>
          <t>mặt, vẻ mặt, thể diện, sĩ diện, bộ mặt, bề ngoài, mã ngoài, bề mặt, mặt trước, mặt phía trước - hàng đầu &amp; ) - cái trán, cái mặt, đằng trước, phía trước, bình phong ), vạt ngực, mặt trận, sự trơ tráo, sự trơ trẽn, đường đi chơi dọc bờ biển, mớ tóc giả, Frông - mặt phải, mặt chính, mặt tương ứng = die Vorderseite +</t>
        </is>
      </c>
    </row>
    <row r="21522">
      <c r="A21522" t="inlineStr">
        <is>
          <t>Vorderteil</t>
        </is>
      </c>
      <c r="B21522" t="inlineStr"/>
      <c r="C21522" t="inlineStr"/>
      <c r="D21522" t="inlineStr">
        <is>
          <t>phần trước, nùi tàu - hàng đầu &amp; ), mặt trước - phần đầu - đề mục nhỏ, tiêu đề, lò ngang, cú đánh đầu, sự đi về, sự hướng về</t>
        </is>
      </c>
    </row>
    <row r="21523">
      <c r="A21523" t="inlineStr">
        <is>
          <t>Vorderzahn</t>
        </is>
      </c>
      <c r="B21523" t="inlineStr"/>
      <c r="C21523" t="inlineStr"/>
      <c r="D21523">
        <f> der Vorderzahn +</f>
        <v/>
      </c>
    </row>
    <row r="21524">
      <c r="A21524" t="inlineStr">
        <is>
          <t>vordringlich</t>
        </is>
      </c>
      <c r="B21524" t="inlineStr"/>
      <c r="C21524" t="inlineStr"/>
      <c r="D21524" t="inlineStr">
        <is>
          <t>gấp, cần kíp, khẩn cấp, cấp bách, khẩn nài, năn nỉ = etwas vordringlich behandeln +</t>
        </is>
      </c>
    </row>
    <row r="21525">
      <c r="A21525" t="inlineStr">
        <is>
          <t>Vordruck</t>
        </is>
      </c>
      <c r="B21525" t="inlineStr"/>
      <c r="C21525" t="inlineStr"/>
      <c r="D21525" t="inlineStr">
        <is>
          <t>chỗ để trống, khoảng trống, gạch để trống, sự trống rỗng, nỗi trống trải, đạn không nạp chì blank cartridge), vé xổ số không trúng, phôi tiền, mẫu in có chừa chỗ trống - điểm giữa bia tập bắn, đích</t>
        </is>
      </c>
    </row>
    <row r="21526">
      <c r="A21526" t="inlineStr">
        <is>
          <t>Voreiligkeit</t>
        </is>
      </c>
      <c r="B21526" t="inlineStr"/>
      <c r="C21526" t="inlineStr"/>
      <c r="D21526" t="inlineStr">
        <is>
          <t>sự quá vội vàng, sự hấp tấp - sự vội vàng, sự vội vã cuống cuồng, sự kết tủa, sự lắng, chất kết tủa, chất lắng, mưa - tính sớm, tính non, tính yểu, tính hấp tấp, tính vội vã - tính vội vàng, tính ẩu, tính liều, tính bừa bãi, tính cẩu thả</t>
        </is>
      </c>
    </row>
    <row r="21527">
      <c r="A21527" t="inlineStr">
        <is>
          <t>voreingenommen</t>
        </is>
      </c>
      <c r="B21527" t="inlineStr"/>
      <c r="C21527" t="inlineStr"/>
      <c r="D21527" t="inlineStr">
        <is>
          <t>có quan tâm, thích thú, có chú ý, có lợi ích riêng, có liên quan, có dính dáng, có cổ phần, có vốn đầu tư, không vô tư, cầu lợi - có xu hướng, có khuynh hướng, có dụng ý, có tính toán, có mục đích, có động cơ = voreingenommen + = voreingenommen + = voreingenommen sein + = voreingenommen sein gegen +</t>
        </is>
      </c>
    </row>
    <row r="21528">
      <c r="A21528" t="inlineStr">
        <is>
          <t>Voreingenommenheit</t>
        </is>
      </c>
      <c r="B21528" t="inlineStr"/>
      <c r="C21528" t="inlineStr"/>
      <c r="D21528" t="inlineStr">
        <is>
          <t>độ xiên, dốc, nghiêng, đường chéo, khuynh hướng, sự thiên về, thành kiến, thế hiệu dịch - hại, tai hại, tổn hao, thiệt hại, ý muốn hại người, điều gây tai hại - bệnh vàng da, cách nhìn lệch lạc thành kiến, sự hằn học, sự ghen tức - tính thiên vị, tính không công bằng, sự mê thích = die Voreingenommenheit + = die Voreingenommenheit +</t>
        </is>
      </c>
    </row>
    <row r="21529">
      <c r="A21529" t="inlineStr">
        <is>
          <t>Voreinstellung</t>
        </is>
      </c>
      <c r="B21529" t="inlineStr"/>
      <c r="C21529" t="inlineStr"/>
      <c r="D21529" t="inlineStr">
        <is>
          <t>sự thiếu, sự không có, sự không đủ, sự vắng mặt, sự bỏ cuộc</t>
        </is>
      </c>
    </row>
    <row r="21530">
      <c r="A21530" t="inlineStr">
        <is>
          <t>vorenthalten</t>
        </is>
      </c>
      <c r="B21530" t="inlineStr"/>
      <c r="C21530" t="inlineStr"/>
      <c r="D21530" t="inlineStr">
        <is>
          <t>từ chối không làm, từ chối không cho, giấu, ngăn cn, giữ lại, chiếm giữ = jemandem etwas vorenthalten +</t>
        </is>
      </c>
    </row>
    <row r="21531">
      <c r="A21531" t="inlineStr">
        <is>
          <t>Vorenthaltung</t>
        </is>
      </c>
      <c r="B21531" t="inlineStr"/>
      <c r="C21531" t="inlineStr"/>
      <c r="D21531" t="inlineStr">
        <is>
          <t>sự cầm giữ, sự giam giữ, sự cầm tù, trát tống giam writ of detainer) - sự giam cầm, tình trạng bị giam cầm, tình trạng bị cầm tù, sự phạt không cho ra ngoài, sự bắt ở lại trường sau khi tan học, sự chậm trễ bắt buộc</t>
        </is>
      </c>
    </row>
    <row r="21532">
      <c r="A21532" t="inlineStr">
        <is>
          <t>Vorentscheidung</t>
        </is>
      </c>
      <c r="B21532" t="inlineStr"/>
      <c r="C21532" t="inlineStr"/>
      <c r="D21532">
        <f> die Vorentscheidung +</f>
        <v/>
      </c>
    </row>
    <row r="21533">
      <c r="A21533" t="inlineStr">
        <is>
          <t>Vorfahr</t>
        </is>
      </c>
      <c r="B21533" t="inlineStr"/>
      <c r="C21533" t="inlineStr"/>
      <c r="D21533" t="inlineStr">
        <is>
          <t>ông bà, tổ tiên - cha, bố, người cha, người đẻ ra, người sản sinh ra, ông tổ, người thầy, Chúa, Thượng đế, cha cố, người nhiều tuổi nhất, cụ - ông bà ông vải, các bậc tiền bối - - ông cha, bậc tiền bối, nguyên bản, bản chính</t>
        </is>
      </c>
    </row>
    <row r="21534">
      <c r="A21534" t="inlineStr">
        <is>
          <t>Vorfahren</t>
        </is>
      </c>
      <c r="B21534" t="inlineStr"/>
      <c r="C21534" t="inlineStr"/>
      <c r="D21534" t="inlineStr">
        <is>
          <t>tổ tiên, tổ tông, tông môn, dòng họ - gia đình, gia quyến, con cái trong gia đình, dòng dõi, gia thế, chủng tộc, họ = die Vorfahren betreffend +</t>
        </is>
      </c>
    </row>
    <row r="21535">
      <c r="A21535" t="inlineStr">
        <is>
          <t>vorfahren</t>
        </is>
      </c>
      <c r="B21535" t="inlineStr"/>
      <c r="C21535" t="inlineStr"/>
      <c r="D21535">
        <f> vorfahren + = vorfahren +</f>
        <v/>
      </c>
    </row>
    <row r="21536">
      <c r="A21536" t="inlineStr">
        <is>
          <t>Vorfahrt</t>
        </is>
      </c>
      <c r="B21536" t="inlineStr"/>
      <c r="C21536" t="inlineStr"/>
      <c r="D21536" t="inlineStr">
        <is>
          <t>quyền được trước, sự ưu tiên, điều được xét trước hết = er hat Vorfahrt + = Vorfahrt beachten! +</t>
        </is>
      </c>
    </row>
    <row r="21537">
      <c r="A21537" t="inlineStr">
        <is>
          <t>Vorfall</t>
        </is>
      </c>
      <c r="B21537" t="inlineStr"/>
      <c r="C21537" t="inlineStr"/>
      <c r="D21537" t="inlineStr">
        <is>
          <t>sự việc, sự kiện, sự kiện quan trọng, cuộc đấu, cuộc thi, trường hợp, khả năng có thể xảy ra, kết quả, hậu quả - sự việc xảy ra, chuyện xảy ra, biến cố - việc xảy ra, việc bất ngờ xảy ra, việc tình cờ xảy ra, việc xô xát, việc rắc rối, đoạn, tình tiết, việc phụ, việc có liên quan, vụ ném bom thành ph = der Vorfall + = der tragische Vorfall +</t>
        </is>
      </c>
    </row>
    <row r="21538">
      <c r="A21538" t="inlineStr">
        <is>
          <t>vorfallen</t>
        </is>
      </c>
      <c r="B21538" t="inlineStr"/>
      <c r="C21538" t="inlineStr"/>
      <c r="D21538" t="inlineStr">
        <is>
          <t>sa xuống = vorfallen +</t>
        </is>
      </c>
    </row>
    <row r="21539">
      <c r="A21539" t="inlineStr">
        <is>
          <t>Vorfeile</t>
        </is>
      </c>
      <c r="B21539" t="inlineStr"/>
      <c r="C21539" t="inlineStr"/>
      <c r="D21539" t="inlineStr">
        <is>
          <t>dũa cỡ vừa</t>
        </is>
      </c>
    </row>
    <row r="21540">
      <c r="A21540" t="inlineStr">
        <is>
          <t>Vorfeld</t>
        </is>
      </c>
      <c r="B21540" t="inlineStr"/>
      <c r="C21540" t="inlineStr"/>
      <c r="D21540" t="inlineStr">
        <is>
          <t>cái tạp dề, tấm da phủ chân, thềm sân khấu, thềm đế máy bay, tường ngăn nước xói, tấm chắn, tấm che</t>
        </is>
      </c>
    </row>
    <row r="21541">
      <c r="A21541" t="inlineStr">
        <is>
          <t>vorfertigen</t>
        </is>
      </c>
      <c r="B21541" t="inlineStr"/>
      <c r="C21541" t="inlineStr"/>
      <c r="D21541" t="inlineStr">
        <is>
          <t>làm sẵn, đúc sẵn</t>
        </is>
      </c>
    </row>
    <row r="21542">
      <c r="A21542" t="inlineStr">
        <is>
          <t>Vorgabe</t>
        </is>
      </c>
      <c r="B21542" t="inlineStr"/>
      <c r="C21542" t="inlineStr"/>
      <c r="D21542"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sự thiếu, sự không có, sự không đủ, sự vắng mặt, sự bỏ cuộc - sự đòi hỏi, sự yêu cầu, nhu cầu, những sự đòi hỏi cấp bách - thông số, tham số, tham biến - 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 - bia, mục tiêu, đích, cọc tín hiệu, khiên nhỏ, mộc nhỏ, chỉ tiêu phấn đấu = die Vorgabe + = das Rennen ohne Vorgabe +</t>
        </is>
      </c>
    </row>
    <row r="21543">
      <c r="A21543" t="inlineStr">
        <is>
          <t>Vorgang</t>
        </is>
      </c>
      <c r="B21543" t="inlineStr"/>
      <c r="C21543" t="inlineStr"/>
      <c r="D21543" t="inlineStr">
        <is>
          <t>sự việc, sự kiện, sự kiện quan trọng, cuộc đấu, cuộc thi, trường hợp, khả năng có thể xảy ra, kết quả, hậu quả - sự việc xảy ra, chuyện xảy ra, biến cố - thủ tục - quá trình, sự tiến triển, sự tiến hành, phương pháp, cách thức, việc tố tụng, trát đòi, lệnh gọi của toà án, u lồi, bướu, phép in ximili, phép in ảnh chấm = der Vorgang + = bei dem Vorgang +</t>
        </is>
      </c>
    </row>
    <row r="21544">
      <c r="A21544" t="inlineStr">
        <is>
          <t>vorgeben</t>
        </is>
      </c>
      <c r="B21544" t="inlineStr"/>
      <c r="C21544" t="inlineStr"/>
      <c r="D21544" t="inlineStr">
        <is>
          <t>làm ảnh hưởng đến, làm tác động đến, chạm đến, làm xúc động, làm cảm động, làm mủi lòng, làm nhiễm phải, làm mắc, dạng bị động, bổ nhiệm, giả vờ, giả bộ, làm ra vẻ, có hình dạng - thành hình, dùng, ưa dùng, thích - cho là, khẳng định, viện lý, dẫn chứng, viện ra, vin vào, đưa ra luận điệu rằng - giả đò, giả cách, bịa, bịa đặt, làm giả, giả mạo, tưởng tượng, mường tượng - lấy cớ, có tham vọng, có kỳ vọng, có ý muốn, có ý dám, đòi hỏi, yêu sách, yêu cầu, xin, cầu, tự phụ có, làm ra bộ có, lên mặt có - tuyên bố, bày tỏ, nói ra, tự cho là, tự xưng là, tự nhận là, theo, tuyên bố tin theo, nhận là tin theo ..., hành nghề, làm nghề, dạy, dạy học, làm giáo sư - đóng vai, đội lốt, bắt chước, dựa theo = vorgeben + = vorgeben + = vorgeben + = vorgeben + = vorgeben + = vorgeben, daß + = etwas vorgeben +</t>
        </is>
      </c>
    </row>
    <row r="21545">
      <c r="A21545" t="inlineStr">
        <is>
          <t>Vorgebirge</t>
        </is>
      </c>
      <c r="B21545" t="inlineStr"/>
      <c r="C21545" t="inlineStr"/>
      <c r="D21545" t="inlineStr">
        <is>
          <t>áo choàng không tay, mũi đất - dải đất phía trước - = das Vorgebirge +</t>
        </is>
      </c>
    </row>
    <row r="21546">
      <c r="A21546" t="inlineStr">
        <is>
          <t>vorgeblich</t>
        </is>
      </c>
      <c r="B21546" t="inlineStr"/>
      <c r="C21546" t="inlineStr"/>
      <c r="D21546" t="inlineStr">
        <is>
          <t>có thể tô màu, chỉ đúng bề ngoài, có thể tin được, có lý, có lẽ thật, giả mạo, đánh lừa - giả vờ, giả đò, bịa, bịa đặt, giả - hư cấu, tưởng tượng, không có thực - bề ngoài là, làm ra vẻ là, nói ra vẻ là - giả bộ, giả cách</t>
        </is>
      </c>
    </row>
    <row r="21547">
      <c r="A21547" t="inlineStr">
        <is>
          <t>vorgeburtlich</t>
        </is>
      </c>
      <c r="B21547" t="inlineStr"/>
      <c r="C21547" t="inlineStr"/>
      <c r="D21547" t="inlineStr">
        <is>
          <t>trước khi sinh, trước khi đẻ</t>
        </is>
      </c>
    </row>
    <row r="21548">
      <c r="A21548" t="inlineStr">
        <is>
          <t>vorgefertigt</t>
        </is>
      </c>
      <c r="B21548" t="inlineStr"/>
      <c r="C21548" t="inlineStr"/>
      <c r="D21548" t="inlineStr">
        <is>
          <t>được làm sẵn, được đúc sẵn</t>
        </is>
      </c>
    </row>
    <row r="21549">
      <c r="A21549" t="inlineStr">
        <is>
          <t>Vorgehen</t>
        </is>
      </c>
      <c r="B21549" t="inlineStr"/>
      <c r="C21549" t="inlineStr"/>
      <c r="D21549"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thủ tục - cách tiến hành, cách hành động, việc kiện tụng, biên bản lưu = das gemeinsame Vorgehen + = das gemeinschaftliche Vorgehen + = ein Hemmschuh für weiteres Vorgehen +</t>
        </is>
      </c>
    </row>
    <row r="21550">
      <c r="A21550" t="inlineStr">
        <is>
          <t>vorgehen</t>
        </is>
      </c>
      <c r="B21550" t="inlineStr"/>
      <c r="C21550" t="inlineStr"/>
      <c r="D21550" t="inlineStr">
        <is>
          <t>đóng vai, giả vờ, giả đò "đóng kịch", hành động, cư xử, đối xử, giữ nhiệm vụ, làm công tác, làm, tác động, có tác dụng, có ảnh hưởng, đóng kịch, diễn kịch, thủ vai, hành động theo, làm theo - thực hành cho xứng đáng với, hành động cho xứng đáng với - đưa lên, đưa ra phía trước, đề xuất, đưa ra, đề bạt, thăng chức, làm cho tiến bộ, làm tiến mau, thúc đẩy, tăng, tăng lên, trả trước, đặt trước, cho vay, tiến lên, tiến tới, tiến bộ - - xảy đến, xảy ra, ngẫu nhiên xảy ra, tình cờ xảy ra, tình cờ, ngẫu nhiên, tình cờ gặp, ngẫu nhiên gặp, ngẫu nhiên thấy = vorgehen + = vorgehen + = vorgehen + = gezielt vorgehen + = gegen jemanden scharf vorgehen +</t>
        </is>
      </c>
    </row>
    <row r="21551">
      <c r="A21551" t="inlineStr">
        <is>
          <t>Vorgehensweise</t>
        </is>
      </c>
      <c r="B21551" t="inlineStr"/>
      <c r="C21551" t="inlineStr"/>
      <c r="D21551" t="inlineStr">
        <is>
          <t>khoa học chiến lược - chiến lược</t>
        </is>
      </c>
    </row>
    <row r="21552">
      <c r="A21552" t="inlineStr">
        <is>
          <t>vorgemerkt</t>
        </is>
      </c>
      <c r="B21552" t="inlineStr"/>
      <c r="C21552" t="inlineStr"/>
      <c r="D21552">
        <f> vorgemerkt sein für +</f>
        <v/>
      </c>
    </row>
    <row r="21553">
      <c r="A21553" t="inlineStr">
        <is>
          <t>Vorgeschichte</t>
        </is>
      </c>
      <c r="B21553" t="inlineStr"/>
      <c r="C21553" t="inlineStr"/>
      <c r="D21553" t="inlineStr">
        <is>
          <t>vật ở trước, vật đứng trước, tiền đề, số hạng đứng trước, tiền kiện, tiền ngữ, mệnh đề đứng trước, lai lịch, quá khứ, tiền sử - tiền s = die Vorgeschichte +</t>
        </is>
      </c>
    </row>
    <row r="21554">
      <c r="A21554" t="inlineStr">
        <is>
          <t>Vorgeschlagene</t>
        </is>
      </c>
      <c r="B21554" t="inlineStr"/>
      <c r="C21554" t="inlineStr"/>
      <c r="D21554" t="inlineStr">
        <is>
          <t>người được chỉ định, người được bổ nhiệm, người được giới thiệu, người được đề cử</t>
        </is>
      </c>
    </row>
    <row r="21555">
      <c r="A21555" t="inlineStr">
        <is>
          <t>Vorgeschmack</t>
        </is>
      </c>
      <c r="B21555" t="inlineStr"/>
      <c r="C21555" t="inlineStr"/>
      <c r="D21555" t="inlineStr">
        <is>
          <t>thái độ đứng đắn, thái độ nghiêm chỉnh, tiền đặt cọc, sự bảo đảm, điềm, điều báo hiệu trước - sự nếm trước, sự mường tượng trước - quà năm mới, tiền mở hàng, quà mừng, tiền bán mở hàng, tiền bảo đảm, sự hưởng trước</t>
        </is>
      </c>
    </row>
    <row r="21556">
      <c r="A21556" t="inlineStr">
        <is>
          <t>vorgeschoben</t>
        </is>
      </c>
      <c r="B21556" t="inlineStr"/>
      <c r="C21556" t="inlineStr"/>
      <c r="D21556" t="inlineStr">
        <is>
          <t>tiên tiến, tiến bộ, cấp tiến, cao, cấp cao</t>
        </is>
      </c>
    </row>
    <row r="21557">
      <c r="A21557" t="inlineStr">
        <is>
          <t>vorgeschrieben</t>
        </is>
      </c>
      <c r="B21557" t="inlineStr"/>
      <c r="C21557" t="inlineStr"/>
      <c r="D21557" t="inlineStr">
        <is>
          <t>công thức, có tính chất công thức - nghiêm nghị, nghiêm trang, cố định, chầm chậm, bất động, đã định, cố ý, nhất định, kiên quyết, không thay đổi, đã sửa soạn trước, sẵn sàng, đẹp</t>
        </is>
      </c>
    </row>
    <row r="21558">
      <c r="A21558" t="inlineStr">
        <is>
          <t>Vorgesetzte</t>
        </is>
      </c>
      <c r="B21558" t="inlineStr"/>
      <c r="C21558" t="inlineStr"/>
      <c r="D21558" t="inlineStr">
        <is>
          <t>ông chủ, thủ trưởng, ông trùm, tay cừ, nhà vô địch, cái bướu, phần lồi, vấu lồi, thế cán, thế bướu, chỗ xây nổi lên - thủ lĩnh, lãnh tụ, người đứng đầu, trưởng, ông sếp - người lớn tuổi hơn, người nhiều thâm niên hơn, người chức cao hơn, sinh viên ở lớp thi tốt nghiệp - người cấp trên, người giỏi hơn, người khá hơn, trưởng tu viện</t>
        </is>
      </c>
    </row>
    <row r="21559">
      <c r="A21559" t="inlineStr">
        <is>
          <t>vorgestern</t>
        </is>
      </c>
      <c r="B21559" t="inlineStr"/>
      <c r="C21559" t="inlineStr"/>
      <c r="D21559">
        <f> vorgestern abend +</f>
        <v/>
      </c>
    </row>
    <row r="21560">
      <c r="A21560" t="inlineStr">
        <is>
          <t>Vorgriff</t>
        </is>
      </c>
      <c r="B21560" t="inlineStr"/>
      <c r="C21560" t="inlineStr"/>
      <c r="D21560"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t>
        </is>
      </c>
    </row>
    <row r="21561">
      <c r="A21561" t="inlineStr">
        <is>
          <t>Vorhaben</t>
        </is>
      </c>
      <c r="B21561" t="inlineStr"/>
      <c r="C21561" t="inlineStr"/>
      <c r="D21561" t="inlineStr">
        <is>
          <t>ý định, mục đích, tình ý, cách liền sẹo, khái niệm - sơ đồ, đồ án, bản đồ thành phố, bản đồ, mặt phẳng, dàn bài, dàn ý, kế hoạch, dự kiến, dự định, cách tiến hành, cách làm - đề án, dự án, công trình, công cuộc lớn - chủ định, chủ tâm, ý nhất định, tính quả quyết, kết quả</t>
        </is>
      </c>
    </row>
    <row r="21562">
      <c r="A21562" t="inlineStr">
        <is>
          <t>vorhaben</t>
        </is>
      </c>
      <c r="B21562" t="inlineStr"/>
      <c r="C21562" t="inlineStr"/>
      <c r="D21562" t="inlineStr">
        <is>
          <t>nhắm, chĩa, giáng, nện, ném, hướng vào, tập trung vào, xoáy vào, nhắm mục đích, có ý định, ngấp nghé, mong mỏi, định, cố gắng - có ý muốn, định dùng, dành, định nói, ý muốn nói, có mục đích - nghĩa là, có nghĩa là, muốn nói, muốn, dự định, để cho, dành cho, có ý nghĩa lớn, đáng giá, đáng kể - ngẫm nghĩ, trầm ngâm, trù tính - vẻ bản đồ của, vẽ sơ đồ của, làm dàn bài, làm dàn ý, đặt kế hoạch, dự tính, dự kiến - phóng, chiếu ra, chiếu, thảo kế hoạch, làm đề án, nhô ra, lồi ra, diễn đạt rõ ý, diễn xuất rõ ý = etwas vorhaben +</t>
        </is>
      </c>
    </row>
    <row r="21563">
      <c r="A21563" t="inlineStr">
        <is>
          <t>Vorhalle</t>
        </is>
      </c>
      <c r="B21563" t="inlineStr"/>
      <c r="C21563" t="inlineStr"/>
      <c r="D21563" t="inlineStr">
        <is>
          <t>hành lang, hành lang ở nghị viện, nhóm người hoạt động ở hành lang - sự đi thơ thẩn, sự lang thang không mục đích, ghế dài, đi văng, ghế tựa, buồng đợi, phòng khách, phòng ngồi chơi - cổng, cổng vòm, cổng vòm ở thành A-ten, trường phái cấm dục của Giê-non), triết lý cấm dục của Giê-non - phòng ngoài, tiền sảnh, đường đi qua, tiền đình</t>
        </is>
      </c>
    </row>
    <row r="21564">
      <c r="A21564" t="inlineStr">
        <is>
          <t>vorhalten</t>
        </is>
      </c>
      <c r="B21564" t="inlineStr"/>
      <c r="C21564" t="inlineStr"/>
      <c r="D21564" t="inlineStr">
        <is>
          <t>tồn tại, kéo dài, giữ lâu bền, để lâu, đủ cho dùng</t>
        </is>
      </c>
    </row>
    <row r="21565">
      <c r="A21565" t="inlineStr">
        <is>
          <t>Vorhaltung</t>
        </is>
      </c>
      <c r="B21565" t="inlineStr"/>
      <c r="C21565" t="inlineStr"/>
      <c r="D21565" t="inlineStr">
        <is>
          <t>sự phê bình nhận xét, sự thân ái vạch chỗ sai trái - sự tiêu biểu, sự tượng trưng, sự đại diện, sự thay mặt, những người đại diện, sự miêu tả, sự hình dung, sự đóng, sự diễn, số nhiều) lời phản kháng, sự biểu diễn</t>
        </is>
      </c>
    </row>
    <row r="21566">
      <c r="A21566" t="inlineStr">
        <is>
          <t>Vorhaltungen</t>
        </is>
      </c>
      <c r="B21566" t="inlineStr"/>
      <c r="C21566" t="inlineStr"/>
      <c r="D21566">
        <f> Vorhaltungen machend + = jemandem Vorhaltungen machen + = jemandem bittere Vorhaltungen machen +</f>
        <v/>
      </c>
    </row>
    <row r="21567">
      <c r="A21567" t="inlineStr">
        <is>
          <t>Vorhand</t>
        </is>
      </c>
      <c r="B21567" t="inlineStr"/>
      <c r="C21567" t="inlineStr"/>
      <c r="D21567" t="inlineStr">
        <is>
          <t>sự từ chối, sự khước từ, sự cự tuyệt, quyền ưu tiên = die Vorhand + = die Vorhand + = die Vorhand haben +</t>
        </is>
      </c>
    </row>
    <row r="21568">
      <c r="A21568" t="inlineStr">
        <is>
          <t>vorhanden</t>
        </is>
      </c>
      <c r="B21568" t="inlineStr"/>
      <c r="C21568" t="inlineStr"/>
      <c r="D21568" t="inlineStr">
        <is>
          <t>sẵn có để dùng, sẵn sàng để dùng, có thể dùng được, có thể kiếm được, có thể mua được, có hiệu lực, có giá trị - tồn tại, hiện có, hiện nay, hiện thời - hiện còn - có mặt, hiện diện, hiện tại, nay, này, sẵn sàng, sẵn sàng giúp đỡ = noch vorhanden + = vorhanden sein + = reichlich vorhanden + = es ist nichts mehr vorhanden +</t>
        </is>
      </c>
    </row>
    <row r="21569">
      <c r="A21569" t="inlineStr">
        <is>
          <t>Vorhandensein</t>
        </is>
      </c>
      <c r="B21569" t="inlineStr"/>
      <c r="C21569" t="inlineStr"/>
      <c r="D21569" t="inlineStr">
        <is>
          <t>sự tồn tại, sự sống, sự sống còn, cuộc sống, sự hiện có, vật có thật, vật tồn tại, những cái có thật, thực thể - sự có mặt, vẻ, dáng, bộ dạng = das doppelte Vorhandensein +</t>
        </is>
      </c>
    </row>
    <row r="21570">
      <c r="A21570" t="inlineStr">
        <is>
          <t>Vorhang</t>
        </is>
      </c>
      <c r="B21570" t="inlineStr"/>
      <c r="C21570" t="inlineStr"/>
      <c r="D21570" t="inlineStr">
        <is>
          <t>bức màn che, mành mành, rèm, miếng che mắt, cớ, bề ngoài giả dối, chầu rượu bí tỉ, luỹ chắn, công sự, những người mù - màn cửa, màn, bức màn, bức thành nối hai pháo đài, cái che = der Vorhang fällt + = der eiserne Vorhang + = der eiserne Vorhang +</t>
        </is>
      </c>
    </row>
    <row r="21571">
      <c r="A21571" t="inlineStr">
        <is>
          <t>Vorhangstoff</t>
        </is>
      </c>
      <c r="B21571" t="inlineStr"/>
      <c r="C21571" t="inlineStr"/>
      <c r="D21571" t="inlineStr">
        <is>
          <t>vải vóc, nghề bán vải, nghề bán đồ vải, quần áo xếp nếp, màn rủ xếp nếp, trướng rủ xếp nếp, thuật khắc xếp nếp, thuật vẽ xếp nếp</t>
        </is>
      </c>
    </row>
    <row r="21572">
      <c r="A21572" t="inlineStr">
        <is>
          <t>Vorhaut</t>
        </is>
      </c>
      <c r="B21572" t="inlineStr"/>
      <c r="C21572" t="inlineStr"/>
      <c r="D21572" t="inlineStr">
        <is>
          <t>bao quy đầu = die Vorhaut +</t>
        </is>
      </c>
    </row>
    <row r="21573">
      <c r="A21573" t="inlineStr">
        <is>
          <t>vorher</t>
        </is>
      </c>
      <c r="B21573" t="inlineStr"/>
      <c r="C21573" t="inlineStr"/>
      <c r="D21573" t="inlineStr">
        <is>
          <t>trước đây, về trước - ở trước, đứng trước, về phía trước, tiền nghiệm - trước, đằng trước, ngày trước, trước mắt, trước mặt, hơn, thà... còn hơn..., trước khi, thà... chứ không... - sẵn sàng trước - xa hơn nữa, bên kia, thêm nữa, hơn nữa - = kurz vorher + = schon vorher + = schon lange vorher +</t>
        </is>
      </c>
    </row>
    <row r="21574">
      <c r="A21574" t="inlineStr">
        <is>
          <t>vorherbestimmen</t>
        </is>
      </c>
      <c r="B21574" t="inlineStr"/>
      <c r="C21574" t="inlineStr"/>
      <c r="D21574" t="inlineStr">
        <is>
          <t>định trước - quyết định trước, predestinate - thúc ép trước = vorherbestimmen +</t>
        </is>
      </c>
    </row>
    <row r="21575">
      <c r="A21575" t="inlineStr">
        <is>
          <t>vorherbestimmt</t>
        </is>
      </c>
      <c r="B21575" t="inlineStr"/>
      <c r="C21575" t="inlineStr"/>
      <c r="D21575" t="inlineStr">
        <is>
          <t>đã định trước</t>
        </is>
      </c>
    </row>
    <row r="21576">
      <c r="A21576" t="inlineStr">
        <is>
          <t>Vorherbestimmung</t>
        </is>
      </c>
      <c r="B21576" t="inlineStr"/>
      <c r="C21576" t="inlineStr"/>
      <c r="D21576">
        <f> die Vorherbestimmung +</f>
        <v/>
      </c>
    </row>
    <row r="21577">
      <c r="A21577" t="inlineStr">
        <is>
          <t>Vorhergehen</t>
        </is>
      </c>
      <c r="B21577" t="inlineStr"/>
      <c r="C21577" t="inlineStr"/>
      <c r="D21577" t="inlineStr">
        <is>
          <t>quyền được trước, quyền đi trước, quyền đứng trước, quyền ở trước, địa vị cao hơn, địa vị trên</t>
        </is>
      </c>
    </row>
    <row r="21578">
      <c r="A21578" t="inlineStr">
        <is>
          <t>vorhergehen</t>
        </is>
      </c>
      <c r="B21578" t="inlineStr"/>
      <c r="C21578" t="inlineStr"/>
      <c r="D21578" t="inlineStr">
        <is>
          <t>đi trước, ở trước, đặt ở phía trước, forgo - làm đầu, làm chóp, hớt ngọn, chặt ngọn to head down), để ở đầu, ghi ở đầu, đứng đầu, chỉ huy, lânh đạo, đi đầu, dẫn đầu, đương đầu với, đối chọi với, vượt, thắng hơn, đi vòng phía đầu nguồn - đánh đầu, đội đầu, đóng đầy thùng, hướng, kết thành bắp, kết thành cụm đầu, mưng chín, tiến về, hướng về, đi về</t>
        </is>
      </c>
    </row>
    <row r="21579">
      <c r="A21579" t="inlineStr">
        <is>
          <t>vorhergehend</t>
        </is>
      </c>
      <c r="B21579" t="inlineStr"/>
      <c r="C21579" t="inlineStr"/>
      <c r="D21579" t="inlineStr">
        <is>
          <t>ở trước, đứng trước, về phía trước, tiền nghiệm - đằng trước, phía trước, trước - đã nói ở trên, đã đề cập đến - - vội vàng, hấp tấp, previous to trước khi</t>
        </is>
      </c>
    </row>
    <row r="21580">
      <c r="A21580" t="inlineStr">
        <is>
          <t>Vorhergehende</t>
        </is>
      </c>
      <c r="B21580" t="inlineStr"/>
      <c r="C21580" t="inlineStr"/>
      <c r="D21580" t="inlineStr">
        <is>
          <t>vật ở trước, vật đứng trước, tiền đề, số hạng đứng trước, tiền kiện, tiền ngữ, mệnh đề đứng trước, lai lịch, quá khứ, tiền sử</t>
        </is>
      </c>
    </row>
    <row r="21581">
      <c r="A21581" t="inlineStr">
        <is>
          <t>vorheriger</t>
        </is>
      </c>
      <c r="B21581" t="inlineStr"/>
      <c r="C21581" t="inlineStr"/>
      <c r="D21581" t="inlineStr">
        <is>
          <t>trước, vội vàng, hấp tấp, previous to trước khi</t>
        </is>
      </c>
    </row>
    <row r="21582">
      <c r="A21582" t="inlineStr">
        <is>
          <t>Vorherrschaft</t>
        </is>
      </c>
      <c r="B21582" t="inlineStr"/>
      <c r="C21582" t="inlineStr"/>
      <c r="D21582" t="inlineStr">
        <is>
          <t>thế hơn, thế trội hơn, ưu thế, thế thống trị, địa vị, địa vị thống trị - sự thống trị, sự trội hơn, sức chi phối - quyền bá chủ, quyền lânh đạo - thế trội - sự cường mạnh, quyền hơn, thế mạnh hơn, độ trội, độ ưu thế</t>
        </is>
      </c>
    </row>
    <row r="21583">
      <c r="A21583" t="inlineStr">
        <is>
          <t>Vorherrschen</t>
        </is>
      </c>
      <c r="B21583" t="inlineStr"/>
      <c r="C21583" t="inlineStr"/>
      <c r="D21583" t="inlineStr">
        <is>
          <t>sự thường xảy ra, sự thịnh hành, sự lưu hành, sự phổ biến khắp, sự lan khắp</t>
        </is>
      </c>
    </row>
    <row r="21584">
      <c r="A21584" t="inlineStr">
        <is>
          <t>vorherrschen</t>
        </is>
      </c>
      <c r="B21584" t="inlineStr"/>
      <c r="C21584" t="inlineStr"/>
      <c r="D21584" t="inlineStr">
        <is>
          <t>át hẳn, trội hơn, chiếm ưu thế, có ảnh hưởng lớn, chi phối, thống trị, kiềm chế, chế ngự, nén được, vượt cao hơn hẳn, bao quát - + against, over) thắng thế, thịnh hành, lưu hành, phổ biến khắp, lan khắp, thường xảy ra nhiều, khiến, thuyết phục - trị vì, ngự trị bao trùm - cai trị, chỉ huy, điều khiển, dạng bị động) chỉ dẫn, hướng dẫn, khuyên bảo, quyết định, ra lệnh, kẻ bằng thước, cầm quyền, thể hiện = vorherrschen +</t>
        </is>
      </c>
    </row>
    <row r="21585">
      <c r="A21585" t="inlineStr">
        <is>
          <t>vorherrschend</t>
        </is>
      </c>
      <c r="B21585" t="inlineStr"/>
      <c r="C21585" t="inlineStr"/>
      <c r="D21585" t="inlineStr">
        <is>
          <t>chiếm ưu thế, trội hơn hẳn - cường mạnh, rất hùng mạnh, có quyền hơn, mạnh hơn, trội, có ưu thế - đang thịnh hành, đang lưu hành, phổ biến khắp, lan khắp - thường thấy, thịnh hành - đang trị vì, đang được ưa chuộng - thống trị, cai trị, cầm quyền, chỉ huy, chỉ đạo, điều khiển, trội hơn cả, hiện hành = allgemein vorherrschend +</t>
        </is>
      </c>
    </row>
    <row r="21586">
      <c r="A21586" t="inlineStr">
        <is>
          <t>vorhersagbar</t>
        </is>
      </c>
      <c r="B21586" t="inlineStr"/>
      <c r="C21586" t="inlineStr"/>
      <c r="D21586" t="inlineStr">
        <is>
          <t>có thể nói trước, có thể đoán trước, có thể dự đoán</t>
        </is>
      </c>
    </row>
    <row r="21587">
      <c r="A21587" t="inlineStr">
        <is>
          <t>Vorhersage</t>
        </is>
      </c>
      <c r="B21587" t="inlineStr"/>
      <c r="C21587" t="inlineStr"/>
      <c r="D21587" t="inlineStr">
        <is>
          <t>sự báo trước, điềm, sự có linh tính, sự đoán trước, lời tiên đoán - sự dự đoán trước, sự dự báo trước, sự biết lo xa - sự nói trước, sự dự đoán, lời nói trước, lời đoán trước, lời dự đoán, lời tiên tri</t>
        </is>
      </c>
    </row>
    <row r="21588">
      <c r="A21588" t="inlineStr">
        <is>
          <t>vorhersagen</t>
        </is>
      </c>
      <c r="B21588" t="inlineStr"/>
      <c r="C21588" t="inlineStr"/>
      <c r="D21588" t="inlineStr">
        <is>
          <t>ngoại suy - báo trước, báo điềm, có linh tính, đoán trước, tiên đoán - dự đoán, dự báo - nói trước, báo hiệu - chỉ điểm, là điểm - - linh cảm thấy - - đọc, học, nghiên cứu, xem đoán, ghi, chỉ, hiểu, cho là, biết được, viết, đọc nghe như</t>
        </is>
      </c>
    </row>
    <row r="21589">
      <c r="A21589" t="inlineStr">
        <is>
          <t>vorhersehbar</t>
        </is>
      </c>
      <c r="B21589" t="inlineStr"/>
      <c r="C21589" t="inlineStr"/>
      <c r="D21589" t="inlineStr">
        <is>
          <t>có thể nói trước, có thể đoán trước, có thể dự đoán</t>
        </is>
      </c>
    </row>
    <row r="21590">
      <c r="A21590" t="inlineStr">
        <is>
          <t>Vorherwissen</t>
        </is>
      </c>
      <c r="B21590" t="inlineStr"/>
      <c r="C21590" t="inlineStr"/>
      <c r="D21590" t="inlineStr">
        <is>
          <t>sự biết trước, sự thấy trước, sự nhìn thấy trước</t>
        </is>
      </c>
    </row>
    <row r="21591">
      <c r="A21591" t="inlineStr">
        <is>
          <t>vorherwissen</t>
        </is>
      </c>
      <c r="B21591" t="inlineStr"/>
      <c r="C21591" t="inlineStr"/>
      <c r="D21591" t="inlineStr">
        <is>
          <t>biết trước - nhìn thấy trước, dự kiến trước, đoán trước</t>
        </is>
      </c>
    </row>
    <row r="21592">
      <c r="A21592" t="inlineStr">
        <is>
          <t>vorherwissend</t>
        </is>
      </c>
      <c r="B21592" t="inlineStr"/>
      <c r="C21592" t="inlineStr"/>
      <c r="D21592" t="inlineStr">
        <is>
          <t>tiên tri</t>
        </is>
      </c>
    </row>
    <row r="21593">
      <c r="A21593" t="inlineStr">
        <is>
          <t>Vorhof</t>
        </is>
      </c>
      <c r="B21593" t="inlineStr"/>
      <c r="C21593" t="inlineStr"/>
      <c r="D21593" t="inlineStr">
        <is>
          <t>phòng ngoài, tiền sảnh, cổng, đường đi qua, hành lang, tiền đình = der Vorhof +</t>
        </is>
      </c>
    </row>
    <row r="21594">
      <c r="A21594" t="inlineStr">
        <is>
          <t>Vorhut</t>
        </is>
      </c>
      <c r="B21594" t="inlineStr"/>
      <c r="C21594" t="inlineStr"/>
      <c r="D21594">
        <f> die Vorhut +</f>
        <v/>
      </c>
    </row>
    <row r="21595">
      <c r="A21595" t="inlineStr">
        <is>
          <t>vorig</t>
        </is>
      </c>
      <c r="B21595" t="inlineStr"/>
      <c r="C21595" t="inlineStr"/>
      <c r="D21595" t="inlineStr">
        <is>
          <t>trước, cũ, xưa, nguyên - cuối cùng, sau chót, sau rốt, vừa qua, qua, gần đây nhất, mới nhất, vô cùng, cực kỳ, rất mực, tột bực, rốt cùng, dứt khoát, không thích hợp nhất, không thích nhất, không muốn nhất, sau cùng - lần cuối - vội vàng, hấp tấp, previous to trước khi</t>
        </is>
      </c>
    </row>
    <row r="21596">
      <c r="A21596" t="inlineStr">
        <is>
          <t>voriger</t>
        </is>
      </c>
      <c r="B21596" t="inlineStr"/>
      <c r="C21596" t="inlineStr"/>
      <c r="D21596" t="inlineStr">
        <is>
          <t>cuối cùng, sau chót, sau rốt, vừa qua, qua, trước, gần đây nhất, mới nhất, vô cùng, cực kỳ, rất mực, tột bực, rốt cùng, dứt khoát, không thích hợp nhất, không thích nhất, không muốn nhất - sau cùng, lần cuối</t>
        </is>
      </c>
    </row>
    <row r="21597">
      <c r="A21597" t="inlineStr">
        <is>
          <t>Vorkammer</t>
        </is>
      </c>
      <c r="B21597" t="inlineStr"/>
      <c r="C21597" t="inlineStr"/>
      <c r="D21597" t="inlineStr">
        <is>
          <t>phòng ngoài</t>
        </is>
      </c>
    </row>
    <row r="21598">
      <c r="A21598" t="inlineStr">
        <is>
          <t>Vorkasse</t>
        </is>
      </c>
      <c r="B21598" t="inlineStr"/>
      <c r="C21598" t="inlineStr"/>
      <c r="D21598">
        <f> Vorkasse leisten +</f>
        <v/>
      </c>
    </row>
    <row r="21599">
      <c r="A21599" t="inlineStr">
        <is>
          <t>Vorkaufsrecht</t>
        </is>
      </c>
      <c r="B21599" t="inlineStr"/>
      <c r="C21599" t="inlineStr"/>
      <c r="D21599" t="inlineStr">
        <is>
          <t>sự từ chối, sự khước từ, sự cự tuyệt, quyền ưu tiên = das Vorkaufsrecht + = durch Vorkaufsrecht erwerben + = durch Vorkaufsrecht erwerbbar +</t>
        </is>
      </c>
    </row>
    <row r="21600">
      <c r="A21600" t="inlineStr">
        <is>
          <t>Vorkehrung</t>
        </is>
      </c>
      <c r="B21600" t="inlineStr"/>
      <c r="C21600" t="inlineStr"/>
      <c r="D21600" t="inlineStr">
        <is>
          <t>sự phòng ngừa, sự đề phòng, sự lo trước, sự giữ gìn, sự thận trọng - + for, against) sự chuẩn bị, sự dự phòng, sự trữ sẵn, đồ dự phòng, đồ trữ sẵn, lương thực cung cấp, thực phẩm dự trữ, thức ăn thức uống, điều khoản</t>
        </is>
      </c>
    </row>
    <row r="21601">
      <c r="A21601" t="inlineStr">
        <is>
          <t>Vorkehrungen</t>
        </is>
      </c>
      <c r="B21601" t="inlineStr"/>
      <c r="C21601" t="inlineStr"/>
      <c r="D21601">
        <f> Vorkehrungen treffen +</f>
        <v/>
      </c>
    </row>
    <row r="21602">
      <c r="A21602" t="inlineStr">
        <is>
          <t>Vorkenntnis</t>
        </is>
      </c>
      <c r="B21602" t="inlineStr"/>
      <c r="C21602" t="inlineStr"/>
      <c r="D21602" t="inlineStr">
        <is>
          <t>sự biết trước, sự thẩm tra sơ b</t>
        </is>
      </c>
    </row>
    <row r="21603">
      <c r="A21603" t="inlineStr">
        <is>
          <t>vorkochen</t>
        </is>
      </c>
      <c r="B21603" t="inlineStr"/>
      <c r="C21603" t="inlineStr"/>
      <c r="D21603" t="inlineStr">
        <is>
          <t>đun sôi nửa chừng, hun nóng</t>
        </is>
      </c>
    </row>
    <row r="21604">
      <c r="A21604" t="inlineStr">
        <is>
          <t>Vorkommen</t>
        </is>
      </c>
      <c r="B21604" t="inlineStr"/>
      <c r="C21604" t="inlineStr"/>
      <c r="D21604" t="inlineStr">
        <is>
          <t>vật gửi, tiền gửi, tiền ký quỹ, tiền đặc cọc, chất lắng, vật lắng, khoáng sản, mỏ - sự rơi vào, sự tác động vào, sự rơi, sự tới, phạm vi ảnh hưởng, phạm vi tác động, tỷ lệ mắc phải = das Vorkommen + = das häufige Vorkommen +</t>
        </is>
      </c>
    </row>
    <row r="21605">
      <c r="A21605" t="inlineStr">
        <is>
          <t>vorkommen</t>
        </is>
      </c>
      <c r="B21605" t="inlineStr"/>
      <c r="C21605" t="inlineStr"/>
      <c r="D21605" t="inlineStr">
        <is>
          <t>xuất hiện, hiện ra, ló ra, trình diện, ra mắt, được xuất bản, hình như, có vẻ, biểu lộ, lộ ra - xảy đến, xảy ra, ngẫu nhiên xảy ra, tình cờ xảy ra, tình cờ, ngẫu nhiên, tình cờ gặp, ngẫu nhiên gặp, ngẫu nhiên thấy - xảy đên, nảy ra, tìm thấy - + against, over) thắng thế, chiếm ưu thế, thịnh hành, lưu hành, phổ biến khắp, lan khắp, thường xảy ra nhiều, khiến, thuyết phục - sắp hàng, sắp xếp có thứ tự, xếp loại, đứng về phía, đi khắp, đi dọc theo, bắn để tính tầm xa, cùng một dãy với, nằm dọc theo, lên xuông giữa hai mức, được thấy trong một vùng - được xếp vào loại, bắn xa được - có vẻ như, dường như, coi bộ = das darf nicht wieder vorkommen +</t>
        </is>
      </c>
    </row>
    <row r="21606">
      <c r="A21606" t="inlineStr">
        <is>
          <t>Vorkommnis</t>
        </is>
      </c>
      <c r="B21606" t="inlineStr"/>
      <c r="C21606" t="inlineStr"/>
      <c r="D21606" t="inlineStr">
        <is>
          <t>sự việc, sự kiện, sự kiện quan trọng, cuộc đấu, cuộc thi, trường hợp, khả năng có thể xảy ra, kết quả, hậu quả - việc xảy ra, việc bất ngờ xảy ra, việc tình cờ xảy ra, việc xô xát, việc rắc rối, đoạn, tình tiết, việc phụ, việc có liên quan, vụ ném bom thành ph</t>
        </is>
      </c>
    </row>
    <row r="21607">
      <c r="A21607" t="inlineStr">
        <is>
          <t>vorladen</t>
        </is>
      </c>
      <c r="B21607" t="inlineStr"/>
      <c r="C21607" t="inlineStr"/>
      <c r="D21607" t="inlineStr">
        <is>
          <t>dẫn, trích dẫn, đòi ra toà, nêu gương, biểu dương, tuyên dương - triệu tập, họp, nhóm họp, hội họp, họp lại = vorladen + = vorladen + = vorladen +</t>
        </is>
      </c>
    </row>
    <row r="21608">
      <c r="A21608" t="inlineStr">
        <is>
          <t>Vorladung</t>
        </is>
      </c>
      <c r="B21608" t="inlineStr"/>
      <c r="C21608" t="inlineStr"/>
      <c r="D21608" t="inlineStr">
        <is>
          <t>sự dẫn, sự trích dẫn, câu trích dẫn, đoạn trích dẫn, trát đòi hầu toà, sự biểu dương, sự tuyên dương - sự gọi đến, sự triệu đến = die Vorladung + = die letzte Vorladung + = die erneute Vorladung + = einer Vorladung folgen +</t>
        </is>
      </c>
    </row>
    <row r="21609">
      <c r="A21609" t="inlineStr">
        <is>
          <t>Vorlage</t>
        </is>
      </c>
      <c r="B21609" t="inlineStr"/>
      <c r="C21609" t="inlineStr"/>
      <c r="D21609" t="inlineStr">
        <is>
          <t>nguyên bản, người độc đáo, người lập dị - kiểu mẫu, gương mẫu, mẫu hàng, mẫu, mô hình, kiểu, mẫu vẽ, đường hướng dẫn hạ cánh, sơ đồ ném bom, sơ đồ bắn phá - sự trình, sự đệ trình, sự phục tùng, sự quy phục, ý kiến trình toà = die Vorlage + = die Vorlage + = bei Vorlage + = die Vorlage im dot-Dateiformat +</t>
        </is>
      </c>
    </row>
    <row r="21610">
      <c r="A21610" t="inlineStr">
        <is>
          <t>Vorland</t>
        </is>
      </c>
      <c r="B21610" t="inlineStr"/>
      <c r="C21610" t="inlineStr"/>
      <c r="D21610" t="inlineStr">
        <is>
          <t>mũi đất, dải đất phía trước</t>
        </is>
      </c>
    </row>
    <row r="21611">
      <c r="A21611" t="inlineStr">
        <is>
          <t>Vorlauf</t>
        </is>
      </c>
      <c r="B21611" t="inlineStr"/>
      <c r="C21611" t="inlineStr"/>
      <c r="D21611" t="inlineStr">
        <is>
          <t>hơi nóng, sức nóng, sự nóng, nhiệt, sự nóng bức, sự nóng nực, trạng thái bừng bừng, trạng thái viêm tấy, vị cay, sự nóng chảy, sự giận dữ, sự nổi nóng, sự nồng nhiệt, sự hăng hái - sự động đực, sự cố gắng một mạch, sự làm một mạch, cuộc đấu, cuộc đua, sự nung, sự tăng cường thi hành luật pháp, sự tăng cường điều tra, sự thúc ép, sự cưỡng ép - chì, dây dọi dò sâu, máy dò sâu, thanh cỡ, than chì, tấm chì lợp nhà, mái lợp tấm chì, đạn chì, sự lânh đạo, sự hướng dẫn, sự chỉ dẫn, sự dẫn đầu, vị trí đứng đầu, vai chính, người đóng vai chính - dây dắt, quyền đánh đầu tiên, máng dẫn nước, dây dẫn chính, sự sớm, bước</t>
        </is>
      </c>
    </row>
    <row r="21612">
      <c r="A21612" t="inlineStr">
        <is>
          <t>vorlaut</t>
        </is>
      </c>
      <c r="B21612" t="inlineStr"/>
      <c r="C21612" t="inlineStr"/>
      <c r="D21612" t="inlineStr">
        <is>
          <t>táo tợn, cả gan, mặt dạn mày dày, trơ tráo, không biết xấu hổ, vô lễ, hỗn xược - thiếu nghiêm trang, khiếm nhã, suồng sã, chớt nhã, hỗn láo, xấc xược - ở trước, phía trước, tiến lên, tiến về phía trước, tiến bộ, tiên tiến, chín sớm, đến sớm, sớm biết, sớm khôn, trước, sốt sắng, ngạo mạn, về tương lai, về sau này, về phía trước, lên phía trước - ở phía mũi tàu, về phía mũi tàu - sỗ sàng, thiếu lịch sự, hoạt bát, nhanh nhẩu, khoẻ mạnh - láo xược, lanh lợi, bảnh, bốp</t>
        </is>
      </c>
    </row>
    <row r="21613">
      <c r="A21613" t="inlineStr">
        <is>
          <t>Vorleben</t>
        </is>
      </c>
      <c r="B21613" t="inlineStr"/>
      <c r="C21613" t="inlineStr"/>
      <c r="D21613" t="inlineStr">
        <is>
          <t>quá khứ, dĩ vãng, quá khứ không hay ho gì, the past) thời quá khứ</t>
        </is>
      </c>
    </row>
    <row r="21614">
      <c r="A21614" t="inlineStr">
        <is>
          <t>vorlegen</t>
        </is>
      </c>
      <c r="B21614" t="inlineStr"/>
      <c r="C21614" t="inlineStr"/>
      <c r="D21614" t="inlineStr">
        <is>
          <t>phô bày, trưng bày, triển lãm, đệ trình, đưa ra, bày tỏ, tỏ ra, biểu lộ - xếp, để, đặt, sắp đặt, bố trí, bày, bày biện, làm xẹp xuống, làm lắng xuống, làm mất, làm hết, làm rạp xuống, phá hỏng, đặt vào, dẫn đến, đưa đến, trình bày, quy, đỗ, bắt phải chịu - đánh, trải lên, phủ lên, giáng, đánh cược, hướng về phía, đẻ, ăn nằm với, giao hợp với, nằm, đẻ trứng - bày ra, lộ ra, giơ ra, phô ra, đưa, trình, nộp, dâng, biểu thị, trình diễn, cho ra mắt, giới thiệu, đưa vào yết kiến, đưa vào bệ kiến, tiến cử, biếu tặng, giơ ngắm, bồng chào - trình ra, sản xuất, chế tạo, viết ra, xuất bản, gây ra, đem lại, sinh đẻ, kéo dài - phục vụ, phụng sự, đáp ứng, có lợi cho, thoả mãn, hợp với, dọn ăn, dọn bàn, cung cấp, tiếp tế, phân phát, giao bóng, giao, đối xử, đối đãi, tống đạt, gửi, dùng, nhảy - đặt lên bàn, để lên bàn, đưa ra bàn, ghi vào chương trình nghị sự, hoãn bàn không thời hạn = vorlegen + = vorlegen + = wieder vorlegen +</t>
        </is>
      </c>
    </row>
    <row r="21615">
      <c r="A21615" t="inlineStr">
        <is>
          <t>Vorleger</t>
        </is>
      </c>
      <c r="B21615" t="inlineStr"/>
      <c r="C21615" t="inlineStr"/>
      <c r="D21615" t="inlineStr">
        <is>
          <t>thảm, mền, chăn</t>
        </is>
      </c>
    </row>
    <row r="21616">
      <c r="A21616" t="inlineStr">
        <is>
          <t>Vorlesen</t>
        </is>
      </c>
      <c r="B21616" t="inlineStr"/>
      <c r="C21616" t="inlineStr"/>
      <c r="D21616" t="inlineStr">
        <is>
          <t>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t>
        </is>
      </c>
    </row>
    <row r="21617">
      <c r="A21617" t="inlineStr">
        <is>
          <t>vorlesen</t>
        </is>
      </c>
      <c r="B21617" t="inlineStr"/>
      <c r="C21617" t="inlineStr"/>
      <c r="D21617" t="inlineStr">
        <is>
          <t>đọc, học, nghiên cứu, xem đoán, ghi, chỉ, hiểu, cho là, biết được, viết, đọc nghe như = jemandem vorlesen +</t>
        </is>
      </c>
    </row>
    <row r="21618">
      <c r="A21618" t="inlineStr">
        <is>
          <t>Vorlesung</t>
        </is>
      </c>
      <c r="B21618" t="inlineStr"/>
      <c r="C21618" t="inlineStr"/>
      <c r="D21618" t="inlineStr">
        <is>
          <t>giai cấp, hạng, loại, lớp, lớp học, giờ học, buổi học, khoá lính, khoá học sinh, tính ưu tú, tính tuyệt vời, sự thanh nhã, sự thanh cao - bài thuyết trình, bài diễn thuyết, bài nghị luận, bài luận văn, bài giảng đạo, cuộc nói chuyện, cuộc đàm luận - bài lên lớp, bài nói chuyện, lời la mắng, lời quở trách - sự đọc, sự xem, sự hiểu biết nhiều, sự uyên bác, phiên họp để thông qua, buổi đọc truyện, những đoạn truyện đọc trong buổi đọc truyện, sách đọc, sự đoán, cách giải thích - ý kiến, cách diễn xuất, cách đóng, cách lột tả, số ghi = eine Vorlesung halten + = eine Vorlesung besuchen + = eine Vorlesung schwänzen + = eine Vorlesung mitschreiben +</t>
        </is>
      </c>
    </row>
    <row r="21619">
      <c r="A21619" t="inlineStr">
        <is>
          <t>Vorlesungen</t>
        </is>
      </c>
      <c r="B21619" t="inlineStr"/>
      <c r="C21619" t="inlineStr"/>
      <c r="D21619">
        <f> Vorlesungen belegen +</f>
        <v/>
      </c>
    </row>
    <row r="21620">
      <c r="A21620" t="inlineStr">
        <is>
          <t>Vorlesungsverzeichnis</t>
        </is>
      </c>
      <c r="B21620" t="inlineStr"/>
      <c r="C21620" t="inlineStr"/>
      <c r="D21620" t="inlineStr">
        <is>
          <t>thông cáo, thông báo, tập san</t>
        </is>
      </c>
    </row>
    <row r="21621">
      <c r="A21621" t="inlineStr">
        <is>
          <t>Vorliebe</t>
        </is>
      </c>
      <c r="B21621" t="inlineStr"/>
      <c r="C21621" t="inlineStr"/>
      <c r="D21621" t="inlineStr">
        <is>
          <t>độ xiên, dốc, nghiêng, đường chéo, khuynh hướng, sự thiên về, thành kiến, thế hiệu dịch - tính ham mê, sự say mê, mốt, sự loạn trí, sự mất trí, tính hơi điên, vết ran, vân rạn - sự tưởng tượng, sự võ đoán, tính đồng bóng, ý muốn nhất thời, sở thích, thị hiếu - sự yêu mến quá đỗi, sự yêu dấu, sự trìu mến, sự thích, sự ưa thích, sự cả tin, tính ngây thơ - inclining, sự nghiêng, sự cúi, độ nghiêng - cảm xúc mạnh mẽ, tình cảm nồng nàn, sự giận dữ, tình dục, tình yêu, những nỗi khổ hình của Chúa Giê-xu, bài ca thuật lại những nỗi khổ hình của Chúa Giê-xu - tính chất yếu, tính yếu đuối, tính yếu ớt, sự ốm yếu, tính nhu nhược, tính mềm yếu, tính chất non kém, điểm yếu, nhược điểm, tính ưa chuộng, tính thích, tính nghiện = die Vorliebe + = mit Vorliebe + = mit Vorliebe tun + = die besondere Vorliebe + = die besondere Vorliebe +</t>
        </is>
      </c>
    </row>
    <row r="21622">
      <c r="A21622" t="inlineStr">
        <is>
          <t>vormachen</t>
        </is>
      </c>
      <c r="B21622" t="inlineStr"/>
      <c r="C21622" t="inlineStr"/>
      <c r="D21622" t="inlineStr">
        <is>
          <t>chứng minh, giải thích, bày tỏ, biểu lộ, làm thấy rõ, biểu tình, biểu tình tuần hành, biểu dương lực lượng, thao diễn - cho xem, cho thấy, trưng bày, đưa cho xem, tỏ ra, tỏ rõ, chỉ, bảo, dạy, dẫn, dắt, hiện ra, xuất hiện, trông rõ, ra trước công chúng, ló mặt, lòi ra = sich etwas vormachen + = jemandem etwas vormachen +</t>
        </is>
      </c>
    </row>
    <row r="21623">
      <c r="A21623" t="inlineStr">
        <is>
          <t>vormals</t>
        </is>
      </c>
      <c r="B21623" t="inlineStr"/>
      <c r="C21623" t="inlineStr"/>
      <c r="D21623" t="inlineStr">
        <is>
          <t>cho đến nay, trước đây - of yore xưa, ngày xưa</t>
        </is>
      </c>
    </row>
    <row r="21624">
      <c r="A21624" t="inlineStr">
        <is>
          <t>Vormittag</t>
        </is>
      </c>
      <c r="B21624" t="inlineStr"/>
      <c r="C21624" t="inlineStr"/>
      <c r="D21624" t="inlineStr">
        <is>
          <t>buổi sáng - buổi bình minh</t>
        </is>
      </c>
    </row>
    <row r="21625">
      <c r="A21625" t="inlineStr">
        <is>
          <t>vormittags</t>
        </is>
      </c>
      <c r="B21625" t="inlineStr"/>
      <c r="C21625" t="inlineStr"/>
      <c r="D21625" t="inlineStr">
        <is>
          <t>ante_meridiem - a.m. về buổi sáng, trước ngọ</t>
        </is>
      </c>
    </row>
    <row r="21626">
      <c r="A21626" t="inlineStr">
        <is>
          <t>Vormund</t>
        </is>
      </c>
      <c r="B21626" t="inlineStr"/>
      <c r="C21626" t="inlineStr"/>
      <c r="D21626" t="inlineStr">
        <is>
          <t>người bảo vệ, người giám hộ</t>
        </is>
      </c>
    </row>
    <row r="21627">
      <c r="A21627" t="inlineStr">
        <is>
          <t>Vormundschaft</t>
        </is>
      </c>
      <c r="B21627" t="inlineStr"/>
      <c r="C21627" t="inlineStr"/>
      <c r="D21627" t="inlineStr">
        <is>
          <t>sự bảo vệ, trách nhiệm bảo vệ, sự giám hộ, trách nhiệm giám hộ - thời gian giám hộ, sự dạy dỗ - sự bảo trợ = unter Vormundschaft stehen +</t>
        </is>
      </c>
    </row>
    <row r="21628">
      <c r="A21628" t="inlineStr">
        <is>
          <t>Vormundschafts-</t>
        </is>
      </c>
      <c r="B21628" t="inlineStr"/>
      <c r="C21628" t="inlineStr"/>
      <c r="D21628" t="inlineStr">
        <is>
          <t>sự giám hộ, làm việc giám hộ</t>
        </is>
      </c>
    </row>
    <row r="21629">
      <c r="A21629" t="inlineStr">
        <is>
          <t>vorn</t>
        </is>
      </c>
      <c r="B21629" t="inlineStr"/>
      <c r="C21629" t="inlineStr"/>
      <c r="D21629" t="inlineStr">
        <is>
          <t>trước, về phía trước, ở thẳng phía trước, nhanh về phía trước, lên trước, hơn, vượt - đằng trước, trước đây, ngày trước, trước mắt, trước mặt, thà... còn hơn..., trước khi, thà... chứ không... - ở trước, phía trước, tiến lên, tiến về phía trước, tiến bộ, tiên tiến, chín sớm, đến sớm, sớm biết, sớm khôn, sốt sắng, ngạo mạn, xấc xược, về tương lai, về sau này, lên phía trước - ở phía mũi tàu, về phía mũi tàu = nach vorn + = nach vorn zu +</t>
        </is>
      </c>
    </row>
    <row r="21630">
      <c r="A21630" t="inlineStr">
        <is>
          <t>Vorname</t>
        </is>
      </c>
      <c r="B21630" t="inlineStr"/>
      <c r="C21630" t="inlineStr"/>
      <c r="D21630" t="inlineStr">
        <is>
          <t>tên thánh - tên</t>
        </is>
      </c>
    </row>
    <row r="21631">
      <c r="A21631" t="inlineStr">
        <is>
          <t>vorne</t>
        </is>
      </c>
      <c r="B21631" t="inlineStr"/>
      <c r="C21631" t="inlineStr"/>
      <c r="D21631">
        <f> ganz von vorne +</f>
        <v/>
      </c>
    </row>
    <row r="21632">
      <c r="A21632" t="inlineStr">
        <is>
          <t>vornehm</t>
        </is>
      </c>
      <c r="B21632" t="inlineStr"/>
      <c r="C21632" t="inlineStr"/>
      <c r="D21632" t="inlineStr">
        <is>
          <t>to, lớn, bụng to, có mang, có chửa, quan trọng, hào hiệp, phóng khoáng, rộng lượng, huênh hoang, khoác lác, ra vẻ quan trọng, với vẻ quan trọng, huênh hoang khoác lác - lịch sự, nhã nhặn, phong nhã, khúm núm, xiểm nịnh - có học thức, có giáo dục, có văn hoá - đặc biệt, khác biệt, đáng chú ý, ưu tú, xuất sắc, lỗi lạc, distingué - thanh lịch, tao nhã, nhã, cùi lách hạng nhất, chiến, cừ - loại trừ, riêng biệt, dành riêng, độc chiếm, độc quyền, độc nhất, trừ, không kể, không gồm - đúng mốt, hợp thời trang, sang trọng - tốt, nguyên chất, nhỏ, mịn, thanh mảnh, sắc, khả quan, hay, giải, đường bệ, đẹp, xinh, bảnh, trong sáng, sặc sỡ, rực rỡ, loè loẹt, cầu kỳ, có ý kiến khen ngợi, có ý ca ngợi, tế nhị, tinh vi, chính xác - cao thượng, cao quý, hoàn toàn sung sức, khéo - lễ độ - hiền lành, dịu dàng, hoà nhã, nhẹ nhàng, thoai thoải, dòng dõi trâm anh, gia đình quyền quý, lịch thiệp - hào hoa phong nhã, quân tử - rất quan trọng, rất lớn, hùng vĩ, uy nghi, trang nghiêm, huy hoàng, trang trọng, bệ vệ, vĩ đại, cừ khôi, xuất chúng, tuyệt, chính, lơn, tổng quát - cao, cao giá, đắt, trọng, tối cao, cao cấp, thượng, trên, cao cả, mạnh, dữ dội, mãnh liệt, giận dữ, xa hoa, kiêu kỳ, kiêu căng, hách dịch, vui vẻ phấn khởi, hăng hái, dũng cảm, cực đoan, hơi có mùi - hơi ôi, đúng giữa, đến lúc, ngà ngà say, ở mức độ cao, mạnh mẽ - đáng tôn kính, đáng kính trọng, danh dự, đáng vinh dự, ngay thẳng, chính trực, ngài, tướng công Hon - có dáng quý phái, uỷ mị như đàn bà - có tính chất quý tộc, ngạo mạn, hống hách - quý tộc, quý phái, cao nhã, nguy nga, quý, đáng kính phục, đáng khâm phục - - đã lọc, đã tinh chế - thượng hảo hạng, vuông, diện tích superficial) - thuần chủng, đầy dũng khí = vornehm tun +</t>
        </is>
      </c>
    </row>
    <row r="21633">
      <c r="A21633" t="inlineStr">
        <is>
          <t>Vornehmheit</t>
        </is>
      </c>
      <c r="B21633" t="inlineStr"/>
      <c r="C21633" t="inlineStr"/>
      <c r="D21633" t="inlineStr">
        <is>
          <t>sự phân biệt, điều phân biệt, điều khác nhau, nét đặc biệt, màu sắc riêng, tính độc đáo, dấu hiệu đặc biệt, biểu hiện danh dự, tước hiệu, danh hiệu, sự biệt đãi, sự ưu đãi - sự trọng vọng, sự ưu tú, sự xuất chúng, sự lỗi lạc - tính chất hợp thời trang, tính chất lịch sự, tính chất sang trọng - dòng dõi trâm anh, địa vị cao quý, vẻ quý phái, vẻ phong nhã, vẻ hào hoa - danh dự, danh giá, thanh danh, vinh dự, niềm vinh dự, người làm rạng danh, lòng tôn kính, sự kính trọng, danh tiết, đức hạnh, tiết trinh, địa vị cao, quyền cao chức trọng, chức tước cao - danh vọng, huân chương, huy chương, nghi thức trọng thể, lễ nghi trọng thể, sự khoản đãi trọng thể, bằng danh dự, ngài, tướng công, các hạ - tính cao quý, tính cao thượng, tính cao nhã, tính thanh cao, quý tộc, quý phái - tâm hồn cao thượng, tính tình hào hiệp - - sự lọc, sự tinh chế, sự luyện tinh, sự tinh tế, sự tế nhị, sự tao nhã, sự lịch sự, sự sành sỏi, cái hay, cái đẹp, cái tinh tuý, cái tao nhã, thủ đoạn tinh vi, phương pháp tinh vi - lập luận tế nhị, sự phân biệt tinh vi - sự mạnh, sự ác liệt, sự mau lẹ, sự khéo léo, sự tài tình, sự tinh ranh, sự láu, vẻ sang trọng, vẻ thanh nhã, vẻ lịch sự, vẻ bảnh bao, vẻ duyên dáng</t>
        </is>
      </c>
    </row>
    <row r="21634">
      <c r="A21634" t="inlineStr">
        <is>
          <t>vornehmlich</t>
        </is>
      </c>
      <c r="B21634" t="inlineStr"/>
      <c r="C21634" t="inlineStr"/>
      <c r="D21634" t="inlineStr">
        <is>
          <t>đặc biệt là, nhất là - đặc biệt, cá biệt, riêng biệt, tỉ mỉ, chi tiết - chính, chủ yếu, phần lớn</t>
        </is>
      </c>
    </row>
    <row r="21635">
      <c r="A21635" t="inlineStr">
        <is>
          <t>Vornehmtuer</t>
        </is>
      </c>
      <c r="B21635" t="inlineStr"/>
      <c r="C21635" t="inlineStr"/>
      <c r="D21635" t="inlineStr">
        <is>
          <t>trưởng giả học làm sang, người đua đòi, kẻ hợm mình, người xuất thân từ thành phần nghèo, người không có địa vị, người thành thị</t>
        </is>
      </c>
    </row>
    <row r="21636">
      <c r="A21636" t="inlineStr">
        <is>
          <t>Vororte</t>
        </is>
      </c>
      <c r="B21636" t="inlineStr"/>
      <c r="C21636" t="inlineStr"/>
      <c r="D21636" t="inlineStr">
        <is>
          <t>vùng xung quanh, vùng ven = die schmutzigen Vororte +</t>
        </is>
      </c>
    </row>
    <row r="21637">
      <c r="A21637" t="inlineStr">
        <is>
          <t>Vorposten</t>
        </is>
      </c>
      <c r="B21637" t="inlineStr"/>
      <c r="C21637" t="inlineStr"/>
      <c r="D21637" t="inlineStr">
        <is>
          <t>tiền đồn, đơn vị đóng ở tiền đồn, nơi định cư ở biên giới</t>
        </is>
      </c>
    </row>
    <row r="21638">
      <c r="A21638" t="inlineStr">
        <is>
          <t>Vorpostenlinie</t>
        </is>
      </c>
      <c r="B21638" t="inlineStr"/>
      <c r="C21638" t="inlineStr"/>
      <c r="D21638" t="inlineStr">
        <is>
          <t>chu vi, máy đo trường nhìn, vòng ngoài của doanh trại</t>
        </is>
      </c>
    </row>
    <row r="21639">
      <c r="A21639" t="inlineStr">
        <is>
          <t>vorpredigen</t>
        </is>
      </c>
      <c r="B21639" t="inlineStr"/>
      <c r="C21639" t="inlineStr"/>
      <c r="D21639" t="inlineStr">
        <is>
          <t>làm điếc tai, làm inh tai nhức óc, làm ầm ĩ, làm om sòm, làm ồn ào</t>
        </is>
      </c>
    </row>
    <row r="21640">
      <c r="A21640" t="inlineStr">
        <is>
          <t>Vorrang</t>
        </is>
      </c>
      <c r="B21640" t="inlineStr"/>
      <c r="C21640" t="inlineStr"/>
      <c r="D21640" t="inlineStr">
        <is>
          <t>tình trạng ở trước, quyền ở trước, quyền được trước, quyền ưu tiên, sự đi ngược - tình trạng trước - mô đất, sự nổi tiếng, địa vị cao trọng, đức giáo chủ - quyền lực, quyền làm chủ, ưu thế, thế hơn, thế thắng lợi, sự tinh thông, sự nắm vững, sự sử dụng thành thạo - quyền đi trước, quyền đứng trước, địa vị cao hơn, địa vị trên - sự thích hơn, sự ưa hơn, cái được ưa thích hơn, sự ưu đãi, sự dành ưu tiên - quyền tối cao = der Vorrang + = Vorrang haben + = Vorrang haben vor + = jemandem den Vorrang lassen +</t>
        </is>
      </c>
    </row>
    <row r="21641">
      <c r="A21641" t="inlineStr">
        <is>
          <t>Vorrat</t>
        </is>
      </c>
      <c r="B21641" t="inlineStr"/>
      <c r="C21641" t="inlineStr"/>
      <c r="D21641" t="inlineStr">
        <is>
          <t>kho tích trữ, kho dự trữ, chỗ cất giấu, của dành dụm, kho tài liệu thu thập được, nơi chôn giấu vật quí - vốn tiết mục biểu diễn repertory) - sự dự trữ, vật dự trữ, số nhiều) quân dự bị, lực lượng dự trữ, đấu thủ dự bị, sự hạn chế, giới hạn, sự dè dặt, tính dè dặt, sự kín đáo, sự giữ gìn, thái độ lạnh nhạt, sự lânh đạm - khu đất dành riêng - kho dữ trữ, kho, hàng trong kho, vốn, cổ phân, thân chính, gốc ghép, để, báng, cán, chuôi, nguyên vật liệu, dòng dõi, thành phần xuất thân, đàn vật nuôi, thể quần tập, tập đoàn, giàn tàu - cái cùm - - sự cung cấp, sự tiếp tế, nguồn dự trữ, kho cung cấp, đồ dự trữ, hàng cung cấp, quân nhu, tiền trợ cấp, khoản chi phí hành chính = der Vorrat +</t>
        </is>
      </c>
    </row>
    <row r="21642">
      <c r="A21642" t="inlineStr">
        <is>
          <t>Vorratskammer</t>
        </is>
      </c>
      <c r="B21642" t="inlineStr"/>
      <c r="C21642" t="inlineStr"/>
      <c r="D21642" t="inlineStr">
        <is>
          <t>chạn, tủ đựng thức ăn - phòng để thức ăn, phòng để đồ dùng ăn uống, chạn bát đĩa, chạn thức ăn - kho, repertoire</t>
        </is>
      </c>
    </row>
    <row r="21643">
      <c r="A21643" t="inlineStr">
        <is>
          <t>Vorratslager</t>
        </is>
      </c>
      <c r="B21643" t="inlineStr"/>
      <c r="C21643" t="inlineStr"/>
      <c r="D21643" t="inlineStr">
        <is>
          <t>đê, gờ, ụ, bờ, đống, bãi ngầm, sự nghiêng cánh, sự nghiêng sang một bên, bờ miệng giếng, bờ miệng hầm, nhà ngân hàng, vốn nhà cái, chỗ ngồi, dãy mái chèo, bàn phím, bàn thợ</t>
        </is>
      </c>
    </row>
    <row r="21644">
      <c r="A21644" t="inlineStr">
        <is>
          <t>Vorraum</t>
        </is>
      </c>
      <c r="B21644" t="inlineStr"/>
      <c r="C21644" t="inlineStr"/>
      <c r="D21644" t="inlineStr">
        <is>
          <t>phòng ngoài, tiền sảnh, cổng, đường đi qua, hành lang, tiền đình</t>
        </is>
      </c>
    </row>
    <row r="21645">
      <c r="A21645" t="inlineStr">
        <is>
          <t>Vorrecht</t>
        </is>
      </c>
      <c r="B21645" t="inlineStr"/>
      <c r="C21645" t="inlineStr"/>
      <c r="D21645" t="inlineStr">
        <is>
          <t>lợi, lợi ích, buổi biểu diễn, trận đấu benifit night, benifit match), tiền trợ cấp, tiền tuất, phúc lợi, đặc quyền tài phán - quyền bầu cử, tư cách hội viên, quyền công dân, đặc quyền - sự tự do, nền tự do, quyền tự do, quyền tự quyết, sự miễn, sự khỏi phải, sự không có, sự thoải mái, sự xuề xoà, sự suồng sã, khả năng chuyển dộng - tự do, sự tự tiện, sự mạn phép, số nhiều) thái độ sỗ sàng, thái độ coi thường, thái độ nhờn, thái độ tuỳ tiện, nữ thần tự do - quyền được trước, quyền đi trước, quyền đứng trước, quyền ở trước, địa vị cao hơn, địa vị trên - - đặc ân - điều tốt, điều phải, điều đứng đắn, điều thiện, quyền, quyền lợi, thứ tự, số nhiều) thực trạng, bên phải, phía tay phải, phe hữu, phái hữu, cú đánh tay phải, phát súng bắn phía tay phải = auf ein Vorrecht verzichten +</t>
        </is>
      </c>
    </row>
    <row r="21646">
      <c r="A21646" t="inlineStr">
        <is>
          <t>Vorrede</t>
        </is>
      </c>
      <c r="B21646" t="inlineStr"/>
      <c r="C21646" t="inlineStr"/>
      <c r="D21646" t="inlineStr">
        <is>
          <t>lời tựa, lời nói đầu - lời mở đầu - - đoạn mở đầu ), việc làm mở đầu, sự kiện mở đầu</t>
        </is>
      </c>
    </row>
    <row r="21647">
      <c r="A21647" t="inlineStr">
        <is>
          <t>Vorreiter</t>
        </is>
      </c>
      <c r="B21647" t="inlineStr"/>
      <c r="C21647" t="inlineStr"/>
      <c r="D21647" t="inlineStr">
        <is>
          <t>người cưỡi ngựa đi hầu, người cưỡi ngựa đi mở đường, người đi chào hàng</t>
        </is>
      </c>
    </row>
    <row r="21648">
      <c r="A21648" t="inlineStr">
        <is>
          <t>Vorrichtung</t>
        </is>
      </c>
      <c r="B21648" t="inlineStr"/>
      <c r="C21648" t="inlineStr"/>
      <c r="D21648" t="inlineStr">
        <is>
          <t>đồ thiết bị, máy móc, bộ máy, đồ dùng, dụng cụ - sự gắn vào, sự áp vào, sự ghép vào, sự đính vào, sự đắp vào, sự tra vào appliance) application), trang thiết bị, đồ phụ tùng - sáng kiến, cái sáng chế ra, bộ phận sáng chế ra, sự khéo léo kỹ xảo, sự trù tính, sự trù liệu, sự bày đặt, sự xếp đặt, mưu mẹo, thủ đoạn, cách, phương pháp - phương sách, phương kế, chước mưu, vật sáng chế ra, thiết bị, hình vẽ, hình trang trí, hình tương trưng, châm ngôn, đề từ - bộ phận cải tiến, máy cải tiến, đồ vật, đ = die Vorrichtung + = die Vorrichtung + = die kluge Vorrichtung + = die technische Vorrichtung +</t>
        </is>
      </c>
    </row>
    <row r="21649">
      <c r="A21649" t="inlineStr">
        <is>
          <t>Vorruderer</t>
        </is>
      </c>
      <c r="B21649" t="inlineStr"/>
      <c r="C21649" t="inlineStr"/>
      <c r="D21649" t="inlineStr">
        <is>
          <t>cú, cú đánh, đòn, đột quỵ, sự cố gắng, nước bài, nước đi, "cú", "miếng", "đòn", sự thành công lớn, lối bơi, kiểu bơi, nét, tiếng chuông đồng hồ, tiếng đập của trái tim, người đứng lái làm chịch stroke oar ) - cái vuốt ve, sự vuốt ve = der Vorruderer +</t>
        </is>
      </c>
    </row>
    <row r="21650">
      <c r="A21650" t="inlineStr">
        <is>
          <t>Vorsaal</t>
        </is>
      </c>
      <c r="B21650" t="inlineStr"/>
      <c r="C21650" t="inlineStr"/>
      <c r="D21650" t="inlineStr">
        <is>
          <t>phòng ngoài, tiền sảnh, cổng, đường đi qua, hành lang, tiền đình</t>
        </is>
      </c>
    </row>
    <row r="21651">
      <c r="A21651" t="inlineStr">
        <is>
          <t>vorsagen</t>
        </is>
      </c>
      <c r="B21651" t="inlineStr"/>
      <c r="C21651" t="inlineStr"/>
      <c r="D21651" t="inlineStr">
        <is>
          <t>xúi giục, thúc giục, thúc đẩy, nhắc, gợi ý, gợi, gây</t>
        </is>
      </c>
    </row>
    <row r="21652">
      <c r="A21652" t="inlineStr">
        <is>
          <t>Vorsatz</t>
        </is>
      </c>
      <c r="B21652" t="inlineStr"/>
      <c r="C21652" t="inlineStr"/>
      <c r="D21652" t="inlineStr">
        <is>
          <t>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nghĩa - tình ý, cách liền sẹo, khái niệm - sự phóng ra, sự bắn ra, phép chiếu, sự chiếu, hình chiếu, sự chiếu phim, sự nhô ra, sự lồi ra, chỗ nhô ra, chỗ lồi ra, sự đặt kế hoạch, sự đặt đề án, sự hiện hình, sự hình thành cụ thể - chủ định, chủ tâm, ý nhất định, tính quả quyết, kết quả - nghị quyết, sự cương quyết, sự kiên quyết, sự quyết tâm, quyết định, ý định kiên quyết, sự giải quyết, sự dung giải, sự phân tích, sự chuyển, sự tiêu độc, sự tiêu tan, sự chuyển sang thuận tai - sự thay thế hai âm tiết ngắn bằng một âm tiết dài, cách giải, sự giải = mit Vorsatz + = der gute Vorsatz +</t>
        </is>
      </c>
    </row>
    <row r="21653">
      <c r="A21653" t="inlineStr">
        <is>
          <t>Vorschau</t>
        </is>
      </c>
      <c r="B21653" t="inlineStr"/>
      <c r="C21653" t="inlineStr"/>
      <c r="D21653" t="inlineStr">
        <is>
          <t>sự xem trước, sự duyệt trước = die Vorschau +</t>
        </is>
      </c>
    </row>
    <row r="21654">
      <c r="A21654" t="inlineStr">
        <is>
          <t>Vorschein</t>
        </is>
      </c>
      <c r="B21654" t="inlineStr"/>
      <c r="C21654" t="inlineStr"/>
      <c r="D21654" t="inlineStr">
        <is>
          <t>xuất hiện, hiện ra, ló ra, trình diện, ra mắt, được xuất bản, hình như, có vẻ, biểu lộ, lộ ra = plötzlich zum Vorschein kommen +</t>
        </is>
      </c>
    </row>
    <row r="21655">
      <c r="A21655" t="inlineStr">
        <is>
          <t>vorschieben</t>
        </is>
      </c>
      <c r="B21655" t="inlineStr"/>
      <c r="C21655" t="inlineStr"/>
      <c r="D21655" t="inlineStr">
        <is>
          <t>sàng, rây, điều tra, xem xét, đóng cửa bằng then, cài chốt, ngốn, nuốt chửng, ăn vội, chạy trốn, chạy lao đi, lồng lên, ly khai, không ủng hộ đường lối của đảng - giả vờ, giả đò, giả cách, bịa, bịa đặt, làm giả, giả mạo, tưởng tượng, mường tượng - làm ra vẻ, giả bộ, lấy cớ, có tham vọng, có kỳ vọng, có ý muốn, có ý dám, đòi hỏi, yêu sách, yêu cầu, xin, cầu, tự phụ có, làm ra bộ có, lên mặt có</t>
        </is>
      </c>
    </row>
    <row r="21656">
      <c r="A21656" t="inlineStr">
        <is>
          <t>vorschlagen</t>
        </is>
      </c>
      <c r="B21656" t="inlineStr"/>
      <c r="C21656" t="inlineStr"/>
      <c r="D21656" t="inlineStr">
        <is>
          <t>chỉ định, chọn, bổ nhiệm, giới thiệu, cử - đề nghị, đề xuất, đưa ra, lấy làm mục đích, đặt ra, đề ra, đề nghị nâng cốc chúc, đề nghị uống mừng, tiến cử, đề cử, cầu, có ý định, dự định, trù định, cầu hôn - gợi, làm nảy ra trong trí, đưa ra giả thuyết là, đề nghị thừa nhận là = vorschlagen + = vorschlagen +</t>
        </is>
      </c>
    </row>
    <row r="21657">
      <c r="A21657" t="inlineStr">
        <is>
          <t>vorschreiben</t>
        </is>
      </c>
      <c r="B21657" t="inlineStr"/>
      <c r="C21657" t="inlineStr"/>
      <c r="D21657" t="inlineStr">
        <is>
          <t>ra sắc lệnh, ra chiếu chỉ - đọc cho viết, đọc chính tả, ra, sai khiến, ra lệnh, bức chế - khiến, bắt phải, chỉ thị, ra lệnh cấm - truyền lệnh, cho, kê, cho đơn, kê đơn, thi hành quyền thời hiệu, được vì quyền thời hiệu - + for, against) chuẩn bị đầy đủ, dự phòng, + for) cung cấp, chu cấp, lo cho cái ăn cái mặc cho, lo liệu cho, + with, for, to) cung cấp, kiếm cho, quy định, chỉ định, bổ nhiệm = jemandem etwas vorschreiben +</t>
        </is>
      </c>
    </row>
    <row r="21658">
      <c r="A21658" t="inlineStr">
        <is>
          <t>vorschreibend</t>
        </is>
      </c>
      <c r="B21658" t="inlineStr"/>
      <c r="C21658" t="inlineStr"/>
      <c r="D21658" t="inlineStr">
        <is>
          <t>lệnh, sự uỷ nhiệm, sự uỷ thác</t>
        </is>
      </c>
    </row>
    <row r="21659">
      <c r="A21659" t="inlineStr">
        <is>
          <t>Vorschrift</t>
        </is>
      </c>
      <c r="B21659" t="inlineStr"/>
      <c r="C21659" t="inlineStr"/>
      <c r="D21659" t="inlineStr">
        <is>
          <t>tiêu chuẩn, luật lệ, quy tắc, phép tắc, nghị định của giáo hội, kinh sách được công nhận, giáo sĩ, danh sách các tác phẩm được công nhận là đúng của một tác giả, canông - cái móc chuông, chữ cỡ 48, canyon - điều răn, lời dạy bảo - - sự điều khiển, sự chỉ huy, sự cai quản, số nhiều) lời chỉ bảo, lời hướng dẫn, chỉ thị, huấn thị, phương hướng, chiều, phía, ngả, mặt, phương diện, directorate - sự dạy, kiến thức truyền cho, tài liệu cung cấp cho, lời chỉ dẫn - phép, luật, quy luật, định luật, điều lệ, pháp luật, luật học, nghề luật sư - châm ngôn, lời dạy, lời giáo huấn, mệnh lệnh, lệnh, trát, lệnh tổ chức bầu cử, lệnh thu tiền, lệnh trả tiền, giới luật - sắc lệnh - sự ra lệnh, sự truyền lệnh, sự sai khiến, sự cho đơn, đơn thuốc, thời hiệu, phong tục tập quán lâu đời được viện ra - + for, against) sự chuẩn bị, sự dự phòng, sự trữ sẵn, đồ dự phòng, đồ trữ sẵn, lương thực cung cấp, thực phẩm dự trữ, thức ăn thức uống, điều khoản - công thức, sự nhận được, số nhiều), sự thu, số thu, giấy biên nhận, biên lai - sự điều chỉnh, sự sửa lại cho đúng, sự sắp đặt, sự quy định, sự chỉnh lý, sự chỉnh đốn, điều quy định, theo quy tắc, theo quy định, đúng phép, hợp lệ, thông thường, thường lệ - nguyên tắc, thói quen, lệ thường, quyền lực, sự thống trị, thước chia độ, quyết định của toà án, lệnh của toà án, thước ngăn dòng, filê, cái gạch đầu dòng = nach Vorschrift + = die liturgische Vorschrift + = nach Vorschrift arbeiten + = Er arbeitet nach Vorschrift. +</t>
        </is>
      </c>
    </row>
    <row r="21660">
      <c r="A21660" t="inlineStr">
        <is>
          <t>Vorschub</t>
        </is>
      </c>
      <c r="B21660" t="inlineStr"/>
      <c r="C21660" t="inlineStr"/>
      <c r="D21660" t="inlineStr">
        <is>
          <t>sự giúp đỡ, sự cứu giúp, sự viện trợ, người giúp đỡ, người phụ tá, thuế, công trái, số nhiều) những phương tiện để giúp đỡ = Vorschub leisten + = jemandem Vorschub leisten + = einer Sache Vorschub leisten +</t>
        </is>
      </c>
    </row>
    <row r="21661">
      <c r="A21661" t="inlineStr">
        <is>
          <t>Vorschul-</t>
        </is>
      </c>
      <c r="B21661" t="inlineStr"/>
      <c r="C21661" t="inlineStr"/>
      <c r="D21661" t="inlineStr">
        <is>
          <t>trước tuổi đi học, trước tuổi đến trường</t>
        </is>
      </c>
    </row>
    <row r="21662">
      <c r="A21662" t="inlineStr">
        <is>
          <t>Vorschule</t>
        </is>
      </c>
      <c r="B21662" t="inlineStr"/>
      <c r="C21662" t="inlineStr"/>
      <c r="D21662" t="inlineStr">
        <is>
          <t>vườn trẻ</t>
        </is>
      </c>
    </row>
    <row r="21663">
      <c r="A21663" t="inlineStr">
        <is>
          <t>vorschweben</t>
        </is>
      </c>
      <c r="B21663" t="inlineStr"/>
      <c r="C21663" t="inlineStr"/>
      <c r="D21663" t="inlineStr">
        <is>
          <t>nổi, trôi lềnh bềnh, lơ lửng, đỡ cho nổi, bắt đầu, khởi công, khởi sự, lưu hành, lưu thông, sắp đến hạn trả, thoáng qua, phảng phất, thả trôi, làm nổi lên, đỡ nổi, làm ngập nước, truyền - bắt đầu khởi công, cổ động tuyên truyền cho</t>
        </is>
      </c>
    </row>
    <row r="21664">
      <c r="A21664" t="inlineStr">
        <is>
          <t>vorsehen</t>
        </is>
      </c>
      <c r="B21664" t="inlineStr"/>
      <c r="C21664" t="inlineStr"/>
      <c r="D21664" t="inlineStr">
        <is>
          <t>sáp nhập, hợp nhất, kết hợp chặt chẽ, hợp thành tổ chức, hợp thành đoàn thể, kết nạp vào tổ chức, kết nạp vào đoàn thể - vẻ bản đồ của, vẽ sơ đồ của, làm dàn bài, làm dàn ý, đặt kế hoạch, trù tính, dự tính, dự kiến - kèm danh mục, thêm phụ lục, ghi thành bảng giờ giấc, dự định vào bảng giờ giấc, dự định làm vào ngày giờ đã định = vorsehen + = vorsehen + = vorsehen + = sich vorsehen + = etwas vorsehen +</t>
        </is>
      </c>
    </row>
    <row r="21665">
      <c r="A21665" t="inlineStr">
        <is>
          <t>Vorsehung</t>
        </is>
      </c>
      <c r="B21665" t="inlineStr"/>
      <c r="C21665" t="inlineStr"/>
      <c r="D21665" t="inlineStr">
        <is>
          <t>sự lo xa, sự lo trước, sự dự phòng, sự tằn tiện, sự tiết kiệm, Thượng đế, trời, ý trời, mệnh trời, sự phù hộ của Thượng đế, sự phù hộ của trời</t>
        </is>
      </c>
    </row>
    <row r="21666">
      <c r="A21666" t="inlineStr">
        <is>
          <t>vorsetzen</t>
        </is>
      </c>
      <c r="B21666" t="inlineStr"/>
      <c r="C21666" t="inlineStr"/>
      <c r="D21666" t="inlineStr">
        <is>
          <t>đặt ở hàng trước, thêm vào đầu, lắp làm tiền t - phục vụ, phụng sự, đáp ứng, có lợi cho, thoả mãn, hợp với, dọn ăn, dọn bàn, cung cấp, tiếp tế, phân phát, giao bóng, giao, đối xử, đối đãi, tống đạt, gửi, dùng, nhảy = etwas vorsetzen +</t>
        </is>
      </c>
    </row>
    <row r="21667">
      <c r="A21667" t="inlineStr">
        <is>
          <t>Vorsicht</t>
        </is>
      </c>
      <c r="B21667" t="inlineStr"/>
      <c r="C21667" t="inlineStr"/>
      <c r="D21667" t="inlineStr">
        <is>
          <t>sự chú ý, sự chăm sóc, sự ân cần, sự chu đáo với ai, tư thế đứng nghiêm - sự chăn sóc, sự chăm nom, sự giữ gìn, sự bảo dưỡng, sự chăm chú, sự cẩn thận, sự thận trọng, sự lo âu, sự lo lắng - lời cảnh cáo, lời quở trách, người kỳ quái, vật kỳ lạ, người xấu như quỷ - tính thận trọng, tính cẩn thận - sự tự do làm theo ý mình, sự suy xét khôn ngoan - sự thấy trước, sự nhìn xa thấy trước, sự lo xa, đầu ruồi - sự phòng ngừa, sự đề phòng, sự lo trước - sự khôn ngoan, tính khôn ngoan - tính cảnh giác = Vorsicht! + = Vorsicht walten lassen + = jemanden zur Vorsicht mahnen +</t>
        </is>
      </c>
    </row>
    <row r="21668">
      <c r="A21668" t="inlineStr">
        <is>
          <t>vorsichtig</t>
        </is>
      </c>
      <c r="B21668" t="inlineStr"/>
      <c r="C21668" t="inlineStr"/>
      <c r="D21668" t="inlineStr">
        <is>
          <t>kín đáo, không cởi mở, khó gần, khôn ngoan, láu, không dễ bị lừa, không nhất quyết, có ý thoái thác - - cẩn thận, dè dặt, thận trọng, từng trải, lõi đời - biết giữ gìn, biết lưu ý, kỹ lưỡng, chu đáo - - hà tiện - - để giữ gìn, để duy trì, để bảo tồn, để bảo toàn, bảo thủ, thủ cựu, vừa phải, phải chăng - rón rén - giữ gìn, có cái che, có cái chắn - - an toàn, chắc chắn, có thể tin cậy - cảnh giác - thức, tỉnh hẳn, tỉnh táo, hiểu biết = die vorsichtig + = vorsichtig + = vorsichtig! + = geh vorsichtig! + = vorsichtig fahren + = vorsichtig spielen + = äußerst vorsichtig + = vorsichtig spielen + = vorsichtig vorgehen + = vorsichtig behandeln + = mit etwas vorsichtig umgehen +</t>
        </is>
      </c>
    </row>
    <row r="21669">
      <c r="A21669" t="inlineStr">
        <is>
          <t>Vorsichts-</t>
        </is>
      </c>
      <c r="B21669" t="inlineStr"/>
      <c r="C21669" t="inlineStr"/>
      <c r="D21669" t="inlineStr">
        <is>
          <t>để phòng ngừa, để đề phòng, giữ gìn thận trọng</t>
        </is>
      </c>
    </row>
    <row r="21670">
      <c r="A21670" t="inlineStr">
        <is>
          <t>Vorsilbe</t>
        </is>
      </c>
      <c r="B21670" t="inlineStr"/>
      <c r="C21670" t="inlineStr"/>
      <c r="D21670" t="inlineStr">
        <is>
          <t>tiền tố, từ chỉ tước, từ chỉ chức tước, từ chỉ danh hiệu</t>
        </is>
      </c>
    </row>
    <row r="21671">
      <c r="A21671" t="inlineStr">
        <is>
          <t>vorsintflutlich</t>
        </is>
      </c>
      <c r="B21671" t="inlineStr"/>
      <c r="C21671" t="inlineStr"/>
      <c r="D21671" t="inlineStr">
        <is>
          <t>trước thời kỳ hồng thuỷ, cổ, cũ kỹ, hoàn toàn không hợp thời</t>
        </is>
      </c>
    </row>
    <row r="21672">
      <c r="A21672" t="inlineStr">
        <is>
          <t>Vorsitz</t>
        </is>
      </c>
      <c r="B21672" t="inlineStr"/>
      <c r="C21672" t="inlineStr"/>
      <c r="D21672" t="inlineStr">
        <is>
          <t>ghế, chức giáo sư đại học, chức thị trưởng, ghế chủ toạ, ghế chủ tịch, chủ tịch, ghế điện, chỗ ngồi của nhân chứng, gối đường ray - chức chủ tịch - chức tổng thống, nhiệm kỳ chủ tịch, nhiệm kỳ tổng thống, quận, bang - = den Vorsitz haben + = den Vorsitz führen + = den Vorsitz führen + = er führt den Vorsitz + = den Vorsitz übernehmen +</t>
        </is>
      </c>
    </row>
    <row r="21673">
      <c r="A21673" t="inlineStr">
        <is>
          <t>vorsitzen</t>
        </is>
      </c>
      <c r="B21673" t="inlineStr"/>
      <c r="C21673" t="inlineStr"/>
      <c r="D21673" t="inlineStr">
        <is>
          <t>+ at, over) chủ trì, làm chủ tịch, làm chủ toạ, ngồi ghế chủ toạ, chỉ huy, điều khiển, nắm quyền tối cao, giữ bè</t>
        </is>
      </c>
    </row>
    <row r="21674">
      <c r="A21674" t="inlineStr">
        <is>
          <t>Vorsitzende</t>
        </is>
      </c>
      <c r="B21674" t="inlineStr"/>
      <c r="C21674" t="inlineStr"/>
      <c r="D21674" t="inlineStr">
        <is>
          <t>nữ chủ tịch = der Vorsitzende + = der stellvertretende Vorsitzende +</t>
        </is>
      </c>
    </row>
    <row r="21675">
      <c r="A21675" t="inlineStr">
        <is>
          <t>Vorsitzender</t>
        </is>
      </c>
      <c r="B21675" t="inlineStr"/>
      <c r="C21675" t="inlineStr"/>
      <c r="D21675" t="inlineStr">
        <is>
          <t>người nói, người diễn thuyết, người thuyết minh, loud_speaker, Speaker chủ tịch hạ nghị viện</t>
        </is>
      </c>
    </row>
    <row r="21676">
      <c r="A21676" t="inlineStr">
        <is>
          <t>Vorsorge</t>
        </is>
      </c>
      <c r="B21676" t="inlineStr"/>
      <c r="C21676" t="inlineStr"/>
      <c r="D21676" t="inlineStr">
        <is>
          <t>sự đắn đo suy tính trước, sự lo xa, tính cẩn thận, sự mưu định, chủ tâm - sự phòng ngừa, sự đề phòng, sự lo trước, sự giữ gìn, sự thận trọng - + for, against) sự chuẩn bị, sự dự phòng, sự trữ sẵn, đồ dự phòng, đồ trữ sẵn, lương thực cung cấp, thực phẩm dự trữ, thức ăn thức uống, điều khoản = Vorsorge treffen + = Vorsorge treffen + = die medizinische Vorsorge +</t>
        </is>
      </c>
    </row>
    <row r="21677">
      <c r="A21677" t="inlineStr">
        <is>
          <t>vorsorgen</t>
        </is>
      </c>
      <c r="B21677" t="inlineStr"/>
      <c r="C21677" t="inlineStr"/>
      <c r="D21677" t="inlineStr">
        <is>
          <t>+ for, against) chuẩn bị đầy đủ, dự phòng, + for) cung cấp, chu cấp, lo cho cái ăn cái mặc cho, lo liệu cho, + with, for, to) cung cấp, kiếm cho, quy định - chỉ định, bổ nhiệm</t>
        </is>
      </c>
    </row>
    <row r="21678">
      <c r="A21678" t="inlineStr">
        <is>
          <t>vorsorglich</t>
        </is>
      </c>
      <c r="B21678" t="inlineStr"/>
      <c r="C21678" t="inlineStr"/>
      <c r="D21678" t="inlineStr">
        <is>
          <t>cẩn thận, thận trọng, biết giữ gìn, biết lưu ý, kỹ lưỡng, chu đáo - - để phòng ngừa, để đề phòng, giữ gìn thận trọng - ngăn ngừa, phòng ngừa, phòng bệnh - - lo xa, biết lo trước, biết dự phòng, tằn tiện, tiết kiệm</t>
        </is>
      </c>
    </row>
    <row r="21679">
      <c r="A21679" t="inlineStr">
        <is>
          <t>Vorspann</t>
        </is>
      </c>
      <c r="B21679" t="inlineStr"/>
      <c r="C21679" t="inlineStr"/>
      <c r="D21679">
        <f> der Vorspann + = der Vorspann + = die Namen im Vorspann +</f>
        <v/>
      </c>
    </row>
    <row r="21680">
      <c r="A21680" t="inlineStr">
        <is>
          <t>vorspannen</t>
        </is>
      </c>
      <c r="B21680" t="inlineStr"/>
      <c r="C21680" t="inlineStr"/>
      <c r="D21680" t="inlineStr">
        <is>
          <t>hướng, gây thành kiến, ảnh hưởng đến - đóng yên cương, khai thác để sản xuất điện</t>
        </is>
      </c>
    </row>
    <row r="21681">
      <c r="A21681" t="inlineStr">
        <is>
          <t>Vorspannung</t>
        </is>
      </c>
      <c r="B21681" t="inlineStr"/>
      <c r="C21681" t="inlineStr"/>
      <c r="D21681" t="inlineStr">
        <is>
          <t>độ xiên, dốc, nghiêng, đường chéo, khuynh hướng, sự thiên về, thành kiến, thế hiệu dịch</t>
        </is>
      </c>
    </row>
    <row r="21682">
      <c r="A21682" t="inlineStr">
        <is>
          <t>Vorspeise</t>
        </is>
      </c>
      <c r="B21682" t="inlineStr"/>
      <c r="C21682" t="inlineStr"/>
      <c r="D21682" t="inlineStr">
        <is>
          <t>rượu khai vị, món ăn khai vị, cái kích thích cho sự thèm ăn, cái làm cho ăn ngon miệng - người ra lệnh xuất phát, đấu thủ xuất phát trong cuộc đua, nhân viên điều độ, bộ khởi động</t>
        </is>
      </c>
    </row>
    <row r="21683">
      <c r="A21683" t="inlineStr">
        <is>
          <t>vorspiegeln</t>
        </is>
      </c>
      <c r="B21683" t="inlineStr"/>
      <c r="C21683" t="inlineStr"/>
      <c r="D21683" t="inlineStr">
        <is>
          <t>bịp, lừa bịp = jemandem etwas vorspiegeln +</t>
        </is>
      </c>
    </row>
    <row r="21684">
      <c r="A21684" t="inlineStr">
        <is>
          <t>Vorspiel</t>
        </is>
      </c>
      <c r="B21684" t="inlineStr"/>
      <c r="C21684" t="inlineStr"/>
      <c r="D21684" t="inlineStr">
        <is>
          <t>sự đàm phán, sự thương lượng, số nhiều) lời đề nghị, khúc mở màn - lời tựa, lời nói đầu, lời mở đầu - cái mở đầu, buổi diễn mở đầu, màn giáo đầu, sự kiện mở đầu, việc mở đầu, hành động mở đầu, khúc dạo - đoạn mở đầu ), việc làm mở đầu = das freie Vorspiel +</t>
        </is>
      </c>
    </row>
    <row r="21685">
      <c r="A21685" t="inlineStr">
        <is>
          <t>vorsprechen</t>
        </is>
      </c>
      <c r="B21685" t="inlineStr"/>
      <c r="C21685" t="inlineStr"/>
      <c r="D21685" t="inlineStr">
        <is>
          <t>thử giọng, tổ chức một buổi hát thử giọng - tuyên bố, phát âm, đọc, tỏ ý = vorsprechen + = vorsprechen + = jemandem vorsprechen + = bei jemanden vorsprechen +</t>
        </is>
      </c>
    </row>
    <row r="21686">
      <c r="A21686" t="inlineStr">
        <is>
          <t>Vorspringen</t>
        </is>
      </c>
      <c r="B21686" t="inlineStr"/>
      <c r="C21686" t="inlineStr"/>
      <c r="D21686" t="inlineStr">
        <is>
          <t>tình trạng lồi lên, tình trạng nhô lên, chỗ lồi lên, chỗ nhô lên, sự chú ý đặc biệt, sự nổi bật, sự xuất chúng, sự lỗi lạc</t>
        </is>
      </c>
    </row>
    <row r="21687">
      <c r="A21687" t="inlineStr">
        <is>
          <t>vorspringen</t>
        </is>
      </c>
      <c r="B21687" t="inlineStr"/>
      <c r="C21687" t="inlineStr"/>
      <c r="D21687" t="inlineStr">
        <is>
          <t>kéo ra, lôi ra, làm thò ra, làm lồi ra, làm nhô ra, gò ép, bắt phải theo, bắt phải chịu, thò ra, nhô ra, lồi ra = vorspringen + = vorspringen +</t>
        </is>
      </c>
    </row>
    <row r="21688">
      <c r="A21688" t="inlineStr">
        <is>
          <t>vorspringend</t>
        </is>
      </c>
      <c r="B21688" t="inlineStr"/>
      <c r="C21688" t="inlineStr"/>
      <c r="D21688" t="inlineStr">
        <is>
          <t>có mỏ, khoằm, nhô ra - lồi ra - lồi lên, nhô lên, đáng chú ý, nổi bật, xuất chúng, lỗi lạc, nổi tiếng - thò ra</t>
        </is>
      </c>
    </row>
    <row r="21689">
      <c r="A21689" t="inlineStr">
        <is>
          <t>Vorsprung</t>
        </is>
      </c>
      <c r="B21689" t="inlineStr"/>
      <c r="C21689" t="inlineStr"/>
      <c r="D21689" t="inlineStr">
        <is>
          <t>sự tiến lên, sự tiến tới, sự tiến bộ, sự đề bạt, sự thăng, chức, sự tăng giá, tiền đặt trước, tiền trả trước, tiền cho vay, sự theo đuổi, sự làm thân, sự sớm pha - sự nhảy, bước nhảy, sự giật mình, cái giật mình, mê sảng rượu, sự tăng đột ngột, sự thay đổi đột ngột, sự chuyển đột ngột, chỗ hẫng, chỗ hổng, chỗ trống, vật chướng ngại phải nhảy qua - nước cờ ăn quân, dòng ghi trang tiếp theo - phần lòi ra, phần nhô ra, phần thò ra - sự phóng ra, sự bắn ra, phép chiếu, sự chiếu, hình chiếu, sự chiếu phim, sự nhô ra, sự lồi ra, chỗ nhô ra, chỗ lồi ra, sự đặt kế hoạch, sự đặt đề án, sự hiện hình, sự hình thành cụ thể - tình trạng lồi lên, tình trạng nhô lên, chỗ lồi lên, chỗ nhô lên, sự chú ý đặc biệt, sự nổi bật, sự xuất chúng, sự lỗi lạc - lúc bắt đầu, buổi đầu, dị bắt đầu, cơ hội bắt đầu, sự khởi hành, sự ra đi, sự lên đường, chỗ khởi hành, chỗ xuất phát, giờ xuất phát, lệnh bắt đầu, lệnh xuất phát, sự giật nảy người - sự chấp, thế lợi - sự phồng ra, sự căng, sự sưng lên, sự tấy lên, nước sông lên to = der Vorsprung + = der Vorsprung + = der Vorsprung + = mit großem Vorsprung gewinnen + = jemandem einen Vorsprung abgewinnen +</t>
        </is>
      </c>
    </row>
    <row r="21690">
      <c r="A21690" t="inlineStr">
        <is>
          <t>Vorstadt</t>
        </is>
      </c>
      <c r="B21690" t="inlineStr"/>
      <c r="C21690" t="inlineStr"/>
      <c r="D21690" t="inlineStr">
        <is>
          <t>ngoại ô</t>
        </is>
      </c>
    </row>
    <row r="21691">
      <c r="A21691" t="inlineStr">
        <is>
          <t>Vorstand</t>
        </is>
      </c>
      <c r="B21691" t="inlineStr"/>
      <c r="C21691" t="inlineStr"/>
      <c r="D21691" t="inlineStr">
        <is>
          <t>chủ tịch, người chủ toạ, người cho thuê ghế lăn, người đẩy ghế lăn, người khiêng kiệu - chức giám đốc, ban giám đốc</t>
        </is>
      </c>
    </row>
    <row r="21692">
      <c r="A21692" t="inlineStr">
        <is>
          <t>Vorstandsvorsitzende</t>
        </is>
      </c>
      <c r="B21692" t="inlineStr"/>
      <c r="C21692" t="inlineStr"/>
      <c r="D21692" t="inlineStr">
        <is>
          <t>chủ tịch, người chủ toạ, người cho thuê ghế lăn, người đẩy ghế lăn, người khiêng kiệu</t>
        </is>
      </c>
    </row>
    <row r="21693">
      <c r="A21693" t="inlineStr">
        <is>
          <t>Vorstehen</t>
        </is>
      </c>
      <c r="B21693" t="inlineStr"/>
      <c r="C21693" t="inlineStr"/>
      <c r="D21693" t="inlineStr">
        <is>
          <t>chỗ lồi lên, chỗ nhô lên, u lồi = das Vorstehen +</t>
        </is>
      </c>
    </row>
    <row r="21694">
      <c r="A21694" t="inlineStr">
        <is>
          <t>vorstehen</t>
        </is>
      </c>
      <c r="B21694" t="inlineStr"/>
      <c r="C21694" t="inlineStr"/>
      <c r="D21694" t="inlineStr">
        <is>
          <t>phóng, chiếu ra, chiếu, đặt kế hoạch, thảo kế hoạch, làm đề án, nhô ra, lồi ra, diễn đạt rõ ý, diễn xuất rõ ý - kéo ra, lôi ra, làm thò ra, làm lồi ra, làm nhô ra, gò ép, bắt phải theo, bắt phải chịu, thò ra = vorstehen + = vorstehen +</t>
        </is>
      </c>
    </row>
    <row r="21695">
      <c r="A21695" t="inlineStr">
        <is>
          <t>vorstehend</t>
        </is>
      </c>
      <c r="B21695" t="inlineStr"/>
      <c r="C21695" t="inlineStr"/>
      <c r="D21695" t="inlineStr">
        <is>
          <t>trên đầu, trên đỉnh đầu, ở trên, trên thiên đường, lên trên, ngược dòng, lên gác, trên, hơn, quá, vượt, cao hơn, kể trên, nói trên - cheo leo, nhô ra, cau lại có vẻ đe doạ, rậm như sâu róm - trước - lồi ra - lồi lên, nhô lên, đáng chú ý, nổi bật, xuất chúng, lỗi lạc, nổi tiếng - thò ra</t>
        </is>
      </c>
    </row>
    <row r="21696">
      <c r="A21696" t="inlineStr">
        <is>
          <t>Vorsteher</t>
        </is>
      </c>
      <c r="B21696" t="inlineStr"/>
      <c r="C21696" t="inlineStr"/>
      <c r="D21696" t="inlineStr">
        <is>
          <t>thủ lĩnh, lãnh tụ, người đứng đầu, trưởng, ông sếp, ông chủ - chủ, chủ nhân, thuyền trưởng, thầy, thầy giáo, Chúa Giê-xu, cậu - giám đốc, hiệu trưởng, chủ mướn, chủ thuê, người uỷ nhiệm, người đọ súng tay đôi, thủ phạm chính, tiền vốn, vốn chính, vốn nguyên thuỷ, xà cái, xà chính - dân phòng, cai, người quản lý, tổng đốc, thống đốc, người coi nơi cấm săn bắn game warden), người gác, người trông nom</t>
        </is>
      </c>
    </row>
    <row r="21697">
      <c r="A21697" t="inlineStr">
        <is>
          <t>Vorstehhund</t>
        </is>
      </c>
      <c r="B21697" t="inlineStr"/>
      <c r="C21697" t="inlineStr"/>
      <c r="D21697" t="inlineStr">
        <is>
          <t>quái vật sư tử đầu chim griffin), giống chó grifông = der Vorstehhund +</t>
        </is>
      </c>
    </row>
    <row r="21698">
      <c r="A21698" t="inlineStr">
        <is>
          <t>vorstellbar</t>
        </is>
      </c>
      <c r="B21698" t="inlineStr"/>
      <c r="C21698" t="inlineStr"/>
      <c r="D21698" t="inlineStr">
        <is>
          <t>có thể hiểu được, có thể nhận thức được, có thể tưởng tượng được - = vorstellbar + = nicht vorstellbar +</t>
        </is>
      </c>
    </row>
    <row r="21699">
      <c r="A21699" t="inlineStr">
        <is>
          <t>Vorstellen</t>
        </is>
      </c>
      <c r="B21699" t="inlineStr"/>
      <c r="C21699" t="inlineStr"/>
      <c r="D21699" t="inlineStr">
        <is>
          <t>sự giới thiệu, lời giới thiệu, sự đưa vào, sự đưa ra nghị viện, sự bước đầu làm quen cho, sự khai tâm, sự vỡ lòng, lời mở đầu, lời tựa, đoạn mở đầu, khúc mở đầu, nhạc mở đầu</t>
        </is>
      </c>
    </row>
    <row r="21700">
      <c r="A21700" t="inlineStr">
        <is>
          <t>vorstellen</t>
        </is>
      </c>
      <c r="B21700" t="inlineStr"/>
      <c r="C21700" t="inlineStr"/>
      <c r="D21700" t="inlineStr">
        <is>
          <t>giới thiệu, bước đầu làm quen cho, khai tâm cho, vỡ lòng cho, mở đầu - đưa ra, bày ra, lộ ra, giơ ra, phô ra, đưa, trình, nộp, dâng, bày tỏ, trình bày, biểu thị, trình diễn, cho ra mắt, đưa vào yết kiến, đưa vào bệ kiến, tiến cử, biếu tặng, giơ ngắm, bồng chào - tiêu biểu cho, tượng trưng cho, tương ứng với, thay mặt, đại diện, miêu tả, hình dung, đóng, diễn, cho là = vorstellen + = sich vorstellen + = sich etwas vorstellen + = sich lebhaft vorstellen + = was soll das vorstellen? + = jemandem etwas vorstellen + = sich jemanden vorstellen, wie er etwas tut +</t>
        </is>
      </c>
    </row>
    <row r="21701">
      <c r="A21701" t="inlineStr">
        <is>
          <t>vorstellend</t>
        </is>
      </c>
      <c r="B21701" t="inlineStr"/>
      <c r="C21701" t="inlineStr"/>
      <c r="D21701" t="inlineStr">
        <is>
          <t>miêu tả, biểu hiện, tiêu biểu, tượng trưng, đại diện, đại nghị, biểu diễn</t>
        </is>
      </c>
    </row>
    <row r="21702">
      <c r="A21702" t="inlineStr">
        <is>
          <t>Vorstellung</t>
        </is>
      </c>
      <c r="B21702" t="inlineStr"/>
      <c r="C21702" t="inlineStr"/>
      <c r="D21702" t="inlineStr">
        <is>
          <t>sự kết hợp, sự liên hợp, sự liên kết, sự liên đới, sự kết giao, sự giao thiệp, sự liên tưởng, hội, hội liên hiệp, đoàn thể, công ty, quần hợp, môn bóng đá association foot-ball) - quan niệm, nhận thức, khái niệm, sự thai nghén trong óc, sự hình thành trong óc, sự thụ thai - tư tưởng, ý tưởng, ý nghĩ, ý kiến, ý niệm, sự hiểu biết qua, sự hình dung, sự tưởng tượng, điều tưởng tượng, ý định, kế hoạch hành động, ý đồ, mẫu mực lý tưởng, ý niệm của lý trí - đối tượng trực tiếp của nhận thức - hình, hình ảnh, ảnh, vật giống hệt, người giống hệt, hình tượng, tượng, thần tượng, thánh tượng, tượng trưng, điển hình, hiện thân - sức tưởng tượng, trí tưởng tượng, khả năng hư cấu, khả năng sáng tạo - sự gặp gỡ, sự gặp mặt, cuộc nói chuyện riêng, cuộc phỏng vấn, bài phỏng vấn - sự giới thiệu, lời giới thiệu, sự đưa vào, sự đưa ra nghị viện, sự bước đầu làm quen cho, sự khai tâm, sự vỡ lòng, lời mở đầu, lời tựa, đoạn mở đầu, khúc mở đầu, nhạc mở đầu - sự làm, sự thực hiện, sự thi hành, sự cử hành, sự hoàn thành, việc diễn, việc đóng, cuộc biểu diễn, kỳ công, thành tích, hiệu suất, đặc tính, đặc điểm bay - sự bày ra, sự phô ra, sự trình ra, sự trình diễn, sự đưa vào yết kiến, sự đưa vào bệ kiến, sự biếu, sự tặng, quà biếu, đồ tặng - sự tiêu biểu, sự tượng trưng, sự đại diện, sự thay mặt, những người đại diện, sự miêu tả, sự đóng, sự diễn, số nhiều) lời phản kháng, sự biểu diễn - sự bày tỏ, sự trưng bày, cuộc triển lãm, sự phô trương, sự khoe khoang, bề ngoài, hình thức, sự giả đò, sự giả bộ, cơ hội, dịp, nước đầu ối, việc, công việc kinh doanh, việc làm ăn - trận đánh, chiến dịch - thuyết, học thuyết, thuyết riêng, lý thuyết, lý luận, nguyên lý = die Vorstellung + = die Vorstellung + = die Vorstellung ist aus + = die lebendige Vorstellung + = eine bloße Vorstellung + = die anschauliche Vorstellung + = die improvisierte Vorstellung + = eine Vorstellung geben von + = die Vorstellung beginnt um acht + = sich eine Vorstellung machen + = anschließend an die Vorstellung + = eine außerordentliche gute Vorstellung + = von etwas eine falsche Vorstellung haben + = eine allgemeine Vorstellung von etwas haben +</t>
        </is>
      </c>
    </row>
    <row r="21703">
      <c r="A21703" t="inlineStr">
        <is>
          <t>Vorstellungen</t>
        </is>
      </c>
      <c r="B21703" t="inlineStr"/>
      <c r="C21703" t="inlineStr"/>
      <c r="D21703" t="inlineStr">
        <is>
          <t>quở trách, khiển trách, khuyên can, can gián, phản đối, phản kháng = Vorstellungen machend + = die dringlichen Vorstellungen +</t>
        </is>
      </c>
    </row>
    <row r="21704">
      <c r="A21704" t="inlineStr">
        <is>
          <t>vorstrecken</t>
        </is>
      </c>
      <c r="B21704" t="inlineStr"/>
      <c r="C21704" t="inlineStr"/>
      <c r="D21704" t="inlineStr">
        <is>
          <t>đưa lên, đưa ra phía trước, đề xuất, đưa ra, đề bạt, thăng chức, làm cho tiến bộ, làm tiến mau, thúc đẩy, tăng, tăng lên, trả trước, đặt trước, cho vay, tiến lên, tiến tới, tiến bộ = vorstrecken +</t>
        </is>
      </c>
    </row>
    <row r="21705">
      <c r="A21705" t="inlineStr">
        <is>
          <t>vorteilhaft</t>
        </is>
      </c>
      <c r="B21705" t="inlineStr"/>
      <c r="C21705" t="inlineStr"/>
      <c r="D21705" t="inlineStr">
        <is>
          <t>có lợi, thuận lợi - có ích, tốt, sinh hoa lợi - có thiện chí, thuận, tán thành, hứa hẹn tốt, có triển vọng - sinh lãi, mang lợi - dùng được, làm ăn được, cừ, thạo dùng = etwas vorteilhaft verkaufen + = es hat sich vorteilhaft für ihn ausgewirkt +</t>
        </is>
      </c>
    </row>
    <row r="21706">
      <c r="A21706" t="inlineStr">
        <is>
          <t>Vortrag</t>
        </is>
      </c>
      <c r="B21706" t="inlineStr"/>
      <c r="C21706" t="inlineStr"/>
      <c r="D21706" t="inlineStr">
        <is>
          <t>bài thuyết trình, bài diễn thuyết, bài nghị luận, bài luận văn, bài giảng đạo, cuộc nói chuyện, cuộc đàm luận - cách nói, cách đọc, cách ngâm thơ, thuật nói, thuật đọc, thuật ngâm thơ - sự thực hiện, sự thi hành, sự thừa hành, sự chấp hành, sự thể hiện, sự biểu diễn, sự làm thủ tục để cho có giá trị, sự hành hình, sức phá hoại, sức tàn phá sức làm chết mê chết mệt - giấy, giấy tờ, giấy má, báo, bạc giấy paper money), hối phiếu, gói giấy, túi giấy, giấy vào cửa không mất tiền, vé mời, đề bài thi - sự làm, sự cử hành, sự hoàn thành, việc diễn, việc đóng, cuộc biểu diễn, kỳ công, thành tích, hiệu suất, đặc tính, đặc điểm bay - sự kể lại, sự thuật lại, sự kể lể, chuyện kể lại, chuyện thuật lại, sự ngâm, sự bình, cuộc biểu diễn độc tấu, đoạn văn kiện kể lại sự kiện - sự ngâm thơ, sự kể chuyện, sự đọc thuộc lòng, bài học thuộc lòng - lời nói, cuộc chuyện trò, cuộc mạn đàm, bài nói chuyện, tin đồn, lời xì xào bàn tán, cuộc đàm phán, cuộc thương lượng = der Vortrag + = einen Vortrag halten + = einen Vortrag halten +</t>
        </is>
      </c>
    </row>
    <row r="21707">
      <c r="A21707" t="inlineStr">
        <is>
          <t>Vortragen</t>
        </is>
      </c>
      <c r="B21707" t="inlineStr"/>
      <c r="C21707" t="inlineStr"/>
      <c r="D21707" t="inlineStr">
        <is>
          <t>sự kể lại, sự thuật lại, sự kể lể, chuyện kể lại, chuyện thuật lại, sự ngâm, sự bình, cuộc biểu diễn độc tấu, đoạn văn kiện kể lại sự kiện</t>
        </is>
      </c>
    </row>
    <row r="21708">
      <c r="A21708" t="inlineStr">
        <is>
          <t>vortragen</t>
        </is>
      </c>
      <c r="B21708" t="inlineStr"/>
      <c r="C21708" t="inlineStr"/>
      <c r="D21708" t="inlineStr">
        <is>
          <t>bình, ngâm, nói hùng hồn, diễn thuyết hùng hồn, thoá mạ, lớn tiếng chửi bới - thực hiện, thi hành, thừa hành, chấp hành, thể hiện, biểu diễn, làm thủ tục để cho có giá trị, hành hình - cho, biếu, tặng, ban, sinh ra, đem lại, nêu cho, đưa cho, trao cho, đem cho, chuyển cho, truyền cho, làm lây sang, trả, trao đổi, làm cho, gây ra, cống hiến, hiến dâng, ham mê - miệt mài, chuyên tâm, tổ chức, mở, thết, diễn, đóng, hát dạo, tan, vỡ, sụp đổ, lún xuống, trĩu xuống, có thể nhún nhẩy, co giãn, quay ra, nhìn ra, dẫn, chỉ, đưa ra, để lộ ra, đồng ý, thoả thuận, nhường, nhượng bộ - coi như, cho là, cho rằng, quyết định xử - chơi, nô đùa, đùa giỡn, đánh, thổi ..., đá..., chơi được, đánh bạc, đóng trong kịch, tuồng...), nã vào, phun vào, giỡn, lung linh, lấp lánh, óng ánh, lóng lánh, chập chờn, nhấp nhô, xử sự - ăn ở, chạy, chuyển vận, vận hành, xoay dễ dàng..., nghỉ việc, không làm việc, kéo, thổi..., đánh ra, đi, thi đấu với, đấu, chọn vào chơi..., cho vào chơi..., đóng vai, giả làm, xử sự như là, làm chơi - xỏ chơi, nả, chiếu, phun, giật, giật dây câu cho mệt - kể lại, thuật lại, kể lể, kể lại trong một văn kiện, đọc thuộc lòng, ngâm thơ, kể chuyện = vortragen + = vortragen + = vortragen +</t>
        </is>
      </c>
    </row>
    <row r="21709">
      <c r="A21709" t="inlineStr">
        <is>
          <t>Vortragsfolge</t>
        </is>
      </c>
      <c r="B21709" t="inlineStr"/>
      <c r="C21709" t="inlineStr"/>
      <c r="D21709" t="inlineStr">
        <is>
          <t>chương trình, cương lĩnh</t>
        </is>
      </c>
    </row>
    <row r="21710">
      <c r="A21710" t="inlineStr">
        <is>
          <t>Vortragskunst</t>
        </is>
      </c>
      <c r="B21710" t="inlineStr"/>
      <c r="C21710" t="inlineStr"/>
      <c r="D21710" t="inlineStr">
        <is>
          <t>cách nói, cách đọc, cách ngâm thơ, thuật nói, thuật đọc, thuật ngâm thơ</t>
        </is>
      </c>
    </row>
    <row r="21711">
      <c r="A21711" t="inlineStr">
        <is>
          <t>Vortragssaal</t>
        </is>
      </c>
      <c r="B21711" t="inlineStr"/>
      <c r="C21711" t="inlineStr"/>
      <c r="D21711" t="inlineStr">
        <is>
          <t>vườn Ly-xi-um, nơi học tập, tổ chức truyền bá văn học nghệ thuật</t>
        </is>
      </c>
    </row>
    <row r="21712">
      <c r="A21712" t="inlineStr">
        <is>
          <t>Vortrefflichkeit</t>
        </is>
      </c>
      <c r="B21712" t="inlineStr"/>
      <c r="C21712" t="inlineStr"/>
      <c r="D21712" t="inlineStr">
        <is>
          <t>sự trội hơn, sự xuất sắc, sự ưu tú, tính ưu tú, điểm trội, sở trường - nét thanh, vẻ thanh tú, dáng thanh tú, sự thấm thía, tính tuyệt, tính ngon tuyệt, tính sắc, tính tế nhị, tính nhạy, tính tinh, tính thính - sự hiếm có, sự ít c - tính siêu việt, tính hơn hẳn, sự siêu nghiệm</t>
        </is>
      </c>
    </row>
    <row r="21713">
      <c r="A21713" t="inlineStr">
        <is>
          <t>vortreiben</t>
        </is>
      </c>
      <c r="B21713" t="inlineStr"/>
      <c r="C21713" t="inlineStr"/>
      <c r="D21713" t="inlineStr">
        <is>
          <t>trôi giạt, bị cuốn đi, chất đống lê, buông trôi, để mặc cho trôi đi, có thái độ thụ động, phó mặc cho số phận, trôi đi, trôi qua, theo chiều hướng, hướng theo, làm trôi giạt - cuốn đi, thổi thành đông, phủ đầy những đống cát, phủ đầy những đống tuyết, đục lỗ, đột lỗ, khoan rộng lỗ = vortreiben +</t>
        </is>
      </c>
    </row>
    <row r="21714">
      <c r="A21714" t="inlineStr">
        <is>
          <t>vortreten</t>
        </is>
      </c>
      <c r="B21714" t="inlineStr"/>
      <c r="C21714" t="inlineStr"/>
      <c r="D21714" t="inlineStr">
        <is>
          <t>phóng, chiếu ra, chiếu, đặt kế hoạch, thảo kế hoạch, làm đề án, nhô ra, lồi ra, diễn đạt rõ ý, diễn xuất rõ ý - kéo ra, lôi ra, làm thò ra, làm lồi ra, làm nhô ra, gò ép, bắt phải theo, bắt phải chịu, thò ra = vortreten +</t>
        </is>
      </c>
    </row>
    <row r="21715">
      <c r="A21715" t="inlineStr">
        <is>
          <t>Vortritt</t>
        </is>
      </c>
      <c r="B21715" t="inlineStr"/>
      <c r="C21715" t="inlineStr"/>
      <c r="D21715" t="inlineStr">
        <is>
          <t>tình trạng ở trước, quyền ở trước, quyền được trước, quyền ưu tiên, sự đi ngược - quyền đi trước, quyền đứng trước, địa vị cao hơn, địa vị trên = jemandem den Vortritt lassen + = den Vortritt vor jemanden haben +</t>
        </is>
      </c>
    </row>
    <row r="21716">
      <c r="A21716" t="inlineStr">
        <is>
          <t>Vorurteil</t>
        </is>
      </c>
      <c r="B21716" t="inlineStr"/>
      <c r="C21716" t="inlineStr"/>
      <c r="D21716" t="inlineStr">
        <is>
          <t>nhận thức trước, điều tưởng tượng trước, ý định trước, định kiến, thành kiến - thiên kiến, mối hại, mối tổn hại, mối thiệt hại - mối bận tâm, mối lo lắng, mối ưu tư, sự giữ chỗ trước, sự chiếm chỗ trước, việc phải làm trước, việc phải bận tâm = das Vorurteil + = das Vorurteil +</t>
        </is>
      </c>
    </row>
    <row r="21717">
      <c r="A21717" t="inlineStr">
        <is>
          <t>vorurteilsfrei</t>
        </is>
      </c>
      <c r="B21717" t="inlineStr"/>
      <c r="C21717" t="inlineStr"/>
      <c r="D21717" t="inlineStr">
        <is>
          <t>được làm sáng tỏ, được mở mắt, được giải thoát khỏi sự ngu dốt, được giải thoát khỏi sự mê tín... - không thành kiến, không thiên vị - vô tư, khách quan</t>
        </is>
      </c>
    </row>
    <row r="21718">
      <c r="A21718" t="inlineStr">
        <is>
          <t>vorurteilslos</t>
        </is>
      </c>
      <c r="B21718" t="inlineStr"/>
      <c r="C21718" t="inlineStr"/>
      <c r="D21718" t="inlineStr">
        <is>
          <t>rộng rãi, hào phóng, không hẹp hòi, không thành kiến, nhiều, rộng râi, đầy đủ, tự do - không thiên vị - vô tư, khách quan</t>
        </is>
      </c>
    </row>
    <row r="21719">
      <c r="A21719" t="inlineStr">
        <is>
          <t>Vorurteilslosigkeit</t>
        </is>
      </c>
      <c r="B21719" t="inlineStr"/>
      <c r="C21719" t="inlineStr"/>
      <c r="D21719" t="inlineStr">
        <is>
          <t>tính rộng rãi, tính hoà phóng, tính hẹp hòi, tính không thành kiến, tư tưởng tự do, tư tưởng không câu nệ, món quà hậu</t>
        </is>
      </c>
    </row>
    <row r="21720">
      <c r="A21720" t="inlineStr">
        <is>
          <t>vorverdichten</t>
        </is>
      </c>
      <c r="B21720" t="inlineStr"/>
      <c r="C21720" t="inlineStr"/>
      <c r="D21720" t="inlineStr">
        <is>
          <t>tăng nạp</t>
        </is>
      </c>
    </row>
    <row r="21721">
      <c r="A21721" t="inlineStr">
        <is>
          <t>Vorverkauf</t>
        </is>
      </c>
      <c r="B21721" t="inlineStr"/>
      <c r="C21721" t="inlineStr"/>
      <c r="D21721">
        <f> im Vorverkauf erhältlich + = Karten im Vorverkauf holen +</f>
        <v/>
      </c>
    </row>
    <row r="21722">
      <c r="A21722" t="inlineStr">
        <is>
          <t>Vorwahl</t>
        </is>
      </c>
      <c r="B21722" t="inlineStr"/>
      <c r="C21722" t="inlineStr"/>
      <c r="D21722" t="inlineStr">
        <is>
          <t>bộ luật, luật, điều lệ, luật lệ, quy tắc, đạo lý, mã, mật mã = die Vorwahl +</t>
        </is>
      </c>
    </row>
    <row r="21723">
      <c r="A21723" t="inlineStr">
        <is>
          <t>Vorwand</t>
        </is>
      </c>
      <c r="B21723" t="inlineStr"/>
      <c r="C21723" t="inlineStr"/>
      <c r="D21723" t="inlineStr">
        <is>
          <t>bức màn che, mành mành, rèm, miếng che mắt, cớ, bề ngoài giả dối, chầu rượu bí tỉ, luỹ chắn, công sự, những người mù - màu, sắc, màu sắc, thuốc vẽ, thuốc màu, nghệ thuật vẽ màu, nước da, sắc da, vẻ, sắc thái, nét, cờ, màu cờ, sắc áo - lời xin lỗi, lý do để xin lỗi, lời bào chữa, lý do để bào chữa, sự miễn cho, sự tha cho - đòn nhử, ngón nhử, sự giả vờ, sự giả cách - mạng che mặt của phụ nữ ngày xưa, mặt nạ &amp; ), mặt nạ phòng độc - lời tự bào chữa, lời tự biện hộ, sự cãi, sự biện hộ, sự yêu cầu, sự cầu xin, việc kiện, sự tố tụng - sự làm ra vẻ, sự giả đò, sự giả bộ, lý do không thành thật, điều đòi hỏi, điều yêu sách, điều kỳ vọng, tính tự phụ, tính khoe khoang - lý do, cớ thoái thác - sự lẩn tránh, luận điệu lẩn tránh, sự dùng luận điệu lẩn tránh = der Vorwand + = unter dem Vorwand + = unter dem Vorwand, daß + = unter dem Vorwand zu arbeiten +</t>
        </is>
      </c>
    </row>
    <row r="21724">
      <c r="A21724" t="inlineStr">
        <is>
          <t>Vorwarnung</t>
        </is>
      </c>
      <c r="B21724" t="inlineStr"/>
      <c r="C21724" t="inlineStr"/>
      <c r="D21724" t="inlineStr">
        <is>
          <t>sự khiển trách, sự quở mắng, sự la rầy, sự răn bảo lời khuyên răn, lời khuyên nhủ, lời động viên, sự cảnh cáo, lời cảnh cáo, sự nhắc nhở, lời nhắc nhở</t>
        </is>
      </c>
    </row>
    <row r="21725">
      <c r="A21725" t="inlineStr">
        <is>
          <t>Vorwegnahme</t>
        </is>
      </c>
      <c r="B21725" t="inlineStr"/>
      <c r="C21725" t="inlineStr"/>
      <c r="D21725"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t>
        </is>
      </c>
    </row>
    <row r="21726">
      <c r="A21726" t="inlineStr">
        <is>
          <t>vorwegnehmen</t>
        </is>
      </c>
      <c r="B21726" t="inlineStr"/>
      <c r="C21726" t="inlineStr"/>
      <c r="D21726" t="inlineStr">
        <is>
          <t>dùng trước, hưởng trước, thấy trước, biết trước, đoán trước, dè trước, chặn trước, liệu trước, lường trước, làm trước, nói trước, làm cho nhanh, làm cho chóng, thúc đẩy, thảo luận trước - xem xét trước, mong đợi, chờ đợi - chận trước, đón đầu, giải quyết sớm, đầu cơ tích trữ</t>
        </is>
      </c>
    </row>
    <row r="21727">
      <c r="A21727" t="inlineStr">
        <is>
          <t>vorweisen</t>
        </is>
      </c>
      <c r="B21727" t="inlineStr"/>
      <c r="C21727" t="inlineStr"/>
      <c r="D21727" t="inlineStr">
        <is>
          <t>cho xem, cho thấy, trưng bày, đưa cho xem, tỏ ra, tỏ rõ, chỉ, bảo, dạy, dẫn, dắt, hiện ra, xuất hiện, trông rõ, ra trước công chúng, ló mặt, lòi ra</t>
        </is>
      </c>
    </row>
    <row r="21728">
      <c r="A21728" t="inlineStr">
        <is>
          <t>vorwiegen</t>
        </is>
      </c>
      <c r="B21728" t="inlineStr"/>
      <c r="C21728" t="inlineStr"/>
      <c r="D21728" t="inlineStr">
        <is>
          <t>nặng hơn, trội hơn, có thế hơn, có ưu thế, nghiêng về một bên</t>
        </is>
      </c>
    </row>
    <row r="21729">
      <c r="A21729" t="inlineStr">
        <is>
          <t>vorwiegend</t>
        </is>
      </c>
      <c r="B21729" t="inlineStr"/>
      <c r="C21729" t="inlineStr"/>
      <c r="D21729" t="inlineStr">
        <is>
          <t>người đứng đầu, hợp với thủ lĩnh, trước nhất, nhất là, chủ yếu là - chính, chủ yếu, phần lớn - chiếm ưu thế, trội hơn hẳn - nặng hơn, trội hơn, có ưu thế, có quyền thế lớn hơn</t>
        </is>
      </c>
    </row>
    <row r="21730">
      <c r="A21730" t="inlineStr">
        <is>
          <t>vorwitzig</t>
        </is>
      </c>
      <c r="B21730" t="inlineStr"/>
      <c r="C21730" t="inlineStr"/>
      <c r="D21730" t="inlineStr">
        <is>
          <t>ở trước, phía trước, tiến lên, tiến về phía trước, tiến bộ, tiên tiến, chín sớm, đến sớm, sớm biết, sớm khôn, trước, sốt sắng, ngạo mạn, xấc xược, về tương lai, về sau này, về phía trước - lên phía trước, ở phía mũi tàu, về phía mũi tàu - sỗ sàng, thiếu lịch sự, hoạt bát, nhanh nhẩu, khoẻ mạnh</t>
        </is>
      </c>
    </row>
    <row r="21731">
      <c r="A21731" t="inlineStr">
        <is>
          <t>Vorwort</t>
        </is>
      </c>
      <c r="B21731" t="inlineStr"/>
      <c r="C21731" t="inlineStr"/>
      <c r="D21731" t="inlineStr">
        <is>
          <t>lời tựa, lời nói đầu - lời mở đầu - đoạn mở đầu ), việc làm mở đầu, sự kiện mở đầu = mit einem Vorwort versehen +</t>
        </is>
      </c>
    </row>
    <row r="21732">
      <c r="A21732" t="inlineStr">
        <is>
          <t>Vorwurf</t>
        </is>
      </c>
      <c r="B21732" t="inlineStr"/>
      <c r="C21732" t="inlineStr"/>
      <c r="D21732" t="inlineStr">
        <is>
          <t>sự buộc tội, sự làm cho liên luỵ - sự khiển trách, sự quở trách, lời khiển trách, lời quở trách - sự trách mắng, lời trách mắng, điều sỉ nhục, điều nhục nhâ, điều đáng xấu hổ - sự mắng mỏ, lời mắng mỏ - điều xấu hổ, điều nhục nhã, sự nói xấu, sự gièm pha, vết bẩn, vết nhơ, chữ viết líu nhíu, sự nói líu nhíu, sự nói lắp, hát nhịu, luyến âm - sự mắng nhiếc, lời mắng nhiếc = der Vorwurf +</t>
        </is>
      </c>
    </row>
    <row r="21733">
      <c r="A21733" t="inlineStr">
        <is>
          <t>vorwurfsvoll</t>
        </is>
      </c>
      <c r="B21733" t="inlineStr"/>
      <c r="C21733" t="inlineStr"/>
      <c r="D21733" t="inlineStr">
        <is>
          <t>cũ, không hợp thời trang, nệ cổ, lạc hậu, hủ lậu - trách mắng, quở trách, mắng mỏ, nhục nhã, làm xấu h</t>
        </is>
      </c>
    </row>
    <row r="21734">
      <c r="A21734" t="inlineStr">
        <is>
          <t>Vorzeichen</t>
        </is>
      </c>
      <c r="B21734" t="inlineStr"/>
      <c r="C21734" t="inlineStr"/>
      <c r="D21734" t="inlineStr">
        <is>
          <t>điềm, dấu hiệu báo trước - - điềm báo trước, triệu chứng - dấu, dấu hiệu, ký hiệu, mật hiệu, dấu hiệu biểu hiện, biểu hiện, tượng trưng, điểm, dấu vết, biển hàng, ước hiệu = ohne Vorzeichen + = das böse Vorzeichen + = der Ton ohne Vorzeichen +</t>
        </is>
      </c>
    </row>
    <row r="21735">
      <c r="A21735" t="inlineStr">
        <is>
          <t>vorzeichenlos</t>
        </is>
      </c>
      <c r="B21735" t="inlineStr"/>
      <c r="C21735" t="inlineStr"/>
      <c r="D21735" t="inlineStr">
        <is>
          <t>không đánh dấu, không làm dấu, không ký tên, không ra hiệu, không làm hiệu</t>
        </is>
      </c>
    </row>
    <row r="21736">
      <c r="A21736" t="inlineStr">
        <is>
          <t>vorzeichnen</t>
        </is>
      </c>
      <c r="B21736" t="inlineStr"/>
      <c r="C21736" t="inlineStr"/>
      <c r="D21736" t="inlineStr">
        <is>
          <t>vẽ phác, phác hoạ, phác thảo</t>
        </is>
      </c>
    </row>
    <row r="21737">
      <c r="A21737" t="inlineStr">
        <is>
          <t>Vorzeigen</t>
        </is>
      </c>
      <c r="B21737" t="inlineStr"/>
      <c r="C21737" t="inlineStr"/>
      <c r="D21737" t="inlineStr">
        <is>
          <t>sự đưa ra, sự trình bày, sự sản xuất, sự chế tạo, sự sinh, sản phẩm, tác phẩm, sản lượng, sự bỏ vốn và phương tiện để dựng</t>
        </is>
      </c>
    </row>
    <row r="21738">
      <c r="A21738" t="inlineStr">
        <is>
          <t>vorzeigen</t>
        </is>
      </c>
      <c r="B21738" t="inlineStr"/>
      <c r="C21738" t="inlineStr"/>
      <c r="D21738" t="inlineStr">
        <is>
          <t>chứng minh, giải thích, bày tỏ, biểu lộ, làm thấy rõ, biểu tình, biểu tình tuần hành, biểu dương lực lượng, thao diễn - trình ra, đưa ra, giơ ra, sản xuất, chế tạo, viết ra, xuất bản, gây ra, đem lại, sinh đẻ, kéo dài - cho xem, cho thấy, trưng bày, đưa cho xem, tỏ ra, tỏ rõ, chỉ, bảo, dạy, dẫn, dắt, hiện ra, xuất hiện, trông rõ, ra trước công chúng, ló mặt, lòi ra</t>
        </is>
      </c>
    </row>
    <row r="21739">
      <c r="A21739" t="inlineStr">
        <is>
          <t>Vorzeiger</t>
        </is>
      </c>
      <c r="B21739" t="inlineStr"/>
      <c r="C21739" t="inlineStr"/>
      <c r="D21739" t="inlineStr">
        <is>
          <t>người đem, người mang, người cầm, người khiêng, người vác, người tải, vật sinh lợi nhiều, vật đỡ, cái giá, cái trụ</t>
        </is>
      </c>
    </row>
    <row r="21740">
      <c r="A21740" t="inlineStr">
        <is>
          <t>vorzeitig</t>
        </is>
      </c>
      <c r="B21740" t="inlineStr"/>
      <c r="C21740" t="inlineStr"/>
      <c r="D21740" t="inlineStr">
        <is>
          <t>đẻ non, non yếu, chết non chết yểu, sớm thất bại, không phát triển đầy đủ - sớm, yểu non, hấp tấp, vội vã - không phi mùa, không đúng lúc, không hợp thời</t>
        </is>
      </c>
    </row>
    <row r="21741">
      <c r="A21741" t="inlineStr">
        <is>
          <t>vorziehen</t>
        </is>
      </c>
      <c r="B21741" t="inlineStr"/>
      <c r="C21741" t="inlineStr"/>
      <c r="D21741" t="inlineStr">
        <is>
          <t>thích hơn, ưa hơn, đề bạt, thăng cấp, đưa ra, trình = vorziehen +</t>
        </is>
      </c>
    </row>
    <row r="21742">
      <c r="A21742" t="inlineStr">
        <is>
          <t>Vorzimmer</t>
        </is>
      </c>
      <c r="B21742" t="inlineStr"/>
      <c r="C21742" t="inlineStr"/>
      <c r="D21742" t="inlineStr">
        <is>
          <t>phòng ngoài - tiền sảnh, cổng, đường đi qua, hành lang, tiền đình</t>
        </is>
      </c>
    </row>
    <row r="21743">
      <c r="A21743" t="inlineStr">
        <is>
          <t>Vorzug</t>
        </is>
      </c>
      <c r="B21743" t="inlineStr"/>
      <c r="C21743" t="inlineStr"/>
      <c r="D21743" t="inlineStr">
        <is>
          <t>sự thuận lợi, hoàn cảnh thuận lợi, mối lợi, thế lợi - tính đủ tư cách, tính thích hợp, tính có thể chọn được - giá trị, công, công lao, công trạng, số nhiều) công tội, kẽ phải trái - sự thích hơn, sự ưa hơn, cái được ưa thích hơn, quyền ưu tiên, sự ưu đãi, sự dành ưu tiên - quyền được trước, sự ưu tiên, điều được xét trước hết - đức, đức hạnh, đức tính, tính tốt, trinh tiết, tiết nghĩa, công dụng, tác dụng, hiệu quả, hiệu lực</t>
        </is>
      </c>
    </row>
    <row r="21744">
      <c r="A21744" t="inlineStr">
        <is>
          <t>vorzugsweise</t>
        </is>
      </c>
      <c r="B21744" t="inlineStr"/>
      <c r="C21744" t="inlineStr"/>
      <c r="D21744" t="inlineStr">
        <is>
          <t>hơn, thích hơn, ưa hơn</t>
        </is>
      </c>
    </row>
    <row r="21745">
      <c r="A21745" t="inlineStr">
        <is>
          <t>Vulkan</t>
        </is>
      </c>
      <c r="B21745" t="inlineStr"/>
      <c r="C21745" t="inlineStr"/>
      <c r="D21745" t="inlineStr">
        <is>
          <t>núi lửa = der erloschene Vulkan +</t>
        </is>
      </c>
    </row>
    <row r="21746">
      <c r="A21746" t="inlineStr">
        <is>
          <t>vulkanisch</t>
        </is>
      </c>
      <c r="B21746" t="inlineStr"/>
      <c r="C21746" t="inlineStr"/>
      <c r="D21746" t="inlineStr">
        <is>
          <t>núi lửa, nóng nảy, hung hăng, sục sôi</t>
        </is>
      </c>
    </row>
    <row r="21747">
      <c r="A21747" t="inlineStr">
        <is>
          <t>Vulkanisieren</t>
        </is>
      </c>
      <c r="B21747" t="inlineStr"/>
      <c r="C21747" t="inlineStr"/>
      <c r="D21747" t="inlineStr">
        <is>
          <t>sự lưu hoá</t>
        </is>
      </c>
    </row>
    <row r="21748">
      <c r="A21748" t="inlineStr">
        <is>
          <t>vulkanisieren</t>
        </is>
      </c>
      <c r="B21748" t="inlineStr"/>
      <c r="C21748" t="inlineStr"/>
      <c r="D21748" t="inlineStr">
        <is>
          <t>sulphurate, Sunfonic hoá - lưu hoá</t>
        </is>
      </c>
    </row>
    <row r="21749">
      <c r="A21749" t="inlineStr">
        <is>
          <t>Vulkanisierung</t>
        </is>
      </c>
      <c r="B21749" t="inlineStr"/>
      <c r="C21749" t="inlineStr"/>
      <c r="D21749" t="inlineStr">
        <is>
          <t>sự lưu hoá</t>
        </is>
      </c>
    </row>
    <row r="21750">
      <c r="A21750" t="inlineStr">
        <is>
          <t>Waage</t>
        </is>
      </c>
      <c r="B21750" t="inlineStr"/>
      <c r="C21750" t="inlineStr"/>
      <c r="D21750" t="inlineStr">
        <is>
          <t>cái cân, sự thăng bằng sự cân bằng, cán cân, sự cân nhắc kỹ, sự thăng trầm của số mệnh, cung thiên bình, toà thiên bình, đối trọng, quả lắc, bản đối chiếu thu chi, bản quyết toán - sai ngạch, số còn lại, số dư, sự cân xứng - cái cân dọc = die Waage + = eine Waage + = auf die Waage legen + = sich die Waage halten +</t>
        </is>
      </c>
    </row>
    <row r="21751">
      <c r="A21751" t="inlineStr">
        <is>
          <t>waagerecht</t>
        </is>
      </c>
      <c r="B21751" t="inlineStr"/>
      <c r="C21751" t="inlineStr"/>
      <c r="D21751" t="inlineStr">
        <is>
          <t>bằng phẳng, ngang bằng, ngang, cùng, điềm đạm, bình thản, chẵn, đều, đều đều, đều đặn, đúng, công bằng, ngay cả, ngay, lại còn, còn, không hơn không kém - chân trời, ở chân trời, nằm ngang - phẳng, bằng, cân bằng đều, ngang tài ngang sức</t>
        </is>
      </c>
    </row>
    <row r="21752">
      <c r="A21752" t="inlineStr">
        <is>
          <t>Waagerechte</t>
        </is>
      </c>
      <c r="B21752" t="inlineStr"/>
      <c r="C21752" t="inlineStr"/>
      <c r="D21752" t="inlineStr">
        <is>
          <t>đường nằm ngang, thanh ngang</t>
        </is>
      </c>
    </row>
    <row r="21753">
      <c r="A21753" t="inlineStr">
        <is>
          <t>Waagschale</t>
        </is>
      </c>
      <c r="B21753" t="inlineStr"/>
      <c r="C21753" t="inlineStr"/>
      <c r="D21753">
        <f> jedes Wort auf die Waagschale legen +</f>
        <v/>
      </c>
    </row>
    <row r="21754">
      <c r="A21754" t="inlineStr">
        <is>
          <t>Wabe</t>
        </is>
      </c>
      <c r="B21754" t="inlineStr"/>
      <c r="C21754" t="inlineStr"/>
      <c r="D21754" t="inlineStr">
        <is>
          <t>hốc nhỏ, ổ, túi phổi, ổ răng, lỗ tổ ong - cái lược, bàn chải len, mào, đỉnh, chóp, ngọn đầu, tính kiêu ngạo</t>
        </is>
      </c>
    </row>
    <row r="21755">
      <c r="A21755" t="inlineStr">
        <is>
          <t>Wache</t>
        </is>
      </c>
      <c r="B21755" t="inlineStr"/>
      <c r="C21755" t="inlineStr"/>
      <c r="D21755" t="inlineStr">
        <is>
          <t>sự thủ thế, sự giữ miếng, sự đề phòng, cái chắn, sự thay phiên gác, lính gác, đội canh gác, người bảo vệ, cận vệ, vệ binh, lính canh trại giam, đội lính canh trại giam, đội quân - trưởng tàu - phòng nghỉ của lính gác, nhà giam - lính canh - sự canh gác - đồng hồ quả quít, đồng hồ đeo tay, sự canh phòng, người canh gác, người canh phòng, người gác, người trực, tuần canh, phiên canh, phiên gác, tổ trực, sự thức đêm, buổi thức đêm = die Wache + = die Wache + = Wache halten + = Wache stehen + = auf Wache ziehen +</t>
        </is>
      </c>
    </row>
    <row r="21756">
      <c r="A21756" t="inlineStr">
        <is>
          <t>Wachen</t>
        </is>
      </c>
      <c r="B21756" t="inlineStr"/>
      <c r="C21756" t="inlineStr"/>
      <c r="D21756" t="inlineStr">
        <is>
          <t>sự thức khuya, sự thức để trông nom, sự thức để cầu kinh, ngày ăn chay trước ngày lễ, kinh cầu ban đêm - sự mất ngủ, sự không ngủ được, sự cảnh giác, sự tỉnh táo - sự đánh thức, sự thức dậy, sự tỉnh dậy, sự gợi lại = Wachen aufstellen +</t>
        </is>
      </c>
    </row>
    <row r="21757">
      <c r="A21757" t="inlineStr">
        <is>
          <t>wachen</t>
        </is>
      </c>
      <c r="B21757" t="inlineStr"/>
      <c r="C21757" t="inlineStr"/>
      <c r="D21757" t="inlineStr">
        <is>
          <t>thức giấc, thức dậy, tỉnh dậy, đánh thức, làm hồi tỉnh lại, làm sống lại, làm náo động, phá, làm dội lại, khêu gợi, gợi lại, thức canh = wachen + = wachen + = über etwas wachen +</t>
        </is>
      </c>
    </row>
    <row r="21758">
      <c r="A21758" t="inlineStr">
        <is>
          <t>wachhalten</t>
        </is>
      </c>
      <c r="B21758" t="inlineStr"/>
      <c r="C21758" t="inlineStr"/>
      <c r="D21758" t="inlineStr">
        <is>
          <t>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 = wachhalten +</t>
        </is>
      </c>
    </row>
    <row r="21759">
      <c r="A21759" t="inlineStr">
        <is>
          <t>Wachhaus</t>
        </is>
      </c>
      <c r="B21759" t="inlineStr"/>
      <c r="C21759" t="inlineStr"/>
      <c r="D21759" t="inlineStr">
        <is>
          <t>phòng nghỉ của lính gác, nhà giam</t>
        </is>
      </c>
    </row>
    <row r="21760">
      <c r="A21760" t="inlineStr">
        <is>
          <t>Wachhund</t>
        </is>
      </c>
      <c r="B21760" t="inlineStr"/>
      <c r="C21760" t="inlineStr"/>
      <c r="D21760" t="inlineStr">
        <is>
          <t>chó giữ nhà</t>
        </is>
      </c>
    </row>
    <row r="21761">
      <c r="A21761" t="inlineStr">
        <is>
          <t>Wachlokal</t>
        </is>
      </c>
      <c r="B21761" t="inlineStr"/>
      <c r="C21761" t="inlineStr"/>
      <c r="D21761" t="inlineStr">
        <is>
          <t>phòng nghỉ của lính gác, nhà giam</t>
        </is>
      </c>
    </row>
    <row r="21762">
      <c r="A21762" t="inlineStr">
        <is>
          <t>Wachmann</t>
        </is>
      </c>
      <c r="B21762" t="inlineStr"/>
      <c r="C21762" t="inlineStr"/>
      <c r="D21762" t="inlineStr">
        <is>
          <t>người gác, trương tuần</t>
        </is>
      </c>
    </row>
    <row r="21763">
      <c r="A21763" t="inlineStr">
        <is>
          <t>Wachmannschaft</t>
        </is>
      </c>
      <c r="B21763" t="inlineStr"/>
      <c r="C21763" t="inlineStr"/>
      <c r="D21763" t="inlineStr">
        <is>
          <t>sự thủ thế, sự giữ miếng, sự đề phòng, cái chắn, sự thay phiên gác, lính gác, đội canh gác, người bảo vệ, cận vệ, vệ binh, lính canh trại giam, đội lính canh trại giam, đội quân - trưởng tàu = die Wachmannschaft +</t>
        </is>
      </c>
    </row>
    <row r="21764">
      <c r="A21764" t="inlineStr">
        <is>
          <t>Wacholderbranntwein</t>
        </is>
      </c>
      <c r="B21764" t="inlineStr"/>
      <c r="C21764" t="inlineStr"/>
      <c r="D21764" t="inlineStr">
        <is>
          <t>rượu gin, cạm bẫy, bẫy, máy tỉa hột bông, cái tời, trục nâng</t>
        </is>
      </c>
    </row>
    <row r="21765">
      <c r="A21765" t="inlineStr">
        <is>
          <t>Wacholderschnaps</t>
        </is>
      </c>
      <c r="B21765" t="inlineStr"/>
      <c r="C21765" t="inlineStr"/>
      <c r="D21765" t="inlineStr">
        <is>
          <t>rượu gin, cạm bẫy, bẫy, máy tỉa hột bông, cái tời, trục nâng</t>
        </is>
      </c>
    </row>
    <row r="21766">
      <c r="A21766" t="inlineStr">
        <is>
          <t>Wachposten</t>
        </is>
      </c>
      <c r="B21766" t="inlineStr"/>
      <c r="C21766" t="inlineStr"/>
      <c r="D21766" t="inlineStr">
        <is>
          <t>lính gác, sự canh gác</t>
        </is>
      </c>
    </row>
    <row r="21767">
      <c r="A21767" t="inlineStr">
        <is>
          <t>wachrufen</t>
        </is>
      </c>
      <c r="B21767" t="inlineStr"/>
      <c r="C21767" t="inlineStr"/>
      <c r="D21767" t="inlineStr">
        <is>
          <t>khua, khuấy động, đánh thức, làm thức tỉnh, khích động, khêu gợi, khuấy, chọc tức, làm nổi giận, kéo mạnh, ra sức kéo, + up) thức tỉnh, tỉnh dây, thức tỉnh, muối - thức giấc, thức dậy, tỉnh dậy, làm hồi tỉnh lại, làm sống lại, làm náo động, phá, làm dội lại, gợi lại, thức canh - = wachrufen +</t>
        </is>
      </c>
    </row>
    <row r="21768">
      <c r="A21768" t="inlineStr">
        <is>
          <t>wachrufend</t>
        </is>
      </c>
      <c r="B21768" t="inlineStr"/>
      <c r="C21768" t="inlineStr"/>
      <c r="D21768" t="inlineStr">
        <is>
          <t>để gọi lên, để gợi lên</t>
        </is>
      </c>
    </row>
    <row r="21769">
      <c r="A21769" t="inlineStr">
        <is>
          <t>Wachs</t>
        </is>
      </c>
      <c r="B21769" t="inlineStr"/>
      <c r="C21769" t="inlineStr"/>
      <c r="D21769" t="inlineStr">
        <is>
          <t>sáp ong beeswax), chất sáp, đĩa hát, cơn giận = mit Wachs überziehen +</t>
        </is>
      </c>
    </row>
    <row r="21770">
      <c r="A21770" t="inlineStr">
        <is>
          <t>wachsam</t>
        </is>
      </c>
      <c r="B21770" t="inlineStr"/>
      <c r="C21770" t="inlineStr"/>
      <c r="D21770" t="inlineStr">
        <is>
          <t>tỉnh táo, cảnh giác, linh lợi, nhanh nhẹn, nhanh nhẫu, hoạt bát - hay quan sát, tinh mắt, tinh ý, tuân theo - - thận trọng, cẩn mật - thao thức, không ngủ được - đề phòng, thức, không ngủ = wachsam sein +</t>
        </is>
      </c>
    </row>
    <row r="21771">
      <c r="A21771" t="inlineStr">
        <is>
          <t>Wachsamkeit</t>
        </is>
      </c>
      <c r="B21771" t="inlineStr"/>
      <c r="C21771" t="inlineStr"/>
      <c r="D21771" t="inlineStr">
        <is>
          <t>sự tỉnh táo, sự cảnh giác, tính lanh lợi, tính nhanh nhẹn, tính nhanh nhẩu, tính hoạt bát - sự thận trọng, sự cẩn mật, chứng mất ngủ - sự mất ngủ, sự không ngủ được - đồng hồ quả quít, đồng hồ đeo tay, sự canh gác, sự canh phòng, người canh gác, người canh phòng, người gác, người trực, tuần canh, phiên canh, phiên gác, tổ trực, sự thức đêm, buổi thức đêm - tính thận trọng, tính cảnh giác, sự đề phòng, sự để ý</t>
        </is>
      </c>
    </row>
    <row r="21772">
      <c r="A21772" t="inlineStr">
        <is>
          <t>Wachsen</t>
        </is>
      </c>
      <c r="B21772" t="inlineStr"/>
      <c r="C21772" t="inlineStr"/>
      <c r="D21772" t="inlineStr">
        <is>
          <t>sự lớn lên, sự nuôi, sự trồng - sự lớn mạnh, sự phát triển, sự tăng tiến, sự tăng lên, sự khuếch trương, sự sinh trưởng, sự trồng trọt, vụ mùa màng, cái đang sinh trưởng, khối đã mọc, khối u, u - sự tăng, sự tăng thêm, số lượng tăng thêm - cây cối, cây cỏ, thực vật, sự sinh dưỡng, sùi = im Wachsen +</t>
        </is>
      </c>
    </row>
    <row r="21773">
      <c r="A21773" t="inlineStr">
        <is>
          <t>wachsen</t>
        </is>
      </c>
      <c r="B21773" t="inlineStr"/>
      <c r="C21773" t="inlineStr"/>
      <c r="D21773" t="inlineStr">
        <is>
          <t>gây giống, chăn nuôi, nuôi dưỡng, chăm sóc, dạy dỗ, giáo dục, gây ra, phát sinh ra, sinh sản, sinh đẻ, náy ra, lan tràn - mở rộng, trải ra, nở ra, phồng ra, giãn, khai triển, phát triển, trở nên cởi mở - hưng thịnh, thịnh vượng, phát đạt, thành công, mọc sum sê, viết hoa mỹ, nói hoa mỹ, khoa trương, dạo nhạc một cách bay bướm, thổi một hồi kèn, vung, khoa, múa - mọc, mọc lên, mọc mầm, đâm chồi nẩy nở, lớn, lớn lên, tăng lên, lớn thêm, dần dần trở thành, dần dần trở nên, trồng, để mọc dài - tăng thêm - để mọc, ngắt mầm, ngắt chồi - sinh trưởng, sống một cuộc đời vô vị = wachsen + = üppig wachsen +</t>
        </is>
      </c>
    </row>
    <row r="21774">
      <c r="A21774" t="inlineStr">
        <is>
          <t>wachsend</t>
        </is>
      </c>
      <c r="B21774" t="inlineStr"/>
      <c r="C21774" t="inlineStr"/>
      <c r="D21774" t="inlineStr">
        <is>
          <t>chất đống, chồng chất, tích luỹ được, góp nhặt được, thích tích luỹ của cải, ham làm giàu - có hình lưỡi liềm, đang tăng lên, đang phát triển - - đang lớn lên, những khó khăn mới, giúp cho sự lớn lên - mới sinh, mới mọc = wild wachsend +</t>
        </is>
      </c>
    </row>
    <row r="21775">
      <c r="A21775" t="inlineStr">
        <is>
          <t>Wachsfigur</t>
        </is>
      </c>
      <c r="B21775" t="inlineStr"/>
      <c r="C21775" t="inlineStr"/>
      <c r="D21775" t="inlineStr">
        <is>
          <t>thuật nặn hình bằng sáp, hình nặn bằng sáp, viện bảo tàng đồ sáp</t>
        </is>
      </c>
    </row>
    <row r="21776">
      <c r="A21776" t="inlineStr">
        <is>
          <t>Wachskerze</t>
        </is>
      </c>
      <c r="B21776" t="inlineStr"/>
      <c r="C21776" t="inlineStr"/>
      <c r="D21776" t="inlineStr">
        <is>
          <t>nến = die dünne Wachskerze +</t>
        </is>
      </c>
    </row>
    <row r="21777">
      <c r="A21777" t="inlineStr">
        <is>
          <t>Wachstuch</t>
        </is>
      </c>
      <c r="B21777" t="inlineStr"/>
      <c r="C21777" t="inlineStr"/>
      <c r="D21777" t="inlineStr">
        <is>
          <t>vải sáp - vải dầu - vải nến, linôlêum</t>
        </is>
      </c>
    </row>
    <row r="21778">
      <c r="A21778" t="inlineStr">
        <is>
          <t>Wacht</t>
        </is>
      </c>
      <c r="B21778" t="inlineStr"/>
      <c r="C21778" t="inlineStr"/>
      <c r="D21778" t="inlineStr">
        <is>
          <t>sự thủ thế, sự giữ miếng, sự đề phòng, cái chắn, sự thay phiên gác, lính gác, đội canh gác, người bảo vệ, cận vệ, vệ binh, lính canh trại giam, đội lính canh trại giam, đội quân - trưởng tàu</t>
        </is>
      </c>
    </row>
    <row r="21779">
      <c r="A21779" t="inlineStr">
        <is>
          <t>Wachtel</t>
        </is>
      </c>
      <c r="B21779" t="inlineStr"/>
      <c r="C21779" t="inlineStr"/>
      <c r="D21779" t="inlineStr">
        <is>
          <t>chim cun cút, nữ học sinh đại học</t>
        </is>
      </c>
    </row>
    <row r="21780">
      <c r="A21780" t="inlineStr">
        <is>
          <t>Wachtelhund</t>
        </is>
      </c>
      <c r="B21780" t="inlineStr"/>
      <c r="C21780" t="inlineStr"/>
      <c r="D21780" t="inlineStr">
        <is>
          <t>giống chó xpanhơn, người nịnh hót, người bợ đỡ, người khúm núm</t>
        </is>
      </c>
    </row>
    <row r="21781">
      <c r="A21781" t="inlineStr">
        <is>
          <t>Wachturm</t>
        </is>
      </c>
      <c r="B21781" t="inlineStr"/>
      <c r="C21781" t="inlineStr"/>
      <c r="D21781" t="inlineStr">
        <is>
          <t>thành ngoài, luỹ ngoài, tháp xây trên cống, tháp xây trên cầu</t>
        </is>
      </c>
    </row>
    <row r="21782">
      <c r="A21782" t="inlineStr">
        <is>
          <t>wackelig</t>
        </is>
      </c>
      <c r="B21782" t="inlineStr"/>
      <c r="C21782" t="inlineStr"/>
      <c r="D21782" t="inlineStr">
        <is>
          <t>không vững, ọp ẹp, xộc xệch, tròng trành - say lảo đảo, nghiêng ngả, đứng không vững, chệnh choạng, yếu đầu gối - 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xiêu vẹo, đổ nát - run, không vững chãi, dễ lung lay, hay dao động - ngà ngà say, chếnh choáng - sắp đổ, lảo đảo, chập chững - không chắc, lo đo, loạng choạng, run run, không ổn định, hay thay đổi, lên xuống thất thường, chập chờn, leo lét, nhẹ dạ, hay đổi lòng, không bền, hay do dự, lưỡng lự, không qu quyết - phóng đ ng, không có nề nếp - lúc lắc, ve vẩy - rung rung, do dự</t>
        </is>
      </c>
    </row>
    <row r="21783">
      <c r="A21783" t="inlineStr">
        <is>
          <t>Wackeln</t>
        </is>
      </c>
      <c r="B21783" t="inlineStr"/>
      <c r="C21783" t="inlineStr"/>
      <c r="D21783" t="inlineStr">
        <is>
          <t>sự lắc, sự lúc lắc, sự vẫy, sự ve vẩy wag) - sực lắc lư, sự nghiêng bên nọ ngả bên kia, sự rung rinh, sự rung rung, sự run run, sự do dự, sự lưỡng lự, sự nghiêng ngả</t>
        </is>
      </c>
    </row>
    <row r="21784">
      <c r="A21784" t="inlineStr">
        <is>
          <t>wackeln</t>
        </is>
      </c>
      <c r="B21784" t="inlineStr"/>
      <c r="C21784" t="inlineStr"/>
      <c r="D21784" t="inlineStr">
        <is>
          <t>lảo đảo, loạng choạng, do dự, chần chừ, phân vân, dao động, làm lảo đảo, làm loạng choạng, làm choáng người, làm do dự, làm phân vân, làm dao động, xếp chéo cánh sẻ, xếp chữ chi - bố trí chéo nhau - lung lay, sắp đổ, đi lảo đảo, đi chập chững - lắc, vẫy, ve vẩy - wag - lắc lư, ngọ nguậy - nghiêng bên nọ ngả bên kia, rung rung, run run, lưỡng lự, nghiêng ngả</t>
        </is>
      </c>
    </row>
    <row r="21785">
      <c r="A21785" t="inlineStr">
        <is>
          <t>wacklig</t>
        </is>
      </c>
      <c r="B21785" t="inlineStr"/>
      <c r="C21785" t="inlineStr"/>
      <c r="D21785" t="inlineStr">
        <is>
          <t>tròng trành không vững, xộc xệch, ốm yếu, kỳ quặc, gàn dở, lập dị, đồng bóng, hay thay đổi, quanh co, khúc khuỷu, cáu kỉnh, quàu quạu - say lảo đảo, nghiêng ngả, không vững, đứng không vững, chệnh choạng, yếu đầu gối - lỏng, không chặt, chùng, không căng, không khít, rời ra, lung lay, long ra, lòng thòng, rộng lùng thùng, lùng nhùng, xốp, mềm, dễ cày, dễ làm tơi, lẻ, nhỏ, mơ hồ, không rõ ràng, không chính xác - không chặt chẽ, phóng, phóng đâng, phóng túng, không nghiêm, ẩu, bừa bâi..., yếu, hay ỉa chảy - xiêu vẹo, đổ nát - như đá, vững như đá, cứng như đá, nhiều đá - run, không vững chãi, dễ lung lay, hay dao động - sắp đổ, lảo đảo, chập chững - không chắc, lo đo, loạng choạng, run run, không ổn định, lên xuống thất thường, chập chờn, leo lét, nhẹ dạ, hay đổi lòng, không bền, hay do dự, lưỡng lự, không qu quyết, phóng đ ng - không có nề nếp - rung rung, do dự = wacklig +</t>
        </is>
      </c>
    </row>
    <row r="21786">
      <c r="A21786" t="inlineStr">
        <is>
          <t>Wackligkeit</t>
        </is>
      </c>
      <c r="B21786" t="inlineStr"/>
      <c r="C21786" t="inlineStr"/>
      <c r="D21786" t="inlineStr">
        <is>
          <t>sự run rẩy, sự lẩy bẩy, tính không vững chãi, tính dễ lung lay, tính giao động</t>
        </is>
      </c>
    </row>
    <row r="21787">
      <c r="A21787" t="inlineStr">
        <is>
          <t>Wade</t>
        </is>
      </c>
      <c r="B21787" t="inlineStr"/>
      <c r="C21787" t="inlineStr"/>
      <c r="D21787" t="inlineStr">
        <is>
          <t>con bê, da dê calfskin), thú con, trẻ con, anh chàng ngốc nghếch, anh chàng khờ khạo, tảng băng nỗi, bắp chân, phần phủ bắp chân</t>
        </is>
      </c>
    </row>
    <row r="21788">
      <c r="A21788" t="inlineStr">
        <is>
          <t>Wadenbein</t>
        </is>
      </c>
      <c r="B21788" t="inlineStr"/>
      <c r="C21788" t="inlineStr"/>
      <c r="D21788" t="inlineStr">
        <is>
          <t>xương mác, khoá</t>
        </is>
      </c>
    </row>
    <row r="21789">
      <c r="A21789" t="inlineStr">
        <is>
          <t>Waffe</t>
        </is>
      </c>
      <c r="B21789" t="inlineStr"/>
      <c r="C21789" t="inlineStr"/>
      <c r="D21789"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 - vũ khí &amp; ) = die scharfe Waffe + = die Waffe schußfertig machen +</t>
        </is>
      </c>
    </row>
    <row r="21790">
      <c r="A21790" t="inlineStr">
        <is>
          <t>Waffel</t>
        </is>
      </c>
      <c r="B21790" t="inlineStr"/>
      <c r="C21790" t="inlineStr"/>
      <c r="D21790" t="inlineStr">
        <is>
          <t>bánh quế, dấu xi, vòng giấy niêm, bánh thánh - chuyện gẫu, chuyện liến thoắng</t>
        </is>
      </c>
    </row>
    <row r="21791">
      <c r="A21791" t="inlineStr">
        <is>
          <t>Waffen</t>
        </is>
      </c>
      <c r="B21791" t="inlineStr"/>
      <c r="C21791" t="inlineStr"/>
      <c r="D21791">
        <f> unter Waffen + = Waffen tragen + = die Waffen strecken + = zu den Waffen rufen + = unter Waffen stehen + = jemanden mit seinen eigenen Waffen schlagen +</f>
        <v/>
      </c>
    </row>
    <row r="21792">
      <c r="A21792" t="inlineStr">
        <is>
          <t>Waffenfabrik</t>
        </is>
      </c>
      <c r="B21792" t="inlineStr"/>
      <c r="C21792" t="inlineStr"/>
      <c r="D21792" t="inlineStr">
        <is>
          <t>kho chứa vũ khí đạn dược &amp; ), xưởng làm vũ khí đạn dược</t>
        </is>
      </c>
    </row>
    <row r="21793">
      <c r="A21793" t="inlineStr">
        <is>
          <t>Waffengattung</t>
        </is>
      </c>
      <c r="B21793" t="inlineStr"/>
      <c r="C21793" t="inlineStr"/>
      <c r="D21793" t="inlineStr">
        <is>
          <t>cánh tay, tay áo, nhánh, cành, nhánh to, tay, cán, cánh tay đòn, cần, chân trước, sức mạnh, quyền lực, vũ khí, khí giới, binh khí, sự phục vụ trong quân ngũ, nghiệp võ, binh chủng, quân chủng - chiến tranh, chiến đấu, phù hiệu coat of arms)</t>
        </is>
      </c>
    </row>
    <row r="21794">
      <c r="A21794" t="inlineStr">
        <is>
          <t>Waffenkammer</t>
        </is>
      </c>
      <c r="B21794" t="inlineStr"/>
      <c r="C21794" t="inlineStr"/>
      <c r="D21794" t="inlineStr">
        <is>
          <t>kho vũ khí, xưởng đúc vũ khí, bảo tàng vũ khí</t>
        </is>
      </c>
    </row>
    <row r="21795">
      <c r="A21795" t="inlineStr">
        <is>
          <t>Waffenlager</t>
        </is>
      </c>
      <c r="B21795" t="inlineStr"/>
      <c r="C21795" t="inlineStr"/>
      <c r="D21795" t="inlineStr">
        <is>
          <t>nơi giấu, nơi trữ, lương thực, vật dụng giấu kín, thức ăn dự trữ</t>
        </is>
      </c>
    </row>
    <row r="21796">
      <c r="A21796" t="inlineStr">
        <is>
          <t>Waffenrock</t>
        </is>
      </c>
      <c r="B21796" t="inlineStr"/>
      <c r="C21796" t="inlineStr"/>
      <c r="D21796" t="inlineStr">
        <is>
          <t>áo chẽn, áo dài thắt ngang lưng, áo, vỏ = der Waffenrock +</t>
        </is>
      </c>
    </row>
    <row r="21797">
      <c r="A21797" t="inlineStr">
        <is>
          <t>Waffenruhe</t>
        </is>
      </c>
      <c r="B21797" t="inlineStr"/>
      <c r="C21797" t="inlineStr"/>
      <c r="D21797" t="inlineStr">
        <is>
          <t>sự ngừng bắn, sự tạm ngừng, sự tạm nghỉ, sự tạm đình</t>
        </is>
      </c>
    </row>
    <row r="21798">
      <c r="A21798" t="inlineStr">
        <is>
          <t>Waffenstillstand</t>
        </is>
      </c>
      <c r="B21798" t="inlineStr"/>
      <c r="C21798" t="inlineStr"/>
      <c r="D21798" t="inlineStr">
        <is>
          <t>sự đình chiến, cuộc đình chiến ngắn - sự ngừng bắn, sự tạm ngừng, sự tạm nghỉ, sự tạm đình</t>
        </is>
      </c>
    </row>
    <row r="21799">
      <c r="A21799" t="inlineStr">
        <is>
          <t>Wagehals</t>
        </is>
      </c>
      <c r="B21799" t="inlineStr"/>
      <c r="C21799" t="inlineStr"/>
      <c r="D21799" t="inlineStr">
        <is>
          <t>người táo bạo, người liều lĩnh, người liều mạng, người không biết sợ là gì cả - vải dày, áo khoác bằng vải dày, tàu chiến đretnot</t>
        </is>
      </c>
    </row>
    <row r="21800">
      <c r="A21800" t="inlineStr">
        <is>
          <t>wagemutig</t>
        </is>
      </c>
      <c r="B21800" t="inlineStr"/>
      <c r="C21800" t="inlineStr"/>
      <c r="D21800" t="inlineStr">
        <is>
          <t>dũng cảm, táo bạo, cả gan, trơ trẽn, trơ tráo, liều lĩnh, rõ, rõ nét, dốc ngược, dốc đứng - phiêu lưu - dám làm</t>
        </is>
      </c>
    </row>
    <row r="21801">
      <c r="A21801" t="inlineStr">
        <is>
          <t>Wagen</t>
        </is>
      </c>
      <c r="B21801" t="inlineStr"/>
      <c r="C21801" t="inlineStr"/>
      <c r="D21801" t="inlineStr">
        <is>
          <t>xe ô tô, xe, toa, giỏ khí cầu, buồng thang máy, xa - xe ngựa, toa hành khách, sự chuyên chở hàng hoá, cước chuyên chở hàng hoá, bộ phận quay, sườn xe, xe chở pháo gun carriage), dáng, dáng đi, sự thông qua, sự điều khiển, sự quản lý - sự thi hành, sự thực hiện - xe bò - xe ngựa bốn bánh bốn ngựa), xe buýt chạy đường dài, người kèm học, thầy dạy tư, huấn luyện viên - xe lửa chở hàng - sự trao đổi, sự đổi chác, đồ linh tinh, hàng vặt, chuyện nhảm, chuyện tầm bậy, rau, quan hệ, chế độ trả lương bằng hiện vật truck system), xe ba gác, xe tải, toa chở hàng, xe dỡ hành lý - xe cộ, vật truyền, phương tiện truyền bá, tá dược lỏng - toa trần, xe goòng, xe trẻ con, máy bay - = der Wagen + = der große Wagen + = Wagen ziehen + = der leichte Wagen + = der ratternde Wagen + = eine Reihe Wagen + = der gepanzerte Wagen + = der zweisitzige Wagen + = der vierrädrige Wagen + = der durchgehende Wagen + = den Wagen ausfahren + = der Transport mit Wagen + = den Wagen einstellen + = in einem Wagen fahren + = das fünfte Rad am Wagen sein + = der leichte zweirädrige Wagen + = der leichte vierrädrige Wagen + = der leichte zweirädrige Wagen + = der zweirädrige bedeckte Wagen + = er nahm mich in seinem Wagen mit + = er wurde von einen Wagen angefahren +</t>
        </is>
      </c>
    </row>
    <row r="21802">
      <c r="A21802" t="inlineStr">
        <is>
          <t>wagen</t>
        </is>
      </c>
      <c r="B21802" t="inlineStr"/>
      <c r="C21802" t="inlineStr"/>
      <c r="D21802" t="inlineStr">
        <is>
          <t>phiêu lưu, mạo hiểm, liều, dám đi, dám đến, dám tiến hành - cố gắng, thử, toan, mưu hại, xâm phạm, phạm đến, gắng, chiếm lấy, thử đánh chiếm, vượt qua - dám, dám đương đầu với, thách - phó thác cho may rủi, đánh bạo - cho là, coi như là, cầm bằng là, đoán chừng, mạo muội, may, lợi dung, lạm dụng, tự phụ, quá tự tin - có cơ phải chịu sự rủi ro, có cơ phải chịu sự nguy hiểm của - đóng cọc, đỡ bằng cọc, khoanh cọc, buộc vào cọc, + on) đặt cược, góp vốn, dấn vốn - = es wagen + = sich wagen + = sich wagen +</t>
        </is>
      </c>
    </row>
    <row r="21803">
      <c r="A21803" t="inlineStr">
        <is>
          <t>Wagenheber</t>
        </is>
      </c>
      <c r="B21803" t="inlineStr"/>
      <c r="C21803" t="inlineStr"/>
      <c r="D21803" t="inlineStr">
        <is>
          <t>quả mít, cây mít, gỗ mít, lá cờ chỉ quốc tịch), áo chẽn không tay, bình bằng da black jack), Giắc, người con trai, gã Jack), jack_tar, nhân viên, thợ, người đi làm thuê làm mướn - người làm những công việc linh tinh Jack), quân J, tiến, lính quân cảnh, cá chó nhỏ, cái kích cattiage jack), cái palăng, tay đòn, đòn bẩy, giá, bệ đỡ, cái đế rút giày ống boot jack) - máy để quay xiên nướng thịt, đuốc, đèn jack light)</t>
        </is>
      </c>
    </row>
    <row r="21804">
      <c r="A21804" t="inlineStr">
        <is>
          <t>Wagenladung</t>
        </is>
      </c>
      <c r="B21804" t="inlineStr"/>
      <c r="C21804" t="inlineStr"/>
      <c r="D21804" t="inlineStr">
        <is>
          <t>vậy nặng, gánh nặng, vật gánh, vật chở, vật đội, trách nhiệm nặng nề, điều lo lắng, nỗi buồn phiền, sự tải, tải, trọng tải, thuốc nạp, đạn nạp, nhiều, hàng đống</t>
        </is>
      </c>
    </row>
    <row r="21805">
      <c r="A21805" t="inlineStr">
        <is>
          <t>Wagenschuppen</t>
        </is>
      </c>
      <c r="B21805" t="inlineStr"/>
      <c r="C21805" t="inlineStr"/>
      <c r="D21805" t="inlineStr">
        <is>
          <t>ga ra, nhà để ô tô, chỗ chữa ô tô</t>
        </is>
      </c>
    </row>
    <row r="21806">
      <c r="A21806" t="inlineStr">
        <is>
          <t>Wagenspur</t>
        </is>
      </c>
      <c r="B21806" t="inlineStr"/>
      <c r="C21806" t="inlineStr"/>
      <c r="D21806" t="inlineStr">
        <is>
          <t>sự động đực, vết lún, vết đường mòn &amp; ), máng, rãnh - dấu, vết, số nhiều) dấu chân, vết chân, đường, đường đi, đường hẻm, đường ray, bánh xích</t>
        </is>
      </c>
    </row>
    <row r="21807">
      <c r="A21807" t="inlineStr">
        <is>
          <t>Waggon</t>
        </is>
      </c>
      <c r="B21807" t="inlineStr"/>
      <c r="C21807" t="inlineStr"/>
      <c r="D21807" t="inlineStr">
        <is>
          <t>xe lửa chở hàng - sự trao đổi, sự đổi chác, đồ linh tinh, hàng vặt, chuyện nhảm, chuyện tầm bậy, rau, quan hệ, chế độ trả lương bằng hiện vật truck system), xe ba gác, xe tải, toa chở hàng, xe dỡ hành lý - xe ngựa, xe bò, toa trần, xe goòng, xe trẻ con, máy bay</t>
        </is>
      </c>
    </row>
    <row r="21808">
      <c r="A21808" t="inlineStr">
        <is>
          <t>waghalsig</t>
        </is>
      </c>
      <c r="B21808" t="inlineStr"/>
      <c r="C21808" t="inlineStr"/>
      <c r="D21808" t="inlineStr">
        <is>
          <t>táo bạo, liều lĩnh, liều mạng, không biết sợ là gì cả - cả gan, phiêu lưu - khoẻ mạnh, dày dạn, chịu đựng được gian khổ, chịu đựng được rét, gan dạ, dũng cảm - không lo lắng, không để ý tới, coi thường, thiếu thận trọng, khinh suất - mạo hiểm, liều</t>
        </is>
      </c>
    </row>
    <row r="21809">
      <c r="A21809" t="inlineStr">
        <is>
          <t>Waghalsigkeit</t>
        </is>
      </c>
      <c r="B21809" t="inlineStr"/>
      <c r="C21809" t="inlineStr"/>
      <c r="D21809" t="inlineStr">
        <is>
          <t>óc mạo hiểm, tính mạo hiểm, tính liều lĩnh, tính phiêu lưu</t>
        </is>
      </c>
    </row>
    <row r="21810">
      <c r="A21810" t="inlineStr">
        <is>
          <t>Wagnis</t>
        </is>
      </c>
      <c r="B21810" t="inlineStr"/>
      <c r="C21810" t="inlineStr"/>
      <c r="D21810" t="inlineStr">
        <is>
          <t>cuộc đánh bạc, cuộc may rủi, việc mạo hiểm được ăn cả ngã về không, việc làm liều mưu đồ ăn to - sự may rủi, mối nguy, trò chơi súc sắc cổ, vật vướng, vật chướng ngại, bến xe ngựa - sự lao mình xuống, cái nhảy đâm đầu xuống, bước liều, sự lao vào - sự liều, sự mạo hiểm, sự rủi ro, sự nguy hiểm - cộc, cọc, cọc trói, để thiếu sống, sự bị thiêu sống, đe nhỏ, cuộc thi có đánh cược, tiền đánh cược, tiền được cược, nguyên tắc, tiền đóng góp, tiền dấn vốn - việc mạo hiểm, việc liều lĩnh, sự đầu cơ</t>
        </is>
      </c>
    </row>
    <row r="21811">
      <c r="A21811" t="inlineStr">
        <is>
          <t>wahlberechtigt</t>
        </is>
      </c>
      <c r="B21811" t="inlineStr"/>
      <c r="C21811" t="inlineStr"/>
      <c r="D21811" t="inlineStr">
        <is>
          <t>do chọn lọc bằng bầu cử, có quyền bầu cử, có thể chọn lọc, không thể bắt buộc</t>
        </is>
      </c>
    </row>
    <row r="21812">
      <c r="A21812" t="inlineStr">
        <is>
          <t>Wahlbericht</t>
        </is>
      </c>
      <c r="B21812" t="inlineStr"/>
      <c r="C21812" t="inlineStr"/>
      <c r="D21812" t="inlineStr">
        <is>
          <t>sự trở lại, sự trở về, sự quay trở lại, vé khứ hồi return ticket), sự gửi trả lại, sự trả lại, vật được trả lại, số nhiều) hàng hoá gửi trả lại, sách báo ế, hàng ế, sự thưởng - sự đền đáp, sự trao đổi, sự dội lại, quả bóng đánh trả lại, trận lượt về, trận đấu gỡ return match), miếng đấm trả, sự để lại chỗ cũ, phần thụt vào, dây về, đường về, số nhiều) tiền thu vào - tiền lời, tiền lãi, bản lược kê, bản thống kê, việc bầu, việc công bố kết quả bầu cử, thuốc lá để hút tẩu loại nhẹ</t>
        </is>
      </c>
    </row>
    <row r="21813">
      <c r="A21813" t="inlineStr">
        <is>
          <t>Wahlbeteiligung</t>
        </is>
      </c>
      <c r="B21813" t="inlineStr"/>
      <c r="C21813" t="inlineStr"/>
      <c r="D21813" t="inlineStr">
        <is>
          <t>sự bầu cử, nơi bầu cử, số phiếu bầu, số người bỏ phiếu, sự kiếm số cử tri, cuộc thăm dò ý kiến, cái đầu, con vẹt, những học sinh đỗ thường, đỗ thường, thú không sừng, bò không sừng = die hohe Wahlbeteiligung + = die große Wahlbeteiligung + = die geringe Wahlbeteiligung +</t>
        </is>
      </c>
    </row>
    <row r="21814">
      <c r="A21814" t="inlineStr">
        <is>
          <t>Wahlbezirk</t>
        </is>
      </c>
      <c r="B21814" t="inlineStr"/>
      <c r="C21814" t="inlineStr"/>
      <c r="D21814" t="inlineStr">
        <is>
          <t>các cử tri, những người đi bỏ phiếu, khu vực bầu cử, khách hàng - địa hạt, khu vực, quận, huyện, khu, vùng, miền, giáo khu nhỏ - sự trông nom, sự bảo trợ, sự giam giữ, phòng, phòng giam, khe răng chìa khoá, thế đỡ</t>
        </is>
      </c>
    </row>
    <row r="21815">
      <c r="A21815" t="inlineStr">
        <is>
          <t>Wahlen</t>
        </is>
      </c>
      <c r="B21815" t="inlineStr"/>
      <c r="C21815" t="inlineStr"/>
      <c r="D21815">
        <f> Wahlen ausschreiben +</f>
        <v/>
      </c>
    </row>
    <row r="21816">
      <c r="A21816" t="inlineStr">
        <is>
          <t>Wahlergebnis</t>
        </is>
      </c>
      <c r="B21816" t="inlineStr"/>
      <c r="C21816" t="inlineStr"/>
      <c r="D21816" t="inlineStr">
        <is>
          <t>sự bầu cử, nơi bầu cử, số phiếu bầu, số người bỏ phiếu, sự kiếm số cử tri, cuộc thăm dò ý kiến, cái đầu, con vẹt, những học sinh đỗ thường, đỗ thường, thú không sừng, bò không sừng = das Wahlergebnis bekanntgeben +</t>
        </is>
      </c>
    </row>
    <row r="21817">
      <c r="A21817" t="inlineStr">
        <is>
          <t>wahlfrei</t>
        </is>
      </c>
      <c r="B21817" t="inlineStr"/>
      <c r="C21817" t="inlineStr"/>
      <c r="D21817" t="inlineStr">
        <is>
          <t>tuỳ ý, không bắt buộc, để cho chọn = wahlfrei +</t>
        </is>
      </c>
    </row>
    <row r="21818">
      <c r="A21818" t="inlineStr">
        <is>
          <t>Wahlgang</t>
        </is>
      </c>
      <c r="B21818" t="inlineStr"/>
      <c r="C21818" t="inlineStr"/>
      <c r="D21818" t="inlineStr">
        <is>
          <t>lá phiếu, sự bỏ phiếu kín, tổng số phiếu, sự rút thăm, sự bắt thăm</t>
        </is>
      </c>
    </row>
    <row r="21819">
      <c r="A21819" t="inlineStr">
        <is>
          <t>Wahlkreis</t>
        </is>
      </c>
      <c r="B21819" t="inlineStr"/>
      <c r="C21819" t="inlineStr"/>
      <c r="D21819" t="inlineStr">
        <is>
          <t>thành phố, thị xã, khu - các cử tri, những người đi bỏ phiếu, khu vực bầu cử, khách hàng - khoảng rào, khoảng đất có vườn bao quanh, vùng xung quanh, vùng ngoại vi, vùng ngoại ô, giới hạn, khu vực tuyển cử, khu vực cảnh sát = einen Wahlkreis vertreten +</t>
        </is>
      </c>
    </row>
    <row r="21820">
      <c r="A21820" t="inlineStr">
        <is>
          <t>wahllos</t>
        </is>
      </c>
      <c r="B21820" t="inlineStr"/>
      <c r="C21820" t="inlineStr"/>
      <c r="D21820" t="inlineStr">
        <is>
          <t>không phân biệt, bừa bãi - lộn xộn, hỗn tạp, lẫn lộn, chung chạ, hay ngủ bậy, có tính chất tạp hôn, tình cờ, bất chợt, ngẫu nhiên, vô tình</t>
        </is>
      </c>
    </row>
    <row r="21821">
      <c r="A21821" t="inlineStr">
        <is>
          <t>Wahlpropaganda</t>
        </is>
      </c>
      <c r="B21821" t="inlineStr"/>
      <c r="C21821" t="inlineStr"/>
      <c r="D21821" t="inlineStr">
        <is>
          <t>sào căng buồm, hàng rào gỗ nổi, cần, xà dọc, tiếng nổ đùng đùng, tiếng gầm, tiếng oang oang, tiếng kêu vo vo, sự tăng vọt, sự phất trong, sự nổi tiếng thình lình</t>
        </is>
      </c>
    </row>
    <row r="21822">
      <c r="A21822" t="inlineStr">
        <is>
          <t>Wahlrecht</t>
        </is>
      </c>
      <c r="B21822" t="inlineStr"/>
      <c r="C21822" t="inlineStr"/>
      <c r="D21822">
        <f> das aktive Wahlrecht + = das Wahlrecht entziehen + = das allgemeine Wahlrecht + = jemandem das Wahlrecht nehmen +</f>
        <v/>
      </c>
    </row>
    <row r="21823">
      <c r="A21823" t="inlineStr">
        <is>
          <t>Wahlreden</t>
        </is>
      </c>
      <c r="B21823" t="inlineStr"/>
      <c r="C21823" t="inlineStr"/>
      <c r="D21823" t="inlineStr">
        <is>
          <t>bàn cãi, tranh cãi, thảo luận tỉ mỉ, nghiên cứu tỉ mỉ, vận động bầu cử, vận động bỏ phiếu, đi chào hàng - - đi cà nhắc và lộp cộp, đi lộp cộp nặng nề, đi diễn thuyết khắp nơi, đốn còn để gốc, đào hết gốc, quay, truy, làm cho bí, đánh bóng, đi khắp để diễn thuyết, vấp, thách, thách thức</t>
        </is>
      </c>
    </row>
    <row r="21824">
      <c r="A21824" t="inlineStr">
        <is>
          <t>Wahlspruch</t>
        </is>
      </c>
      <c r="B21824" t="inlineStr"/>
      <c r="C21824" t="inlineStr"/>
      <c r="D21824" t="inlineStr">
        <is>
          <t>khẩu hiệu, phương châm, đề từ</t>
        </is>
      </c>
    </row>
    <row r="21825">
      <c r="A21825" t="inlineStr">
        <is>
          <t>Wahlstimme</t>
        </is>
      </c>
      <c r="B21825" t="inlineStr"/>
      <c r="C21825" t="inlineStr"/>
      <c r="D21825" t="inlineStr">
        <is>
          <t>sự bỏ phiếu, lá phiếu, số phiếu, biểu quyết, nghị quyết, ngân sách</t>
        </is>
      </c>
    </row>
    <row r="21826">
      <c r="A21826" t="inlineStr">
        <is>
          <t>Wahlversammlung</t>
        </is>
      </c>
      <c r="B21826" t="inlineStr"/>
      <c r="C21826" t="inlineStr"/>
      <c r="D21826" t="inlineStr">
        <is>
          <t>đài phong đại biểu quốc hội, thủ tục bầu cử, diễn đàn vận động bầu cử</t>
        </is>
      </c>
    </row>
    <row r="21827">
      <c r="A21827" t="inlineStr">
        <is>
          <t>wahlweise</t>
        </is>
      </c>
      <c r="B21827" t="inlineStr"/>
      <c r="C21827" t="inlineStr"/>
      <c r="D21827" t="inlineStr">
        <is>
          <t>tuỳ ý, không bắt buộc, để cho chọn</t>
        </is>
      </c>
    </row>
    <row r="21828">
      <c r="A21828" t="inlineStr">
        <is>
          <t>Wahlzettel</t>
        </is>
      </c>
      <c r="B21828" t="inlineStr"/>
      <c r="C21828" t="inlineStr"/>
      <c r="D21828" t="inlineStr">
        <is>
          <t>lá phiếu, sự bỏ phiếu kín, tổng số phiếu, sự rút thăm, sự bắt thăm</t>
        </is>
      </c>
    </row>
    <row r="21829">
      <c r="A21829" t="inlineStr">
        <is>
          <t>Wahn</t>
        </is>
      </c>
      <c r="B21829" t="inlineStr"/>
      <c r="C21829" t="inlineStr"/>
      <c r="D21829" t="inlineStr">
        <is>
          <t>sự đánh lừa, sự lừa dối, sự lừa bịp, sự lừa gạt, sự bị lừa, sự bị lừa gạt, ảo tưởng, ảo giác - ảo ảnh, sự làm mắc lừa, vải tuyn thưa - sự mắc lừa, tính chất hão huyền, tính chất viển vông - chứng điên, chứng rồ dại, sự mất trí, sự giận dữ - chứng cuồng, tính gàn, tính kỳ quặc, tính ham mê, tính nghiện = in dem Wahn + = aus einem Wahn reißen +</t>
        </is>
      </c>
    </row>
    <row r="21830">
      <c r="A21830" t="inlineStr">
        <is>
          <t>Wahngebilde</t>
        </is>
      </c>
      <c r="B21830" t="inlineStr"/>
      <c r="C21830" t="inlineStr"/>
      <c r="D21830" t="inlineStr">
        <is>
          <t>bóng ma, hồn hiện, ảo ảnh, ảo tượng, ảo tưởng</t>
        </is>
      </c>
    </row>
    <row r="21831">
      <c r="A21831" t="inlineStr">
        <is>
          <t>wahnsinnig</t>
        </is>
      </c>
      <c r="B21831" t="inlineStr"/>
      <c r="C21831" t="inlineStr"/>
      <c r="D21831" t="inlineStr">
        <is>
          <t>quá say mê, mất trí, điên dại, xộc xệch, khập khiễng, ọp ẹp, ốm yếu, yếu đuối, làm bằng những miếng không đều - mê sảng, hôn mê, sảng, lung tung, vô nghĩa, cuồng, cuồng nhiệt, điên cuồng - điên, loạn trí, cuồng lên - điên rồ - - - bực dọc, bực bội, say mê, ham mê, tức giận, giận dữ, nổi giận - gàn, kỳ quặc = wahnsinnig werden + = wahnsinnig machen +</t>
        </is>
      </c>
    </row>
    <row r="21832">
      <c r="A21832" t="inlineStr">
        <is>
          <t>Wahnsinnige</t>
        </is>
      </c>
      <c r="B21832" t="inlineStr"/>
      <c r="C21832" t="inlineStr"/>
      <c r="D21832" t="inlineStr">
        <is>
          <t>người đàn bà điên = der Wahnsinnige +</t>
        </is>
      </c>
    </row>
    <row r="21833">
      <c r="A21833" t="inlineStr">
        <is>
          <t>wahren</t>
        </is>
      </c>
      <c r="B21833" t="inlineStr"/>
      <c r="C21833" t="inlineStr"/>
      <c r="D21833" t="inlineStr">
        <is>
          <t>giữ, giữ lại, tuân theo, y theo, thi hành, đúng, canh phòng, bảo vệ, phù hộ, giữ gìn, giấu, bảo quản, chăm sóc, trông nom, quản lý, giữ riêng, để ra, để riêng ra, để dành, giam giữ - + from) giữ cho khỏi, giữ đứng, ngăn lại, nhịn tránh, nuôi, nuôi nấng, bao, có thường xuyên để bán, cứ, cứ để cho, bắt phải, không rời, ở lỳ, vẫn cứ, ở trong tình trạng, theo, bắt làm kiên trì - bắt làm bền bỉ, làm, tổ chức, vẫn ở tình trạng tiếp tục, ở, đẻ được, giữ được, để dành được, giữ lấy, bám lấy, cứ theo, không rời xa, có thể để đấy, có thể đợi đấy, rời xa, tránh xa, nhịn, làm kiên trì - làm bền bỉ</t>
        </is>
      </c>
    </row>
    <row r="21834">
      <c r="A21834" t="inlineStr">
        <is>
          <t>wahrhaft</t>
        </is>
      </c>
      <c r="B21834" t="inlineStr"/>
      <c r="C21834" t="inlineStr"/>
      <c r="D21834" t="inlineStr">
        <is>
          <t>thật, thực, đúng, xác thực, chân chính, thành khẩn, chân thành, trung thành, chính xác, đúng chỗ - đúng sự thực, thật thà, chân thật</t>
        </is>
      </c>
    </row>
    <row r="21835">
      <c r="A21835" t="inlineStr">
        <is>
          <t>Wahrhaftigkeit</t>
        </is>
      </c>
      <c r="B21835" t="inlineStr"/>
      <c r="C21835" t="inlineStr"/>
      <c r="D21835" t="inlineStr">
        <is>
          <t>lòng trung thành, tính trung thực, sự đúng đắn, sự chính xác, độ tin, độ trung thực - tính đúng đắn, tính đúng sự thực, tính thật thà, tính chân thật, tính trung thành, tính chính xác - tính chân thực, tính xác thực</t>
        </is>
      </c>
    </row>
    <row r="21836">
      <c r="A21836" t="inlineStr">
        <is>
          <t>Wahrheitsbeweis</t>
        </is>
      </c>
      <c r="B21836" t="inlineStr"/>
      <c r="C21836" t="inlineStr"/>
      <c r="D21836" t="inlineStr">
        <is>
          <t>sự thẩm tra, sự xác minh</t>
        </is>
      </c>
    </row>
    <row r="21837">
      <c r="A21837" t="inlineStr">
        <is>
          <t>Wahrheitsliebe</t>
        </is>
      </c>
      <c r="B21837" t="inlineStr"/>
      <c r="C21837" t="inlineStr"/>
      <c r="D21837" t="inlineStr">
        <is>
          <t>tính đúng đắn, tính đúng sự thực, tính thật thà, tính chân thật, tính trung thành, tính chính xác - tính chân thực, tính xác thực</t>
        </is>
      </c>
    </row>
    <row r="21838">
      <c r="A21838" t="inlineStr">
        <is>
          <t>wahrheitsliebend</t>
        </is>
      </c>
      <c r="B21838" t="inlineStr"/>
      <c r="C21838" t="inlineStr"/>
      <c r="D21838" t="inlineStr">
        <is>
          <t>thực, đúng sự thực, thật thà, chân thật, trung thành, chính xác</t>
        </is>
      </c>
    </row>
    <row r="21839">
      <c r="A21839" t="inlineStr">
        <is>
          <t>wahrlich</t>
        </is>
      </c>
      <c r="B21839" t="inlineStr"/>
      <c r="C21839" t="inlineStr"/>
      <c r="D21839" t="inlineStr">
        <is>
          <t>thực ra, đúng ra, không còn ngờ vực gì</t>
        </is>
      </c>
    </row>
    <row r="21840">
      <c r="A21840" t="inlineStr">
        <is>
          <t>wahrnehmbar</t>
        </is>
      </c>
      <c r="B21840" t="inlineStr"/>
      <c r="C21840" t="inlineStr"/>
      <c r="D21840" t="inlineStr">
        <is>
          <t>hiểu rõ được, tính thấy rõ được, tính lĩnh hội được, có thể nắm được - có thể nhận thức được, thuộc phạm vi toà án, thuộc thẩm quyền toà án - đáng chú ý, đáng để ý, có thể nhận thấy, có thể thấy r - có thể quan sát được, có thể nhận thấy được, dễ thấy, đáng kể, có thể tổ chức - có thể nhận thức thấy, có thể cảm giác thấy - có thể cảm giác được, có thể cảm thấy được, dễ nhận thấy, có cảm giác, cảm thấy, có ý thức, biết lẽ phải, biết phải trái, khôn ngoan, hợp lý, đúng đắn, nhạy, dễ cảm động, nhạy cảm - thấy được, có thể trông thấy được, rõ ràng, rõ rệt, sẵn sàng tiếp khách - nhìn, thị giác = nicht wahrnehmbar +</t>
        </is>
      </c>
    </row>
    <row r="21841">
      <c r="A21841" t="inlineStr">
        <is>
          <t>Wahrnehmbarkeit</t>
        </is>
      </c>
      <c r="B21841" t="inlineStr"/>
      <c r="C21841" t="inlineStr"/>
      <c r="D21841" t="inlineStr">
        <is>
          <t>tính có thể nhận thức thấy, tính có thể cảm giác thấy</t>
        </is>
      </c>
    </row>
    <row r="21842">
      <c r="A21842" t="inlineStr">
        <is>
          <t>wahrnehmen</t>
        </is>
      </c>
      <c r="B21842" t="inlineStr"/>
      <c r="C21842" t="inlineStr"/>
      <c r="D21842" t="inlineStr">
        <is>
          <t>đánh giá, đánh giá đúng, đánh giá cao, hiểu rõ giá trị, thấy rõ, nhận thức, sâu sắc, biết thưởng thức, biết đánh giá, cảm kích, nâng giá, tăng giá trị, lên giá - nhận ra, nhìn thấy, phát hiện thấy - phân biệt - nghe ra, chia thành, xếp thành, nhận định sự khác nhau - sờ mó, thấy, cảm thấy, có cảm giác, có cảm tưởng, chịu đựng, chịu ảnh hưởng, thăm dò, dò thám, bắt, sờ, sờ soạng, dò tìm, hình như, có cảm giác như, cảm nghĩ là, cho là, cảm thông - cảm động - chú ý, để ý, nhận biết, báo trước, nhận xét về, chiếu cố, hạ cố, đối xử lễ độ với - quan sát, nhận xét, theo dõi, tiến hành, cử hành, làm, tuân theo, chú ý giữ, tôn trọng - hiểu, lĩnh hội, trông thấy, nghe thấy, ngửi thấy</t>
        </is>
      </c>
    </row>
    <row r="21843">
      <c r="A21843" t="inlineStr">
        <is>
          <t>wahrnehmend</t>
        </is>
      </c>
      <c r="B21843" t="inlineStr"/>
      <c r="C21843" t="inlineStr"/>
      <c r="D21843" t="inlineStr">
        <is>
          <t>nhận thức được, cảm thụ được, cảm giác, tác động đến cảm giác - cảm giác được</t>
        </is>
      </c>
    </row>
    <row r="21844">
      <c r="A21844" t="inlineStr">
        <is>
          <t>Wahrnehmende</t>
        </is>
      </c>
      <c r="B21844" t="inlineStr"/>
      <c r="C21844" t="inlineStr"/>
      <c r="D21844" t="inlineStr">
        <is>
          <t>người nhận thức được, người cảm giác được, người cảm thụ được</t>
        </is>
      </c>
    </row>
    <row r="21845">
      <c r="A21845" t="inlineStr">
        <is>
          <t>Wahrnehmung</t>
        </is>
      </c>
      <c r="B21845" t="inlineStr"/>
      <c r="C21845" t="inlineStr"/>
      <c r="D21845" t="inlineStr">
        <is>
          <t>sự đánh giá, sự đánh giá đúng, sự đánh giá cao, sự hiểu rõ giá trị, sự thấy rõ, sự nhân thức, sâu sắc, sự biết thưởng thức, sự biết đánh giá, sự cảm kích, sự nâng giá trị - sự phê phán - sự sợ, sự e sợ, sự hiểu, sự lĩnh hội, sự tiếp thu, sự nắm được, sự bắt, sự nắm lấy, sự tóm lấy - sự đòi, sự xác nhận, sự khẳng định, sự quả quyết, sự quyết đoán, điều xác nhận, điều khẳng định, điều quyết đoán - nhận thức, trí thức hiểu biết - thông tri, yết thị, thông cáo, lời báo trước, sự báo trước, thời hạn, đoạn ngắn, bài ngắn, sự chú ý, sự để ý, sự nhận biết - sự quan sát, sự theo dõi, khả năng quan sát, năng lực quan sát, lời nhận xét, điều quan sát được, điều nhận thấy, lời bình phẩm, sự xác định toạ độ theo độ cao của mặt trời - sự nhận thức, tri giác, sự thu - giác quan, cảm giác, ý thức, khả năng phán đoán, khả năng thưởng thức, sự khôn ngoan, sự thông minh, nghĩa, ý nghĩa, tình cảm chung, hướng, chiều = auf Wahrnehmung beruhend + = die außersinnliche Wahrnehmung + = der Gegenstand sinnlicher Wahrnehmung +</t>
        </is>
      </c>
    </row>
    <row r="21846">
      <c r="A21846" t="inlineStr">
        <is>
          <t>Wahrsagen</t>
        </is>
      </c>
      <c r="B21846" t="inlineStr"/>
      <c r="C21846" t="inlineStr"/>
      <c r="D21846" t="inlineStr">
        <is>
          <t>sự bói toán, lời bói toán, lời tiên tri</t>
        </is>
      </c>
    </row>
    <row r="21847">
      <c r="A21847" t="inlineStr">
        <is>
          <t>Wahrsager</t>
        </is>
      </c>
      <c r="B21847" t="inlineStr"/>
      <c r="C21847" t="inlineStr"/>
      <c r="D21847" t="inlineStr">
        <is>
          <t>thầy bói - người đoán, người tiên đoán, người bói - nhà tiên tri, người đoán trước, người chủ trương, người đề xướng, giáo đồ, người mách nước</t>
        </is>
      </c>
    </row>
    <row r="21848">
      <c r="A21848" t="inlineStr">
        <is>
          <t>Wahrsagerin</t>
        </is>
      </c>
      <c r="B21848" t="inlineStr"/>
      <c r="C21848" t="inlineStr"/>
      <c r="D21848" t="inlineStr">
        <is>
          <t>bà đồng, bà cốt, bà thầy bói, mụ phù thuỷ</t>
        </is>
      </c>
    </row>
    <row r="21849">
      <c r="A21849" t="inlineStr">
        <is>
          <t>wahrscheinlich</t>
        </is>
      </c>
      <c r="B21849" t="inlineStr"/>
      <c r="C21849" t="inlineStr"/>
      <c r="D21849" t="inlineStr">
        <is>
          <t>chắc chắn không còn nghi ngờ gì nữa, không còn hồ nghi gì nữa - có thể thực hành được, có thể thực hiện được, có thể làm được, tiện lợi, có thể tin được, nghe xuôi tai - chắc đúng, có lẽ đúng, có lẽ thật, có thể, thích hợp, đúng với, có vẻ có năng lực, chắc - có thể có, có khả năng xảy ra, chắc hẳn, có lễ đúng - an toàn, chắc chắn, có thể tin cậy, thận trọng, dè dặt = er wird wahrscheinlich kommen + = ich werde es wahrscheinlich tun + = es wird ihm wahrscheinlich nicht gelingen +</t>
        </is>
      </c>
    </row>
    <row r="21850">
      <c r="A21850" t="inlineStr">
        <is>
          <t>Wahrscheinlichkeit</t>
        </is>
      </c>
      <c r="B21850" t="inlineStr"/>
      <c r="C21850" t="inlineStr"/>
      <c r="D21850" t="inlineStr">
        <is>
          <t>sự may rủi, sự tình cờ, sự có thể, sự có khả năng, khả năng có thể, cơ hội, số phận - sự có thể thực hành được, sự có thể thực hiện được, sự có thể làm được, tính tiện lợi, tính có thể tin được, tính có lợi - sự có thể đúng, sự có thể thật - sự có thể có, sự chắc hẳn, sự có khả năng xảy ra, sự có lẽ đúng, sự có lẽ thật, điều có thể xảy ra, điều chắc hẳn, xác suất - vẻ thật, việc có vẻ thật = die bedingte Wahrscheinlichkeit + = die orthante Wahrscheinlichkeit + = aller Wahrscheinlichkeit nach + = die Wahrscheinlichkeit, daß sie kommt +</t>
        </is>
      </c>
    </row>
    <row r="21851">
      <c r="A21851" t="inlineStr">
        <is>
          <t>Wahrzeichen</t>
        </is>
      </c>
      <c r="B21851" t="inlineStr"/>
      <c r="C21851" t="inlineStr"/>
      <c r="D21851" t="inlineStr">
        <is>
          <t>cái tượng trưng, cái biểu tượng, người điển hình, hình vẽ trên huy hiệu - mốc bờ, mốc ranh giới, giới hạn, mốc, bước ngoặc - vật tượng trưng, ký hiệu</t>
        </is>
      </c>
    </row>
    <row r="21852">
      <c r="A21852" t="inlineStr">
        <is>
          <t>Waidmann</t>
        </is>
      </c>
      <c r="B21852" t="inlineStr"/>
      <c r="C21852" t="inlineStr"/>
      <c r="D21852" t="inlineStr">
        <is>
          <t>người đi săn, người phụ trách chó săn</t>
        </is>
      </c>
    </row>
    <row r="21853">
      <c r="A21853" t="inlineStr">
        <is>
          <t>Waise</t>
        </is>
      </c>
      <c r="B21853" t="inlineStr"/>
      <c r="C21853" t="inlineStr"/>
      <c r="D21853" t="inlineStr">
        <is>
          <t>đứa trẻ mồ côi = Waise werden + = zur Waise machen +</t>
        </is>
      </c>
    </row>
    <row r="21854">
      <c r="A21854" t="inlineStr">
        <is>
          <t>Waisenhaus</t>
        </is>
      </c>
      <c r="B21854" t="inlineStr"/>
      <c r="C21854" t="inlineStr"/>
      <c r="D21854" t="inlineStr">
        <is>
          <t>cảnh mồ côi, trại mồ côi</t>
        </is>
      </c>
    </row>
    <row r="21855">
      <c r="A21855" t="inlineStr">
        <is>
          <t>Wal</t>
        </is>
      </c>
      <c r="B21855" t="inlineStr"/>
      <c r="C21855" t="inlineStr"/>
      <c r="D21855">
        <f> der Wal + = der junge Wal +</f>
        <v/>
      </c>
    </row>
    <row r="21856">
      <c r="A21856" t="inlineStr">
        <is>
          <t>Wald</t>
        </is>
      </c>
      <c r="B21856" t="inlineStr"/>
      <c r="C21856" t="inlineStr"/>
      <c r="D21856" t="inlineStr">
        <is>
          <t>rừng, rừng săn bắn - gỗ, củi, số nhiều) rừng, thùng gỗ, kèn sáo bằng gỗ = der Thüringer Wald + = der Bayrische Wald + = der dichte belaubte Wald +</t>
        </is>
      </c>
    </row>
    <row r="21857">
      <c r="A21857" t="inlineStr">
        <is>
          <t>Waldarbeiter</t>
        </is>
      </c>
      <c r="B21857" t="inlineStr"/>
      <c r="C21857" t="inlineStr"/>
      <c r="D21857" t="inlineStr">
        <is>
          <t>cán bộ lâm nghiệp, nhân viên quản lý rừng, người sống ở rừng, chim rừng, thú rừng - người thợ đốn gỗ, thợ rừng, người buôn gỗ</t>
        </is>
      </c>
    </row>
    <row r="21858">
      <c r="A21858" t="inlineStr">
        <is>
          <t>Waldhorn</t>
        </is>
      </c>
      <c r="B21858" t="inlineStr"/>
      <c r="C21858" t="inlineStr"/>
      <c r="D21858" t="inlineStr">
        <is>
          <t>cây hạ khô, hạt thuỷ tinh, kèn, tù và</t>
        </is>
      </c>
    </row>
    <row r="21859">
      <c r="A21859" t="inlineStr">
        <is>
          <t>waldig</t>
        </is>
      </c>
      <c r="B21859" t="inlineStr"/>
      <c r="C21859" t="inlineStr"/>
      <c r="D21859" t="inlineStr">
        <is>
          <t>nhiều cây, rậm rạp - có rừng, lắm rừng, có nhiều cây cối - có lắm rừng, lắm cây cối, rừng, chất gỗ</t>
        </is>
      </c>
    </row>
    <row r="21860">
      <c r="A21860" t="inlineStr">
        <is>
          <t>Waldland</t>
        </is>
      </c>
      <c r="B21860" t="inlineStr"/>
      <c r="C21860" t="inlineStr"/>
      <c r="D21860" t="inlineStr">
        <is>
          <t>miền rừng, vùng rừng, rừng</t>
        </is>
      </c>
    </row>
    <row r="21861">
      <c r="A21861" t="inlineStr">
        <is>
          <t>Waldschnepfe</t>
        </is>
      </c>
      <c r="B21861" t="inlineStr"/>
      <c r="C21861" t="inlineStr"/>
      <c r="D21861" t="inlineStr">
        <is>
          <t>chim dẽ gà</t>
        </is>
      </c>
    </row>
    <row r="21862">
      <c r="A21862" t="inlineStr">
        <is>
          <t>Waldwiese</t>
        </is>
      </c>
      <c r="B21862" t="inlineStr"/>
      <c r="C21862" t="inlineStr"/>
      <c r="D21862" t="inlineStr">
        <is>
          <t>trảng</t>
        </is>
      </c>
    </row>
    <row r="21863">
      <c r="A21863" t="inlineStr">
        <is>
          <t>Wales</t>
        </is>
      </c>
      <c r="B21863" t="inlineStr"/>
      <c r="C21863" t="inlineStr"/>
      <c r="D21863">
        <f> der Bewohner von Wales + = der Oberste Gerichtshof von England und Wales + = der Oberste Gerichtshof für England und Wales +</f>
        <v/>
      </c>
    </row>
    <row r="21864">
      <c r="A21864" t="inlineStr">
        <is>
          <t>Walfang</t>
        </is>
      </c>
      <c r="B21864" t="inlineStr"/>
      <c r="C21864" t="inlineStr"/>
      <c r="D21864" t="inlineStr">
        <is>
          <t>sự đánh cá voi, nghề đánh cá voi = auf Walfang gehen +</t>
        </is>
      </c>
    </row>
    <row r="21865">
      <c r="A21865" t="inlineStr">
        <is>
          <t>Walfischspeck</t>
        </is>
      </c>
      <c r="B21865" t="inlineStr"/>
      <c r="C21865" t="inlineStr"/>
      <c r="D21865" t="inlineStr">
        <is>
          <t>mỡ cá voi, con sứa, nước mắt, sự khóc sưng cả mắt</t>
        </is>
      </c>
    </row>
    <row r="21866">
      <c r="A21866" t="inlineStr">
        <is>
          <t>Walfischtran</t>
        </is>
      </c>
      <c r="B21866" t="inlineStr"/>
      <c r="C21866" t="inlineStr"/>
      <c r="D21866" t="inlineStr">
        <is>
          <t>mỡ cá voi, con sứa, nước mắt, sự khóc sưng cả mắt</t>
        </is>
      </c>
    </row>
    <row r="21867">
      <c r="A21867" t="inlineStr">
        <is>
          <t>Walker</t>
        </is>
      </c>
      <c r="B21867" t="inlineStr"/>
      <c r="C21867" t="inlineStr"/>
      <c r="D21867" t="inlineStr">
        <is>
          <t>thợ chuội và hồ vải</t>
        </is>
      </c>
    </row>
    <row r="21868">
      <c r="A21868" t="inlineStr">
        <is>
          <t>Wall</t>
        </is>
      </c>
      <c r="B21868" t="inlineStr"/>
      <c r="C21868" t="inlineStr"/>
      <c r="D21868" t="inlineStr">
        <is>
          <t>đê, gờ, ụ, bờ, đống, bãi ngầm, sự nghiêng cánh, sự nghiêng sang một bên, bờ miệng giếng, bờ miệng hầm, nhà ngân hàng, vốn nhà cái, chỗ ngồi, dãy mái chèo, bàn phím, bàn thợ - đường đắp cao - thành luỹ, sự phòng vệ, sự phòng thủ, sự bảo vệ - tường, vách, thàn, thành quách, lối đi sát tường nhà trên hè đường, rặng cây ăn quả dựa vào tường, bức tường có cây ăn quả dựa vào, vách ngoài vỉa, thành = durch einen Wall schützen +</t>
        </is>
      </c>
    </row>
    <row r="21869">
      <c r="A21869" t="inlineStr">
        <is>
          <t>Wallach</t>
        </is>
      </c>
      <c r="B21869" t="inlineStr"/>
      <c r="C21869" t="inlineStr"/>
      <c r="D21869" t="inlineStr">
        <is>
          <t>sự thiến, ngựa thiến, súc vật thiến</t>
        </is>
      </c>
    </row>
    <row r="21870">
      <c r="A21870" t="inlineStr">
        <is>
          <t>Wallung</t>
        </is>
      </c>
      <c r="B21870" t="inlineStr"/>
      <c r="C21870" t="inlineStr"/>
      <c r="D21870" t="inlineStr">
        <is>
          <t>nhọt, đinh, sự sôi, điểm sôi = in Wallung + = in Wallung geraten +</t>
        </is>
      </c>
    </row>
    <row r="21871">
      <c r="A21871" t="inlineStr">
        <is>
          <t>Walzblech</t>
        </is>
      </c>
      <c r="B21871" t="inlineStr"/>
      <c r="C21871" t="inlineStr"/>
      <c r="D21871" t="inlineStr">
        <is>
          <t>kim loại tấm, kim loại lá</t>
        </is>
      </c>
    </row>
    <row r="21872">
      <c r="A21872" t="inlineStr">
        <is>
          <t>Walze</t>
        </is>
      </c>
      <c r="B21872" t="inlineStr"/>
      <c r="C21872" t="inlineStr"/>
      <c r="D21872" t="inlineStr">
        <is>
          <t>thùng tròn, thùng rượu, thùng, nòng, ruột, ống, khoang màng nhĩ, cái trống, tang - trụ, hình trụ, xylanh, trục lăn - tiếng trống, tiếng kêu như tiếng trống, người đánh trống, màng nhĩ, thùng hình ống, trống tang, tiệc trà, cá trống drum fish) - cuốn, cuộn, súc, ổ, ổ bánh mì nhỏ, văn kiện, hồ sơ, danh sách, mép gập xuống, tiền, tập tiền, trục, trục cán, con lăn, sự lăn tròn, sự lắc lư, sự tròng trành, dáng đi lắc lư, sóng cuồn cuộn - tiếng sấm vang rền, hồi trống vang rền, lời nói thao thao nhịp nhàng, sự lộn vòng - xe lăn đường, ống lăn mực, máy cán, ống cuộn, cuộn băng roller bandage), đợt sóng cuồn cuộn, chim sả rừng = die Walze +</t>
        </is>
      </c>
    </row>
    <row r="21873">
      <c r="A21873" t="inlineStr">
        <is>
          <t>Walzer</t>
        </is>
      </c>
      <c r="B21873" t="inlineStr"/>
      <c r="C21873" t="inlineStr"/>
      <c r="D21873" t="inlineStr">
        <is>
          <t>điện nhảy vanxơ, cho điệu vanxơ = Walzer tanzen + = der langsame Walzer +</t>
        </is>
      </c>
    </row>
    <row r="21874">
      <c r="A21874" t="inlineStr">
        <is>
          <t>Walzwerk</t>
        </is>
      </c>
      <c r="B21874" t="inlineStr"/>
      <c r="C21874" t="inlineStr"/>
      <c r="D21874" t="inlineStr">
        <is>
          <t>min, cối xay, máy xay, nhà máy xay, máy nghiền, máy cán, xưởng, nhà máy, cuộc đấu quyền Anh, sự thử thách gay go, nỗi cực khổ, sự tập luyện gian khổ, công việc cực nhọc</t>
        </is>
      </c>
    </row>
    <row r="21875">
      <c r="A21875" t="inlineStr">
        <is>
          <t>Wandbehang</t>
        </is>
      </c>
      <c r="B21875" t="inlineStr"/>
      <c r="C21875" t="inlineStr"/>
      <c r="D21875" t="inlineStr">
        <is>
          <t>tấm thảm</t>
        </is>
      </c>
    </row>
    <row r="21876">
      <c r="A21876" t="inlineStr">
        <is>
          <t>Wandbekleidung</t>
        </is>
      </c>
      <c r="B21876" t="inlineStr"/>
      <c r="C21876" t="inlineStr"/>
      <c r="D21876">
        <f> die Wandbekleidung + = die untere Wandbekleidung +</f>
        <v/>
      </c>
    </row>
    <row r="21877">
      <c r="A21877" t="inlineStr">
        <is>
          <t>Wandel</t>
        </is>
      </c>
      <c r="B21877" t="inlineStr"/>
      <c r="C21877" t="inlineStr"/>
      <c r="D21877"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der grundlegende Wandel +</t>
        </is>
      </c>
    </row>
    <row r="21878">
      <c r="A21878" t="inlineStr">
        <is>
          <t>wandelbar</t>
        </is>
      </c>
      <c r="B21878" t="inlineStr"/>
      <c r="C21878" t="inlineStr"/>
      <c r="D21878" t="inlineStr">
        <is>
          <t>dễ thay đổi, hay thay đổi, có thể thay đổi - thay đổi, biến thiên, variable zone ôn đới</t>
        </is>
      </c>
    </row>
    <row r="21879">
      <c r="A21879" t="inlineStr">
        <is>
          <t>Wandelgang</t>
        </is>
      </c>
      <c r="B21879" t="inlineStr"/>
      <c r="C21879" t="inlineStr"/>
      <c r="D21879" t="inlineStr">
        <is>
          <t>hành lang, hành lang ở nghị viện, nhóm người hoạt động ở hành lang = der Wandelgang +</t>
        </is>
      </c>
    </row>
    <row r="21880">
      <c r="A21880" t="inlineStr">
        <is>
          <t>Wandelhalle</t>
        </is>
      </c>
      <c r="B21880" t="inlineStr"/>
      <c r="C21880" t="inlineStr"/>
      <c r="D21880" t="inlineStr">
        <is>
          <t>phòng giải lao</t>
        </is>
      </c>
    </row>
    <row r="21881">
      <c r="A21881" t="inlineStr">
        <is>
          <t>Wandelstern</t>
        </is>
      </c>
      <c r="B21881" t="inlineStr"/>
      <c r="C21881" t="inlineStr"/>
      <c r="D21881" t="inlineStr">
        <is>
          <t>hành tinh, áo lễ</t>
        </is>
      </c>
    </row>
    <row r="21882">
      <c r="A21882" t="inlineStr">
        <is>
          <t>Wanderer</t>
        </is>
      </c>
      <c r="B21882" t="inlineStr"/>
      <c r="C21882" t="inlineStr"/>
      <c r="D21882" t="inlineStr">
        <is>
          <t>người đi dạo chơi, người đi ngao du, cây hồng leo - người hay đi lang thang, người bảo vệ rừng, nhân viên lân nghiệp, người gác công viên của nhà vua, kỵ binh nhẹ, biệt kích, đội biệt động, nữ hướng đạo sinh lớn - trưởng đoàn hướng đạo, đích không nhất định, đích bắn tầm xa, cướp biển sea rover) - người đi bộ, người dạo chơi, vận động viên đi bộ, chim chạy - người đi lang thang, người nay đây mai đó, con vật lạc đàn, người lầm đường lạc lối - người đi bộ đi du lịch</t>
        </is>
      </c>
    </row>
    <row r="21883">
      <c r="A21883" t="inlineStr">
        <is>
          <t>Wandern</t>
        </is>
      </c>
      <c r="B21883" t="inlineStr"/>
      <c r="C21883" t="inlineStr"/>
      <c r="D21883" t="inlineStr">
        <is>
          <t>cuộc đi chơi rong, sự đi lang thang - sự lạc hướng, sự chệch hướng, sự nghĩ lan man, sự lơ đễnh, cuộc du lịch dài ngày, lời nói mê</t>
        </is>
      </c>
    </row>
    <row r="21884">
      <c r="A21884" t="inlineStr">
        <is>
          <t>wandern</t>
        </is>
      </c>
      <c r="B21884" t="inlineStr"/>
      <c r="C21884" t="inlineStr"/>
      <c r="D21884" t="inlineStr">
        <is>
          <t>di cư, di chuyển, đổi chỗ ở, chuyển chỗ ở, đi nhẹ nhàng, bay nhẹ nhàng, vụt qua, lỉnh, chuồn, bay chuyền - đi mạnh mẽ, đi nặng nhọc, đi lặn lội, đi bộ đường dài, hành quân, đẩy đi, kéo lên, bắt buộc phải chuyển động, tăng đột xuất - làm một cuộc hành trình - di trú, ra nước ngoài, chuyển trường - đi du lịch - đi chơi rong, đi lang thang - bước nặng nề, đi bộ, cuốc bộ - đi, đi tản bộ, hiện ra, xuất hiện, sống, ăn ở, cư xử, cùng đi với, bắt đi, tập cho đi, dắt đi, dẫn đi - đi thơ thẩn, đi lạc đường, lầm đường, chệch đường &amp; ), quanh co, uốn khúc, nói huyên thiên, nghĩ lan man, lơ đễnh, mê sảng, đi lang thang khắp = wandern + = wandern + = wandern + = wandern gehen +</t>
        </is>
      </c>
    </row>
    <row r="21885">
      <c r="A21885" t="inlineStr">
        <is>
          <t>wandernd</t>
        </is>
      </c>
      <c r="B21885" t="inlineStr"/>
      <c r="C21885" t="inlineStr"/>
      <c r="D21885" t="inlineStr">
        <is>
          <t>di chuyển bệnh, đi lại được không phải nằm, đi lại, đi chỗ này chỗ khác, di động không ở một chỗ - lang thang, giang hồ, sai lầm, sai sót, không đúng tiêu chuẩn - thất thường, được chăng hay chớ, bạ đâu hay đấy, chạy, di chuyển - di trú, nay đây mai đó, di động - du cư - sự đi đường, sự du lịch, sự du hành, đi rong, lưu động - sống lang thang, vẩn vơ, vô định - đi bộ, đi dạo - quanh co, uốn khúc, không định cư, lan man, lơ đễnh, lạc lõng, không mạch lạc, mê sảng, nói mê - đi bộ đi du lịch</t>
        </is>
      </c>
    </row>
    <row r="21886">
      <c r="A21886" t="inlineStr">
        <is>
          <t>Wanderprediger</t>
        </is>
      </c>
      <c r="B21886" t="inlineStr"/>
      <c r="C21886" t="inlineStr"/>
      <c r="D21886" t="inlineStr">
        <is>
          <t>tác giả Phúc âm, người truyền bá Phúc âm, người truyền giáo</t>
        </is>
      </c>
    </row>
    <row r="21887">
      <c r="A21887" t="inlineStr">
        <is>
          <t>Wanderratte</t>
        </is>
      </c>
      <c r="B21887" t="inlineStr"/>
      <c r="C21887" t="inlineStr"/>
      <c r="D21887" t="inlineStr">
        <is>
          <t>chuột cống</t>
        </is>
      </c>
    </row>
    <row r="21888">
      <c r="A21888" t="inlineStr">
        <is>
          <t>Wanderschaft</t>
        </is>
      </c>
      <c r="B21888" t="inlineStr"/>
      <c r="C21888" t="inlineStr"/>
      <c r="D21888" t="inlineStr">
        <is>
          <t>cuộc du lịch, cuộc hành trình = auf der Wanderschaft sein +</t>
        </is>
      </c>
    </row>
    <row r="21889">
      <c r="A21889" t="inlineStr">
        <is>
          <t>Wanderschauspieler</t>
        </is>
      </c>
      <c r="B21889" t="inlineStr"/>
      <c r="C21889" t="inlineStr"/>
      <c r="D21889" t="inlineStr">
        <is>
          <t>người đi dạo, người đi tản bộ, người hát rong, kẻ lang thang, ma cà bông, cái tập đi, xe đẩy</t>
        </is>
      </c>
    </row>
    <row r="21890">
      <c r="A21890" t="inlineStr">
        <is>
          <t>Wandertruppe</t>
        </is>
      </c>
      <c r="B21890" t="inlineStr"/>
      <c r="C21890" t="inlineStr"/>
      <c r="D21890">
        <f> die Wandertruppe +</f>
        <v/>
      </c>
    </row>
    <row r="21891">
      <c r="A21891" t="inlineStr">
        <is>
          <t>Wanderung</t>
        </is>
      </c>
      <c r="B21891" t="inlineStr"/>
      <c r="C21891" t="inlineStr"/>
      <c r="D21891" t="inlineStr">
        <is>
          <t>cuộc đi bộ đường dài, cuộc hành quân - sự di trú, sự chuyển trường, đoàn người di trú, bầy chim di trú - cuộc du lịch, cuộc hành trình - cuộc dạo chơi, cuộc ngao du - sự đi lang thang, sự đi ngao du, sự nói huyên thiên, sự nói dông dài, sự nói không có mạch lạc, sự viết không có mạch lạc - Rôngđen, vòng đệm, sợi thô - tiếng đi nặng nề, cuộc đi bộ dài, người đi lang thang, lối sống lang thang, tàu hàng chạy không theo đường nhất định, người đàn bà đĩ thoã, người con gái đĩ thoã = die kleine Wanderung + = eine Wanderung machen +</t>
        </is>
      </c>
    </row>
    <row r="21892">
      <c r="A21892" t="inlineStr">
        <is>
          <t>Wandler</t>
        </is>
      </c>
      <c r="B21892" t="inlineStr"/>
      <c r="C21892" t="inlineStr"/>
      <c r="D21892" t="inlineStr">
        <is>
          <t>lò chuyển, máy đổi điện, máy ghi chữ số, máy ghi mật mã - máy biến năng</t>
        </is>
      </c>
    </row>
    <row r="21893">
      <c r="A21893" t="inlineStr">
        <is>
          <t>Wandleuchter</t>
        </is>
      </c>
      <c r="B21893" t="inlineStr"/>
      <c r="C21893" t="inlineStr"/>
      <c r="D21893" t="inlineStr">
        <is>
          <t>chân đèn, đế nến, chân đèn có móc treo vào tường, đế nến có móc treo vào tường, cái đầu, chỏm đầu, công sự nhỏ, nơi trú ẩn, bình phong</t>
        </is>
      </c>
    </row>
    <row r="21894">
      <c r="A21894" t="inlineStr">
        <is>
          <t>Wandpfeiler</t>
        </is>
      </c>
      <c r="B21894" t="inlineStr"/>
      <c r="C21894" t="inlineStr"/>
      <c r="D21894" t="inlineStr">
        <is>
          <t>trụ bổ tường</t>
        </is>
      </c>
    </row>
    <row r="21895">
      <c r="A21895" t="inlineStr">
        <is>
          <t>Wandschirm</t>
        </is>
      </c>
      <c r="B21895" t="inlineStr"/>
      <c r="C21895" t="inlineStr"/>
      <c r="D21895" t="inlineStr">
        <is>
          <t>bình phong, màn che, màn, tấm chắn, bảng, thông báo, màn ảnh, màn bạc, cái sàng</t>
        </is>
      </c>
    </row>
    <row r="21896">
      <c r="A21896" t="inlineStr">
        <is>
          <t>Wandschoner</t>
        </is>
      </c>
      <c r="B21896" t="inlineStr"/>
      <c r="C21896" t="inlineStr"/>
      <c r="D21896" t="inlineStr">
        <is>
          <t>người làm bắn toé, cái chắn bùn, cái chắn nước té vào tường</t>
        </is>
      </c>
    </row>
    <row r="21897">
      <c r="A21897" t="inlineStr">
        <is>
          <t>Wandtafel</t>
        </is>
      </c>
      <c r="B21897" t="inlineStr"/>
      <c r="C21897" t="inlineStr"/>
      <c r="D21897" t="inlineStr">
        <is>
          <t>bảng đen</t>
        </is>
      </c>
    </row>
    <row r="21898">
      <c r="A21898" t="inlineStr">
        <is>
          <t>Wandteppich</t>
        </is>
      </c>
      <c r="B21898" t="inlineStr"/>
      <c r="C21898" t="inlineStr"/>
      <c r="D21898" t="inlineStr">
        <is>
          <t>tấm thảm</t>
        </is>
      </c>
    </row>
    <row r="21899">
      <c r="A21899" t="inlineStr">
        <is>
          <t>Wanduhr</t>
        </is>
      </c>
      <c r="B21899" t="inlineStr"/>
      <c r="C21899" t="inlineStr"/>
      <c r="D21899" t="inlineStr">
        <is>
          <t>đường chỉ viền ở cạnh bít tất, đồng hồ</t>
        </is>
      </c>
    </row>
    <row r="21900">
      <c r="A21900" t="inlineStr">
        <is>
          <t>Wange</t>
        </is>
      </c>
      <c r="B21900" t="inlineStr"/>
      <c r="C21900" t="inlineStr"/>
      <c r="D21900" t="inlineStr">
        <is>
          <t>má, sự táo tợn, sự cả gan, thói trơ tráo, tính không biết xấu hổ, lời nói láo xược, lời nói vô lễ, thanh má, thanh đứng - xương hàm, hàm, cằm xị, yếm, diều, đầu</t>
        </is>
      </c>
    </row>
    <row r="21901">
      <c r="A21901" t="inlineStr">
        <is>
          <t>Wankelmut</t>
        </is>
      </c>
      <c r="B21901" t="inlineStr"/>
      <c r="C21901" t="inlineStr"/>
      <c r="D21901" t="inlineStr">
        <is>
          <t>tính dễ thay đổi, tính hay thay đổi - tính không kiên định - tính không bền lòng, tính thiếu kiên nhẫn, tính không chung thu - tính thay đổi, tính biến đổi, tính không bền, tính bất thường - sự nói quanh, sự tìm cớ thoái thác, sự lần nữa, sự bỏ phe, sự bỏ đảng, sự tuyên bố những lời mâu thuẫn với nhau</t>
        </is>
      </c>
    </row>
    <row r="21902">
      <c r="A21902" t="inlineStr">
        <is>
          <t>Wanken</t>
        </is>
      </c>
      <c r="B21902" t="inlineStr"/>
      <c r="C21902" t="inlineStr"/>
      <c r="D21902" t="inlineStr">
        <is>
          <t>sự lảo đảo, bước đi loạng choạng, cách bố trí chữ chi, sự chóng mặt, bệnh loạng choạng blind staggers) = ins Wanken bringen +</t>
        </is>
      </c>
    </row>
    <row r="21903">
      <c r="A21903" t="inlineStr">
        <is>
          <t>wanken</t>
        </is>
      </c>
      <c r="B21903" t="inlineStr"/>
      <c r="C21903" t="inlineStr"/>
      <c r="D21903" t="inlineStr">
        <is>
          <t>tròng trành, lắc lư, đi lảo đảo - quấn vào ống, quấn vào cuộn to reel in, to reel up), quay, kêu sè sè, nhảy điệu vũ quay, quay cuồng, chóng mặt, lảo đảo, choáng váng, loạng choạng - đu đưa, lúc lắc, làm rung chuyển, rung chuyển - rung, lắc, làm rung, lung lay, lay động, giũ, ngân, làm náo động, làm sửng sốt, làm bàng hoàng, làm lung lay, làm lay chuyển, làm mất bình tĩnh, giũ sạch, tống khứ được - do dự, chần chừ, phân vân, dao động, làm lảo đảo, làm loạng choạng, làm choáng người, làm do dự, làm phân vân, làm dao động, xếp chéo cánh sẻ, xếp chữ chi, bố trí chéo nhau - sắp đổ, đi chập chững - chập chờn - rung rinh, rung rung, nao núng, núng thế, lưỡng lự, ngập ngừng</t>
        </is>
      </c>
    </row>
    <row r="21904">
      <c r="A21904" t="inlineStr">
        <is>
          <t>wankend</t>
        </is>
      </c>
      <c r="B21904" t="inlineStr"/>
      <c r="C21904" t="inlineStr"/>
      <c r="D21904" t="inlineStr">
        <is>
          <t>làm lảo đảo, làm loạng choạng, làm choáng người - lung lay, sắp đổ, lảo đảo, không vững, chập chững - - rung rinh, chập chờn, rung rung, nao núng, núng thế, do dự, lưỡng lự, dao động = nicht wankend +</t>
        </is>
      </c>
    </row>
    <row r="21905">
      <c r="A21905" t="inlineStr">
        <is>
          <t>wann</t>
        </is>
      </c>
      <c r="B21905" t="inlineStr"/>
      <c r="C21905" t="inlineStr"/>
      <c r="D21905" t="inlineStr">
        <is>
          <t>khi nào, hồi nào, lúc nào, bao giờ, khi, lúc, hồi, trong khi mà, một khi mà, khi mà, mà, khi đó, lúc đó, hồi đó = bis wann? + = seit wann? + = dann und wann +</t>
        </is>
      </c>
    </row>
    <row r="21906">
      <c r="A21906" t="inlineStr">
        <is>
          <t>Wanne</t>
        </is>
      </c>
      <c r="B21906" t="inlineStr"/>
      <c r="C21906" t="inlineStr"/>
      <c r="D21906" t="inlineStr">
        <is>
          <t>người hâm mộ, người say mê, cái quạt, cái quạt lúa, đuổi chim, cánh chim, cánh chân vịt, chân vịt, bản hướng gió - chậu, bồn, bồn tắm, sự tắm rửa, goòng, xuồng tập - = die hölzerne Wanne +</t>
        </is>
      </c>
    </row>
    <row r="21907">
      <c r="A21907" t="inlineStr">
        <is>
          <t>Wanze</t>
        </is>
      </c>
      <c r="B21907" t="inlineStr"/>
      <c r="C21907" t="inlineStr"/>
      <c r="D21907" t="inlineStr">
        <is>
          <t>con rệp, sâu bọ, lỗi kỹ thuật, thiếu sót về kỹ thuật, ý nghĩ điên rồ, sự điên rồ, máy ghi âm nhỏ</t>
        </is>
      </c>
    </row>
    <row r="21908">
      <c r="A21908" t="inlineStr">
        <is>
          <t>Wappen</t>
        </is>
      </c>
      <c r="B21908" t="inlineStr"/>
      <c r="C21908" t="inlineStr"/>
      <c r="D21908" t="inlineStr">
        <is>
          <t>huy hiệu, sự tuyên dương công đức, sự ca ngợi - cái tượng trưng, cái biểu tượng, người điển hình, hình vẽ trên huy hiệu</t>
        </is>
      </c>
    </row>
    <row r="21909">
      <c r="A21909" t="inlineStr">
        <is>
          <t>Wappenbild</t>
        </is>
      </c>
      <c r="B21909" t="inlineStr"/>
      <c r="C21909" t="inlineStr"/>
      <c r="D21909" t="inlineStr">
        <is>
          <t>sự mang, sự chịu đựng, sự sinh nở, sự sinh đẻ, phương diện, mặt, sự liên quan, mối quan hệ, ý nghĩa, nghĩa, cái giá, cái trụ, cái đệm, cuxinê, quân... vị trí phương hướng, hình vẽ và chữ đề</t>
        </is>
      </c>
    </row>
    <row r="21910">
      <c r="A21910" t="inlineStr">
        <is>
          <t>Wappenkunde</t>
        </is>
      </c>
      <c r="B21910" t="inlineStr"/>
      <c r="C21910" t="inlineStr"/>
      <c r="D21910" t="inlineStr">
        <is>
          <t>huy hiệu, sự tuyên dương công đức, sự ca ngợi - nghệ thuật làm huy hiệu, sự trang trí màu sắc rực rỡ - khoa nghiên cứu huy hiệu, vẻ trang trọng lộng lẫy của huy hiệu</t>
        </is>
      </c>
    </row>
    <row r="21911">
      <c r="A21911" t="inlineStr">
        <is>
          <t>Wappenschild</t>
        </is>
      </c>
      <c r="B21911" t="inlineStr"/>
      <c r="C21911" t="inlineStr"/>
      <c r="D21911" t="inlineStr">
        <is>
          <t>cái mộc, cái khiên, tấm chắn, lưới chắn, người che chở, vật che chở, bộ phận hình khiên, miếng độn</t>
        </is>
      </c>
    </row>
    <row r="21912">
      <c r="A21912" t="inlineStr">
        <is>
          <t>wappnen</t>
        </is>
      </c>
      <c r="B21912" t="inlineStr"/>
      <c r="C21912" t="inlineStr"/>
      <c r="D21912" t="inlineStr">
        <is>
          <t>vũ trang, trang bị &amp; ), cho nòng cứng vào, cho lõi cứng vào, tự trang bị, cầm vũ khí chiến đấu = im voraus wappnen +</t>
        </is>
      </c>
    </row>
    <row r="21913">
      <c r="A21913" t="inlineStr">
        <is>
          <t>Ware</t>
        </is>
      </c>
      <c r="B21913" t="inlineStr"/>
      <c r="C21913" t="inlineStr"/>
      <c r="D21913" t="inlineStr">
        <is>
          <t>bài báo, điều khoản, mục, đồ, thức, vật phẩm, hàng, mạo từ - hàng hoá, loại hàng, mặt hàng, tiện nghi - - vật chế tạo = die eingeführte Ware + = die unverkaufbare Ware + = die minderwertige Ware + = die leicht verderbliche Ware + = die Gewinnerzielung durch sofortige Verfügbarkeit der Ware +</t>
        </is>
      </c>
    </row>
    <row r="21914">
      <c r="A21914" t="inlineStr">
        <is>
          <t>Waren</t>
        </is>
      </c>
      <c r="B21914" t="inlineStr"/>
      <c r="C21914" t="inlineStr"/>
      <c r="D21914" t="inlineStr">
        <is>
          <t>của cải, động sản, hàng hoá, hàng, hàng hoá chở = die lackierten Waren + = in Waren entlohnen + = Waren verschleudern + = die zweitklassigen Waren + = die leichtverderblichen Waren +</t>
        </is>
      </c>
    </row>
    <row r="21915">
      <c r="A21915" t="inlineStr">
        <is>
          <t>Warenhaus</t>
        </is>
      </c>
      <c r="B21915" t="inlineStr"/>
      <c r="C21915" t="inlineStr"/>
      <c r="D21915" t="inlineStr">
        <is>
          <t>chợ, hàng tạp hoá, cuộc bán hàng phúc thiện, chỗ bán hàng phúc thiện</t>
        </is>
      </c>
    </row>
    <row r="21916">
      <c r="A21916" t="inlineStr">
        <is>
          <t>Warenlager</t>
        </is>
      </c>
      <c r="B21916" t="inlineStr"/>
      <c r="C21916" t="inlineStr"/>
      <c r="D21916" t="inlineStr">
        <is>
          <t>tạp chí, nhà kho, kho súng, kho đạn, kho thuốc nổ, ổ đạn, vỏ cuộn phim</t>
        </is>
      </c>
    </row>
    <row r="21917">
      <c r="A21917" t="inlineStr">
        <is>
          <t>Warenmarkt</t>
        </is>
      </c>
      <c r="B21917" t="inlineStr"/>
      <c r="C21917" t="inlineStr"/>
      <c r="D21917" t="inlineStr">
        <is>
          <t>chợ, hàng tạp hoá, cuộc bán hàng phúc thiện, chỗ bán hàng phúc thiện</t>
        </is>
      </c>
    </row>
    <row r="21918">
      <c r="A21918" t="inlineStr">
        <is>
          <t>Warenzeichen</t>
        </is>
      </c>
      <c r="B21918" t="inlineStr"/>
      <c r="C21918" t="inlineStr"/>
      <c r="D21918" t="inlineStr">
        <is>
          <t>nhãn, loại hàng, dấu sắt nung, vết dấu sắt nung, vết nhơ, vết nhục, khúc củi đang cháy dở, cây đuốc, thanh gươm, thanh kiếm, bệnh gỉ - tem, con dấu, dấu, nhãn hiệu, dấu bảo đảm, dấu hiệu đặc trưng, dấu hiệu, hạng, loại, sự giậm chân, chày nghiền quặng - tên thương nghiệp = das eingetragene Warenzeichen +</t>
        </is>
      </c>
    </row>
    <row r="21919">
      <c r="A21919" t="inlineStr">
        <is>
          <t>warm</t>
        </is>
      </c>
      <c r="B21919" t="inlineStr"/>
      <c r="C21919" t="inlineStr"/>
      <c r="D21919" t="inlineStr">
        <is>
          <t>ấm, làm cho ấm, còn nồng, chưa bay hết, còn mới, còn rõ, sôi nổi, nhiệt tình, nhiệt liệt, niềm nở, nồng hậu, nguy hiểm, hiểm yếu, phong lưu, quen việc, ấm chỗ, sắp tìm thấy, gần đúng = mir ist warm +</t>
        </is>
      </c>
    </row>
    <row r="21920">
      <c r="A21920" t="inlineStr">
        <is>
          <t>warmhalten</t>
        </is>
      </c>
      <c r="B21920" t="inlineStr"/>
      <c r="C21920" t="inlineStr"/>
      <c r="D21920">
        <f> sich jemanden warmhalten +</f>
        <v/>
      </c>
    </row>
    <row r="21921">
      <c r="A21921" t="inlineStr">
        <is>
          <t>Warmwasser</t>
        </is>
      </c>
      <c r="B21921" t="inlineStr"/>
      <c r="C21921" t="inlineStr"/>
      <c r="D21921" t="inlineStr">
        <is>
          <t>nước nóng, cảnh khó khăn</t>
        </is>
      </c>
    </row>
    <row r="21922">
      <c r="A21922" t="inlineStr">
        <is>
          <t>Warneinrichtung</t>
        </is>
      </c>
      <c r="B21922" t="inlineStr"/>
      <c r="C21922" t="inlineStr"/>
      <c r="D21922" t="inlineStr">
        <is>
          <t>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t>
        </is>
      </c>
    </row>
    <row r="21923">
      <c r="A21923" t="inlineStr">
        <is>
          <t>warnen</t>
        </is>
      </c>
      <c r="B21923" t="inlineStr"/>
      <c r="C21923" t="inlineStr"/>
      <c r="D21923" t="inlineStr">
        <is>
          <t>khuyên, khuyên bảo, răn bảo, báo cho biết, hỏi ý kiến = warnen + = warnen +</t>
        </is>
      </c>
    </row>
    <row r="21924">
      <c r="A21924" t="inlineStr">
        <is>
          <t>warnend</t>
        </is>
      </c>
      <c r="B21924" t="inlineStr"/>
      <c r="C21924" t="inlineStr"/>
      <c r="D21924" t="inlineStr">
        <is>
          <t>khiển trách, quở mắng, la rầy, răn bảo, khuyên răn, khuyên nhủ, động viên, cảnh cáo, nhắc nhở - sự báo trước, để răn bảo - báo trước</t>
        </is>
      </c>
    </row>
    <row r="21925">
      <c r="A21925" t="inlineStr">
        <is>
          <t>Warner</t>
        </is>
      </c>
      <c r="B21925" t="inlineStr"/>
      <c r="C21925" t="inlineStr"/>
      <c r="D21925" t="inlineStr">
        <is>
          <t>trưởng lớp, cán bộ lớp, tàu chiến nhỏ, người chuyên nghe và ghi các buổi phát thanh, hiệu thính viên, máy phát hiện phóng xạ, bộ kiểm tra, người răn bảo</t>
        </is>
      </c>
    </row>
    <row r="21926">
      <c r="A21926" t="inlineStr">
        <is>
          <t>Warnung</t>
        </is>
      </c>
      <c r="B21926" t="inlineStr"/>
      <c r="C21926" t="inlineStr"/>
      <c r="D21926" t="inlineStr">
        <is>
          <t>sự khiển trách, sự quở mắng, sự la rầy, sự răn bảo lời khuyên răn, lời khuyên nhủ, lời động viên, sự cảnh cáo, lời cảnh cáo, sự nhắc nhở, lời nhắc nhở - sự thận trọng, sự cẩn thận, lời quở trách, người kỳ quái, vật kỳ lạ, người xấu như quỷ - sự cảnh cáo trước, sự báo trước, lời răn trước, lời cảnh giới, giấy gọi ra toà - thông tri, yết thị, thông cáo, lời báo trước, thời hạn, đoạn ngắn, bài ngắn, sự chú ý, sự để ý, sự nhận biết - sự cảm thấy trước, linh cảm, điềm báo trước - dấu hiệu báo trước, lời răn, sự báo cho thôi việc, sự báo nghỉ việc = laß dir das eine Warnung sein! + = es sollte Dir eine Warnung sein +</t>
        </is>
      </c>
    </row>
    <row r="21927">
      <c r="A21927" t="inlineStr">
        <is>
          <t>Warpen</t>
        </is>
      </c>
      <c r="B21927" t="inlineStr"/>
      <c r="C21927" t="inlineStr"/>
      <c r="D21927" t="inlineStr">
        <is>
          <t>kéo thuyền bằng dây chão</t>
        </is>
      </c>
    </row>
    <row r="21928">
      <c r="A21928" t="inlineStr">
        <is>
          <t>Warten</t>
        </is>
      </c>
      <c r="B21928" t="inlineStr"/>
      <c r="C21928" t="inlineStr"/>
      <c r="D21928" t="inlineStr">
        <is>
          <t>sự chờ đợi, thời gian chờ đợi, sự rình, sự mai phục, chỗ rình, chỗ mai phục, người hát rong ngày lễ Nô-en - sự đợi, sự chờ, thời gian đợi, sự hầu bàn</t>
        </is>
      </c>
    </row>
    <row r="21929">
      <c r="A21929" t="inlineStr">
        <is>
          <t>Warteschlange</t>
        </is>
      </c>
      <c r="B21929" t="inlineStr"/>
      <c r="C21929" t="inlineStr"/>
      <c r="D21929" t="inlineStr">
        <is>
          <t>đuôi sam, hàng xếp nối đuôi = die Warteschlange +</t>
        </is>
      </c>
    </row>
    <row r="21930">
      <c r="A21930" t="inlineStr">
        <is>
          <t>Wartezeit</t>
        </is>
      </c>
      <c r="B21930" t="inlineStr"/>
      <c r="C21930" t="inlineStr"/>
      <c r="D21930" t="inlineStr">
        <is>
          <t>sự ngấm ngầm, sự âm ỷ, sự tiềm tàng - sự chờ đợi, thời gian chờ đợi, sự rình, sự mai phục, chỗ rình, chỗ mai phục, người hát rong ngày lễ Nô-en</t>
        </is>
      </c>
    </row>
    <row r="21931">
      <c r="A21931" t="inlineStr">
        <is>
          <t>Wartung</t>
        </is>
      </c>
      <c r="B21931" t="inlineStr"/>
      <c r="C21931" t="inlineStr"/>
      <c r="D21931" t="inlineStr">
        <is>
          <t>sự dự, sự có mặt, số người dự, số người có mặt, sự chăm sóc, sự phục vụ, sự phục dịch, sự theo hầu - sự chú ý, sự ân cần, sự chu đáo với ai, tư thế đứng nghiêm - sự giữ, sự duy trì, sự bảo vệ, sự bảo quản, sự nuôi, sự cưu mang - cây thanh lương trà service-tree), sự hầu hạ, ban, vụ, sở, cục, ngành phục vụ, sự giúp đỡ, sự có ích, sự giúp ích, sự chỉ dẫn bảo quản, sự giúp đỡ bảo quản, chỗ làm, việc làm, chức vụ - tàu xe phục vụ trên một tuyến đường, bộ, sự tế lễ, buổi lễ, sự giao bóng, lượt giao bóng, cú giao bóng, cách giao bóng, sự tống đạt, sự gửi = die fallweise Wartung + = die planmäßige Wartung + = die vorbeugende Wartung + = die routinemäßige Wartung + = die fehlerbehebende Wartung + = die unterbrechungsfreie Wartung +</t>
        </is>
      </c>
    </row>
    <row r="21932">
      <c r="A21932" t="inlineStr">
        <is>
          <t>Warum</t>
        </is>
      </c>
      <c r="B21932" t="inlineStr"/>
      <c r="C21932" t="inlineStr"/>
      <c r="D21932" t="inlineStr">
        <is>
          <t>lý do, lý do tại sao</t>
        </is>
      </c>
    </row>
    <row r="21933">
      <c r="A21933" t="inlineStr">
        <is>
          <t>Warze</t>
        </is>
      </c>
      <c r="B21933" t="inlineStr"/>
      <c r="C21933" t="inlineStr"/>
      <c r="D21933" t="inlineStr">
        <is>
          <t>núm vú, đầu vú cao su, núm, mô đất, miếng nối, ống nói - nh - hột cơm, mụn cóc, bướu cây</t>
        </is>
      </c>
    </row>
    <row r="21934">
      <c r="A21934" t="inlineStr">
        <is>
          <t>warzig</t>
        </is>
      </c>
      <c r="B21934" t="inlineStr"/>
      <c r="C21934" t="inlineStr"/>
      <c r="D21934" t="inlineStr">
        <is>
          <t>giống mụn cơm, có nhiều mụn cơm</t>
        </is>
      </c>
    </row>
    <row r="21935">
      <c r="A21935" t="inlineStr">
        <is>
          <t>was!</t>
        </is>
      </c>
      <c r="B21935" t="inlineStr"/>
      <c r="C21935" t="inlineStr"/>
      <c r="D21935" t="inlineStr">
        <is>
          <t>xì!, úi chà! - rõ khỉ!, thôi đi</t>
        </is>
      </c>
    </row>
    <row r="21936">
      <c r="A21936" t="inlineStr">
        <is>
          <t>waschbar</t>
        </is>
      </c>
      <c r="B21936" t="inlineStr"/>
      <c r="C21936" t="inlineStr"/>
      <c r="D21936" t="inlineStr">
        <is>
          <t>có thể giặt được</t>
        </is>
      </c>
    </row>
    <row r="21937">
      <c r="A21937" t="inlineStr">
        <is>
          <t>waschecht</t>
        </is>
      </c>
      <c r="B21937" t="inlineStr"/>
      <c r="C21937" t="inlineStr"/>
      <c r="D21937" t="inlineStr">
        <is>
          <t>chắc chắn, thân, thân thiết, keo sơn, bền, không phai, nhanh, mau, trác táng, ăn chơi, phóng đãng, bền vững, chặt chẽ, sát, ngay cạnh</t>
        </is>
      </c>
    </row>
    <row r="21938">
      <c r="A21938" t="inlineStr">
        <is>
          <t>Waschen</t>
        </is>
      </c>
      <c r="B21938" t="inlineStr"/>
      <c r="C21938" t="inlineStr"/>
      <c r="D21938" t="inlineStr">
        <is>
          <t>chỗ giặt là quần áo, hiệu giặt, quần áo đưa giặt, quần áo đã giặt là xong - 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 - sự đãi quặng</t>
        </is>
      </c>
    </row>
    <row r="21939">
      <c r="A21939" t="inlineStr">
        <is>
          <t>waschen</t>
        </is>
      </c>
      <c r="B21939" t="inlineStr"/>
      <c r="C21939" t="inlineStr"/>
      <c r="D21939" t="inlineStr">
        <is>
          <t>tắm, đầm mình, rửa, rửa sạch, bao bọc, ở sát, tiếp giáp với, chảy qua, làm ngập trong - lau chùi, cạo sạch, đánh sạch, tẩy sạch, vét sạch, quét sạch - giặt là, có thể giặt là được - giặt, chảy, chảy sát gần, vỗ vào, cuốn đi, giạt vào, khoét, nạo, thấm đẫm, làm ướt, thiếp vàng, quét vôi, quét sơn, tô màu nước, đãi, rửa ráy, tắm rửa, tắm gội, giặt quần áo, có thể giặt được - bị nước xói lở = waschen + = sich waschen + = weiß waschen + = etwas waschen +</t>
        </is>
      </c>
    </row>
    <row r="21940">
      <c r="A21940" t="inlineStr">
        <is>
          <t>Waschhaus</t>
        </is>
      </c>
      <c r="B21940" t="inlineStr"/>
      <c r="C21940" t="inlineStr"/>
      <c r="D21940" t="inlineStr">
        <is>
          <t>chỗ giặt là quần áo, hiệu giặt, quần áo đưa giặt, quần áo đã giặt là xong</t>
        </is>
      </c>
    </row>
    <row r="21941">
      <c r="A21941" t="inlineStr">
        <is>
          <t>Waschlappen</t>
        </is>
      </c>
      <c r="B21941" t="inlineStr"/>
      <c r="C21941" t="inlineStr"/>
      <c r="D21941" t="inlineStr">
        <is>
          <t>vải flanen, mẩu vải flanen, quần bằng flanen, quần áo flanen, quần áo lót bằng flanen, đồ bằng flanen, các loại vải flanen = der Waschlappen +</t>
        </is>
      </c>
    </row>
    <row r="21942">
      <c r="A21942" t="inlineStr">
        <is>
          <t>Waschmaschine</t>
        </is>
      </c>
      <c r="B21942" t="inlineStr"/>
      <c r="C21942" t="inlineStr"/>
      <c r="D21942" t="inlineStr">
        <is>
          <t>người giặt, người rửa, máy giặt, máy đãi, giẻ rửa bát, vòng đệm</t>
        </is>
      </c>
    </row>
    <row r="21943">
      <c r="A21943" t="inlineStr">
        <is>
          <t>Waschmittel</t>
        </is>
      </c>
      <c r="B21943" t="inlineStr"/>
      <c r="C21943" t="inlineStr"/>
      <c r="D21943" t="inlineStr">
        <is>
          <t>thuốc làm sạch, thuốc tẩy - 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 = das kosmetische Waschmittel +</t>
        </is>
      </c>
    </row>
    <row r="21944">
      <c r="A21944" t="inlineStr">
        <is>
          <t>Waschraum</t>
        </is>
      </c>
      <c r="B21944" t="inlineStr"/>
      <c r="C21944" t="inlineStr"/>
      <c r="D21944" t="inlineStr">
        <is>
          <t>phòng rửa mặt, nhà xí máy, nhà tiêu máy</t>
        </is>
      </c>
    </row>
    <row r="21945">
      <c r="A21945" t="inlineStr">
        <is>
          <t>Waschsalon</t>
        </is>
      </c>
      <c r="B21945" t="inlineStr"/>
      <c r="C21945" t="inlineStr"/>
      <c r="D21945" t="inlineStr">
        <is>
          <t>hiệu giặt tự động</t>
        </is>
      </c>
    </row>
    <row r="21946">
      <c r="A21946" t="inlineStr">
        <is>
          <t>Waschwasser</t>
        </is>
      </c>
      <c r="B21946" t="inlineStr"/>
      <c r="C21946" t="inlineStr"/>
      <c r="D21946" t="inlineStr">
        <is>
          <t>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t>
        </is>
      </c>
    </row>
    <row r="21947">
      <c r="A21947" t="inlineStr">
        <is>
          <t>wasserartig</t>
        </is>
      </c>
      <c r="B21947" t="inlineStr"/>
      <c r="C21947" t="inlineStr"/>
      <c r="D21947" t="inlineStr">
        <is>
          <t>nước, có nước, do nước</t>
        </is>
      </c>
    </row>
    <row r="21948">
      <c r="A21948" t="inlineStr">
        <is>
          <t>Wasserbad</t>
        </is>
      </c>
      <c r="B21948" t="inlineStr"/>
      <c r="C21948" t="inlineStr"/>
      <c r="D21948">
        <f> das Wasserbad +</f>
        <v/>
      </c>
    </row>
    <row r="21949">
      <c r="A21949" t="inlineStr">
        <is>
          <t>Wasserbecken</t>
        </is>
      </c>
      <c r="B21949" t="inlineStr"/>
      <c r="C21949" t="inlineStr"/>
      <c r="D21949" t="inlineStr">
        <is>
          <t>cái chậu, chỗ trũng lòng chảo, lưu vực, bể, bồn, vũng, vịnh nhỏ</t>
        </is>
      </c>
    </row>
    <row r="21950">
      <c r="A21950" t="inlineStr">
        <is>
          <t>Wasserdampf</t>
        </is>
      </c>
      <c r="B21950" t="inlineStr"/>
      <c r="C21950" t="inlineStr"/>
      <c r="D21950" t="inlineStr">
        <is>
          <t>hơi nước, nghị lực, sức cố gắng - hơi, vật hư ảo, sự tưởng tượng hão huyền, sự buồn rầu, sự chán nản, sự u uất</t>
        </is>
      </c>
    </row>
    <row r="21951">
      <c r="A21951" t="inlineStr">
        <is>
          <t>wasserdicht</t>
        </is>
      </c>
      <c r="B21951" t="inlineStr"/>
      <c r="C21951" t="inlineStr"/>
      <c r="D21951" t="inlineStr">
        <is>
          <t>không thấm được, không thấm nước - không thấm nước mưa - trung thành, đáng tin cậy, kín, chắc chắn, vững vàng, vững chắc - - - kín nước, không thể cãi, không công kích được, chặt chẽ = wasserdicht +</t>
        </is>
      </c>
    </row>
    <row r="21952">
      <c r="A21952" t="inlineStr">
        <is>
          <t>Wasserfall</t>
        </is>
      </c>
      <c r="B21952" t="inlineStr"/>
      <c r="C21952" t="inlineStr"/>
      <c r="D21952" t="inlineStr">
        <is>
          <t>thác nước, tầng, đợt, màn ren treo rủ - thác nước lớn, cơn mưa như trút nước, bệnh đục nhân mắt, bộ hoãn xung, cái hãm, máy hãm - cầu trượt, đường trượt, dốc lao, đường lao, thác, máng đổ rác, dù - sự rơi, sự ngã, sự rụng xuống, sự rũ xuống, sự hạ, sự sụp đổ, sự suy sụp, sự sa sút, sự mất địa vị, sự xuống thế, sự xuống dốc, sự sụt giá, sự giảm giá, sự vật ngã, keo vật, sự sa ngã - lượng mưa, lượng tuyết, số lượng cây ngả, số lượng gỗ xẻ, hướng đi xuống, dốc xuống, sự đẻ, lứa cừu con, dây ròng rọc, lưới che mặt, mạng che mặt, mùa lá rụng, mùa thu - = reden wie ein Wasserfall + = Er redet wie ein Wasserfall. +</t>
        </is>
      </c>
    </row>
    <row r="21953">
      <c r="A21953" t="inlineStr">
        <is>
          <t>Wasserfarbe</t>
        </is>
      </c>
      <c r="B21953" t="inlineStr"/>
      <c r="C21953" t="inlineStr"/>
      <c r="D21953" t="inlineStr">
        <is>
          <t>tình trạng khó ở, tình trạng rối trí, tình trạng loạn óc, tình trạng bực bội, tình trạng bực dọc, bệnh sốt ho của chó, tình trạng rối loạn, tình trạng hỗn loạn, thuật vẽ màu keo - màu keo = mit Wasserfarbe streichen +</t>
        </is>
      </c>
    </row>
    <row r="21954">
      <c r="A21954" t="inlineStr">
        <is>
          <t>Wasserflugzeug</t>
        </is>
      </c>
      <c r="B21954" t="inlineStr"/>
      <c r="C21954" t="inlineStr"/>
      <c r="D21954" t="inlineStr">
        <is>
          <t>máy bay đỗ trên mặt nước, thuỷ phi cơ, xuồng máy lướt mặt nước</t>
        </is>
      </c>
    </row>
    <row r="21955">
      <c r="A21955" t="inlineStr">
        <is>
          <t>Wasserglas</t>
        </is>
      </c>
      <c r="B21955" t="inlineStr"/>
      <c r="C21955" t="inlineStr"/>
      <c r="D21955" t="inlineStr">
        <is>
          <t>cốc, người nhào lộn, giống chim bồ câu nhào lộn, con lật đật, lẫy khoá = das Wasserglas + = ein Wasserglas voll + = der Sturm im Wasserglas +</t>
        </is>
      </c>
    </row>
    <row r="21956">
      <c r="A21956" t="inlineStr">
        <is>
          <t>Wasserhahn</t>
        </is>
      </c>
      <c r="B21956" t="inlineStr"/>
      <c r="C21956" t="inlineStr"/>
      <c r="D21956" t="inlineStr">
        <is>
          <t>vòi - nút thùng rượu, loại, hạng, quán rượu, tiệm rượu, dây rẽ, mẻ thép, bàn ren, tarô, cái gõ nhẹ, cái vỗ nhẹ, cái đập nhẹ, cái tát khẽ, tiếng gõ nhẹ, hiệu báo giờ tắt đèn, hiệu báo giờ ăn cơm</t>
        </is>
      </c>
    </row>
    <row r="21957">
      <c r="A21957" t="inlineStr">
        <is>
          <t>wasserhaltig</t>
        </is>
      </c>
      <c r="B21957" t="inlineStr"/>
      <c r="C21957" t="inlineStr"/>
      <c r="D21957" t="inlineStr">
        <is>
          <t>có nước</t>
        </is>
      </c>
    </row>
    <row r="21958">
      <c r="A21958" t="inlineStr">
        <is>
          <t>Wasserheilkunde</t>
        </is>
      </c>
      <c r="B21958" t="inlineStr"/>
      <c r="C21958" t="inlineStr"/>
      <c r="D21958" t="inlineStr">
        <is>
          <t>phép chữa bệnh bằng nước</t>
        </is>
      </c>
    </row>
    <row r="21959">
      <c r="A21959" t="inlineStr">
        <is>
          <t>Wasserhuhn</t>
        </is>
      </c>
      <c r="B21959" t="inlineStr"/>
      <c r="C21959" t="inlineStr"/>
      <c r="D21959" t="inlineStr">
        <is>
          <t>chim sâm cầm, old coot sư cụ</t>
        </is>
      </c>
    </row>
    <row r="21960">
      <c r="A21960" t="inlineStr">
        <is>
          <t>Wasserkopf</t>
        </is>
      </c>
      <c r="B21960" t="inlineStr"/>
      <c r="C21960" t="inlineStr"/>
      <c r="D21960" t="inlineStr">
        <is>
          <t>bệnh tràn dịch não, bệnh não nước</t>
        </is>
      </c>
    </row>
    <row r="21961">
      <c r="A21961" t="inlineStr">
        <is>
          <t>Wasserkrug</t>
        </is>
      </c>
      <c r="B21961" t="inlineStr"/>
      <c r="C21961" t="inlineStr"/>
      <c r="D21961" t="inlineStr">
        <is>
          <t>bình đựng nước - bình rót, lá hình chén, cầu thủ giao bóng, người bán quán ở vỉa hè, đá lát đường</t>
        </is>
      </c>
    </row>
    <row r="21962">
      <c r="A21962" t="inlineStr">
        <is>
          <t>Wasserkur</t>
        </is>
      </c>
      <c r="B21962" t="inlineStr"/>
      <c r="C21962" t="inlineStr"/>
      <c r="D21962" t="inlineStr">
        <is>
          <t>phép chữa bệnh bằng nước</t>
        </is>
      </c>
    </row>
    <row r="21963">
      <c r="A21963" t="inlineStr">
        <is>
          <t>Wasserlauf</t>
        </is>
      </c>
      <c r="B21963" t="inlineStr"/>
      <c r="C21963" t="inlineStr"/>
      <c r="D21963" t="inlineStr">
        <is>
          <t>suối - dòng suối, dòng sông nhỏ, dòng, luồng, chiều nước chảy - sông, lòng sông, lòng suối = der künstliche Wasserlauf +</t>
        </is>
      </c>
    </row>
    <row r="21964">
      <c r="A21964" t="inlineStr">
        <is>
          <t>Wasserleitung</t>
        </is>
      </c>
      <c r="B21964" t="inlineStr"/>
      <c r="C21964" t="inlineStr"/>
      <c r="D21964" t="inlineStr">
        <is>
          <t>cống nước, cống = ein Haus an die Wasserleitung anschließen +</t>
        </is>
      </c>
    </row>
    <row r="21965">
      <c r="A21965" t="inlineStr">
        <is>
          <t>Wasserlinsen</t>
        </is>
      </c>
      <c r="B21965" t="inlineStr"/>
      <c r="C21965" t="inlineStr"/>
      <c r="D21965" t="inlineStr">
        <is>
          <t>bèo tấm</t>
        </is>
      </c>
    </row>
    <row r="21966">
      <c r="A21966" t="inlineStr">
        <is>
          <t>Wassermann</t>
        </is>
      </c>
      <c r="B21966" t="inlineStr"/>
      <c r="C21966" t="inlineStr"/>
      <c r="D21966" t="inlineStr">
        <is>
          <t>người cá = der Wassermann +</t>
        </is>
      </c>
    </row>
    <row r="21967">
      <c r="A21967" t="inlineStr">
        <is>
          <t>Wassermolch</t>
        </is>
      </c>
      <c r="B21967" t="inlineStr"/>
      <c r="C21967" t="inlineStr"/>
      <c r="D21967" t="inlineStr">
        <is>
          <t>sa giông</t>
        </is>
      </c>
    </row>
    <row r="21968">
      <c r="A21968" t="inlineStr">
        <is>
          <t>Wassern</t>
        </is>
      </c>
      <c r="B21968" t="inlineStr"/>
      <c r="C21968" t="inlineStr"/>
      <c r="D21968">
        <f> Er ist mit allen Wassern gewaschen. +</f>
        <v/>
      </c>
    </row>
    <row r="21969">
      <c r="A21969" t="inlineStr">
        <is>
          <t>Wassernixe</t>
        </is>
      </c>
      <c r="B21969" t="inlineStr"/>
      <c r="C21969" t="inlineStr"/>
      <c r="D21969" t="inlineStr">
        <is>
          <t>cô gái mình người đuôi cá</t>
        </is>
      </c>
    </row>
    <row r="21970">
      <c r="A21970" t="inlineStr">
        <is>
          <t>Wasserpfeife</t>
        </is>
      </c>
      <c r="B21970" t="inlineStr"/>
      <c r="C21970" t="inlineStr"/>
      <c r="D21970" t="inlineStr">
        <is>
          <t>điếu ống - tiếng ồng ọc, lời nói líu ríu lộn xộn, nói líu ríu lộn xộn - = die türkische Wasserpfeife +</t>
        </is>
      </c>
    </row>
    <row r="21971">
      <c r="A21971" t="inlineStr">
        <is>
          <t>Wasserposten</t>
        </is>
      </c>
      <c r="B21971" t="inlineStr"/>
      <c r="C21971" t="inlineStr"/>
      <c r="D21971" t="inlineStr">
        <is>
          <t>vòi nước máy</t>
        </is>
      </c>
    </row>
    <row r="21972">
      <c r="A21972" t="inlineStr">
        <is>
          <t>Wassers</t>
        </is>
      </c>
      <c r="B21972" t="inlineStr"/>
      <c r="C21972" t="inlineStr"/>
      <c r="D21972" t="inlineStr">
        <is>
          <t>sự gợn sóng lăn tăn, tiếng rì rầm, tiếng róc rách, máy chải</t>
        </is>
      </c>
    </row>
    <row r="21973">
      <c r="A21973" t="inlineStr">
        <is>
          <t>Wasserscheide</t>
        </is>
      </c>
      <c r="B21973" t="inlineStr"/>
      <c r="C21973" t="inlineStr"/>
      <c r="D21973" t="inlineStr">
        <is>
          <t>đường chia nước - đường phân nước, lưu vực sông, dốc có nước chảy</t>
        </is>
      </c>
    </row>
    <row r="21974">
      <c r="A21974" t="inlineStr">
        <is>
          <t>Wasserscheu</t>
        </is>
      </c>
      <c r="B21974" t="inlineStr"/>
      <c r="C21974" t="inlineStr"/>
      <c r="D21974" t="inlineStr">
        <is>
          <t>chứng sợ nước</t>
        </is>
      </c>
    </row>
    <row r="21975">
      <c r="A21975" t="inlineStr">
        <is>
          <t>wasserscheu</t>
        </is>
      </c>
      <c r="B21975" t="inlineStr"/>
      <c r="C21975" t="inlineStr"/>
      <c r="D21975">
        <f> wasserscheu sein +</f>
        <v/>
      </c>
    </row>
    <row r="21976">
      <c r="A21976" t="inlineStr">
        <is>
          <t>Wasserspeier</t>
        </is>
      </c>
      <c r="B21976" t="inlineStr"/>
      <c r="C21976" t="inlineStr"/>
      <c r="D21976" t="inlineStr">
        <is>
          <t>miệng máng xối</t>
        </is>
      </c>
    </row>
    <row r="21977">
      <c r="A21977" t="inlineStr">
        <is>
          <t>Wassersport</t>
        </is>
      </c>
      <c r="B21977" t="inlineStr"/>
      <c r="C21977" t="inlineStr"/>
      <c r="D21977" t="inlineStr">
        <is>
          <t>những môn thể thao dưới nước</t>
        </is>
      </c>
    </row>
    <row r="21978">
      <c r="A21978" t="inlineStr">
        <is>
          <t>Wasserstand</t>
        </is>
      </c>
      <c r="B21978" t="inlineStr"/>
      <c r="C21978" t="inlineStr"/>
      <c r="D21978">
        <f> der Wasserstand +</f>
        <v/>
      </c>
    </row>
    <row r="21979">
      <c r="A21979" t="inlineStr">
        <is>
          <t>Wasserstoff</t>
        </is>
      </c>
      <c r="B21979" t="inlineStr"/>
      <c r="C21979" t="inlineStr"/>
      <c r="D21979">
        <f> der schwere Wasserstoff +</f>
        <v/>
      </c>
    </row>
    <row r="21980">
      <c r="A21980" t="inlineStr">
        <is>
          <t>Wasserstoffbombe</t>
        </is>
      </c>
      <c r="B21980" t="inlineStr"/>
      <c r="C21980" t="inlineStr"/>
      <c r="D21980" t="inlineStr">
        <is>
          <t>bom H, bom hyddrô, bom khinh khí</t>
        </is>
      </c>
    </row>
    <row r="21981">
      <c r="A21981" t="inlineStr">
        <is>
          <t>Wasserstrahl</t>
        </is>
      </c>
      <c r="B21981" t="inlineStr"/>
      <c r="C21981" t="inlineStr"/>
      <c r="D21981" t="inlineStr">
        <is>
          <t>huyền, màu đen nhánh, màu đen như hạt huyền, tia, vòi, vòi phun, giclơ, máy bay phản lực - sự cố gắng nước rút, gắng sức, gắng công, bắn ra, phọt ra - ống tiêm, tia nước, squirt-gun, oắt con ngạo nghễ = der dicke Wasserstrahl +</t>
        </is>
      </c>
    </row>
    <row r="21982">
      <c r="A21982" t="inlineStr">
        <is>
          <t>Wassersucht</t>
        </is>
      </c>
      <c r="B21982" t="inlineStr"/>
      <c r="C21982" t="inlineStr"/>
      <c r="D21982" t="inlineStr">
        <is>
          <t>bệnh phù, tình trạng phình ra quá</t>
        </is>
      </c>
    </row>
    <row r="21983">
      <c r="A21983" t="inlineStr">
        <is>
          <t>Wassertiere</t>
        </is>
      </c>
      <c r="B21983" t="inlineStr"/>
      <c r="C21983" t="inlineStr"/>
      <c r="D21983" t="inlineStr">
        <is>
          <t>những môn thể thao dưới nước</t>
        </is>
      </c>
    </row>
    <row r="21984">
      <c r="A21984" t="inlineStr">
        <is>
          <t>Wasserwaage</t>
        </is>
      </c>
      <c r="B21984" t="inlineStr"/>
      <c r="C21984" t="inlineStr"/>
      <c r="D21984" t="inlineStr">
        <is>
          <t>ống bọt nước, ống thuỷ, mức, mực, mặt, trình độ, vị trí, cấp, mức ngang nhau</t>
        </is>
      </c>
    </row>
    <row r="21985">
      <c r="A21985" t="inlineStr">
        <is>
          <t>Wasserwerk</t>
        </is>
      </c>
      <c r="B21985" t="inlineStr"/>
      <c r="C21985" t="inlineStr"/>
      <c r="D21985" t="inlineStr">
        <is>
          <t>hệ thống cung cấp nước, vòi phun nước</t>
        </is>
      </c>
    </row>
    <row r="21986">
      <c r="A21986" t="inlineStr">
        <is>
          <t>Wasserzeichen</t>
        </is>
      </c>
      <c r="B21986" t="inlineStr"/>
      <c r="C21986" t="inlineStr"/>
      <c r="D21986" t="inlineStr">
        <is>
          <t>ngấn nước, hình mờ = mit Wasserzeichen +</t>
        </is>
      </c>
    </row>
    <row r="21987">
      <c r="A21987" t="inlineStr">
        <is>
          <t>Waten</t>
        </is>
      </c>
      <c r="B21987" t="inlineStr"/>
      <c r="C21987" t="inlineStr"/>
      <c r="D21987" t="inlineStr">
        <is>
          <t>sự lội, sự lội qua</t>
        </is>
      </c>
    </row>
    <row r="21988">
      <c r="A21988" t="inlineStr">
        <is>
          <t>waten</t>
        </is>
      </c>
      <c r="B21988" t="inlineStr"/>
      <c r="C21988" t="inlineStr"/>
      <c r="D21988" t="inlineStr">
        <is>
          <t>lội, lội qua, làm một cách khó nhọc, làm một cách vất vả</t>
        </is>
      </c>
    </row>
    <row r="21989">
      <c r="A21989" t="inlineStr">
        <is>
          <t>Watscheln</t>
        </is>
      </c>
      <c r="B21989" t="inlineStr"/>
      <c r="C21989" t="inlineStr"/>
      <c r="D21989" t="inlineStr">
        <is>
          <t>dáng đi núng nính, dáng đi lạch bạch như vịt</t>
        </is>
      </c>
    </row>
    <row r="21990">
      <c r="A21990" t="inlineStr">
        <is>
          <t>watscheln</t>
        </is>
      </c>
      <c r="B21990" t="inlineStr"/>
      <c r="C21990" t="inlineStr"/>
      <c r="D21990" t="inlineStr">
        <is>
          <t>đi chậm chững, đi khoan thai thong thả, sự đi chậm chạp - đi núng nính, đi lạch bạch như vịt</t>
        </is>
      </c>
    </row>
    <row r="21991">
      <c r="A21991" t="inlineStr">
        <is>
          <t>Watt</t>
        </is>
      </c>
      <c r="B21991" t="inlineStr"/>
      <c r="C21991" t="inlineStr"/>
      <c r="D21991" t="inlineStr">
        <is>
          <t>oát = das Watt +</t>
        </is>
      </c>
    </row>
    <row r="21992">
      <c r="A21992" t="inlineStr">
        <is>
          <t>Watte</t>
        </is>
      </c>
      <c r="B21992" t="inlineStr"/>
      <c r="C21992" t="inlineStr"/>
      <c r="D21992" t="inlineStr">
        <is>
          <t>bông, cây bông, chỉ, sợi, vải bông - bông mộc, bông xơ - sự đệm, sự lót, sự độn, vật đệm, vật lót, vật độn, từ thừa nhồi nhét - sự chèn, bông nỉ để chèn, bông nỉ để lót = mit Watte füttern +</t>
        </is>
      </c>
    </row>
    <row r="21993">
      <c r="A21993" t="inlineStr">
        <is>
          <t>Wattebausch</t>
        </is>
      </c>
      <c r="B21993" t="inlineStr"/>
      <c r="C21993" t="inlineStr"/>
      <c r="D21993" t="inlineStr">
        <is>
          <t>gạc, miếng gạc - độn tóc giả, nút gạc</t>
        </is>
      </c>
    </row>
    <row r="21994">
      <c r="A21994" t="inlineStr">
        <is>
          <t>wattieren</t>
        </is>
      </c>
      <c r="B21994" t="inlineStr"/>
      <c r="C21994" t="inlineStr"/>
      <c r="D21994" t="inlineStr">
        <is>
          <t>đi chân, cuốc bộ, đệm, lót, độn, + out) nhồi nhét những thứ thừa - chần, may chần, khâu vào giữa hai lần áo, thu nhập tài liệu để biên soạn, đánh, nện cho một trận - chèn bằng nùi cho chắc, lót bông, lót len, đút nút, nhét vào</t>
        </is>
      </c>
    </row>
    <row r="21995">
      <c r="A21995" t="inlineStr">
        <is>
          <t>Watvogel</t>
        </is>
      </c>
      <c r="B21995" t="inlineStr"/>
      <c r="C21995" t="inlineStr"/>
      <c r="D21995" t="inlineStr">
        <is>
          <t>người lội, ủng lội nước, chim cao cẳng, chim lội</t>
        </is>
      </c>
    </row>
    <row r="21996">
      <c r="A21996" t="inlineStr">
        <is>
          <t>Wavelet</t>
        </is>
      </c>
      <c r="B21996" t="inlineStr"/>
      <c r="C21996" t="inlineStr"/>
      <c r="D21996" t="inlineStr">
        <is>
          <t>sóng gợn lăn tăn, làn sóng hơi quăn</t>
        </is>
      </c>
    </row>
    <row r="21997">
      <c r="A21997" t="inlineStr">
        <is>
          <t>Webekante</t>
        </is>
      </c>
      <c r="B21997" t="inlineStr"/>
      <c r="C21997" t="inlineStr"/>
      <c r="D21997" t="inlineStr">
        <is>
          <t>trạng thái nghiêng, mặt nghiêng, mép vải, dải, mép vải nhét khe cửa, hàng rào bao quanh trường đấu, trường đấu, vũ đài, danh sách, sổ, bản kê khai</t>
        </is>
      </c>
    </row>
    <row r="21998">
      <c r="A21998" t="inlineStr">
        <is>
          <t>Weben</t>
        </is>
      </c>
      <c r="B21998" t="inlineStr"/>
      <c r="C21998" t="inlineStr"/>
      <c r="D21998" t="inlineStr">
        <is>
          <t>sự dệt</t>
        </is>
      </c>
    </row>
    <row r="21999">
      <c r="A21999" t="inlineStr">
        <is>
          <t>weben</t>
        </is>
      </c>
      <c r="B21999" t="inlineStr"/>
      <c r="C21999" t="inlineStr"/>
      <c r="D21999" t="inlineStr">
        <is>
          <t>dệt, đan, kết lại, thêu dệt, bày ra, đi len lỏi, đi quanh co, lắc lư, đua đưa, bay tránh</t>
        </is>
      </c>
    </row>
    <row r="22000">
      <c r="A22000" t="inlineStr">
        <is>
          <t>Weber</t>
        </is>
      </c>
      <c r="B22000" t="inlineStr"/>
      <c r="C22000" t="inlineStr"/>
      <c r="D22000" t="inlineStr">
        <is>
          <t>người dệt vải, thợ dệt</t>
        </is>
      </c>
    </row>
    <row r="22001">
      <c r="A22001" t="inlineStr">
        <is>
          <t>Weberknecht</t>
        </is>
      </c>
      <c r="B22001" t="inlineStr"/>
      <c r="C22001" t="inlineStr"/>
      <c r="D22001" t="inlineStr">
        <is>
          <t>người gặt, máy gặt, con muỗi mắt harvest-bug) = der Weberknecht +</t>
        </is>
      </c>
    </row>
    <row r="22002">
      <c r="A22002" t="inlineStr">
        <is>
          <t>Weberschiffchen</t>
        </is>
      </c>
      <c r="B22002" t="inlineStr"/>
      <c r="C22002" t="inlineStr"/>
      <c r="D22002" t="inlineStr">
        <is>
          <t>con thoi, động từ, qua lại như con thoi, làm cho qua lại như con thoi</t>
        </is>
      </c>
    </row>
    <row r="22003">
      <c r="A22003" t="inlineStr">
        <is>
          <t>Webkante</t>
        </is>
      </c>
      <c r="B22003" t="inlineStr"/>
      <c r="C22003" t="inlineStr"/>
      <c r="D22003" t="inlineStr">
        <is>
          <t>trạng thái nghiêng, mặt nghiêng, mép vải, dải, mép vải nhét khe cửa, hàng rào bao quanh trường đấu, trường đấu, vũ đài, danh sách, sổ, bản kê khai</t>
        </is>
      </c>
    </row>
    <row r="22004">
      <c r="A22004" t="inlineStr">
        <is>
          <t>Wechsel</t>
        </is>
      </c>
      <c r="B22004" t="inlineStr"/>
      <c r="C22004" t="inlineStr"/>
      <c r="D22004" t="inlineStr">
        <is>
          <t>sự xen nhau, sự xen kẽ, sự thay phiên, sự luân phiên - sự đổi, sự thay đổi, sự biến đổi, trăng non, bộ quần áo sạch a change of clothes), tiền đổi, tiền lẻ, tiền phụ lại, nơi đổi tàu xe, sự giao dịch chứng khoán, thị trường chứng khoán Change - của Exchange), trật tự rung chuông - vi phân, sự chảy, sự thay đổi liên tục, sự biến đổi liên tục - sự trao đổi lẫn nhau, sự thay thế lẫn nhau, sự đổi chỗ cho nhau, sự xen kẽ nhau, ngã ba có đường hầm và cầu chui - sự điều động đổi lẫn nhau, sự hoán chuyển, đột biến, sự biến đổi nguyên âm - sự quay, sự xoay vòng - sự thay đổi vị trí, sự thay đổi tính tình, sự thăng trầm, ca, kíp, mưu mẹo, phương kế, lời thoái thác, lời quanh co, lời nước đôi, sự trượt nghiêng, tầng trượt nghiêng, sự thay đổi cách phát âm - sự thay đổi vị trí bàn tay, sự di chuyển vị trí, sự thay quần áo, áo sơ mi nữ - cành cây mềm, gậy mềm, mớ tóc độn, lọc tóc độn, cái ghi, cái ngắt, cái ngắt điện, cái chuyển mạch, cái đổi - vòng quay, vòng cuộn, vòng xoắn, sự đổi hướng, sự rẽ, chỗ ngoặt, chỗ rẽ, chiều hướng, sự diễn biến, khuynh hướng, thiên hướng, năng khiếu, tâm tính, tính khí, lần, lượt, phiên, thời gian hoạt động ngắn - chầu, dự kiến, ý định, mục đích, hành vi, hành động, cách đối đãi, tiết mục, sự thấy kinh, chữ sắp ngược, sự xúc động, cú, vố - sự thịnh suy, sự thay đổi chu kỳ, sự tuần hoàn = der Wechsel + = der Wechsel + = der Wechsel + = auf Wechsel borgen + = der beständige Wechsel + = der langfristige Wechsel + = einen Wechsel begeben + = die langfristigen Wechsel + = einen Wechsel einlösen + = einen Wechsel annehmen + = einen Wechsel ausstellen +</t>
        </is>
      </c>
    </row>
    <row r="22005">
      <c r="A22005" t="inlineStr">
        <is>
          <t>Wechselbalg</t>
        </is>
      </c>
      <c r="B22005" t="inlineStr"/>
      <c r="C22005" t="inlineStr"/>
      <c r="D22005" t="inlineStr">
        <is>
          <t>đứa trẻ thay thế, người hay đổi tính</t>
        </is>
      </c>
    </row>
    <row r="22006">
      <c r="A22006" t="inlineStr">
        <is>
          <t>Wechselbetrieb</t>
        </is>
      </c>
      <c r="B22006" t="inlineStr"/>
      <c r="C22006" t="inlineStr"/>
      <c r="D22006" t="inlineStr">
        <is>
          <t>sự xen nhau, sự xen kẽ, sự thay phiên, sự luân phiên</t>
        </is>
      </c>
    </row>
    <row r="22007">
      <c r="A22007" t="inlineStr">
        <is>
          <t>Wechselbeziehung</t>
        </is>
      </c>
      <c r="B22007" t="inlineStr"/>
      <c r="C22007" t="inlineStr"/>
      <c r="D22007" t="inlineStr">
        <is>
          <t>sự tương quan, thể tương liên - quan hệ qua lại = in Wechselbeziehung stehend +</t>
        </is>
      </c>
    </row>
    <row r="22008">
      <c r="A22008" t="inlineStr">
        <is>
          <t>Wechselfieber</t>
        </is>
      </c>
      <c r="B22008" t="inlineStr"/>
      <c r="C22008" t="inlineStr"/>
      <c r="D22008" t="inlineStr">
        <is>
          <t>bệnh sốt rét</t>
        </is>
      </c>
    </row>
    <row r="22009">
      <c r="A22009" t="inlineStr">
        <is>
          <t>Wechselgeld</t>
        </is>
      </c>
      <c r="B22009" t="inlineStr"/>
      <c r="C22009" t="inlineStr"/>
      <c r="D22009"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đổi chác, sự trao đổi, vật trao đổi, sự đổi tiền, nghề đổi tiền, sự hối đoái, cơ quan hối đoái, sự thanh toán nợ bằng hối phiếu, tổng đài</t>
        </is>
      </c>
    </row>
    <row r="22010">
      <c r="A22010" t="inlineStr">
        <is>
          <t>Wechselgesang</t>
        </is>
      </c>
      <c r="B22010" t="inlineStr"/>
      <c r="C22010" t="inlineStr"/>
      <c r="D22010" t="inlineStr">
        <is>
          <t>bài hát ca ngợi, bài hát vui, bài thánh ca - bài tụng ca - bài hát đối, tiếng vang, tiếng dội</t>
        </is>
      </c>
    </row>
    <row r="22011">
      <c r="A22011" t="inlineStr">
        <is>
          <t>wechselhaft</t>
        </is>
      </c>
      <c r="B22011" t="inlineStr"/>
      <c r="C22011" t="inlineStr"/>
      <c r="D22011" t="inlineStr">
        <is>
          <t>xen kẽ, xen nhau, thay phiên nhau, luân phiên nhau, xoay chiều, qua lại - dễ thay đổi, hay thay đổi, có thể thay đổi - có thể đổi, có thể biến đổi, không bền, không kiên định - thay đổi, biến thiên, variable zone ôn đới</t>
        </is>
      </c>
    </row>
    <row r="22012">
      <c r="A22012" t="inlineStr">
        <is>
          <t>Wechseljahre</t>
        </is>
      </c>
      <c r="B22012" t="inlineStr"/>
      <c r="C22012" t="inlineStr"/>
      <c r="D22012" t="inlineStr">
        <is>
          <t>sự mãn kinh, sự tuyệt kinh = die Wechseljahre +</t>
        </is>
      </c>
    </row>
    <row r="22013">
      <c r="A22013" t="inlineStr">
        <is>
          <t>Wechselkurs</t>
        </is>
      </c>
      <c r="B22013" t="inlineStr"/>
      <c r="C22013" t="inlineStr"/>
      <c r="D22013" t="inlineStr">
        <is>
          <t>sự đổi, sự thay đổi, sự biến đổi, trăng non, bộ quần áo sạch a change of clothes), tiền đổi, tiền lẻ, tiền phụ lại, nơi đổi tàu xe, sự giao dịch chứng khoán, thị trường chứng khoán Change - của Exchange), trật tự rung chuông</t>
        </is>
      </c>
    </row>
    <row r="22014">
      <c r="A22014" t="inlineStr">
        <is>
          <t>Wechseln</t>
        </is>
      </c>
      <c r="B22014" t="inlineStr"/>
      <c r="C22014" t="inlineStr"/>
      <c r="D22014" t="inlineStr">
        <is>
          <t>sự đổi, sự đổi chác, sự trao đổi, vật trao đổi, sự đổi tiền, nghề đổi tiền, sự hối đoái, cơ quan hối đoái, sự thanh toán nợ bằng hối phiếu, tổng đài - cái chốt néo, đòn khuỷu toggle-joint)</t>
        </is>
      </c>
    </row>
    <row r="22015">
      <c r="A22015" t="inlineStr">
        <is>
          <t>wechseln</t>
        </is>
      </c>
      <c r="B22015" t="inlineStr"/>
      <c r="C22015" t="inlineStr"/>
      <c r="D22015" t="inlineStr">
        <is>
          <t>thay đổi, biến đổi, đổi, sửa đổi, sửa lại, thiến, hoạn - ném đi vứt lại, trao đổi qua lại, bàn tán - thay, đổi chác, đổi thành, đổi ra tiền lẻ, sang tuần trăng mới, sang tuần trăng non, thay quần áo, đổi tàu xe - đào ngũ, bỏ đi theo địch, bỏ đảng, bỏ đạo, bội giáo - trao đổi lẫn nhau, thay thế lẫn nhau, đổi chỗ cho nhau, xen kẽ nhau, xảy ra lần lượt, xảy ra theo lượt, xen kẽ, thay thế nhau - đổi chỗ, dời chỗ, di chuyển, + off) trút bỏ, trút lên, dùng mưu mẹo, dùng mưu kế, xoay xở, xoay xở để kiếm sống, nó quanh co, nói lập lờ, nói nước đôi, sang - trao đổi - xỏ chốt vào dây mà buộc, cột chốt vào = wechseln + = wechseln + = wechseln + = wechseln lassen +</t>
        </is>
      </c>
    </row>
    <row r="22016">
      <c r="A22016" t="inlineStr">
        <is>
          <t>wechselnd</t>
        </is>
      </c>
      <c r="B22016" t="inlineStr"/>
      <c r="C22016" t="inlineStr"/>
      <c r="D22016" t="inlineStr">
        <is>
          <t>xen kẽ, xen nhau, luân phiên nhau, thay phiên, so le - có thể thay đổi, hay thay đổi, thay đổi, biến thiên, variable zone ôn đới = gerade wechselnd + = ständig wechselnd +</t>
        </is>
      </c>
    </row>
    <row r="22017">
      <c r="A22017" t="inlineStr">
        <is>
          <t>Wechselplatz</t>
        </is>
      </c>
      <c r="B22017" t="inlineStr"/>
      <c r="C22017" t="inlineStr"/>
      <c r="D22017" t="inlineStr">
        <is>
          <t>kíp ngựa, ca, kíp, số lượng đồ vật để thay thế, cuộc chạy đua tiếp sức, Rơle, chương trình tiếp âm, tiếp âm</t>
        </is>
      </c>
    </row>
    <row r="22018">
      <c r="A22018" t="inlineStr">
        <is>
          <t>Wechselrichter</t>
        </is>
      </c>
      <c r="B22018" t="inlineStr"/>
      <c r="C22018" t="inlineStr"/>
      <c r="D22018" t="inlineStr">
        <is>
          <t>vật rung động, máy rung, bộ chấn động, máy xoa bóp</t>
        </is>
      </c>
    </row>
    <row r="22019">
      <c r="A22019" t="inlineStr">
        <is>
          <t>wechselseitig</t>
        </is>
      </c>
      <c r="B22019" t="inlineStr"/>
      <c r="C22019" t="inlineStr"/>
      <c r="D22019" t="inlineStr">
        <is>
          <t>lẫn nhau, qua lại, chung - có đi có lại, cả đôi bên, đảo, thuận nghịch - hai chiều, có hai đường dẫn tới, thu phát = wechselseitig geben +</t>
        </is>
      </c>
    </row>
    <row r="22020">
      <c r="A22020" t="inlineStr">
        <is>
          <t>Wechselstrom</t>
        </is>
      </c>
      <c r="B22020" t="inlineStr"/>
      <c r="C22020" t="inlineStr"/>
      <c r="D22020">
        <f> die Maschine läuft mit Wechselstrom. +</f>
        <v/>
      </c>
    </row>
    <row r="22021">
      <c r="A22021" t="inlineStr">
        <is>
          <t>Wechselstromgenerator</t>
        </is>
      </c>
      <c r="B22021" t="inlineStr"/>
      <c r="C22021" t="inlineStr"/>
      <c r="D22021" t="inlineStr">
        <is>
          <t>máy dao điện</t>
        </is>
      </c>
    </row>
    <row r="22022">
      <c r="A22022" t="inlineStr">
        <is>
          <t>wechselvoll</t>
        </is>
      </c>
      <c r="B22022" t="inlineStr"/>
      <c r="C22022" t="inlineStr"/>
      <c r="D22022" t="inlineStr">
        <is>
          <t>luôn luôn thay đổi, không ngừng biến chuyển, bất thường - có nhiều sự kiện quan trọng, có kết quả quan trọng - có đường sọc, có vệt, có vỉa</t>
        </is>
      </c>
    </row>
    <row r="22023">
      <c r="A22023" t="inlineStr">
        <is>
          <t>wechselweise</t>
        </is>
      </c>
      <c r="B22023" t="inlineStr"/>
      <c r="C22023" t="inlineStr"/>
      <c r="D22023" t="inlineStr">
        <is>
          <t>xen kẽ, xen nhau, luân phiên nhau, thay phiên, so le</t>
        </is>
      </c>
    </row>
    <row r="22024">
      <c r="A22024" t="inlineStr">
        <is>
          <t>wechselwirkend</t>
        </is>
      </c>
      <c r="B22024" t="inlineStr"/>
      <c r="C22024" t="inlineStr"/>
      <c r="D22024" t="inlineStr">
        <is>
          <t>ảnh hưởng lẫn nhau, tác động qua lại</t>
        </is>
      </c>
    </row>
    <row r="22025">
      <c r="A22025" t="inlineStr">
        <is>
          <t>Wecken</t>
        </is>
      </c>
      <c r="B22025" t="inlineStr"/>
      <c r="C22025" t="inlineStr"/>
      <c r="D22025" t="inlineStr">
        <is>
          <t>hiệu kèn đánh thức = das Wecken +</t>
        </is>
      </c>
    </row>
    <row r="22026">
      <c r="A22026" t="inlineStr">
        <is>
          <t>wecken</t>
        </is>
      </c>
      <c r="B22026" t="inlineStr"/>
      <c r="C22026" t="inlineStr"/>
      <c r="D22026" t="inlineStr">
        <is>
          <t>đánh thức, khuấy động, gợi, thức tỉnh - làm thức dậy, làm thức tỉnh, làm tỉnh ngộ, làm cho nhận thức ra, khêu gợi, thức dậy, tỉnh ngộ, nhận thức ra - kêu gọi, mời gọi lại, gọi là, tên là, gọi dậy, coi là, cho là, gợi lại, nhắc lại, triệu tập, định ngày, phát thanh về phía, gọi, kêu to, la to, gọi to, yêu cầu, đến tìm, dừng lại, đỗ lại, ghé thăm - lại thăm, tạt vào thăm, đòi, bắt buộc phải, cần phải - khua, khích động, khuấy, chọc tức, làm nổi giận, kéo mạnh, ra sức kéo, + up) thức tỉnh, tỉnh dây, muối</t>
        </is>
      </c>
    </row>
    <row r="22027">
      <c r="A22027" t="inlineStr">
        <is>
          <t>Weckvorrichtung</t>
        </is>
      </c>
      <c r="B22027" t="inlineStr"/>
      <c r="C22027" t="inlineStr"/>
      <c r="D22027" t="inlineStr">
        <is>
          <t>sự báo động, sự báo nguy, còi báo động, kẻng báo động, trống mõ báo động, chuông báo động, cái còi báo động, cái kẻng để báo động, cái chuông để báo động, đồng hồ báo thức alarm clock) - sự sợ hãi, sự lo sợ, sự hoảng hốt, sự hoảng sợ</t>
        </is>
      </c>
    </row>
    <row r="22028">
      <c r="A22028" t="inlineStr">
        <is>
          <t>Wedel</t>
        </is>
      </c>
      <c r="B22028" t="inlineStr"/>
      <c r="C22028" t="inlineStr"/>
      <c r="D22028" t="inlineStr">
        <is>
          <t>khăn lau bụi, người lau bụi, máy hút bụi, dust-cloak - lá lược, u hình lá - sự cử động mau lẹ, cái lướt nhanh, động tác vút nhanh, cái vẫy nhẹ, phất trần, chổi quét bụi, cái xua ruồi, cái đánh trứng, cái đánh kem</t>
        </is>
      </c>
    </row>
    <row r="22029">
      <c r="A22029" t="inlineStr">
        <is>
          <t>Wedeln</t>
        </is>
      </c>
      <c r="B22029" t="inlineStr"/>
      <c r="C22029" t="inlineStr"/>
      <c r="D22029" t="inlineStr">
        <is>
          <t>người hay nói đùa, người tinh nghịch, sự lắc, sự lúc lắc, sự vẫy, sự ve vẩy - sự ve vẩy wag)</t>
        </is>
      </c>
    </row>
    <row r="22030">
      <c r="A22030" t="inlineStr">
        <is>
          <t>wedeln</t>
        </is>
      </c>
      <c r="B22030" t="inlineStr"/>
      <c r="C22030" t="inlineStr"/>
      <c r="D22030" t="inlineStr">
        <is>
          <t>quạt, thổi bùng, xúi giục, trải qua theo hình quạt, thổi hiu hiu, xoè ra như hình quạt - gợn sóng, quăn thành làn sóng, phấp phới, phấp phới bay, vẫy tay ra hiệu, phất, vung, uốn thành làn sóng = wedeln mit +</t>
        </is>
      </c>
    </row>
    <row r="22031">
      <c r="A22031" t="inlineStr">
        <is>
          <t>weder</t>
        </is>
      </c>
      <c r="B22031" t="inlineStr"/>
      <c r="C22031" t="inlineStr"/>
      <c r="D22031" t="inlineStr">
        <is>
          <t>không, không... này mà cũng không... kia, neither... nor... không... mà cũng không, cũng không, mà cũng không = weder noch + = weder ... noch + = weder er noch ich weiß +</t>
        </is>
      </c>
    </row>
    <row r="22032">
      <c r="A22032" t="inlineStr">
        <is>
          <t>weg</t>
        </is>
      </c>
      <c r="B22032" t="inlineStr"/>
      <c r="C22032" t="inlineStr"/>
      <c r="D22032" t="inlineStr">
        <is>
          <t>xa, xa cách, rời xa, xa ra, đi, biến đi, mất đi, hết đi, không ngừng liên tục, không chậm trễ, ngay lập tức - đã đi, đã đi khỏi, đã trôi qua, đã qua, mất hết, hết hy vọng, chết - tắt, đi rồi, ra khỏi, đứt, rời, hẳn, hết, thôi, nổi bật, khỏi, cách, phải, bên phải, ngoài, bên kia, mặt sau, mặt trái tờ giấy, mỏng manh, ôi, ươn, ốm, mệt, nhàn rỗi, nghỉ, vãn, phụ, nhỏ, hẻm, cút đi! Xéo = weg! +</t>
        </is>
      </c>
    </row>
    <row r="22033">
      <c r="A22033" t="inlineStr">
        <is>
          <t>wegbringen</t>
        </is>
      </c>
      <c r="B22033" t="inlineStr"/>
      <c r="C22033" t="inlineStr"/>
      <c r="D22033" t="inlineStr">
        <is>
          <t>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schnell wegbringen +</t>
        </is>
      </c>
    </row>
    <row r="22034">
      <c r="A22034" t="inlineStr">
        <is>
          <t>Wegegeld</t>
        </is>
      </c>
      <c r="B22034" t="inlineStr"/>
      <c r="C22034" t="inlineStr"/>
      <c r="D22034" t="inlineStr">
        <is>
          <t>thuế qua đường, thuế qua cầu, thuế đậu bến, thuế chỗ ngồi, phần thóc công xay, sự rung chuông, tiếng chuông rung</t>
        </is>
      </c>
    </row>
    <row r="22035">
      <c r="A22035" t="inlineStr">
        <is>
          <t>wegen</t>
        </is>
      </c>
      <c r="B22035" t="inlineStr"/>
      <c r="C22035" t="inlineStr"/>
      <c r="D22035" t="inlineStr">
        <is>
          <t>xung quanh, quanh quẩn, đây đó, rải rác, đằng sau, khoảng chừng, gần, vòng, về, quanh quất, quanh quẩn đây đó, vào khoảng, bận, đang làm, ở, trong người, theo với - về việc - thay cho, thế cho, đại diện cho, ủng hộ, về phe, về phía, để, với mục đích là, để lấy, để được, đến, đi đến, cho, vì, bởi vì, mặc dù, đối với, về phần, so với, theo tỷ lệ, trong, được, tại vì - của, thuộc, làm bằng, bằng, gồm có, từ, trong đám, cách, vào, khỏi, mất..., bởi, of a, of it - qua, xuyên qua, suốt, do, nhờ, tại, từ đầu đến cuối, đến cùng, hết, hoàn toàn, đã nói chuyện được, đã nói xong, thẳng = wegen + = von wegen! +</t>
        </is>
      </c>
    </row>
    <row r="22036">
      <c r="A22036" t="inlineStr">
        <is>
          <t>Wegerich</t>
        </is>
      </c>
      <c r="B22036" t="inlineStr"/>
      <c r="C22036" t="inlineStr"/>
      <c r="D22036" t="inlineStr">
        <is>
          <t>cây mã đề, cây chuối lá, quả chuối lá</t>
        </is>
      </c>
    </row>
    <row r="22037">
      <c r="A22037" t="inlineStr">
        <is>
          <t>wegfallen</t>
        </is>
      </c>
      <c r="B22037" t="inlineStr"/>
      <c r="C22037" t="inlineStr"/>
      <c r="D22037" t="inlineStr">
        <is>
          <t>dừng, ngừng, ngớt, thôi, hết, tạnh - nghỉ, chặn, ngăn chặn, cắt, cúp, treo giò, bịt lại, nút lại, hàn, chấm câu, bấm, buộc cho chặt, ngừng lại, đứng lại, lưu lại, ở lại = wegfallen +</t>
        </is>
      </c>
    </row>
    <row r="22038">
      <c r="A22038" t="inlineStr">
        <is>
          <t>wegfegen</t>
        </is>
      </c>
      <c r="B22038" t="inlineStr"/>
      <c r="C22038" t="inlineStr"/>
      <c r="D22038" t="inlineStr">
        <is>
          <t>quét bằng chổi sể - lướt nhanh, vút nhanh, đi một cách đường bệ, trải ra, chạy, lướt, vuốt, quét, vét, chèo bằng chèo dài - vụt, đập vút vút, vẫy, đánh, lướt nhanh như gió</t>
        </is>
      </c>
    </row>
    <row r="22039">
      <c r="A22039" t="inlineStr">
        <is>
          <t>Wegfressen</t>
        </is>
      </c>
      <c r="B22039" t="inlineStr"/>
      <c r="C22039" t="inlineStr"/>
      <c r="D22039" t="inlineStr">
        <is>
          <t>sự xói mòn, sự ăn mòn</t>
        </is>
      </c>
    </row>
    <row r="22040">
      <c r="A22040" t="inlineStr">
        <is>
          <t>wegfressen</t>
        </is>
      </c>
      <c r="B22040" t="inlineStr"/>
      <c r="C22040" t="inlineStr"/>
      <c r="D22040" t="inlineStr">
        <is>
          <t>xói mòn, ăn mòn</t>
        </is>
      </c>
    </row>
    <row r="22041">
      <c r="A22041" t="inlineStr">
        <is>
          <t>weggehen</t>
        </is>
      </c>
      <c r="B22041" t="inlineStr"/>
      <c r="C22041" t="inlineStr"/>
      <c r="D22041" t="inlineStr">
        <is>
          <t>rời khỏi, ra đi, khởi hành, chết, sao lãng, đi trệch, lạc, cáo biệt, ra về, từ giã = weggehen + = weggehen + = heimlich weggehen + = für immer weggehen +</t>
        </is>
      </c>
    </row>
    <row r="22042">
      <c r="A22042" t="inlineStr">
        <is>
          <t>weghaben</t>
        </is>
      </c>
      <c r="B22042" t="inlineStr"/>
      <c r="C22042" t="inlineStr"/>
      <c r="D22042">
        <f> sie wollen ihn weghaben +</f>
        <v/>
      </c>
    </row>
    <row r="22043">
      <c r="A22043" t="inlineStr">
        <is>
          <t>wegjagen</t>
        </is>
      </c>
      <c r="B22043" t="inlineStr"/>
      <c r="C22043" t="inlineStr"/>
      <c r="D22043" t="inlineStr">
        <is>
          <t>trục xuất, đuổi, làm bật ra, tống ra - gửi, sai, phái, cho đi scend), cho, ban cho, phù hộ cho, giáng, bắn ra, làm bốc lên, làm nẩy ra, toả ra, đuổi đi, tống đi, làm cho, hướng tới, đẩy tới, gửi thư, nhắn</t>
        </is>
      </c>
    </row>
    <row r="22044">
      <c r="A22044" t="inlineStr">
        <is>
          <t>wegkommen</t>
        </is>
      </c>
      <c r="B22044" t="inlineStr"/>
      <c r="C22044" t="inlineStr"/>
      <c r="D22044">
        <f> wegkommen + = am besten wegkommen + = über etwas wegkommen + = bei etwas gut wegkommen +</f>
        <v/>
      </c>
    </row>
    <row r="22045">
      <c r="A22045" t="inlineStr">
        <is>
          <t>weglassen</t>
        </is>
      </c>
      <c r="B22045" t="inlineStr"/>
      <c r="C22045" t="inlineStr"/>
      <c r="D22045" t="inlineStr">
        <is>
          <t>hạn chế, giảm, bớt đi, bỏ đi, cắt, cắt xén, rút ngắn, tự hạn chế chi tiêu, thực hiện tiết kiệm = weglassen + = jemanden weglassen +</t>
        </is>
      </c>
    </row>
    <row r="22046">
      <c r="A22046" t="inlineStr">
        <is>
          <t>weglaufen</t>
        </is>
      </c>
      <c r="B22046" t="inlineStr"/>
      <c r="C22046" t="inlineStr"/>
      <c r="D22046" t="inlineStr">
        <is>
          <t>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 = weglaufen + = schnell weglaufen +</t>
        </is>
      </c>
    </row>
    <row r="22047">
      <c r="A22047" t="inlineStr">
        <is>
          <t>Wegmesser</t>
        </is>
      </c>
      <c r="B22047" t="inlineStr"/>
      <c r="C22047" t="inlineStr"/>
      <c r="D22047" t="inlineStr">
        <is>
          <t>cái đo đường, đồng hồ đo đường</t>
        </is>
      </c>
    </row>
    <row r="22048">
      <c r="A22048" t="inlineStr">
        <is>
          <t>wegnehmen</t>
        </is>
      </c>
      <c r="B22048" t="inlineStr"/>
      <c r="C22048" t="inlineStr"/>
      <c r="D22048" t="inlineStr">
        <is>
          <t>bỏ vào túi, bỏ vào bao, bỏ vào túi săn, bắn giết, săn được, thu nhặt, lấy, ăn cắp, phồng lên, nở ra, phùng ra, thõng xuống, đi chệch hướng, gặt bằng liềm - lấy đi, khấu đi, làm giảm uy tín, làm giảm giá trị, chê bai, gièm pha, nói xấu - dời đi, di chuyển, dọn, cất dọn, bỏ ra, tháo ra, cách chức, đuổi, lấy ra, đưa ra, rút ra..., tẩy trừ, tẩy, xoá bỏ, loại bỏ, giết, thủ tiêu, khử đi, làm hết, xua đuổi sạch, bóc, cắt bỏ, tháo, dời đi xa - đi ra, tránh ra xa, dọn nhà, đổi chỗ ở - rút, rút khỏi, rút lui, rút lại, sự huỷ bỏ, sự thu hồi, kéo, rút quân, ra, rút ra = wegnehmen +</t>
        </is>
      </c>
    </row>
    <row r="22049">
      <c r="A22049" t="inlineStr">
        <is>
          <t>Wegrand</t>
        </is>
      </c>
      <c r="B22049" t="inlineStr"/>
      <c r="C22049" t="inlineStr"/>
      <c r="D22049" t="inlineStr">
        <is>
          <t>bờ đường, lề đường - = am Wegrand +</t>
        </is>
      </c>
    </row>
    <row r="22050">
      <c r="A22050" t="inlineStr">
        <is>
          <t>Wegschaffen</t>
        </is>
      </c>
      <c r="B22050" t="inlineStr"/>
      <c r="C22050" t="inlineStr"/>
      <c r="D22050" t="inlineStr">
        <is>
          <t>việc dời đi, việc di chuyển, sự dọn, sự dọn nhà, sự đổi chỗ ở, sự tháo, sự cách chức, sự tẩy trừ, sự xoá bỏ, sự giết, sự thủ tiêu, sự bóc, sự cắt bỏ</t>
        </is>
      </c>
    </row>
    <row r="22051">
      <c r="A22051" t="inlineStr">
        <is>
          <t>wegschaffen</t>
        </is>
      </c>
      <c r="B22051" t="inlineStr"/>
      <c r="C22051" t="inlineStr"/>
      <c r="D22051">
        <f> wegschaffen +</f>
        <v/>
      </c>
    </row>
    <row r="22052">
      <c r="A22052" t="inlineStr">
        <is>
          <t>wegschicken</t>
        </is>
      </c>
      <c r="B22052" t="inlineStr"/>
      <c r="C22052" t="inlineStr"/>
      <c r="D22052">
        <f> etwas wegschicken +</f>
        <v/>
      </c>
    </row>
    <row r="22053">
      <c r="A22053" t="inlineStr">
        <is>
          <t>wegtreten</t>
        </is>
      </c>
      <c r="B22053" t="inlineStr"/>
      <c r="C22053" t="inlineStr"/>
      <c r="D22053" t="inlineStr">
        <is>
          <t>giải tán, cho đi, đuổi ra, thải hồi, sa thải, gạt bỏ, xua đuổi, bàn luận qua loa, nêu lên qua loa, đánh đi, bỏ không xét, bác</t>
        </is>
      </c>
    </row>
    <row r="22054">
      <c r="A22054" t="inlineStr">
        <is>
          <t>Wegweiser</t>
        </is>
      </c>
      <c r="B22054" t="inlineStr"/>
      <c r="C22054" t="inlineStr"/>
      <c r="D22054" t="inlineStr">
        <is>
          <t>biển chỉ đường</t>
        </is>
      </c>
    </row>
    <row r="22055">
      <c r="A22055" t="inlineStr">
        <is>
          <t>wegwerfen</t>
        </is>
      </c>
      <c r="B22055" t="inlineStr"/>
      <c r="C22055" t="inlineStr"/>
      <c r="D22055">
        <f> wegwerfen + = wegwerfen +</f>
        <v/>
      </c>
    </row>
    <row r="22056">
      <c r="A22056" t="inlineStr">
        <is>
          <t>wegwerfend</t>
        </is>
      </c>
      <c r="B22056" t="inlineStr"/>
      <c r="C22056" t="inlineStr"/>
      <c r="D22056" t="inlineStr">
        <is>
          <t>làm mất uy tín, làm mất thể diện, làm mang tai mang tiếng, làm ô danh, gièm pha, chê bai, coi rẻ, xem thường, miệt thị</t>
        </is>
      </c>
    </row>
    <row r="22057">
      <c r="A22057" t="inlineStr">
        <is>
          <t>wegwischen</t>
        </is>
      </c>
      <c r="B22057" t="inlineStr"/>
      <c r="C22057" t="inlineStr"/>
      <c r="D22057" t="inlineStr">
        <is>
          <t>vụt, đập vút vút, vẫy, đánh, lướt nhanh như gió</t>
        </is>
      </c>
    </row>
    <row r="22058">
      <c r="A22058" t="inlineStr">
        <is>
          <t>wegziehen</t>
        </is>
      </c>
      <c r="B22058" t="inlineStr"/>
      <c r="C22058" t="inlineStr"/>
      <c r="D22058" t="inlineStr">
        <is>
          <t>chuyển, di chuyển, chuyển dịch, xê dịch, đổi chỗ, dời chỗ, lắc, lay, khuấy, quấy, làm chuyển động, nhấc, làm nhuận, kích thích, kích động, gây ra, làm cho, xúi giục, gợi, làm cảm động, làm xúc động - làm mũi lòng, gợi mối thương cảm, đề nghị, chuyển động, cử động, động đậy, cựa quậy, lay động, đi, hành động, hoạt động = wegziehen +</t>
        </is>
      </c>
    </row>
    <row r="22059">
      <c r="A22059" t="inlineStr">
        <is>
          <t>wegzuwerfen</t>
        </is>
      </c>
      <c r="B22059" t="inlineStr"/>
      <c r="C22059" t="inlineStr"/>
      <c r="D22059" t="inlineStr">
        <is>
          <t>có thể bỏ đi, có thể bán tống đi, có thể chuyển nhượng, có thể dùng được, có thể sử dụng, sẵn có, sẵn để dùng</t>
        </is>
      </c>
    </row>
    <row r="22060">
      <c r="A22060" t="inlineStr">
        <is>
          <t>weh</t>
        </is>
      </c>
      <c r="B22060" t="inlineStr"/>
      <c r="C22060" t="inlineStr"/>
      <c r="D22060" t="inlineStr">
        <is>
          <t>đau, đau đớn, tức giận, tức tối, buồn phiền, làm đau đớn, làm buồn phiền, mãnh liệt, ác liệt, gay go, ác nghiệt, nghiêm trọng</t>
        </is>
      </c>
    </row>
    <row r="22061">
      <c r="A22061" t="inlineStr">
        <is>
          <t>Wehe</t>
        </is>
      </c>
      <c r="B22061" t="inlineStr"/>
      <c r="C22061" t="inlineStr"/>
      <c r="D22061" t="inlineStr">
        <is>
          <t>sự trôi giạt, tình trạng bị lôi cuốn đi &amp; ), vật trôi giạt, vật bị cuốn đi, vật bị thổi thành đông, đất bồi, vật tích tụ, trầm tích băng hà, lưới trôi, lưới kéo drift net) - dòng chảy chậm, sự lệch, độ lệch, đường hầm ngang, chỗ sông cạn lội qua được, cái đục, cái khoan, máy đột, thái độ lững lờ chờ đợi, thái độ thụ động, thái độ nằm ì, thái độ nước chảy bèo trôi - chiều hướng, khuynh hướng, xu thế tự nhiên, sự tiến triển, mục đích, ý định, ý nghĩa, nội dung, sự tập trung vật nuôi để kiểm lại, sự kéo theo</t>
        </is>
      </c>
    </row>
    <row r="22062">
      <c r="A22062" t="inlineStr">
        <is>
          <t>Wehen</t>
        </is>
      </c>
      <c r="B22062" t="inlineStr"/>
      <c r="C22062" t="inlineStr"/>
      <c r="D22062" t="inlineStr">
        <is>
          <t>cú đánh đòn, tai hoạ, điều gây xúc động mạnh, cú choáng người, sự nở hoa, ngọn gió, hơi thổi, sự thổi, sự hỉ, trứng ruồi, trứng nhặng fly) = die Wehen + = die Wehen + = in den Wehen liegen + = in den Wehen liegen + = die Wehen hatten eingesetzt +</t>
        </is>
      </c>
    </row>
    <row r="22063">
      <c r="A22063" t="inlineStr">
        <is>
          <t>wehen</t>
        </is>
      </c>
      <c r="B22063" t="inlineStr"/>
      <c r="C22063" t="inlineStr"/>
      <c r="D22063" t="inlineStr">
        <is>
          <t>nở hoa, thổi, hà hơi vào, hỉ, hút, phun nước, cuốn đi, bị cuốn đi, thở dốc, làm mệt, đứt hơi, nói xấu, làm giảm giá trị, bôi xấu, bôi nhọ, đẻ trứng vào, ) làm hỏng, làm thối - khoe khoang, khoác lác, nguyền rủa, nổ, bỏ đi, chuồn, xài phí, phung phí - phô trương, chưng diện, bay phất phới - vỗ cánh, vẫy cánh, rung rinh, đu đưa, dập dờn, đập yếu và không đều, run rẩy vì kích động, bối rối, xao xuyến, xốn xang, vỗ, vẫy, kích động, làm bối rối, làm xao xuyến, làm xốn xang - thoảng đưa, nhẹ đưa, mang, ra hiệu, gửi vọng, quay đi, ngoảnh đi, phấp phới, thoảng qua, thổi hiu hiu - gợn sóng, quăn thành làn sóng, phấp phới bay, vẫy tay ra hiệu, phất, vung, uốn thành làn sóng = wehen + = wehen + = wehen +</t>
        </is>
      </c>
    </row>
    <row r="22064">
      <c r="A22064" t="inlineStr">
        <is>
          <t>Wehgeschrei</t>
        </is>
      </c>
      <c r="B22064" t="inlineStr"/>
      <c r="C22064" t="inlineStr"/>
      <c r="D22064" t="inlineStr">
        <is>
          <t>tiếng than van, tiếng khóc than, tiếng rền rĩ</t>
        </is>
      </c>
    </row>
    <row r="22065">
      <c r="A22065" t="inlineStr">
        <is>
          <t>Wehklage</t>
        </is>
      </c>
      <c r="B22065" t="inlineStr"/>
      <c r="C22065" t="inlineStr"/>
      <c r="D22065" t="inlineStr">
        <is>
          <t>lời than van, lời rên rỉ, bài ca ai oán, bài ca bi thảm - sự than khóc - tiếng than van, tiếng khóc than, tiếng rền rĩ</t>
        </is>
      </c>
    </row>
    <row r="22066">
      <c r="A22066" t="inlineStr">
        <is>
          <t>wehleidig</t>
        </is>
      </c>
      <c r="B22066" t="inlineStr"/>
      <c r="C22066" t="inlineStr"/>
      <c r="D22066" t="inlineStr">
        <is>
          <t>than vãn, buồn bã, rầu rĩ, não nùng - hay rên rỉ, hay than van, khóc nhai nhi = wehleidig tun +</t>
        </is>
      </c>
    </row>
    <row r="22067">
      <c r="A22067" t="inlineStr">
        <is>
          <t>Wehmut</t>
        </is>
      </c>
      <c r="B22067" t="inlineStr"/>
      <c r="C22067" t="inlineStr"/>
      <c r="D22067">
        <f> mit Wehmut +</f>
        <v/>
      </c>
    </row>
    <row r="22068">
      <c r="A22068" t="inlineStr">
        <is>
          <t>Wehr</t>
        </is>
      </c>
      <c r="B22068" t="inlineStr"/>
      <c r="C22068" t="inlineStr"/>
      <c r="D22068" t="inlineStr">
        <is>
          <t>đập nước, vật chướng ngại, sự bắn chặn, sự bắn yểm hộ, hàng rào - vật mẹ, đập, nước ngăn lại, bể nước - người đánh, người vụt, người quất, kè - cửa cống, đường ống chịu áp, ống dẫn nước có áp - cống, lượng nước ở cửa cống, sluice-way, sự xối nước, sự giội ào, sự cọ rửa - đăng cá = sich zur Wehr setzen + = sich zur Wehr stellen +</t>
        </is>
      </c>
    </row>
    <row r="22069">
      <c r="A22069" t="inlineStr">
        <is>
          <t>wehren</t>
        </is>
      </c>
      <c r="B22069" t="inlineStr"/>
      <c r="C22069" t="inlineStr"/>
      <c r="D22069">
        <f> sich wehren + = sich wehren +</f>
        <v/>
      </c>
    </row>
    <row r="22070">
      <c r="A22070" t="inlineStr">
        <is>
          <t>wehrlos</t>
        </is>
      </c>
      <c r="B22070" t="inlineStr"/>
      <c r="C22070" t="inlineStr"/>
      <c r="D22070" t="inlineStr">
        <is>
          <t>không được bảo vệ, không được phòng thủ, không có khả năng tự vệ - trần, trần truồng, khoả thân, loã lồ, trụi, trơ trụi, rỗng không, không che đậy, không giấu giếm, phô bày ra, hiển nhiên, rõ ràng, không thêm bớt, không căn cứ - không chống lại được, không cưỡng lại được - bị tước khí giới, không có khí giới, tay không - không được bảo hộ, không được che chở - không có vũ khí</t>
        </is>
      </c>
    </row>
    <row r="22071">
      <c r="A22071" t="inlineStr">
        <is>
          <t>Wehrlosigkeit</t>
        </is>
      </c>
      <c r="B22071" t="inlineStr"/>
      <c r="C22071" t="inlineStr"/>
      <c r="D22071" t="inlineStr">
        <is>
          <t>sự không được bảo vệ, sự không được phòng thủ, sự không có khả năng tự vệ - tình trạng không tự lo liệu được, tình trạng không tự lực được, tình trạng không được sự giúp đỡ, tình trạng không nơi nương tựa, tình trạng bơ vơ</t>
        </is>
      </c>
    </row>
    <row r="22072">
      <c r="A22072" t="inlineStr">
        <is>
          <t>Weib</t>
        </is>
      </c>
      <c r="B22072" t="inlineStr"/>
      <c r="C22072" t="inlineStr"/>
      <c r="D22072" t="inlineStr">
        <is>
          <t>bà già, con cừu già = das böse Weib + = das häßliche alte Weib +</t>
        </is>
      </c>
    </row>
    <row r="22073">
      <c r="A22073" t="inlineStr">
        <is>
          <t>Weibchen</t>
        </is>
      </c>
      <c r="B22073" t="inlineStr"/>
      <c r="C22073" t="inlineStr"/>
      <c r="D22073" t="inlineStr">
        <is>
          <t>con cái, con mái, gốc cái, cây cái, người đàn bà, người phụ nữ, con mụ, con mẹ - gà mái, mái, đàn bà - xe cần trục, cú chọc, cú đánh, con lừa cái jenny ans), máy xe nhiều sợi một lúc spinning jenny) - nước chiếu tướng, bạn, bạn nghề, con đực, vợ, chồng, bạn đời, người phụ việc, người giúp việc, người trợ lực, phó thuyền trưởng - con gái, cái</t>
        </is>
      </c>
    </row>
    <row r="22074">
      <c r="A22074" t="inlineStr">
        <is>
          <t>weibisch</t>
        </is>
      </c>
      <c r="B22074" t="inlineStr"/>
      <c r="C22074" t="inlineStr"/>
      <c r="D22074" t="inlineStr">
        <is>
          <t>yếu ớt, ẻo lả, nhu nhược - như đàn bà, như con gái, rụt rè, hợp với nữ</t>
        </is>
      </c>
    </row>
    <row r="22075">
      <c r="A22075" t="inlineStr">
        <is>
          <t>weiblich</t>
        </is>
      </c>
      <c r="B22075" t="inlineStr"/>
      <c r="C22075" t="inlineStr"/>
      <c r="D22075" t="inlineStr">
        <is>
          <t>cái, mái, đàn bà con gái, nữ, yếu, nhạt, mờ, có lỗ để lắp, có lỗ để tra - đàn bà, như đàn bà, yểu điệu dịu dàng, giống cái - - như phụ nữ, phụ nữ - nhu mì thuỳ mị, kiều mị</t>
        </is>
      </c>
    </row>
    <row r="22076">
      <c r="A22076" t="inlineStr">
        <is>
          <t>Weiblichkeit</t>
        </is>
      </c>
      <c r="B22076" t="inlineStr"/>
      <c r="C22076" t="inlineStr"/>
      <c r="D22076" t="inlineStr">
        <is>
          <t>feminineness, đàn bà - tính chất đàn bà, tính chất phụ nữ, nữ tính, thời kỳ đã trưởng thành của người phụ nữ, tư cách phụ nữ, nữ giới, giới đàn bà - tình cảm đàn bà, cử chỉ đàn bà, tính yếu ớt rụt rè, tính nhu mì thuỳ mị, vẻ kiều mị - phụ nữ, kẻ nhu nhược, bà hầu cận, nữ, gái</t>
        </is>
      </c>
    </row>
    <row r="22077">
      <c r="A22077" t="inlineStr">
        <is>
          <t>Weibsbild</t>
        </is>
      </c>
      <c r="B22077" t="inlineStr"/>
      <c r="C22077" t="inlineStr"/>
      <c r="D22077" t="inlineStr">
        <is>
          <t>ngọc bích, mùa ngọc bích, ngựa tồi, ngựa già ốm, con mụ, con bé = das liederliche Weibsbild +</t>
        </is>
      </c>
    </row>
    <row r="22078">
      <c r="A22078" t="inlineStr">
        <is>
          <t>weich</t>
        </is>
      </c>
      <c r="B22078" t="inlineStr"/>
      <c r="C22078" t="inlineStr"/>
      <c r="D22078" t="inlineStr">
        <is>
          <t>có cử chỉ dịu dàng, lễ phép, mỉa mai, ôn hoà, ngọt dịu, thơm dịu, thơm tho - giống như nệm, mềm, êm, có nệm, dùng làm nệm - vùng đồi, giống vùng đồi, cồn cát, giống cồn cát, nhấp nhô, lông tơ, phủ đầy lông tơ, như lông tơ, láu cá, tinh khôn - nhũn, nhẽo nhèo, mềm yếu, uỷ mị - xốp nhẹ, xù xoắn bồng - lỏng lẻo, không chặt chẽ, không nghiêm - ủ rũ, ẻo lả, thiếu khí lực - lỏng, không chặt, chùng, không căng, không khít, rời ra, lung lay, long ra, lòng thòng, rộng lùng thùng, lùng nhùng, xốp, dễ cày, dễ làm tơi, lẻ, nhỏ, mơ hồ, không rõ ràng, không chính xác - phóng, phóng đâng, phóng túng, ẩu, bừa bâi..., yếu, hay ỉa chảy - chín, ngọt lịm, dịu, ngọt giong, dịu dàng, êm dịu, chín chắn, khôn ngoan, già giặn, ngà ngà say, chếnh choáng, vui vẻ, vui tính, tốt, xuất sắc - sền sệt - đầy nhựa, đầy nhựa sống, đầy sức sống, ngốc nghếch, ngớ ngẩn, khù khờ - mặt quần áo lụa, mượt, óng ánh, ngọt xớt, bằng lụa, bằng tơ - bóng, mỡ màng béo tốt, khéo - dẻo, dễ uốn, dễ cắt, nhẵn, mịn, không loè loẹt, nhẹ, nhẹ nhàng, nhân nhượng, có tính chất hoà hoãn, yếu đuối, nhẽo, yên, êm đềm, có cảm tình, dễ thương cảm, có từ tâm, tình yêu, chuyện trai gái - mưa, ẩm ướt, ướt át, không có muối khoáng, mềm hoá, dễ dàng, khờ khạo, ngờ nghệch, mềm mỏng, yếu ớt, chờ một tí!, im! câm! - mềm nhão, dễ ép, dễ nén, dễ vắt - non, phơn phớt, mỏng mảnh, mảnh dẻ, nhạy cảm, dễ cảm, dễ xúc động, êm ái, dễ thương, âu yếm, tế nhị, tinh vị, khó xử, khó nghĩ, kỹ lưỡng, cẩn thận, thận trọng, giữ gìn, rụt rè, câu nệ - mượt như nhung</t>
        </is>
      </c>
    </row>
    <row r="22079">
      <c r="A22079" t="inlineStr">
        <is>
          <t>Weiche</t>
        </is>
      </c>
      <c r="B22079" t="inlineStr"/>
      <c r="C22079" t="inlineStr"/>
      <c r="D22079" t="inlineStr">
        <is>
          <t>sự chuyển, sự tránh, chỗ bẻ ghi sang đường xép, Sun - cành cây mềm, gậy mềm, mớ tóc độn, lọc tóc độn, cái ghi, cái ngắt, cái ngắt điện, cái chuyển mạch, cái đổi = die Weiche + = die Weiche +</t>
        </is>
      </c>
    </row>
    <row r="22080">
      <c r="A22080" t="inlineStr">
        <is>
          <t>Weichen</t>
        </is>
      </c>
      <c r="B22080" t="inlineStr"/>
      <c r="C22080" t="inlineStr"/>
      <c r="D22080">
        <f> die Weichen stellen +</f>
        <v/>
      </c>
    </row>
    <row r="22081">
      <c r="A22081" t="inlineStr">
        <is>
          <t>weichen</t>
        </is>
      </c>
      <c r="B22081" t="inlineStr"/>
      <c r="C22081" t="inlineStr"/>
      <c r="D22081" t="inlineStr">
        <is>
          <t>ngâm, nhúng, làm ướt đẫm, bòn tiền, rút tiền, cưa nặng, giã nặng, lấy giá cắt cổ, uống lu bù, giáng cho một đòn, ngấm, thấm, say be bét, chè chén lu bù - sản xuất, sản ra, mang lại, sinh lợi, chịu thua, chịu nhường, giao, chuyển giao, đầu hàng, quy phục, hàng phục, khuất phục, chịu lép, nhường, cong, oằn</t>
        </is>
      </c>
    </row>
    <row r="22082">
      <c r="A22082" t="inlineStr">
        <is>
          <t>Weichensteller</t>
        </is>
      </c>
      <c r="B22082" t="inlineStr"/>
      <c r="C22082" t="inlineStr"/>
      <c r="D22082" t="inlineStr">
        <is>
          <t>người bẻ ghi, công an chỉ đường</t>
        </is>
      </c>
    </row>
    <row r="22083">
      <c r="A22083" t="inlineStr">
        <is>
          <t>Weichheit</t>
        </is>
      </c>
      <c r="B22083" t="inlineStr"/>
      <c r="C22083" t="inlineStr"/>
      <c r="D22083" t="inlineStr">
        <is>
          <t>tính chất chín, tính ngọt dịu, tính dịu, tính êm, tính ngọt giong, tính xốp, tính dễ cày, tính êm ái, tính dịu dàng, tính chín chắn, tính khôn ngoan, tính già giặn, tình trạng chếnh choáng - tính vui vẻ - tính mềm nhão, trạng thái mềm nhão - tính mềm dẻo, tính nhu nhược, tính uỷ mị, tính ẻo lả, sự khờ khạo - tính chất mềm, tính chất non, sự mỏng mảnh, sự yếu ớt, sự mềm yếu, tính nhạy cảm, tính dễ cảm, sự dịu hiền, sự thương mến âu yếm, sự chăm sóc, sự ân cần, sự tế nhị, tính kỹ lưỡng - tính cẩn thận, tính thận trọng, tính giữ gìn</t>
        </is>
      </c>
    </row>
    <row r="22084">
      <c r="A22084" t="inlineStr">
        <is>
          <t>weichherzig</t>
        </is>
      </c>
      <c r="B22084" t="inlineStr"/>
      <c r="C22084" t="inlineStr"/>
      <c r="D22084" t="inlineStr">
        <is>
          <t>dễ thương cảm, đa cảm, từ tâm = weichherzig sein +</t>
        </is>
      </c>
    </row>
    <row r="22085">
      <c r="A22085" t="inlineStr">
        <is>
          <t>weichlich</t>
        </is>
      </c>
      <c r="B22085" t="inlineStr"/>
      <c r="C22085" t="inlineStr"/>
      <c r="D22085" t="inlineStr">
        <is>
          <t>yếu ớt, ẻo lả, nhu nhược - sữa, như sữa, có sữa, nhiều sữa, trắng đục, hiền lành, nhu mì - mềm, dẻo, dễ uốn, dễ cắt, nhẵn, mịn, mượt, dịu, ôn hoà, không loè loẹt, nhẹ, nhẹ nhàng, nhân nhượng, có tính chất hoà hoãn, yếu đuối, uỷ mị, nhẽo, yên, êm đềm, có cảm tình, dễ thương cảm, có từ tâm - tình yêu, chuyện trai gái, mưa, ẩm ướt, ướt át, không có muối khoáng, mềm hoá, dễ dàng, khờ khạo, ngờ nghệch, mềm mỏng, chờ một tí!, im! câm! - yếu, thiếu nghị lực, mềm yếu, kém, non, thiếu quá, loãng, nhạt</t>
        </is>
      </c>
    </row>
    <row r="22086">
      <c r="A22086" t="inlineStr">
        <is>
          <t>Weichlichkeit</t>
        </is>
      </c>
      <c r="B22086" t="inlineStr"/>
      <c r="C22086" t="inlineStr"/>
      <c r="D22086" t="inlineStr">
        <is>
          <t>tính yếu ớt, tính ẻo lả, tính nhu nhược - feminineness, đàn bà - tính mềm dẻo, tính dịu dàng, tính uỷ mị, sự khờ khạo</t>
        </is>
      </c>
    </row>
    <row r="22087">
      <c r="A22087" t="inlineStr">
        <is>
          <t>Weichling</t>
        </is>
      </c>
      <c r="B22087" t="inlineStr"/>
      <c r="C22087" t="inlineStr"/>
      <c r="D22087" t="inlineStr">
        <is>
          <t>người nâng niu, người chiều chuộng, người nũng nịu, người nhõng nhẽo, người lười chảy thây ra - - người ẻo lả vì yếu đuối - người nhu nhược, người ẻo lả</t>
        </is>
      </c>
    </row>
    <row r="22088">
      <c r="A22088" t="inlineStr">
        <is>
          <t>Weichtier</t>
        </is>
      </c>
      <c r="B22088" t="inlineStr"/>
      <c r="C22088" t="inlineStr"/>
      <c r="D22088" t="inlineStr">
        <is>
          <t>động vật thân mềm</t>
        </is>
      </c>
    </row>
    <row r="22089">
      <c r="A22089" t="inlineStr">
        <is>
          <t>Weide</t>
        </is>
      </c>
      <c r="B22089" t="inlineStr"/>
      <c r="C22089" t="inlineStr"/>
      <c r="D22089" t="inlineStr">
        <is>
          <t>sự cho ăn, sự nuôi lớn, sự bồi dưỡng, sự cung cấp, sự nhắc nhau bằng vĩ bạch, sự chuyền bóng, đồng cỏ - cỏ, bâi cỏ, bãi cỏ, thảm cỏ, cây thân cỏ, mặt đất, măng tây, mùa xuân - sự thả súc vật cho ăn cỏ, sự chăn thả - quyền chăn thả - - - cành liễu gai = die Weide + = auf der Weide sein + = auf die Weide treiben +</t>
        </is>
      </c>
    </row>
    <row r="22090">
      <c r="A22090" t="inlineStr">
        <is>
          <t>Weideland</t>
        </is>
      </c>
      <c r="B22090" t="inlineStr"/>
      <c r="C22090" t="inlineStr"/>
      <c r="D22090" t="inlineStr">
        <is>
          <t>đồng cỏ, bãi cỏ - cỏ = das Weideland +</t>
        </is>
      </c>
    </row>
    <row r="22091">
      <c r="A22091" t="inlineStr">
        <is>
          <t>Weiden</t>
        </is>
      </c>
      <c r="B22091" t="inlineStr"/>
      <c r="C22091" t="inlineStr"/>
      <c r="D22091" t="inlineStr">
        <is>
          <t>cành non, chồi non, sự gặm - sự thả súc vật cho ăn cỏ, sự chăn thả = mit Weiden bewachsen +</t>
        </is>
      </c>
    </row>
    <row r="22092">
      <c r="A22092" t="inlineStr">
        <is>
          <t>weiden</t>
        </is>
      </c>
      <c r="B22092" t="inlineStr"/>
      <c r="C22092" t="inlineStr"/>
      <c r="D22092" t="inlineStr">
        <is>
          <t>cho gặm, gặm, đọc lướt qua, xem lướt qua, đọc bỏ quãng - gặt, hái, gieo, trồng, xén, hớt, cắt ngắn, thu hoạch - gặm cỏ, ăn cỏ, cho gặm cỏ chăn - lướt qua, sượt qua, làm sầy da, làm xước da, sạt qua - chăn thả = sich weiden +</t>
        </is>
      </c>
    </row>
    <row r="22093">
      <c r="A22093" t="inlineStr">
        <is>
          <t>Weideplatz</t>
        </is>
      </c>
      <c r="B22093" t="inlineStr"/>
      <c r="C22093" t="inlineStr"/>
      <c r="D22093" t="inlineStr">
        <is>
          <t>đồng cỏ thả súc vật, sự chăn thả - đồng cỏ, bãi cỏ, cỏ</t>
        </is>
      </c>
    </row>
    <row r="22094">
      <c r="A22094" t="inlineStr">
        <is>
          <t>Weidwerk</t>
        </is>
      </c>
      <c r="B22094" t="inlineStr"/>
      <c r="C22094" t="inlineStr"/>
      <c r="D22094" t="inlineStr">
        <is>
          <t>sự đi săn, sự lùng sục, sự tìm kiếm, sự lùng săn</t>
        </is>
      </c>
    </row>
    <row r="22095">
      <c r="A22095" t="inlineStr">
        <is>
          <t>weigern</t>
        </is>
      </c>
      <c r="B22095" t="inlineStr"/>
      <c r="C22095" t="inlineStr"/>
      <c r="D22095" t="inlineStr">
        <is>
          <t>từ chối, khước từ, cự tuyệt, chùn lại, không dám nhảy qua = sich weigern + = sich weigern, etwas zu tun +</t>
        </is>
      </c>
    </row>
    <row r="22096">
      <c r="A22096" t="inlineStr">
        <is>
          <t>Weigerung</t>
        </is>
      </c>
      <c r="B22096" t="inlineStr"/>
      <c r="C22096" t="inlineStr"/>
      <c r="D22096" t="inlineStr">
        <is>
          <t>lời từ chối, lời nói "không", không, phiếu chống, người bỏ phiếu chống - sự từ chối, sự khước từ, sự cự tuyệt, quyền ưu tiên</t>
        </is>
      </c>
    </row>
    <row r="22097">
      <c r="A22097" t="inlineStr">
        <is>
          <t>Weihe</t>
        </is>
      </c>
      <c r="B22097" t="inlineStr"/>
      <c r="C22097" t="inlineStr"/>
      <c r="D22097" t="inlineStr">
        <is>
          <t>lễ giáng phúc, lộc trời, ơn trời, câu kinh tụng trước bữa ăn - sự hiến dâng, sự cúng tế, lễ tôn phong, sự phong thánh, sự thánh hoá - sự cống hiến, lời đề tặng - sự sắp xếp, sự xếp loại, sự ban lệnh, sự định đoạt, lễ thụ chức</t>
        </is>
      </c>
    </row>
    <row r="22098">
      <c r="A22098" t="inlineStr">
        <is>
          <t>Weihnachten</t>
        </is>
      </c>
      <c r="B22098" t="inlineStr"/>
      <c r="C22098" t="inlineStr"/>
      <c r="D22098">
        <f> es war wie Weihnachten + = Fröhliche Weihnachten! +</f>
        <v/>
      </c>
    </row>
    <row r="22099">
      <c r="A22099" t="inlineStr">
        <is>
          <t>Weihnachtsfeiertag</t>
        </is>
      </c>
      <c r="B22099" t="inlineStr"/>
      <c r="C22099" t="inlineStr"/>
      <c r="D22099">
        <f> der zweite Weihnachtsfeiertag +</f>
        <v/>
      </c>
    </row>
    <row r="22100">
      <c r="A22100" t="inlineStr">
        <is>
          <t>Weihnachtslied</t>
        </is>
      </c>
      <c r="B22100" t="inlineStr"/>
      <c r="C22100" t="inlineStr"/>
      <c r="D22100" t="inlineStr">
        <is>
          <t>bài hát mừng vào dịp lễ Nô-en), tiếng hót ríu rít</t>
        </is>
      </c>
    </row>
    <row r="22101">
      <c r="A22101" t="inlineStr">
        <is>
          <t>Weihnachtsrevue</t>
        </is>
      </c>
      <c r="B22101" t="inlineStr"/>
      <c r="C22101" t="inlineStr"/>
      <c r="D22101" t="inlineStr">
        <is>
          <t>kịch câm, diễn viên kịch câm, kịch pantomim</t>
        </is>
      </c>
    </row>
    <row r="22102">
      <c r="A22102" t="inlineStr">
        <is>
          <t>Weihrauch</t>
        </is>
      </c>
      <c r="B22102" t="inlineStr"/>
      <c r="C22102" t="inlineStr"/>
      <c r="D22102" t="inlineStr">
        <is>
          <t>hương trầm - nhang, hương, trầm, khói hương trầm, lời ca ngợi, lời tán tụng, lời tâng bốc</t>
        </is>
      </c>
    </row>
    <row r="22103">
      <c r="A22103" t="inlineStr">
        <is>
          <t>weil</t>
        </is>
      </c>
      <c r="B22103" t="inlineStr"/>
      <c r="C22103" t="inlineStr"/>
      <c r="D22103" t="inlineStr">
        <is>
          <t>như, là, với tư cách là, cũng, bằng, lúc khi, trong khi mà, đúng lúc mà just as), vì, bởi vì, để, cốt để, tuy rằng, dù rằng, mà, người mà, cái mà..., điều đó, cái đó, cái ấy - - thấy rằng, xét rằng, vì rằng, bởi chưng - từ lâu, từ đó, trước đây, từ, từ khi, từ lúc, vì lẽ rằng</t>
        </is>
      </c>
    </row>
    <row r="22104">
      <c r="A22104" t="inlineStr">
        <is>
          <t>Weile</t>
        </is>
      </c>
      <c r="B22104" t="inlineStr"/>
      <c r="C22104" t="inlineStr"/>
      <c r="D22104" t="inlineStr">
        <is>
          <t>lúc, chốc, lát = eine Weile + = eine ganze Weile + = eine Weile dauern + = eine kleine Weile + = eine geraume Weile +</t>
        </is>
      </c>
    </row>
    <row r="22105">
      <c r="A22105" t="inlineStr">
        <is>
          <t>weilen</t>
        </is>
      </c>
      <c r="B22105" t="inlineStr"/>
      <c r="C22105" t="inlineStr"/>
      <c r="D22105" t="inlineStr">
        <is>
          <t>néo bằng dây, lái theo hướng gió, chặn, ngăn chặn, đình lại, hoãn lại, chống đỡ, ở lại, lưu lại, lời mệnh lệnh) ngừng lại, dừng lại, chịu đựng, dẻo dai</t>
        </is>
      </c>
    </row>
    <row r="22106">
      <c r="A22106" t="inlineStr">
        <is>
          <t>Weiler</t>
        </is>
      </c>
      <c r="B22106" t="inlineStr"/>
      <c r="C22106" t="inlineStr"/>
      <c r="D22106" t="inlineStr">
        <is>
          <t>làng nhỏ, xóm, thôn</t>
        </is>
      </c>
    </row>
    <row r="22107">
      <c r="A22107" t="inlineStr">
        <is>
          <t>Wein</t>
        </is>
      </c>
      <c r="B22107" t="inlineStr"/>
      <c r="C22107" t="inlineStr"/>
      <c r="D22107" t="inlineStr">
        <is>
          <t>rượu vang, rượu, rượu thuốc, tiệc rượu sau bữa ăn, màu rượu vang, màu đỏ sẫm = der Wein + = der junge Wein + = der wilde Wein + = der wilde Wein + = Wein trinken + = der Schluck Wein + = das Hohlmaß für Wein + = bei einem Glas Wein + = bei einer Flasche Wein + = Ist genug Wein für alle da? + = dem Wein tüchtig zusprechen + = ich darf keinen Wein trinken + = Er stürzte den Wein hinunter. + = das ist vielleicht ein guter Wein! + = er schenkte mir reinen Wein ein + = jemandem reinen Wein einschenken + = Er trinkt bedächtig ein Glas Wein. +</t>
        </is>
      </c>
    </row>
    <row r="22108">
      <c r="A22108" t="inlineStr">
        <is>
          <t>Weinbau</t>
        </is>
      </c>
      <c r="B22108" t="inlineStr"/>
      <c r="C22108" t="inlineStr"/>
      <c r="D22108" t="inlineStr">
        <is>
          <t>sự trồng nho, nghề trồng nho</t>
        </is>
      </c>
    </row>
    <row r="22109">
      <c r="A22109" t="inlineStr">
        <is>
          <t>Weinbauer</t>
        </is>
      </c>
      <c r="B22109" t="inlineStr"/>
      <c r="C22109" t="inlineStr"/>
      <c r="D22109" t="inlineStr">
        <is>
          <t>người trồng nho</t>
        </is>
      </c>
    </row>
    <row r="22110">
      <c r="A22110" t="inlineStr">
        <is>
          <t>Weinbeere</t>
        </is>
      </c>
      <c r="B22110" t="inlineStr"/>
      <c r="C22110" t="inlineStr"/>
      <c r="D22110" t="inlineStr">
        <is>
          <t>quả nho, grape-shot, bệnh sưng chùm nho chân, ngựa, lừa)</t>
        </is>
      </c>
    </row>
    <row r="22111">
      <c r="A22111" t="inlineStr">
        <is>
          <t>Weinberg</t>
        </is>
      </c>
      <c r="B22111" t="inlineStr"/>
      <c r="C22111" t="inlineStr"/>
      <c r="D22111" t="inlineStr">
        <is>
          <t>ruộng nho, vườn nho</t>
        </is>
      </c>
    </row>
    <row r="22112">
      <c r="A22112" t="inlineStr">
        <is>
          <t>Weinbrand</t>
        </is>
      </c>
      <c r="B22112" t="inlineStr"/>
      <c r="C22112" t="inlineStr"/>
      <c r="D22112" t="inlineStr">
        <is>
          <t>rượu branđi, rượu mạnh</t>
        </is>
      </c>
    </row>
    <row r="22113">
      <c r="A22113" t="inlineStr">
        <is>
          <t>Weinen</t>
        </is>
      </c>
      <c r="B22113" t="inlineStr"/>
      <c r="C22113" t="inlineStr"/>
      <c r="D22113" t="inlineStr">
        <is>
          <t>tiếng kêu, tiêng la, tiếng hò hét, tiếng hò reo, tiếng rao hàng ngoài phố, lời hô, lời kêu gọi, sự khóc, tiếng khóc, dư luận quần chúng, tiếng nói quần chúng, tiếng chó sủa &amp; ) - = das laute Weinen + = sie war dem Weinen nahe +</t>
        </is>
      </c>
    </row>
    <row r="22114">
      <c r="A22114" t="inlineStr">
        <is>
          <t>weinen</t>
        </is>
      </c>
      <c r="B22114" t="inlineStr"/>
      <c r="C22114" t="inlineStr"/>
      <c r="D22114" t="inlineStr">
        <is>
          <t>thổn thức, khóc bù lu bù loa, khóc sưng cả mắt - kêu, gào, thét, la hét, khóc, khóc lóc, rao = weinen + = leise weinen + = ohne zu weinen +</t>
        </is>
      </c>
    </row>
    <row r="22115">
      <c r="A22115" t="inlineStr">
        <is>
          <t>weinend</t>
        </is>
      </c>
      <c r="B22115" t="inlineStr"/>
      <c r="C22115" t="inlineStr"/>
      <c r="D22115" t="inlineStr">
        <is>
          <t>khóc lóc, kêu la, rõ ràng, hiển nhiên, trắng trợn - thổn thức - đẫm lệ, buồn, buồn bã, buồn phát khóc - đang khóc, chy nước, rỉ nước, rủ cành</t>
        </is>
      </c>
    </row>
    <row r="22116">
      <c r="A22116" t="inlineStr">
        <is>
          <t>Weinende</t>
        </is>
      </c>
      <c r="B22116" t="inlineStr"/>
      <c r="C22116" t="inlineStr"/>
      <c r="D22116" t="inlineStr">
        <is>
          <t>người khóc, người hay khóc, người khóc mướn, băng tang, mạng lưới tang, cổ tay áo màu trắng</t>
        </is>
      </c>
    </row>
    <row r="22117">
      <c r="A22117" t="inlineStr">
        <is>
          <t>weinerlich</t>
        </is>
      </c>
      <c r="B22117" t="inlineStr"/>
      <c r="C22117" t="inlineStr"/>
      <c r="D22117" t="inlineStr">
        <is>
          <t>hay chảy nước mắt, khóc lóc, buồn rầu, sụt sùi, sướt mướt - đẫm lệ, buồn, buồn bã, buồn phát khóc - hay rên rỉ, hay than van, khóc nhai nhi</t>
        </is>
      </c>
    </row>
    <row r="22118">
      <c r="A22118" t="inlineStr">
        <is>
          <t>Weinernte</t>
        </is>
      </c>
      <c r="B22118" t="inlineStr"/>
      <c r="C22118" t="inlineStr"/>
      <c r="D22118" t="inlineStr">
        <is>
          <t>sự hái nho, mùa hái nho, nho hái về, năm được mùa nho, miền sản xuất nho, rượu chế ở miền sản xuất nho, rượu, loại cũ, loại đã quá thời</t>
        </is>
      </c>
    </row>
    <row r="22119">
      <c r="A22119" t="inlineStr">
        <is>
          <t>Weinflasche</t>
        </is>
      </c>
      <c r="B22119" t="inlineStr"/>
      <c r="C22119" t="inlineStr"/>
      <c r="D22119">
        <f> die bauchige Weinflasche +</f>
        <v/>
      </c>
    </row>
    <row r="22120">
      <c r="A22120" t="inlineStr">
        <is>
          <t>Weinglas</t>
        </is>
      </c>
      <c r="B22120" t="inlineStr"/>
      <c r="C22120" t="inlineStr"/>
      <c r="D22120" t="inlineStr">
        <is>
          <t>cốc uống rượu, cốc wineglassful) = ein Weinglas voll +</t>
        </is>
      </c>
    </row>
    <row r="22121">
      <c r="A22121" t="inlineStr">
        <is>
          <t>Weinkeller</t>
        </is>
      </c>
      <c r="B22121" t="inlineStr"/>
      <c r="C22121" t="inlineStr"/>
      <c r="D22121" t="inlineStr">
        <is>
          <t>hầm chứa, hầm rượu wine cellar) kho rượu cất dưới hầm</t>
        </is>
      </c>
    </row>
    <row r="22122">
      <c r="A22122" t="inlineStr">
        <is>
          <t>Weinkelter</t>
        </is>
      </c>
      <c r="B22122" t="inlineStr"/>
      <c r="C22122" t="inlineStr"/>
      <c r="D22122" t="inlineStr">
        <is>
          <t>máy ép nho</t>
        </is>
      </c>
    </row>
    <row r="22123">
      <c r="A22123" t="inlineStr">
        <is>
          <t>Weinkenner</t>
        </is>
      </c>
      <c r="B22123" t="inlineStr"/>
      <c r="C22123" t="inlineStr"/>
      <c r="D22123" t="inlineStr">
        <is>
          <t>người sành ăn, người sành rượu</t>
        </is>
      </c>
    </row>
    <row r="22124">
      <c r="A22124" t="inlineStr">
        <is>
          <t>Weinlese</t>
        </is>
      </c>
      <c r="B22124" t="inlineStr"/>
      <c r="C22124" t="inlineStr"/>
      <c r="D22124" t="inlineStr">
        <is>
          <t>sự hái nho, mùa hái nho, nho hái về, năm được mùa nho, miền sản xuất nho, rượu chế ở miền sản xuất nho, rượu, loại cũ, loại đã quá thời</t>
        </is>
      </c>
    </row>
    <row r="22125">
      <c r="A22125" t="inlineStr">
        <is>
          <t>Weinrebe</t>
        </is>
      </c>
      <c r="B22125" t="inlineStr"/>
      <c r="C22125" t="inlineStr"/>
      <c r="D22125" t="inlineStr">
        <is>
          <t>cây nho, cây leo, cây bò</t>
        </is>
      </c>
    </row>
    <row r="22126">
      <c r="A22126" t="inlineStr">
        <is>
          <t>Weinschrank</t>
        </is>
      </c>
      <c r="B22126" t="inlineStr"/>
      <c r="C22126" t="inlineStr"/>
      <c r="D22126" t="inlineStr">
        <is>
          <t>thùng, túi vải bạt, thùng đựng rượu, rượu thùng</t>
        </is>
      </c>
    </row>
    <row r="22127">
      <c r="A22127" t="inlineStr">
        <is>
          <t>Weinstein</t>
        </is>
      </c>
      <c r="B22127" t="inlineStr"/>
      <c r="C22127" t="inlineStr"/>
      <c r="D22127" t="inlineStr">
        <is>
          <t>người Tác-ta, người nóng tính, cáu rượu, cao răng</t>
        </is>
      </c>
    </row>
    <row r="22128">
      <c r="A22128" t="inlineStr">
        <is>
          <t>Weinstock</t>
        </is>
      </c>
      <c r="B22128" t="inlineStr"/>
      <c r="C22128" t="inlineStr"/>
      <c r="D22128" t="inlineStr">
        <is>
          <t>cây nho, cây leo, cây bò = der Weinstock +</t>
        </is>
      </c>
    </row>
    <row r="22129">
      <c r="A22129" t="inlineStr">
        <is>
          <t>Weintraube</t>
        </is>
      </c>
      <c r="B22129" t="inlineStr"/>
      <c r="C22129" t="inlineStr"/>
      <c r="D22129" t="inlineStr">
        <is>
          <t>quả nho, grape-shot, bệnh sưng chùm nho chân, ngựa, lừa)</t>
        </is>
      </c>
    </row>
    <row r="22130">
      <c r="A22130" t="inlineStr">
        <is>
          <t>weise</t>
        </is>
      </c>
      <c r="B22130" t="inlineStr"/>
      <c r="C22130" t="inlineStr"/>
      <c r="D22130" t="inlineStr">
        <is>
          <t>triết học, theo triết học, hợp với triết học, giỏi triết học, dành cho việc nghiên cứu triết học, bình thảnh, khôn ngoan, thông thái - già giặn, chính chắn, nghiêm trang - khôn, có kinh nghiệm, từng tri, hiểu biết, lịch duyệt, thông thạo, uyên bác, láu, ma lanh, tài xoay</t>
        </is>
      </c>
    </row>
    <row r="22131">
      <c r="A22131" t="inlineStr">
        <is>
          <t>weisen</t>
        </is>
      </c>
      <c r="B22131" t="inlineStr"/>
      <c r="C22131" t="inlineStr"/>
      <c r="D22131" t="inlineStr">
        <is>
          <t>nhìn, xem, ngó, để ý, chú ý, mở to mắt nhìn, giương mắt nhìn, ngó đến, để ý đến, đoái đến, lưu ý, mong đợi, tính đến, toan tính, hướng về, xoay về, quay về, ngoảnh về, có vẻ, giống như - cho xem, cho thấy, trưng bày, đưa cho xem, tỏ ra, tỏ rõ, chỉ, bảo, dạy, dẫn, dắt, hiện ra, xuất hiện, trông rõ, ra trước công chúng, ló mặt, lòi ra = weisen +</t>
        </is>
      </c>
    </row>
    <row r="22132">
      <c r="A22132" t="inlineStr">
        <is>
          <t>Weisheit</t>
        </is>
      </c>
      <c r="B22132" t="inlineStr"/>
      <c r="C22132" t="inlineStr"/>
      <c r="D22132" t="inlineStr">
        <is>
          <t>sự thông minh, sự minh mẫn, sự khôn ngoan, sự sắc sảo - tính khôn ngoan, sự từng tri, sự lịch duyệt, kiến thức, học thức, sự hiểu biết, sự thông thái</t>
        </is>
      </c>
    </row>
    <row r="22133">
      <c r="A22133" t="inlineStr">
        <is>
          <t>weismachen</t>
        </is>
      </c>
      <c r="B22133" t="inlineStr"/>
      <c r="C22133" t="inlineStr"/>
      <c r="D22133">
        <f> das kannst du mir nicht weismachen. + = das kannst du einem anderen weismachen +</f>
        <v/>
      </c>
    </row>
    <row r="22134">
      <c r="A22134" t="inlineStr">
        <is>
          <t>weissagen</t>
        </is>
      </c>
      <c r="B22134" t="inlineStr"/>
      <c r="C22134" t="inlineStr"/>
      <c r="D22134" t="inlineStr">
        <is>
          <t>tiên đoán, bói, báo trước, là điềm báo trước - nói trước, đoán trước, báo hiệu - dự đoán - tiên tri</t>
        </is>
      </c>
    </row>
    <row r="22135">
      <c r="A22135" t="inlineStr">
        <is>
          <t>weissagend</t>
        </is>
      </c>
      <c r="B22135" t="inlineStr"/>
      <c r="C22135" t="inlineStr"/>
      <c r="D22135" t="inlineStr">
        <is>
          <t>nói trước, đoán trước, dự đoán</t>
        </is>
      </c>
    </row>
    <row r="22136">
      <c r="A22136" t="inlineStr">
        <is>
          <t>Weissager</t>
        </is>
      </c>
      <c r="B22136" t="inlineStr"/>
      <c r="C22136" t="inlineStr"/>
      <c r="D22136" t="inlineStr">
        <is>
          <t>thầy bói, thấy đoán triệu</t>
        </is>
      </c>
    </row>
    <row r="22137">
      <c r="A22137" t="inlineStr">
        <is>
          <t>Weissagung</t>
        </is>
      </c>
      <c r="B22137" t="inlineStr"/>
      <c r="C22137" t="inlineStr"/>
      <c r="D22137" t="inlineStr">
        <is>
          <t>sự nói trước, sự đoán trước, sự dự đoán, lời nói trước, lời đoán trước, lời dự đoán, lời tiên tri - tài đoán trước, tài tiên tri = die Weissagung +</t>
        </is>
      </c>
    </row>
    <row r="22138">
      <c r="A22138" t="inlineStr">
        <is>
          <t>weitaus</t>
        </is>
      </c>
      <c r="B22138" t="inlineStr"/>
      <c r="C22138" t="inlineStr"/>
      <c r="D22138" t="inlineStr">
        <is>
          <t>nhiều, lắm, hầu như = weitaus mehr +</t>
        </is>
      </c>
    </row>
    <row r="22139">
      <c r="A22139" t="inlineStr">
        <is>
          <t>weitblickend</t>
        </is>
      </c>
      <c r="B22139" t="inlineStr"/>
      <c r="C22139" t="inlineStr"/>
      <c r="D22139" t="inlineStr">
        <is>
          <t>nhìn xa thấy rộng, biết lo xa</t>
        </is>
      </c>
    </row>
    <row r="22140">
      <c r="A22140" t="inlineStr">
        <is>
          <t>weitem</t>
        </is>
      </c>
      <c r="B22140" t="inlineStr"/>
      <c r="C22140" t="inlineStr"/>
      <c r="D22140" t="inlineStr">
        <is>
          <t>xa, ở xa, cách xa - tách xa, xa rời, tách rời, lánh xa, cách biệt, ở ngoài khơi lộng gió = bei weitem + = bei weitem nicht + = bei weitem nicht so gut + = das ist bei weitem das beste +</t>
        </is>
      </c>
    </row>
    <row r="22141">
      <c r="A22141" t="inlineStr">
        <is>
          <t>weiten</t>
        </is>
      </c>
      <c r="B22141" t="inlineStr"/>
      <c r="C22141" t="inlineStr"/>
      <c r="D22141" t="inlineStr">
        <is>
          <t>mở rộng, trải ra, nở ra, phồng ra, giãn, khai triển, phát triển, trở nên cởi mở - chuội và hồ - kéo ra, căng ra, giăng ra, duỗi ra, nong ra, lợi dụng, lạm dụng, nói phóng đại, nói ngoa, treo cổ, chạy dài ra, giãn ra, rộng ra, co giãn, + out) nằm sóng soài, bị treo cổ - làm cho rộng ra, nới rộng ra, làm lan rộng, khuếch trưng, mở ra, lan rộng = sich weiten + = sich weiten +</t>
        </is>
      </c>
    </row>
    <row r="22142">
      <c r="A22142" t="inlineStr">
        <is>
          <t>weiter</t>
        </is>
      </c>
      <c r="B22142" t="inlineStr"/>
      <c r="C22142" t="inlineStr"/>
      <c r="D22142" t="inlineStr">
        <is>
          <t>thêm vào, phụ vào, tăng thêm - theo chiều dài, suốt theo, tiến lên, về phía trước, dọc theo, theo - khác, nữa, nếu không - xa hơn, thêm hơn, hơn nữa, xa nữa, ngoài ra, vả lại - ra phía trước, lộ ra, từ phía trong ra, ra khỏi - forward - xa hơn nữa, bên kia, thêm nữa - - về sau, sau, tương lai, kín đáo, không nói ra = weiter! + = weiter als + = längs weiter + = mach weiter! + = und so weiter + = so kommst du nicht weiter + = nichts weiter von etwas hören +</t>
        </is>
      </c>
    </row>
    <row r="22143">
      <c r="A22143" t="inlineStr">
        <is>
          <t>weitere</t>
        </is>
      </c>
      <c r="B22143" t="inlineStr"/>
      <c r="C22143" t="inlineStr"/>
      <c r="D22143" t="inlineStr">
        <is>
          <t>khác, nữa, thêm... nữa, giống hệt, y như, chẳng khác gì, đúng là, người khác, cái khác, người kia, cái kia, người cùng loại, vật cùng loại, người hệt như, vật hệt như - nhiều hơn, lớn hơn, đông hơn, hơn nữa, thêm nữa, hơn</t>
        </is>
      </c>
    </row>
    <row r="22144">
      <c r="A22144" t="inlineStr">
        <is>
          <t>weiterentwickeln</t>
        </is>
      </c>
      <c r="B22144" t="inlineStr"/>
      <c r="C22144" t="inlineStr"/>
      <c r="D22144" t="inlineStr">
        <is>
          <t>đưa lên, đưa ra phía trước, đề xuất, đưa ra, đề bạt, thăng chức, làm cho tiến bộ, làm tiến mau, thúc đẩy, tăng, tăng lên, trả trước, đặt trước, cho vay, tiến lên, tiến tới, tiến bộ = etwas weiterentwickeln +</t>
        </is>
      </c>
    </row>
    <row r="22145">
      <c r="A22145" t="inlineStr">
        <is>
          <t>Weiterentwicklung</t>
        </is>
      </c>
      <c r="B22145" t="inlineStr"/>
      <c r="C22145" t="inlineStr"/>
      <c r="D22145" t="inlineStr">
        <is>
          <t>sự tiến lên, sự tiến tới, sự tiến bộ, sự thúc đẩy, sự làm cho tiến lên, sự thăng chức, đề bạt, tiền nhận trước - sự trình bày, sự bày tỏ, sự thuyết minh, sự phát triển, sự mở mang, sự mở rộng, sự khuếch trương, sự phát đạt, sự tiến triển, việc rửa ảnh, sự hiện, sự triển khai, sự mở - sự khai triển, sự việc diễn biến</t>
        </is>
      </c>
    </row>
    <row r="22146">
      <c r="A22146" t="inlineStr">
        <is>
          <t>weiteres</t>
        </is>
      </c>
      <c r="B22146" t="inlineStr"/>
      <c r="C22146" t="inlineStr"/>
      <c r="D22146">
        <f> bis auf weiteres +</f>
        <v/>
      </c>
    </row>
    <row r="22147">
      <c r="A22147" t="inlineStr">
        <is>
          <t>weitergeben</t>
        </is>
      </c>
      <c r="B22147" t="inlineStr"/>
      <c r="C22147" t="inlineStr"/>
      <c r="D22147" t="inlineStr">
        <is>
          <t>đi, đi lên, đi qua, đi ngang qua, trải qua, chuyển qua, truyền, trao, đưa, chuyển sang, biến thành, trở thành, đổi thành, qua đi, biến đi, mất đi, chết, trôi đi, trôi qua, được thông qua, được chấp nhận - thi đỗ, xảy ra, được làm, được nói đến, bị bỏ qua, bị lờ đi, qua đi không ai hay biết, bỏ qua, lờ đi, bỏ lượt, bỏ bài, được tuyên án, xét xử, tuyên án, lưu hành, tiêu được, đâm, tấn công, đi ngoài - đi tiêu, qua, vượt qua, quá, vượt quá, hơn hẳn, thông qua, được đem qua thông qua, qua được, đạt tiêu chuẩn qua, duyệt, đưa qua, truyền tay, chuyền, cho lưu hành, đem tiêu, phát biểu, nói ra, đưa ra - tuyên, hứa - làm theo kíp, sắp đặt theo kíp, tiếp âm, đặt rơle = weitergeben +</t>
        </is>
      </c>
    </row>
    <row r="22148">
      <c r="A22148" t="inlineStr">
        <is>
          <t>weitergehen</t>
        </is>
      </c>
      <c r="B22148" t="inlineStr"/>
      <c r="C22148" t="inlineStr"/>
      <c r="D22148" t="inlineStr">
        <is>
          <t>tiếp tục, làm tiếp, giữ, duy trì, vẫn cứ, tiếp diễn, ở lại, hoãn lại, đình lại - - tiến lên, theo đuổi, đi đến, tiếp tục nói, làm, hành động, xuất phát, phát ra từ = weitergehen! +</t>
        </is>
      </c>
    </row>
    <row r="22149">
      <c r="A22149" t="inlineStr">
        <is>
          <t>weiterhin</t>
        </is>
      </c>
      <c r="B22149" t="inlineStr"/>
      <c r="C22149" t="inlineStr"/>
      <c r="D22149" t="inlineStr">
        <is>
          <t>ở xa, ở phía bên kia, ở bên kia, quá, vượt xa hơn, ngoài... ra, trừ... - hơn nữa, vả lại - ngoài ra, vả chăng</t>
        </is>
      </c>
    </row>
    <row r="22150">
      <c r="A22150" t="inlineStr">
        <is>
          <t>weiterleiten</t>
        </is>
      </c>
      <c r="B22150" t="inlineStr"/>
      <c r="C22150" t="inlineStr"/>
      <c r="D22150" t="inlineStr">
        <is>
          <t>chuyển giao, truyền = weiterleiten +</t>
        </is>
      </c>
    </row>
    <row r="22151">
      <c r="A22151" t="inlineStr">
        <is>
          <t>Weiterleitung</t>
        </is>
      </c>
      <c r="B22151" t="inlineStr"/>
      <c r="C22151" t="inlineStr"/>
      <c r="D22151">
        <f> die Weiterleitung +</f>
        <v/>
      </c>
    </row>
    <row r="22152">
      <c r="A22152" t="inlineStr">
        <is>
          <t>weitermachen</t>
        </is>
      </c>
      <c r="B22152" t="inlineStr"/>
      <c r="C22152" t="inlineStr"/>
      <c r="D22152" t="inlineStr">
        <is>
          <t>tiếp tục, làm tiếp, giữ, duy trì, vẫn cứ, tiếp diễn, ở lại, hoãn lại, đình lại - - theo, đuổi theo, đuổi bắt, truy nã, truy kích, đeo đẳng, cứ bám lấy dai dẳng, đi theo, theo đuổi, đeo đuổi, thực hiện đến cùng, đi tìm, mưu cầu</t>
        </is>
      </c>
    </row>
    <row r="22153">
      <c r="A22153" t="inlineStr">
        <is>
          <t>weiterverarbeiten</t>
        </is>
      </c>
      <c r="B22153" t="inlineStr"/>
      <c r="C22153" t="inlineStr"/>
      <c r="D22153" t="inlineStr">
        <is>
          <t>chế biến gia công, kiện, in ximili, diễu hành, đi thành đoàn, đi thành đám rước</t>
        </is>
      </c>
    </row>
    <row r="22154">
      <c r="A22154" t="inlineStr">
        <is>
          <t>weiterverbreiten</t>
        </is>
      </c>
      <c r="B22154" t="inlineStr"/>
      <c r="C22154" t="inlineStr"/>
      <c r="D22154" t="inlineStr">
        <is>
          <t>bán lẻ, thuật lại, kể lại chi tiết, truyền đi, phao, loan</t>
        </is>
      </c>
    </row>
    <row r="22155">
      <c r="A22155" t="inlineStr">
        <is>
          <t>weitesten</t>
        </is>
      </c>
      <c r="B22155" t="inlineStr"/>
      <c r="C22155" t="inlineStr"/>
      <c r="D22155" t="inlineStr">
        <is>
          <t>xa nhất = am weitesten östlich gelegen +</t>
        </is>
      </c>
    </row>
    <row r="22156">
      <c r="A22156" t="inlineStr">
        <is>
          <t>weitgehend</t>
        </is>
      </c>
      <c r="B22156" t="inlineStr"/>
      <c r="C22156" t="inlineStr"/>
      <c r="D22156" t="inlineStr">
        <is>
          <t>rộng, lụng thụng, nhiều, phong phú, dư dật - rộng rãi, bao quát - có thể áp dụng rộng rãi, có ảnh hưởng sâu rộng - ở mức độ lớn, hào phóng, trên quy mô lớn - rộng lớn, mở rộng, mở to, uyên bác, rộng r i, phóng khoáng, không có thành kiến, xa, cách xa, xo trá, rộng khắp, trệch xa</t>
        </is>
      </c>
    </row>
    <row r="22157">
      <c r="A22157" t="inlineStr">
        <is>
          <t>weithergeholt</t>
        </is>
      </c>
      <c r="B22157" t="inlineStr"/>
      <c r="C22157" t="inlineStr"/>
      <c r="D22157">
        <f> weithergeholt +</f>
        <v/>
      </c>
    </row>
    <row r="22158">
      <c r="A22158" t="inlineStr">
        <is>
          <t>weitherzig</t>
        </is>
      </c>
      <c r="B22158" t="inlineStr"/>
      <c r="C22158" t="inlineStr"/>
      <c r="D22158" t="inlineStr">
        <is>
          <t>có tư tưởng rộng rãi, khoáng đạt - rộng rãi, hào phóng, không hẹp hòi, không thành kiến, nhiều, rộng râi, đầy đủ, tự do - rộng, rộng lớn, mở rộng, mở to, uyên bác, rộng r i, phóng khoáng, không có thành kiến, xa, cách xa, xo trá, rộng khắp, trệch xa</t>
        </is>
      </c>
    </row>
    <row r="22159">
      <c r="A22159" t="inlineStr">
        <is>
          <t>weitreichend</t>
        </is>
      </c>
      <c r="B22159" t="inlineStr"/>
      <c r="C22159" t="inlineStr"/>
      <c r="D22159" t="inlineStr">
        <is>
          <t>có tầm xa</t>
        </is>
      </c>
    </row>
    <row r="22160">
      <c r="A22160" t="inlineStr">
        <is>
          <t>weitschweifig</t>
        </is>
      </c>
      <c r="B22160" t="inlineStr"/>
      <c r="C22160" t="inlineStr"/>
      <c r="D22160" t="inlineStr">
        <is>
          <t>loanh quanh, vòng quanh - quanh co luẩn quẩn, uẩn khúc, có tính chất ngữ giải thích - phong phú, dồi dào, hậu hỉ - khuếch tán, rườm rà, dài dòng - dài, làm buồn, làm chán - dài hơi, chán ngắt - dông dài - tầm thường, dung tục, buồn tẻ - kéo dài, bị kéo dài - lang thang, ngao du, không có mạch lạc, rời rạc, leo, bò, nhiều ngóc ngách, cái nhô ra, cái thụt vào, xây dựng bừa bãi - theo đường vòng, quanh co, đẫy đà, to bép, mập mạp - nói dài - khẩu, miệng</t>
        </is>
      </c>
    </row>
    <row r="22161">
      <c r="A22161" t="inlineStr">
        <is>
          <t>Weitschweifigkeit</t>
        </is>
      </c>
      <c r="B22161" t="inlineStr"/>
      <c r="C22161" t="inlineStr"/>
      <c r="D22161" t="inlineStr">
        <is>
          <t>sự mở rộng, sự khuếch đại - lời nói quanh co luẩn quẩn, lời nói uẩn khúc, ngữ giải thích - sự phong phú, sự dồi dào, sự hậu hỉ - sự khuếch tán, tính rườm rà, tính dài dòng - tính khuếch tán - sự kéo dài dòng - hơi dài, sự chán ngắt - tính dông dài, tính rườn rà - tính chán ngắt, tỉnh tẻ, tính nhạt nhẽo, tính thiếu hấp dẫn - tính nói dài - - tính chất dài dòng, tính chất lòng thòng</t>
        </is>
      </c>
    </row>
    <row r="22162">
      <c r="A22162" t="inlineStr">
        <is>
          <t>weitsichtig</t>
        </is>
      </c>
      <c r="B22162" t="inlineStr"/>
      <c r="C22162" t="inlineStr"/>
      <c r="D22162" t="inlineStr">
        <is>
          <t>nhìn xa thấy rộng, biết lo xa</t>
        </is>
      </c>
    </row>
    <row r="22163">
      <c r="A22163" t="inlineStr">
        <is>
          <t>Weitsichtigkeit</t>
        </is>
      </c>
      <c r="B22163" t="inlineStr"/>
      <c r="C22163" t="inlineStr"/>
      <c r="D22163" t="inlineStr">
        <is>
          <t>tật viễn thị, sự nhìn xa thấy rộng, tính biết lo xa</t>
        </is>
      </c>
    </row>
    <row r="22164">
      <c r="A22164" t="inlineStr">
        <is>
          <t>weitverbreitet</t>
        </is>
      </c>
      <c r="B22164" t="inlineStr"/>
      <c r="C22164" t="inlineStr"/>
      <c r="D22164" t="inlineStr">
        <is>
          <t>chung, công, công cộng, thường, thông thường, bình thường, phổ biến, phổ thông, tầm thường, thô tục - khuếch tán, rườm rà, dài dòng - lan rộng</t>
        </is>
      </c>
    </row>
    <row r="22165">
      <c r="A22165" t="inlineStr">
        <is>
          <t>Weizen</t>
        </is>
      </c>
      <c r="B22165" t="inlineStr"/>
      <c r="C22165" t="inlineStr"/>
      <c r="D22165" t="inlineStr">
        <is>
          <t>cây lúa mì, lúa mì</t>
        </is>
      </c>
    </row>
    <row r="22166">
      <c r="A22166" t="inlineStr">
        <is>
          <t>welche</t>
        </is>
      </c>
      <c r="B22166" t="inlineStr"/>
      <c r="C22166" t="inlineStr"/>
      <c r="D22166" t="inlineStr">
        <is>
          <t>một, một nào đó, tuyệt không, không tí nào, bất cứ, một người nào đó, một vật nào đó, không chút gì, không đứa nào, bất cứ vật gì, bất cứ ai, chút nào, một tí nào, hoàn toàn - như, là, với tư cách là, cũng, bằng, lúc khi, trong khi mà, đúng lúc mà just as), vì, bởi vì, để, cốt để, tuy rằng, dù rằng, mà, người mà, cái mà..., điều đó, cái đó, cái ấy</t>
        </is>
      </c>
    </row>
    <row r="22167">
      <c r="A22167" t="inlineStr">
        <is>
          <t>welchen</t>
        </is>
      </c>
      <c r="B22167" t="inlineStr"/>
      <c r="C22167" t="inlineStr"/>
      <c r="D22167" t="inlineStr">
        <is>
          <t>ai, người nào, người mà</t>
        </is>
      </c>
    </row>
    <row r="22168">
      <c r="A22168" t="inlineStr">
        <is>
          <t>welcher</t>
        </is>
      </c>
      <c r="B22168" t="inlineStr"/>
      <c r="C22168" t="inlineStr"/>
      <c r="D22168" t="inlineStr">
        <is>
          <t>như, là, với tư cách là, cũng, bằng, lúc khi, trong khi mà, đúng lúc mà just as), vì, bởi vì, để, cốt để, tuy rằng, dù rằng, mà, người mà, cái mà..., điều đó, cái đó, cái ấy - gì, thế nào, sao, vậy thì sao, biết bao!, làm sao!, cái mà, điều mà, cái gì, nào?, gì?, nào - bất cứ... nào, ấy, đó, cái nào, người nào, ai, sự việc đó - kẻ nào, người như thế nào, hắn, họ = welcher von ihnen? +</t>
        </is>
      </c>
    </row>
    <row r="22169">
      <c r="A22169" t="inlineStr">
        <is>
          <t>welken</t>
        </is>
      </c>
      <c r="B22169" t="inlineStr"/>
      <c r="C22169" t="inlineStr"/>
      <c r="D22169" t="inlineStr">
        <is>
          <t>ngả xuống, rủ xuống, rũ xuống, gục xuống, nhìn xuống, chìm xuống, lặn xế, ủ rũ, chán nản, cúi - héo đi, tàn đi, nhạt đi, phai đi, mất dần, mờ dần, biến dần, làm phai màu, làm bạc màu, truyền hình, tăng thành không rõ nữa, giảm thành không rõ - co lại, rút lại, ngắn lại, co vào, rút vào, lùi lại, lùi bước, chùn lại, làm co - làm nhăn lại, làm co lại, làm héo hon, teo lại, quắt lại, quăn lại, héo hon - làm héo, làm rủ xuống, tàn héo, suy yếu, hao mòn, tiều tuỵ, nn lòng, nn chí - làm tàn úa, làm teo, làm khô héo, làm cho héo hắt đi, làm cho bối rối, héo, tàn, úa, héo mòn, tàn tạ, tiêu tan = welken +</t>
        </is>
      </c>
    </row>
    <row r="22170">
      <c r="A22170" t="inlineStr">
        <is>
          <t>Welkheit</t>
        </is>
      </c>
      <c r="B22170" t="inlineStr"/>
      <c r="C22170" t="inlineStr"/>
      <c r="D22170" t="inlineStr">
        <is>
          <t>tính chất mềm, tính chất nhũn, tính chất ẻo lả, sự yếu đuối, tính uỷ mị</t>
        </is>
      </c>
    </row>
    <row r="22171">
      <c r="A22171" t="inlineStr">
        <is>
          <t>Welle</t>
        </is>
      </c>
      <c r="B22171" t="inlineStr"/>
      <c r="C22171" t="inlineStr"/>
      <c r="D22171" t="inlineStr">
        <is>
          <t>cây, trục chính, arbour - trục xe - sóng to, sóng cồn, biển cả, sự dâng lên cuồn cuộn, sự cuồn cuộn - người bẻ gãy, người đập vỡ, người vi phạm, người tập, người dạy, sóng lớn vỗ bờ, máy đập, máy nghiền, máy tán, cái ngắt điện, cái công tắc, tàu phá băng, thùng gỗ nhỏ - đường tròn, hình tròn, sự tuần hoàn, nhóm, giới, sự chạy quanh, quỹ đạo, phạm vi, hàng ghế sắp tròn - biển, sóng biển, nhiều - cán, tay cầm, càng xe, mũi tên, tia sáng, đường chớp, thân cọng, cuống, trục, hầm, lò, ống thông, đường thông - - sóng, sự dấy lên, sự dâng lên, sự trào lên - làn sóng &amp; ), đợt, sự vẫy tay ra hiệu, cái vẫy tay = ohne Welle + = die grüne Welle + = die kleine Welle +</t>
        </is>
      </c>
    </row>
    <row r="22172">
      <c r="A22172" t="inlineStr">
        <is>
          <t>Wellen</t>
        </is>
      </c>
      <c r="B22172" t="inlineStr"/>
      <c r="C22172" t="inlineStr"/>
      <c r="D22172" t="inlineStr">
        <is>
          <t>đi ván trượt nước = kurze Wellen schlagen + = gegen die Wellen ankämpfen +</t>
        </is>
      </c>
    </row>
    <row r="22173">
      <c r="A22173" t="inlineStr">
        <is>
          <t>wellen</t>
        </is>
      </c>
      <c r="B22173" t="inlineStr"/>
      <c r="C22173" t="inlineStr"/>
      <c r="D22173" t="inlineStr">
        <is>
          <t>gấp nếp, làm nhăn, nhăn lại - gợn sóng, quăn thành làn sóng, phấp phới, phấp phới bay, vẫy tay ra hiệu, phất, vung, uốn thành làn sóng = wellen + = sich wellen +</t>
        </is>
      </c>
    </row>
    <row r="22174">
      <c r="A22174" t="inlineStr">
        <is>
          <t>Wellenanlage</t>
        </is>
      </c>
      <c r="B22174" t="inlineStr"/>
      <c r="C22174" t="inlineStr"/>
      <c r="D22174" t="inlineStr">
        <is>
          <t>sự truyền động trục chung, trục dẫn động</t>
        </is>
      </c>
    </row>
    <row r="22175">
      <c r="A22175" t="inlineStr">
        <is>
          <t>Wellenband</t>
        </is>
      </c>
      <c r="B22175" t="inlineStr"/>
      <c r="C22175" t="inlineStr"/>
      <c r="D22175" t="inlineStr">
        <is>
          <t>dải, băng, đai, nẹp, dải đóng gáy sách, dải cổ áo, dải băng, đoàn, toán, lũ, bọn, bầy, dàn nhạc, ban nhạc</t>
        </is>
      </c>
    </row>
    <row r="22176">
      <c r="A22176" t="inlineStr">
        <is>
          <t>Wellenbewegung</t>
        </is>
      </c>
      <c r="B22176" t="inlineStr"/>
      <c r="C22176" t="inlineStr"/>
      <c r="D22176" t="inlineStr">
        <is>
          <t>sự gợn sóng, sự nhấp nhô, chuyển động sóng, cảm giác tim chập chờn - sóng, làn sóng &amp; ), đợt, sự vẫy tay ra hiệu, cái vẫy tay = in Wellenbewegung versetzen +</t>
        </is>
      </c>
    </row>
    <row r="22177">
      <c r="A22177" t="inlineStr">
        <is>
          <t>Wellenbrecher</t>
        </is>
      </c>
      <c r="B22177" t="inlineStr"/>
      <c r="C22177" t="inlineStr"/>
      <c r="D22177" t="inlineStr">
        <is>
          <t>đê chắn sóng</t>
        </is>
      </c>
    </row>
    <row r="22178">
      <c r="A22178" t="inlineStr">
        <is>
          <t>Wellenkamm</t>
        </is>
      </c>
      <c r="B22178" t="inlineStr"/>
      <c r="C22178" t="inlineStr"/>
      <c r="D22178" t="inlineStr">
        <is>
          <t>chóp, chỏm, ngọn, đỉnh, nóc, sống, dây, lằn gợn, luống, tiền</t>
        </is>
      </c>
    </row>
    <row r="22179">
      <c r="A22179" t="inlineStr">
        <is>
          <t>Wellenlager</t>
        </is>
      </c>
      <c r="B22179" t="inlineStr"/>
      <c r="C22179" t="inlineStr"/>
      <c r="D22179" t="inlineStr">
        <is>
          <t>báo hằng ngày, tạp chí, nhật ký, biên bản, cổ trục, ngõng trục</t>
        </is>
      </c>
    </row>
    <row r="22180">
      <c r="A22180" t="inlineStr">
        <is>
          <t>Wellenschlag</t>
        </is>
      </c>
      <c r="B22180" t="inlineStr"/>
      <c r="C22180" t="inlineStr"/>
      <c r="D22180" t="inlineStr">
        <is>
          <t>sự tắm rửa, sự tắm gội, sự rửa ráy, sự rửa, sự giặt, sự giặt giũ, quần áo giặt, nơi giặt, nước rửa, nước gội, nước rửa bát, nước vo gạo, nước lã, nước ốc, lớp tráng, lớp thiếp, nước vôi - phù sa, đất bồi, lớp màu nước, sóng, tiếng sóng</t>
        </is>
      </c>
    </row>
    <row r="22181">
      <c r="A22181" t="inlineStr">
        <is>
          <t>Wellensittich</t>
        </is>
      </c>
      <c r="B22181" t="inlineStr"/>
      <c r="C22181" t="inlineStr"/>
      <c r="D22181">
        <f> der Wellensittich +</f>
        <v/>
      </c>
    </row>
    <row r="22182">
      <c r="A22182" t="inlineStr">
        <is>
          <t>wellig</t>
        </is>
      </c>
      <c r="B22182" t="inlineStr"/>
      <c r="C22182" t="inlineStr"/>
      <c r="D22182" t="inlineStr">
        <is>
          <t>nổi sóng cồn, có nhiều sóng lớn - vùng đồi, giống vùng đồi, cồn cát, giống cồn cát, nhấp nhô, lông tơ, phủ đầy lông tơ, như lông tơ, láu cá, tinh khôn - lăn, dâng lên cuồn cuộn, trôi qua - gợn sóng, giập giờn, lăn tăn, quăn làn sóng</t>
        </is>
      </c>
    </row>
    <row r="22183">
      <c r="A22183" t="inlineStr">
        <is>
          <t>Welpe</t>
        </is>
      </c>
      <c r="B22183" t="inlineStr"/>
      <c r="C22183" t="inlineStr"/>
      <c r="D22183" t="inlineStr">
        <is>
          <t>chó con, gã thanh niên huênh hoang rỗng tuếch, anh chàng hợm mình xấc xược - chó sói con, cọp con, sư tử con..., đứa bé mất dạy, đứa bé khó chịu</t>
        </is>
      </c>
    </row>
    <row r="22184">
      <c r="A22184" t="inlineStr">
        <is>
          <t>Welt</t>
        </is>
      </c>
      <c r="B22184" t="inlineStr"/>
      <c r="C22184" t="inlineStr"/>
      <c r="D22184" t="inlineStr">
        <is>
          <t>đất, đất liền, mặt đất, quả đất, hang, trần gian, cõi tục - vũ trụ, vạn vật, thế giới, thiên hạ, thế gian - hoàn cầu, địa cầu, trần tục, cõi trần gian, nhân loại, mọi người, cuộc đời, việc đời, xã hội, cuộc sống xã hội, giới, nhiều, một số lớn a world of) = Welt- + = alle Welt + = die Neue Welt + = die heile Welt + = die ganze Welt + = die weite Welt + = der Lauf der Welt + = die elegante Welt + = die gelehrte Welt + = die vornehme Welt + = zur Welt kommen + = die Völker der Welt + = zur Welt bringen + = Gott und die Welt + = in der ganzen Welt + = auf der ganzen Welt + = warum in aller Welt? + = keine Macht der Welt + = um alles in der Welt + = von der Welt abschließen + = das Licht der Welt erblicken + = nicht um alles in der Welt + = Nicht um alles in der Welt! + = nicht um alles in der Welt! + = wann in aller Welt habe ich das gesagt? +</t>
        </is>
      </c>
    </row>
    <row r="22185">
      <c r="A22185" t="inlineStr">
        <is>
          <t>Weltall</t>
        </is>
      </c>
      <c r="B22185" t="inlineStr"/>
      <c r="C22185" t="inlineStr"/>
      <c r="D22185" t="inlineStr">
        <is>
          <t>vũ trụ, sự trật tự, sự hài hoà, hệ thống hài hoà, cúc vạn thọ tây - vạn vật, thế giới, thiên hạ, thế gian - hoàn cầu, địa cầu, trần tục, cõi trần gian, nhân loại, mọi người, cuộc đời, việc đời, xã hội, cuộc sống xã hội, giới, nhiều, một số lớn a world of)</t>
        </is>
      </c>
    </row>
    <row r="22186">
      <c r="A22186" t="inlineStr">
        <is>
          <t>Weltanschauung</t>
        </is>
      </c>
      <c r="B22186" t="inlineStr"/>
      <c r="C22186" t="inlineStr"/>
      <c r="D22186" t="inlineStr">
        <is>
          <t>sự nghiên cứu tư tưởng, tư tưởng, hệ tư tưởng, sự mơ tưởng, sự mộng tưởng</t>
        </is>
      </c>
    </row>
    <row r="22187">
      <c r="A22187" t="inlineStr">
        <is>
          <t>weltbeschreibend</t>
        </is>
      </c>
      <c r="B22187" t="inlineStr"/>
      <c r="C22187" t="inlineStr"/>
      <c r="D22187" t="inlineStr">
        <is>
          <t>khoa vũ trụ</t>
        </is>
      </c>
    </row>
    <row r="22188">
      <c r="A22188" t="inlineStr">
        <is>
          <t>Weltentstehung</t>
        </is>
      </c>
      <c r="B22188" t="inlineStr"/>
      <c r="C22188" t="inlineStr"/>
      <c r="D22188" t="inlineStr">
        <is>
          <t>nguồn gốc vũ trụ, thuyết nguồn gốc vũ trụ</t>
        </is>
      </c>
    </row>
    <row r="22189">
      <c r="A22189" t="inlineStr">
        <is>
          <t>welterfahren</t>
        </is>
      </c>
      <c r="B22189" t="inlineStr"/>
      <c r="C22189" t="inlineStr"/>
      <c r="D22189" t="inlineStr">
        <is>
          <t>trên thế gian, thế gian, trần tục, vật chất, worldly-minded, có tính thời lưu, thời đại</t>
        </is>
      </c>
    </row>
    <row r="22190">
      <c r="A22190" t="inlineStr">
        <is>
          <t>weltfremd</t>
        </is>
      </c>
      <c r="B22190" t="inlineStr"/>
      <c r="C22190" t="inlineStr"/>
      <c r="D22190" t="inlineStr">
        <is>
          <t>hào hiệp viển vông, như Đông-ki-sốt - không trần tục, thanh tao</t>
        </is>
      </c>
    </row>
    <row r="22191">
      <c r="A22191" t="inlineStr">
        <is>
          <t>Weltkrieg</t>
        </is>
      </c>
      <c r="B22191" t="inlineStr"/>
      <c r="C22191" t="inlineStr"/>
      <c r="D22191">
        <f> der erste Weltkrieg + = der zweite Weltkrieg + = das Schlachtschiff im 1. Weltkrieg + = der Kriegsschifftyp aus dem 1. Weltkrieg + = die französische Widerstandsbewegung im zweiten Weltkrieg +</f>
        <v/>
      </c>
    </row>
    <row r="22192">
      <c r="A22192" t="inlineStr">
        <is>
          <t>weltlich</t>
        </is>
      </c>
      <c r="B22192" t="inlineStr"/>
      <c r="C22192" t="inlineStr"/>
      <c r="D22192" t="inlineStr">
        <is>
          <t>quả đất, trần tục, có thể, có thể tưởng tượng được - xác thịt, nhục dục - không theo đạo thế tục, phi giáo hội - không theo giáo hội, thế tục, không chuyên môn - cõi trần - báng bổ, ngoại đạo - trăm năm một lần, trường kỳ, muôn thuở, già, cổ - thời gian, thế gian, thái dương - trên thế gian, vật chất, worldly-minded, có tính thời lưu, thời đại = weltlich gesinnt +</t>
        </is>
      </c>
    </row>
    <row r="22193">
      <c r="A22193" t="inlineStr">
        <is>
          <t>Weltlichkeit</t>
        </is>
      </c>
      <c r="B22193" t="inlineStr"/>
      <c r="C22193" t="inlineStr"/>
      <c r="D22193" t="inlineStr">
        <is>
          <t>tính trần tục - tính tục, tính thế tục, tính cách trường kỳ - tính chất trần tục, tính chất thời lưu</t>
        </is>
      </c>
    </row>
    <row r="22194">
      <c r="A22194" t="inlineStr">
        <is>
          <t>Weltmachtpolitik</t>
        </is>
      </c>
      <c r="B22194" t="inlineStr"/>
      <c r="C22194" t="inlineStr"/>
      <c r="D22194" t="inlineStr">
        <is>
          <t>chủ nghĩa đế quốc, nước đế quốc, sự thống trị của hoàng đế</t>
        </is>
      </c>
    </row>
    <row r="22195">
      <c r="A22195" t="inlineStr">
        <is>
          <t>Weltreich</t>
        </is>
      </c>
      <c r="B22195" t="inlineStr"/>
      <c r="C22195" t="inlineStr"/>
      <c r="D22195" t="inlineStr">
        <is>
          <t>đế quốc, chế chế, Empire kiểu đế chế Na-po-lê-ông I, sự khống chế hoàn toàn, sự kiểm soát hoàn toàn = das Britische Weltreich +</t>
        </is>
      </c>
    </row>
    <row r="22196">
      <c r="A22196" t="inlineStr">
        <is>
          <t>weltumfassend</t>
        </is>
      </c>
      <c r="B22196" t="inlineStr"/>
      <c r="C22196" t="inlineStr"/>
      <c r="D22196" t="inlineStr">
        <is>
          <t>toàn cầu, toàn thể, toàn bộ - khắp nơi, rộng khắp, khắp thế giới</t>
        </is>
      </c>
    </row>
    <row r="22197">
      <c r="A22197" t="inlineStr">
        <is>
          <t>weltweit</t>
        </is>
      </c>
      <c r="B22197" t="inlineStr"/>
      <c r="C22197" t="inlineStr"/>
      <c r="D22197" t="inlineStr">
        <is>
          <t>lan rộng, phổ biến - khắp nơi, rộng khắp, khắp thế giới</t>
        </is>
      </c>
    </row>
    <row r="22198">
      <c r="A22198" t="inlineStr">
        <is>
          <t>Weltwunder</t>
        </is>
      </c>
      <c r="B22198" t="inlineStr"/>
      <c r="C22198" t="inlineStr"/>
      <c r="D22198">
        <f> die sieben Weltwunder +</f>
        <v/>
      </c>
    </row>
    <row r="22199">
      <c r="A22199" t="inlineStr">
        <is>
          <t>wen</t>
        </is>
      </c>
      <c r="B22199" t="inlineStr"/>
      <c r="C22199" t="inlineStr"/>
      <c r="D22199" t="inlineStr">
        <is>
          <t>ai, người nào, người mà</t>
        </is>
      </c>
    </row>
    <row r="22200">
      <c r="A22200" t="inlineStr">
        <is>
          <t>Wende</t>
        </is>
      </c>
      <c r="B22200" t="inlineStr"/>
      <c r="C22200" t="inlineStr"/>
      <c r="D22200" t="inlineStr">
        <is>
          <t>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 = der Wende + = die grundlegende Wende +</t>
        </is>
      </c>
    </row>
    <row r="22201">
      <c r="A22201" t="inlineStr">
        <is>
          <t>Wendekreis</t>
        </is>
      </c>
      <c r="B22201" t="inlineStr"/>
      <c r="C22201" t="inlineStr"/>
      <c r="D22201">
        <f> der Wendekreis +</f>
        <v/>
      </c>
    </row>
    <row r="22202">
      <c r="A22202" t="inlineStr">
        <is>
          <t>Wendel</t>
        </is>
      </c>
      <c r="B22202" t="inlineStr"/>
      <c r="C22202" t="inlineStr"/>
      <c r="D22202" t="inlineStr">
        <is>
          <t>cuộn, vòng, mớ tóc quăn, ống xoắn ruột gà, sự thăng trầm, sóng gió</t>
        </is>
      </c>
    </row>
    <row r="22203">
      <c r="A22203" t="inlineStr">
        <is>
          <t>wenden</t>
        </is>
      </c>
      <c r="B22203" t="inlineStr"/>
      <c r="C22203" t="inlineStr"/>
      <c r="D22203" t="inlineStr">
        <is>
          <t>cúi xuống, cong xuống, uốn cong, làm cong, rẽ, hướng, hướng về, dồn về, khuất phục, bắt phải theo - đóng bằng đinh đầu bẹt, đóng bằng đinh bấm, khâu lược, đính tạm, đôi đường chạy, trở buồm, trở buồm để lợi gió, thay đổi đường lối, thay đổi chính sách - đi qua, đi ngang qua, vượt qua, nằm vắt ngang, đi, đi theo, nghiên cứu kỹ lưỡng, xét kỹ toàn bộ, chối, xoay đúng hướng, chuyển tải, sang toa, bào ngang thớ, phản đối, chống lại - làm thất bại, xoay quanh trục, đi đường tắt - quay, xoay, vặn, lộn, lật, trở, dở, quay về, ngoảnh về, quành, đi quanh, đi vòng rẽ, ngoặt, quá, tránh, gạt, dịch, đổi, biến, chuyển, làm cho, làm chua, làm khó chịu, làm buồn nôn, làm say sưa, làm hoa lên - làm điên cuồng, tiện, sắp xếp, sắp đặt, xoay tròn, đi về, đổi chiều, đổi hướng, trở nên, trở thành, đổi thành, biến thành, thành chua, buồn nôn, buồn mửa, lợm giọng, quay cuồng, hoa lên, có thể tiện được - lái theo chiều gió, trở chiều, quay hướng = wenden + = wenden + = bitte wenden! + = sich wenden gegen + = sich drehen und wenden + = sich hin und her wenden +</t>
        </is>
      </c>
    </row>
    <row r="22204">
      <c r="A22204" t="inlineStr">
        <is>
          <t>Wendepunkt</t>
        </is>
      </c>
      <c r="B22204" t="inlineStr"/>
      <c r="C22204" t="inlineStr"/>
      <c r="D22204" t="inlineStr">
        <is>
          <t>tình thế, cảnh ngộ - sự khủng hoảng, cơn khủng hoảng, cơn, sự lên cơn - mốc bờ, mốc ranh giới, giới hạn, mốc, bước ngoặc - chí, điểm chí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dự kiến, ý định, mục đích, hành vi, hành động, cách đối đãi, tiết mục, sự thấy kinh, chữ sắp ngược, sự xúc động, cú, vố - đường phân nước, lưu vực sông, dốc có nước chảy</t>
        </is>
      </c>
    </row>
    <row r="22205">
      <c r="A22205" t="inlineStr">
        <is>
          <t>Wender</t>
        </is>
      </c>
      <c r="B22205" t="inlineStr"/>
      <c r="C22205" t="inlineStr"/>
      <c r="D22205" t="inlineStr">
        <is>
          <t>miếng mỏng, lát mỏng, phần, phần chia, dao cắt cá fish-slice), slice-bar, thanh phết mực, cú đánh xoáy sang tay thuận</t>
        </is>
      </c>
    </row>
    <row r="22206">
      <c r="A22206" t="inlineStr">
        <is>
          <t>wendig</t>
        </is>
      </c>
      <c r="B22206" t="inlineStr"/>
      <c r="C22206" t="inlineStr"/>
      <c r="D22206" t="inlineStr">
        <is>
          <t>khéo léo, khéo tay - nhanh nhẹn, nhanh nhẩu, lẹ làng, lanh lợi - nhiều tài, uyên bác, linh hoạt, hay thay đổi, không kiên định, lắc lư</t>
        </is>
      </c>
    </row>
    <row r="22207">
      <c r="A22207" t="inlineStr">
        <is>
          <t>Wendung</t>
        </is>
      </c>
      <c r="B22207" t="inlineStr"/>
      <c r="C22207" t="inlineStr"/>
      <c r="D22207" t="inlineStr">
        <is>
          <t>sự quay nửa vòng - sự đổi, sự thay đổi, sự biến đổi, trăng non, bộ quần áo sạch a change of clothes), tiền đổi, tiền lẻ, tiền phụ lại, nơi đổi tàu xe, sự giao dịch chứng khoán, thị trường chứng khoán Change - của Exchange), trật tự rung chuông - sự sắp xếp vào một chỗ, sự sắp đặt theo thứ tự - sự uốn, chỗ uốn, biến tố, độ uốn - sự quay, vòng quay, vòng cuộn, vòng xoắn, sự đổi hướng, sự rẽ, chỗ ngoặt, chỗ rẽ, chiều hướng, sự diễn biến, khuynh hướng, thiên hướng, năng khiếu, tâm tính, tính khí, lần, lượt, phiên, thời gian hoạt động ngắn - chầu, dự kiến, ý định, mục đích, hành vi, hành động, cách đối đãi, tiết mục, sự thấy kinh, chữ sắp ngược, sự xúc động, cú, vố - sự xoay, sự đổi chiếu, sự tiện, nghề tiện = die Wendung + = die Wendung + = die plötzliche Wendung + = eine Wendung geben + = die vollkommene Wendung + = die Wendung nach rechts + = die idiomatische Wendung + = eine geläufige Wendung + = einer Sache eine Wendung geben + = eine überraschende Wendung nehmen +</t>
        </is>
      </c>
    </row>
    <row r="22208">
      <c r="A22208" t="inlineStr">
        <is>
          <t>wenig</t>
        </is>
      </c>
      <c r="B22208" t="inlineStr"/>
      <c r="C22208" t="inlineStr"/>
      <c r="D22208" t="inlineStr">
        <is>
          <t>nhỏ hơn, bé hơn, ít hơn, kém, không bằng, bớt đi, lấy đi, trừ đi, kém đi - nhỏ bé, be bỏng, ngắn, ngắn ngủi, ít ỏi, nhỏ nhen, nhỏ mọn, tầm thường, hẹp hòi, ti tiện, ít, một chút, không một chút nào - nhỏ, bé, chật, yếu, nhẹ, loãng, không nhiều, không quan trọng, nghèo hèn, khốn khổ, nghèo khổ, bần tiện, đê tiện, thấp hèn = ein wenig + = noch so wenig + = ein klein wenig + = ich weiß wenig von + = ein ganz klein wenig +</t>
        </is>
      </c>
    </row>
    <row r="22209">
      <c r="A22209" t="inlineStr">
        <is>
          <t>Wenige</t>
        </is>
      </c>
      <c r="B22209" t="inlineStr"/>
      <c r="C22209" t="inlineStr"/>
      <c r="D22209" t="inlineStr">
        <is>
          <t>ít, chẳng bao nhiêu, không nhiều, một chút, một ít, một thời gian ngắn, một quâng ngắn</t>
        </is>
      </c>
    </row>
    <row r="22210">
      <c r="A22210" t="inlineStr">
        <is>
          <t>wenige</t>
        </is>
      </c>
      <c r="B22210" t="inlineStr"/>
      <c r="C22210" t="inlineStr"/>
      <c r="D22210" t="inlineStr">
        <is>
          <t>ít vải, một vài, một ít = nicht wenige + = einige wenige +</t>
        </is>
      </c>
    </row>
    <row r="22211">
      <c r="A22211" t="inlineStr">
        <is>
          <t>weniger</t>
        </is>
      </c>
      <c r="B22211" t="inlineStr"/>
      <c r="C22211" t="inlineStr"/>
      <c r="D22211" t="inlineStr">
        <is>
          <t>nhỏ hơn, bé hơn, ít hơn, kém, không bằng, bớt đi, lấy đi, trừ đi, kém đi - trừ, âm = weniger + = weniger als + = weniger als + = etwas weniger + = weniger werden + = mehr oder weniger + = um so weniger als + = ich komme mit weniger aus +</t>
        </is>
      </c>
    </row>
    <row r="22212">
      <c r="A22212" t="inlineStr">
        <is>
          <t>wenigste</t>
        </is>
      </c>
      <c r="B22212" t="inlineStr"/>
      <c r="C22212" t="inlineStr"/>
      <c r="D22212" t="inlineStr">
        <is>
          <t>tối thiểu, nhỏ nhất, ít nhất, kém nhất</t>
        </is>
      </c>
    </row>
    <row r="22213">
      <c r="A22213" t="inlineStr">
        <is>
          <t>wenigsten</t>
        </is>
      </c>
      <c r="B22213" t="inlineStr"/>
      <c r="C22213" t="inlineStr"/>
      <c r="D22213" t="inlineStr">
        <is>
          <t>tối thiểu, nhỏ nhất, ít nhất, kém nhất</t>
        </is>
      </c>
    </row>
    <row r="22214">
      <c r="A22214" t="inlineStr">
        <is>
          <t>wenn</t>
        </is>
      </c>
      <c r="B22214" t="inlineStr"/>
      <c r="C22214" t="inlineStr"/>
      <c r="D22214" t="inlineStr">
        <is>
          <t>nếu, nếu như, có... không, có... chăng, không biết... có không, bất kỳ lúc nào, giá mà, cho rằng, dù là - một lần, một khi, trước kia, xưa kia, đã có một thời, khi mà, ngay khi - khi nào, hồi nào, lúc nào, bao giờ, khi, lúc, hồi, trong khi mà, một khi mà, mà, khi đó, lúc đó, hồi đó = wenn ja + = als wenn + = erst wenn + = wenn das so ist +</t>
        </is>
      </c>
    </row>
    <row r="22215">
      <c r="A22215" t="inlineStr">
        <is>
          <t>Wer</t>
        </is>
      </c>
      <c r="B22215" t="inlineStr"/>
      <c r="C22215" t="inlineStr"/>
      <c r="D22215">
        <f> Wer forderte dich auf, dies zu tun? +</f>
        <v/>
      </c>
    </row>
    <row r="22216">
      <c r="A22216" t="inlineStr">
        <is>
          <t>wer</t>
        </is>
      </c>
      <c r="B22216" t="inlineStr"/>
      <c r="C22216" t="inlineStr"/>
      <c r="D22216" t="inlineStr">
        <is>
          <t>nào, bất cứ... nào, ấy, đó, gì, cái nào, người nào, ai, cái mà, mà, điều mà, cái đó, điều đó, sự việc đó - kẻ nào, người như thế nào, người mà, hắn, họ = wer? +</t>
        </is>
      </c>
    </row>
    <row r="22217">
      <c r="A22217" t="inlineStr">
        <is>
          <t>Werbeagent</t>
        </is>
      </c>
      <c r="B22217" t="inlineStr"/>
      <c r="C22217" t="inlineStr"/>
      <c r="D22217" t="inlineStr">
        <is>
          <t>người chuyên viết quảng cáo, người chuyên vẽ quảng cáo, người làm nghề quảng cáo</t>
        </is>
      </c>
    </row>
    <row r="22218">
      <c r="A22218" t="inlineStr">
        <is>
          <t>Werbefachmann</t>
        </is>
      </c>
      <c r="B22218" t="inlineStr"/>
      <c r="C22218" t="inlineStr"/>
      <c r="D22218" t="inlineStr">
        <is>
          <t>người chuyên viết quảng cáo, người chuyên vẽ quảng cáo, người làm nghề quảng cáo - người báo cho biết trước, người quảng cáo, báo đăng quảng cáo, tờ quảng cáo</t>
        </is>
      </c>
    </row>
    <row r="22219">
      <c r="A22219" t="inlineStr">
        <is>
          <t>Werbefeldzug</t>
        </is>
      </c>
      <c r="B22219" t="inlineStr"/>
      <c r="C22219" t="inlineStr"/>
      <c r="D22219" t="inlineStr">
        <is>
          <t>cuộc bàn cãi, cuộc thảo luận, cuộc vận động bầu cử, cuộc vận động bỏ phiếu</t>
        </is>
      </c>
    </row>
    <row r="22220">
      <c r="A22220" t="inlineStr">
        <is>
          <t>werben</t>
        </is>
      </c>
      <c r="B22220" t="inlineStr"/>
      <c r="C22220" t="inlineStr"/>
      <c r="D22220" t="inlineStr">
        <is>
          <t>báo cho biết, báo cho ai biết trước, quảng cáo, đăng báo, yết thị, thông báo - tuyển, tranh thủ, giành được, tòng quân, đi làm nghĩa vụ quân sự, binh nhì EM) - thăng chức, thăng cấp, đề bạt, cho lên lớp, làm tăng tiến, đẩy mạnh, xúc tiến, khuyến khích, đề xướng, sáng lập, tích cực ủng hộ sự thông qua, vận động để thông qua, quảng cáo bán - nâng thành quân đam, dùng thủ đoạn tước đoạt - mộ, tuyển mộ, tìm thêm, tuyển thêm, lấy thêm, bổ sung chỗ trống, phục hồi, lấy sức khoẻ lại - chiếm, đoạt, thu được, nhận được, kiếm được, có được, thắng cuộc, thắng, thu phục, lôi kéo, đạt đến, đến, thắng trận, càng ngày càng lôi kéo, thuyết phục được = werben + = werben um + = werben für +</t>
        </is>
      </c>
    </row>
    <row r="22221">
      <c r="A22221" t="inlineStr">
        <is>
          <t>Werber</t>
        </is>
      </c>
      <c r="B22221" t="inlineStr"/>
      <c r="C22221" t="inlineStr"/>
      <c r="D22221" t="inlineStr">
        <is>
          <t>người báo cho biết trước, người quảng cáo, báo đăng quảng cáo, tờ quảng cáo = der Werber +</t>
        </is>
      </c>
    </row>
    <row r="22222">
      <c r="A22222" t="inlineStr">
        <is>
          <t>Werbeschrift</t>
        </is>
      </c>
      <c r="B22222" t="inlineStr"/>
      <c r="C22222" t="inlineStr"/>
      <c r="D22222" t="inlineStr">
        <is>
          <t>lá non, lá chét, tờ rách rời, tờ giấy in rời, tờ truyền đơn - Pamfơlê, cuốn sách nhỏ - giấy cáo bạch, giấy quảng cáo, giấy rao hàng</t>
        </is>
      </c>
    </row>
    <row r="22223">
      <c r="A22223" t="inlineStr">
        <is>
          <t>Werbespot</t>
        </is>
      </c>
      <c r="B22223" t="inlineStr"/>
      <c r="C22223" t="inlineStr"/>
      <c r="D22223" t="inlineStr">
        <is>
          <t>người chào hàng, buổi phát thanh quảng cáo hàng</t>
        </is>
      </c>
    </row>
    <row r="22224">
      <c r="A22224" t="inlineStr">
        <is>
          <t>Werbespruch</t>
        </is>
      </c>
      <c r="B22224" t="inlineStr"/>
      <c r="C22224" t="inlineStr"/>
      <c r="D22224" t="inlineStr">
        <is>
          <t>khẩu hiệu, tiếng hô xung trận</t>
        </is>
      </c>
    </row>
    <row r="22225">
      <c r="A22225" t="inlineStr">
        <is>
          <t>Werbetexter</t>
        </is>
      </c>
      <c r="B22225" t="inlineStr"/>
      <c r="C22225" t="inlineStr"/>
      <c r="D22225" t="inlineStr">
        <is>
          <t>người chuyên viết quảng cáo, người chuyên vẽ quảng cáo, người làm nghề quảng cáo</t>
        </is>
      </c>
    </row>
    <row r="22226">
      <c r="A22226" t="inlineStr">
        <is>
          <t>Werbung</t>
        </is>
      </c>
      <c r="B22226" t="inlineStr"/>
      <c r="C22226" t="inlineStr"/>
      <c r="D22226" t="inlineStr">
        <is>
          <t>sự quảng cáo, bài quảng cáo, tờ quảng cáo, tờ yết thị, tờ thông báo - sự ve vãn, sự tán tỉnh, sự tỏ tình, sự tìm hiểu, thời gian tìm hiểu - sự tuyển quân, sự tòng quân, thời gian tòng quân, sự tranh thủ, sự giành được - sự tuyên truyền, tài liệu tuyên truyền, tin tuyên truyền, thuyết được tuyên truyền..., cơ quan tuyên truyền, tổ chức tuyên truyền, giáo đoàn truyền giáo the Congregation of the Propaganda) - tính công khai, sự làm cho thiên hạ biết đến, sự rao hàng - sự tuyển mộ, sự lấy thêm, sự tuyển thêm, sự bổ sung, sự lấp chỗ trống, sự phục hồi sức khoẻ = die Werbung + = Werbung betreiben + = die irreführende Werbung + = die Unterbrechung des Programms für Werbung +</t>
        </is>
      </c>
    </row>
    <row r="22227">
      <c r="A22227" t="inlineStr">
        <is>
          <t>Werdegang</t>
        </is>
      </c>
      <c r="B22227" t="inlineStr"/>
      <c r="C22227" t="inlineStr"/>
      <c r="D22227" t="inlineStr">
        <is>
          <t>nghề, nghề nghiệp, sự nghiệp, đời hoạt động, quá trình phát triển, tốc lực, sự chạy nhanh, sự lao nhanh, đà lao nhanh, nhà nghề, chuyên nghiệp - sự trình bày, sự bày tỏ, sự thuyết minh, sự phát triển, sự mở mang, sự mở rộng, sự khuếch trương, sự phát đạt, sự tiến triển, việc rửa ảnh, sự hiện, sự triển khai, sự mở - sự khai triển, sự việc diễn biến = der berufliche Werdegang +</t>
        </is>
      </c>
    </row>
    <row r="22228">
      <c r="A22228" t="inlineStr">
        <is>
          <t>Werden</t>
        </is>
      </c>
      <c r="B22228" t="inlineStr"/>
      <c r="C22228" t="inlineStr"/>
      <c r="D22228" t="inlineStr">
        <is>
          <t>sự trình bày, sự bày tỏ, sự thuyết minh, sự phát triển, sự mở mang, sự mở rộng, sự khuếch trương, sự phát đạt, sự tiến triển, việc rửa ảnh, sự hiện, sự triển khai, sự mở - sự khai triển, sự việc diễn biến - sự lớn mạnh, sự tăng tiến, sự tăng lên, sự sinh trưởng, sự trồng trọt, vụ mùa màng, cái đang sinh trưởng, khối đã mọc, khối u, u = im Werden +</t>
        </is>
      </c>
    </row>
    <row r="22229">
      <c r="A22229" t="inlineStr">
        <is>
          <t>werdend</t>
        </is>
      </c>
      <c r="B22229" t="inlineStr"/>
      <c r="C22229" t="inlineStr"/>
      <c r="D22229" t="inlineStr">
        <is>
          <t>mới sinh, mới mọc = besser werdend +</t>
        </is>
      </c>
    </row>
    <row r="22230">
      <c r="A22230" t="inlineStr">
        <is>
          <t>Werder</t>
        </is>
      </c>
      <c r="B22230" t="inlineStr"/>
      <c r="C22230" t="inlineStr"/>
      <c r="D22230" t="inlineStr">
        <is>
          <t>cây sồi xanh holm-oak), holmme</t>
        </is>
      </c>
    </row>
    <row r="22231">
      <c r="A22231" t="inlineStr">
        <is>
          <t>Werfen</t>
        </is>
      </c>
      <c r="B22231" t="inlineStr"/>
      <c r="C22231" t="inlineStr"/>
      <c r="D22231" t="inlineStr">
        <is>
          <t>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 - sự cố nhấc lên, sự cố kéo, sự rán sức, sự nhô lên, sự trào lên, sự căng phồng, sự nhấp nhô, sự phập phồng, miếng nhấc bổng ném xuống Cornwall heave), sự dịch chuyển ngang - bệnh thở gấp - sự ném mạnh, cái ném mạnh, cái phóng mạnh, sự lật nhào, sự lật đổ, sự chuyên chở bằng xe, cuộc đi bằng xe - tấm da con lông, tấm da sống, sự ném loạn xạ, sự bắn loạn xạ, sự trút xuống, sự đập xuống, sự đập mạnh - sự phóng ra, sự bắn ra, phép chiếu, sự chiếu, hình chiếu, sự chiếu phim, sự nhô ra, sự lồi ra, chỗ nhô ra, chỗ lồi ra, sự đặt kế hoạch, sự đặt đề án, sự hiện hình, sự hình thành cụ thể</t>
        </is>
      </c>
    </row>
    <row r="22232">
      <c r="A22232" t="inlineStr">
        <is>
          <t>werfen</t>
        </is>
      </c>
      <c r="B22232" t="inlineStr"/>
      <c r="C22232" t="inlineStr"/>
      <c r="D22232" t="inlineStr">
        <is>
          <t>chơi ném bóng gỗ, lăn - gây giống, chăn nuôi, nuôi dưỡng, chăm sóc, dạy dỗ, giáo dục, gây ra, phát sinh ra, sinh sản, sinh đẻ, náy ra, lan tràn - đậy nút, ném - đẻ con, vỡ ra những tảng băng nổi - quăng, liệng, thả, đánh gục, đánh ngã, thắng được, lột, tuộc, mất, bỏ, thay, đẻ non, rụng, đúc, nấu chảy, đổ khuôn, cộng lại, gộp lại, tính, phân đóng vai, thải, loại ra, đưa - cục cục, tặc lưỡi, chặc lưỡi, đặt vào bàn cặp, đặt vào ngàm, day day, vỗ nhẹ, lắc nhẹ, vứt - vỗ, vỗ tay, đặt mạnh, ấn mạnh, đặt nhanh, ấn nhanh, đánh, đóng sập vào - ném mạnh, bắn, phóng ra, lao, lao tới - đập vỡ, làm tan nát, làm tan vỡ, làm tiêu tan, làm lúng túng, làm bối rối, làm thất vọng, làm chán nản, văng mạnh, va mạnh, xông tới, nhảy bổ tới, đụng mạnh - dồn, xua, đánh đuổi, lùa, săn đuổi, đi khắp, chạy khắp, sục sạo, lùng sục, cho chạy, cầm cương, lái, lái xe đưa đi, lái xe dẫn đi, dồn vào thế, bắt buộc, khiến cho, làm cho - bắt làm cật lực, bắt làm quá sức, cuốn đi, đánh giạt, làm trôi giạt, đóng, bắt, đào, xoi, tiu, bạt, làm cho chạy, dàn xếp xong, ký kết, làm, hoãn lại, để lại, để chậm lại, cầm cương ngựa, đánh xe, lái xe... - đi xe, chạy, bạt bóng, bị cuốn đi, bị trôi giạt, lao vào, xô vào, đập mạnh, quất mạnh, giáng cho một cú, bắn cho một phát đạn, ném cho một hòn đá to let drive at), nhằm mục đích, có ý định - có ý muốn, làm cật lực, lao vào mà làm, tập trung vật nuôi để kiểm lại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bắn rơi, chặt đổ, ngừng, cắt đứt, bỏ rơi, thôi, phát bằng cú đá bóng đang bật nảy, ghi bằng cú đá bóng đang bật nảy - chạy vụt, lao nhanh, chửi mắng, nói nặng, hất, tống, hất ngã, đá hậu, vung, đưa nhìn lơ đãng, toà án, phát ra, đẩy tung - phóng lao, lật nhào, lật đổ, chuyên chở bằng xe - giật mạnh thình lình, xốc mạnh thình lình, đẩy mạnh thình lình, xoắn mạnh thình lình, thúc mạnh thình lình, ném mạnh thình lình, + out) nói dằn mạnh từng tiếng, nói cắn cẩu nhát gừng - chạy xóc nảy lên, đi trục trặc, co giật, lạng thành lát dài ướp muối phơi nắng - hạ thuỷ, phóng, mở, phát động, giáng, ban bố, khởi đầu, khai trương, đưa ta, giới thiệu ra, bắt đầu dấn vào - quét hắc ín, gắn bằng hắc ín, cắm, dựng, cắm chặt, đóng chặt xuống, bày bán hàng ở chợ, lát đá, tung, liệng vào đích, kể, lấy, diễn đạt bằng một phong cách riêng, cắm lều, cắm trại - dựng trại, lao xuống, chồm lên chồm xuống - - đeo, treo, móc, quàng dây - quẳng lên, ném lên, làm tròng trành, chơi sấp ngửa, lúc lắc, tròng trành, lật đi lật lại, trở mình trằn trọc, vỗ bập bềnh, tung bóng lên = werfen + = werfen + = werfen + = werfen + = werfen + = werfen + = werfen + = werfen + = werfen + = sich hin und her werfen +</t>
        </is>
      </c>
    </row>
    <row r="22233">
      <c r="A22233" t="inlineStr">
        <is>
          <t>Werfer</t>
        </is>
      </c>
      <c r="B22233" t="inlineStr"/>
      <c r="C22233" t="inlineStr"/>
      <c r="D22233" t="inlineStr">
        <is>
          <t>người phóng, máy phóng - người ném, người vứt, người quăng, người liệng, người ném bóng, người chơi súc sắc, người xe tơ, người nắn hình đồ gốm, người trau đồ gốm = der Werfer + = der Werfer +</t>
        </is>
      </c>
    </row>
    <row r="22234">
      <c r="A22234" t="inlineStr">
        <is>
          <t>Werft</t>
        </is>
      </c>
      <c r="B22234" t="inlineStr"/>
      <c r="C22234" t="inlineStr"/>
      <c r="D22234" t="inlineStr">
        <is>
          <t>xưởng sửa chữa và đóng tàu - xưởng đóng tàu = die Werft +</t>
        </is>
      </c>
    </row>
    <row r="22235">
      <c r="A22235" t="inlineStr">
        <is>
          <t>Werg</t>
        </is>
      </c>
      <c r="B22235" t="inlineStr"/>
      <c r="C22235" t="inlineStr"/>
      <c r="D22235" t="inlineStr">
        <is>
          <t>xơ dây thừng cũ - xơ, sự dắt, sự lai, sự kéo, tow-rope</t>
        </is>
      </c>
    </row>
    <row r="22236">
      <c r="A22236" t="inlineStr">
        <is>
          <t>Werk</t>
        </is>
      </c>
      <c r="B22236" t="inlineStr"/>
      <c r="C22236" t="inlineStr"/>
      <c r="D22236" t="inlineStr">
        <is>
          <t>máy móc, cơ cấu, cơ chế &amp; ), kỹ thuật, kỹ xảo, thuyết cơ giới - thực vật, cây, sự mọc, dáng đứng, thế đứng, thiết bị, nhà máy là công nghiệp nặng), người gài vào, vật gài bí mật = Werk- + = das war dein Werk + = das lithographierte Werk + = mit Schwung ans Werk gehen +</t>
        </is>
      </c>
    </row>
    <row r="22237">
      <c r="A22237" t="inlineStr">
        <is>
          <t>Werkbank</t>
        </is>
      </c>
      <c r="B22237" t="inlineStr"/>
      <c r="C22237" t="inlineStr"/>
      <c r="D22237" t="inlineStr">
        <is>
          <t>ghế dài, bàn, ghế ngồi của quan toà, toà án, ghế ngồi ở nghị viện Anh, cuộc trưng bày, cuộc triển lãm</t>
        </is>
      </c>
    </row>
    <row r="22238">
      <c r="A22238" t="inlineStr">
        <is>
          <t>Werkmeisterin</t>
        </is>
      </c>
      <c r="B22238" t="inlineStr"/>
      <c r="C22238" t="inlineStr"/>
      <c r="D22238" t="inlineStr">
        <is>
          <t>bà quản đốc, bà đốc công, bà chủ tịch ban hội thẩm</t>
        </is>
      </c>
    </row>
    <row r="22239">
      <c r="A22239" t="inlineStr">
        <is>
          <t>Werkstatt</t>
        </is>
      </c>
      <c r="B22239" t="inlineStr"/>
      <c r="C22239" t="inlineStr"/>
      <c r="D22239" t="inlineStr">
        <is>
          <t>cửa hàng, cửa hiệu, phân xưởng, cơ sở, trường sở nghề nghiệp, công việc làm ăn - xưởng = die mechanische Werkstatt +</t>
        </is>
      </c>
    </row>
    <row r="22240">
      <c r="A22240" t="inlineStr">
        <is>
          <t>Werkstoff</t>
        </is>
      </c>
      <c r="B22240" t="inlineStr"/>
      <c r="C22240" t="inlineStr"/>
      <c r="D22240" t="inlineStr">
        <is>
          <t>chất, tài liệu, nguyên liệu, vật liệu, vải</t>
        </is>
      </c>
    </row>
    <row r="22241">
      <c r="A22241" t="inlineStr">
        <is>
          <t>Werktag</t>
        </is>
      </c>
      <c r="B22241" t="inlineStr"/>
      <c r="C22241" t="inlineStr"/>
      <c r="D22241" t="inlineStr">
        <is>
          <t>ngày làm việc, ngày công</t>
        </is>
      </c>
    </row>
    <row r="22242">
      <c r="A22242" t="inlineStr">
        <is>
          <t>Werkzeug</t>
        </is>
      </c>
      <c r="B22242" t="inlineStr"/>
      <c r="C22242" t="inlineStr"/>
      <c r="D22242" t="inlineStr">
        <is>
          <t>máy động cơ, đầu máy, dụng cụ chiến tranh, dụng cụ, phương tiện - dụng cụ &amp; ), nhạc khí, công cụ, văn kiện - của kitten, mèo con, thùng gỗ, chậu gỗ, đàn viôlông nhỏ, đồ đạc quần áo, hành lý, đồ lề, dụng cụ làm việc, bộ đồ nghề, túi đựng đồ đạc quần áo, túi - người trung gian, vật môi giới, trung dung, sự chiết trung, bà đồng, đồng cốt, chất pha màu, hoàn cảnh, môi trường - đàn ống, đàn hộp barrel organ), cơ quan, cơ quan ngôn luận, cơ quan nhà nước, giọng nói - con rối, bù nhìn, kẻ bị giật dây, nguỵ - đồ dùng, lợi khí, tay sai - - xe, xe cộ, vật truyền, phương tiện truyền bá, tá dược lỏng = das Werkzeug + = als Werkzeug + = der Satz Werkzeug + = das eiserne Werkzeug + = als Werkzeug dienend + = die Benutzung von Werkzeug + = das vielseitig verwendbare Werkzeug +</t>
        </is>
      </c>
    </row>
    <row r="22243">
      <c r="A22243" t="inlineStr">
        <is>
          <t>Werkzeugtasche</t>
        </is>
      </c>
      <c r="B22243" t="inlineStr"/>
      <c r="C22243" t="inlineStr"/>
      <c r="D22243">
        <f> die kleine Werkzeugtasche +</f>
        <v/>
      </c>
    </row>
    <row r="22244">
      <c r="A22244" t="inlineStr">
        <is>
          <t>Wermut</t>
        </is>
      </c>
      <c r="B22244" t="inlineStr"/>
      <c r="C22244" t="inlineStr"/>
      <c r="D22244" t="inlineStr">
        <is>
          <t>rượu vecmut = der Wermut + = der Cocktail aus Gin und Wermut +</t>
        </is>
      </c>
    </row>
    <row r="22245">
      <c r="A22245" t="inlineStr">
        <is>
          <t>Wert</t>
        </is>
      </c>
      <c r="B22245" t="inlineStr"/>
      <c r="C22245" t="inlineStr"/>
      <c r="D22245" t="inlineStr">
        <is>
          <t>sự tính toán, sự kế toán, sổ sách, kế toán, bản kê khai, bản thanh toán tiền, bản ghi những món tiền phải trả, sự thanh toán, sự trả dần, sự trả làm nhiều kỳ, tài khoản, số tiền gửi - lợi, lợi ích, lý do, nguyên nhân, sự giải thích, báo cáo, bài tường thuật, sự tường thuật, sự miêu tả, sự đánh giá, sự chú ý, sự lưu tâm, tầm quan trọng, giá trị - số lượng, số nhiều, tổng số, thực chất, giá trị thực, ý nghĩa - giai cấp, hạng, loại, lớp, lớp học, giờ học, buổi học, khoá lính, khoá học sinh, tính ưu tú, tính tuyệt vời, sự thanh nhã, sự thanh cao - công lao, sự xứng đáng, sự đáng, những người xứng đáng, những cái đáng được, sa mạc, nơi hoang vắng, nơi quạnh quẽ, nơi vắng vẻ, vấn đề khô khan vô vị - điều thiện, điều tốt, điều lành, điều đáng mong muốn, vật đáng mong muốn, những người tốt, những người có đạo đức - sự quan trọng, quyền thế, thế lực - công, công trạng, số nhiều) công tội, kẽ phải trái - giá &amp; ), giá đánh cuộc, sự quý giá - giá cả, giá, năng suất, nghĩa, bậc phân loại, tiêu chuẩn - đức, đức hạnh, đức tính, tính tốt, trinh tiết, tiết nghĩa, công dụng, tác dụng, hiệu quả, hiệu lực - số lượng vừa giá - = der pH Wert + = ohne Wert + = der hohe Wert + = im Wert von + = von Wert sein + = dem Wert nach + = im Wert sinken + = Wert legen auf + = der reziproke Wert + = im Wert steigen + = das Muster ohne Wert + = der vorgegebene Wert + = von geringem Wert + = an Wert verlieren + = der tatsächliche Wert + = großen Wert legen + = von erprobtem Wert + = gleichen Wert haben + = besonderen Wert legen auf + = auf etwas großen Wert legen + = keinen großen Wert legen auf +</t>
        </is>
      </c>
    </row>
    <row r="22246">
      <c r="A22246" t="inlineStr">
        <is>
          <t>wert</t>
        </is>
      </c>
      <c r="B22246" t="inlineStr"/>
      <c r="C22246" t="inlineStr"/>
      <c r="D22246" t="inlineStr">
        <is>
          <t>giá, đáng giá, đáng, bõ công, có - xứng đáng, có phẩm giá đáng kính, đáng trọng, thích đáng, thích hợp</t>
        </is>
      </c>
    </row>
    <row r="22247">
      <c r="A22247" t="inlineStr">
        <is>
          <t>Wertarbeit</t>
        </is>
      </c>
      <c r="B22247" t="inlineStr"/>
      <c r="C22247" t="inlineStr"/>
      <c r="D22247" t="inlineStr">
        <is>
          <t>tài nghệ, sự khéo léo, tay nghề</t>
        </is>
      </c>
    </row>
    <row r="22248">
      <c r="A22248" t="inlineStr">
        <is>
          <t>Werte</t>
        </is>
      </c>
      <c r="B22248" t="inlineStr"/>
      <c r="C22248" t="inlineStr"/>
      <c r="D22248">
        <f> die nicht meßbaren Werte +</f>
        <v/>
      </c>
    </row>
    <row r="22249">
      <c r="A22249" t="inlineStr">
        <is>
          <t>Wertigkeit</t>
        </is>
      </c>
      <c r="B22249" t="inlineStr"/>
      <c r="C22249" t="inlineStr"/>
      <c r="D22249" t="inlineStr">
        <is>
          <t>dây đai, đay buộc, ) mối quan hệ, mối ràng buộc, giao kèo, khế ước, lời cam kết, phiếu nợ, bông, gông cùm, xiềng xích, sự tù tội, sự gửi vào kho, sự liên kết, kiểu xây ghép - valance, hoá trị</t>
        </is>
      </c>
    </row>
    <row r="22250">
      <c r="A22250" t="inlineStr">
        <is>
          <t>wertlos</t>
        </is>
      </c>
      <c r="B22250" t="inlineStr"/>
      <c r="C22250" t="inlineStr"/>
      <c r="D22250" t="inlineStr">
        <is>
          <t>cằn cỗi, không có quả, hiếm hoi, không sinh đẻ, không đem lại kết quả, khô khan - loè loẹt, cốt chỉ bán lấy tiền - nhiều trấu, giống như trấu, vô giá trị, như rơm rác - rẻ, rẻ tiền, đi tàu xe hạng ít tiền, ít giá trị, xấu, hời hợt không thành thật, rẻ mạt, hạ, hạ giá - mập mạp, phốp pháp, núng nính, nhếch nhác, bẩn thỉu, tiêu điều, không có giá trị - giả mạo, vô dụng, bỏ đi - - yếu ớt, vô hiệu quả, vô ích, vô tích sự, thiếu suy nghĩ, không cẩn thận, thiếu trách nhiệm - - phù phiếm, nhẹ dạ, bông lông, không đáng kể, nhỏ mọn - không có hiệu quả - - - - rỗng, trống rỗng, đói meo, hõm vào, lõm vào, trũng sâu hoắm, ốm ốm, rỗng tuếch, giả dối, không thành thật, hoàn toàn - ngồi rồi, không làm việc gì, không làm ăn gì cả, ăn không ngồi rồi, lười nhác, không có công ăn việc làm, thất nghiệp, để không, không chạy, không tác dụng, không đi đến đâu - không đâu, không căn cứ, vẩn vơ, vu vơ - - - vụn vặt, vô hiệu, không có hiệu lực - không có cá tính, không biểu lộ tâm tính, bằng không, không - nhỏ nhặt, lặt vặt - tầm thường, hèn hạ, đáng khinh - - - xoàng tồi, vô lý, bậy bạ, nhảm nhí - làm bằng vải tái sinh, làm bằng vải tồi - hào nhoáng - tồi, không ra gì - vặt, thường, không quan trọng - chỉ tốt mã, hào nhoáng bề ngoài, chỉ đúng bề ngoài - giá hai xu - không có kết quả, hão, hão huyền, tự phụ, tự đắc - - bỏ hoang, hoang vu, bị tàn phá, không dùng nữa, bị thải đi, vô vị, buồn tẻ - không xứng đáng</t>
        </is>
      </c>
    </row>
    <row r="22251">
      <c r="A22251" t="inlineStr">
        <is>
          <t>Wertlose</t>
        </is>
      </c>
      <c r="B22251" t="inlineStr"/>
      <c r="C22251" t="inlineStr"/>
      <c r="D22251" t="inlineStr">
        <is>
          <t>quả sung, quả vả, cây sung, cây vả fig tree), vật vô giá trị, một tí, một chút, quần áo, y phục, trang bị, tình trạng sức khoẻ</t>
        </is>
      </c>
    </row>
    <row r="22252">
      <c r="A22252" t="inlineStr">
        <is>
          <t>Wertlosigkeit</t>
        </is>
      </c>
      <c r="B22252" t="inlineStr"/>
      <c r="C22252" t="inlineStr"/>
      <c r="D22252" t="inlineStr">
        <is>
          <t>sự phù phiếm, sự nhẹ dạ, sự bông lông, tính phù phiếm, tính nhẹ dạ, tính bông lông, việc tầm phào - sự vô ích, sự không có hiệu quả, sự không đáng kể - tính loè loẹt, tính hào nhoáng - tính chất không có giá trị, tính chất vô dụng, tính chất không ra gì, tính chất không xứng đáng</t>
        </is>
      </c>
    </row>
    <row r="22253">
      <c r="A22253" t="inlineStr">
        <is>
          <t>Wertmarke</t>
        </is>
      </c>
      <c r="B22253" t="inlineStr"/>
      <c r="C22253" t="inlineStr"/>
      <c r="D22253" t="inlineStr">
        <is>
          <t>vé, cuống vé, phiếu, phiếu thưởng hiện vật, phiếu dự xổ số</t>
        </is>
      </c>
    </row>
    <row r="22254">
      <c r="A22254" t="inlineStr">
        <is>
          <t>Wertminderung</t>
        </is>
      </c>
      <c r="B22254" t="inlineStr"/>
      <c r="C22254" t="inlineStr"/>
      <c r="D22254" t="inlineStr">
        <is>
          <t>sự sụt giá, sự giảm giá, sự gièm pha, sự nói xấu, sự làm giảm giá trị, sự chê bai, sự coi khinh, sự đánh giá thấp</t>
        </is>
      </c>
    </row>
    <row r="22255">
      <c r="A22255" t="inlineStr">
        <is>
          <t>Wertsteigerung</t>
        </is>
      </c>
      <c r="B22255" t="inlineStr"/>
      <c r="C22255" t="inlineStr"/>
      <c r="D22255" t="inlineStr">
        <is>
          <t>sự đánh giá, sự đánh giá đúng, sự đánh giá cao, sự hiểu rõ giá trị, sự thấy rõ, sự nhân thức, sâu sắc, sự biết thưởng thức, sự biết đánh giá, sự cảm kích, sự nâng giá trị - sự phê phán</t>
        </is>
      </c>
    </row>
    <row r="22256">
      <c r="A22256" t="inlineStr">
        <is>
          <t>Wertung</t>
        </is>
      </c>
      <c r="B22256" t="inlineStr"/>
      <c r="C22256" t="inlineStr"/>
      <c r="D22256" t="inlineStr">
        <is>
          <t>sự định giá để đánh thuế, sự đánh giá, sự ước định, sự đánh thuế, mức định giá đánh thuế, thuế - sự ước lượng, sự định giá = die Wertung +</t>
        </is>
      </c>
    </row>
    <row r="22257">
      <c r="A22257" t="inlineStr">
        <is>
          <t>wertvoll</t>
        </is>
      </c>
      <c r="B22257" t="inlineStr"/>
      <c r="C22257" t="inlineStr"/>
      <c r="D22257" t="inlineStr">
        <is>
          <t>quý, quý giá, quý báu, cầu kỳ, kiểu cách, đài các, đẹp tuyệt, kỳ diệu, vĩ đại, khiếp, ghê gớm, ra trò, lắm, đại..., hết sức, vô cùng, khác thường... - có giá trị lớn, có thể đánh giá được, có thể định giá được = wertvoll +</t>
        </is>
      </c>
    </row>
    <row r="22258">
      <c r="A22258" t="inlineStr">
        <is>
          <t>Wertzuwachs</t>
        </is>
      </c>
      <c r="B22258" t="inlineStr"/>
      <c r="C22258" t="inlineStr"/>
      <c r="D22258" t="inlineStr">
        <is>
          <t>sự lớn dần lên, sự phát triển dần lên, sự bồi dần vào, phần bồi thêm, phần phát triển dần lên, sự tăng thêm</t>
        </is>
      </c>
    </row>
    <row r="22259">
      <c r="A22259" t="inlineStr">
        <is>
          <t>Werwolf</t>
        </is>
      </c>
      <c r="B22259" t="inlineStr"/>
      <c r="C22259" t="inlineStr"/>
      <c r="D22259" t="inlineStr">
        <is>
          <t>ma chó sói</t>
        </is>
      </c>
    </row>
    <row r="22260">
      <c r="A22260" t="inlineStr">
        <is>
          <t>Wesen</t>
        </is>
      </c>
      <c r="B22260" t="inlineStr"/>
      <c r="C22260" t="inlineStr"/>
      <c r="D22260" t="inlineStr">
        <is>
          <t>sinh vật, con người, sự tồn tại, sự sống, bản chất, thể chất - tính nết, tính cách, cá tính, đặc tính, đặc điểm, nét đặc sắc, chí khí, nghị lực, nhân vật, người lập dị, tên tuổi, danh tiếng, tiếng, giấy chứng nhận, chữ, nét chữ - loài vật, người, kẻ, kẻ dưới, tay sai, bộ hạ, rượu uytky, rượu mạnh - thực thể - tính chất &amp; ), thực chất, vật tồn tại, thực tế, nước hoa - sự ồn ào, sự om sòm, sự rối rít, sự nhăng nhít, sự nhặng xị, sự quan trọng hoá - lý do chính, nguyên nhân chính, ý chính - khí chất, tính khí, dũng khí, khí khái, khí phách, nhuệ khí, nhiệt tình, tính hăng hái, lòng can đảm - tự nhiên, thiên nhiên, tạo hoá, trạng thái tự nhiên, trạng thái nguyên thuỷ, tính, bản tính, loại, thứ, sức sống, chức năng tự nhiên, nhu cầu tự nhiên, nhựa - gã, anh chàng, thằng cha, mụ, ả..., bản thân, thân hình, vóc dáng, ngôi, pháp nhân, cá thể - chất, phẩm chất, phẩm chất ưu tú, tính chất hảo hạng, nét đặc biệt, năng lực, tài năng, đức tính, tính tốt, hạng, khuộc quiềm 6 lưu, tầng lớp trên, âm sắc, màu âm - tính chất thực sự = das rauhe Wesen + = das steife Wesen + = das kleine Wesen + = das servile Wesen + = das barsche Wesen + = das leblose Wesen + = das unfeine Wesen + = das schroffe Wesen + = das perverse Wesen + = das reizbare Wesen + = das vorlaute Wesen + = das mürrische Wesen + = das bäurische Wesen + = das viehische Wesen + = das göttliche Wesen + = das launische Wesen + = das kindliche Wesen + = das kindische Wesen + = das weibliche Wesen + = das linkische Wesen + = das männliche Wesen + = das störrische Wesen + = das krankhafte Wesen + = das feierliche Wesen + = das ätherische Wesen + = das kurzlebige Wesen + = das exaltierte Wesen + = das überspannte Wesen + = das knabenhafte Wesen + = das unmännliche Wesen + = das altrömische Wesen + = das tyrannische Wesen + = das knechtische Wesen + = das ungehobelte Wesen + = das verständige Wesen + = das affektierte Wesen + = das wählerische Wesen + = das ritterliche Wesen + = das stutzerhafte Wesen + = das possierliche Wesen + = das gebieterische Wesen + = das anspruchsvolle Wesen + = das geheimnisvolle Wesen + = das widerspenstige Wesen + = das vorsintflutliche Wesen + = weibliches Wesen zeigen + = ein ausgeglichenes Wesen haben +</t>
        </is>
      </c>
    </row>
    <row r="22261">
      <c r="A22261" t="inlineStr">
        <is>
          <t>wesenlos</t>
        </is>
      </c>
      <c r="B22261" t="inlineStr"/>
      <c r="C22261" t="inlineStr"/>
      <c r="D22261" t="inlineStr">
        <is>
          <t>vô hình, vô thể - không thực, không thực tế, h o huyền</t>
        </is>
      </c>
    </row>
    <row r="22262">
      <c r="A22262" t="inlineStr">
        <is>
          <t>Wesens</t>
        </is>
      </c>
      <c r="B22262" t="inlineStr"/>
      <c r="C22262" t="inlineStr"/>
      <c r="D22262" t="inlineStr">
        <is>
          <t>moi ruột, moi mất những phần cốt yếu</t>
        </is>
      </c>
    </row>
    <row r="22263">
      <c r="A22263" t="inlineStr">
        <is>
          <t>wesentlich</t>
        </is>
      </c>
      <c r="B22263" t="inlineStr"/>
      <c r="C22263" t="inlineStr"/>
      <c r="D22263" t="inlineStr">
        <is>
          <t>đáng kể, to tát, lớn, có vai vế, có thế lực quan trọng - cấu thành, lập thành, thành lập tổ chức, cơ bản chủ yếu - bốn nguyên tố, sức mạnh thiên nhiên, siêu phàm như sức mạnh thiên nhiên, nguyên tố, hợp thành, cốt yếu, cơ bản - bản chất, thực chất, cần thiết, thiết yếu, chủ yếu, tinh chất, tinh - cơ sở, gốc - quan trọng, trọng đại, trọng yếu, hệ trọng, có quyền thế, có thế lực, self-importance - tính toàn bộ, tính nguyên, cần cho tính toàn bộ, cần cho tính nguyên, toàn bộ, nguyên, tích phân - bên trong, ở bên trong - vật chất, thân thể, xác thịt, hữu hình, cụ thể - nhiều, lắm, hầu như - căn bản, cấp tiến - thật, có thật, có thực chất, thực tế, có giá trị thực sự, lớn lao, chắc chắn, chắc nịch, vạm vỡ, giàu có, có tài sản, trường vốn, vững về mặt tài chính, bổ, có chất - biểu hiện sự tồn tại, tồn tại riêng biệt, tồn tại độc lập, đặt và định quyền hạn nhiệm vụ - sống, cần cho sự sống, sống còn, nguy hiểm đến tính mạng, đầy sức sống, đầy nghị lực, sinh động</t>
        </is>
      </c>
    </row>
    <row r="22264">
      <c r="A22264" t="inlineStr">
        <is>
          <t>wesentlichen</t>
        </is>
      </c>
      <c r="B22264" t="inlineStr"/>
      <c r="C22264" t="inlineStr"/>
      <c r="D22264" t="inlineStr">
        <is>
          <t>cơ bản, về cơ bản - hầu hết, phần lớn, thường là, chủ yếu là - thực sự, thực tế, hầu như, gần như</t>
        </is>
      </c>
    </row>
    <row r="22265">
      <c r="A22265" t="inlineStr">
        <is>
          <t>Wesentlichste</t>
        </is>
      </c>
      <c r="B22265" t="inlineStr"/>
      <c r="C22265" t="inlineStr"/>
      <c r="D22265" t="inlineStr">
        <is>
          <t>phần dưới cùng, đáy, bụng tàu, tàu, mặt, đít, cơ sở, ngọn nguồn, bản chất, sức chịu đựng, sức dai</t>
        </is>
      </c>
    </row>
    <row r="22266">
      <c r="A22266" t="inlineStr">
        <is>
          <t>weshalb</t>
        </is>
      </c>
      <c r="B22266" t="inlineStr"/>
      <c r="C22266" t="inlineStr"/>
      <c r="D22266" t="inlineStr">
        <is>
          <t>tại sao, vì sao, sao!, thế nào! = weshalb? +</t>
        </is>
      </c>
    </row>
    <row r="22267">
      <c r="A22267" t="inlineStr">
        <is>
          <t>Wesir</t>
        </is>
      </c>
      <c r="B22267" t="inlineStr"/>
      <c r="C22267" t="inlineStr"/>
      <c r="D22267" t="inlineStr">
        <is>
          <t>tể tướng, vizia</t>
        </is>
      </c>
    </row>
    <row r="22268">
      <c r="A22268" t="inlineStr">
        <is>
          <t>Wespe</t>
        </is>
      </c>
      <c r="B22268" t="inlineStr"/>
      <c r="C22268" t="inlineStr"/>
      <c r="D22268" t="inlineStr">
        <is>
          <t>ong bắp cày - áo bào vàng, hoàng bào</t>
        </is>
      </c>
    </row>
    <row r="22269">
      <c r="A22269" t="inlineStr">
        <is>
          <t>wessen</t>
        </is>
      </c>
      <c r="B22269" t="inlineStr"/>
      <c r="C22269" t="inlineStr"/>
      <c r="D22269" t="inlineStr">
        <is>
          <t>của ai, của người mà, mà</t>
        </is>
      </c>
    </row>
    <row r="22270">
      <c r="A22270" t="inlineStr">
        <is>
          <t>West-</t>
        </is>
      </c>
      <c r="B22270" t="inlineStr"/>
      <c r="C22270" t="inlineStr"/>
      <c r="D22270" t="inlineStr">
        <is>
          <t>phía tây, của phưng tây</t>
        </is>
      </c>
    </row>
    <row r="22271">
      <c r="A22271" t="inlineStr">
        <is>
          <t>Weste</t>
        </is>
      </c>
      <c r="B22271" t="inlineStr"/>
      <c r="C22271" t="inlineStr"/>
      <c r="D22271" t="inlineStr">
        <is>
          <t>áo lót, áo gi lê - = die kugelsichere Weste + = eine weiße Weste haben +</t>
        </is>
      </c>
    </row>
    <row r="22272">
      <c r="A22272" t="inlineStr">
        <is>
          <t>Westen</t>
        </is>
      </c>
      <c r="B22272" t="inlineStr"/>
      <c r="C22272" t="inlineStr"/>
      <c r="D22272" t="inlineStr">
        <is>
          <t>hướng tây, phưng tây, phía tây, miền tây, các nước phưng tây, miền tây nước Mỹ, miền tây nước Anh, xứ Ê-cốt, xứ Ai-len, gió tây = nach Westen + = nach Westen zu + = vom Westen kommend +</t>
        </is>
      </c>
    </row>
    <row r="22273">
      <c r="A22273" t="inlineStr">
        <is>
          <t>Western</t>
        </is>
      </c>
      <c r="B22273" t="inlineStr"/>
      <c r="C22273" t="inlineStr"/>
      <c r="D22273" t="inlineStr">
        <is>
          <t>phim cao bồi - người miền tây, phim về đời sống những người chăn bò ở miền tây nước Mỹ</t>
        </is>
      </c>
    </row>
    <row r="22274">
      <c r="A22274" t="inlineStr">
        <is>
          <t>westlich</t>
        </is>
      </c>
      <c r="B22274" t="inlineStr"/>
      <c r="C22274" t="inlineStr"/>
      <c r="D22274" t="inlineStr">
        <is>
          <t>phương Tây, Tây Âu, Âu Mỹ - tây, về hướng tây, từ hướng tây - phía tây, của phưng tây - về phía tây = westlich + = genau westlich +</t>
        </is>
      </c>
    </row>
    <row r="22275">
      <c r="A22275" t="inlineStr">
        <is>
          <t>Westwind</t>
        </is>
      </c>
      <c r="B22275" t="inlineStr"/>
      <c r="C22275" t="inlineStr"/>
      <c r="D22275" t="inlineStr">
        <is>
          <t>gió tây, gió mát, gió hiu hiu, gió nhẹ, vải xêfia, áo thể thao, áo vận động viên = dem Westwind zugehörig +</t>
        </is>
      </c>
    </row>
    <row r="22276">
      <c r="A22276" t="inlineStr">
        <is>
          <t>weswegen</t>
        </is>
      </c>
      <c r="B22276" t="inlineStr"/>
      <c r="C22276" t="inlineStr"/>
      <c r="D22276" t="inlineStr">
        <is>
          <t>tại sao, vì sao, sao!, thế nào</t>
        </is>
      </c>
    </row>
    <row r="22277">
      <c r="A22277" t="inlineStr">
        <is>
          <t>Wettbewerb</t>
        </is>
      </c>
      <c r="B22277" t="inlineStr"/>
      <c r="C22277" t="inlineStr"/>
      <c r="D22277" t="inlineStr">
        <is>
          <t>sự cạnh tranh, sự tranh giành, cuộc thi, ) cuộc thi đấu, đọ sức - cuộc tranh luận, cuộc tranh cãi, trận đấu, trận giao tranh, cuộc chiến đấu, cuộc đấu tranh - sự thi đua, sự ganh đua, cạnh tranh = der Wettbewerb + = der Wettbewerb + = der unlautere Wettbewerb + = der allgemeine Wettbewerb + = einen Wettbewerb ausschreiben + = an einem Wettbewerb teilnehmen + = miteinander im Wettbewerb stehen + = mit jemandem im Wettbewerb stehen +</t>
        </is>
      </c>
    </row>
    <row r="22278">
      <c r="A22278" t="inlineStr">
        <is>
          <t>Wette</t>
        </is>
      </c>
      <c r="B22278" t="inlineStr"/>
      <c r="C22278" t="inlineStr"/>
      <c r="D22278" t="inlineStr">
        <is>
          <t>sự đánh cuộc, tiền đánh cuộc - sự vẫy, sự vỗ, sự run rẫy vì bị kích động, sự rung, sự đầu cơ vặt - = eine Wette machen + = eine Wette annehmen + = um die Wette laufen + = was gilt die Wette? + = eine Wette abschließen + = ich gehe jede Wette ein, daß + = eine ungleiche Wette eingehen + = mit jemandem um die Wette laufen +</t>
        </is>
      </c>
    </row>
    <row r="22279">
      <c r="A22279" t="inlineStr">
        <is>
          <t>Wetteifer</t>
        </is>
      </c>
      <c r="B22279" t="inlineStr"/>
      <c r="C22279" t="inlineStr"/>
      <c r="D22279" t="inlineStr">
        <is>
          <t>sự thi đua, sự ganh đua, cạnh tranh - sự cạnh tranh, sự kình địch, sự tranh tài, sự đua tài</t>
        </is>
      </c>
    </row>
    <row r="22280">
      <c r="A22280" t="inlineStr">
        <is>
          <t>wetteifern</t>
        </is>
      </c>
      <c r="B22280" t="inlineStr"/>
      <c r="C22280" t="inlineStr"/>
      <c r="D22280" t="inlineStr">
        <is>
          <t>đua tranh, ganh đua, cạnh tranh = wetteifern + = wetteifern + = wetteifern + = wetteifern mit +</t>
        </is>
      </c>
    </row>
    <row r="22281">
      <c r="A22281" t="inlineStr">
        <is>
          <t>wetteifernd</t>
        </is>
      </c>
      <c r="B22281" t="inlineStr"/>
      <c r="C22281" t="inlineStr"/>
      <c r="D22281" t="inlineStr">
        <is>
          <t>đối địch, kình địch, cạnh tranh - ganh đua, thi đua = wetteifernd +</t>
        </is>
      </c>
    </row>
    <row r="22282">
      <c r="A22282" t="inlineStr">
        <is>
          <t>Wetteinsatz</t>
        </is>
      </c>
      <c r="B22282" t="inlineStr"/>
      <c r="C22282" t="inlineStr"/>
      <c r="D22282" t="inlineStr">
        <is>
          <t>sự đánh cuộc, tiền đánh cuộc - cộc, cọc, cọc trói, để thiếu sống, sự bị thiêu sống, đe nhỏ, cuộc thi có đánh cược, tiền đánh cược, tiền được cược, nguyên tắc, tiền đóng góp, tiền dấn vốn</t>
        </is>
      </c>
    </row>
    <row r="22283">
      <c r="A22283" t="inlineStr">
        <is>
          <t>wetten</t>
        </is>
      </c>
      <c r="B22283" t="inlineStr"/>
      <c r="C22283" t="inlineStr"/>
      <c r="D22283" t="inlineStr">
        <is>
          <t>xếp, để, đặt, sắp đặt, bố trí, bày, bày biện, làm xẹp xuống, làm lắng xuống, làm mất, làm hết, làm rạp xuống, phá hỏng, đặt vào, dẫn đến, đưa đến, trình bày, đưa ra, quy, đỗ, bắt phải chịu - đánh, trải lên, phủ lên, giáng, đánh cược, hướng về phía, đẻ, ăn nằm với, giao hợp với, nằm, đẻ trứng = wetten + = wetten + = wetten + = wetten, daß nicht +</t>
        </is>
      </c>
    </row>
    <row r="22284">
      <c r="A22284" t="inlineStr">
        <is>
          <t>Wettende</t>
        </is>
      </c>
      <c r="B22284" t="inlineStr"/>
      <c r="C22284" t="inlineStr"/>
      <c r="D22284" t="inlineStr">
        <is>
          <t>người giúp đỡ, người ủng hộ - người trên, người hơn, thế lợi hơn, người đánh cuộc, người đánh cá</t>
        </is>
      </c>
    </row>
    <row r="22285">
      <c r="A22285" t="inlineStr">
        <is>
          <t>Wetteransager</t>
        </is>
      </c>
      <c r="B22285" t="inlineStr"/>
      <c r="C22285" t="inlineStr"/>
      <c r="D22285" t="inlineStr">
        <is>
          <t>nhà khí tượng học</t>
        </is>
      </c>
    </row>
    <row r="22286">
      <c r="A22286" t="inlineStr">
        <is>
          <t>Wetterdach</t>
        </is>
      </c>
      <c r="B22286" t="inlineStr"/>
      <c r="C22286" t="inlineStr"/>
      <c r="D22286" t="inlineStr">
        <is>
          <t>lều một mái, nhà kho, mái nhà, chái, dãy phòng ở trên mái bằng</t>
        </is>
      </c>
    </row>
    <row r="22287">
      <c r="A22287" t="inlineStr">
        <is>
          <t>Wetterdienst</t>
        </is>
      </c>
      <c r="B22287" t="inlineStr"/>
      <c r="C22287" t="inlineStr"/>
      <c r="D22287">
        <f> der Wetterdienst +</f>
        <v/>
      </c>
    </row>
    <row r="22288">
      <c r="A22288" t="inlineStr">
        <is>
          <t>Wetterfahne</t>
        </is>
      </c>
      <c r="B22288" t="inlineStr"/>
      <c r="C22288" t="inlineStr"/>
      <c r="D22288" t="inlineStr">
        <is>
          <t>chong chóng gió, cánh, cánh quạt, cánh đuôi - chong chóng gió weather-vane), người hay thay đổi ý kiến, người hay xoay chiều</t>
        </is>
      </c>
    </row>
    <row r="22289">
      <c r="A22289" t="inlineStr">
        <is>
          <t>Wetterglas</t>
        </is>
      </c>
      <c r="B22289" t="inlineStr"/>
      <c r="C22289" t="inlineStr"/>
      <c r="D22289" t="inlineStr">
        <is>
          <t>phong vũ biểu, cái đo khí áp</t>
        </is>
      </c>
    </row>
    <row r="22290">
      <c r="A22290" t="inlineStr">
        <is>
          <t>Wetterhahn</t>
        </is>
      </c>
      <c r="B22290" t="inlineStr"/>
      <c r="C22290" t="inlineStr"/>
      <c r="D22290" t="inlineStr">
        <is>
          <t>chong chóng gió, cánh, cánh quạt, cánh đuôi - chong chóng gió weather-vane), người hay thay đổi ý kiến, người hay xoay chiều</t>
        </is>
      </c>
    </row>
    <row r="22291">
      <c r="A22291" t="inlineStr">
        <is>
          <t>wetterhart</t>
        </is>
      </c>
      <c r="B22291" t="inlineStr"/>
      <c r="C22291" t="inlineStr"/>
      <c r="D22291" t="inlineStr">
        <is>
          <t>lộng gió, sạm nắng, dày dạn phong sương, hỏng nát vì mưa gió = wetterhart +</t>
        </is>
      </c>
    </row>
    <row r="22292">
      <c r="A22292" t="inlineStr">
        <is>
          <t>Wetterkunde</t>
        </is>
      </c>
      <c r="B22292" t="inlineStr"/>
      <c r="C22292" t="inlineStr"/>
      <c r="D22292" t="inlineStr">
        <is>
          <t>khí tượng học</t>
        </is>
      </c>
    </row>
    <row r="22293">
      <c r="A22293" t="inlineStr">
        <is>
          <t>Wetterleuchten</t>
        </is>
      </c>
      <c r="B22293" t="inlineStr"/>
      <c r="C22293" t="inlineStr"/>
      <c r="D22293" t="inlineStr">
        <is>
          <t>chất cháy</t>
        </is>
      </c>
    </row>
    <row r="22294">
      <c r="A22294" t="inlineStr">
        <is>
          <t>wettern</t>
        </is>
      </c>
      <c r="B22294" t="inlineStr"/>
      <c r="C22294" t="inlineStr"/>
      <c r="D22294" t="inlineStr">
        <is>
          <t>nổi sấm, sấm động, ầm ầm như sấm, la lối, nạt nộ, chửa mắng = wettern +</t>
        </is>
      </c>
    </row>
    <row r="22295">
      <c r="A22295" t="inlineStr">
        <is>
          <t>Wetterstrecke</t>
        </is>
      </c>
      <c r="B22295" t="inlineStr"/>
      <c r="C22295" t="inlineStr"/>
      <c r="D22295" t="inlineStr">
        <is>
          <t>chiến tranh bằng không quân</t>
        </is>
      </c>
    </row>
    <row r="22296">
      <c r="A22296" t="inlineStr">
        <is>
          <t>Wetterwarte</t>
        </is>
      </c>
      <c r="B22296" t="inlineStr"/>
      <c r="C22296" t="inlineStr"/>
      <c r="D22296">
        <f> die Wetterwarte +</f>
        <v/>
      </c>
    </row>
    <row r="22297">
      <c r="A22297" t="inlineStr">
        <is>
          <t>Wettgeld</t>
        </is>
      </c>
      <c r="B22297" t="inlineStr"/>
      <c r="C22297" t="inlineStr"/>
      <c r="D22297" t="inlineStr">
        <is>
          <t>chạy làng, không làm tròn nhiệm vụ</t>
        </is>
      </c>
    </row>
    <row r="22298">
      <c r="A22298" t="inlineStr">
        <is>
          <t>Wettkampf</t>
        </is>
      </c>
      <c r="B22298" t="inlineStr"/>
      <c r="C22298" t="inlineStr"/>
      <c r="D22298" t="inlineStr">
        <is>
          <t>sự cạnh tranh, sự tranh giành, cuộc thi, ) cuộc thi đấu, đọ sức - sự việc, sự kiện, sự kiện quan trọng, cuộc đấu, trường hợp, khả năng có thể xảy ra, kết quả, hậu quả - diêm, ngòi, cuộc thi đấu, địch thủ, đối thủ, người ngang tài, người ngang sức, cái xứng nhau, cái hợp nhau, sự kết hôn, hôn nhân, đám - cuộc đấu thương trên ngựa tourney) = der Wettkampf + = vom Wettkampf zurücktreten +</t>
        </is>
      </c>
    </row>
    <row r="22299">
      <c r="A22299" t="inlineStr">
        <is>
          <t>Wettlauf</t>
        </is>
      </c>
      <c r="B22299" t="inlineStr"/>
      <c r="C22299" t="inlineStr"/>
      <c r="D22299" t="inlineStr">
        <is>
          <t>cuộc chạy đua, sự chạy, sự vậm hành, sự chảy, sự buôn lậu, sự phá vòng vây, sự quản lý, sự trông nom, sự điều khiển = der Wettlauf +</t>
        </is>
      </c>
    </row>
    <row r="22300">
      <c r="A22300" t="inlineStr">
        <is>
          <t>wettmachen</t>
        </is>
      </c>
      <c r="B22300" t="inlineStr"/>
      <c r="C22300" t="inlineStr"/>
      <c r="D22300">
        <f> wettmachen +</f>
        <v/>
      </c>
    </row>
    <row r="22301">
      <c r="A22301" t="inlineStr">
        <is>
          <t>Wettrennen</t>
        </is>
      </c>
      <c r="B22301" t="inlineStr"/>
      <c r="C22301" t="inlineStr"/>
      <c r="D22301" t="inlineStr">
        <is>
          <t>nòi, chủng tộc, nòi người, loài, giống, dòng, giòng giống, loại, giới, hạng, rễ, rễ gừng, củ gừng, cuộc đua, cuộc chạy đua, cuộc đua ngựa, dòng nước lũ, dòng nước chảy xiết, sông đào dẫn nước - con kênh, cuộc đời, đời người, sự vận hành, vòng ổ trục, vòng ổ bi = am Wettrennen teilnehmen +</t>
        </is>
      </c>
    </row>
    <row r="22302">
      <c r="A22302" t="inlineStr">
        <is>
          <t>wettrennen</t>
        </is>
      </c>
      <c r="B22302" t="inlineStr"/>
      <c r="C22302" t="inlineStr"/>
      <c r="D22302" t="inlineStr">
        <is>
          <t>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t>
        </is>
      </c>
    </row>
    <row r="22303">
      <c r="A22303" t="inlineStr">
        <is>
          <t>Wettsegeln</t>
        </is>
      </c>
      <c r="B22303" t="inlineStr"/>
      <c r="C22303" t="inlineStr"/>
      <c r="D22303" t="inlineStr">
        <is>
          <t>cuộc đua thuyền</t>
        </is>
      </c>
    </row>
    <row r="22304">
      <c r="A22304" t="inlineStr">
        <is>
          <t>Wettstreit</t>
        </is>
      </c>
      <c r="B22304" t="inlineStr"/>
      <c r="C22304" t="inlineStr"/>
      <c r="D22304" t="inlineStr">
        <is>
          <t>sự cạnh tranh, sự tranh giành, cuộc thi, ) cuộc thi đấu, đọ sức - sự cãi nhau, sự tranh luận, sự tranh chấp, sự bất hoà, sự ganh đua, sự đua tranh, luận điểm, luận điệu - cuộc tranh luận, cuộc tranh cãi, trận đấu, trận giao tranh, cuộc chiến đấu, cuộc đấu tranh - cuộc đánh nhau, cuộc đấm nhau, cuộc ẩu đả = sich mit jemandem im Wettstreit messen +</t>
        </is>
      </c>
    </row>
    <row r="22305">
      <c r="A22305" t="inlineStr">
        <is>
          <t>Wetzen</t>
        </is>
      </c>
      <c r="B22305" t="inlineStr"/>
      <c r="C22305" t="inlineStr"/>
      <c r="D22305" t="inlineStr">
        <is>
          <t>sự mài, miếng khai vị, ngụm</t>
        </is>
      </c>
    </row>
    <row r="22306">
      <c r="A22306" t="inlineStr">
        <is>
          <t>wetzen</t>
        </is>
      </c>
      <c r="B22306" t="inlineStr"/>
      <c r="C22306" t="inlineStr"/>
      <c r="D22306" t="inlineStr">
        <is>
          <t>xay, tán, nghiền, mài, giũa, xát, đàn áp, áp bức, đè nén, quay cối xay cà phê, bắt làm việc cật lực, nhồi nhét - mài bằng đá mài - vót cho nhọn, mài sắc, làm tăng thêm, làm trầm trọng thêm, làm sâu sắc thêm, đánh dấu thăng - kích thích, gợi = wetzen +</t>
        </is>
      </c>
    </row>
    <row r="22307">
      <c r="A22307" t="inlineStr">
        <is>
          <t>Wetzstein</t>
        </is>
      </c>
      <c r="B22307" t="inlineStr"/>
      <c r="C22307" t="inlineStr"/>
      <c r="D22307" t="inlineStr">
        <is>
          <t>đá mài, bánh mài - vật kích thích tinh thần</t>
        </is>
      </c>
    </row>
    <row r="22308">
      <c r="A22308" t="inlineStr">
        <is>
          <t>Whist</t>
        </is>
      </c>
      <c r="B22308" t="inlineStr"/>
      <c r="C22308" t="inlineStr"/>
      <c r="D22308" t="inlineStr">
        <is>
          <t>bản nhạc diễn đơn, điệu nhạc diễn đơn, bè diễn đơn, bài đơn ca, lối chơi bài xôlô, chuyến bay một mình</t>
        </is>
      </c>
    </row>
    <row r="22309">
      <c r="A22309" t="inlineStr">
        <is>
          <t>wichsen</t>
        </is>
      </c>
      <c r="B22309" t="inlineStr"/>
      <c r="C22309" t="inlineStr"/>
      <c r="D22309" t="inlineStr">
        <is>
          <t>đánh bóng, làm cho láng, làm cho lịch sự, làm cho thanh nhâ, làm cho tao nhã động tính từ quá khứ), bóng lên</t>
        </is>
      </c>
    </row>
    <row r="22310">
      <c r="A22310" t="inlineStr">
        <is>
          <t>Wicht</t>
        </is>
      </c>
      <c r="B22310" t="inlineStr"/>
      <c r="C22310" t="inlineStr"/>
      <c r="D22310">
        <f> der kleine Wicht +</f>
        <v/>
      </c>
    </row>
    <row r="22311">
      <c r="A22311" t="inlineStr">
        <is>
          <t>Wichtel</t>
        </is>
      </c>
      <c r="B22311" t="inlineStr"/>
      <c r="C22311" t="inlineStr"/>
      <c r="D22311" t="inlineStr">
        <is>
          <t>châm ngôn, thần lùn giữ của</t>
        </is>
      </c>
    </row>
    <row r="22312">
      <c r="A22312" t="inlineStr">
        <is>
          <t>wichtig</t>
        </is>
      </c>
      <c r="B22312" t="inlineStr"/>
      <c r="C22312" t="inlineStr"/>
      <c r="D22312" t="inlineStr">
        <is>
          <t>to, lớn, bụng to, có mang, có chửa, quan trọng, hào hiệp, phóng khoáng, rộng lượng, huênh hoang, khoác lác, ra vẻ quan trọng, với vẻ quan trọng, huênh hoang khoác lác - rất quan trọng, rất lớn, hùng vĩ, uy nghi, trang nghiêm, huy hoàng, cao quý, cao thượng, trang trọng, bệ vệ, vĩ đại, cừ khôi, xuất chúng, lỗi lạc, ưu tú, tuyệt, hay, đẹp, chính, lơn, tổng quát - nghiêm nghị, từ tốn, nghiêm trọng, trầm trọng, sạm, tối, trầm, huyền - to lớn, hết sức, rất, ca cả, tuyệt hay, thật là thú vị, giỏi, thạo cừ, hiểu rõ, hiểu tường tận, thân - cao, cao giá, đắt, trọng, tối cao, cao cấp, thượng, trên, cao cả, mạnh, dữ dội, mãnh liệt, giận dữ, sang trọng, xa hoa, kiêu kỳ, kiêu căng, hách dịch, vui vẻ phấn khởi, hăng hái, dũng cảm, cực đoan - hơi có mùi, hơi ôi, đúng giữa, đến lúc, ngà ngà say, ở mức độ cao, mạnh mẽ - trọng đại, trọng yếu, hệ trọng, có quyền thế, có thế lực, self-importance - quan trong - cần, cần thiết, thiết yếu, tất nhiên, tất yếu - đứng đắn, nghiêm trang, không thể coi thường được, nặng, đáng sợ, đáng gờm, thành thật, thật sự, không đùa, tôn giáo, đạo lý - vững, có sức thuyết phục, đanh thép, có uy thế lớn, có nh hưởng lớn, chắc, nặng nề, chồng chất = wichtig + = wichtig tun + = sehr wichtig + = es ist wichtig + = äußerst wichtig + = nicht sehr wichtig + = sich wichtig machen + = er kommt sich wichtig vor +</t>
        </is>
      </c>
    </row>
    <row r="22313">
      <c r="A22313" t="inlineStr">
        <is>
          <t>Wichtigkeit</t>
        </is>
      </c>
      <c r="B22313" t="inlineStr"/>
      <c r="C22313" t="inlineStr"/>
      <c r="D22313" t="inlineStr">
        <is>
          <t>sự liên quan tới, sự dính líu tới, lợi, lợi lộc, phần, cổ phần, việc, chuyện phải lo, sự lo lắng, sự lo âu, sự lo ngại, sự quan tâm, hãng buôn, xí nghiệp, công việc kinh doanh, cái - vật - tầm quan trọng - sự cân nhắc, sự suy xét, sự nghiên cứu, sự suy nghĩ, sự để ý, sự lưu ý, sự tôn kính, sự kính trọng, sự đền bù, sự đền đáp, sự bồi thường, tiền thưởng, tiền công, cớ, lý do - lý, sự quan trọng - sự hút, sự hấp dẫn, trọng lực, trọng lượng, vẻ nghiêm trang, vẻ nghiêm nghị, tính nghiêm trọng, tính trầm trọng - sự to lớn, sự cao quý, sự cao cả, sự cao thượng, tính lớn lao, tính vĩ đại, tính quan trọng, tính trọng đại - sự nhập, sự nhập khẩu, số nhiều) hàng nhập, hàng nhập khẩu, ý nghĩa, nội dung - quyền thế, thế lực - tầm lớn, độ lớn, lượng, tính chất trọng đại - đồng Mác, dấu, nhãn, nhãn hiệu, vết, lằn, bớt, đốm, lang, dấu chữ thập, đích, mục đích, mục tiêu &amp; ), chứng cớ, biểu hiện, danh vọng, danh tiếng, mức, tiêu chuẩn, trình độ, điểm, điểm số - tính vật chất, tính hữu tình, thực chất, tính cần thiết - chất, vật chất, đề, chủ đề, vật phẩm, chuyện, điều, sự kiện, vấn đề, việc quan trọng, chuyện quan trọng, số ước lượng, khoảng độ, nguyên nhân, lẽ, cơ hội, mủ - chốc, lúc, lát, tính trọng yếu, Mômen - tính chất quan trong, tính chất trọng yếu - người có danh vọng, người có địa vị uy quyền, tính chất trứ danh, tính chất lớn lao, tính chất to tát, tính chất quan trọng, sự tần tảo - tình trạng lồi lên, tình trạng nhô lên, chỗ lồi lên, chỗ nhô lên, sự chú ý đặc biệt, sự nổi bật, sự xuất chúng, sự lỗi lạc - tính chất đứng đắn, tính chất nghiêm trang, tính chất hệ trọng, tính chất nghiêm trọng, tính chất trầm trọng, tính chất nặng, tính chất thành thật, tính chất thật sự - sự đáng chú ý - sức nặng, cái chặn, qu cân, qu lắc, cân, hạng, tạ, sự nặng, sự đầy, ti trọng, trọng lượng riêng, sức thuyết phục, tác dụng, nh hưởng = von Wichtigkeit sein +</t>
        </is>
      </c>
    </row>
    <row r="22314">
      <c r="A22314" t="inlineStr">
        <is>
          <t>Wichtigste</t>
        </is>
      </c>
      <c r="B22314" t="inlineStr"/>
      <c r="C22314" t="inlineStr"/>
      <c r="D22314" t="inlineStr">
        <is>
          <t>phần dưới cùng, đáy, bụng tàu, tàu, mặt, đít, cơ sở, ngọn nguồn, bản chất, sức chịu đựng, sức dai - = das Wichtigste zuerst + = es ist das Wichtigste + = Ich teilte ihm das Wichtigste mit. +</t>
        </is>
      </c>
    </row>
    <row r="22315">
      <c r="A22315" t="inlineStr">
        <is>
          <t>wichtigtuend</t>
        </is>
      </c>
      <c r="B22315" t="inlineStr"/>
      <c r="C22315" t="inlineStr"/>
      <c r="D22315" t="inlineStr">
        <is>
          <t>theo nghi thức, trọng thể, long trọng, trang nghiêm, uy nghi, uy nghiêm, nghiêm trang, nghiêm nghị, khoan thai</t>
        </is>
      </c>
    </row>
    <row r="22316">
      <c r="A22316" t="inlineStr">
        <is>
          <t>Wichtigtuer</t>
        </is>
      </c>
      <c r="B22316" t="inlineStr"/>
      <c r="C22316" t="inlineStr"/>
      <c r="D22316" t="inlineStr">
        <is>
          <t>beadle, công chức nhỏ vênh vang tự mãn - sự ồn ào, sự om sòm, sự rối rít, sự nhăng nhít, sự nhặng xị, sự quan trọng hoá - vẻ hoa lệ, vẻ tráng lệ, vẻ phô trương long trọng, tính hoa mỹ, tính khoa trương, tính kêu mà rỗng, thái độ vênh vang, tính tự cao tự đại - ống tiêm, tia nước, squirt-gun, oắt con ngạo nghễ</t>
        </is>
      </c>
    </row>
    <row r="22317">
      <c r="A22317" t="inlineStr">
        <is>
          <t>Wichtigtuerei</t>
        </is>
      </c>
      <c r="B22317" t="inlineStr"/>
      <c r="C22317" t="inlineStr"/>
      <c r="D22317" t="inlineStr">
        <is>
          <t>lời nói khoác, sự khoe khoang, niềm tự kiêu, niềm kiêu hãnh, khoe khoang, khoác lác, tự kiêu, lấy làm kiêu hãnh - sự phô trương</t>
        </is>
      </c>
    </row>
    <row r="22318">
      <c r="A22318" t="inlineStr">
        <is>
          <t>Wicke</t>
        </is>
      </c>
      <c r="B22318" t="inlineStr"/>
      <c r="C22318" t="inlineStr"/>
      <c r="D22318" t="inlineStr">
        <is>
          <t>cây đậu hoa - đậu tằm, bì</t>
        </is>
      </c>
    </row>
    <row r="22319">
      <c r="A22319" t="inlineStr">
        <is>
          <t>Wickel</t>
        </is>
      </c>
      <c r="B22319" t="inlineStr"/>
      <c r="C22319" t="inlineStr"/>
      <c r="D22319" t="inlineStr">
        <is>
          <t>vạt áo, vạt váy, lòng, dái tai, thung, vật phủ, vòng dây, vòng chỉ, vòng chạy, vòng đua, tấm nối half lap), đá mài, cái liềm, cái tớp, thức ăn lỏng, tiếng vỗ bập bềnh</t>
        </is>
      </c>
    </row>
    <row r="22320">
      <c r="A22320" t="inlineStr">
        <is>
          <t>Wickelgamasche</t>
        </is>
      </c>
      <c r="B22320" t="inlineStr"/>
      <c r="C22320" t="inlineStr"/>
      <c r="D22320" t="inlineStr">
        <is>
          <t>xà cạp</t>
        </is>
      </c>
    </row>
    <row r="22321">
      <c r="A22321" t="inlineStr">
        <is>
          <t>Wickelkern</t>
        </is>
      </c>
      <c r="B22321" t="inlineStr"/>
      <c r="C22321" t="inlineStr"/>
      <c r="D22321" t="inlineStr">
        <is>
          <t>trục bánh xe, moayơ, trung tâm, hubby</t>
        </is>
      </c>
    </row>
    <row r="22322">
      <c r="A22322" t="inlineStr">
        <is>
          <t>Wickelkind</t>
        </is>
      </c>
      <c r="B22322" t="inlineStr"/>
      <c r="C22322" t="inlineStr"/>
      <c r="D22322" t="inlineStr">
        <is>
          <t>đứa bé mới sinh, trẻ thơ, người tính trẻ con, nhỏ, xinh xinh, người yêu, con gái</t>
        </is>
      </c>
    </row>
    <row r="22323">
      <c r="A22323" t="inlineStr">
        <is>
          <t>wickeln</t>
        </is>
      </c>
      <c r="B22323" t="inlineStr"/>
      <c r="C22323" t="inlineStr"/>
      <c r="D22323" t="inlineStr">
        <is>
          <t>uốn, uốn quăn, làm xoăn, quăn, xoắn, cuộn - lăn, vần, cuốn, quấn, đọc rung lên, đọc sang sảng, hát ngân vang, cán, làm cho cuồn cuộn, quay quanh, lăn mình, + on, by) trôi đi, trôi qua, chạy, đi xe, chảy cuồn cuộn, chảy, tròng trành - đi lắc lư, rền, đổ hồi, cán được, lộn vòng - vặn, xe, bện, kết, nhăn, làm méo, làm trẹo, làm cho sái, đánh xoáy, bóp méo, làm sai đi, xuyên tạc, lách, len lỏi, đi vòng vèo, xoắn lại, cuộn lại, quằn quại, oằn oại, vặn vẹo mình, trật, sái - lượn vòng, uốn khúc quanh co, len - bọc bằng dây sắt, buộc bằng dây sắt, chăng lưới thép, xỏ vào dây thép, bẫy bằng dây thép, đánh điện, mắc điện, bắt điện = wickeln + = wickeln + = wickeln +</t>
        </is>
      </c>
    </row>
    <row r="22324">
      <c r="A22324" t="inlineStr">
        <is>
          <t>Wicklung</t>
        </is>
      </c>
      <c r="B22324" t="inlineStr"/>
      <c r="C22324" t="inlineStr"/>
      <c r="D22324" t="inlineStr">
        <is>
          <t>cuộn, vòng, mớ tóc quăn, ống xoắn ruột gà, sự thăng trầm, sóng gió</t>
        </is>
      </c>
    </row>
    <row r="22325">
      <c r="A22325" t="inlineStr">
        <is>
          <t>Widder</t>
        </is>
      </c>
      <c r="B22325" t="inlineStr"/>
      <c r="C22325" t="inlineStr"/>
      <c r="D22325" t="inlineStr">
        <is>
          <t>cung Bạch dương, chòm sao Bạch dương = der Widder +</t>
        </is>
      </c>
    </row>
    <row r="22326">
      <c r="A22326" t="inlineStr">
        <is>
          <t>wider</t>
        </is>
      </c>
      <c r="B22326" t="inlineStr"/>
      <c r="C22326" t="inlineStr"/>
      <c r="D22326" t="inlineStr">
        <is>
          <t>thuận và chống, tán thành và phản đối</t>
        </is>
      </c>
    </row>
    <row r="22327">
      <c r="A22327" t="inlineStr">
        <is>
          <t>widerfahren</t>
        </is>
      </c>
      <c r="B22327" t="inlineStr"/>
      <c r="C22327" t="inlineStr"/>
      <c r="D22327" t="inlineStr">
        <is>
          <t>xảy đến, xảy ra</t>
        </is>
      </c>
    </row>
    <row r="22328">
      <c r="A22328" t="inlineStr">
        <is>
          <t>Widerhaken</t>
        </is>
      </c>
      <c r="B22328" t="inlineStr"/>
      <c r="C22328" t="inlineStr"/>
      <c r="D22328" t="inlineStr">
        <is>
          <t>ngựa bác ri), bồ câu bác ri), ngạnh, râu, gai, tơ, lời nói châm chọc, lời nói chua cay, mụn mọc dưới lưỡi - râu hạt thóc... - cái móc, cái mác, bản lề cửa, cái neo, lưỡi câu fish hook), lưỡi liềm, lưỡi hái, dao quắm, cú đấm móc, cú đánh nhẹ sang tría, cú hất móc về đằng sau, mũi đất, khúc cong, cạm bẫy = mit Widerhaken + = mit Widerhaken versehen +</t>
        </is>
      </c>
    </row>
    <row r="22329">
      <c r="A22329" t="inlineStr">
        <is>
          <t>Widerhall</t>
        </is>
      </c>
      <c r="B22329" t="inlineStr"/>
      <c r="C22329" t="inlineStr"/>
      <c r="D22329" t="inlineStr">
        <is>
          <t>tiếng dội, tiếng vang, sự bắt chước mù quáng, người bắt chước mù quáng, người ủng hộ mù quáng, thể thơ liên hoàn, ám hiệu cho đồng bọn - sự phản tác dụng, sự phản ứng lại, phản ứng, sự phản động, sự phản công, sự đánh trả lại - sự dội lại, âm vang, tiếng vọng, tác động trở lại, hậu quả - tiếng âm vang, sự dội tiếng, cộng hưởng - sự trả lời, sự đáp lại, sự hưởng ứng, vận động phản ứng lại, responsory = großen Widerhall finden +</t>
        </is>
      </c>
    </row>
    <row r="22330">
      <c r="A22330" t="inlineStr">
        <is>
          <t>widerhallen</t>
        </is>
      </c>
      <c r="B22330" t="inlineStr"/>
      <c r="C22330" t="inlineStr"/>
      <c r="D22330" t="inlineStr">
        <is>
          <t>vang âm, dội tiếng, cộng hưởng - dội lại, vang lại, phản chiếu, phản xạ, có ảnh hưởng dội lại, tác động đến, nảy lại = widerhallen + = widerhallen +</t>
        </is>
      </c>
    </row>
    <row r="22331">
      <c r="A22331" t="inlineStr">
        <is>
          <t>widerhallend</t>
        </is>
      </c>
      <c r="B22331" t="inlineStr"/>
      <c r="C22331" t="inlineStr"/>
      <c r="D22331" t="inlineStr">
        <is>
          <t>âm vang, dội tiếng, cộng hưởng - dội lại, vang lại, phản chiếu, phản xạ</t>
        </is>
      </c>
    </row>
    <row r="22332">
      <c r="A22332" t="inlineStr">
        <is>
          <t>Widerlager</t>
        </is>
      </c>
      <c r="B22332" t="inlineStr"/>
      <c r="C22332" t="inlineStr"/>
      <c r="D22332" t="inlineStr">
        <is>
          <t>giới hạn, biên giới, chỗ tiếp giáp, tường chống, trụ chống, trụ đá</t>
        </is>
      </c>
    </row>
    <row r="22333">
      <c r="A22333" t="inlineStr">
        <is>
          <t>widerlegbar</t>
        </is>
      </c>
      <c r="B22333" t="inlineStr"/>
      <c r="C22333" t="inlineStr"/>
      <c r="D22333" t="inlineStr">
        <is>
          <t>có thể bác, có thể bẻ lại</t>
        </is>
      </c>
    </row>
    <row r="22334">
      <c r="A22334" t="inlineStr">
        <is>
          <t>widerlegen</t>
        </is>
      </c>
      <c r="B22334" t="inlineStr"/>
      <c r="C22334" t="inlineStr"/>
      <c r="D22334" t="inlineStr">
        <is>
          <t>bác bỏ, chưng minh là sai - chứng minh là sai, nhân chứng - làm giả, giả mạo, xuyên tạc, bóp méo, làm sai lệch, chứng minh là không có căn cứ - phủ nhận, phủ định, cự tuyệt, phản đối, chống lại, làm thành vô hiệu - bác, từ chối - bẻ lại = widerlegen +</t>
        </is>
      </c>
    </row>
    <row r="22335">
      <c r="A22335" t="inlineStr">
        <is>
          <t>Widerlegung</t>
        </is>
      </c>
      <c r="B22335" t="inlineStr"/>
      <c r="C22335" t="inlineStr"/>
      <c r="D22335" t="inlineStr">
        <is>
          <t>sự bác bỏ, sự chứng minh là sai - phản chứng - sự công kích, sự bài bác, đặt thành vấn đề nghi ngờ, nghi vấn - sự từ chối, sự cự tuyệt - sự bác, sự bẻ lại, lời bác, lời bẻ lại</t>
        </is>
      </c>
    </row>
    <row r="22336">
      <c r="A22336" t="inlineStr">
        <is>
          <t>widerlich</t>
        </is>
      </c>
      <c r="B22336" t="inlineStr"/>
      <c r="C22336" t="inlineStr"/>
      <c r="D22336" t="inlineStr">
        <is>
          <t>ghê tởm, đáng ghét, trái với, mâu thuẫn với, không hợp với, ghét cay ghét đắng - mật, có nhiều mật, mắc bệnh nhiều mật, hay gắt, bẳn tính, dễ cáu - làm ghê tởm, làm kinh tởm - khó chịu - - quá đáng, thái quá, đê tiện, ngấy tởm - làm cho người ta không ưa - bẩn thỉu, dơ dáy, kinh tởm, làm buồn nôn, tục tĩu, thô tục, xấu xa, ô trọc, dâm ô, xấu, làm bực mình, cáu kỉnh, giận dữ, ác, hiểm - tanh tưởi, làm nôn mửa, tởm, gớm, gớm guốc, đáng ghê - độc hại cho sức khoẻ, hôi thối - xúc phạm, làm mất lòng, làm nhục, sỉ nhục, chướng tai gai mắt, hôi hám, tấn công, công kích - - có khuynh hướng đẩy ra, có ý cự tuyệt, có ý khước từ, làm khó chịu, làm tởm, không thấn nước - ghét, không ưa, chống lại, ngang bướng, mau thuẫn với, xung khắc với - chống, kháng cự, đẩy, lạnh lùng, xa cách - làm lợm giọng, làm chán nản, làm thất vọng - hay ốm, có vẻ ốm yếu, đau yếu, gầy yếu, xanh, xanh xao, độc, tanh, uỷ mị, ẻo lả, ốm yếu - lấy làm buồn, lấy làm tiếc, lấy làm phiền, đáng buồn, tồi tàn, thiểu não = widerlich laut +</t>
        </is>
      </c>
    </row>
    <row r="22337">
      <c r="A22337" t="inlineStr">
        <is>
          <t>Widerlichkeit</t>
        </is>
      </c>
      <c r="B22337" t="inlineStr"/>
      <c r="C22337" t="inlineStr"/>
      <c r="D22337" t="inlineStr">
        <is>
          <t>tính chất quá đáng, tính chất thái quá, tính chất đê tiện, tính chất ngấy tởm - vẻ ghê tởm, vẻ gớm guốc, vẻ đáng ghét - tính bẩn thỉu, tính dơ dáy, sự kinh tởm, tính chất tục tĩu, sự thô tục, sự xấu xa ô trọc, sự dâm ô, tính xấu, tính khó chịu, tính cáu kỉnh, tính giận dữ, tính ác, tính hiểm - tính chất độc hại cho sức khoẻ, mùi hôi thối - tính ghê tởm - tính chất xúc phạm, tính chất làm mất lòng, tính chất làm nhục, tính chất sỉ nhục, tính chất chướng tai gai mắt, tính chất khó chịu, tính chất hôi hám, tính chất gớm guốc - tính chất tởm, tính chất tấn công, tính chất công kích - tình trạng đau yếu, tình trạng bệnh hoạn, sự xanh xao, mùi tanh, mùi buồn nôn</t>
        </is>
      </c>
    </row>
    <row r="22338">
      <c r="A22338" t="inlineStr">
        <is>
          <t>widerrechtlich</t>
        </is>
      </c>
      <c r="B22338" t="inlineStr"/>
      <c r="C22338" t="inlineStr"/>
      <c r="D22338" t="inlineStr">
        <is>
          <t>không hợp pháp, trái luật = widerrechtlich verwenden + = widerrechtlich beeinflussen + = sich widerrechtlich aneignen + = sich etwas widerrechtlich aneignen +</t>
        </is>
      </c>
    </row>
    <row r="22339">
      <c r="A22339" t="inlineStr">
        <is>
          <t>Widerruf</t>
        </is>
      </c>
      <c r="B22339" t="inlineStr"/>
      <c r="C22339" t="inlineStr"/>
      <c r="D22339" t="inlineStr">
        <is>
          <t>người bán hàng, lệnh huỷ bỏ, phản lệnh, sự huỷ bỏ đơn đặt hàng - sự từ bỏ, sự không nhận, sự chối - - sự gọi về, sự đòi về, sự triệu về, sự triệu hồi, hiệu lệnh thu quân, lệnh gọi tái ngũ, tín hiệu gọi về, sự nhắc nhở, khả năng huỷ bỏ, sự rút lại, sự lấy lại, bị bâi miễn - - sự huỷ bỏ, sự bâi bỏ - sự co rút, sự rụt vào, retractation - sự thủ tiêu, sự thu hồi = bis auf Widerruf +</t>
        </is>
      </c>
    </row>
    <row r="22340">
      <c r="A22340" t="inlineStr">
        <is>
          <t>widerrufen</t>
        </is>
      </c>
      <c r="B22340" t="inlineStr"/>
      <c r="C22340" t="inlineStr"/>
      <c r="D22340" t="inlineStr">
        <is>
          <t>tuyên bố bỏ, nguyện bỏ, rút lui, thề bỏ đi mãi mãi - bãi bỏ, huỷ bỏ, thủ tiêu, bài trừ - bỏ, xoá bỏ, đóng dấu xoá bỏ, thanh toán, trả hết, khử - mâu thuẫn với, trái với, cãi lại, phủ nhận - huỷ đơn đặt, triệu về, gọi về - giết, giết chết, làm chết, diệt &amp; ), ngả, giết làm thịt, tắt, làm át, làm lấp, làm tiêu tan, làm hết, làm khỏi, trừ diệt, làm thất bại, làm hỏng, bác bỏ, làm phục lăn, làm choáng người - làm thích mê, làm cười vỡ bụng, gây tai hại, làm chết dở, bạt một cú quyết định, chận đứng, ăn mòn, giết thịt được - đòi về, triệu hồi, thu, gọi tái ngũ, gọi trở về, nhắc nhở, nhắc lại, gợi lại, nhớ, nhớ lại, làm sống lại, gọi tỉnh lại, rút lại, lấy lại, bâi miễn - công khai, rút lui và từ bỏ, công khai rút - bâi bỏ - - rụt vào, thụt vào, co vào, chối, không nhận, nuốt, rút lui ý kiến, nuốt lời, phản cung - thu hồi, không ra một con bài cùng hoa - không giữ lời - rút, rút khỏi, sự huỷ bỏ, sự thu hồi, kéo, rút quân, ra, rút ra = widerrufen + = öffentlich widerrufen +</t>
        </is>
      </c>
    </row>
    <row r="22341">
      <c r="A22341" t="inlineStr">
        <is>
          <t>widerrufend</t>
        </is>
      </c>
      <c r="B22341" t="inlineStr"/>
      <c r="C22341" t="inlineStr"/>
      <c r="D22341" t="inlineStr">
        <is>
          <t>huỷ bỏ, thủ tiêu</t>
        </is>
      </c>
    </row>
    <row r="22342">
      <c r="A22342" t="inlineStr">
        <is>
          <t>widerruflich</t>
        </is>
      </c>
      <c r="B22342" t="inlineStr"/>
      <c r="C22342" t="inlineStr"/>
      <c r="D22342" t="inlineStr">
        <is>
          <t>có thể huỷ bỏ, có thể thủ tiêu = widerruflich +</t>
        </is>
      </c>
    </row>
    <row r="22343">
      <c r="A22343" t="inlineStr">
        <is>
          <t>Widersacher</t>
        </is>
      </c>
      <c r="B22343" t="inlineStr"/>
      <c r="C22343" t="inlineStr"/>
      <c r="D22343" t="inlineStr">
        <is>
          <t>kẻ địch, kẻ thù, đối phương, đối thủ - địch thủ, người đối lập, người phản đối, vật đối kháng, cơ đối vận</t>
        </is>
      </c>
    </row>
    <row r="22344">
      <c r="A22344" t="inlineStr">
        <is>
          <t>widersetzen</t>
        </is>
      </c>
      <c r="B22344" t="inlineStr"/>
      <c r="C22344" t="inlineStr"/>
      <c r="D22344" t="inlineStr">
        <is>
          <t>thách, thách thức, thách đố, bất chấp, coi thường, không tuân theo, gây khó khăn không thể vượt qua được, làm cho không thể được, không sợ, chấp tất cả - đối kháng, đối lại, đối chọi, đối lập, chống đối, phản đối, đối nhau, trái lại - kháng cự, chống lại, chịu đựng được, chịu được, cưỡng lại, không mắc phải, phủ định) nhịn được - chống cự, chịu đựng = sich widersetzen +</t>
        </is>
      </c>
    </row>
    <row r="22345">
      <c r="A22345" t="inlineStr">
        <is>
          <t>widersetzlich</t>
        </is>
      </c>
      <c r="B22345" t="inlineStr"/>
      <c r="C22345" t="inlineStr"/>
      <c r="D22345" t="inlineStr">
        <is>
          <t>không chịu phục tùng, không chịu vâng lời, không thấp hơn</t>
        </is>
      </c>
    </row>
    <row r="22346">
      <c r="A22346" t="inlineStr">
        <is>
          <t>Widersetzlichkeit</t>
        </is>
      </c>
      <c r="B22346" t="inlineStr"/>
      <c r="C22346" t="inlineStr"/>
      <c r="D22346" t="inlineStr">
        <is>
          <t>sự không chịu phục tùng, sự không chịu vâng lời</t>
        </is>
      </c>
    </row>
    <row r="22347">
      <c r="A22347" t="inlineStr">
        <is>
          <t>Widersinn</t>
        </is>
      </c>
      <c r="B22347" t="inlineStr"/>
      <c r="C22347" t="inlineStr"/>
      <c r="D22347" t="inlineStr">
        <is>
          <t>sự vô lý, sự ngu xuẩn, sự ngớ ngẩn, điều vô lý, điều ngớ ngẩn</t>
        </is>
      </c>
    </row>
    <row r="22348">
      <c r="A22348" t="inlineStr">
        <is>
          <t>widersinnig</t>
        </is>
      </c>
      <c r="B22348" t="inlineStr"/>
      <c r="C22348" t="inlineStr"/>
      <c r="D22348" t="inlineStr">
        <is>
          <t>vô lý, ngu xuẩn, ngớ ngẩn, buồn cười, lố bịch</t>
        </is>
      </c>
    </row>
    <row r="22349">
      <c r="A22349" t="inlineStr">
        <is>
          <t>widerspenstig</t>
        </is>
      </c>
      <c r="B22349" t="inlineStr"/>
      <c r="C22349" t="inlineStr"/>
      <c r="D22349" t="inlineStr">
        <is>
          <t>trái ngược, nghịch, trái thói, bướng bỉnh, ngang ngược, khó bảo, trái với, trái ngược với - ương ngạnh, vắng mặt, không tuân lệnh toà - làm nhục, lăng mạ, sỉ nhục, vô lễ, hỗn xược - chéo nhau, vắt ngang, bực mình, cáu, gắt, đối, ngược lại, lai, lai giống, bất lương, man trá, kiếm được bằng những thủ đoạn bất lương - không vâng lời, không tuân lệnh - cứng đầu, cứng cổ, bướng, cau có, quàu quạu, hay phát khùng - không thể thi hành được, không thể thực hiện được, khó dùng, không thể điều khiển được, không thể qua được, không thể đi được, khó chơi, khó giao du - không chịu phục tùng, không chịu vâng lời, không thấp hơn - cứng đầu cứng cổ, khó uốn nắn, khó làm, khó chữa - cứng rắn, sắt đá, không lay chuyển, ngoan cố - dai dẳng - ngang bướng, bất kham - khó trông nom, khó quản lý, khó dạy, khó cầm, khó sử dụng, khó làm chủ được, không làm chủ được - ngỗ ngược, ngang ngạnh, th lỏng, phóng túng - bất lịch sự, khiếm nh, không hay, không may, rủi ro, khó bo, hư, không tiện lợi, không thuận lợi = widerspenstig +</t>
        </is>
      </c>
    </row>
    <row r="22350">
      <c r="A22350" t="inlineStr">
        <is>
          <t>Widerspenstigkeit</t>
        </is>
      </c>
      <c r="B22350" t="inlineStr"/>
      <c r="C22350" t="inlineStr"/>
      <c r="D22350" t="inlineStr">
        <is>
          <t>sự lăng mạ, sự sỉ nhục, sự vô lễ, sự hỗn xược - tính không thể thi hành được, tính không thể thực hiện được, tính khó dùng, tính không thể điều khiển được, tính không thể đi qua được, tính khó chơi, tính khó giao du - tính bướng bỉnh, tính cứng đầu cứng cổ, tính khó bảo, tính ngoan cố, sự dai dẳng, sự khó chữa - tính chất âm ỉ, tính chất om sòm, tính hay la lối om sòm, tính hay phản đối om sòm, tính chất bất trị - tính hay câi lại, tính hay chống lại - tính ngang bướng, tính bất kham</t>
        </is>
      </c>
    </row>
    <row r="22351">
      <c r="A22351" t="inlineStr">
        <is>
          <t>widerspiegeln</t>
        </is>
      </c>
      <c r="B22351" t="inlineStr"/>
      <c r="C22351" t="inlineStr"/>
      <c r="D22351" t="inlineStr">
        <is>
          <t>vẽ hình, phản ánh, hình dung, tưởng tượng ra, mô tả sinh động, mô tả bằng hình tượng, là tượng trưng của, là điển hình của, là hiện thân của, tượng trưng cho - phản chiếu</t>
        </is>
      </c>
    </row>
    <row r="22352">
      <c r="A22352" t="inlineStr">
        <is>
          <t>widersprechen</t>
        </is>
      </c>
      <c r="B22352" t="inlineStr"/>
      <c r="C22352" t="inlineStr"/>
      <c r="D22352" t="inlineStr">
        <is>
          <t>mâu thuẫn với, trái với, cãi lại, phủ nhận - khác, không giống, không khớp, không hợp, không thích hợp, bất đồng, không đồng ý, bất hoà - bất đồng quan điểm, bất đồng ý kiến, không theo nhà thờ chính thống, không quy phục nhà thờ chính thống - chối cãi, không nhận, nói trái lại, nói ngược lại - đá, đá hậu, giật, chống lại, kháng cự, phản đối, phản kháng, tỏ ý khó chịu với, sút ghi - chống, chống đối, ghét, không thích, cảm thấy khó chịu = widersprechen + = sich widersprechen + = jemandem widersprechen + = er war so vermessen, ihm zu widersprechen +</t>
        </is>
      </c>
    </row>
    <row r="22353">
      <c r="A22353" t="inlineStr">
        <is>
          <t>widersprechend</t>
        </is>
      </c>
      <c r="B22353" t="inlineStr"/>
      <c r="C22353" t="inlineStr"/>
      <c r="D22353" t="inlineStr">
        <is>
          <t>trái ngược, nghịch, trái thói, bướng bỉnh, ngang ngược, khó bảo, trái với, trái ngược với = sich widersprechend +</t>
        </is>
      </c>
    </row>
    <row r="22354">
      <c r="A22354" t="inlineStr">
        <is>
          <t>Widerspruch</t>
        </is>
      </c>
      <c r="B22354" t="inlineStr"/>
      <c r="C22354" t="inlineStr"/>
      <c r="D22354" t="inlineStr">
        <is>
          <t>sự phản đối, sự phản kháng, sự đối lập, sự tương phản, sự đối kháng, nguyên tắc đối lập - ý nghĩa mâu thuẫn - phép đối chọi, phản đề, sự đối nhau, sự hoàn toàn đối lập - sự xung đột, sự tranh giành, sự va chạm, cuộc xung đột, sự mâu thuẫn - sự trái ngược, sự cãi lại - lời nói trái lại, lời cãi lại - sự vi phạm - sự bất hoà, mối bất hoà - sự khác nhau, sự không nhất quán, sự không thống nhất, sự trái ngược nhau - tính không hợp, tính không tương hợp, tính kỵ nhau, tính xung khắc, tính không hợp nhau - vị trị đối nhau, sự chống lại, sự chống cự, đảng đối lập chính, phe đối lập - sự không đi đôi, sự không ăn khớp, sự xích mích, sự thay đổi = der Widerspruch + = im Widerspruch + = ohne Widerspruch + = der krasse Widerspruch + = Widerspruch erheben + = der Widerspruch in sich + = im Widerspruch stehen + = im Widerspruch stehen + = im Widerspruch stehen mit + = der antagonistische Widerspruch + = im Widerspruch zu etwas stehen +</t>
        </is>
      </c>
    </row>
    <row r="22355">
      <c r="A22355" t="inlineStr">
        <is>
          <t>widerspruchsvoll</t>
        </is>
      </c>
      <c r="B22355" t="inlineStr"/>
      <c r="C22355" t="inlineStr"/>
      <c r="D22355" t="inlineStr">
        <is>
          <t>mâu thuẫn, trái ngược, hay cãi lại, hay lý sự cùn - không mạch lạc, không rời rạc, nói không mạch lạc, nói lảm nhảm, nói không ăn nhập vào đâu, táp nham</t>
        </is>
      </c>
    </row>
    <row r="22356">
      <c r="A22356" t="inlineStr">
        <is>
          <t>Widerstandes</t>
        </is>
      </c>
      <c r="B22356" t="inlineStr"/>
      <c r="C22356" t="inlineStr"/>
      <c r="D22356">
        <f> der Weg des geringsten Widerstandes +</f>
        <v/>
      </c>
    </row>
    <row r="22357">
      <c r="A22357" t="inlineStr">
        <is>
          <t>Widerstandsbewegung</t>
        </is>
      </c>
      <c r="B22357" t="inlineStr"/>
      <c r="C22357" t="inlineStr"/>
      <c r="D22357">
        <f> die illegale Widerstandsbewegung + = der Angehörige der Widerstandsbewegung + = der Angehörige der französischen Widerstandsbewegung +</f>
        <v/>
      </c>
    </row>
    <row r="22358">
      <c r="A22358" t="inlineStr">
        <is>
          <t>Widerstandskraft</t>
        </is>
      </c>
      <c r="B22358" t="inlineStr"/>
      <c r="C22358" t="inlineStr"/>
      <c r="D22358" t="inlineStr">
        <is>
          <t>tính có thể chống lại, tính có thể cưỡng lại, khả năng chống lại - suất điện trở - sức chịu đựng, khả năng chịu đựng - sức dẻo dai = die Widerstandskraft +</t>
        </is>
      </c>
    </row>
    <row r="22359">
      <c r="A22359" t="inlineStr">
        <is>
          <t>widerstandslos</t>
        </is>
      </c>
      <c r="B22359" t="inlineStr"/>
      <c r="C22359" t="inlineStr"/>
      <c r="D22359" t="inlineStr">
        <is>
          <t>không chống lại, không cưỡng lại, thuận theo</t>
        </is>
      </c>
    </row>
    <row r="22360">
      <c r="A22360" t="inlineStr">
        <is>
          <t>widerstehen</t>
        </is>
      </c>
      <c r="B22360" t="inlineStr"/>
      <c r="C22360" t="inlineStr"/>
      <c r="D22360" t="inlineStr">
        <is>
          <t>kháng cự, chống lại, chịu đựng được, chịu được, cưỡng lại, không mắc phải, phủ định) nhịn được - dầm mưa dãi gió, để nắng mưa làm hỏng, phơi nắng phơi sương, thừa gió vượt qua, căng buồm vượt qua, vượt qua, chiến thắng, làm giả sắc cũ, làm giả nước cũ, mòn, rã ra - đổi màu - chống cự, chịu đựng</t>
        </is>
      </c>
    </row>
    <row r="22361">
      <c r="A22361" t="inlineStr">
        <is>
          <t>widerstehend</t>
        </is>
      </c>
      <c r="B22361" t="inlineStr"/>
      <c r="C22361" t="inlineStr"/>
      <c r="D22361" t="inlineStr">
        <is>
          <t>chống cự, kháng cự, đề kháng, có sức chịu đựng, có sức bền, bền</t>
        </is>
      </c>
    </row>
    <row r="22362">
      <c r="A22362" t="inlineStr">
        <is>
          <t>widerstehlich</t>
        </is>
      </c>
      <c r="B22362" t="inlineStr"/>
      <c r="C22362" t="inlineStr"/>
      <c r="D22362" t="inlineStr">
        <is>
          <t>có thể chống lại, có thể cưỡng lại</t>
        </is>
      </c>
    </row>
    <row r="22363">
      <c r="A22363" t="inlineStr">
        <is>
          <t>Widerstreben</t>
        </is>
      </c>
      <c r="B22363" t="inlineStr"/>
      <c r="C22363" t="inlineStr"/>
      <c r="D22363" t="inlineStr">
        <is>
          <t>tình trạng lạc hậu, tình trạng chậm tiến, tình trạng muộn, tình trạng chậm trễ, sự ngần ngại - sự miễn cưỡng, sự bất đắc dĩ, sự không thích, sự không sẵn lòng, từ tr = mit Widerstreben + = ohne Widerstreben +</t>
        </is>
      </c>
    </row>
    <row r="22364">
      <c r="A22364" t="inlineStr">
        <is>
          <t>widerstreben</t>
        </is>
      </c>
      <c r="B22364" t="inlineStr"/>
      <c r="C22364" t="inlineStr"/>
      <c r="D22364" t="inlineStr">
        <is>
          <t>trở, đứng sững lại, giật lùi lại không chịu đi tiếp, không chịu làm, lẩn tránh, ghê tởm, gớm ghét, không thích - đối kháng, đối lại, đối chọi, đối lập, chống đối, phản đối, đối nhau, trái lại</t>
        </is>
      </c>
    </row>
    <row r="22365">
      <c r="A22365" t="inlineStr">
        <is>
          <t>widerstrebend</t>
        </is>
      </c>
      <c r="B22365" t="inlineStr"/>
      <c r="C22365" t="inlineStr"/>
      <c r="D22365" t="inlineStr">
        <is>
          <t>miễn cưỡng, bất đắc dĩ, không thích, không sẵn lòng, trơ trơ, chống lại, khó bảo, khó làm</t>
        </is>
      </c>
    </row>
    <row r="22366">
      <c r="A22366" t="inlineStr">
        <is>
          <t>Widerstreit</t>
        </is>
      </c>
      <c r="B22366" t="inlineStr"/>
      <c r="C22366" t="inlineStr"/>
      <c r="D22366" t="inlineStr">
        <is>
          <t>sự phản đối, sự phản kháng, sự đối lập, sự tương phản, sự đối kháng, nguyên tắc đối lập - tiếng chan chát, tiếng loảng xoảng, sự xung đột, sự va chạm, sự mâu thuẫn, sự bất đồng, sự không điều hợp - sự đụng, sự va - sự tranh giành, cuộc xung đột</t>
        </is>
      </c>
    </row>
    <row r="22367">
      <c r="A22367" t="inlineStr">
        <is>
          <t>widerstreitend</t>
        </is>
      </c>
      <c r="B22367" t="inlineStr"/>
      <c r="C22367" t="inlineStr"/>
      <c r="D22367" t="inlineStr">
        <is>
          <t>trái ngược, nghịch, đối lập, đối kháng, tương phản - mâu thuẫn - hay cãi lại, hay lý sự cùn - khác nhau, không nhất quán, không thống nhất, trái ngược nhau</t>
        </is>
      </c>
    </row>
    <row r="22368">
      <c r="A22368" t="inlineStr">
        <is>
          <t>Widerwille</t>
        </is>
      </c>
      <c r="B22368" t="inlineStr"/>
      <c r="C22368" t="inlineStr"/>
      <c r="D22368" t="inlineStr">
        <is>
          <t>tình trạng lạc hậu, tình trạng chậm tiến, tình trạng muộn, tình trạng chậm trễ, sự ngần ngại - sự không ưa, sự không thích, sự ghét - sự ghê tởm, sự chán ghét - mối ác cảm, mối hận thù = der Widerwille +</t>
        </is>
      </c>
    </row>
    <row r="22369">
      <c r="A22369" t="inlineStr">
        <is>
          <t>widerwillig</t>
        </is>
      </c>
      <c r="B22369" t="inlineStr"/>
      <c r="C22369" t="inlineStr"/>
      <c r="D22369" t="inlineStr">
        <is>
          <t>ghê tởm, đáng ghét, làm cho người ta không ưa - miễn cưỡng, bất đắc dĩ, không thích, không sẵn lòng, trơ trơ, chống lại, khó bảo, khó làm - không bằng lòng, không vui lòng, không có thiện ý = widerwillig + = widerwillig tun +</t>
        </is>
      </c>
    </row>
    <row r="22370">
      <c r="A22370" t="inlineStr">
        <is>
          <t>widmen</t>
        </is>
      </c>
      <c r="B22370" t="inlineStr"/>
      <c r="C22370" t="inlineStr"/>
      <c r="D22370" t="inlineStr">
        <is>
          <t>nghiện, ham mê, say mê, miệt mài - gắn vào, áp vào, ghép vào, đính vào, đắp vào, tra vào, dùng ứng dụng, dùng áp dụng, chăm chú, chuyên tâm, xin, thỉnh cầu, có thể áp dụng vào, thích ứng với, hợp với, apply to, at hỏi - hiến dâng, cúng, tôn phong, phong thánh, thánh hoá - cống hiến, dành cho, đề tặng, khánh thành, khai mạc - dành hết cho - cho, biếu, tặng, ban, sinh ra, đem lại, nêu cho, đưa cho, trao cho, đem cho, chuyển cho, truyền cho, làm lây sang, trả, trao đổi, làm cho, gây ra, tổ chức, mở, thết, biểu diễn, diễn - đóng, hát dạo, ngâm, tan, vỡ, sụp đổ, lún xuống, trĩu xuống, có thể nhún nhẩy, co giãn, quay ra, nhìn ra, dẫn, chỉ, đưa ra, để lộ ra, đồng ý, thoả thuận, nhường, nhượng bộ, coi như, cho là, cho rằng, quyết định xử = sich widmen +</t>
        </is>
      </c>
    </row>
    <row r="22371">
      <c r="A22371" t="inlineStr">
        <is>
          <t>Widmung</t>
        </is>
      </c>
      <c r="B22371" t="inlineStr"/>
      <c r="C22371" t="inlineStr"/>
      <c r="D22371" t="inlineStr">
        <is>
          <t>sự hiến dâng, sự cúng tế, lễ tôn phong, sự phong thánh, sự thánh hoá - sự cống hiến, lời đề tặng - câu viết, câu khắc, câu ghi, câu đề tặng, sự xuất dưới hình thức cổ phần = der Empfänger einer Widmung +</t>
        </is>
      </c>
    </row>
    <row r="22372">
      <c r="A22372" t="inlineStr">
        <is>
          <t>widrig</t>
        </is>
      </c>
      <c r="B22372" t="inlineStr"/>
      <c r="C22372" t="inlineStr"/>
      <c r="D22372" t="inlineStr">
        <is>
          <t>đối địch, thù địch, nghịch lại, chống đối, bất lợi, có hại, ngược, bên kia, đối diện</t>
        </is>
      </c>
    </row>
    <row r="22373">
      <c r="A22373" t="inlineStr">
        <is>
          <t>Wie</t>
        </is>
      </c>
      <c r="B22373" t="inlineStr"/>
      <c r="C22373" t="inlineStr"/>
      <c r="D22373">
        <f> Wie ist sie mit dir verwandt? + = Wie es auch immer war, sie kam jedenfalls. +</f>
        <v/>
      </c>
    </row>
    <row r="22374">
      <c r="A22374" t="inlineStr">
        <is>
          <t>wie</t>
        </is>
      </c>
      <c r="B22374" t="inlineStr"/>
      <c r="C22374" t="inlineStr"/>
      <c r="D22374" t="inlineStr">
        <is>
          <t>như, là, với tư cách là, cũng, bằng, lúc khi, trong khi mà, đúng lúc mà just as), vì, bởi vì, để, cốt để, tuy rằng, dù rằng, mà, người mà, cái mà..., điều đó, cái đó, cái ấy = so gut wie +</t>
        </is>
      </c>
    </row>
    <row r="22375">
      <c r="A22375" t="inlineStr">
        <is>
          <t>Wiedehopf</t>
        </is>
      </c>
      <c r="B22375" t="inlineStr"/>
      <c r="C22375" t="inlineStr"/>
      <c r="D22375" t="inlineStr">
        <is>
          <t>chim đầu rìu</t>
        </is>
      </c>
    </row>
    <row r="22376">
      <c r="A22376" t="inlineStr">
        <is>
          <t>wieder</t>
        </is>
      </c>
      <c r="B22376" t="inlineStr"/>
      <c r="C22376" t="inlineStr"/>
      <c r="D22376" t="inlineStr">
        <is>
          <t>lại lần nữa - lại, lần nữa, nữa, trở lại, đáp lại, dội lại, mặt khác, ngoài ra, hơn nữa, vả lại, vả chăng - sau, hậu, còn chịu lại, còn nợ lại, để quá hạn, cũ, đã qua, ngược, lộn lại, lùi lại, về phía sau, trước, trả lại, ngược lại, cách, xa = nie wieder + = immer wieder + = wieder laden + = wieder hören + = wieder legen + = hin und wieder + = sie kommt gleich wieder +</t>
        </is>
      </c>
    </row>
    <row r="22377">
      <c r="A22377" t="inlineStr">
        <is>
          <t>wiederanstellen</t>
        </is>
      </c>
      <c r="B22377" t="inlineStr"/>
      <c r="C22377" t="inlineStr"/>
      <c r="D22377" t="inlineStr">
        <is>
          <t>phục hồi chức vị</t>
        </is>
      </c>
    </row>
    <row r="22378">
      <c r="A22378" t="inlineStr">
        <is>
          <t>Wiederanstellung</t>
        </is>
      </c>
      <c r="B22378" t="inlineStr"/>
      <c r="C22378" t="inlineStr"/>
      <c r="D22378" t="inlineStr">
        <is>
          <t>sự phục hồi chức vị</t>
        </is>
      </c>
    </row>
    <row r="22379">
      <c r="A22379" t="inlineStr">
        <is>
          <t>Wiederaufbau</t>
        </is>
      </c>
      <c r="B22379" t="inlineStr"/>
      <c r="C22379" t="inlineStr"/>
      <c r="D22379" t="inlineStr">
        <is>
          <t>sự xây dựng lại - sự kiến thiết lại, sự đóng lại, sự dựng lại, sự diễn lại</t>
        </is>
      </c>
    </row>
    <row r="22380">
      <c r="A22380" t="inlineStr">
        <is>
          <t>wiederaufbauen</t>
        </is>
      </c>
      <c r="B22380" t="inlineStr"/>
      <c r="C22380" t="inlineStr"/>
      <c r="D22380" t="inlineStr">
        <is>
          <t>xây lại, xây dựng lại - kiến thiết lại, đóng lại, dựng lại, diễn lại</t>
        </is>
      </c>
    </row>
    <row r="22381">
      <c r="A22381" t="inlineStr">
        <is>
          <t>Wiederauferstehung</t>
        </is>
      </c>
      <c r="B22381" t="inlineStr"/>
      <c r="C22381" t="inlineStr"/>
      <c r="D22381" t="inlineStr">
        <is>
          <t>sự làm sống lại, sự phục hồi lại, sự phục hưng, sự gợi lại, sự khai quật xác chết, lễ Phục sinh</t>
        </is>
      </c>
    </row>
    <row r="22382">
      <c r="A22382" t="inlineStr">
        <is>
          <t>Wiederaufleben</t>
        </is>
      </c>
      <c r="B22382" t="inlineStr"/>
      <c r="C22382" t="inlineStr"/>
      <c r="D22382" t="inlineStr">
        <is>
          <t>sự lại nổi lên, sự lại mọc lên, sự sống lại - sự phục hưng, sự phục hồi, sự đem thi hành lại, sự làm sống lại, sự hồi sinh, sự làm thức tỉnh lại lòng mộ đạo, sự gây lại niềm tin - sự làm khoẻ mạnh lại, sự làm hoạt động lại</t>
        </is>
      </c>
    </row>
    <row r="22383">
      <c r="A22383" t="inlineStr">
        <is>
          <t>wiederaufleben</t>
        </is>
      </c>
      <c r="B22383" t="inlineStr"/>
      <c r="C22383" t="inlineStr"/>
      <c r="D22383" t="inlineStr">
        <is>
          <t>đốt lại, thắp lại, nhen lại, nhóm lại, kích thích, làm phấn chấn, làm phấn khởi = wiederaufleben lassen +</t>
        </is>
      </c>
    </row>
    <row r="22384">
      <c r="A22384" t="inlineStr">
        <is>
          <t>wiederauflebend</t>
        </is>
      </c>
      <c r="B22384" t="inlineStr"/>
      <c r="C22384" t="inlineStr"/>
      <c r="D22384" t="inlineStr">
        <is>
          <t>hồi phục, tái sinh</t>
        </is>
      </c>
    </row>
    <row r="22385">
      <c r="A22385" t="inlineStr">
        <is>
          <t>Wiederaufnahme</t>
        </is>
      </c>
      <c r="B22385" t="inlineStr"/>
      <c r="C22385" t="inlineStr"/>
      <c r="D22385" t="inlineStr">
        <is>
          <t>sự lấy lại, sự chiếm lại, sự hồi phục lại, sự bắt đầu lại, sự tiếp tục lại</t>
        </is>
      </c>
    </row>
    <row r="22386">
      <c r="A22386" t="inlineStr">
        <is>
          <t>Wiederaufnahmeverfahren</t>
        </is>
      </c>
      <c r="B22386" t="inlineStr"/>
      <c r="C22386" t="inlineStr"/>
      <c r="D22386" t="inlineStr">
        <is>
          <t>sự xử lại</t>
        </is>
      </c>
    </row>
    <row r="22387">
      <c r="A22387" t="inlineStr">
        <is>
          <t>wiederaufnehmen</t>
        </is>
      </c>
      <c r="B22387" t="inlineStr"/>
      <c r="C22387" t="inlineStr"/>
      <c r="D22387" t="inlineStr">
        <is>
          <t>lấy lại, chiếm lại, hồi phục lại, lại bắt đầu, lại tiếp tục, tóm tắt lại, nêu điểm chính</t>
        </is>
      </c>
    </row>
    <row r="22388">
      <c r="A22388" t="inlineStr">
        <is>
          <t>wiederauftreten</t>
        </is>
      </c>
      <c r="B22388" t="inlineStr"/>
      <c r="C22388" t="inlineStr"/>
      <c r="D22388" t="inlineStr">
        <is>
          <t>lại xuất hiện, lại hiện ra</t>
        </is>
      </c>
    </row>
    <row r="22389">
      <c r="A22389" t="inlineStr">
        <is>
          <t>wiederbekommen</t>
        </is>
      </c>
      <c r="B22389" t="inlineStr"/>
      <c r="C22389" t="inlineStr"/>
      <c r="D22389" t="inlineStr">
        <is>
          <t>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tìm và mang về, khôi phục lại được, phục hồi được, xây dựng lại được, bù đắp được, sửa chữa được, cứu thoát khỏi, nhớ lại được, tìm và nhặt đem về</t>
        </is>
      </c>
    </row>
    <row r="22390">
      <c r="A22390" t="inlineStr">
        <is>
          <t>wiederbeleben</t>
        </is>
      </c>
      <c r="B22390" t="inlineStr"/>
      <c r="C22390" t="inlineStr"/>
      <c r="D22390" t="inlineStr">
        <is>
          <t>làm sống lại, làm tỉnh lại, đem diễn lại, nắn lại, sửa lại cho khỏi nhăn nheo, làm phấn khởi, làm hào hứng, khơi lại, hồi sinh, phục hồi, đem thi hành lại, ban hành lại làm cho trở nên đậm đà - làm cho vui vẻ hơn trước, sống lại, tỉnh lại, phấn khởi lại, hào hứng lại, khoẻ ra, hồi tỉnh, lại được thịnh hành, lại được ưa thích - làm khoẻ mạnh lại, làm hoạt động lại</t>
        </is>
      </c>
    </row>
    <row r="22391">
      <c r="A22391" t="inlineStr">
        <is>
          <t>Wiederbelebung</t>
        </is>
      </c>
      <c r="B22391" t="inlineStr"/>
      <c r="C22391" t="inlineStr"/>
      <c r="D22391" t="inlineStr">
        <is>
          <t>sự phục hưng, sự phục hồi, sự đem thi hành lại, sự làm sống lại, sự hồi sinh, sự làm thức tỉnh lại lòng mộ đạo, sự gây lại niềm tin</t>
        </is>
      </c>
    </row>
    <row r="22392">
      <c r="A22392" t="inlineStr">
        <is>
          <t>wiederbesetzen</t>
        </is>
      </c>
      <c r="B22392" t="inlineStr"/>
      <c r="C22392" t="inlineStr"/>
      <c r="D22392" t="inlineStr">
        <is>
          <t>phục hồi, lấy lại, sắp đặt lại - chiếm lại</t>
        </is>
      </c>
    </row>
    <row r="22393">
      <c r="A22393" t="inlineStr">
        <is>
          <t>Wiederbesetzung</t>
        </is>
      </c>
      <c r="B22393" t="inlineStr"/>
      <c r="C22393" t="inlineStr"/>
      <c r="D22393" t="inlineStr">
        <is>
          <t>sự chiếm lại</t>
        </is>
      </c>
    </row>
    <row r="22394">
      <c r="A22394" t="inlineStr">
        <is>
          <t>wiederbewaffnen</t>
        </is>
      </c>
      <c r="B22394" t="inlineStr"/>
      <c r="C22394" t="inlineStr"/>
      <c r="D22394" t="inlineStr">
        <is>
          <t>vũ trang lại, đổi vũ khí mới, hiện đại hoá vũ khí</t>
        </is>
      </c>
    </row>
    <row r="22395">
      <c r="A22395" t="inlineStr">
        <is>
          <t>Wiedereingliederung</t>
        </is>
      </c>
      <c r="B22395" t="inlineStr"/>
      <c r="C22395" t="inlineStr"/>
      <c r="D22395" t="inlineStr">
        <is>
          <t>sự phục hồi, sự cải tạo giáo dục lại, sự xây dựng lại, sự khôi phục lại, sự tập luyện lại, sự sắp xếp lại bậc</t>
        </is>
      </c>
    </row>
    <row r="22396">
      <c r="A22396" t="inlineStr">
        <is>
          <t>Wiedereinnahme</t>
        </is>
      </c>
      <c r="B22396" t="inlineStr"/>
      <c r="C22396" t="inlineStr"/>
      <c r="D22396" t="inlineStr">
        <is>
          <t>sự bắt lại, việc đoạt lại, người bị bắt lại, vật đoạt lại được</t>
        </is>
      </c>
    </row>
    <row r="22397">
      <c r="A22397" t="inlineStr">
        <is>
          <t>wiedereinsetzen</t>
        </is>
      </c>
      <c r="B22397" t="inlineStr"/>
      <c r="C22397" t="inlineStr"/>
      <c r="D22397" t="inlineStr">
        <is>
          <t>phục hồi, lấy lại, sắp đặt lại - chiếm hữu lại, cho chiếm hữu lại</t>
        </is>
      </c>
    </row>
    <row r="22398">
      <c r="A22398" t="inlineStr">
        <is>
          <t>Wiedereinsetzung</t>
        </is>
      </c>
      <c r="B22398" t="inlineStr"/>
      <c r="C22398" t="inlineStr"/>
      <c r="D22398" t="inlineStr">
        <is>
          <t>sự phục hồi chức vị - sự phục hồi, sự lấy lại, sự sắp đặt lại = die Wiedereinsetzung +</t>
        </is>
      </c>
    </row>
    <row r="22399">
      <c r="A22399" t="inlineStr">
        <is>
          <t>wiedereintreten</t>
        </is>
      </c>
      <c r="B22399" t="inlineStr"/>
      <c r="C22399" t="inlineStr"/>
      <c r="D22399">
        <f> wiedereintreten in +</f>
        <v/>
      </c>
    </row>
    <row r="22400">
      <c r="A22400" t="inlineStr">
        <is>
          <t>wiedererkennbar</t>
        </is>
      </c>
      <c r="B22400" t="inlineStr"/>
      <c r="C22400" t="inlineStr"/>
      <c r="D22400" t="inlineStr">
        <is>
          <t>có thể công nhận, có thể thừa nhận, có thể nhận ra</t>
        </is>
      </c>
    </row>
    <row r="22401">
      <c r="A22401" t="inlineStr">
        <is>
          <t>Wiedererkennen</t>
        </is>
      </c>
      <c r="B22401" t="inlineStr"/>
      <c r="C22401" t="inlineStr"/>
      <c r="D22401" t="inlineStr">
        <is>
          <t>sự công nhận, sự thừa nhận, sự nhận ra</t>
        </is>
      </c>
    </row>
    <row r="22402">
      <c r="A22402" t="inlineStr">
        <is>
          <t>wiedererkennen</t>
        </is>
      </c>
      <c r="B22402" t="inlineStr"/>
      <c r="C22402" t="inlineStr"/>
      <c r="D22402" t="inlineStr">
        <is>
          <t>công nhận, thừa nhận, chấp nhận, nhìn nhận, nhận ra, chấp nhận cho phát biểu</t>
        </is>
      </c>
    </row>
    <row r="22403">
      <c r="A22403" t="inlineStr">
        <is>
          <t>wiedererlangen</t>
        </is>
      </c>
      <c r="B22403" t="inlineStr"/>
      <c r="C22403" t="inlineStr"/>
      <c r="D22403" t="inlineStr">
        <is>
          <t>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thu đi, gỡ lại, chiếm lại, chuộc lại, trở lại</t>
        </is>
      </c>
    </row>
    <row r="22404">
      <c r="A22404" t="inlineStr">
        <is>
          <t>Wiedererscheinen</t>
        </is>
      </c>
      <c r="B22404" t="inlineStr"/>
      <c r="C22404" t="inlineStr"/>
      <c r="D22404" t="inlineStr">
        <is>
          <t>sự lại xuất hiện, sự lại hiện ra, sự lại trở ra</t>
        </is>
      </c>
    </row>
    <row r="22405">
      <c r="A22405" t="inlineStr">
        <is>
          <t>wiedererscheinen</t>
        </is>
      </c>
      <c r="B22405" t="inlineStr"/>
      <c r="C22405" t="inlineStr"/>
      <c r="D22405" t="inlineStr">
        <is>
          <t>lại xuất hiện, lại hiện ra</t>
        </is>
      </c>
    </row>
    <row r="22406">
      <c r="A22406" t="inlineStr">
        <is>
          <t>Wiedererscheinung</t>
        </is>
      </c>
      <c r="B22406" t="inlineStr"/>
      <c r="C22406" t="inlineStr"/>
      <c r="D22406" t="inlineStr">
        <is>
          <t>sự lại xuất hiện, sự lại hiện ra, sự lại trở ra</t>
        </is>
      </c>
    </row>
    <row r="22407">
      <c r="A22407" t="inlineStr">
        <is>
          <t>wiedererwecken</t>
        </is>
      </c>
      <c r="B22407" t="inlineStr"/>
      <c r="C22407" t="inlineStr"/>
      <c r="D22407">
        <f> wiedererwecken +</f>
        <v/>
      </c>
    </row>
    <row r="22408">
      <c r="A22408" t="inlineStr">
        <is>
          <t>wiederfinden</t>
        </is>
      </c>
      <c r="B22408" t="inlineStr"/>
      <c r="C22408" t="inlineStr"/>
      <c r="D22408" t="inlineStr">
        <is>
          <t>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tìm và mang về, khôi phục lại được, phục hồi được, xây dựng lại được, bù đắp được, sửa chữa được, cứu thoát khỏi, nhớ lại được, tìm và nhặt đem về</t>
        </is>
      </c>
    </row>
    <row r="22409">
      <c r="A22409" t="inlineStr">
        <is>
          <t>Wiedergabe</t>
        </is>
      </c>
      <c r="B22409" t="inlineStr"/>
      <c r="C22409" t="inlineStr"/>
      <c r="D22409" t="inlineStr">
        <is>
          <t>sự tả, sự diễn tả, sự mô tả, sự miêu tả, diện mạo, tướng mạo, hình dạng, sự vạch, sự vẽ, hạng, loại, nghề nghiệp, công tác - sự giải thích, sự làm sáng tỏ, sự hiểu, cách hiểu, sự trình diễn ra được, sự diễn xuất ra được, sự thể hiện, sự phiên dịch - sự quay lại, sự phát lại, bộ phận phát lại, đĩa thu, cuộn dây thu - sự biểu hiện, sự diễn xuất, sự dịch, sự đầu hàng - sự tái sản xuất, sự sinh sôi nẩy nở, sự sinh sản, sự sao chép, sự sao lại, sự mô phỏng, bản sao chép, bản mô phỏng, sự lặp lại = die gute Wiedergabe + = die tongetreue Wiedergabe +</t>
        </is>
      </c>
    </row>
    <row r="22410">
      <c r="A22410" t="inlineStr">
        <is>
          <t>wiedergeben</t>
        </is>
      </c>
      <c r="B22410" t="inlineStr"/>
      <c r="C22410" t="inlineStr"/>
      <c r="D22410" t="inlineStr">
        <is>
          <t>giải thích, làm sáng tỏ, hiểu, trình diễn ra được, diễn xuất ra được, thể hiện, dịch, làm phiên dịch, đưa ra lời giải thích - trả, trả lại, hoàn lại, dâng, nộp, trao, đưa ra, nêu ra, làm, làm cho, biểu hiện, diễn tả, diễn, đóng, trình diễn, diễn tấu, thắng, nấu chảy, lọc to render down), trát vữa - tái sản xuất, làm sinh sôi nẩy nở, tái sinh, mọc lại, sao chép, sao lại, mô phỏng - trở lại, trở về, gửi trả, dội lại, chiếu lại, đánh trả, đáp lại, trả lời, đối lại, đáp lại dùng trong câu xen giữa câu khác), để lại chỗ cũ, ngỏ lời, tuyên, khai báo, bầu vào quốc hội - đánh theo - phiên dịch, chuyển sang, biến thành, coi là, thuyên chuyển sang địa phận khác, truyền lại, truyền đạt lại, cho tịnh tiến = frei wiedergeben +</t>
        </is>
      </c>
    </row>
    <row r="22411">
      <c r="A22411" t="inlineStr">
        <is>
          <t>Wiedergeburt</t>
        </is>
      </c>
      <c r="B22411" t="inlineStr"/>
      <c r="C22411" t="inlineStr"/>
      <c r="D22411" t="inlineStr">
        <is>
          <t>sự sinh lại, sự hiện thân mới - sự tái sinh, sự cải tạo, sự đổi mới, sự tự cải tạo - sự đầu thai, sự hiện thân - sự hồi phục, thời kỳ phục hưng - sự phục hưng, sự phục hồi, sự đem thi hành lại, sự làm sống lại, sự hồi sinh, sự làm thức tỉnh lại lòng mộ đạo, sự gây lại niềm tin</t>
        </is>
      </c>
    </row>
    <row r="22412">
      <c r="A22412" t="inlineStr">
        <is>
          <t>wiedergewinnen</t>
        </is>
      </c>
      <c r="B22412" t="inlineStr"/>
      <c r="C22412" t="inlineStr"/>
      <c r="D22412" t="inlineStr">
        <is>
          <t>cải tạo, giác ngộ, khai hoang, vỡ hoang, làm khô, thuần hoá, khai hoá, làm cho văn minh, đòi lại, phản đối, khiếu nại - 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thu đi, gỡ lại, chiếm lại, chuộc lại, trở lại - tái sinh, phục hưng, tự cải tạo - chiếm hữu lại, cho chiếm hữu lại - tìm và mang về, khôi phục lại được, phục hồi được, xây dựng lại được, bù đắp được, sửa chữa được, cứu thoát khỏi, nhớ lại được, tìm và nhặt đem về</t>
        </is>
      </c>
    </row>
    <row r="22413">
      <c r="A22413" t="inlineStr">
        <is>
          <t>Wiedergewinnung</t>
        </is>
      </c>
      <c r="B22413" t="inlineStr"/>
      <c r="C22413" t="inlineStr"/>
      <c r="D22413" t="inlineStr">
        <is>
          <t>sự tái sinh, sự cải tạo, sự đổi mới, sự tự cải tạo - tiền trả cứu tàu, sự cứu tàu, sự cứu chạy, tài sản cứu được, đồ đạc cứu được, sự tận dụng giấy lộn, giấy lộn được tận dụng</t>
        </is>
      </c>
    </row>
    <row r="22414">
      <c r="A22414" t="inlineStr">
        <is>
          <t>wiedergutmachen</t>
        </is>
      </c>
      <c r="B22414" t="inlineStr"/>
      <c r="C22414" t="inlineStr"/>
      <c r="D22414" t="inlineStr">
        <is>
          <t>chuộc, dàn xếp, hoà giải - 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mua lại, chuộc lại, trả hết, chuộc lỗi, thực hiện, giữ trọn, cứu nguy, cứu thoát, cứu khỏi vòng tội lỗi - sửa cho thẳng lại, uốn nắn, khôi phục, đền bù, bồi thường, nắn điện - sửa chữa, tu sửa, vá, sửa, hồi phục sức khoẻ, dùng đến, đi đến, năng lui tới - tìm và mang về, khôi phục lại được, phục hồi được, xây dựng lại được, bù đắp được, sửa chữa được, cứu thoát khỏi, nhớ lại được, tìm và nhặt đem về = wiedergutmachen + = wiedergutmachen + = wiedergutmachen +</t>
        </is>
      </c>
    </row>
    <row r="22415">
      <c r="A22415" t="inlineStr">
        <is>
          <t>Wiedergutmachung</t>
        </is>
      </c>
      <c r="B22415" t="inlineStr"/>
      <c r="C22415" t="inlineStr"/>
      <c r="D22415" t="inlineStr">
        <is>
          <t>sự đền bù, sự bồi thường, vật đền bù, vật bồi thường, sự bù - sự mua lại, sự chuộc lại, sự trả hết, sự chuộc, sự bỏ tiền ra chuộc, sự thực hiện, sự giữ trọn, sự chuộc tội cho loài người, sự cứu thế - sự sửa chữa, sự tu sửa, sự chữa - sự lấy lại, sự thu hồi, sự tìm và mang về, sự phục hồi, sự xây dựng lại, sự cứu thoát khỏi = die Wiedergutmachung +</t>
        </is>
      </c>
    </row>
    <row r="22416">
      <c r="A22416" t="inlineStr">
        <is>
          <t>wiederherstellbar</t>
        </is>
      </c>
      <c r="B22416" t="inlineStr"/>
      <c r="C22416" t="inlineStr"/>
      <c r="D22416" t="inlineStr">
        <is>
          <t>có thể hồi phục lại, có thể khôi phục lại</t>
        </is>
      </c>
    </row>
    <row r="22417">
      <c r="A22417" t="inlineStr">
        <is>
          <t>wiederherstellen</t>
        </is>
      </c>
      <c r="B22417" t="inlineStr"/>
      <c r="C22417" t="inlineStr"/>
      <c r="D22417" t="inlineStr">
        <is>
          <t>lập lại, thành lập lại, xây dựng lại, tổ chức lại - lấy lại, giành lại, tìm lại được, được, bù lại, đòi, thu lại, cứu sống lại, làm tỉnh lại, làm bình phục, chữa khỏi bệnh), sửa lại, khỏi bệnh, bình phục, lại sức, tỉnh lại, tĩnh trí lại - bình tĩnh lại, hết khỏi, lên lại, được bồi thường, thủ thế lại - sửa chữa lại, trang bị lại, được sửa chữa, được trang bị lại - phục hồi, cải tạo giáo dục lại, khôi phục lại, tập luyện lại, sắp xếp lại bậc - hồi phục lại, làm hồi lại, thay mới, đổi mới, làm lại, nối lại, nói lại, nhắc lại, tiếp tục sau, lại trở thành mới lại - làm mới lại, cải tiến, làm hồi sức lại - sửa chữa, tu sửa, vá, sửa, chuộc, đền bù, hồi phục sức khoẻ, dùng đến, đi đến, năng lui tới - hoàn lại, trả lại, phục hồi lại, xây dựng lại như cũ, phục, đặt lại chỗ cũ, hồi phục, tạo lại - tìm và mang về, khôi phục lại được, phục hồi được, xây dựng lại được, bù đắp được, sửa chữa được, cứu thoát khỏi, nhớ lại được, tìm và nhặt đem về - làm sống lại, đem diễn lại, nắn lại, sửa lại cho khỏi nhăn nheo, làm phấn khởi, làm hào hứng, khơi lại, hồi sinh, đem thi hành lại, ban hành lại làm cho trở nên đậm đà - làm cho vui vẻ hơn trước, sống lại, phấn khởi lại, hào hứng lại, khoẻ ra, hồi tỉnh, lại được thịnh hành, lại được ưa thích = wiederherstellen + = wiederherstellen +</t>
        </is>
      </c>
    </row>
    <row r="22418">
      <c r="A22418" t="inlineStr">
        <is>
          <t>Wiederhersteller</t>
        </is>
      </c>
      <c r="B22418" t="inlineStr"/>
      <c r="C22418" t="inlineStr"/>
      <c r="D22418" t="inlineStr">
        <is>
          <t>người hoàn lại, người trả lại, người sửa chữa, người tu sửa lại như cũ, người khôi phục lại, cái làm hồi phục lại trong từ ghép), máy hồi phục</t>
        </is>
      </c>
    </row>
    <row r="22419">
      <c r="A22419" t="inlineStr">
        <is>
          <t>Wiederherstellung</t>
        </is>
      </c>
      <c r="B22419" t="inlineStr"/>
      <c r="C22419" t="inlineStr"/>
      <c r="D22419" t="inlineStr">
        <is>
          <t>sự điều chỉnh lại, sự sửa lại cho đúng, sự thích nghi lại - sự xây dựng lại, sự kiến thiết lại, sự đóng lại, sự dựng lại, sự diễn lại - sự lấy lại được, sự tìm lại được, sự đòi lại được, sự bình phục, sự khỏi bệnh, sự khôi phục lại, sự phục hồi lại, miếng thủ thế lại, sự lấy lại thăng bằng - sự tái sinh, sự cải tạo, sự đổi mới, sự tự cải tạo - sự hoàn lại, sự trả lại, sự sửa chữa, sự tu bổ lại, sự xây dựng lại như cũ, sự phục hồi, sự khôi phục, sự hồi phục, sự lập lại, thời kỳ khôi phục chế độ quân chủ, hình tạo lại - sự lấy lại, sự thu hồi, sự tìm và mang về, sự bồi thường, sự cứu thoát khỏi = die Wiederherstellung +</t>
        </is>
      </c>
    </row>
    <row r="22420">
      <c r="A22420" t="inlineStr">
        <is>
          <t>Wiederholen</t>
        </is>
      </c>
      <c r="B22420" t="inlineStr"/>
      <c r="C22420" t="inlineStr"/>
      <c r="D22420" t="inlineStr">
        <is>
          <t>sự nhắc lại, sự lặp lại, cái lặp lại, tiết mục được biểu diễn lại, phần chỉ lại, dấu chỉ phần trở lại, chương trình lập lại, giấy đặt hàng lập lại, chuyến hàng y như trước - học trò phải ở lại lớp, hình mẫu trang trí lặp đi lặp lại</t>
        </is>
      </c>
    </row>
    <row r="22421">
      <c r="A22421" t="inlineStr">
        <is>
          <t>wiederholen</t>
        </is>
      </c>
      <c r="B22421" t="inlineStr"/>
      <c r="C22421" t="inlineStr"/>
      <c r="D22421" t="inlineStr">
        <is>
          <t>dội lại, vang lại, lặp lại, lặp lại lời, lặp lại ý kiến, nội động từ, có tiếng dội, làm ám hiệu cho đồng bạn - nhắc lại, nhắc đi nhắc lại, làm lại, làm đi làm lại, lặp đi lặp lại - trở lại, trở lại trong trí, lại diễn ra, phát lại - láy, gấp ngoài - kể lại, diễn tập - tóm lại, nói lại, lập lại - đọc thuộc lòng, thuật lại, tập duyệt, tái diễn, ợ, bỏ phiếu gian lận nhiều lần - đấu lại - tái sản xuất, làm sinh sôi nẩy nở, tái sinh, mọc lại, sao chép, sao lại, mô phỏng - - xử lại = wiederholen + = wiederholen +</t>
        </is>
      </c>
    </row>
    <row r="22422">
      <c r="A22422" t="inlineStr">
        <is>
          <t>wiederholend</t>
        </is>
      </c>
      <c r="B22422" t="inlineStr"/>
      <c r="C22422" t="inlineStr"/>
      <c r="D22422" t="inlineStr">
        <is>
          <t>lặp lại = sich wiederholend + = ständig wiederholend +</t>
        </is>
      </c>
    </row>
    <row r="22423">
      <c r="A22423" t="inlineStr">
        <is>
          <t>wiederholt</t>
        </is>
      </c>
      <c r="B22423" t="inlineStr"/>
      <c r="C22423" t="inlineStr"/>
      <c r="D22423" t="inlineStr">
        <is>
          <t>nhiều lần nhắc đi nhắc lại, lặp đi lặp lại = ständig wiederholt + = wiederholt anwenden + = wiederholt geltend machen +</t>
        </is>
      </c>
    </row>
    <row r="22424">
      <c r="A22424" t="inlineStr">
        <is>
          <t>Wiederholung</t>
        </is>
      </c>
      <c r="B22424" t="inlineStr"/>
      <c r="C22424" t="inlineStr"/>
      <c r="D22424" t="inlineStr">
        <is>
          <t>sự lặp lại, sự lặp đi lặp lại - sự từ chối dứt khoát, sự cự tuyệt, sự khước từ, sự thất bại bất ngờ - sự trở lại, sự trở lại trong trí nhớ, sự tái diễn, sự diễn lại, sự phát sinh lại, phép truy toán - sự kể lại, sự nhắc lại, sự diễn tập - sự làm lại, sự nói lại, sự lập lại, cái lập lại - vải sọc repp, reps), bài học thuộc lòng, người phóng đâng, người đàn bà lẳng lơ, repertory_theatre - cái lặp lại, tiết mục được biểu diễn lại, phần chỉ lại, dấu chỉ phần trở lại, chương trình lập lại, giấy đặt hàng lập lại, chuyến hàng y như trước, học trò phải ở lại lớp - hình mẫu trang trí lặp đi lặp lại - điều nhắc lại, điều lặp lại, sự bắt chước, bản sao chép, sự tập duyệt, ngón mổ liên tục - - - sự xem lại, sự xét lại, sự duyệt lại, sự sửa lại = die Wiederholung + = die kurze Wiederholung + = die wörtliche Wiederholung +</t>
        </is>
      </c>
    </row>
    <row r="22425">
      <c r="A22425" t="inlineStr">
        <is>
          <t>Wiederholungszeichen</t>
        </is>
      </c>
      <c r="B22425" t="inlineStr"/>
      <c r="C22425" t="inlineStr"/>
      <c r="D22425" t="inlineStr">
        <is>
          <t>sự nhắc lại, sự lặp lại, cái lặp lại, tiết mục được biểu diễn lại, phần chỉ lại, dấu chỉ phần trở lại, chương trình lập lại, giấy đặt hàng lập lại, chuyến hàng y như trước - học trò phải ở lại lớp, hình mẫu trang trí lặp đi lặp lại = das Wiederholungszeichen +</t>
        </is>
      </c>
    </row>
    <row r="22426">
      <c r="A22426" t="inlineStr">
        <is>
          <t>wiederkehren</t>
        </is>
      </c>
      <c r="B22426" t="inlineStr"/>
      <c r="C22426" t="inlineStr"/>
      <c r="D22426" t="inlineStr">
        <is>
          <t>nhắc lại, lặp lại, làm lại, đọc thuộc lòng, kể lại, thuật lại, tập duyệt, tái diễn, lặp đi lặp lại, nhắc đi nhắc lại, ợ, bỏ phiếu gian lận nhiều lần - trở lại, trở về, trả lại, hoàn lại, gửi trả, dội lại, chiếu lại, đánh trả, đáp lại, trả lời, đối lại, đáp lại dùng trong câu xen giữa câu khác), để lại chỗ cũ, ngỏ lời, tuyên, khai báo - bầu vào quốc hội, đánh theo = wiederkehren + = wiederkehren +</t>
        </is>
      </c>
    </row>
    <row r="22427">
      <c r="A22427" t="inlineStr">
        <is>
          <t>wiederkehrend</t>
        </is>
      </c>
      <c r="B22427" t="inlineStr"/>
      <c r="C22427" t="inlineStr"/>
      <c r="D22427" t="inlineStr">
        <is>
          <t>chu kỳ, định kỳ, thường kỳ, tuần hoàn, văn hoa bóng bảy, Periođic - xuất bản định kỳ</t>
        </is>
      </c>
    </row>
    <row r="22428">
      <c r="A22428" t="inlineStr">
        <is>
          <t>Wiederkommen</t>
        </is>
      </c>
      <c r="B22428" t="inlineStr"/>
      <c r="C22428" t="inlineStr"/>
      <c r="D22428" t="inlineStr">
        <is>
          <t>sự thoái bộ, sự thoái lui</t>
        </is>
      </c>
    </row>
    <row r="22429">
      <c r="A22429" t="inlineStr">
        <is>
          <t>Wiederlebendigwerden</t>
        </is>
      </c>
      <c r="B22429" t="inlineStr"/>
      <c r="C22429" t="inlineStr"/>
      <c r="D22429" t="inlineStr">
        <is>
          <t>sự tái sản xuất, sự sinh sôi nẩy nở, sự sinh sản, sự sao chép, sự sao lại, sự mô phỏng, bản sao chép, bản mô phỏng, sự phát lại, sự lặp lại</t>
        </is>
      </c>
    </row>
    <row r="22430">
      <c r="A22430" t="inlineStr">
        <is>
          <t>Wiedersehen</t>
        </is>
      </c>
      <c r="B22430" t="inlineStr"/>
      <c r="C22430" t="inlineStr"/>
      <c r="D22430" t="inlineStr">
        <is>
          <t>cuộc mít tinh, cuộc biểu tình, cuộc gặp gỡ, cuộc hội họp, hội nghị - sự sum họp, sự họp lại, sự hợp nhất lại, tình trạng được sum hợp, tình trạng được hợp nhất, cuộc họp mặt thân mật, sự hoà hợp, sự hoà giải, dự khép mép = auf Wiedersehen! + = auf baldiges Wiedersehen! +</t>
        </is>
      </c>
    </row>
    <row r="22431">
      <c r="A22431" t="inlineStr">
        <is>
          <t>wiedervereinigen</t>
        </is>
      </c>
      <c r="B22431" t="inlineStr"/>
      <c r="C22431" t="inlineStr"/>
      <c r="D22431" t="inlineStr">
        <is>
          <t>thống nhất lại, hợp nhất lại - nhóm lại, họp lại, ghép lại lại, hoà giải, hội họp, hoà hợp trở lại, khép lại, khép mép</t>
        </is>
      </c>
    </row>
    <row r="22432">
      <c r="A22432" t="inlineStr">
        <is>
          <t>Wiedervereinigung</t>
        </is>
      </c>
      <c r="B22432" t="inlineStr"/>
      <c r="C22432" t="inlineStr"/>
      <c r="D22432" t="inlineStr">
        <is>
          <t>sự thống nhất lại, sự hợp nhất lại - sự sum họp, sự họp lại, tình trạng được sum hợp, tình trạng được hợp nhất, cuộc hội họp, cuộc họp mặt thân mật, sự hoà hợp, sự hoà giải, dự khép mép</t>
        </is>
      </c>
    </row>
    <row r="22433">
      <c r="A22433" t="inlineStr">
        <is>
          <t>wiederverheiraten</t>
        </is>
      </c>
      <c r="B22433" t="inlineStr"/>
      <c r="C22433" t="inlineStr"/>
      <c r="D22433" t="inlineStr">
        <is>
          <t>cưới lại, kết hôn lại</t>
        </is>
      </c>
    </row>
    <row r="22434">
      <c r="A22434" t="inlineStr">
        <is>
          <t>Wiederverheiratung</t>
        </is>
      </c>
      <c r="B22434" t="inlineStr"/>
      <c r="C22434" t="inlineStr"/>
      <c r="D22434" t="inlineStr">
        <is>
          <t>sự kết hôn lại</t>
        </is>
      </c>
    </row>
    <row r="22435">
      <c r="A22435" t="inlineStr">
        <is>
          <t>Wiederverkauf</t>
        </is>
      </c>
      <c r="B22435" t="inlineStr"/>
      <c r="C22435" t="inlineStr"/>
      <c r="D22435" t="inlineStr">
        <is>
          <t>sự bán lại</t>
        </is>
      </c>
    </row>
    <row r="22436">
      <c r="A22436" t="inlineStr">
        <is>
          <t>wiederverkaufen</t>
        </is>
      </c>
      <c r="B22436" t="inlineStr"/>
      <c r="C22436" t="inlineStr"/>
      <c r="D22436" t="inlineStr">
        <is>
          <t>bán lại - bán lẻ, thuật lại, kể lại chi tiết, truyền đi, phao, loan</t>
        </is>
      </c>
    </row>
    <row r="22437">
      <c r="A22437" t="inlineStr">
        <is>
          <t>Wiederverwendung</t>
        </is>
      </c>
      <c r="B22437" t="inlineStr"/>
      <c r="C22437" t="inlineStr"/>
      <c r="D22437">
        <f> die Wiederverwendung +</f>
        <v/>
      </c>
    </row>
    <row r="22438">
      <c r="A22438" t="inlineStr">
        <is>
          <t>wiederzulassen</t>
        </is>
      </c>
      <c r="B22438" t="inlineStr"/>
      <c r="C22438" t="inlineStr"/>
      <c r="D22438" t="inlineStr">
        <is>
          <t>để cho vào lại, nhận lại, kết nạp lại</t>
        </is>
      </c>
    </row>
    <row r="22439">
      <c r="A22439" t="inlineStr">
        <is>
          <t>Wiederzulassung</t>
        </is>
      </c>
      <c r="B22439" t="inlineStr"/>
      <c r="C22439" t="inlineStr"/>
      <c r="D22439" t="inlineStr">
        <is>
          <t>sự để cho vào lại, sự nhận lại, sự kết nạp lại</t>
        </is>
      </c>
    </row>
    <row r="22440">
      <c r="A22440" t="inlineStr">
        <is>
          <t>Wiege</t>
        </is>
      </c>
      <c r="B22440" t="inlineStr"/>
      <c r="C22440" t="inlineStr"/>
      <c r="D22440" t="inlineStr">
        <is>
          <t>cái nôi, nguồn gốc, gốc, nơi bắt nguồn, giàn giữ tàu, cái khung gạt, thùng đãi vàng, giá để ống nghe = in die Wiege legen +</t>
        </is>
      </c>
    </row>
    <row r="22441">
      <c r="A22441" t="inlineStr">
        <is>
          <t>Wiegen</t>
        </is>
      </c>
      <c r="B22441" t="inlineStr"/>
      <c r="C22441" t="inlineStr"/>
      <c r="D22441" t="inlineStr">
        <is>
          <t>sự cân, sự cân nhắc - đá, số nhiều), tiền, kẹo cứng, kẹo hạnh nhân cứng, rock-pigeon, guồng quay chỉ, sự đu đưa - under weigh đang đi, dọc đường</t>
        </is>
      </c>
    </row>
    <row r="22442">
      <c r="A22442" t="inlineStr">
        <is>
          <t>wiegen</t>
        </is>
      </c>
      <c r="B22442" t="inlineStr"/>
      <c r="C22442" t="inlineStr"/>
      <c r="D22442" t="inlineStr">
        <is>
          <t>làm cho thăng bằng, làm cho cân bằng, làm cho cân xứng, cân nhắc, quyết toán, do dự, lưỡng lự, cân nhau, cân xứng, cân bằng - chặt, đốn, bổ, chẻ, nói đứt đoạn, nói nhát gừng, chặt nhỏ, băm nhỏ, thay đổi luôn luôn, dao động, không kiến định, đổi chiều thình lình, trở thình lình, vỗ bập bềnh - đặt vào nôi, bế ẵm nâng niu bế đứa trẻ trong tay, đặt vào giá, cắt bằng hái có khung gạt, đãi - nhảy múa, khiêu vũ, nhảy lên, rộn lên, nhún nhảy, rung rinh, bập bềnh, rập rình, nhảy, làm cho nhảy múa, tung tung nhẹ, nhấc lên nhấc xuống - đánh vảy, lột vảy, cạo lớp gỉ, cạo cáu, cạo bựa, tróc vảy, sầy vảy, cân, cân được, cân nặng, leo, trèo, vẽ theo tỷ lệ, có cùng tỷ lệ, có thể so được với nhau - cầm, nhấc xem nặng nhẹ, cân nhấc, đắn đo, nặng, được cân, có trọng lượng, có tác dụng, có nh hưởng, có tầm quan trọng lớn, đè nặng, ám nh, day dứt = wiegen + = neu wiegen + = sich wiegen +</t>
        </is>
      </c>
    </row>
    <row r="22443">
      <c r="A22443" t="inlineStr">
        <is>
          <t>Wiehern</t>
        </is>
      </c>
      <c r="B22443" t="inlineStr"/>
      <c r="C22443" t="inlineStr"/>
      <c r="D22443" t="inlineStr">
        <is>
          <t>tiếng hí</t>
        </is>
      </c>
    </row>
    <row r="22444">
      <c r="A22444" t="inlineStr">
        <is>
          <t>wiehern</t>
        </is>
      </c>
      <c r="B22444" t="inlineStr"/>
      <c r="C22444" t="inlineStr"/>
      <c r="D22444" t="inlineStr">
        <is>
          <t>hí - = wiehern +</t>
        </is>
      </c>
    </row>
    <row r="22445">
      <c r="A22445" t="inlineStr">
        <is>
          <t>Wiese</t>
        </is>
      </c>
      <c r="B22445" t="inlineStr"/>
      <c r="C22445" t="inlineStr"/>
      <c r="D22445" t="inlineStr">
        <is>
          <t>cỏ, bâi cỏ, đồng cỏ, bãi cỏ, thảm cỏ, cây thân cỏ, mặt đất, măng tây, mùa xuân - = auf der Wiese + = auf der grünen Wiese +</t>
        </is>
      </c>
    </row>
    <row r="22446">
      <c r="A22446" t="inlineStr">
        <is>
          <t>Wiesel</t>
        </is>
      </c>
      <c r="B22446" t="inlineStr"/>
      <c r="C22446" t="inlineStr"/>
      <c r="D22446" t="inlineStr">
        <is>
          <t>chồn ecmin - con chồn</t>
        </is>
      </c>
    </row>
    <row r="22447">
      <c r="A22447" t="inlineStr">
        <is>
          <t>wiesenartig</t>
        </is>
      </c>
      <c r="B22447" t="inlineStr"/>
      <c r="C22447" t="inlineStr"/>
      <c r="D22447" t="inlineStr">
        <is>
          <t>đồng cỏ, có nhiều cỏ</t>
        </is>
      </c>
    </row>
    <row r="22448">
      <c r="A22448" t="inlineStr">
        <is>
          <t>wieviel</t>
        </is>
      </c>
      <c r="B22448" t="inlineStr"/>
      <c r="C22448" t="inlineStr"/>
      <c r="D22448" t="inlineStr">
        <is>
          <t>gì, thế nào, sao, vậy thì sao, biết bao!, làm sao!, cái mà, điều mà, người mà, cái gì, nào?, gì?, nào, mà = wieviel macht es? + = wieviel wiegst du? + = wieviel kostet das? +</t>
        </is>
      </c>
    </row>
    <row r="22449">
      <c r="A22449" t="inlineStr">
        <is>
          <t>Wigwam</t>
        </is>
      </c>
      <c r="B22449" t="inlineStr"/>
      <c r="C22449" t="inlineStr"/>
      <c r="D22449" t="inlineStr">
        <is>
          <t>lều vải</t>
        </is>
      </c>
    </row>
    <row r="22450">
      <c r="A22450" t="inlineStr">
        <is>
          <t>Wild</t>
        </is>
      </c>
      <c r="B22450" t="inlineStr"/>
      <c r="C22450" t="inlineStr"/>
      <c r="D22450" t="inlineStr">
        <is>
          <t>hươu, nai, những vật nhỏ bé lắt nhắt - 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thịt hươu, thịt nai = das verfolgte Wild + = fünf Stück Wild + = das geschossene Wild +</t>
        </is>
      </c>
    </row>
    <row r="22451">
      <c r="A22451" t="inlineStr">
        <is>
          <t>wild</t>
        </is>
      </c>
      <c r="B22451" t="inlineStr"/>
      <c r="C22451" t="inlineStr"/>
      <c r="D22451" t="inlineStr">
        <is>
          <t>táo bạo, liều lĩnh, liều mạng, không biết sợ là gì cả - độc ác, tàn ác, phạm tội ác, giết người - hoang dã, hoang vu, không cày cấy, cục súc, hung d - dữ tợn, hung ác, dã man, tàn bạo - hung dữ, hung tợn, dữ dội, mãnh liệt, ác liệt, sôi sục, hết sức khó chịu, hết sức ghê tởm, xấu hổ vô cùng - điên cuồng, điên rồ - - giận dữ, diên tiết, mạnh mẽ - điên, cuồng, mất trí, bực dọc, bực bội, say mê, ham mê, tức giận, nổi giận - - tự nhiên, thiên nhiên, thiên tính, bẩm sinh, trời sinh, đương nhiên, tất nhiên, dĩ nhiên, không giả tạo, không màu mè, đẻ hoang, mọc tự nhiên, dại - nổi xung, giận điên lên, hung hăng, sặc sỡ - hoang dại, man rợ, không văn minh, cáu kỉnh - tàn nhẫn, hùng hổ - không cai trị được, không thống trị được, không dạy được, bất trị, không kiềm chế được - ngỗ ngược, ngang ngạnh, bất kham, th lỏng, phóng túng - chưa được dạy thuần, không được chế ngự, không nén lại, không dằn lại - hoang rừng, chưa thuần, chưa dạn người, man di, chưa văn minh, không người ở, b o táp, rối, lộn xộn, lung tung, nhiệt liệt, ngông cuồng, rồ dại, thiếu đắn đo suy nghĩ, bừa b i, tự do - lêu lổng, vu v = wild +</t>
        </is>
      </c>
    </row>
    <row r="22452">
      <c r="A22452" t="inlineStr">
        <is>
          <t>Wildbret</t>
        </is>
      </c>
      <c r="B22452" t="inlineStr"/>
      <c r="C22452" t="inlineStr"/>
      <c r="D22452" t="inlineStr">
        <is>
          <t>trò chơi, dụng cụ để chơi, cuộc thi điền kinh, cuộc thi đấu, ván, trò cười, chuyện nực cười, trò đùa, sự trêu chọc, sự chế nhạo, trò láu cá, mánh khoé, ý đồ, mưu đồ, thú săn, thịt thú săn - mục tiêu theo đuổi khó khăn, mục tiêu nguy hiểm, con vật bị săn, con vật bị dồn, người bị theo đuổi, vật bị theo đuổi, bầy - thịt hươu, thịt nai</t>
        </is>
      </c>
    </row>
    <row r="22453">
      <c r="A22453" t="inlineStr">
        <is>
          <t>Wilddieb</t>
        </is>
      </c>
      <c r="B22453" t="inlineStr"/>
      <c r="C22453" t="inlineStr"/>
      <c r="D22453" t="inlineStr">
        <is>
          <t>xoong chần trứng, người săn trộm, người câu trộm, người xâm phạm</t>
        </is>
      </c>
    </row>
    <row r="22454">
      <c r="A22454" t="inlineStr">
        <is>
          <t>Wilde</t>
        </is>
      </c>
      <c r="B22454" t="inlineStr"/>
      <c r="C22454" t="inlineStr"/>
      <c r="D22454" t="inlineStr">
        <is>
          <t>người hoang dã, người man rợ, người tàn bạo dã man, người độc ác</t>
        </is>
      </c>
    </row>
    <row r="22455">
      <c r="A22455" t="inlineStr">
        <is>
          <t>Wildente</t>
        </is>
      </c>
      <c r="B22455" t="inlineStr"/>
      <c r="C22455" t="inlineStr"/>
      <c r="D22455">
        <f> die Wildente +</f>
        <v/>
      </c>
    </row>
    <row r="22456">
      <c r="A22456" t="inlineStr">
        <is>
          <t>Wildfang</t>
        </is>
      </c>
      <c r="B22456" t="inlineStr"/>
      <c r="C22456" t="inlineStr"/>
      <c r="D22456" t="inlineStr">
        <is>
          <t>cô gái hay nghịch nhộn - người đàn bà lăng loàn, người đàn bà chua ngoa, người đàn bà lẳng lơ - kẻ đểu cáng, kẻ xỏ lá, tên vô lại, thằng chó - cô gái tinh nghịch</t>
        </is>
      </c>
    </row>
    <row r="22457">
      <c r="A22457" t="inlineStr">
        <is>
          <t>Wildgans</t>
        </is>
      </c>
      <c r="B22457" t="inlineStr"/>
      <c r="C22457" t="inlineStr"/>
      <c r="D22457">
        <f> die Wildgans +</f>
        <v/>
      </c>
    </row>
    <row r="22458">
      <c r="A22458" t="inlineStr">
        <is>
          <t>Wildheit</t>
        </is>
      </c>
      <c r="B22458" t="inlineStr"/>
      <c r="C22458" t="inlineStr"/>
      <c r="D22458" t="inlineStr">
        <is>
          <t>tình trạng dã man, tình trạng man rợ, hành động dã man, hành động man rợ, hành động thô lỗ, sự ngu dốt và thô lỗ, sự thiếu văn hoá, sự nói pha tiếng nước ngoài, sự viết pha tiếng nước ngoài - lời nói thô tục, lời văn thô tục, từ ngữ phản quy tắc - tính dữ tợn, tính hung ác, sự dã man, sự tàn bạo - - tính chất hung dữ, tính chất dữ tợn, tính chất hung tợn, tính chất dữ dội, tính chất mãnh liệt, tính chất ác liệt - tình trạng không văn minh, tính tàn ác, tính độc ác, tính tàn bạo - - tính tàn nhẫn, tính hùng hỗ, tính hung hăng - tình trạng hoang d, tính chất man rợ, tình trạng hoang vu, sự dữ dội, sự cuồng nhiệt, sự điên cuồng, tính chất phóng đ ng, tính chất bừa b i</t>
        </is>
      </c>
    </row>
    <row r="22459">
      <c r="A22459" t="inlineStr">
        <is>
          <t>Wildleder</t>
        </is>
      </c>
      <c r="B22459" t="inlineStr"/>
      <c r="C22459" t="inlineStr"/>
      <c r="D22459" t="inlineStr">
        <is>
          <t>da hoẵng, quần ống túm bằng da hoẵng - da đanh</t>
        </is>
      </c>
    </row>
    <row r="22460">
      <c r="A22460" t="inlineStr">
        <is>
          <t>Wildling</t>
        </is>
      </c>
      <c r="B22460" t="inlineStr"/>
      <c r="C22460" t="inlineStr"/>
      <c r="D22460" t="inlineStr">
        <is>
          <t>cây dại, cây tự mọc, qu của cây dại</t>
        </is>
      </c>
    </row>
    <row r="22461">
      <c r="A22461" t="inlineStr">
        <is>
          <t>Wildnis</t>
        </is>
      </c>
      <c r="B22461" t="inlineStr"/>
      <c r="C22461" t="inlineStr"/>
      <c r="D22461" t="inlineStr">
        <is>
          <t>vùng hoang vu - vùng hoang d, phần bỏ hoang, ni vắng vẻ tiêu điều, ni hoang tàn, vô vàn, vô số = in der Wildnis leben +</t>
        </is>
      </c>
    </row>
    <row r="22462">
      <c r="A22462" t="inlineStr">
        <is>
          <t>Wildpark</t>
        </is>
      </c>
      <c r="B22462" t="inlineStr"/>
      <c r="C22462" t="inlineStr"/>
      <c r="D22462" t="inlineStr">
        <is>
          <t>mứt, khu vực cấm săn, khu vực cấm câu cá, kính phòng bụi, kính bảo hộ lao động</t>
        </is>
      </c>
    </row>
    <row r="22463">
      <c r="A22463" t="inlineStr">
        <is>
          <t>Wildschwein</t>
        </is>
      </c>
      <c r="B22463" t="inlineStr"/>
      <c r="C22463" t="inlineStr"/>
      <c r="D22463" t="inlineStr">
        <is>
          <t>lợn đực, thịt lợn đực</t>
        </is>
      </c>
    </row>
    <row r="22464">
      <c r="A22464" t="inlineStr">
        <is>
          <t>wildwachsend</t>
        </is>
      </c>
      <c r="B22464" t="inlineStr"/>
      <c r="C22464" t="inlineStr"/>
      <c r="D22464" t="inlineStr">
        <is>
          <t>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 = wildwachsend +</t>
        </is>
      </c>
    </row>
    <row r="22465">
      <c r="A22465" t="inlineStr">
        <is>
          <t>Wildwechsel</t>
        </is>
      </c>
      <c r="B22465" t="inlineStr"/>
      <c r="C22465" t="inlineStr"/>
      <c r="D22465">
        <f> der Wildwechsel +</f>
        <v/>
      </c>
    </row>
    <row r="22466">
      <c r="A22466" t="inlineStr">
        <is>
          <t>Wildwestfilm</t>
        </is>
      </c>
      <c r="B22466" t="inlineStr"/>
      <c r="C22466" t="inlineStr"/>
      <c r="D22466" t="inlineStr">
        <is>
          <t>phim cao bồi - người miền tây, phim về đời sống những người chăn bò ở miền tây nước Mỹ</t>
        </is>
      </c>
    </row>
    <row r="22467">
      <c r="A22467" t="inlineStr">
        <is>
          <t>Wille</t>
        </is>
      </c>
      <c r="B22467" t="inlineStr"/>
      <c r="C22467" t="inlineStr"/>
      <c r="D22467" t="inlineStr">
        <is>
          <t>sợi, thớ, sợi phíp, cấu tạo có thớ, kết cấu có thớ, rễ con, tính tình - ý muốn - ý chí, chí, ý định, lòng, sự hăng say, sự quyết chí, sự quyết tâm, nguyện vọng, ý thích, tờ di chúc, chúc thư = der gute Wille + = der böse Wille + = der letzte Wille +</t>
        </is>
      </c>
    </row>
    <row r="22468">
      <c r="A22468" t="inlineStr">
        <is>
          <t>Willensfreiheit</t>
        </is>
      </c>
      <c r="B22468" t="inlineStr"/>
      <c r="C22468" t="inlineStr"/>
      <c r="D22468" t="inlineStr">
        <is>
          <t>sự tự trị, quyền tự trị, nước tự trị, khu tự trị, tự do ý chí, sự tự quản - sự tự ý, sự tự nguyện - tính chất tự ý, tính chất tự nguyện, tính chất tự giác, sự tình nguyện</t>
        </is>
      </c>
    </row>
    <row r="22469">
      <c r="A22469" t="inlineStr">
        <is>
          <t>Willenskraft</t>
        </is>
      </c>
      <c r="B22469" t="inlineStr"/>
      <c r="C22469" t="inlineStr"/>
      <c r="D22469" t="inlineStr">
        <is>
          <t>ý muốn</t>
        </is>
      </c>
    </row>
    <row r="22470">
      <c r="A22470" t="inlineStr">
        <is>
          <t>willig</t>
        </is>
      </c>
      <c r="B22470" t="inlineStr"/>
      <c r="C22470" t="inlineStr"/>
      <c r="D22470" t="inlineStr">
        <is>
          <t>sẵn sàng, sẵn lòng, để sẵn, cố ý, cú, có khuynh hướng, sắp, sắp sửa, có sẵn, mặt, nhanh, mau, ngay tức khắc, lưu loát, dễ dàng, ở gần, đúng tầm tay, sẵn - dễ bảo, dễ dạy, dễ sai khiến, dễ vận dụng, dễ dùng, dễ làm, dễ xử lý - bằng lòng, vui lòng, muốn, quyết tâm, có thiện ý, hay giúp đỡ, tự nguyện</t>
        </is>
      </c>
    </row>
    <row r="22471">
      <c r="A22471" t="inlineStr">
        <is>
          <t>Willkommen</t>
        </is>
      </c>
      <c r="B22471" t="inlineStr"/>
      <c r="C22471" t="inlineStr"/>
      <c r="D22471" t="inlineStr">
        <is>
          <t>sự được tiếp đ i ân cần, sự đón tiếp ân cần, sự hoan nghênh = Willkommen! +</t>
        </is>
      </c>
    </row>
    <row r="22472">
      <c r="A22472" t="inlineStr">
        <is>
          <t>willkommen</t>
        </is>
      </c>
      <c r="B22472" t="inlineStr"/>
      <c r="C22472" t="inlineStr"/>
      <c r="D22472" t="inlineStr">
        <is>
          <t>được tiếp đ i ân cần, được hoan nghênh, hay, dễ chịu, thú vị, hoan nghênh! = willkommen heißen + = jemanden willkommen heißen +</t>
        </is>
      </c>
    </row>
    <row r="22473">
      <c r="A22473" t="inlineStr">
        <is>
          <t>willst</t>
        </is>
      </c>
      <c r="B22473" t="inlineStr"/>
      <c r="C22473" t="inlineStr"/>
      <c r="D22473">
        <f> wenn du willst + = mach wie du willst + = soviel wie du willst + = setz dich, wohin du willst +</f>
        <v/>
      </c>
    </row>
    <row r="22474">
      <c r="A22474" t="inlineStr">
        <is>
          <t>wimmeln</t>
        </is>
      </c>
      <c r="B22474" t="inlineStr"/>
      <c r="C22474" t="inlineStr"/>
      <c r="D22474" t="inlineStr">
        <is>
          <t>cạn đi, làm cho nông, làm cho cạn, lái vào chỗ cạn = wimmeln + = wimmeln von +</t>
        </is>
      </c>
    </row>
    <row r="22475">
      <c r="A22475" t="inlineStr">
        <is>
          <t>Wimmern</t>
        </is>
      </c>
      <c r="B22475" t="inlineStr"/>
      <c r="C22475" t="inlineStr"/>
      <c r="D22475" t="inlineStr">
        <is>
          <t>tiếng than van, tiếng khóc than, tiếng rền rĩ - tiếng khóc thút thít, giọng rên rỉ</t>
        </is>
      </c>
    </row>
    <row r="22476">
      <c r="A22476" t="inlineStr">
        <is>
          <t>wimmern</t>
        </is>
      </c>
      <c r="B22476" t="inlineStr"/>
      <c r="C22476" t="inlineStr"/>
      <c r="D22476" t="inlineStr">
        <is>
          <t>khóc nheo nhéo, khóc nhai nhải, kêu nheo nhéo - thút thít, vừa nói vừa khóc thút thít, rên rỉ - than van, khóc nhai nhi, nói giọng rên rỉ, nói giọng than van</t>
        </is>
      </c>
    </row>
    <row r="22477">
      <c r="A22477" t="inlineStr">
        <is>
          <t>Wimpel</t>
        </is>
      </c>
      <c r="B22477" t="inlineStr"/>
      <c r="C22477" t="inlineStr"/>
      <c r="D22477" t="inlineStr">
        <is>
          <t>băng biểu ngữ, cờ hiệu đuôi nheo, cờ treo ngọn thương - cờ đuôi nheo, cờ dải, biểu ngữ, cột sáng bình minh, đầu đề chạy suốt trang báo = der Wimpel +</t>
        </is>
      </c>
    </row>
    <row r="22478">
      <c r="A22478" t="inlineStr">
        <is>
          <t>Wimper</t>
        </is>
      </c>
      <c r="B22478" t="inlineStr"/>
      <c r="C22478" t="inlineStr"/>
      <c r="D22478" t="inlineStr">
        <is>
          <t>dây buộc ở đầu roi, cái roi, cái đánh, cái quất, sự đánh, sự quất bằng roi, lông mi eye lash), sự mắng nhiếc, sự xỉ vả, sự chỉ trích, sự đả kích = ohne mit der Wimper zu zucken +</t>
        </is>
      </c>
    </row>
    <row r="22479">
      <c r="A22479" t="inlineStr">
        <is>
          <t>Wimpern</t>
        </is>
      </c>
      <c r="B22479" t="inlineStr"/>
      <c r="C22479" t="inlineStr"/>
      <c r="D22479" t="inlineStr">
        <is>
          <t>lông mi, mao</t>
        </is>
      </c>
    </row>
    <row r="22480">
      <c r="A22480" t="inlineStr">
        <is>
          <t>Windbeutel</t>
        </is>
      </c>
      <c r="B22480" t="inlineStr"/>
      <c r="C22480" t="inlineStr"/>
      <c r="D22480" t="inlineStr">
        <is>
          <t>hơi thở phù, luồng gió thổi phụt qua, luồng hơi phụt ra, luồng khói phụt ra..., tiếng thổi phù, tiếng hơi phụt ra, hơi thuốc lá ngắn, chỗ phùng lên, chỗ bồng lên, mớ tóc bồng - nùi bông thoa phấn powder puff), bánh xốp, lời khen láo, lời tâng bốc láo, lời quảng cáo láo, lời quảng cáo khuếch khoác - người hay nói ba hoa rỗng tuếch = der Windbeutel +</t>
        </is>
      </c>
    </row>
    <row r="22481">
      <c r="A22481" t="inlineStr">
        <is>
          <t>Windel</t>
        </is>
      </c>
      <c r="B22481" t="inlineStr"/>
      <c r="C22481" t="inlineStr"/>
      <c r="D22481" t="inlineStr">
        <is>
          <t>vải kẻ hình thoi, tã lót bằng vải kẻ hình thoi, khăn vệ sinh khô, kiểu trang trí hình thoi - khăn ăn, tả lót - tã lót</t>
        </is>
      </c>
    </row>
    <row r="22482">
      <c r="A22482" t="inlineStr">
        <is>
          <t>windeln</t>
        </is>
      </c>
      <c r="B22482" t="inlineStr"/>
      <c r="C22482" t="inlineStr"/>
      <c r="D22482" t="inlineStr">
        <is>
          <t>bọc bằng tã, quần bằng tã</t>
        </is>
      </c>
    </row>
    <row r="22483">
      <c r="A22483" t="inlineStr">
        <is>
          <t>Winden</t>
        </is>
      </c>
      <c r="B22483" t="inlineStr"/>
      <c r="C22483" t="inlineStr"/>
      <c r="D22483" t="inlineStr">
        <is>
          <t>khúc lượn, khúc quanh, sự cuộn, sự cuốn, guồng, sự khai thác, sự lên dây, sự vênh</t>
        </is>
      </c>
    </row>
    <row r="22484">
      <c r="A22484" t="inlineStr">
        <is>
          <t>windend</t>
        </is>
      </c>
      <c r="B22484" t="inlineStr"/>
      <c r="C22484" t="inlineStr"/>
      <c r="D22484" t="inlineStr">
        <is>
          <t>quanh co, khúc khuỷu, rắc rối, phức tạp = sich windend + = sich windend +</t>
        </is>
      </c>
    </row>
    <row r="22485">
      <c r="A22485" t="inlineStr">
        <is>
          <t>Windfahne</t>
        </is>
      </c>
      <c r="B22485" t="inlineStr"/>
      <c r="C22485" t="inlineStr"/>
      <c r="D22485" t="inlineStr">
        <is>
          <t>chong chóng gió, cánh, cánh quạt, cánh đuôi</t>
        </is>
      </c>
    </row>
    <row r="22486">
      <c r="A22486" t="inlineStr">
        <is>
          <t>Windhund</t>
        </is>
      </c>
      <c r="B22486" t="inlineStr"/>
      <c r="C22486" t="inlineStr"/>
      <c r="D22486" t="inlineStr">
        <is>
          <t>chó săn thỏ, tàu biển chạy nhanh ocean greyhound), xe buýt chạy đường dài = der Windhund +</t>
        </is>
      </c>
    </row>
    <row r="22487">
      <c r="A22487" t="inlineStr">
        <is>
          <t>windig</t>
        </is>
      </c>
      <c r="B22487" t="inlineStr"/>
      <c r="C22487" t="inlineStr"/>
      <c r="D22487" t="inlineStr">
        <is>
          <t>có gió, lộng gió - có gió hiu hiu, mát, thoáng gió, vui vẻ, hồ hởi, phơi phới, hoạt bát, nhanh nhẩu - lắm gió, mưa gió, gió b o, đầy hi, dài dòng, trống rỗng, huênh hoang, hong sợ, khiếp sợ</t>
        </is>
      </c>
    </row>
    <row r="22488">
      <c r="A22488" t="inlineStr">
        <is>
          <t>Windjacke</t>
        </is>
      </c>
      <c r="B22488" t="inlineStr"/>
      <c r="C22488" t="inlineStr"/>
      <c r="D22488" t="inlineStr">
        <is>
          <t>áo ngoài có mũ trùm đầu</t>
        </is>
      </c>
    </row>
    <row r="22489">
      <c r="A22489" t="inlineStr">
        <is>
          <t>Windlauf</t>
        </is>
      </c>
      <c r="B22489" t="inlineStr"/>
      <c r="C22489" t="inlineStr"/>
      <c r="D22489" t="inlineStr">
        <is>
          <t>cái tạp dề, tấm da phủ chân, thềm sân khấu, thềm đế máy bay, tường ngăn nước xói, tấm chắn, tấm che</t>
        </is>
      </c>
    </row>
    <row r="22490">
      <c r="A22490" t="inlineStr">
        <is>
          <t>Windmesser</t>
        </is>
      </c>
      <c r="B22490" t="inlineStr"/>
      <c r="C22490" t="inlineStr"/>
      <c r="D22490" t="inlineStr">
        <is>
          <t>cái đo gió</t>
        </is>
      </c>
    </row>
    <row r="22491">
      <c r="A22491" t="inlineStr">
        <is>
          <t>Windschatten</t>
        </is>
      </c>
      <c r="B22491" t="inlineStr"/>
      <c r="C22491" t="inlineStr"/>
      <c r="D22491" t="inlineStr">
        <is>
          <t>chỗ che, chỗ tránh gió, mạn dưới gió, mạn khuất gió của con tàu</t>
        </is>
      </c>
    </row>
    <row r="22492">
      <c r="A22492" t="inlineStr">
        <is>
          <t>windschief</t>
        </is>
      </c>
      <c r="B22492" t="inlineStr"/>
      <c r="C22492" t="inlineStr"/>
      <c r="D22492" t="inlineStr">
        <is>
          <t>nghiêng, xiên, lệch</t>
        </is>
      </c>
    </row>
    <row r="22493">
      <c r="A22493" t="inlineStr">
        <is>
          <t>Windseite</t>
        </is>
      </c>
      <c r="B22493" t="inlineStr"/>
      <c r="C22493" t="inlineStr"/>
      <c r="D22493" t="inlineStr">
        <is>
          <t>đồ cầm, vật cược, vật làm tin, găng tay ném xuống đất để thách đấu, sự thách đấu, gauge - máy đo, cái đo cỡ, loại, kiểu, cỡ, tầm, quy mô, khả năng, khoảng cách đường ray, tiêu chuẩn đánh giá, phương tiện đánh giá, lanhgô điều chỉnh lề, cái mấp của thợ mộc, gage) hướng đi so với chiều gió - mép trước, sự lái theo gần đúng chiều gió = die Windseite +</t>
        </is>
      </c>
    </row>
    <row r="22494">
      <c r="A22494" t="inlineStr">
        <is>
          <t>Windung</t>
        </is>
      </c>
      <c r="B22494" t="inlineStr"/>
      <c r="C22494" t="inlineStr"/>
      <c r="D22494" t="inlineStr">
        <is>
          <t>chỗ uốn, chỗ cong, chỗ rẽ, khuỷ, chỗ nối, chỗ thắt nút, the bends bệnh khí ép, bệnh thợ lặn - cuộn, vòng, mớ tóc quăn, ống xoắn ruột gà, sự thăng trầm, sóng gió - sự quấn lại, sự xoắn lại, nếp - nếp nhăn, nếp nhàu, khúc cong, khúc quanh co, khúc uốn quanh - sự uốn cong, chỗ uốn cong, độ uốn, nếp oằn - bãi rào, các con chiên, nhóm người cùng chung quyền lợi, nhóm người cùng chung mục đích, nếp gấp, khe núi, hốc núi, khúc cuộn - sự hồi chuyển, sự xoay tròn - chỗ sông uốn khúc, đường quanh co, đường khúc khuỷu, đường uốn khúc - đường xoắn ốc, đường trôn ốc, sự bay theo đường xoắn ốc, sự tăng lên dần dần, sự lên từ từ, sự giảm dần dần, sự xuống từ từ - sự đi ngoằn ngoèo, sự bò ngoằn ngoèo, sự quằn quại, chỗ thừng vặn - sự xe, sự vặn, sự xoắn - trạng thái quanh co, trạng thái khúc khuỷu tortuousness), chỗ uốn khúc - sự quay, vòng quay, vòng cuộn, vòng xoắn, sự đổi hướng, sự rẽ, chỗ ngoặt, chiều hướng, sự diễn biến, sự thay đổi, khuynh hướng, thiên hướng, năng khiếu, tâm tính, tính khí, lần, lượt, phiên - thời gian hoạt động ngắn, chầu, dự kiến, ý định, mục đích, hành vi, hành động, cách đối đãi, tiết mục, sự thấy kinh, chữ sắp ngược, sự xúc động, cú, vố - sợi xe, dây bện, sự bện, sự quấn lại với nhau, sự ôm ghi, cái ôm chặt - thừng bện, gói xoắn hai đầu, sự nhăn nhó, sự méo mó, khúc lượn quanh co, sự xoáy, sự trẹo gân, sự sái gân, sự trẹo xương, sự vênh, điệu nhảy tuýt, bản tính, sự bóp méo, sự xuyên tạc - rượu pha trộn, sự thèm ăn, sự muốn ăn - gió, phưng gió, phía gió thổi, các phưng trời, hi, mùi, tin phong thanh, ức, lời rỗng tuếch, chuyện rỗng tuếch, nhạc khí thổi, tiếng kèn sáo, khúc uốn, khúc lượn - khúc quanh, sự cuộn, sự cuốn, guồng, sự khai thác, sự lên dây - sự bò quằn quại = die Windung + = sich in einer Windung bewegen +</t>
        </is>
      </c>
    </row>
    <row r="22495">
      <c r="A22495" t="inlineStr">
        <is>
          <t>Windungen</t>
        </is>
      </c>
      <c r="B22495" t="inlineStr"/>
      <c r="C22495" t="inlineStr"/>
      <c r="D22495" t="inlineStr">
        <is>
          <t>tròng trành không vững, xộc xệch, ốm yếu, kỳ quặc, gàn dở, lập dị, đồng bóng, hay thay đổi, quanh co, khúc khuỷu, cáu kỉnh, quàu quạu = in Windungen bewegen +</t>
        </is>
      </c>
    </row>
    <row r="22496">
      <c r="A22496" t="inlineStr">
        <is>
          <t>Wink</t>
        </is>
      </c>
      <c r="B22496" t="inlineStr"/>
      <c r="C22496" t="inlineStr"/>
      <c r="D22496" t="inlineStr">
        <is>
          <t>suối, sự vẫy tay, sự gật đầu - vĩ bạch, sự gợi ý, sự ra hiệu, lời nói bóng, lời ám chỉ, ám hiệu, lời chú thích, tín hiệu, vai tuồng, cách xử lý thích hợp, hành động thích hơn, tâm trạng, gậy chơi bi-a, tóc đuôi sam - lời gợi ý, lời nói bóng gió, lời nói ám chỉ, chút xíu, tí ti, dấu vết - cái gật đầu, sự cúi đầu, sự ra lệnh, sự gà gật - cái nhắc nhở, cái làm nhớ lại - ý kiến đề nghị, sự khêu gợi, sự gợi những ý nghĩa tà dâm, sự ám thị, ý ám thị - đầu, mút, đỉnh, chóp, đầu bịt, bút để thếp vàng, tiền quà, tiền diêm thuốc, lời khuyên, lời mách nước, mẹo, mánh lới, mánh khoé, cái đánh nhẹ, cái gảy nhẹ, cái đẩy nhẹ, cái chạm nhẹ, cái vỗ nhẹ - nơi đổ rác, thùng rác - sóng, làn sóng &amp; ), đợt, sự vẫy tay ra hiệu, cái vẫy tay - sự nháy mắt, nháy mắt, khonh khắc - ngón, hàng mới, mốt mới, vết nhăn, gợn sóng, nếp, nếp gấp = der leise Wink + = der nützliche Wink + = einen Wink geben + = jemandem einen Wink geben + = durch einen Wink auffordern +</t>
        </is>
      </c>
    </row>
    <row r="22497">
      <c r="A22497" t="inlineStr">
        <is>
          <t>Winkel</t>
        </is>
      </c>
      <c r="B22497" t="inlineStr"/>
      <c r="C22497" t="inlineStr"/>
      <c r="D22497" t="inlineStr">
        <is>
          <t>góc, góc xó, quan điểm, khía cạnh, lưỡi câu - côngxon, rầm chia, dấu ngoặc đơn, dấu móc, dấu ngoặc ôm, giá đỡ nòng, khoảng cách giữa hai phát đạn trên và dưới để quan trắc - nơi kín đáo, xó xỉnh, chỗ ẩn náu, chỗ giấu giếm, nơi, phương, sự đầu cơ, sự lũng đoạn thị trường, quả phạt gốc - xó, nơi ẩn náu hẻo lánh, góc thụt - thời gian ngừng họp, kỳ nghỉ, giờ giải lao, giờ ra chơi chính, sự rút đi, chỗ thầm kín, nơi sâu kín, nơi hẻo lánh, chỗ thụt vào, hốc tường, ngách, hốc, lỗ thủng, rânh, hố đào, chỗ lõm = der Winkel + = der tote Winkel + = der rechte Winkel + = der spitze Winkel + = der schiefe Winkel + = im rechten Winkel + = der einspringende Winkel + = der hervorspringende Winkel + = einen rechten Winkel bilden +</t>
        </is>
      </c>
    </row>
    <row r="22498">
      <c r="A22498" t="inlineStr">
        <is>
          <t>Winkeladvokat</t>
        </is>
      </c>
      <c r="B22498" t="inlineStr"/>
      <c r="C22498" t="inlineStr"/>
      <c r="D22498" t="inlineStr">
        <is>
          <t>luật sư xoàng, thầy cò, người vụn vặt - luật sự thủ đoạn, luật sự láu cá, người không có lương tâm nghề nghiệp</t>
        </is>
      </c>
    </row>
    <row r="22499">
      <c r="A22499" t="inlineStr">
        <is>
          <t>Winkeleisen</t>
        </is>
      </c>
      <c r="B22499" t="inlineStr"/>
      <c r="C22499" t="inlineStr"/>
      <c r="D22499" t="inlineStr">
        <is>
          <t>góc, góc xó, quan điểm, khía cạnh, lưỡi câu</t>
        </is>
      </c>
    </row>
    <row r="22500">
      <c r="A22500" t="inlineStr">
        <is>
          <t>Winkelhaken</t>
        </is>
      </c>
      <c r="B22500" t="inlineStr"/>
      <c r="C22500" t="inlineStr"/>
      <c r="D22500">
        <f> der Winkelhaken + = in den Winkelhaken nehmen +</f>
        <v/>
      </c>
    </row>
    <row r="22501">
      <c r="A22501" t="inlineStr">
        <is>
          <t>winkelig</t>
        </is>
      </c>
      <c r="B22501" t="inlineStr"/>
      <c r="C22501" t="inlineStr"/>
      <c r="D22501" t="inlineStr">
        <is>
          <t>cong, oằn, vặn vẹo, xoắn, quanh co, khúc khuỷu, còng, khoằm, có ngáng ở ở trên, không thẳng thắn, không thật thà = winkelig + = winkelig +</t>
        </is>
      </c>
    </row>
    <row r="22502">
      <c r="A22502" t="inlineStr">
        <is>
          <t>Winkelmesser</t>
        </is>
      </c>
      <c r="B22502" t="inlineStr"/>
      <c r="C22502" t="inlineStr"/>
      <c r="D22502" t="inlineStr">
        <is>
          <t>máy đo góc = der Winkelmesser +</t>
        </is>
      </c>
    </row>
    <row r="22503">
      <c r="A22503" t="inlineStr">
        <is>
          <t>Winkelzug</t>
        </is>
      </c>
      <c r="B22503" t="inlineStr"/>
      <c r="C22503" t="inlineStr"/>
      <c r="D22503" t="inlineStr">
        <is>
          <t>động tác chạy lắt léo, động tác di chuyển lắt léo, động tác né tránh, động tác lách, sự lẫn tránh, thuật, ngon, mẹo, khoé, mánh lới, sáng kiến tài tình, sáng chế tài tình, sự rung chuông lạc điệu - sự gấp đôi, sự tăng đôi, sự nhân đôi, sự trùng lặp, sự chặp đôi, sự xoắn chặp đôi, sự đóng thay thế, sự rẽ ngoặc thình lình, thủ đoạn quanh co, sự nói quanh co - mưu mẹo, thủ đoạn đánh lừa, trò gian trá, trò bịp bợm, trò chơi khăm, trò choi xỏ, trò ranh ma, trò tinh nghịch, ngón, đòn, phép, mánh khoé, mánh lới nhà nghề, trò, trò khéo, thói, tật - nước bài, phiên làm việc ở buồng lái</t>
        </is>
      </c>
    </row>
    <row r="22504">
      <c r="A22504" t="inlineStr">
        <is>
          <t>Winken</t>
        </is>
      </c>
      <c r="B22504" t="inlineStr"/>
      <c r="C22504" t="inlineStr"/>
      <c r="D22504" t="inlineStr">
        <is>
          <t>làn, sự thoảng qua, cảm giác thoảng qua, sự thoảng đưa, sự phảng phất, cái vỗ cánh - sóng, làn sóng &amp; ), đợt, sự vẫy tay ra hiệu, cái vẫy tay = das Winken +</t>
        </is>
      </c>
    </row>
    <row r="22505">
      <c r="A22505" t="inlineStr">
        <is>
          <t>winken</t>
        </is>
      </c>
      <c r="B22505" t="inlineStr"/>
      <c r="C22505" t="inlineStr"/>
      <c r="D22505" t="inlineStr">
        <is>
          <t>vẫy tay ra hiệu, gật đầu ra hiệu - ra hiệu, ra ý - đánh tín hiệu bằng đèn, đánh tín hiệu bằng cờ = winken mit +</t>
        </is>
      </c>
    </row>
    <row r="22506">
      <c r="A22506" t="inlineStr">
        <is>
          <t>Winker</t>
        </is>
      </c>
      <c r="B22506" t="inlineStr"/>
      <c r="C22506" t="inlineStr"/>
      <c r="D22506" t="inlineStr">
        <is>
          <t>người chỉ, cái chỉ, kim chỉ, dụng cụ chỉ, chất chỉ thị, vật chỉ thị, cây chỉ thị - mũi tên xin đường rẽ</t>
        </is>
      </c>
    </row>
    <row r="22507">
      <c r="A22507" t="inlineStr">
        <is>
          <t>winklig</t>
        </is>
      </c>
      <c r="B22507" t="inlineStr"/>
      <c r="C22507" t="inlineStr"/>
      <c r="D22507" t="inlineStr">
        <is>
          <t>có góc, có góc cạnh - góc, đặt ở góc, gầy nhom, gầy giơ xương, xương xương, không mềm mỏng, cộc lốc, cứng đờ - nghiêng, xiên, ghềnh, đối xứng lệch = winklig + = winklig + = winklig +</t>
        </is>
      </c>
    </row>
    <row r="22508">
      <c r="A22508" t="inlineStr">
        <is>
          <t>Winkligkeit</t>
        </is>
      </c>
      <c r="B22508" t="inlineStr"/>
      <c r="C22508" t="inlineStr"/>
      <c r="D22508" t="inlineStr">
        <is>
          <t>sự có góc, sự thành góc, sự gầy còm, sự giơ xương, vẻ xương xương, tính không mềm mỏng, tính cộc lốc, tính cứng đờ</t>
        </is>
      </c>
    </row>
    <row r="22509">
      <c r="A22509" t="inlineStr">
        <is>
          <t>Winseln</t>
        </is>
      </c>
      <c r="B22509" t="inlineStr"/>
      <c r="C22509" t="inlineStr"/>
      <c r="D22509" t="inlineStr">
        <is>
          <t>tiếng khóc thút thít, giọng rên rỉ - - tiếng rên rỉ, tiếng than van, tiếng khóc nhai nhi</t>
        </is>
      </c>
    </row>
    <row r="22510">
      <c r="A22510" t="inlineStr">
        <is>
          <t>winseln</t>
        </is>
      </c>
      <c r="B22510" t="inlineStr"/>
      <c r="C22510" t="inlineStr"/>
      <c r="D22510" t="inlineStr">
        <is>
          <t>khóc nheo nhéo, khóc nhai nhải, kêu nheo nhéo - thút thít, vừa nói vừa khóc thút thít, rên rỉ - than van, khóc nhai nhi, nói giọng rên rỉ, nói giọng than van</t>
        </is>
      </c>
    </row>
    <row r="22511">
      <c r="A22511" t="inlineStr">
        <is>
          <t>winselnd</t>
        </is>
      </c>
      <c r="B22511" t="inlineStr"/>
      <c r="C22511" t="inlineStr"/>
      <c r="D22511" t="inlineStr">
        <is>
          <t>hay rên rỉ, hay than van, khóc nhai nhi</t>
        </is>
      </c>
    </row>
    <row r="22512">
      <c r="A22512" t="inlineStr">
        <is>
          <t>Winter</t>
        </is>
      </c>
      <c r="B22512" t="inlineStr">
        <is>
          <t>verb</t>
        </is>
      </c>
      <c r="C22512" t="inlineStr"/>
      <c r="D22512" t="inlineStr">
        <is>
          <t>mùa đông, năm, tuổi, lúc tuổi già = mitten im Winter + = der frostfreie Winter + = im tiefsten Winter + = den Winter verbringen + = durch den Winter bringen + = für den Winter vorbereiten +</t>
        </is>
      </c>
    </row>
    <row r="22513">
      <c r="A22513" t="inlineStr">
        <is>
          <t>Wintergarten</t>
        </is>
      </c>
      <c r="B22513" t="inlineStr"/>
      <c r="C22513" t="inlineStr"/>
      <c r="D22513" t="inlineStr">
        <is>
          <t>nhà kính, conservatoire</t>
        </is>
      </c>
    </row>
    <row r="22514">
      <c r="A22514" t="inlineStr">
        <is>
          <t>winterlich</t>
        </is>
      </c>
      <c r="B22514" t="inlineStr"/>
      <c r="C22514" t="inlineStr"/>
      <c r="D22514" t="inlineStr">
        <is>
          <t>mùa đông, lạnh giá, lạnh nhạt, lạnh lùng wintery, wintry) - hiu hắt m đạm như mùa đông, lạnh lùng winterly) = winterlich gekleidet +</t>
        </is>
      </c>
    </row>
    <row r="22515">
      <c r="A22515" t="inlineStr">
        <is>
          <t>Wintermantel</t>
        </is>
      </c>
      <c r="B22515" t="inlineStr"/>
      <c r="C22515" t="inlineStr"/>
      <c r="D22515">
        <f> der kurze warme Wintermantel +</f>
        <v/>
      </c>
    </row>
    <row r="22516">
      <c r="A22516" t="inlineStr">
        <is>
          <t>Winterschlaf</t>
        </is>
      </c>
      <c r="B22516" t="inlineStr"/>
      <c r="C22516" t="inlineStr"/>
      <c r="D22516" t="inlineStr">
        <is>
          <t>sự ngủ đông, sự nghỉ đông ở vùng ấm áp, sự không hoạt động, sự không làm gì, sự nằm lì = Winterschlaf halten + = sich zum Winterschlaf zurückziehen +</t>
        </is>
      </c>
    </row>
    <row r="22517">
      <c r="A22517" t="inlineStr">
        <is>
          <t>Wintersonnenwende</t>
        </is>
      </c>
      <c r="B22517" t="inlineStr"/>
      <c r="C22517" t="inlineStr"/>
      <c r="D22517" t="inlineStr">
        <is>
          <t>giữa mùa đông, đông chí</t>
        </is>
      </c>
    </row>
    <row r="22518">
      <c r="A22518" t="inlineStr">
        <is>
          <t>winzig</t>
        </is>
      </c>
      <c r="B22518" t="inlineStr"/>
      <c r="C22518" t="inlineStr"/>
      <c r="D22518" t="inlineStr">
        <is>
          <t>giảm nhẹ nghĩa, nhỏ xíu, bé tị, từ giảm nhẹ - lùn, lùn tịt, còi cọc - nhỏ, vụn vặt, kỹ lưỡng, chi ly, cặn kẽ, tỉ mỉ - bé bỏng, bé tí xíu - thuốc viên tròn, giống thuốc viên tròn - nhỏ bé, yếu đuối - mỏng mảnh, thon, gầy, mảnh khảnh, yết ớt, nhẹ, qua loa, sơ sài, không đang kể, mong manh - rất nhỏ - tí hon, bé tí - = winzig klein +</t>
        </is>
      </c>
    </row>
    <row r="22519">
      <c r="A22519" t="inlineStr">
        <is>
          <t>Winzigkeit</t>
        </is>
      </c>
      <c r="B22519" t="inlineStr"/>
      <c r="C22519" t="inlineStr"/>
      <c r="D22519" t="inlineStr">
        <is>
          <t>tính nhỏ bé, tính vụn vặt, tính cực kỳ chính xác - tính chất nhỏ bé, tính chất nhỏ xíu</t>
        </is>
      </c>
    </row>
    <row r="22520">
      <c r="A22520" t="inlineStr">
        <is>
          <t>Wipfel</t>
        </is>
      </c>
      <c r="B22520" t="inlineStr"/>
      <c r="C22520" t="inlineStr"/>
      <c r="D22520" t="inlineStr">
        <is>
          <t>con cù, con quay, chóp, đỉnh, ngọn, đầu, mặt, mui, vung, đỉnh cao, mức cao, số cao nhất, số nhiều) thân lá</t>
        </is>
      </c>
    </row>
    <row r="22521">
      <c r="A22521" t="inlineStr">
        <is>
          <t>Wippen</t>
        </is>
      </c>
      <c r="B22521" t="inlineStr"/>
      <c r="C22521" t="inlineStr"/>
      <c r="D22521" t="inlineStr">
        <is>
          <t>ván bập bênh, trò chơi bập bênh, động tác đẩy tới kéo lui, động tác kéo cưa, tình trạng cò cưa - sự cử động mau lẹ, cái lướt nhanh, động tác vút nhanh, cái vẫy nhẹ, phất trần, chổi quét bụi, cái xua ruồi, cái đánh trứng, cái đánh kem</t>
        </is>
      </c>
    </row>
    <row r="22522">
      <c r="A22522" t="inlineStr">
        <is>
          <t>wippen</t>
        </is>
      </c>
      <c r="B22522" t="inlineStr"/>
      <c r="C22522" t="inlineStr"/>
      <c r="D22522" t="inlineStr">
        <is>
          <t>đu đưa, rung rinh, lập loè, lung linh, bập bùng, mỏng manh - nhảy điệu jig, nhảy tung tăng, làm cho nhảy tung tăng, tung lên tung xuống nhanh, lắp đồ gá lắp, lắp khuôn dẫn, sàng - lúc lắc, làm rung chuyển, rung chuyển - chơi bập bênh, bập bênh, đẩy tới, kéo lui, cò cưa, lưỡng lự, dao động</t>
        </is>
      </c>
    </row>
    <row r="22523">
      <c r="A22523" t="inlineStr">
        <is>
          <t>Wirbel</t>
        </is>
      </c>
      <c r="B22523" t="inlineStr"/>
      <c r="C22523" t="inlineStr"/>
      <c r="D22523" t="inlineStr">
        <is>
          <t>xoáy nước, gió lốc, khói cuộn - sự ồn ào, sự om sòm, sự rối rít, sự nhăng nhít, sự nhặng xị, sự quan trọng hoá - chỗ nước xoáy, chỗ nước cuộn, gió xoáy - sự quay nhanh, sự xoay nhanh, vòng xoắn, cuộn, nét viết uốn cong - gió cuộn, cơn lốc &amp; ) - sự xoay tít, sư xoáy, sự quay lộn, gió cuốn, sự hoạt động quay cuồng - = der Wirbel + = der Wirbel + = die Wirbel + = die Wirbel +</t>
        </is>
      </c>
    </row>
    <row r="22524">
      <c r="A22524" t="inlineStr">
        <is>
          <t>wirbellos</t>
        </is>
      </c>
      <c r="B22524" t="inlineStr"/>
      <c r="C22524" t="inlineStr"/>
      <c r="D22524" t="inlineStr">
        <is>
          <t>không xương sống, nhu nhược</t>
        </is>
      </c>
    </row>
    <row r="22525">
      <c r="A22525" t="inlineStr">
        <is>
          <t>Wirbellosen</t>
        </is>
      </c>
      <c r="B22525" t="inlineStr"/>
      <c r="C22525" t="inlineStr"/>
      <c r="D22525" t="inlineStr">
        <is>
          <t>loài không xương sống, người nhu nhược</t>
        </is>
      </c>
    </row>
    <row r="22526">
      <c r="A22526" t="inlineStr">
        <is>
          <t>Wirbeln</t>
        </is>
      </c>
      <c r="B22526" t="inlineStr"/>
      <c r="C22526" t="inlineStr"/>
      <c r="D22526" t="inlineStr">
        <is>
          <t>sự quay tròn, sự xoay tròn, sự vừa đâm xuống vừa quay tròn, sự xoáy, sự đi chơi, cuộc đi chơi ngắn, cuộc đi dạo - sự xoay tít, sư xoáy, sự quay lộn, gió cuốn, gió lốc, sự hoạt động quay cuồng</t>
        </is>
      </c>
    </row>
    <row r="22527">
      <c r="A22527" t="inlineStr">
        <is>
          <t>wirbeln</t>
        </is>
      </c>
      <c r="B22527" t="inlineStr"/>
      <c r="C22527" t="inlineStr"/>
      <c r="D22527" t="inlineStr">
        <is>
          <t>làm xoáy lốc, xoáy lốc - đi hối hả, khoa tay múa chân, viền đường ren - lăn, vần, cuốn, quấn, cuộn, đọc rung lên, đọc sang sảng, hát ngân vang, cán, làm cho cuồn cuộn, quay quanh, lăn mình, + on, by) trôi đi, trôi qua, chạy, đi xe, chảy cuồn cuộn, chảy, tròng trành - đi lắc lư, rền, đổ hồi, cán được, lộn vòng - quay, chăng, tiện, + out) kể, biên soạn, làm quay tròn, làm lảo đảo, đánh hỏng, xe chỉ, xe tơ, chăng tơ, kéo kén, câu cá bằng mồi quay, xoay tròn, lảo đảo, lướt đi nhẹ nhàng - xoáy, cuốn đi, xoáy đi - quay nhanh, xoay nhanh, làm quăn, xoắn, vân vê - xoay tít, quay lộn, lao đi, chạy nhanh như gió, quay cuồng, chóng mặt, làm cho xoay tít, làm xoáy, làm quay lộn = wirbeln +</t>
        </is>
      </c>
    </row>
    <row r="22528">
      <c r="A22528" t="inlineStr">
        <is>
          <t>Wirbelsturm</t>
        </is>
      </c>
      <c r="B22528" t="inlineStr"/>
      <c r="C22528" t="inlineStr"/>
      <c r="D22528" t="inlineStr">
        <is>
          <t>khi xoáy thuận, khi xoáy tụ - bão, cái dữ dội mãnh liệt, cơn bão tố - bão táp, cuộc biến loạn, cơn bão táp - người xe dây, người bện thừng, máy bện sợi, máy xe sợi, que xe, quả bóng xoáy, nhiệm vụ khó khăn, vấn đề hắc búa, người quanh co, người gian trá, kẻ lừa bịp, phía đùi kẹp vào mình ngựa - cơn gió giật, cơn gió xoáy</t>
        </is>
      </c>
    </row>
    <row r="22529">
      <c r="A22529" t="inlineStr">
        <is>
          <t>Wirbeltier</t>
        </is>
      </c>
      <c r="B22529" t="inlineStr"/>
      <c r="C22529" t="inlineStr"/>
      <c r="D22529" t="inlineStr">
        <is>
          <t>động vật có xương sống</t>
        </is>
      </c>
    </row>
    <row r="22530">
      <c r="A22530" t="inlineStr">
        <is>
          <t>Wirbeltiere</t>
        </is>
      </c>
      <c r="B22530" t="inlineStr"/>
      <c r="C22530" t="inlineStr"/>
      <c r="D22530">
        <f> die Wirbeltiere +</f>
        <v/>
      </c>
    </row>
    <row r="22531">
      <c r="A22531" t="inlineStr">
        <is>
          <t>Wirbelwind</t>
        </is>
      </c>
      <c r="B22531" t="inlineStr"/>
      <c r="C22531" t="inlineStr"/>
      <c r="D22531" t="inlineStr">
        <is>
          <t>cn gió cuốn, gió lốn</t>
        </is>
      </c>
    </row>
    <row r="22532">
      <c r="A22532" t="inlineStr">
        <is>
          <t>Wirken</t>
        </is>
      </c>
      <c r="B22532" t="inlineStr"/>
      <c r="C22532" t="inlineStr"/>
      <c r="D22532" t="inlineStr">
        <is>
          <t>việc đan len, hàng len, đồ đan, hàng dệt kim - sự hoạt động, quá trình hoạt động, thao tác, hiệu quả, tác dụng, sự giao dịch tài chính, sự mổ xẻ, ca mổ, cuộc hành quân, phép tính, phép toán = das propagandistische Wirken +</t>
        </is>
      </c>
    </row>
    <row r="22533">
      <c r="A22533" t="inlineStr">
        <is>
          <t>wirken</t>
        </is>
      </c>
      <c r="B22533" t="inlineStr"/>
      <c r="C22533" t="inlineStr"/>
      <c r="D22533" t="inlineStr">
        <is>
          <t>đan, together) nối chặt, gắn chặt, thắt chặt, kết chặt, together) liên kết chặt chẽ, ràng buộc chặt chẽ, động tính từ quá khứ) có cấu trúc vững chắc, có cấu trúc chặt chẽ - cau, nhíu, nhăn - dệt, kết lại, thêu dệt, bày ra, đi len lỏi, đi quanh co, lắc lư, đua đưa, bay tránh - làm việc, hành động, hoạt động, làm, gia công, chế biến, lên men, tác động, có ảnh hưởng tới, đi qua, chuyển động, dần dần tự chuyển, tự làm cho, chạy, tiến hành - tiến triển, có kết quả, có hiệu lực, lách, nhăn nhó, cau lại, day dứt, bắt làm việc, làm lên men, thêu, làm cho chạy, chuyển vận, gây ra, thi hành, thực hiện, khai thác, trổng trọt, giải, chữa, nhào - nặn, rèn, tạc, vẽ, chạm, trau, đưa dần vào, chuyển, đưa, dẫn &amp; ), sắp đặt, bày mưu = wirken + = wirken + = wirken auf +</t>
        </is>
      </c>
    </row>
    <row r="22534">
      <c r="A22534" t="inlineStr">
        <is>
          <t>wirkend</t>
        </is>
      </c>
      <c r="B22534" t="inlineStr"/>
      <c r="C22534" t="inlineStr"/>
      <c r="D22534" t="inlineStr">
        <is>
          <t>có kết quả, có hiệu lực, có tác động, có ảnh hưởng, gây ấn tượng, đủ sức khoẻ, có thật, thật sự - có tác dụng, thực hành, thực tế, mổ xẻ, toán tử = von außen wirkend +</t>
        </is>
      </c>
    </row>
    <row r="22535">
      <c r="A22535" t="inlineStr">
        <is>
          <t>Wirkerin</t>
        </is>
      </c>
      <c r="B22535" t="inlineStr"/>
      <c r="C22535" t="inlineStr"/>
      <c r="D22535" t="inlineStr">
        <is>
          <t>may đan, máy dệt kim, người đan</t>
        </is>
      </c>
    </row>
    <row r="22536">
      <c r="A22536" t="inlineStr">
        <is>
          <t>Wirklichkeit</t>
        </is>
      </c>
      <c r="B22536" t="inlineStr"/>
      <c r="C22536" t="inlineStr"/>
      <c r="D22536" t="inlineStr">
        <is>
          <t>thực tế, thực tại, điều kiện hiện tại, điều kiện thực tế, hiện thực - việc, sự việc, sự thật, sự kiện, cơ sở lập luận - tính khách quan - sự thực, sự vật có thực, tính chất chính xác, tính chất xác thực, tính chất đúng = in Wirklichkeit + = Wirklichkeit werden + = fest auf dem Boden der Wirklichkeit stehen + = auf den Boden der Wirklichkeit zurückkommen +</t>
        </is>
      </c>
    </row>
    <row r="22537">
      <c r="A22537" t="inlineStr">
        <is>
          <t>wirksam</t>
        </is>
      </c>
      <c r="B22537" t="inlineStr"/>
      <c r="C22537" t="inlineStr"/>
      <c r="D22537" t="inlineStr">
        <is>
          <t>hành động, thay quyền, quyền - tích cực, hoạt động, nhanh nhẹn, linh lợi, thiết thực, thực sự, có hiệu lực, công hiệu, chủ động, tại ngũ, phóng xạ, hoá hoạt động - động lực, động lực học, năng động, năng nổ, sôi nổi, chức năng - có kết quả, có tác động, có ảnh hưởng, gây ấn tượng, đủ sức khoẻ, có thật, thật sự - có giá trị - có hiệu quả, sinh lợi - có năng lực, có khả năng, có năng suất cao, có hiệu suất cao - mạnh mẽ, mãnh liệt, đầy nghị lực, đầy sinh lực - bắng sức mạnh, bằng vũ lực, sinh động, đầy sức thuyết phục - có tác dụng, thực hành, thực tế, mổ xẻ, toán tử - có lực lượng, có quyền thế, hùng mạnh, hiệu nghiệm, có sức thuyết phục mạnh mẽ - hùng cường, có quyền thế lớn, có quyền lực lớn, có uy quyền lớn - đang thịnh hành, đang lưu hành, phổ biến khắp, lan khắp - tối cao, có chủ quyền, thần hiệu = wirksam +</t>
        </is>
      </c>
    </row>
    <row r="22538">
      <c r="A22538" t="inlineStr">
        <is>
          <t>Wirksamkeit</t>
        </is>
      </c>
      <c r="B22538" t="inlineStr"/>
      <c r="C22538" t="inlineStr"/>
      <c r="D22538" t="inlineStr">
        <is>
          <t>sự tích cực, sự hoạt động, sự nhanh nhẹn, sự linh lợi, hoạt động, phạm vi hoạt động, tính hoạt động, độ hoạt động, tính phóng xạ, độ phóng xạ - sự có hiệu lực, ấn tượng sâu sắc - tính có hiệu quả, hiệu lực - hiệu quả, năng lực, khả năng, năng suất, hiệu suất - nghị lực, sinh lực, sự hoạt động tích cực, khả năng tiềm tàng, năng lực tiềm tàng, sức lực, năng lượng - - chức năng, số nhiều) nhiệm vụ, trách nhiệm, buổi lễ, buổi họp mặt chính thức, buổi họp mặt quan trọng, hàm, hàm số, chức - quá trình hoạt động, thao tác, tác dụng, sự giao dịch tài chính, sự mổ xẻ, ca mổ, cuộc hành quân, phép tính, phép toán - lực lượng, quyền thế, sự hùng mạnh, sự hiệu nghiệm - sự có mặt, vẻ, dáng, bộ dạng - đức, đức hạnh, đức tính, tính tốt, trinh tiết, tiết nghĩa, công dụng</t>
        </is>
      </c>
    </row>
    <row r="22539">
      <c r="A22539" t="inlineStr">
        <is>
          <t>Wirkstoff</t>
        </is>
      </c>
      <c r="B22539" t="inlineStr"/>
      <c r="C22539" t="inlineStr"/>
      <c r="D22539" t="inlineStr">
        <is>
          <t>vitamin = der Wirkstoff + = der Wirkstoff +</t>
        </is>
      </c>
    </row>
    <row r="22540">
      <c r="A22540" t="inlineStr">
        <is>
          <t>Wirksubstanz</t>
        </is>
      </c>
      <c r="B22540" t="inlineStr"/>
      <c r="C22540" t="inlineStr"/>
      <c r="D22540" t="inlineStr">
        <is>
          <t>người đại lý, số nhiều) tay sai, chỉ điểm tay chân, bộ hạ, tác nhân</t>
        </is>
      </c>
    </row>
    <row r="22541">
      <c r="A22541" t="inlineStr">
        <is>
          <t>Wirkung</t>
        </is>
      </c>
      <c r="B22541" t="inlineStr"/>
      <c r="C22541" t="inlineStr"/>
      <c r="D22541" t="inlineStr">
        <is>
          <t>hành động, hành vi, hoạt động, công việc, việc làm, tác động, tác dụng, ảnh hưởng, sự chiến đấu, trận đánh, việc kiện, sự tố tụng, sự diễn biến, quá trình diễn biến, động tác, dáng điệu - bộ điệu, bộ tịch, bộ máy, cơ cấu, sự hoạt động của bộ máy - thác nước, sức, lực, sức mạnh, vũ lực, quyền lực, sự bắt buộc, quân đội, quân lực, quân, lực lượng, sức thuyết phục, sự tác động mạnh mẽ, ấn tượng sâu sắc, sự sinh động, hiệu lực, ý nghĩa - năng lượng - sự va chạm, sự chạm mạnh, sức va chạm - kết quả, đáp số - đức, đức hạnh, đức tính, tính tốt, trinh tiết, tiết nghĩa, công dụng, hiệu quả - sự làm việc, sự làm, sự lên men, sự để lên men, sự hoạt động, sự chuyển vận, sự vận hành, sự dùng, sự khai thác, công trường, xưởng, sự nhăn nhó = die Wirkung + = die Wirkung + = die schädliche Wirkung + = Ursache und Wirkung + = die bezaubernde Wirkung + = ohne Wirkung bleiben + = an Wirkung übertreffen + = seine Wirkung verfehlen + = eine beruhigende Wirkung haben + = eine erzieherische Wirkung haben +</t>
        </is>
      </c>
    </row>
    <row r="22542">
      <c r="A22542" t="inlineStr">
        <is>
          <t>Wirkungen</t>
        </is>
      </c>
      <c r="B22542" t="inlineStr"/>
      <c r="C22542" t="inlineStr"/>
      <c r="D22542" t="inlineStr">
        <is>
          <t>sự tàn phá, cảnh tàn phá, những thiệt hại</t>
        </is>
      </c>
    </row>
    <row r="22543">
      <c r="A22543" t="inlineStr">
        <is>
          <t>Wirkungsbereich</t>
        </is>
      </c>
      <c r="B22543" t="inlineStr"/>
      <c r="C22543" t="inlineStr"/>
      <c r="D22543" t="inlineStr">
        <is>
          <t>bán kính, vật hình tia, nan hoa, phạm vi, vòng, xương quay, vành ngoài, nhánh toả ra, tầm với - tầm xa, dịp, nơi phát huy, chiều dài dây neo, tầm tên lửa, mục tiêu, mục đích, ý định = der Wirkungsbereich +</t>
        </is>
      </c>
    </row>
    <row r="22544">
      <c r="A22544" t="inlineStr">
        <is>
          <t>Wirkungsgrad</t>
        </is>
      </c>
      <c r="B22544" t="inlineStr"/>
      <c r="C22544" t="inlineStr"/>
      <c r="D22544" t="inlineStr">
        <is>
          <t>hiệu lực, hiệu quả, năng lực, khả năng, năng suất, hiệu suất = der Wirkungsgrad +</t>
        </is>
      </c>
    </row>
    <row r="22545">
      <c r="A22545" t="inlineStr">
        <is>
          <t>Wirkungskraft</t>
        </is>
      </c>
      <c r="B22545" t="inlineStr"/>
      <c r="C22545" t="inlineStr"/>
      <c r="D22545" t="inlineStr">
        <is>
          <t>tính có hiệu quả, hiệu lực</t>
        </is>
      </c>
    </row>
    <row r="22546">
      <c r="A22546" t="inlineStr">
        <is>
          <t>Wirkungskreis</t>
        </is>
      </c>
      <c r="B22546" t="inlineStr"/>
      <c r="C22546" t="inlineStr"/>
      <c r="D22546" t="inlineStr">
        <is>
          <t>những điều khoản có tính chất nội dung, phạm vi có hiệu lực, phạm vi hoạt động, tầm ảnh hưởng, tầm nhìn, nhãn quan, tầm hiểu biết - hình cầu, khối cầu, quả cầu, mặt cầu, bầu trời, vũ trụ, thiên thể, khu vực, phạm vi, vị trí xã hội, môi trường</t>
        </is>
      </c>
    </row>
    <row r="22547">
      <c r="A22547" t="inlineStr">
        <is>
          <t>wirkungslos</t>
        </is>
      </c>
      <c r="B22547" t="inlineStr"/>
      <c r="C22547" t="inlineStr"/>
      <c r="D22547" t="inlineStr">
        <is>
          <t>không có hiệu quả, vô tích sự, không làm được trò trống gì, không gây được ấn tượng, không tác động - thiếu khả năng, không có khả năng, bất tài = wirkungslos bleiben +</t>
        </is>
      </c>
    </row>
    <row r="22548">
      <c r="A22548" t="inlineStr">
        <is>
          <t>wirkungsvoll</t>
        </is>
      </c>
      <c r="B22548" t="inlineStr"/>
      <c r="C22548" t="inlineStr"/>
      <c r="D22548" t="inlineStr">
        <is>
          <t>có kết quả, có hiệu lực, có tác động, có ảnh hưởng, gây ấn tượng, đủ sức khoẻ, có thật, thật sự - có hiệu quả, có năng lực, có khả năng, có năng suất cao, có hiệu suất cao - mạnh mẽ, sinh động, đầy sức thuyết phục - bền, vững, chắc chắn, kiên cố, khoẻ, tráng kiện, mạnh, tốt, giỏi, đặc, nặng, rõ ràng, đanh thép, rõ rệt, kiên quyết, nặng nề, to và rắn rỏi, sôi nổi, nồng nhiệt, hăng hái, nhiệt tình, có mùi, hôi - thối, mạnh mẻ, khúc chiết, không theo quy tắc - đích đáng</t>
        </is>
      </c>
    </row>
    <row r="22549">
      <c r="A22549" t="inlineStr">
        <is>
          <t>wirr</t>
        </is>
      </c>
      <c r="B22549" t="inlineStr"/>
      <c r="C22549" t="inlineStr"/>
      <c r="D22549" t="inlineStr">
        <is>
          <t>bị tháo rời ra, bị tháo rời khớp nối ra, bị trật khớp, rời rạc, không có mạch lạc - không tiêu, chưa tiêu, chưa suy nghĩ kỹ, chưa nghĩ ra, chưa sắp xếp trong đầu óc, hỗn độn, lộn xộn, không có hình dáng, không có hình thù gì - lẫn lộn lung tung - cung mê, đường rối, rối ren phức tạp, chẳng chịu khó khăn - - rối, rối rắm, rắc rối - đục, dày, đặc, mập mờ</t>
        </is>
      </c>
    </row>
    <row r="22550">
      <c r="A22550" t="inlineStr">
        <is>
          <t>Wirrkopf</t>
        </is>
      </c>
      <c r="B22550" t="inlineStr"/>
      <c r="C22550" t="inlineStr"/>
      <c r="D22550" t="inlineStr">
        <is>
          <t>người đầu óc lẫn quẫn</t>
        </is>
      </c>
    </row>
    <row r="22551">
      <c r="A22551" t="inlineStr">
        <is>
          <t>Wirrnis</t>
        </is>
      </c>
      <c r="B22551" t="inlineStr"/>
      <c r="C22551" t="inlineStr"/>
      <c r="D22551" t="inlineStr">
        <is>
          <t>thời đại hỗn nguyên, thời đại hỗn mang, sự hỗn độn, sự hỗn loạn, sự lộn xộn</t>
        </is>
      </c>
    </row>
    <row r="22552">
      <c r="A22552" t="inlineStr">
        <is>
          <t>Wirrwarr</t>
        </is>
      </c>
      <c r="B22552" t="inlineStr"/>
      <c r="C22552" t="inlineStr"/>
      <c r="D22552" t="inlineStr">
        <is>
          <t>thời đại hỗn nguyên, thời đại hỗn mang, sự hỗn độn, sự hỗn loạn, sự lộn xộn - tiếng ồn ào huyên náo, sự mất bình tĩnh - sự lộn xôn, sự rối loạn, sự mơ hồ, sự mập mờ, sự rối rắm, sự lẫn lộn, sự nhầm lẫn, sự bối rối, sự ngượng ngập, sự xấu hổ, nhuộng confusion!) chết tiệt!, chết toi! - tình trạng hết sức lộn xộn, tình trạng lung tung bừa bãi - đống lộn xộn, mớ lộn xộn, đám đông lộn xộn, sự hội ý riêng, sự hội ý bí mật - jumbal, mớ bòng bong - tình trạng lộn xộn, tình trạng lung tung, tình trạng rối ren &amp; ) - tình trạng hỗn độn, tình trạng bừa bộn - tảo bẹ, mớ rối, tình trạng rối rắm, trạng thái rối ren, trạng thái phức tạp</t>
        </is>
      </c>
    </row>
    <row r="22553">
      <c r="A22553" t="inlineStr">
        <is>
          <t>Wirsingkohl</t>
        </is>
      </c>
      <c r="B22553" t="inlineStr"/>
      <c r="C22553" t="inlineStr"/>
      <c r="D22553" t="inlineStr">
        <is>
          <t>cải Xa-voa</t>
        </is>
      </c>
    </row>
    <row r="22554">
      <c r="A22554" t="inlineStr">
        <is>
          <t>Wirtin</t>
        </is>
      </c>
      <c r="B22554" t="inlineStr"/>
      <c r="C22554" t="inlineStr"/>
      <c r="D22554" t="inlineStr">
        <is>
          <t>bà chủ nhà, bà chủ tiệc, bà chủ khách sạn, bà chủ quán trọ, cô phục vụ trên máy bay air hostess) - bà chủ nhà trọ, mụ địa ch</t>
        </is>
      </c>
    </row>
    <row r="22555">
      <c r="A22555" t="inlineStr">
        <is>
          <t>Wirtschaft</t>
        </is>
      </c>
      <c r="B22555" t="inlineStr"/>
      <c r="C22555" t="inlineStr"/>
      <c r="D22555">
        <f> jemandem die Wirtschaft führen +</f>
        <v/>
      </c>
    </row>
    <row r="22556">
      <c r="A22556" t="inlineStr">
        <is>
          <t>wirtschaften</t>
        </is>
      </c>
      <c r="B22556" t="inlineStr"/>
      <c r="C22556" t="inlineStr"/>
      <c r="D22556" t="inlineStr">
        <is>
          <t>quản lý, trông nom, chế ngự, kiềm chế, điều khiển, sai khiến, dạy dỗ, dạy bảo, thoát khỏi, gỡ khỏi, xoay xở được, giải quyết được, dùng, sử dụng, đạt kết quả, đạt mục đích, xoay sở được - tìm được cách = sparsam wirtschaften +</t>
        </is>
      </c>
    </row>
    <row r="22557">
      <c r="A22557" t="inlineStr">
        <is>
          <t>Wirtschaftler</t>
        </is>
      </c>
      <c r="B22557" t="inlineStr"/>
      <c r="C22557" t="inlineStr"/>
      <c r="D22557" t="inlineStr">
        <is>
          <t>nhà kinh tế học, người tiết kiệm, người quản lý</t>
        </is>
      </c>
    </row>
    <row r="22558">
      <c r="A22558" t="inlineStr">
        <is>
          <t>wirtschaftlich</t>
        </is>
      </c>
      <c r="B22558" t="inlineStr"/>
      <c r="C22558" t="inlineStr"/>
      <c r="D22558" t="inlineStr">
        <is>
          <t>kinh tế, mang lợi, có lợi - tiết kiệm - có ích, sinh lãi - tằn tiện, thịnh vượng, phồn vinh = wirtschaftlich vereinfachen +</t>
        </is>
      </c>
    </row>
    <row r="22559">
      <c r="A22559" t="inlineStr">
        <is>
          <t>Wirtschaftlichkeit</t>
        </is>
      </c>
      <c r="B22559" t="inlineStr"/>
      <c r="C22559" t="inlineStr"/>
      <c r="D22559" t="inlineStr">
        <is>
          <t>sự quản lý kinh tế, nền kinh tế, tổ chức kinh tế, sự tiết kiệm, phương pháp tiết kiệm, cơ cấu tổ chức - nghề làm ruộng, nghề nông, sự quản lý trông nom - tính tiết kiệm, tính tằn tiện, cây thạch thung dung</t>
        </is>
      </c>
    </row>
    <row r="22560">
      <c r="A22560" t="inlineStr">
        <is>
          <t>Wirtschafts-</t>
        </is>
      </c>
      <c r="B22560" t="inlineStr"/>
      <c r="C22560" t="inlineStr"/>
      <c r="D22560" t="inlineStr">
        <is>
          <t>kinh tế, mang lợi, có lợi</t>
        </is>
      </c>
    </row>
    <row r="22561">
      <c r="A22561" t="inlineStr">
        <is>
          <t>Wirtschaftskrise</t>
        </is>
      </c>
      <c r="B22561" t="inlineStr"/>
      <c r="C22561" t="inlineStr"/>
      <c r="D22561" t="inlineStr">
        <is>
          <t>sự hạ giá nhanh, sự sụt giá bất thình lình, sự ế ẩm, sự đình trệ, sự khủng hoảng kinh tế, sự mất hứng thú</t>
        </is>
      </c>
    </row>
    <row r="22562">
      <c r="A22562" t="inlineStr">
        <is>
          <t>Wirtschaftslehre</t>
        </is>
      </c>
      <c r="B22562" t="inlineStr"/>
      <c r="C22562" t="inlineStr"/>
      <c r="D22562" t="inlineStr">
        <is>
          <t>khoa kinh tế chính trị, nền kinh tế</t>
        </is>
      </c>
    </row>
    <row r="22563">
      <c r="A22563" t="inlineStr">
        <is>
          <t>Wirtshaus</t>
        </is>
      </c>
      <c r="B22563" t="inlineStr"/>
      <c r="C22563" t="inlineStr"/>
      <c r="D22563" t="inlineStr">
        <is>
          <t>nhà ở, căn nhà, toà nhà, nhà, chuồng, quán trọ, quán rượu, tiệm, viện, rạp hát, nhà hát, người xem, khán giả, buổi biểu diễn, đoàn thể tôn giáo, trụ sở của đoàn thể tôn giáo, tu viện, hãng buôn - thị trường chứng khoán, nhà tế bần, nhà ký túc, toàn thể học sinh trong nhà ký túc, gia đình, dòng họ, triều đại, xổ số nội bộ, nuôi ở trong nhà - khách sạn nhỏ, nhà nội trú - tiệm rượu, quán ăn - quán tr - cửa hàng ăn uống</t>
        </is>
      </c>
    </row>
    <row r="22564">
      <c r="A22564" t="inlineStr">
        <is>
          <t>Wisch</t>
        </is>
      </c>
      <c r="B22564" t="inlineStr"/>
      <c r="C22564" t="inlineStr"/>
      <c r="D22564" t="inlineStr">
        <is>
          <t>chữ viết nguệch ngoạc, chữ viết cẩu thả, bức thư viết nguệch ngoạc, mảnh giấy ghi vội vàng, tác phẩm văm học viết xoàng, bài báo xoàng - sự cử động mau lẹ, cái lướt nhanh, động tác vút nhanh, cái vẫy nhẹ, phất trần, chổi quét bụi, cái xua ruồi, cái đánh trứng, cái đánh kem - nắm, mớ, búi, làn, bầy chim bay</t>
        </is>
      </c>
    </row>
    <row r="22565">
      <c r="A22565" t="inlineStr">
        <is>
          <t>Wischbesen</t>
        </is>
      </c>
      <c r="B22565" t="inlineStr"/>
      <c r="C22565" t="inlineStr"/>
      <c r="D22565" t="inlineStr">
        <is>
          <t>mops and mow nét mặt nhăn nhó, chợ phiên mùa thu</t>
        </is>
      </c>
    </row>
    <row r="22566">
      <c r="A22566" t="inlineStr">
        <is>
          <t>wischen</t>
        </is>
      </c>
      <c r="B22566" t="inlineStr"/>
      <c r="C22566" t="inlineStr"/>
      <c r="D22566" t="inlineStr">
        <is>
          <t>túi lau sàn, giẻ lau sàn, lau, chùi, to mop and mow nhăn nhó - cọ xát, chà xát, xoa, xoa bóp, lau bóng, đánh bóng, xát mạnh lên giấy can để nổi bật, nghiền, tán, cọ, mòn rách, xơ ra, xước, chệch đi vì lăn vào chỗ gồ ghề - vụt, đập vút vút, vẫy, đánh, lướt nhanh như gió</t>
        </is>
      </c>
    </row>
    <row r="22567">
      <c r="A22567" t="inlineStr">
        <is>
          <t>Wischer</t>
        </is>
      </c>
      <c r="B22567" t="inlineStr"/>
      <c r="C22567" t="inlineStr"/>
      <c r="D22567" t="inlineStr">
        <is>
          <t>người vớt bọt biển, chậu vớt bọt biển, người lau chùi bằng bọt biển, người ăn bám, người ăn chực, người bòn rút - người lau chùi, khau lau, giẻ lau, khăn lau tay = der Wischer + = mit dem Wischer behandeln +</t>
        </is>
      </c>
    </row>
    <row r="22568">
      <c r="A22568" t="inlineStr">
        <is>
          <t>Wischlappen</t>
        </is>
      </c>
      <c r="B22568" t="inlineStr"/>
      <c r="C22568" t="inlineStr"/>
      <c r="D22568" t="inlineStr">
        <is>
          <t>khăn lau bụi, người lau bụi, máy hút bụi, dust-cloak</t>
        </is>
      </c>
    </row>
    <row r="22569">
      <c r="A22569" t="inlineStr">
        <is>
          <t>Wisent</t>
        </is>
      </c>
      <c r="B22569" t="inlineStr"/>
      <c r="C22569" t="inlineStr"/>
      <c r="D22569" t="inlineStr">
        <is>
          <t>bò rừng bizon</t>
        </is>
      </c>
    </row>
    <row r="22570">
      <c r="A22570" t="inlineStr">
        <is>
          <t>wissend</t>
        </is>
      </c>
      <c r="B22570" t="inlineStr"/>
      <c r="C22570" t="inlineStr"/>
      <c r="D22570" t="inlineStr">
        <is>
          <t>biết, nhận thấy, nhận thức thấy - hiểu biết, thạo, tính khôn, ranh mãnh, láu, diện, bảnh, sang = wissend + = nicht wissend +</t>
        </is>
      </c>
    </row>
    <row r="22571">
      <c r="A22571" t="inlineStr">
        <is>
          <t>Wissenschaft</t>
        </is>
      </c>
      <c r="B22571" t="inlineStr"/>
      <c r="C22571" t="inlineStr"/>
      <c r="D22571" t="inlineStr">
        <is>
          <t>sự học rộng, sự uyên thâm, sự uyên bác, sự thông thái, học bổng - khoa học, khoa học tự nhiên, ngành khoa học, kỹ thuật, trí thức, kiến thức</t>
        </is>
      </c>
    </row>
    <row r="22572">
      <c r="A22572" t="inlineStr">
        <is>
          <t>Wissenschaften</t>
        </is>
      </c>
      <c r="B22572" t="inlineStr"/>
      <c r="C22572" t="inlineStr"/>
      <c r="D22572">
        <f> die Akademie der Wissenschaften +</f>
        <v/>
      </c>
    </row>
    <row r="22573">
      <c r="A22573" t="inlineStr">
        <is>
          <t>Wissenschaftler</t>
        </is>
      </c>
      <c r="B22573" t="inlineStr"/>
      <c r="C22573" t="inlineStr"/>
      <c r="D22573" t="inlineStr">
        <is>
          <t>hội viên học viện, viện sĩ, người quá nệ kinh viện, lập luận hoàn toàn lý thuyết, mũ áo đại học - nhà khoa học, người giỏi về khoa học tự nhiên, người theo thuyết khoa học vạn năng = der anerkannte Wissenschaftler +</t>
        </is>
      </c>
    </row>
    <row r="22574">
      <c r="A22574" t="inlineStr">
        <is>
          <t>wissenschaftlich</t>
        </is>
      </c>
      <c r="B22574" t="inlineStr"/>
      <c r="C22574" t="inlineStr"/>
      <c r="D22574" t="inlineStr">
        <is>
          <t>học viện, trường đại học, viện hàn lâm, có tính chất học thuật, lý thuyết suông, trừu tượng, không thực tế, kinh viện, trường phái triết học Pla-ton - khoa học, có hệ thống, chính xác, có kỹ thuật = wissenschaftlich beraten + = wissenschaftlich arbeiten +</t>
        </is>
      </c>
    </row>
    <row r="22575">
      <c r="A22575" t="inlineStr">
        <is>
          <t>Wissensschatz</t>
        </is>
      </c>
      <c r="B22575" t="inlineStr"/>
      <c r="C22575" t="inlineStr"/>
      <c r="D22575" t="inlineStr">
        <is>
          <t>phạm vi hiểu biết, tầm mắt</t>
        </is>
      </c>
    </row>
    <row r="22576">
      <c r="A22576" t="inlineStr">
        <is>
          <t>wissentlich</t>
        </is>
      </c>
      <c r="B22576" t="inlineStr"/>
      <c r="C22576" t="inlineStr"/>
      <c r="D22576" t="inlineStr">
        <is>
          <t>có ý thức, cố ý - có suy nghĩ cân nhắc, thận trọng, có tính toán, chủ tâm, thong thả, khoan thai, không vội vàng - có dụng ý, hiểu biết, tính khôn, ranh mãnh = etwas wissentlich tun +</t>
        </is>
      </c>
    </row>
    <row r="22577">
      <c r="A22577" t="inlineStr">
        <is>
          <t>wittern</t>
        </is>
      </c>
      <c r="B22577" t="inlineStr"/>
      <c r="C22577" t="inlineStr"/>
      <c r="D22577" t="inlineStr">
        <is>
          <t>ngửi, đánh hơi &amp; ), dính vào, chõ vào, xen vào, dí mũi vào, lấy mũi di di, đâm bổ xuống - đánh hơi, phát hiện, toả mùi thơm, toả hương, hít hít, ướp, thấm, xức - ngửi thấy, thấy mùi, cảm thấy, đoán được, đánh hơi tìm ra, đánh hơi tìm, khám phá, có mùi, toả mùi - hít vào, hít, hít mạnh, ngửi ngửi, khụt khịt, khịt khịt - gạt bỏ hoa đèn, cắt hoa đèn, sniff, hít thuốc - đánh hi, làm thở hổn hển, làm thở mạnh, làm thở hết hi, làm mệt đứt hi, để cho nghỉ lấy hi, để cho thở, thổi, cuộn, quấn, lợn, uốn, bọc, choàng, quay, trục lên bằng cách quay - lên dây, quấn dây, quấn lại, cuộn lại, quanh co, uốn khúc, vênh</t>
        </is>
      </c>
    </row>
    <row r="22578">
      <c r="A22578" t="inlineStr">
        <is>
          <t>Witterung</t>
        </is>
      </c>
      <c r="B22578" t="inlineStr"/>
      <c r="C22578" t="inlineStr"/>
      <c r="D22578" t="inlineStr">
        <is>
          <t>sự thính, sự tinh, tài nhận thấy ngay - mùi, mùi thơm, hương thơm, dầu thơm, nước hoa, mùi hơi, sự thính hơi, tài đánh hơi, khả năng phát hiện, tính nhạy cảm - vạch, vệt dài, vết, dấu vết, đường, đường mòn, đuôi, vệt, vết chân, đường đi - thời tiết, tiết trời, bản thông báo thời tiết - gió, phưng gió, phía gió thổi, các phưng trời, hi, tin phong thanh, ức, lời rỗng tuếch, chuyện rỗng tuếch, nhạc khí thổi, tiếng kèn sáo, vòng, khúc uốn, khúc lượn = die Witterung verlieren + = einen Hund auf die Witterung setzen +</t>
        </is>
      </c>
    </row>
    <row r="22579">
      <c r="A22579" t="inlineStr">
        <is>
          <t>Witwe</t>
        </is>
      </c>
      <c r="B22579" t="inlineStr"/>
      <c r="C22579" t="inlineStr"/>
      <c r="D22579" t="inlineStr">
        <is>
          <t>quả phụ thừa kế, người đàn bà chững chạc - người đàn bà goá, qu phụ = die Witwe + = zur Witwe machen +</t>
        </is>
      </c>
    </row>
    <row r="22580">
      <c r="A22580" t="inlineStr">
        <is>
          <t>Witwenstand</t>
        </is>
      </c>
      <c r="B22580" t="inlineStr"/>
      <c r="C22580" t="inlineStr"/>
      <c r="D22580" t="inlineStr">
        <is>
          <t>cnh goá bụa, thời gian ở goá</t>
        </is>
      </c>
    </row>
    <row r="22581">
      <c r="A22581" t="inlineStr">
        <is>
          <t>Witwer</t>
        </is>
      </c>
      <c r="B22581" t="inlineStr"/>
      <c r="C22581" t="inlineStr"/>
      <c r="D22581" t="inlineStr">
        <is>
          <t>người goá vợ</t>
        </is>
      </c>
    </row>
    <row r="22582">
      <c r="A22582" t="inlineStr">
        <is>
          <t>Witzblatt</t>
        </is>
      </c>
      <c r="B22582" t="inlineStr"/>
      <c r="C22582" t="inlineStr"/>
      <c r="D22582" t="inlineStr">
        <is>
          <t>tranh đả kích, tranh biếm hoạ về chính trị), trang tranh đả kích, trang tranh vui, bản hình mẫu</t>
        </is>
      </c>
    </row>
    <row r="22583">
      <c r="A22583" t="inlineStr">
        <is>
          <t>Witzbold</t>
        </is>
      </c>
      <c r="B22583" t="inlineStr"/>
      <c r="C22583" t="inlineStr"/>
      <c r="D22583" t="inlineStr">
        <is>
          <t>anh hề - người thích thú đùa, người hay pha trò, anh chàng, cu cậu, gã, thằng cha, quân bài J, điều khoản mánh khoé, điều khó khăn ngầm, điều khó khăn không người tới - người hay nói đùa, người tinh nghịch, sự lắc, sự lúc lắc, sự vẫy, sự ve vẩy = irgendein Witzbold +</t>
        </is>
      </c>
    </row>
    <row r="22584">
      <c r="A22584" t="inlineStr">
        <is>
          <t>Witze</t>
        </is>
      </c>
      <c r="B22584" t="inlineStr"/>
      <c r="C22584" t="inlineStr"/>
      <c r="D22584" t="inlineStr">
        <is>
          <t>nói đùa, đùa bỡn, giễu cợt, trêu chòng = Witze reißen + = die billigen Witze + = Mach keine Witze! +</t>
        </is>
      </c>
    </row>
    <row r="22585">
      <c r="A22585" t="inlineStr">
        <is>
          <t>Witzeleien</t>
        </is>
      </c>
      <c r="B22585" t="inlineStr"/>
      <c r="C22585" t="inlineStr"/>
      <c r="D22585" t="inlineStr">
        <is>
          <t>lời nói dí dỏm, lời nhận xét tế nhị</t>
        </is>
      </c>
    </row>
    <row r="22586">
      <c r="A22586" t="inlineStr">
        <is>
          <t>witzeln</t>
        </is>
      </c>
      <c r="B22586" t="inlineStr"/>
      <c r="C22586" t="inlineStr"/>
      <c r="D22586">
        <f> witzeln +</f>
        <v/>
      </c>
    </row>
    <row r="22587">
      <c r="A22587" t="inlineStr">
        <is>
          <t>witzig</t>
        </is>
      </c>
      <c r="B22587" t="inlineStr"/>
      <c r="C22587" t="inlineStr"/>
      <c r="D22587" t="inlineStr">
        <is>
          <t>hay khôi hài, hay hài hước, hay bông lơn - buồn cười, ngồ ngộ, khôi hài, là lạ, khang khác - vui vẻ, vui đùa, hài hước - dí dỏm, tế nhị</t>
        </is>
      </c>
    </row>
    <row r="22588">
      <c r="A22588" t="inlineStr">
        <is>
          <t>Witzigkeit</t>
        </is>
      </c>
      <c r="B22588" t="inlineStr"/>
      <c r="C22588" t="inlineStr"/>
      <c r="D22588" t="inlineStr">
        <is>
          <t>tính chất dí dỏm, tính chất tế nhị</t>
        </is>
      </c>
    </row>
    <row r="22589">
      <c r="A22589" t="inlineStr">
        <is>
          <t>witzlos</t>
        </is>
      </c>
      <c r="B22589" t="inlineStr"/>
      <c r="C22589" t="inlineStr"/>
      <c r="D22589" t="inlineStr">
        <is>
          <t>ngu đần, đần độn</t>
        </is>
      </c>
    </row>
    <row r="22590">
      <c r="A22590" t="inlineStr">
        <is>
          <t>wo</t>
        </is>
      </c>
      <c r="B22590" t="inlineStr"/>
      <c r="C22590" t="inlineStr"/>
      <c r="D22590" t="inlineStr">
        <is>
          <t>đâu, ở đâu, ở ni nào, ở chỗ nào, ở phía nào, ở mặt nào, như thế nào, ra làm sao, từ đâu, ni, chỗ, điểm - đến đâu, tới đâu, ni mà = wo? + = ach wo! +</t>
        </is>
      </c>
    </row>
    <row r="22591">
      <c r="A22591" t="inlineStr">
        <is>
          <t>wobei</t>
        </is>
      </c>
      <c r="B22591" t="inlineStr"/>
      <c r="C22591" t="inlineStr"/>
      <c r="D22591" t="inlineStr">
        <is>
          <t>vì việc gì, vì cớ gì, tại sao, vì đó, do đó</t>
        </is>
      </c>
    </row>
    <row r="22592">
      <c r="A22592" t="inlineStr">
        <is>
          <t>Wochen</t>
        </is>
      </c>
      <c r="B22592" t="inlineStr"/>
      <c r="C22592" t="inlineStr"/>
      <c r="D22592">
        <f> binnen zwei Wochen + = binnen weniger Wochen + = nach weiteren drei Wochen +</f>
        <v/>
      </c>
    </row>
    <row r="22593">
      <c r="A22593" t="inlineStr">
        <is>
          <t>Wochenbett</t>
        </is>
      </c>
      <c r="B22593" t="inlineStr"/>
      <c r="C22593" t="inlineStr"/>
      <c r="D22593" t="inlineStr">
        <is>
          <t>giường đẻ - sự giam, sự giam hãm, sự hạn chế, sự ở cữ, sự đẻ - sự sinh đẻ</t>
        </is>
      </c>
    </row>
    <row r="22594">
      <c r="A22594" t="inlineStr">
        <is>
          <t>Wochenblatt</t>
        </is>
      </c>
      <c r="B22594" t="inlineStr"/>
      <c r="C22594" t="inlineStr"/>
      <c r="D22594" t="inlineStr">
        <is>
          <t>báo hằng tuần</t>
        </is>
      </c>
    </row>
    <row r="22595">
      <c r="A22595" t="inlineStr">
        <is>
          <t>Wochenende</t>
        </is>
      </c>
      <c r="B22595" t="inlineStr">
        <is>
          <t>verb</t>
        </is>
      </c>
      <c r="C22595" t="inlineStr"/>
      <c r="D22595">
        <f> am Wochenende + = das Wochenende verbringen +</f>
        <v/>
      </c>
    </row>
    <row r="22596">
      <c r="A22596" t="inlineStr">
        <is>
          <t>Wochenmitte</t>
        </is>
      </c>
      <c r="B22596" t="inlineStr"/>
      <c r="C22596" t="inlineStr"/>
      <c r="D22596" t="inlineStr">
        <is>
          <t>giữa tuần</t>
        </is>
      </c>
    </row>
    <row r="22597">
      <c r="A22597" t="inlineStr">
        <is>
          <t>Wochentag</t>
        </is>
      </c>
      <c r="B22597" t="inlineStr"/>
      <c r="C22597" t="inlineStr"/>
      <c r="D22597" t="inlineStr">
        <is>
          <t>ngày làm việc, ngày công</t>
        </is>
      </c>
    </row>
    <row r="22598">
      <c r="A22598" t="inlineStr">
        <is>
          <t>Wodka</t>
        </is>
      </c>
      <c r="B22598" t="inlineStr"/>
      <c r="C22598" t="inlineStr"/>
      <c r="D22598" t="inlineStr">
        <is>
          <t>rượu vôtca</t>
        </is>
      </c>
    </row>
    <row r="22599">
      <c r="A22599" t="inlineStr">
        <is>
          <t>wodurch</t>
        </is>
      </c>
      <c r="B22599" t="inlineStr"/>
      <c r="C22599" t="inlineStr"/>
      <c r="D22599" t="inlineStr">
        <is>
          <t>thế nào, như thế nào, sao, ra sao, làm sao, bao nhiêu, giá bao nhiêu, biết bao, xiếc bao, biết bao nhiêu, sao mà... đến thế, rằng, là, như, theo cái cách - do cái gì, bằng cách gì, nhờ đó, bởi đó</t>
        </is>
      </c>
    </row>
    <row r="22600">
      <c r="A22600" t="inlineStr">
        <is>
          <t>Woge</t>
        </is>
      </c>
      <c r="B22600" t="inlineStr"/>
      <c r="C22600" t="inlineStr"/>
      <c r="D22600" t="inlineStr">
        <is>
          <t>sóng to, sóng cồn, biển cả, sự dâng lên cuồn cuộn, sự cuồn cuộn - biển, sóng biển, nhiều - sóng, sự dấy lên, sự dâng lên, sự trào lên - làn sóng &amp; ), đợt, sự vẫy tay ra hiệu, cái vẫy tay</t>
        </is>
      </c>
    </row>
    <row r="22601">
      <c r="A22601" t="inlineStr">
        <is>
          <t>Wogen</t>
        </is>
      </c>
      <c r="B22601" t="inlineStr"/>
      <c r="C22601" t="inlineStr"/>
      <c r="D22601" t="inlineStr">
        <is>
          <t>sự gợn sóng, sự nhấp nhô, chuyển động sóng, cảm giác tim chập chờn = das Wogen + = das Wogen +</t>
        </is>
      </c>
    </row>
    <row r="22602">
      <c r="A22602" t="inlineStr">
        <is>
          <t>wogen</t>
        </is>
      </c>
      <c r="B22602" t="inlineStr"/>
      <c r="C22602" t="inlineStr"/>
      <c r="D22602" t="inlineStr">
        <is>
          <t>dâng lên cuồn cuộn, cuồn cuộn - nhấc lên, nâng lên, thốt ra, làm nhô lên, làm căng phồng, làm nhấp nhô, làm phập phồng, kéo, kéo lên, ném, vứt, liệng, chuyển dịch ngang, ra sức kéo, rán sức, nhô lên - trào lên, căng phồng, phồng lên, nhấp nhô, phập phồng, thở hổn hển, nôn oẹ, chạy, đi - dấy lên, dâng lên, lơi ra, quay tại chỗ, làm lơi ra - gợn sóng, dập dờn như sóng - quăn thành làn sóng, phấp phới, phấp phới bay, vẫy tay ra hiệu, phất, vung, uốn thành làn sóng = wogen +</t>
        </is>
      </c>
    </row>
    <row r="22603">
      <c r="A22603" t="inlineStr">
        <is>
          <t>wogend</t>
        </is>
      </c>
      <c r="B22603" t="inlineStr"/>
      <c r="C22603" t="inlineStr"/>
      <c r="D22603" t="inlineStr">
        <is>
          <t>nổi sóng cồn, có nhiều sóng lớn - gợn sóng, nhấp nhô - giập giờn, lăn tăn, quăn làn sóng</t>
        </is>
      </c>
    </row>
    <row r="22604">
      <c r="A22604" t="inlineStr">
        <is>
          <t>woher</t>
        </is>
      </c>
      <c r="B22604" t="inlineStr"/>
      <c r="C22604" t="inlineStr"/>
      <c r="D22604" t="inlineStr">
        <is>
          <t>từ đâu, do đâu, từ đó, do đó = woher? +</t>
        </is>
      </c>
    </row>
    <row r="22605">
      <c r="A22605" t="inlineStr">
        <is>
          <t>wohin</t>
        </is>
      </c>
      <c r="B22605" t="inlineStr"/>
      <c r="C22605" t="inlineStr"/>
      <c r="D22605">
        <f> du gehst zu weit + = ich will, daß du gehst +- đâu, đến đâu, tới đâu, ni mà - đến bất kỳ ni nào, đến đâu cũng được = wohin? +</f>
        <v/>
      </c>
    </row>
    <row r="22606">
      <c r="A22606" t="inlineStr">
        <is>
          <t>wohingegen</t>
        </is>
      </c>
      <c r="B22606" t="inlineStr"/>
      <c r="C22606" t="inlineStr"/>
      <c r="D22606" t="inlineStr">
        <is>
          <t>nhưng trái lại, trong khi mà, còn, bởi vì, xét rằng</t>
        </is>
      </c>
    </row>
    <row r="22607">
      <c r="A22607" t="inlineStr">
        <is>
          <t>wohl</t>
        </is>
      </c>
      <c r="B22607" t="inlineStr"/>
      <c r="C22607" t="inlineStr"/>
      <c r="D22607" t="inlineStr">
        <is>
          <t>chắc chắn không còn nghi ngờ gì nữa, không còn hồ nghi gì nữa - chắc, chắc chắn, có thể tin cậy được, cẩn thận, thật, xác thật, tôi thừa nhận - tốt, giỏi, hay, phong lưu, sung túc, hợp lý, chính đáng, phi, đúng, nhiều, kỹ, rõ, sâu sắc, tốt lành, đúng lúc, hợp thời, nên, cần, khoẻ, mạnh khoẻ, mạnh giỏi, may, may mắn, quái, lạ quá, đấy, thế đấy, thế nào - sao, thôi, thôi được, thôi nào, nào nào, thôi thế là, được, ừ, vậy, vậy thì = leb wohl + = doch wohl + = sehr wohl + = leb wohl! + = lebe wohl + = sie weiß sehr wohl, daß +</t>
        </is>
      </c>
    </row>
    <row r="22608">
      <c r="A22608" t="inlineStr">
        <is>
          <t>wohlangebracht</t>
        </is>
      </c>
      <c r="B22608" t="inlineStr"/>
      <c r="C22608" t="inlineStr"/>
      <c r="D22608" t="inlineStr">
        <is>
          <t>hợp thời vụ, đúng với mùa, hợp thời, đúng lúc</t>
        </is>
      </c>
    </row>
    <row r="22609">
      <c r="A22609" t="inlineStr">
        <is>
          <t>Wohlbefinden</t>
        </is>
      </c>
      <c r="B22609" t="inlineStr"/>
      <c r="C22609" t="inlineStr"/>
      <c r="D22609" t="inlineStr">
        <is>
          <t>sự an ủi, sự khuyên giải, người an ủi, người khuyên giải, nguồn an ủi, lời an ủi, sự an nhàn, sự nhàn hạ, sự sung túc, tiện nghi, chăn lông vịt</t>
        </is>
      </c>
    </row>
    <row r="22610">
      <c r="A22610" t="inlineStr">
        <is>
          <t>Wohlbehagen</t>
        </is>
      </c>
      <c r="B22610" t="inlineStr"/>
      <c r="C22610" t="inlineStr"/>
      <c r="D22610" t="inlineStr">
        <is>
          <t>sự thanh thản, sự thoải mái, sự không bị ràng buộc, sự thanh nhàn, sự nhàn hạ, sự dễ dàng, dự thanh thoát, sự dễ chịu, sự không bị đau đớn, sự khỏi đau - điều thú vị, điều vui vẻ, vị ngon, mùi thơm, chất cho vào cho thêm hương vị, sự say mê, sự thích thú, vỏ cam, vỏ chanh</t>
        </is>
      </c>
    </row>
    <row r="22611">
      <c r="A22611" t="inlineStr">
        <is>
          <t>wohlbehalten</t>
        </is>
      </c>
      <c r="B22611" t="inlineStr"/>
      <c r="C22611" t="inlineStr"/>
      <c r="D22611" t="inlineStr">
        <is>
          <t>khoẻ mạnh, có lợi cho sức khoẻ, lành mạnh</t>
        </is>
      </c>
    </row>
    <row r="22612">
      <c r="A22612" t="inlineStr">
        <is>
          <t>Wohlergehen</t>
        </is>
      </c>
      <c r="B22612" t="inlineStr"/>
      <c r="C22612" t="inlineStr"/>
      <c r="D22612" t="inlineStr">
        <is>
          <t>hạnh phúc, phúc lợi, sự bo vệ, sự chăm sóc</t>
        </is>
      </c>
    </row>
    <row r="22613">
      <c r="A22613" t="inlineStr">
        <is>
          <t>wohlerzogen</t>
        </is>
      </c>
      <c r="B22613" t="inlineStr"/>
      <c r="C22613" t="inlineStr"/>
      <c r="D22613" t="inlineStr">
        <is>
          <t>đã hoàn thành, đã làm xong, xong xuôi, trọn vẹn, được giáo dục kỹ lưỡng, có đầy đủ tài năng, hoàn hảo, hoàn mỹ</t>
        </is>
      </c>
    </row>
    <row r="22614">
      <c r="A22614" t="inlineStr">
        <is>
          <t>Wohlfahrt</t>
        </is>
      </c>
      <c r="B22614" t="inlineStr"/>
      <c r="C22614" t="inlineStr"/>
      <c r="D22614" t="inlineStr">
        <is>
          <t>hạnh phúc, phúc lợi, sự bo vệ, sự chăm sóc</t>
        </is>
      </c>
    </row>
    <row r="22615">
      <c r="A22615" t="inlineStr">
        <is>
          <t>wohlgeformt</t>
        </is>
      </c>
      <c r="B22615" t="inlineStr"/>
      <c r="C22615" t="inlineStr"/>
      <c r="D22615" t="inlineStr">
        <is>
          <t>có hình dáng đẹp, có hình dáng cân đối</t>
        </is>
      </c>
    </row>
    <row r="22616">
      <c r="A22616" t="inlineStr">
        <is>
          <t>Wohlgeruch</t>
        </is>
      </c>
      <c r="B22616" t="inlineStr"/>
      <c r="C22616" t="inlineStr"/>
      <c r="D22616" t="inlineStr">
        <is>
          <t>mùi thơm phưng phức, hương thơm ngát - - mùi &amp;, mùi thơm, hương thơm, hơi hướng, dấu vết, tiếng tăm, cảm tình, chất thơm, nước hoa - dầu thơm - sự làm nhớ lại, sự gợi lại - mùi, mùi hơi, sự thính hơi, tài đánh hơi, khả năng phát hiện, tính nhạy cảm - tính chất ngọt, tính chất ngọt ngào, tính chất tươi mát, tính dịu dàng, tính dễ thương, vẻ có duyên, vẻ đáng yêu</t>
        </is>
      </c>
    </row>
    <row r="22617">
      <c r="A22617" t="inlineStr">
        <is>
          <t>Wohlgeschmack</t>
        </is>
      </c>
      <c r="B22617" t="inlineStr"/>
      <c r="C22617" t="inlineStr"/>
      <c r="D22617" t="inlineStr">
        <is>
          <t>vị ngon, mùi thơm, mùi vị, hương vị phảng phất - đồ gia vị, hương vị, vẻ lôi cuốn, vẻ hấp dẫn, điều gây hứng thú, ý vị, sự hứng thú, sự thú vị, sự thích thú</t>
        </is>
      </c>
    </row>
    <row r="22618">
      <c r="A22618" t="inlineStr">
        <is>
          <t>wohlgestaltet</t>
        </is>
      </c>
      <c r="B22618" t="inlineStr"/>
      <c r="C22618" t="inlineStr"/>
      <c r="D22618" t="inlineStr">
        <is>
          <t>đẹp, tốt đẹp, rộng rãi, hào phóng, hậu hĩ, lớn, đáng kể</t>
        </is>
      </c>
    </row>
    <row r="22619">
      <c r="A22619" t="inlineStr">
        <is>
          <t>wohlhabend</t>
        </is>
      </c>
      <c r="B22619" t="inlineStr"/>
      <c r="C22619" t="inlineStr"/>
      <c r="D22619" t="inlineStr">
        <is>
          <t>nhiều, dồi dào, phong phú, giàu có - - đầy đủ, lộng lẫy, huy hoàng, hoàn toàn - thật, có thật, có thực chất, thực tế, quan trọng, trọng yếu, có giá trị thực sự, lớn lao, chắc chắn, chắc nịch, vạm vỡ, có tài sản, trường vốn, vững về mặt tài chính, bổ, có chất - giàu - khá gi, sung túc</t>
        </is>
      </c>
    </row>
    <row r="22620">
      <c r="A22620" t="inlineStr">
        <is>
          <t>Wohlhabenheit</t>
        </is>
      </c>
      <c r="B22620" t="inlineStr"/>
      <c r="C22620" t="inlineStr"/>
      <c r="D22620" t="inlineStr">
        <is>
          <t>sự thịnh vượng, sự phát đạt, sự phồn vinh, sự thành công</t>
        </is>
      </c>
    </row>
    <row r="22621">
      <c r="A22621" t="inlineStr">
        <is>
          <t>Wohlklang</t>
        </is>
      </c>
      <c r="B22621" t="inlineStr"/>
      <c r="C22621" t="inlineStr"/>
      <c r="D22621" t="inlineStr">
        <is>
          <t>tiếng êm tai, tính thuận tai, tính êm tai, luật hài âm - sự hài hoà, sự cân đối, sự hoà thuận, sự hoà hợp, hoà âm - tính chất chín, tính ngọt dịu, tính dịu, tính êm, tính ngọt giong, tính xốp, tính dễ cày, tính êm ái, tính dịu dàng, tính chín chắn, tính khôn ngoan, tính già giặn, tình trạng chếnh choáng - tính vui vẻ - tính du dương - nhạc, âm nhạc, tiếng nhạc, khúc nhạc - sự giàu có, sự phong phú, sự đầy đủ, sự dồi dào, sự màu mỡ, sự đẹp đẽ, sự nguy nga tráng lệ, sự quý giá, tính chất béo bổ, tính chất ngậy, tính chất đậm đà, tính chất nồng - sự tươi thắm, tính ấm áp, tính trầm, sự thơm ngát - tính kêu, độ kêu, sự kêu - - tính chất du dương, tính chất êm ái</t>
        </is>
      </c>
    </row>
    <row r="22622">
      <c r="A22622" t="inlineStr">
        <is>
          <t>wohlklingend</t>
        </is>
      </c>
      <c r="B22622" t="inlineStr"/>
      <c r="C22622" t="inlineStr"/>
      <c r="D22622" t="inlineStr">
        <is>
          <t>dịu dàng, êm ái, êm dịu - êm tai, thuận tai, hài âm - hài hoà, cân đối, hoà thuận, hoà hợp, du dương, hoà âm - chín, ngọt dịu, ngọt lịm, dịu, êm, ngọt giong, xốp, dễ cày, chín chắn, khôn ngoan, già giặn, ngà ngà say, chếnh choáng, vui vẻ, vui tính, tốt, xuất sắc - giai điệu - nhạc, âm nhạc, thánh thót, thích nhạc, có năng khiếu về nhạc, biết thưởng thức nhạc, giỏi nhạc, được phổ nhạc, có nhạc kèm theo - kêu, sonorous râle tiếng ran giòn</t>
        </is>
      </c>
    </row>
    <row r="22623">
      <c r="A22623" t="inlineStr">
        <is>
          <t>Wohlleben</t>
        </is>
      </c>
      <c r="B22623" t="inlineStr"/>
      <c r="C22623" t="inlineStr"/>
      <c r="D22623" t="inlineStr">
        <is>
          <t>sự xa xỉ, sự xa hoa, đời sống xa hoa, sinh hoạt xa hoa, hàng xa xỉ, vật hiếm có, cao lương mỹ vị, điều vui sướng, niềm khoái trá</t>
        </is>
      </c>
    </row>
    <row r="22624">
      <c r="A22624" t="inlineStr">
        <is>
          <t>wohlriechend</t>
        </is>
      </c>
      <c r="B22624" t="inlineStr"/>
      <c r="C22624" t="inlineStr"/>
      <c r="D22624" t="inlineStr">
        <is>
          <t>ngon, thơm ngon - thơm phưng phức, thơm ngát - có mùi thơm, toả hương thơm - odoriferous = wohlriechend +</t>
        </is>
      </c>
    </row>
    <row r="22625">
      <c r="A22625" t="inlineStr">
        <is>
          <t>Wohlstand</t>
        </is>
      </c>
      <c r="B22625" t="inlineStr"/>
      <c r="C22625" t="inlineStr"/>
      <c r="D22625" t="inlineStr">
        <is>
          <t>sự tụ họp đông, sự giàu có, sự sung túc, sự phong phú, sự dồi dào - sự thịnh vượng, sự phát đạt, sự phồn vinh, sự thành công - sự giàu sang, tính chất có nhiều, của cải, hạnh phúc = einen dauerhaften Wohlstand sichern +</t>
        </is>
      </c>
    </row>
    <row r="22626">
      <c r="A22626" t="inlineStr">
        <is>
          <t>Wohltat</t>
        </is>
      </c>
      <c r="B22626" t="inlineStr"/>
      <c r="C22626" t="inlineStr"/>
      <c r="D22626" t="inlineStr">
        <is>
          <t>việc thiện, việc nghĩa, vật cúng vào việc thiện - lợi, lợi ích, buổi biểu diễn, trận đấu benifit night, benifit match), tiền trợ cấp, tiền tuất, phúc lợi, đặc quyền tài phán - lòng nhân từ, lòng nhân đức, lòng từ thiện, tính rộng lượng - mối lợi, lời đề nghị, yêu cầu, ơn, ân huệ - - sự tử tế, sự ân cần, lòng tốt, điều tử tế, điều tốt, sự thân ái</t>
        </is>
      </c>
    </row>
    <row r="22627">
      <c r="A22627" t="inlineStr">
        <is>
          <t>wohltuend</t>
        </is>
      </c>
      <c r="B22627" t="inlineStr"/>
      <c r="C22627" t="inlineStr"/>
      <c r="D22627" t="inlineStr">
        <is>
          <t>dễ chịu, dễ thương, vừa ý, thú, khoái, vui lòng, sẵn sàng, tán thành, sẵn sàng đồng ý, agreeable to hợp với, thích hợp với - biết ơn, khoan khoái - vui vẻ, thú vị, làm thích ý, đẹp hay, vui, êm đềm, dịu dàng, hay vui đùa, hay pha trò, hay khôi hài</t>
        </is>
      </c>
    </row>
    <row r="22628">
      <c r="A22628" t="inlineStr">
        <is>
          <t>wohlweislich</t>
        </is>
      </c>
      <c r="B22628" t="inlineStr"/>
      <c r="C22628" t="inlineStr"/>
      <c r="D22628" t="inlineStr">
        <is>
          <t>thận trọng, cẩn thận, khôn ngoan</t>
        </is>
      </c>
    </row>
    <row r="22629">
      <c r="A22629" t="inlineStr">
        <is>
          <t>Wohlwollen</t>
        </is>
      </c>
      <c r="B22629" t="inlineStr"/>
      <c r="C22629" t="inlineStr"/>
      <c r="D22629" t="inlineStr">
        <is>
          <t>lòng nhân từ, lòng nhân đức, lòng từ thiện, tính rộng lượng - lòng tốt, việc làm tốt, việc làm nhân từ - thiện ý, sự quý mến, sự đồng ý, sự thuận ý, sự chiếu cố, sự thiên vị, ân huệ, đặc ân, sự giúp đỡ, sự che chở, sự ủng hộ, vật ban cho, quà nhỏ, vật kỷ niệm, huy hiệu, thư, sự thứ lỗi, sự cho phép - vẻ mặt - sự thân mật, sự thân thiết, sự thân thiện - thiện chí, khách hàng, sự tín nhiệm, đặc quyền kế nghiệp - vẻ duyên dáng, vẻ yêu kiều, vẻ uyển chuyển, vẻ phong nhã, vẻ thanh nhã, thái độ, ơn huệ, sự trọng đãi, sự gia hạn, sự cho hoãn, sự miễn xá, sự khoan hồng, sự khoan dung, ơn trời - ơn Chúa, lời cầu nguyện, ngài, nét hoa mỹ, sự cho phép dự thi, thần Mỹ nữ - sự dễ chịu, vẻ đẹp = mit Wohlwollen +</t>
        </is>
      </c>
    </row>
    <row r="22630">
      <c r="A22630" t="inlineStr">
        <is>
          <t>wohlwollend</t>
        </is>
      </c>
      <c r="B22630" t="inlineStr"/>
      <c r="C22630" t="inlineStr"/>
      <c r="D22630" t="inlineStr">
        <is>
          <t>nhân từ, nhân đức, từ thiện, thương người, rộng lượng - tử tế, ân cần, có lòng tốt xử lý, để gia công, mềm</t>
        </is>
      </c>
    </row>
    <row r="22631">
      <c r="A22631" t="inlineStr">
        <is>
          <t>Wohnen</t>
        </is>
      </c>
      <c r="B22631" t="inlineStr"/>
      <c r="C22631" t="inlineStr"/>
      <c r="D22631" t="inlineStr">
        <is>
          <t>sự ở, sự cư trú, nơi ở, nơi cư trú - chỗ trọ, chỗ tạm trú, phòng có sãn đồ cho thuê, nhà hiệu trưởng</t>
        </is>
      </c>
    </row>
    <row r="22632">
      <c r="A22632" t="inlineStr">
        <is>
          <t>wohnen</t>
        </is>
      </c>
      <c r="B22632" t="inlineStr"/>
      <c r="C22632" t="inlineStr"/>
      <c r="D22632" t="inlineStr">
        <is>
          <t>tồn tại, kéo dài, tôn trọng, giữ, tuân theo, chịu theo, trung thành với, ở, ngụ tại, chờ, chờ đợi, chịu đựng, chịu, chống đỡ được - + in, at, near, on) ở, ngụ, dừng lại ở, chăm chú vào, nhấn lâu vào, day đi day lại, đứng chững lại - đón tiếp ở nhà, cho ở, cho trọ, chưa trong nhà, cất vào kho, lùa vào chuồng, cung cấp nhà ở cho, đặt vào vị trí chắc chắn, hạ, lắp vào ổ mộng, trú - sống ở &amp; ) - cắt đều làm bốn, chia tư, phanh thây, đóng, chạy khắp, lùng sục khắp - néo bằng dây, lái theo hướng gió, chặn, ngăn chặn, đình lại, hoãn lại, chống đỡ, ở lại, lưu lại, lời mệnh lệnh) ngừng lại, dừng lại, dẻo dai - che lều, làm rạp cho, cắm lều, cắm trại, làm rạp, ở lều, đặt nút gạc, nhồi gạc = wohnen + = wohnen + = wohnen + = wohnen bei +</t>
        </is>
      </c>
    </row>
    <row r="22633">
      <c r="A22633" t="inlineStr">
        <is>
          <t>Wohnende</t>
        </is>
      </c>
      <c r="B22633" t="inlineStr"/>
      <c r="C22633" t="inlineStr"/>
      <c r="D22633" t="inlineStr">
        <is>
          <t>người phương bắc</t>
        </is>
      </c>
    </row>
    <row r="22634">
      <c r="A22634" t="inlineStr">
        <is>
          <t>Wohngelegenheit</t>
        </is>
      </c>
      <c r="B22634" t="inlineStr"/>
      <c r="C22634" t="inlineStr"/>
      <c r="D22634" t="inlineStr">
        <is>
          <t>sự điều tiết, sự thích nghi, sự làm cho phù hợp, sự hoà giải, sự dàn xếp, tiện nghi, sự tiện lợi, sự thuận tiện, chỗ trọ, chỗ ăn chỗ ở, món tiền cho vay</t>
        </is>
      </c>
    </row>
    <row r="22635">
      <c r="A22635" t="inlineStr">
        <is>
          <t>Wohngemeinschaft</t>
        </is>
      </c>
      <c r="B22635" t="inlineStr"/>
      <c r="C22635" t="inlineStr"/>
      <c r="D22635">
        <f> mit jemandem in einer Wohngemeinschaft leben +</f>
        <v/>
      </c>
    </row>
    <row r="22636">
      <c r="A22636" t="inlineStr">
        <is>
          <t>wohnhaft</t>
        </is>
      </c>
      <c r="B22636" t="inlineStr"/>
      <c r="C22636" t="inlineStr"/>
      <c r="D22636" t="inlineStr">
        <is>
          <t>cư trú, ở chính thức, thường trú, không di trú, ở ngay tại chỗ, nội trú, thuộc về, ở vào = wohnhaft sein + = ehemals wohnhaft in +</t>
        </is>
      </c>
    </row>
    <row r="22637">
      <c r="A22637" t="inlineStr">
        <is>
          <t>Wohnhaus</t>
        </is>
      </c>
      <c r="B22637" t="inlineStr"/>
      <c r="C22637" t="inlineStr"/>
      <c r="D22637" t="inlineStr">
        <is>
          <t>sự ở, sự ngụ ở, chỗ ở, nhà ở, sự dừng lại, sự chăm chú, sự nhấn lâu, sự day đi day lại, sự đứng chững lại - phòng ở, đất đai nhà cửa hưởng dụng, nhà nhiều buồng, nhà tập thể = das große Wohnhaus +</t>
        </is>
      </c>
    </row>
    <row r="22638">
      <c r="A22638" t="inlineStr">
        <is>
          <t>wohnlich</t>
        </is>
      </c>
      <c r="B22638" t="inlineStr"/>
      <c r="C22638" t="inlineStr"/>
      <c r="D22638" t="inlineStr">
        <is>
          <t>ấm cúng, thoải mái dễ chịu - có thể ở được, đáng sống, có thể sống được, có thể cùng chung sống với, dễ chung sống với</t>
        </is>
      </c>
    </row>
    <row r="22639">
      <c r="A22639" t="inlineStr">
        <is>
          <t>Wohnort</t>
        </is>
      </c>
      <c r="B22639" t="inlineStr"/>
      <c r="C22639" t="inlineStr"/>
      <c r="D22639" t="inlineStr">
        <is>
          <t>nơi ở, sự ở lại, sự lưu lại - sự ở, sự cư trú, nhà ở, nơi cứ trú - nơi, chỗ, địa điểm, địa phương, nhà, vị trí, địa vị, chỗ ngồi, chỗ đứng, chỗ thích đáng, chỗ thích hợp, chỗ làm, nhiệm vụ, cương vị, cấp bậc, thứ bậc, hạng, đoạn sách, đoạn bài nói, quảng trường - chỗ rộng có tên riêng ở trước), đoạn phố, thứ tự - sự trú ngụ, chỗ ở, nơi cư trú, dinh thự = den Wohnort wechseln +</t>
        </is>
      </c>
    </row>
    <row r="22640">
      <c r="A22640" t="inlineStr">
        <is>
          <t>Wohnraum</t>
        </is>
      </c>
      <c r="B22640" t="inlineStr"/>
      <c r="C22640" t="inlineStr"/>
      <c r="D22640" t="inlineStr">
        <is>
          <t>sự điều tiết, sự thích nghi, sự làm cho phù hợp, sự hoà giải, sự dàn xếp, tiện nghi, sự tiện lợi, sự thuận tiện, chỗ trọ, chỗ ăn chỗ ở, món tiền cho vay - sự cho ở, sự cất vào kho, sự lùa vào chuồng, sự cung cấp nhà ở, nhà ở, vải phủ lưng ngựa</t>
        </is>
      </c>
    </row>
    <row r="22641">
      <c r="A22641" t="inlineStr">
        <is>
          <t>Wohnungssuche</t>
        </is>
      </c>
      <c r="B22641" t="inlineStr"/>
      <c r="C22641" t="inlineStr"/>
      <c r="D22641">
        <f> auf Wohnungssuche sein +</f>
        <v/>
      </c>
    </row>
    <row r="22642">
      <c r="A22642" t="inlineStr">
        <is>
          <t>Wohnwagen</t>
        </is>
      </c>
      <c r="B22642" t="inlineStr"/>
      <c r="C22642" t="inlineStr"/>
      <c r="D22642" t="inlineStr">
        <is>
          <t>đoàn bộ hành, đoàn người đi buôn, đoàn người hành hương, xe lớn, xe moóc, nhà lưu động, xe tải lớn có mui - người lần theo dấu vết, người theo dò, toa moóc, cây bò, cây leo, người đi sau, người tụt lại sau, người rớt lại sau, đoạn phim quảng cáo phim mới</t>
        </is>
      </c>
    </row>
    <row r="22643">
      <c r="A22643" t="inlineStr">
        <is>
          <t>Wohnzimmer</t>
        </is>
      </c>
      <c r="B22643" t="inlineStr"/>
      <c r="C22643" t="inlineStr"/>
      <c r="D22643" t="inlineStr">
        <is>
          <t>buồng ngồi chơi, buồng tiếp khách - phòng ngồi chơi, phòng khách</t>
        </is>
      </c>
    </row>
    <row r="22644">
      <c r="A22644" t="inlineStr">
        <is>
          <t>Wolf</t>
        </is>
      </c>
      <c r="B22644" t="inlineStr"/>
      <c r="C22644" t="inlineStr"/>
      <c r="D22644" t="inlineStr">
        <is>
          <t>chó sói, người tham tàn, người độc ác, người hung tàn, người hay chim gái = der Wolf + = der junge Wolf + = der männliche Wolf + = hungrig wie ein Wolf + = Fleisch durch den Wolf drehen +</t>
        </is>
      </c>
    </row>
    <row r="22645">
      <c r="A22645" t="inlineStr">
        <is>
          <t>Wolfram</t>
        </is>
      </c>
      <c r="B22645" t="inlineStr"/>
      <c r="C22645" t="inlineStr"/>
      <c r="D22645">
        <f> das Wolfram +</f>
        <v/>
      </c>
    </row>
    <row r="22646">
      <c r="A22646" t="inlineStr">
        <is>
          <t>Wolfs-</t>
        </is>
      </c>
      <c r="B22646" t="inlineStr"/>
      <c r="C22646" t="inlineStr"/>
      <c r="D22646" t="inlineStr">
        <is>
          <t>chó sói</t>
        </is>
      </c>
    </row>
    <row r="22647">
      <c r="A22647" t="inlineStr">
        <is>
          <t>wolfsartig</t>
        </is>
      </c>
      <c r="B22647" t="inlineStr"/>
      <c r="C22647" t="inlineStr"/>
      <c r="D22647" t="inlineStr">
        <is>
          <t>chó sói</t>
        </is>
      </c>
    </row>
    <row r="22648">
      <c r="A22648" t="inlineStr">
        <is>
          <t>Wolfshund</t>
        </is>
      </c>
      <c r="B22648" t="inlineStr"/>
      <c r="C22648" t="inlineStr"/>
      <c r="D22648">
        <f> der Wolfshund +</f>
        <v/>
      </c>
    </row>
    <row r="22649">
      <c r="A22649" t="inlineStr">
        <is>
          <t>Wolfshunger</t>
        </is>
      </c>
      <c r="B22649" t="inlineStr"/>
      <c r="C22649" t="inlineStr"/>
      <c r="D22649">
        <f> einen Wolfshunger haben +</f>
        <v/>
      </c>
    </row>
    <row r="22650">
      <c r="A22650" t="inlineStr">
        <is>
          <t>Wolfsmilch</t>
        </is>
      </c>
      <c r="B22650" t="inlineStr"/>
      <c r="C22650" t="inlineStr"/>
      <c r="D22650" t="inlineStr">
        <is>
          <t>giống cây đại kích - giống bông tai</t>
        </is>
      </c>
    </row>
    <row r="22651">
      <c r="A22651" t="inlineStr">
        <is>
          <t>Wolke</t>
        </is>
      </c>
      <c r="B22651" t="inlineStr"/>
      <c r="C22651" t="inlineStr"/>
      <c r="D22651" t="inlineStr">
        <is>
          <t>mây, đám mây, đám, đàn, đoàn, bầy, bóng mây, bóng đen, sự buồn rầu, điều bất hạnh, vết vẩn đục, trời, bầu trời</t>
        </is>
      </c>
    </row>
    <row r="22652">
      <c r="A22652" t="inlineStr">
        <is>
          <t>Wolken</t>
        </is>
      </c>
      <c r="B22652" t="inlineStr"/>
      <c r="C22652" t="inlineStr"/>
      <c r="D22652" t="inlineStr">
        <is>
          <t>có mây phủ, đầy mây, u ám, đục, vẩn, tối nghĩa, không sáng tỏ, không rõ ràng, buồn bã, u buồn - bị phủ đầy, bị che kín, tối sầm = vor dem Winde treibende Wolken +</t>
        </is>
      </c>
    </row>
    <row r="22653">
      <c r="A22653" t="inlineStr">
        <is>
          <t>wolkenbruchartig</t>
        </is>
      </c>
      <c r="B22653" t="inlineStr"/>
      <c r="C22653" t="inlineStr"/>
      <c r="D22653" t="inlineStr">
        <is>
          <t>như thác, cuồn cuộn</t>
        </is>
      </c>
    </row>
    <row r="22654">
      <c r="A22654" t="inlineStr">
        <is>
          <t>Wolkendecke</t>
        </is>
      </c>
      <c r="B22654" t="inlineStr"/>
      <c r="C22654" t="inlineStr"/>
      <c r="D22654" t="inlineStr">
        <is>
          <t>bộ lông, mớ lông cừu, mớ tóc xù, mớ tóc xoắn bồng, cụm xốp nhẹ, bông, tuyết</t>
        </is>
      </c>
    </row>
    <row r="22655">
      <c r="A22655" t="inlineStr">
        <is>
          <t>wolkenlos</t>
        </is>
      </c>
      <c r="B22655" t="inlineStr"/>
      <c r="C22655" t="inlineStr"/>
      <c r="D22655" t="inlineStr">
        <is>
          <t>không có mây, quang đãng, sáng sủa</t>
        </is>
      </c>
    </row>
    <row r="22656">
      <c r="A22656" t="inlineStr">
        <is>
          <t>wolkig</t>
        </is>
      </c>
      <c r="B22656" t="inlineStr"/>
      <c r="C22656" t="inlineStr"/>
      <c r="D22656" t="inlineStr">
        <is>
          <t>có mây phủ, đầy mây, u ám, đục, vẩn, tối nghĩa, không sáng tỏ, không rõ ràng, buồn bã, u buồn - sữa, như sữa, có sữa, nhiều sữa, trắng đục, yếu ớt, ẻo lả, hiền lành, nhu mì - âm u, mờ đục, tinh vân, giống tinh vân</t>
        </is>
      </c>
    </row>
    <row r="22657">
      <c r="A22657" t="inlineStr">
        <is>
          <t>Wolldecke</t>
        </is>
      </c>
      <c r="B22657" t="inlineStr"/>
      <c r="C22657" t="inlineStr"/>
      <c r="D22657" t="inlineStr">
        <is>
          <t>vải len kẻ ô vuông, thuyền tactan</t>
        </is>
      </c>
    </row>
    <row r="22658">
      <c r="A22658" t="inlineStr">
        <is>
          <t>Wolle</t>
        </is>
      </c>
      <c r="B22658" t="inlineStr"/>
      <c r="C22658" t="inlineStr"/>
      <c r="D22658" t="inlineStr">
        <is>
          <t>len, lông cừu, lông chiên, hàng len, đồ len, hàng giống len, tóc dày và quăn = aus Wolle + = die reine Wolle + = die grobe Wolle + = ein Ballen Wolle + = mit Wolle stopfen + = das Sammeln von Wolle +</t>
        </is>
      </c>
    </row>
    <row r="22659">
      <c r="A22659" t="inlineStr">
        <is>
          <t>wollen</t>
        </is>
      </c>
      <c r="B22659" t="inlineStr"/>
      <c r="C22659" t="inlineStr"/>
      <c r="D22659" t="inlineStr">
        <is>
          <t>chọn, lựa chọn, kén chọn, thách muốn - định, có ý định, có ý muốn, định dùng, dành, định nói, ý muốn nói, có mục đích - thích ưa, chuộng, yêu, muốn, ước mong, thích hợp, hợp với, thích - thiếu, không có, cần, cần có, cần dùng, muốn có, tìm, kiếm, tìm bắt, truy nã, túng thiếu - tỏ ý chí, có quyết chí, buộc, bắt buộc, để lại bằng chức thư, thuận, bằng lòng, thường vẫn, nếu, giá mà, ước rằng, phi, tất nhiên, ắt là, hẳn là, chắc là, nhất định sẽ, sẽ, có thể - mong, hy vọng, chúc, mong ước, ước ao, thèm muốn - bằng len, len dạ = wollen wir? + = nicht wollen + = sagen wollen + = haben wollen + = lieber wollen + = gern wissen wollen +</t>
        </is>
      </c>
    </row>
    <row r="22660">
      <c r="A22660" t="inlineStr">
        <is>
          <t>Wollgarn</t>
        </is>
      </c>
      <c r="B22660" t="inlineStr"/>
      <c r="C22660" t="inlineStr"/>
      <c r="D22660" t="inlineStr">
        <is>
          <t>len, lông cừu, lông chiên, hàng len, đồ len, hàng giống len, tóc dày và quăn</t>
        </is>
      </c>
    </row>
    <row r="22661">
      <c r="A22661" t="inlineStr">
        <is>
          <t>wollig</t>
        </is>
      </c>
      <c r="B22661" t="inlineStr"/>
      <c r="C22661" t="inlineStr"/>
      <c r="D22661" t="inlineStr">
        <is>
          <t>xốp nhẹ, xù xoắn bồng - có mào lông - kết bông, kết thành cụm như len - như nùi bông, có lông tơ, phủ lông tơ, mịn mượt - có bọt, bốc mạnh, có tuyết - - có len, có lông len, giống len, quăn tít, xoắn, mờ, không rõ ràng, mập mờ, thiếu chính xác</t>
        </is>
      </c>
    </row>
    <row r="22662">
      <c r="A22662" t="inlineStr">
        <is>
          <t>Wolljacke</t>
        </is>
      </c>
      <c r="B22662" t="inlineStr"/>
      <c r="C22662" t="inlineStr"/>
      <c r="D22662" t="inlineStr">
        <is>
          <t>áo len đan</t>
        </is>
      </c>
    </row>
    <row r="22663">
      <c r="A22663" t="inlineStr">
        <is>
          <t>Wollstoff</t>
        </is>
      </c>
      <c r="B22663" t="inlineStr"/>
      <c r="C22663" t="inlineStr"/>
      <c r="D22663" t="inlineStr">
        <is>
          <t>vải len mộc, màu be - áo nịt len, bò cái jecxi - len, lông cừu, lông chiên, hàng len, đồ len, hàng giống len, tóc dày và quăn - = der feine Wollstoff + = der blaue Wollstoff + = der grobe Wollstoff + = der buntkarierte Wollstoff +</t>
        </is>
      </c>
    </row>
    <row r="22664">
      <c r="A22664" t="inlineStr">
        <is>
          <t>Wollust</t>
        </is>
      </c>
      <c r="B22664" t="inlineStr"/>
      <c r="C22664" t="inlineStr"/>
      <c r="D22664" t="inlineStr">
        <is>
          <t>tính tục tĩu, tính dâm ô - tính thích khoái lạc, tính ưa nhục dục, tính chất gây khoái lạc, tính khêu gợi</t>
        </is>
      </c>
    </row>
    <row r="22665">
      <c r="A22665" t="inlineStr">
        <is>
          <t>Wollware</t>
        </is>
      </c>
      <c r="B22665" t="inlineStr"/>
      <c r="C22665" t="inlineStr"/>
      <c r="D22665" t="inlineStr">
        <is>
          <t>hàng len</t>
        </is>
      </c>
    </row>
    <row r="22666">
      <c r="A22666" t="inlineStr">
        <is>
          <t>womit</t>
        </is>
      </c>
      <c r="B22666" t="inlineStr"/>
      <c r="C22666" t="inlineStr"/>
      <c r="D22666" t="inlineStr">
        <is>
          <t>do cái gì, bằng cách gì, nhờ đó, bởi đó - where-with</t>
        </is>
      </c>
    </row>
    <row r="22667">
      <c r="A22667" t="inlineStr">
        <is>
          <t>Wonne</t>
        </is>
      </c>
      <c r="B22667" t="inlineStr"/>
      <c r="C22667" t="inlineStr"/>
      <c r="D22667" t="inlineStr">
        <is>
          <t>hạnh phúc, niềm vui sướng nhất - sự vui thích, sự vui sướng, điều thích thú, niềm khoái cảm = es war eine wahre Wonne +</t>
        </is>
      </c>
    </row>
    <row r="22668">
      <c r="A22668" t="inlineStr">
        <is>
          <t>worauf</t>
        </is>
      </c>
      <c r="B22668" t="inlineStr"/>
      <c r="C22668" t="inlineStr"/>
      <c r="D22668" t="inlineStr">
        <is>
          <t>vì việc gì, vì cớ gì, tại sao, vì đó, do đó</t>
        </is>
      </c>
    </row>
    <row r="22669">
      <c r="A22669" t="inlineStr">
        <is>
          <t>woraufhin</t>
        </is>
      </c>
      <c r="B22669" t="inlineStr"/>
      <c r="C22669" t="inlineStr"/>
      <c r="D22669" t="inlineStr">
        <is>
          <t>về cái đó, nhân đó, ngay lúc đó</t>
        </is>
      </c>
    </row>
    <row r="22670">
      <c r="A22670" t="inlineStr">
        <is>
          <t>woraus</t>
        </is>
      </c>
      <c r="B22670" t="inlineStr"/>
      <c r="C22670" t="inlineStr"/>
      <c r="D22670" t="inlineStr">
        <is>
          <t>từ đâu, do đâu, từ đó, do đó</t>
        </is>
      </c>
    </row>
    <row r="22671">
      <c r="A22671" t="inlineStr">
        <is>
          <t>worfeln</t>
        </is>
      </c>
      <c r="B22671" t="inlineStr"/>
      <c r="C22671" t="inlineStr"/>
      <c r="D22671" t="inlineStr">
        <is>
          <t>quạt, sy, sàng lọc, chọn lựa, phân biệt, đập, vỗ</t>
        </is>
      </c>
    </row>
    <row r="22672">
      <c r="A22672" t="inlineStr">
        <is>
          <t>worin</t>
        </is>
      </c>
      <c r="B22672" t="inlineStr"/>
      <c r="C22672" t="inlineStr"/>
      <c r="D22672" t="inlineStr">
        <is>
          <t>ở chỗ nào, ở điểm nào, về mặt nào, từ ở trong ấy, ở ni ấy</t>
        </is>
      </c>
    </row>
    <row r="22673">
      <c r="A22673" t="inlineStr">
        <is>
          <t>Wortbedeutungslehre</t>
        </is>
      </c>
      <c r="B22673" t="inlineStr"/>
      <c r="C22673" t="inlineStr"/>
      <c r="D22673" t="inlineStr">
        <is>
          <t>ngữ nghĩa học</t>
        </is>
      </c>
    </row>
    <row r="22674">
      <c r="A22674" t="inlineStr">
        <is>
          <t>Worten</t>
        </is>
      </c>
      <c r="B22674" t="inlineStr"/>
      <c r="C22674" t="inlineStr"/>
      <c r="D22674">
        <f> er rang nach Worten + = in Worten bestehend + = in einfachen Worten + = ein Mann von wenig Worten + = ich traue seinen Worten nicht + = jemanden mit leeren Worten abspeisen +</f>
        <v/>
      </c>
    </row>
    <row r="22675">
      <c r="A22675" t="inlineStr">
        <is>
          <t>Wortfechter</t>
        </is>
      </c>
      <c r="B22675" t="inlineStr"/>
      <c r="C22675" t="inlineStr"/>
      <c r="D22675" t="inlineStr">
        <is>
          <t>nhà bút chiến, nhà tranh luận, người đấu gươm, đấu sĩ</t>
        </is>
      </c>
    </row>
    <row r="22676">
      <c r="A22676" t="inlineStr">
        <is>
          <t>Wortfolge</t>
        </is>
      </c>
      <c r="B22676" t="inlineStr"/>
      <c r="C22676" t="inlineStr"/>
      <c r="D22676" t="inlineStr">
        <is>
          <t>sự, sự phối hợp</t>
        </is>
      </c>
    </row>
    <row r="22677">
      <c r="A22677" t="inlineStr">
        <is>
          <t>wortgewandt</t>
        </is>
      </c>
      <c r="B22677" t="inlineStr"/>
      <c r="C22677" t="inlineStr"/>
      <c r="D22677" t="inlineStr">
        <is>
          <t>hùng biện, hùng hồn - lém lỉnh, liến thoắng, trơn láng, dễ dàng, nhẹ nhàng, thoải mái</t>
        </is>
      </c>
    </row>
    <row r="22678">
      <c r="A22678" t="inlineStr">
        <is>
          <t>wortkarg</t>
        </is>
      </c>
      <c r="B22678" t="inlineStr"/>
      <c r="C22678" t="inlineStr"/>
      <c r="D22678" t="inlineStr">
        <is>
          <t>không rõ ràng, không nói rõ ràng được, ú ớ, không nói được, câm, không nói ra, không có tài ăn nói, không có khớp, không có đốt - vắn tắt, gọn gàng, súc tích - ít nói, lầm lì</t>
        </is>
      </c>
    </row>
    <row r="22679">
      <c r="A22679" t="inlineStr">
        <is>
          <t>Wortklauber</t>
        </is>
      </c>
      <c r="B22679" t="inlineStr"/>
      <c r="C22679" t="inlineStr"/>
      <c r="D22679" t="inlineStr">
        <is>
          <t>người hay chơi chữ, người hay nói nước đôi, người hay nói lảng, người hay lý sự cùn, người hay nguỵ biện - nhà phê bình về từ, người quá nệ về cách dùng từ, người có tài chơi chữ</t>
        </is>
      </c>
    </row>
    <row r="22680">
      <c r="A22680" t="inlineStr">
        <is>
          <t>Wortklauberei</t>
        </is>
      </c>
      <c r="B22680" t="inlineStr"/>
      <c r="C22680" t="inlineStr"/>
      <c r="D22680" t="inlineStr">
        <is>
          <t>lối chơi chữ, cách nói nước đôi, cách nói lảng, lý sự cùn, cách nói nguỵ biện - sự chơi chữ, sự nói nước đôi, sự nói lảng, sự hay lý sự cùn, sự nguỵ biện - sự phát biểu bằng lời nói, lời nói, câu văn, từ ngữ, sự quá nệ về cách dùng từ, sự phê bình về từ, từ rỗng tuếch, bệnh nói dài</t>
        </is>
      </c>
    </row>
    <row r="22681">
      <c r="A22681" t="inlineStr">
        <is>
          <t>Wortlaut</t>
        </is>
      </c>
      <c r="B22681" t="inlineStr"/>
      <c r="C22681" t="inlineStr"/>
      <c r="D22681" t="inlineStr">
        <is>
          <t>sự viết ra, cách viết, cách diễn tả, lời, từ</t>
        </is>
      </c>
    </row>
    <row r="22682">
      <c r="A22682" t="inlineStr">
        <is>
          <t>wortlos</t>
        </is>
      </c>
      <c r="B22682" t="inlineStr"/>
      <c r="C22682" t="inlineStr"/>
      <c r="D22682" t="inlineStr">
        <is>
          <t>không lời, lặng đi không nói được</t>
        </is>
      </c>
    </row>
    <row r="22683">
      <c r="A22683" t="inlineStr">
        <is>
          <t>wortreich</t>
        </is>
      </c>
      <c r="B22683" t="inlineStr"/>
      <c r="C22683" t="inlineStr"/>
      <c r="D22683" t="inlineStr">
        <is>
          <t>nói nhiều, ba hoa, líu lo, ríu rít, róc rách - nói dài, dài dòng - khẩu, miệng</t>
        </is>
      </c>
    </row>
    <row r="22684">
      <c r="A22684" t="inlineStr">
        <is>
          <t>Wortreichtum</t>
        </is>
      </c>
      <c r="B22684" t="inlineStr"/>
      <c r="C22684" t="inlineStr"/>
      <c r="D22684" t="inlineStr">
        <is>
          <t>tính nói dài, tính dài dòng - tính chất dài dòng, tính chất lòng thòng</t>
        </is>
      </c>
    </row>
    <row r="22685">
      <c r="A22685" t="inlineStr">
        <is>
          <t>Wortschatz</t>
        </is>
      </c>
      <c r="B22685" t="inlineStr"/>
      <c r="C22685" t="inlineStr"/>
      <c r="D22685" t="inlineStr">
        <is>
          <t>bộ từ điển lớn, bộ toàn thư - từ vựng = der Wortschatz + = der passive Wortschatz +</t>
        </is>
      </c>
    </row>
    <row r="22686">
      <c r="A22686" t="inlineStr">
        <is>
          <t>Wortschwall</t>
        </is>
      </c>
      <c r="B22686" t="inlineStr"/>
      <c r="C22686" t="inlineStr"/>
      <c r="D22686" t="inlineStr">
        <is>
          <t>lời nói khoa trương, giọng văn khoa trương - vải bông thô, văn sáo, lời nói khoa trương rỗng tuếch - lời nói huênh hoang rỗng tuếch, bài diễn văn huênh hoang rỗng tuếch, lời nói cường điệu - tràng đả kích, tràng chửi rủa, diễn văn đả kích - sự nói dài, tính dài dòng = der hastige Wortschwall +</t>
        </is>
      </c>
    </row>
    <row r="22687">
      <c r="A22687" t="inlineStr">
        <is>
          <t>Wortsilbe</t>
        </is>
      </c>
      <c r="B22687" t="inlineStr"/>
      <c r="C22687" t="inlineStr"/>
      <c r="D22687" t="inlineStr">
        <is>
          <t>âm áp chót, âm giáp cuối</t>
        </is>
      </c>
    </row>
    <row r="22688">
      <c r="A22688" t="inlineStr">
        <is>
          <t>Wortspiel</t>
        </is>
      </c>
      <c r="B22688" t="inlineStr"/>
      <c r="C22688" t="inlineStr"/>
      <c r="D22688" t="inlineStr">
        <is>
          <t>lối chơi chữ, lối nói kỳ quặc, ý nghĩ quái gỡ, hành động kỳ quặc, hành động lập dị, người kỳ quặc, người lập dị, cái quay tay - lời nói lập lờ, lời nói nước đôi, lời nói hai nghĩa, sự chơi chữ - - cách nói nước đôi, cách nói lảng, lý sự cùn, cách nói nguỵ biện = ein Wortspiel machen +</t>
        </is>
      </c>
    </row>
    <row r="22689">
      <c r="A22689" t="inlineStr">
        <is>
          <t>Wortspiele</t>
        </is>
      </c>
      <c r="B22689" t="inlineStr"/>
      <c r="C22689" t="inlineStr"/>
      <c r="D22689" t="inlineStr">
        <is>
          <t>chơi chữ, nói nước đôi, nói lảng, lý sự cùn, nguỵ biện</t>
        </is>
      </c>
    </row>
    <row r="22690">
      <c r="A22690" t="inlineStr">
        <is>
          <t>Wortspielmacher</t>
        </is>
      </c>
      <c r="B22690" t="inlineStr"/>
      <c r="C22690" t="inlineStr"/>
      <c r="D22690" t="inlineStr">
        <is>
          <t>người hay chơi chữ</t>
        </is>
      </c>
    </row>
    <row r="22691">
      <c r="A22691" t="inlineStr">
        <is>
          <t>Wortstamm</t>
        </is>
      </c>
      <c r="B22691" t="inlineStr"/>
      <c r="C22691" t="inlineStr"/>
      <c r="D22691" t="inlineStr">
        <is>
          <t>nguồn gốc căn bản, nguyên lý cơ bản, căn thức, dấu căn radical sign), gốc, người cấp tiến, đảng viên đảng Cấp tiến, thán từ - thân, cuống, cọng, chân, ống, thân từ, dòng họ, tấm sống mũi, mũi, bộ phận lên dây</t>
        </is>
      </c>
    </row>
    <row r="22692">
      <c r="A22692" t="inlineStr">
        <is>
          <t>Wortstreit</t>
        </is>
      </c>
      <c r="B22692" t="inlineStr"/>
      <c r="C22692" t="inlineStr"/>
      <c r="D22692" t="inlineStr">
        <is>
          <t>cuộc tranh luận, cuộc thảo luận, cuộc tranh cãi, biên bản chính thức của những phiên họp nghị viện - cuộc bàn cãi, cuộc tranh chấp, cuộc cãi cọ, sự bất hoà, sự bất đồng ý kiến</t>
        </is>
      </c>
    </row>
    <row r="22693">
      <c r="A22693" t="inlineStr">
        <is>
          <t>Wortverdreher</t>
        </is>
      </c>
      <c r="B22693" t="inlineStr"/>
      <c r="C22693" t="inlineStr"/>
      <c r="D22693" t="inlineStr">
        <is>
          <t>người nói lập lờ, người nói nước đôi - người nói thoái thác, người quanh co - người xe dây, người bện thừng, máy bện sợi, máy xe sợi, que xe, quả bóng xoáy, nhiệm vụ khó khăn, vấn đề hắc búa, người gian trá, kẻ lừa bịp, phía đùi kẹp vào mình ngựa, cơn gió giật - cơn gió xoáy</t>
        </is>
      </c>
    </row>
    <row r="22694">
      <c r="A22694" t="inlineStr">
        <is>
          <t>Wortverdrehung</t>
        </is>
      </c>
      <c r="B22694" t="inlineStr"/>
      <c r="C22694" t="inlineStr"/>
      <c r="D22694" t="inlineStr">
        <is>
          <t>người dùng từ ẩu, sự dùng từ ẩu</t>
        </is>
      </c>
    </row>
    <row r="22695">
      <c r="A22695" t="inlineStr">
        <is>
          <t>Wortvorrat</t>
        </is>
      </c>
      <c r="B22695" t="inlineStr"/>
      <c r="C22695" t="inlineStr"/>
      <c r="D22695" t="inlineStr">
        <is>
          <t>bộ từ điển lớn, bộ toàn thư</t>
        </is>
      </c>
    </row>
    <row r="22696">
      <c r="A22696" t="inlineStr">
        <is>
          <t>Wortwechsel</t>
        </is>
      </c>
      <c r="B22696" t="inlineStr"/>
      <c r="C22696" t="inlineStr"/>
      <c r="D22696" t="inlineStr">
        <is>
          <t>cuộc cãi nhau, cuộc cãi lộn, cuộc đấu khẩu - cuộc tranh luận, cuộc tranh cãi, cuộc thi, trận đấu, trận giao tranh, cuộc chiến đấu, cuộc đấu tranh - cuộc bàn cãi, cuộc tranh chấp, cuộc cãi cọ, sự bất hoà, sự bất đồng ý kiến</t>
        </is>
      </c>
    </row>
    <row r="22697">
      <c r="A22697" t="inlineStr">
        <is>
          <t>Wrack</t>
        </is>
      </c>
      <c r="B22697" t="inlineStr"/>
      <c r="C22697" t="inlineStr"/>
      <c r="D22697" t="inlineStr">
        <is>
          <t>tàu vô chủ, tàu trôi giạt ngoài biển cả không ai nhận, vật không ai nhìn nhận, vật không ai thừa nhận, vật vô chủ, người bị bỏ rơi không ai nhìn nhận - những đám mây trôi giạt, máng ăn, giá, giá để hành lý luggage rack), giá bom, thanh răng, cơ cấu thanh răng, cái trăn, sự tra tấn, sự hành hạ, sự đau nhói, nỗi đau khổ, nước kiệu - nạn đắm tàu, sự sụp đổ, sự thất bại hoàn toàn - sự phá hỏng, sự tàn phá, sự phá hoại, vật đổ nát, gạch vụn, xác tàu chìm, tàu chìm, vật trôi giạt, người suy nhược, người tàn phế</t>
        </is>
      </c>
    </row>
    <row r="22698">
      <c r="A22698" t="inlineStr">
        <is>
          <t>wricken</t>
        </is>
      </c>
      <c r="B22698" t="inlineStr"/>
      <c r="C22698" t="inlineStr"/>
      <c r="D22698" t="inlineStr">
        <is>
          <t>chèo thuyền bằng chèo đôi, chèo, lái thuyền bằng chèo lái, lái thuyền</t>
        </is>
      </c>
    </row>
    <row r="22699">
      <c r="A22699" t="inlineStr">
        <is>
          <t>Wringen</t>
        </is>
      </c>
      <c r="B22699" t="inlineStr"/>
      <c r="C22699" t="inlineStr"/>
      <c r="D22699" t="inlineStr">
        <is>
          <t>sự vặn, sự vắt, sự bóp, sự siết chặt</t>
        </is>
      </c>
    </row>
    <row r="22700">
      <c r="A22700" t="inlineStr">
        <is>
          <t>wringen</t>
        </is>
      </c>
      <c r="B22700" t="inlineStr"/>
      <c r="C22700" t="inlineStr"/>
      <c r="D22700" t="inlineStr">
        <is>
          <t>vặn, vắt, bóp, siết chặt, vò xé, làm cho quặn đau, làm đau khổ, moi ra, rút ra</t>
        </is>
      </c>
    </row>
    <row r="22701">
      <c r="A22701" t="inlineStr">
        <is>
          <t>Wringmaschine</t>
        </is>
      </c>
      <c r="B22701" t="inlineStr"/>
      <c r="C22701" t="inlineStr"/>
      <c r="D22701" t="inlineStr">
        <is>
          <t>máy vắt</t>
        </is>
      </c>
    </row>
    <row r="22702">
      <c r="A22702" t="inlineStr">
        <is>
          <t>Wucher</t>
        </is>
      </c>
      <c r="B22702" t="inlineStr"/>
      <c r="C22702" t="inlineStr"/>
      <c r="D22702" t="inlineStr">
        <is>
          <t>việc trục lợi, việc đầu cơ trục lợi - sự cho vay nặng l i, l i nặng nghĩa bóng)</t>
        </is>
      </c>
    </row>
    <row r="22703">
      <c r="A22703" t="inlineStr">
        <is>
          <t>Wucherer</t>
        </is>
      </c>
      <c r="B22703" t="inlineStr"/>
      <c r="C22703" t="inlineStr"/>
      <c r="D22703" t="inlineStr">
        <is>
          <t>cạnh buồm, mép buồm, con đỉa, kẻ bóc lột, kẻ hút máu, thầy thuốc, thầy lang - người cho vay nặng l i - sự cho vay nặng l i, l i nặng nghĩa bóng)</t>
        </is>
      </c>
    </row>
    <row r="22704">
      <c r="A22704" t="inlineStr">
        <is>
          <t>wucherisch</t>
        </is>
      </c>
      <c r="B22704" t="inlineStr"/>
      <c r="C22704" t="inlineStr"/>
      <c r="D22704" t="inlineStr">
        <is>
          <t>nặng l i</t>
        </is>
      </c>
    </row>
    <row r="22705">
      <c r="A22705" t="inlineStr">
        <is>
          <t>Wuchermiete</t>
        </is>
      </c>
      <c r="B22705" t="inlineStr"/>
      <c r="C22705" t="inlineStr"/>
      <c r="D22705">
        <f> jemandem eine Wuchermiete auferlegen +</f>
        <v/>
      </c>
    </row>
    <row r="22706">
      <c r="A22706" t="inlineStr">
        <is>
          <t>wuchern</t>
        </is>
      </c>
      <c r="B22706" t="inlineStr"/>
      <c r="C22706" t="inlineStr"/>
      <c r="D22706" t="inlineStr">
        <is>
          <t>làm những việc lặt vặt, làm những việc linh tinh, sửa chữa lặt vặt, đầu cơ, làm môi giới chạy hành xách, xoay sở kiếm chác, dở ngon gian lận để kiếm chác, buôn bán cổ phần - đâm, thúc, thuê, cho thuê, cho làm khoán, nhận làm khoán, mua bán đầu cơ, lợi dụng để xoay sở kiếm chác, thúc nhẹ, đâm nhẹ, ghì giật hàm thiếc làm đau mồm, thúc - sống sung sướng, sống xa hoa, hưởng, hưởng thụ, vui hưởng, đắm mình vào, thích, ham - nảy nở, tăng nhanh = wuchern + = wuchern +</t>
        </is>
      </c>
    </row>
    <row r="22707">
      <c r="A22707" t="inlineStr">
        <is>
          <t>wuchernd</t>
        </is>
      </c>
      <c r="B22707" t="inlineStr"/>
      <c r="C22707" t="inlineStr"/>
      <c r="D22707" t="inlineStr">
        <is>
          <t>sum sê, um tùm, phong phú, phồn thịnh, hoa mỹ = wuchernd + = wuchernd +</t>
        </is>
      </c>
    </row>
    <row r="22708">
      <c r="A22708" t="inlineStr">
        <is>
          <t>Wucherung</t>
        </is>
      </c>
      <c r="B22708" t="inlineStr"/>
      <c r="C22708" t="inlineStr"/>
      <c r="D22708" t="inlineStr">
        <is>
          <t>sự nảy nở, sự tăng nhanh - khối u, u, bướu - cây cối, cây cỏ, thực vật, sự sinh dưỡng, sùi = die Wucherung +</t>
        </is>
      </c>
    </row>
    <row r="22709">
      <c r="A22709" t="inlineStr">
        <is>
          <t>Wuchs</t>
        </is>
      </c>
      <c r="B22709" t="inlineStr"/>
      <c r="C22709" t="inlineStr"/>
      <c r="D22709" t="inlineStr">
        <is>
          <t>sự xây dựng, kiểu kiến trúc, khổ người tầm vóc - sự lớn lên, sự nuôi, sự trồng - sự lớn mạnh, sự phát triển, sự tăng tiến, sự tăng lên, sự khuếch trương, sự sinh trưởng, sự trồng trọt, vụ mùa màng, cái đang sinh trưởng, khối đã mọc, khối u, u - vóc người, sự tiến triển, mức phát triển = der üppige Wuchs +</t>
        </is>
      </c>
    </row>
    <row r="22710">
      <c r="A22710" t="inlineStr">
        <is>
          <t>Wucht</t>
        </is>
      </c>
      <c r="B22710" t="inlineStr"/>
      <c r="C22710" t="inlineStr"/>
      <c r="D22710" t="inlineStr">
        <is>
          <t>gánh năng chủ yếu, sức mạnh chính - thác nước, sức, lực, sức mạnh, vũ lực, quyền lực, sự bắt buộc, quân đội, quân lực, quân, lực lượng, ảnh hưởng, tác dụng, sức thuyết phục, sự tác động mạnh mẽ, ấn tượng sâu sắc, sự sinh động - hiệu lực, ý nghĩa, năng lượng - tính chất mạnh mẽ, tính chất sinh động, tính chất thuyết phục - sự va chạm, sự chạm mạnh, sức va chạm, tác động = mit voller Wucht + = mit voller Wucht anrennen +</t>
        </is>
      </c>
    </row>
    <row r="22711">
      <c r="A22711" t="inlineStr">
        <is>
          <t>wuchten</t>
        </is>
      </c>
      <c r="B22711" t="inlineStr"/>
      <c r="C22711" t="inlineStr"/>
      <c r="D22711" t="inlineStr">
        <is>
          <t>nhấc lên, nâng lên, thốt ra, làm nhô lên, làm căng phồng, làm nhấp nhô, làm phập phồng, kéo, kéo lên, ném, vứt, liệng, chuyển dịch ngang, ra sức kéo, rán sức, nhô lên - trào lên, căng phồng, phồng lên, nhấp nhô, phập phồng, thở hổn hển, nôn oẹ, chạy, đi</t>
        </is>
      </c>
    </row>
    <row r="22712">
      <c r="A22712" t="inlineStr">
        <is>
          <t>wuchtig</t>
        </is>
      </c>
      <c r="B22712" t="inlineStr"/>
      <c r="C22712" t="inlineStr"/>
      <c r="D22712" t="inlineStr">
        <is>
          <t>nặng, nặng nề &amp; ), chất nặng, chứa đầy, nặng trĩu, khó tiêu, nặng trọng, nhiều, bội, rậm rạp, lớn, to, dữ dội, kịch liệt, chắc, bì bì, không xốp, không nở, chán ngắt, buồn tẻ, không hấp dẫn, âm u - u ám, ảm đạm, lấy lội khó đi, tối dạ, chậm hiểu, đần độn, trông nặng trình trịch, vụng về khó coi, thô, đau buồn, đau đớn, bi thảm, chán nản, thất vọng, buồn ngủ, nghiêm nghị, khắc khổ, đặc, khó bay hơi - nặng nề, chậm chạp - to lớn, đồ sộ, chắc nặng, ồ ạt = wuchtig stoßen + = wuchtig stoßen +</t>
        </is>
      </c>
    </row>
    <row r="22713">
      <c r="A22713" t="inlineStr">
        <is>
          <t>wund</t>
        </is>
      </c>
      <c r="B22713" t="inlineStr"/>
      <c r="C22713" t="inlineStr"/>
      <c r="D22713" t="inlineStr">
        <is>
          <t>sống, thô, chưa tinh chế, còn nguyên chất, non nớt, chưa có kinh nghiệm, mới vào nghề, trầy da chảy máu, đau buốt, không viền, ấm và lạnh, rét căm căm, không gọt giũa, sống sượng, không công bằng - , bất lương, bất chính - đau, đau đớn, tức giận, tức tối, buồn phiền, làm đau đớn, làm buồn phiền, mãnh liệt, ác liệt, gay go, ác nghiệt, nghiêm trọng - yếu, yếu ớt, thiếu nghị lực, yếu đuối, mềm yếu, nhu nhược, kém, non, thiếu quá, loãng, nhạt</t>
        </is>
      </c>
    </row>
    <row r="22714">
      <c r="A22714" t="inlineStr">
        <is>
          <t>Wundbrand</t>
        </is>
      </c>
      <c r="B22714" t="inlineStr"/>
      <c r="C22714" t="inlineStr"/>
      <c r="D22714" t="inlineStr">
        <is>
          <t>bệnh thối hoại</t>
        </is>
      </c>
    </row>
    <row r="22715">
      <c r="A22715" t="inlineStr">
        <is>
          <t>Wunde</t>
        </is>
      </c>
      <c r="B22715" t="inlineStr">
        <is>
          <t>verb</t>
        </is>
      </c>
      <c r="C22715" t="inlineStr"/>
      <c r="D22715"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 - sự làm hại, sự làm tổn hại, sự làm hỏng, điều hại, điều tổn hại, chỗ hỏng, chỗ bị thương, sự xúc phạm, sự vi phạm quyền lợi, sự đối xử bất công - sự xé rách, vết rách - chỗ đau, vết thương, chỗ lở loét, nỗi thương tâm, nỗi đau lòng - thương tích, vết băm, vết chém, điều làm tổn thương, điều xúc phạm, nỗi đau thương, mối hận tình = die Wunde + = die eiternde Wunde + = eine Wunde verbinden + = eine Wunde beibringen + = aus einer Wunde bluten +</t>
        </is>
      </c>
    </row>
    <row r="22716">
      <c r="A22716" t="inlineStr">
        <is>
          <t>wunderbar</t>
        </is>
      </c>
      <c r="B22716" t="inlineStr"/>
      <c r="C22716" t="inlineStr"/>
      <c r="D22716" t="inlineStr">
        <is>
          <t>vinh quang, vẻ vang, vinh dự, huy hoàng, rực rỡ, lộng lẫy, hết sức thú vị, khoái trí, tuyệt vời, chếnh choáng say, ngà ngà say - - kỳ lạ, kỳ diệu, tuyệt diệu, phi thường - thần diệu, huyền diệu - gở, báo điềm gở, báo điềm xấu, vênh vang ra vẻ ta đây quan trọng, dương dương tự đắc - to lớn, lớn lao - tráng lệ, hay, đẹp, tốt, tuyệt - khủng khiếp, kinh khủng, hết mức, cực kỳ lớn - thần kỳ</t>
        </is>
      </c>
    </row>
    <row r="22717">
      <c r="A22717" t="inlineStr">
        <is>
          <t>Wunderbare</t>
        </is>
      </c>
      <c r="B22717" t="inlineStr"/>
      <c r="C22717" t="inlineStr"/>
      <c r="D22717" t="inlineStr">
        <is>
          <t>tính thần diệu, tính huyền diệu, tính kỳ lạ, tính phi thường</t>
        </is>
      </c>
    </row>
    <row r="22718">
      <c r="A22718" t="inlineStr">
        <is>
          <t>Wunderding</t>
        </is>
      </c>
      <c r="B22718" t="inlineStr"/>
      <c r="C22718" t="inlineStr"/>
      <c r="D22718" t="inlineStr">
        <is>
          <t>vật kỳ diệu, vật tuyệt diệu, kỳ công, người kỳ dị, người kỳ lạ, người khác thường - người thần kỳ, vật kỳ diệu phi thường, thần kỳ, kỳ diệu phi thường</t>
        </is>
      </c>
    </row>
    <row r="22719">
      <c r="A22719" t="inlineStr">
        <is>
          <t>Wunderdoktor</t>
        </is>
      </c>
      <c r="B22719" t="inlineStr"/>
      <c r="C22719" t="inlineStr"/>
      <c r="D22719" t="inlineStr">
        <is>
          <t>tiếng kêu cạc cạc, lang băm, kẻ bất tài nhưng làm bộ giỏi giang, có tính chất lang băm</t>
        </is>
      </c>
    </row>
    <row r="22720">
      <c r="A22720" t="inlineStr">
        <is>
          <t>Wunderkind</t>
        </is>
      </c>
      <c r="B22720" t="inlineStr"/>
      <c r="C22720" t="inlineStr"/>
      <c r="D22720">
        <f> ein Wunderkind +</f>
        <v/>
      </c>
    </row>
    <row r="22721">
      <c r="A22721" t="inlineStr">
        <is>
          <t>Wunderland</t>
        </is>
      </c>
      <c r="B22721" t="inlineStr"/>
      <c r="C22721" t="inlineStr"/>
      <c r="D22721" t="inlineStr">
        <is>
          <t>tiên giới, chốn thiên tiên, nơi tiên cảnh - thế giới thần tiên, đất nước thần kỳ</t>
        </is>
      </c>
    </row>
    <row r="22722">
      <c r="A22722" t="inlineStr">
        <is>
          <t>wunderlich</t>
        </is>
      </c>
      <c r="B22722" t="inlineStr"/>
      <c r="C22722" t="inlineStr"/>
      <c r="D22722" t="inlineStr">
        <is>
          <t>kỳ dị, lố bịch, Barôc, hoa mỹ kỳ cục - kỳ quái, kỳ lạ - hài hước, khôi hài, tức cười, vui nhộn, kỳ cục - thích kỳ lạ, kỳ khôi, đồng bóng, tưởng tượng, không có thật - quái dị, lập dị, vô cùng to lớn, không tưởng - - lẻ, cọc cạch, thừa, dư, trên, có lẻ, vặt, lặt vặt, linh tinh, kỳ quặc, rỗi rãi, rảnh rang, bỏ trống, để không - riêng, riêng biệt, đặc biệt, khác thường - có vẻ cổ cổ là lạ, nhìn hay hay là lạ, có duyên, xinh đẹp - lạ lùng, khả nghi, đáng ngờ, khó ở, khó chịu, chóng mặt, say rượu, giả, tình dục đồng giới - nguy hiểm, khó chơi - lạ, xa lạ, không quen biết, mới, chưa quen - bất thường, hay thay đổi</t>
        </is>
      </c>
    </row>
    <row r="22723">
      <c r="A22723" t="inlineStr">
        <is>
          <t>Wunderlichkeit</t>
        </is>
      </c>
      <c r="B22723" t="inlineStr"/>
      <c r="C22723" t="inlineStr"/>
      <c r="D22723" t="inlineStr">
        <is>
          <t>sự tròng trành, sự không vững, sự xộc xệch, sự ốm yếu, tính kỳ quặc, tính gàn dở, tính lập dị, tính đồng bóng, tính hay thay đổi, sự quanh co, sự khúc khuỷu, tính cáu kỉnh - tính quàu quạu - vẻ cổ cổ là lạ, vẻ hay hay là lạ, tính độc đáo kỳ quặc, vẻ duyên dáng - tính lạ lùng - tính lạ, tính xa lạ, tính kỳ lạ</t>
        </is>
      </c>
    </row>
    <row r="22724">
      <c r="A22724" t="inlineStr">
        <is>
          <t>Wundermittel</t>
        </is>
      </c>
      <c r="B22724" t="inlineStr"/>
      <c r="C22724" t="inlineStr"/>
      <c r="D22724" t="inlineStr">
        <is>
          <t>thuốc tiên - thuốc bách bệnh</t>
        </is>
      </c>
    </row>
    <row r="22725">
      <c r="A22725" t="inlineStr">
        <is>
          <t>wundern</t>
        </is>
      </c>
      <c r="B22725" t="inlineStr"/>
      <c r="C22725" t="inlineStr"/>
      <c r="D22725" t="inlineStr">
        <is>
          <t>ngạc nhiên, kinh ngạc, lấy làm lạ, tự hỏi - muốn biết = sich wundern über + = man braucht sich nicht zu wundern + = wir würden uns nicht wundern, wenn +</t>
        </is>
      </c>
    </row>
    <row r="22726">
      <c r="A22726" t="inlineStr">
        <is>
          <t>wundervoll</t>
        </is>
      </c>
      <c r="B22726" t="inlineStr"/>
      <c r="C22726" t="inlineStr"/>
      <c r="D22726" t="inlineStr">
        <is>
          <t>kỳ lạ, kỳ diệu, tuyệt diệu, phi thường - thần kỳ = wundervoll +</t>
        </is>
      </c>
    </row>
    <row r="22727">
      <c r="A22727" t="inlineStr">
        <is>
          <t>wundreiben</t>
        </is>
      </c>
      <c r="B22727" t="inlineStr"/>
      <c r="C22727" t="inlineStr"/>
      <c r="D22727" t="inlineStr">
        <is>
          <t>chà xát, xoa, làm trầy, làm phồng, cọ cho xơ ra, làm tức mình, làm bực dọc, chọc tức, trêu tức, chà xát cọ, trầy, phồng lên, xơ ra, bực mình, cáu tiết, phát cáu, nổi giận - làm sầy da, làm trượt da, làm phiền, làm khó chịu, xúc phạm lòng tự ái</t>
        </is>
      </c>
    </row>
    <row r="22728">
      <c r="A22728" t="inlineStr">
        <is>
          <t>Wundrose</t>
        </is>
      </c>
      <c r="B22728" t="inlineStr"/>
      <c r="C22728" t="inlineStr"/>
      <c r="D22728" t="inlineStr">
        <is>
          <t>hoa hồng, cây hoa hồng, cô gái đẹp nhất, hoa khôi, bông hồng năm cánh, màu hồng, nước da hồng hào, nơ hoa hồng, hương sen, rose-diamond, rose_window, chân sừng, bệnh viêm quầng</t>
        </is>
      </c>
    </row>
    <row r="22729">
      <c r="A22729" t="inlineStr">
        <is>
          <t>Wundschorf</t>
        </is>
      </c>
      <c r="B22729" t="inlineStr"/>
      <c r="C22729" t="inlineStr"/>
      <c r="D22729" t="inlineStr">
        <is>
          <t>đóng vảy sắp khỏi, phá hoại cuộc đình công, không tham gia đình công, nhận làm thay chỗ công nhân đình công</t>
        </is>
      </c>
    </row>
    <row r="22730">
      <c r="A22730" t="inlineStr">
        <is>
          <t>Wundsein</t>
        </is>
      </c>
      <c r="B22730" t="inlineStr"/>
      <c r="C22730" t="inlineStr"/>
      <c r="D22730" t="inlineStr">
        <is>
          <t>trạng thái còn sống, tính chất còn xanh, sự non nớt, sự thiếu kinh nghiệm, sự trầy da, cái lạnh ẩm ướt</t>
        </is>
      </c>
    </row>
    <row r="22731">
      <c r="A22731" t="inlineStr">
        <is>
          <t>Wunschbild</t>
        </is>
      </c>
      <c r="B22731" t="inlineStr"/>
      <c r="C22731" t="inlineStr"/>
      <c r="D22731" t="inlineStr">
        <is>
          <t>lý tưởng, người lý tưởng, vật lý tưởng, cái tinh thần, điều chỉ có trong tâm trí, Iddêan</t>
        </is>
      </c>
    </row>
    <row r="22732">
      <c r="A22732" t="inlineStr">
        <is>
          <t>Wunschtraum</t>
        </is>
      </c>
      <c r="B22732" t="inlineStr"/>
      <c r="C22732" t="inlineStr"/>
      <c r="D22732" t="inlineStr">
        <is>
          <t>giấc mơ, giấc mộng, sự mơ mộng, sự mơ màng, sự mộng tưởng, điều mơ tưởng, điều mơ ước, điều kỳ ảo như trong giấc mơ</t>
        </is>
      </c>
    </row>
    <row r="22733">
      <c r="A22733" t="inlineStr">
        <is>
          <t>wurde</t>
        </is>
      </c>
      <c r="B22733" t="inlineStr"/>
      <c r="C22733" t="inlineStr"/>
      <c r="D22733">
        <f> es wurde kalt + = bevor sie krank wurde + = es wurde mit klar, daß ... +</f>
        <v/>
      </c>
    </row>
    <row r="22734">
      <c r="A22734" t="inlineStr">
        <is>
          <t>Wurf</t>
        </is>
      </c>
      <c r="B22734" t="inlineStr"/>
      <c r="C22734" t="inlineStr"/>
      <c r="D22734" t="inlineStr">
        <is>
          <t>cú đánh đòn, tai hoạ, điều gây xúc động mạnh, cú choáng người, sự nở hoa, ngọn gió, hơi thổi, sự thổi, sự hỉ, trứng ruồi, trứng nhặng fly) - sự quăng, sự ném, sự thả, sự gieo, sự thử làm, sự cầu may, khoảng ném, tầm xa, mồi và lưỡi câu, chỗ câu, đồ ăn không tiêu mửa ra, cứt giun, vỏ lột, da lột, xác, cái vứt bỏ đi, sự đúc, khuôn đúc - vật đúc, mẫu đúc, bản in đúc, sự cộng lại, sự tính, sự phân phối các vai, bảng phân phối các vai, các vai, bố cục, cách bố trí, cách sắp đặt một câu, loại, vẻ, nét, tính tình, tính chất, thiên hướng - màu, sắc thái, sự hơi lác, sự đi nhờ xe bò, sự đi nhờ xe ngựa - tiếng cục cục, tiếng tặc lưỡi, tiếng chặc lưỡi, mâm cặp, bàn cặp, ngàm, đồ ăn, thức ăn, sự day day, sự lắc nhẹ, sự liệng, sứ đuổi ra, sự thải ra, sự bỏ rơi, trò chơi đáo lỗ - mũi tên phóng, phi tiêu, cái lao, ngọn mác, trò chơi ném phi tiêu, ngòi nọc, sự lao tới, sự phóng tới - sự đẻ, lứa - sự vứt, sự lao, sự nhào xuống, sự nhảy bổ, sự lu bù, lời nói mỉa, lời chế nhạo, sự gắng thử, điệu múa sôi nổi - sự cố nhấc lên, sự cố kéo, sự rán sức, sự nhô lên, sự trào lên, sự căng phồng, sự nhấp nhô, sự phập phồng, miếng nhấc bổng ném xuống Cornwall heave), sự dịch chuyển ngang - bệnh thở gấp - rác rưởi bừa bãi, ổ rơm, lượt rơm phủ, rơm trộn phân, phân chuồng, lứa đẻ chó, mèo, lợn), kiệu, cáng - tổ, ổ, nơi ẩn náu, sào huyệt, bộ đồ xếp lồng vào nhau - hắc ín, sự tung, sự hất, sự lao xuống, cách ném bóng, sự lao lên lao xuống, sự chồm lên chồm xuống, độ cao bay vọt lên, độ cao, mức độ, độ dốc, độ dốc của mái nhà, số hàng bày bán ở chợ - chỗ ngồi thường lệ, bước, bước răng - sự phóng ra, sự bắn ra, phép chiếu, sự chiếu, hình chiếu, sự chiếu phim, sự nhô ra, sự lồi ra, chỗ nhô ra, chỗ lồi ra, sự đặt kế hoạch, sự đặt đề án, sự hiện hình, sự hình thành cụ thể - sự nhảy sang một bên, sự tránh, sự né - rượu mạnh pha đường và nước nóng, ná bắn đá, súng cao su, dây đeo, dây quàng, băng đeo - khoảng ném xa, sự vật ngã, sự quăng xuống đất, xê dịch của phay - sự quẳng lên, sự ném lên, trò chơi sấp ngửa, sự ngã từ trên ngựa xuống) = der Wurf + = der Wurf + = Wurf- + = auf einen Wurf + = der Wurf gilt nicht! +</t>
        </is>
      </c>
    </row>
    <row r="22735">
      <c r="A22735" t="inlineStr">
        <is>
          <t>Wurfhammer</t>
        </is>
      </c>
      <c r="B22735" t="inlineStr"/>
      <c r="C22735" t="inlineStr"/>
      <c r="D22735" t="inlineStr">
        <is>
          <t>búa, búa gỗ, đầu cần, cò</t>
        </is>
      </c>
    </row>
    <row r="22736">
      <c r="A22736" t="inlineStr">
        <is>
          <t>Wurfpfeil</t>
        </is>
      </c>
      <c r="B22736" t="inlineStr"/>
      <c r="C22736" t="inlineStr"/>
      <c r="D22736" t="inlineStr">
        <is>
          <t>mũi tên phóng, phi tiêu, cái lao, ngọn mác, trò chơi ném phi tiêu, ngòi nọc, sự lao tới, sự phóng tới</t>
        </is>
      </c>
    </row>
    <row r="22737">
      <c r="A22737" t="inlineStr">
        <is>
          <t>Wurfring</t>
        </is>
      </c>
      <c r="B22737" t="inlineStr"/>
      <c r="C22737" t="inlineStr"/>
      <c r="D22737" t="inlineStr">
        <is>
          <t>cái vòng, trò chơi ném vòng</t>
        </is>
      </c>
    </row>
    <row r="22738">
      <c r="A22738" t="inlineStr">
        <is>
          <t>Wurfscheibe</t>
        </is>
      </c>
      <c r="B22738" t="inlineStr"/>
      <c r="C22738" t="inlineStr"/>
      <c r="D22738" t="inlineStr">
        <is>
          <t>đĩa, đĩa hát, vật hình đĩa, bộ phận hình đĩa - - cái vòng, trò chơi ném vòng</t>
        </is>
      </c>
    </row>
    <row r="22739">
      <c r="A22739" t="inlineStr">
        <is>
          <t>Wurfspeer</t>
        </is>
      </c>
      <c r="B22739" t="inlineStr"/>
      <c r="C22739" t="inlineStr"/>
      <c r="D22739" t="inlineStr">
        <is>
          <t>cái lao</t>
        </is>
      </c>
    </row>
    <row r="22740">
      <c r="A22740" t="inlineStr">
        <is>
          <t>Wurm</t>
        </is>
      </c>
      <c r="B22740" t="inlineStr"/>
      <c r="C22740" t="inlineStr"/>
      <c r="D22740" t="inlineStr">
        <is>
          <t>bệnh viêm loét miệng, bệnh loét tai, bệnh thối mục, nguyên nhân đồi bại, ảnh hưởng thối nát - con giòi, ý nghĩ ngông cuồng, ý nghĩ kỳ quái = der Wurm + = der frühe Vogel fängt den Wurm +</t>
        </is>
      </c>
    </row>
    <row r="22741">
      <c r="A22741" t="inlineStr">
        <is>
          <t>wurmartig</t>
        </is>
      </c>
      <c r="B22741" t="inlineStr"/>
      <c r="C22741" t="inlineStr"/>
      <c r="D22741" t="inlineStr">
        <is>
          <t>hình giun, có vân hình giun, có vân lăn tăn, bị sâu mọt - bị sâu, bị mọt, quỷ quyệt - có giun, có sán, nhiều sâu, bị sâu đục, giống con giun, hình ngoằn ngoèo</t>
        </is>
      </c>
    </row>
    <row r="22742">
      <c r="A22742" t="inlineStr">
        <is>
          <t>wurmig</t>
        </is>
      </c>
      <c r="B22742" t="inlineStr"/>
      <c r="C22742" t="inlineStr"/>
      <c r="D22742" t="inlineStr">
        <is>
          <t>bị sâu đục, bị mọt ăn, cũ kỹ - có giun, có sán, nhiều sâu, giống con giun, hình ngoằn ngoèo</t>
        </is>
      </c>
    </row>
    <row r="22743">
      <c r="A22743" t="inlineStr">
        <is>
          <t>Wurmmittel</t>
        </is>
      </c>
      <c r="B22743" t="inlineStr"/>
      <c r="C22743" t="inlineStr"/>
      <c r="D22743" t="inlineStr">
        <is>
          <t>thuốc trừ sâu - thuốc giun</t>
        </is>
      </c>
    </row>
    <row r="22744">
      <c r="A22744" t="inlineStr">
        <is>
          <t>Wurzel</t>
        </is>
      </c>
      <c r="B22744" t="inlineStr"/>
      <c r="C22744" t="inlineStr"/>
      <c r="D22744" t="inlineStr">
        <is>
          <t>rễ, cây con cả rễ, số nhiều) các cây có củ, chăn, gốc, căn nguyên, gốc rễ, nguồn gốc, căn bản, thực chất, căn, nghiệm, gốc từ, nốt cơ bản, con cháu = die Wurzel + = ohne Wurzel + = die kleine Wurzel + = zur Wurzel gehörig + = das Übel an der Wurzel packen + = mit der Wurzel herausziehen + = aus einer Zahl die Wurzel ziehen +</t>
        </is>
      </c>
    </row>
    <row r="22745">
      <c r="A22745" t="inlineStr">
        <is>
          <t>Wurzelkeim</t>
        </is>
      </c>
      <c r="B22745" t="inlineStr"/>
      <c r="C22745" t="inlineStr"/>
      <c r="D22745" t="inlineStr">
        <is>
          <t>rễ mầm, rễ con, rễ thần kinh</t>
        </is>
      </c>
    </row>
    <row r="22746">
      <c r="A22746" t="inlineStr">
        <is>
          <t>Wurzelknolle</t>
        </is>
      </c>
      <c r="B22746" t="inlineStr"/>
      <c r="C22746" t="inlineStr"/>
      <c r="D22746" t="inlineStr">
        <is>
          <t>thân củ, củ, nấm cục, nấm truýp</t>
        </is>
      </c>
    </row>
    <row r="22747">
      <c r="A22747" t="inlineStr">
        <is>
          <t>wurzellos</t>
        </is>
      </c>
      <c r="B22747" t="inlineStr"/>
      <c r="C22747" t="inlineStr"/>
      <c r="D22747" t="inlineStr">
        <is>
          <t>không có rễ</t>
        </is>
      </c>
    </row>
    <row r="22748">
      <c r="A22748" t="inlineStr">
        <is>
          <t>Wurzeln</t>
        </is>
      </c>
      <c r="B22748" t="inlineStr"/>
      <c r="C22748" t="inlineStr"/>
      <c r="D22748" t="inlineStr">
        <is>
          <t>cơ số, nguồn gốc, căn nguyên = voller Wurzeln + = Wurzeln bilden + = Wurzeln schlagen + = mit den Wurzeln herausreißen +</t>
        </is>
      </c>
    </row>
    <row r="22749">
      <c r="A22749" t="inlineStr">
        <is>
          <t>wurzeln</t>
        </is>
      </c>
      <c r="B22749" t="inlineStr"/>
      <c r="C22749" t="inlineStr"/>
      <c r="D22749" t="inlineStr">
        <is>
          <t>làm bén rễ, làm bắt rễ, làm ăn sâu vào, làm cắm chặt vào, nhổ bật rễ, trừ tận gốc, làm tiệt nọc, bén rễ, ăn sâu vào &amp; ), rootle, tích cực ủng hộ, reo hò cổ vũ</t>
        </is>
      </c>
    </row>
    <row r="22750">
      <c r="A22750" t="inlineStr">
        <is>
          <t>Wurzelstock</t>
        </is>
      </c>
      <c r="B22750" t="inlineStr"/>
      <c r="C22750" t="inlineStr"/>
      <c r="D22750" t="inlineStr">
        <is>
          <t>thân rễ</t>
        </is>
      </c>
    </row>
    <row r="22751">
      <c r="A22751" t="inlineStr">
        <is>
          <t>Wurzelziehen</t>
        </is>
      </c>
      <c r="B22751" t="inlineStr"/>
      <c r="C22751" t="inlineStr"/>
      <c r="D22751" t="inlineStr">
        <is>
          <t>sự tiến triển, sự tiến hoá, sự phát triển, sự mở ra, sự nở ra, sự phát ra, sự quay lượn, sự khai căn, sự thay đổi thế trận</t>
        </is>
      </c>
    </row>
    <row r="22752">
      <c r="A22752" t="inlineStr">
        <is>
          <t>Wutanfall</t>
        </is>
      </c>
      <c r="B22752" t="inlineStr"/>
      <c r="C22752" t="inlineStr"/>
      <c r="D22752" t="inlineStr">
        <is>
          <t>Paddy người Ai-len, thóc, lúa, gạo, đồng lúa, ruộng lúa, dụng cụ để khoan, cơn giận - cơn thịnh nộ, cơn tam bành = ein Wutanfall + = einen Wutanfall bekommen +</t>
        </is>
      </c>
    </row>
    <row r="22753">
      <c r="A22753" t="inlineStr">
        <is>
          <t>Wutausbruch</t>
        </is>
      </c>
      <c r="B22753" t="inlineStr"/>
      <c r="C22753" t="inlineStr"/>
      <c r="D22753" t="inlineStr">
        <is>
          <t>sự nổ, sự rầy la, sự chửi mắng, cơn giận dữ, cơn phẫn nộ, tranh phóng to, ảnh phóng to, bữa chén thừa mứa, biến cố lớn - sự loé lửa, cơn giận, cuộc liên hoan ầm ĩ, sự bùng nổ, sự làm choáng mắt, sự nổi tiếng nhất thời</t>
        </is>
      </c>
    </row>
    <row r="22754">
      <c r="A22754" t="inlineStr">
        <is>
          <t>X-Achse</t>
        </is>
      </c>
      <c r="B22754" t="inlineStr"/>
      <c r="C22754" t="inlineStr"/>
      <c r="D22754" t="inlineStr">
        <is>
          <t>trục hoành</t>
        </is>
      </c>
    </row>
    <row r="22755">
      <c r="A22755" t="inlineStr">
        <is>
          <t>x-beliebig</t>
        </is>
      </c>
      <c r="B22755" t="inlineStr"/>
      <c r="C22755" t="inlineStr"/>
      <c r="D22755" t="inlineStr">
        <is>
          <t>một, một nào đó, tuyệt không, không tí nào, bất cứ, một người nào đó, một vật nào đó, không chút gì, không đứa nào, bất cứ vật gì, bất cứ ai, chút nào, một tí nào, hoàn toàn</t>
        </is>
      </c>
    </row>
    <row r="22756">
      <c r="A22756" t="inlineStr">
        <is>
          <t>Xanthippe</t>
        </is>
      </c>
      <c r="B22756" t="inlineStr"/>
      <c r="C22756" t="inlineStr"/>
      <c r="D22756" t="inlineStr">
        <is>
          <t>người đàn bà đanh đá, chuột chù shrew-mouse) - con cáo cái, người đàn bà lắm điều, người đàn bà lăng loàn - Xanthippe người vợ lăng loàn</t>
        </is>
      </c>
    </row>
    <row r="22757">
      <c r="A22757" t="inlineStr">
        <is>
          <t>Xylophon</t>
        </is>
      </c>
      <c r="B22757" t="inlineStr"/>
      <c r="C22757" t="inlineStr"/>
      <c r="D22757" t="inlineStr">
        <is>
          <t>đàn phiến gỗ, mộc cầm</t>
        </is>
      </c>
    </row>
    <row r="22758">
      <c r="A22758" t="inlineStr">
        <is>
          <t>Y</t>
        </is>
      </c>
      <c r="B22758" t="inlineStr"/>
      <c r="C22758" t="inlineStr"/>
      <c r="D22758" t="inlineStr">
        <is>
          <t>chữ Y, vật chữ Y</t>
        </is>
      </c>
    </row>
    <row r="22759">
      <c r="A22759" t="inlineStr">
        <is>
          <t>Y-Achse</t>
        </is>
      </c>
      <c r="B22759" t="inlineStr"/>
      <c r="C22759" t="inlineStr"/>
      <c r="D22759" t="inlineStr">
        <is>
          <t>điều thông thường, điều bình thường, cơm bữa, quán ăn, quán rượu, xe đạp cổ, chủ giáo, giám mục, sách lễ, linh mục nhà tù, tung độ, đường tung</t>
        </is>
      </c>
    </row>
    <row r="22760">
      <c r="A22760" t="inlineStr">
        <is>
          <t>Yard</t>
        </is>
      </c>
      <c r="B22760" t="inlineStr"/>
      <c r="C22760" t="inlineStr"/>
      <c r="D22760" t="inlineStr">
        <is>
          <t>Iat, thước Anh, trục căng buồm, sân, bãi rào, xưởng, kho</t>
        </is>
      </c>
    </row>
    <row r="22761">
      <c r="A22761" t="inlineStr">
        <is>
          <t>Yen</t>
        </is>
      </c>
      <c r="B22761" t="inlineStr"/>
      <c r="C22761" t="inlineStr"/>
      <c r="D22761" t="inlineStr">
        <is>
          <t>đồng yên, sự thèm muốn, sự thèm thuồng</t>
        </is>
      </c>
    </row>
    <row r="22762">
      <c r="A22762" t="inlineStr">
        <is>
          <t>Yoga</t>
        </is>
      </c>
      <c r="B22762" t="inlineStr"/>
      <c r="C22762" t="inlineStr"/>
      <c r="D22762" t="inlineStr">
        <is>
          <t>thuyết du già</t>
        </is>
      </c>
    </row>
    <row r="22763">
      <c r="A22763" t="inlineStr">
        <is>
          <t>Yuccapflanze</t>
        </is>
      </c>
      <c r="B22763" t="inlineStr"/>
      <c r="C22763" t="inlineStr"/>
      <c r="D22763" t="inlineStr">
        <is>
          <t>cây ngọc giá</t>
        </is>
      </c>
    </row>
    <row r="22764">
      <c r="A22764" t="inlineStr">
        <is>
          <t>Z</t>
        </is>
      </c>
      <c r="B22764" t="inlineStr"/>
      <c r="C22764" t="inlineStr"/>
      <c r="D22764">
        <f> der Buchstabe Z + = von A bis Z erfunden +</f>
        <v/>
      </c>
    </row>
    <row r="22765">
      <c r="A22765" t="inlineStr">
        <is>
          <t>Zacke</t>
        </is>
      </c>
      <c r="B22765" t="inlineStr"/>
      <c r="C22765" t="inlineStr"/>
      <c r="D22765" t="inlineStr">
        <is>
          <t>đỉnh, chỏm, ngọn, điểm lùi, mũi nhọn - lưỡi, cạnh sắc, tính sắc, bờ, gờ, cạnh, rìa, lề, sống, knife-edge, tình trạng nguy khốn, lúc gay go, lúc lao đao - răng, ngạnh, chĩa, cái chĩa, nhánh = die Zacke + = die rund ausgeschnittene Zacke +</t>
        </is>
      </c>
    </row>
    <row r="22766">
      <c r="A22766" t="inlineStr">
        <is>
          <t>zacken</t>
        </is>
      </c>
      <c r="B22766" t="inlineStr"/>
      <c r="C22766" t="inlineStr"/>
      <c r="D22766" t="inlineStr">
        <is>
          <t>cắt lởm chởm, xé không đều, làm mẻ</t>
        </is>
      </c>
    </row>
    <row r="22767">
      <c r="A22767" t="inlineStr">
        <is>
          <t>zackig</t>
        </is>
      </c>
      <c r="B22767" t="inlineStr"/>
      <c r="C22767" t="inlineStr"/>
      <c r="D22767" t="inlineStr">
        <is>
          <t>say bí tỉ, có mép lởm chởm, lởm chởm, có nhiều cạnh nhọn - - có răng, có ngạnh, có chĩa - rách tã, rách tả tơi, rách rưới, bù xù, bờm xờm, dựng ngược cả lên, gồ ghề, tả tơi, rời rạc, không đều - gắt gỏng, cắn cảu - gay gắt, đốp chát, sinh động, đầy sinh khí, nhanh nhẹn, mạnh mẽ - khía răng cưa</t>
        </is>
      </c>
    </row>
    <row r="22768">
      <c r="A22768" t="inlineStr">
        <is>
          <t>Zaghaftigkeit</t>
        </is>
      </c>
      <c r="B22768" t="inlineStr"/>
      <c r="C22768" t="inlineStr"/>
      <c r="D22768" t="inlineStr">
        <is>
          <t>sự thiếu tự tin, sự quá khiêm tốn, sự rụt rè, sự nhút nhát - tính rụt rè nhút nhát, tính bẽn lẽn e lệ</t>
        </is>
      </c>
    </row>
    <row r="22769">
      <c r="A22769" t="inlineStr">
        <is>
          <t>Zahl</t>
        </is>
      </c>
      <c r="B22769" t="inlineStr"/>
      <c r="C22769" t="inlineStr"/>
      <c r="D22769" t="inlineStr">
        <is>
          <t>hình dáng, hình, hình ảnh, hình vẽ minh hoạ fig), vật tượng trưng, vật điển hình, vật giống, nhân vật, sơ đồ, lá số tử vi, con số, số học, sự tính toán bằng con số, số tiền, hình thái tu từ - giả thiết, hình nhịp điệu, hình múa - số, đám, bọn, nhóm, toán, sự đếm số lượng, sự hơn về số lượng, số nhiều, đa số, nhịp điệu, câu thơ - chữ số, số t = die Zahl + = die große Zahl + = die ganze Zahl + = die gerade Zahl + = die doppelte Zahl + = die ungerade Zahl + = Kopf oder Zahl + = die rationale Zahl + = die natürliche Zahl + = die unteilbare Zahl + = die einstellige Zahl + = die irrationale Zahl + = zwölf an der Zahl + = eine Zahl löschen + = sechs an der Zahl + = an Zahl übertreffen + = eine Zahl potenzieren + = durch dieselbe Zahl teilbar +</t>
        </is>
      </c>
    </row>
    <row r="22770">
      <c r="A22770" t="inlineStr">
        <is>
          <t>zahlbar</t>
        </is>
      </c>
      <c r="B22770" t="inlineStr"/>
      <c r="C22770" t="inlineStr"/>
      <c r="D22770" t="inlineStr">
        <is>
          <t>chín, thành thực, trưởng thành, cẩn thận, chín chắn, kỹ càng, đến kỳ hạn phải thanh toán, mân kỳ = zahlbar + = sofort zahlbar +</t>
        </is>
      </c>
    </row>
    <row r="22771">
      <c r="A22771" t="inlineStr">
        <is>
          <t>Zahlen</t>
        </is>
      </c>
      <c r="B22771" t="inlineStr"/>
      <c r="C22771" t="inlineStr"/>
      <c r="D22771">
        <f> die arabischen Zahlen + = die statistischen Zahlen + = rote Zahlen schreiben + = Zahlen zusammenzählen + = mit Zahlen bezeichnen + = die Pünktlichkeit im Zahlen + = in den roten Zahlen sein + = schwarze Zahlen schreiben +</f>
        <v/>
      </c>
    </row>
    <row r="22772">
      <c r="A22772" t="inlineStr">
        <is>
          <t>zahlen</t>
        </is>
      </c>
      <c r="B22772" t="inlineStr"/>
      <c r="C22772" t="inlineStr"/>
      <c r="D22772" t="inlineStr">
        <is>
          <t>trả, nộp, thanh toán, trả công, thưởng, đền đáp lại, dành cho, đến, ngỏ, cho, mang, trả tiền, phải trả giá đắt, phải chịu hậu quả, có lợi, mang lợi, sinh lợi, sơn, quét hắc ín = zu zahlen + = bar zahlen + = noch zu zahlen + = noch einmal zahlen +</t>
        </is>
      </c>
    </row>
    <row r="22773">
      <c r="A22773" t="inlineStr">
        <is>
          <t>Zahlentafel</t>
        </is>
      </c>
      <c r="B22773" t="inlineStr"/>
      <c r="C22773" t="inlineStr"/>
      <c r="D22773" t="inlineStr">
        <is>
          <t>sổ, sổ sách, máy ghi công tơ, đồng hồ ghi, khoảng âm, sự sắp chữ, cân xứng với lề giấy, van, cửa điều tiết, cửa lò</t>
        </is>
      </c>
    </row>
    <row r="22774">
      <c r="A22774" t="inlineStr">
        <is>
          <t>zahllos</t>
        </is>
      </c>
      <c r="B22774" t="inlineStr"/>
      <c r="C22774" t="inlineStr"/>
      <c r="D22774" t="inlineStr">
        <is>
          <t>vô số, vô kể, không đếm xuể - vô sô, không đếm được, nhiều vô kể - không đếm, không đánh số</t>
        </is>
      </c>
    </row>
    <row r="22775">
      <c r="A22775" t="inlineStr">
        <is>
          <t>Zahlmeister</t>
        </is>
      </c>
      <c r="B22775" t="inlineStr"/>
      <c r="C22775" t="inlineStr"/>
      <c r="D22775" t="inlineStr">
        <is>
          <t>người phụ trách tài vụ, người quản lý = der Zahlmeister +</t>
        </is>
      </c>
    </row>
    <row r="22776">
      <c r="A22776" t="inlineStr">
        <is>
          <t>zahlreich</t>
        </is>
      </c>
      <c r="B22776" t="inlineStr"/>
      <c r="C22776" t="inlineStr"/>
      <c r="D22776" t="inlineStr">
        <is>
          <t>rất nhiều, vô số, đông vô kể - đông, đông đảo, nhiều, có vần, có nhịp điệu</t>
        </is>
      </c>
    </row>
    <row r="22777">
      <c r="A22777" t="inlineStr">
        <is>
          <t>zahlreiche</t>
        </is>
      </c>
      <c r="B22777" t="inlineStr"/>
      <c r="C22777" t="inlineStr"/>
      <c r="D22777" t="inlineStr">
        <is>
          <t>khối, vô kể</t>
        </is>
      </c>
    </row>
    <row r="22778">
      <c r="A22778" t="inlineStr">
        <is>
          <t>Zahltag</t>
        </is>
      </c>
      <c r="B22778" t="inlineStr"/>
      <c r="C22778" t="inlineStr"/>
      <c r="D22778">
        <f> der vierteljährliche Zahltag +</f>
        <v/>
      </c>
    </row>
    <row r="22779">
      <c r="A22779" t="inlineStr">
        <is>
          <t>Zahlung</t>
        </is>
      </c>
      <c r="B22779" t="inlineStr"/>
      <c r="C22779" t="inlineStr"/>
      <c r="D22779" t="inlineStr">
        <is>
          <t>sự trả, sự thanh toán - sự tặng, sự cho, sự biếu, sự quyên cúng, đồ tặng, đồ cho, đồ biếu, đồ quyên cúng - sự trả tiền, sự nộp tiền, số tiền trả, việc trả công, việc thưởng phạt - = Zahlung leisten + = in Zahlung geben + = die sofortige Zahlung + = die sofortige Zahlung + = von Zahlung befreien + = die vierteljährliche Zahlung + = mir ist die Zahlung erlassen worden +</t>
        </is>
      </c>
    </row>
    <row r="22780">
      <c r="A22780" t="inlineStr">
        <is>
          <t>Zahlungsanweisung</t>
        </is>
      </c>
      <c r="B22780" t="inlineStr"/>
      <c r="C22780" t="inlineStr"/>
      <c r="D22780" t="inlineStr">
        <is>
          <t>séc - cặn, nước vo gạo, nước rửa bát, bã lúa mạch , bản phác thảo, bản phác hoạ, đồ án, sơ đồ thiết kế, bản dự thảo một đạo luật...), chế độ quân dịch, sự lấy ra, sự rút ra - hối phiếu, phân đội, biệt phái, phân đội tăng cường, gió lò, sự kéo, sự vạch cỡ, cỡ vạch - sự cho phép, giấy phép, lý do, lý do xác đáng, sự bảo đảm, lệnh, trát, giấy chứng nhận, bằng phong chuẩn uý</t>
        </is>
      </c>
    </row>
    <row r="22781">
      <c r="A22781" t="inlineStr">
        <is>
          <t>Zahlungsauftrag</t>
        </is>
      </c>
      <c r="B22781" t="inlineStr"/>
      <c r="C22781" t="inlineStr"/>
      <c r="D22781" t="inlineStr">
        <is>
          <t>thứ, bậc, ngôi, hàng, cấp, loại, giai cấp, thứ tự, trật tự, nội quy, thủ tục</t>
        </is>
      </c>
    </row>
    <row r="22782">
      <c r="A22782" t="inlineStr">
        <is>
          <t>Zahlungsbeleg</t>
        </is>
      </c>
      <c r="B22782" t="inlineStr"/>
      <c r="C22782" t="inlineStr"/>
      <c r="D22782" t="inlineStr">
        <is>
          <t>người bảo đảm, chứng chỉ, giấy chứng thực, biên lai, vé tạm</t>
        </is>
      </c>
    </row>
    <row r="22783">
      <c r="A22783" t="inlineStr">
        <is>
          <t>Zahlungseinstellung</t>
        </is>
      </c>
      <c r="B22783" t="inlineStr"/>
      <c r="C22783" t="inlineStr"/>
      <c r="D22783" t="inlineStr">
        <is>
          <t>sự vỡ nợ, sự phá sản, sự mất hoàn toàn = die Zahlungseinstellung +</t>
        </is>
      </c>
    </row>
    <row r="22784">
      <c r="A22784" t="inlineStr">
        <is>
          <t>Zahlungsfrist</t>
        </is>
      </c>
      <c r="B22784" t="inlineStr"/>
      <c r="C22784" t="inlineStr"/>
      <c r="D22784">
        <f> die Zahlungsfrist +</f>
        <v/>
      </c>
    </row>
    <row r="22785">
      <c r="A22785" t="inlineStr">
        <is>
          <t>Zahlungsmittel</t>
        </is>
      </c>
      <c r="B22785" t="inlineStr"/>
      <c r="C22785" t="inlineStr"/>
      <c r="D22785" t="inlineStr">
        <is>
          <t>sự lưu hành, thời gian lưu hành nói về tiền tệ), tiền, tiền tệ, sự phổ biến, sự thịnh hành = das gesetzliche Zahlungsmittel +</t>
        </is>
      </c>
    </row>
    <row r="22786">
      <c r="A22786" t="inlineStr">
        <is>
          <t>Zahlungsmittelumlauf</t>
        </is>
      </c>
      <c r="B22786" t="inlineStr"/>
      <c r="C22786" t="inlineStr"/>
      <c r="D22786" t="inlineStr">
        <is>
          <t>tháo hơi, xả hơi, làm xì hơi, làm xẹp, giải lạm phát, giảm giá, hạ giá</t>
        </is>
      </c>
    </row>
    <row r="22787">
      <c r="A22787" t="inlineStr">
        <is>
          <t>Zahlungsort</t>
        </is>
      </c>
      <c r="B22787" t="inlineStr"/>
      <c r="C22787" t="inlineStr"/>
      <c r="D22787" t="inlineStr">
        <is>
          <t>nhà ở, nơi ở, nơi ở cố định, sự ở, nơi thanh toán</t>
        </is>
      </c>
    </row>
    <row r="22788">
      <c r="A22788" t="inlineStr">
        <is>
          <t>Zahlwort</t>
        </is>
      </c>
      <c r="B22788" t="inlineStr"/>
      <c r="C22788" t="inlineStr"/>
      <c r="D22788" t="inlineStr">
        <is>
          <t>số, chữ số, số t</t>
        </is>
      </c>
    </row>
    <row r="22789">
      <c r="A22789" t="inlineStr">
        <is>
          <t>Zahlzeichen</t>
        </is>
      </c>
      <c r="B22789" t="inlineStr"/>
      <c r="C22789" t="inlineStr"/>
      <c r="D22789" t="inlineStr">
        <is>
          <t>số, chữ số, số t</t>
        </is>
      </c>
    </row>
    <row r="22790">
      <c r="A22790" t="inlineStr">
        <is>
          <t>zahm</t>
        </is>
      </c>
      <c r="B22790" t="inlineStr"/>
      <c r="C22790" t="inlineStr"/>
      <c r="D22790" t="inlineStr">
        <is>
          <t>gia đình, việc nhà, nội trợ, nuôi trong nhà, trong nước trong nước, nội, thích ở nhà, thích đời sống gia đình, chỉ quanh quẩn ở nhà, chỉ ru rú xó nhà - hiền lành, dịu dàng, hoà nhã, nhẹ nhàng, thoai thoải, dòng dõi trâm anh, gia đình quyền quý, lịch thiệp, lịch sự, cao quý - - đã thuần hoá, đã dạy thuần, lành, dễ bảo, nhu mì, đã trồng trọt, bị chế ngự, nhạt, vô vị, buồn tẻ</t>
        </is>
      </c>
    </row>
    <row r="22791">
      <c r="A22791" t="inlineStr">
        <is>
          <t>Zahmheit</t>
        </is>
      </c>
      <c r="B22791" t="inlineStr"/>
      <c r="C22791" t="inlineStr"/>
      <c r="D22791" t="inlineStr">
        <is>
          <t>tính thuần, tính dễ bảo, tính nhát gan, tính non gan, tính chất nhạt nhẽo, tính chất vô vị, tính chất buồn tẻ</t>
        </is>
      </c>
    </row>
    <row r="22792">
      <c r="A22792" t="inlineStr">
        <is>
          <t>Zahn</t>
        </is>
      </c>
      <c r="B22792" t="inlineStr"/>
      <c r="C22792" t="inlineStr"/>
      <c r="D22792" t="inlineStr">
        <is>
          <t>răng, vấu - bữa rượu, bữa chè chén, cơn say bí tỉ, đầu nhọn, mỏm nhọn - vết khía hình V, hẽm núi, khe núi, mức, mức độ - = der Zahn + = einen Zahn ziehen + = einen Zahn ziehen lassen + = sich einen Zahn ausbeißen + = jemandem auf den Zahn fühlen +</t>
        </is>
      </c>
    </row>
    <row r="22793">
      <c r="A22793" t="inlineStr">
        <is>
          <t>Zahnarzt</t>
        </is>
      </c>
      <c r="B22793" t="inlineStr"/>
      <c r="C22793" t="inlineStr"/>
      <c r="D22793" t="inlineStr">
        <is>
          <t>thầy thuốc chữa răng, thợ trồng răng</t>
        </is>
      </c>
    </row>
    <row r="22794">
      <c r="A22794" t="inlineStr">
        <is>
          <t>Zahnbein</t>
        </is>
      </c>
      <c r="B22794" t="inlineStr"/>
      <c r="C22794" t="inlineStr"/>
      <c r="D22794" t="inlineStr">
        <is>
          <t>ngà răng</t>
        </is>
      </c>
    </row>
    <row r="22795">
      <c r="A22795" t="inlineStr">
        <is>
          <t>Zahnbelag</t>
        </is>
      </c>
      <c r="B22795" t="inlineStr"/>
      <c r="C22795" t="inlineStr"/>
      <c r="D22795" t="inlineStr">
        <is>
          <t>màu đen, sơn đen, quần áo đen, áo tang, người da đen, bụi bẩn, mồ hóng = der Zahnbelag +</t>
        </is>
      </c>
    </row>
    <row r="22796">
      <c r="A22796" t="inlineStr">
        <is>
          <t>Zahnen</t>
        </is>
      </c>
      <c r="B22796" t="inlineStr"/>
      <c r="C22796" t="inlineStr"/>
      <c r="D22796" t="inlineStr">
        <is>
          <t>sự mọc răng</t>
        </is>
      </c>
    </row>
    <row r="22797">
      <c r="A22797" t="inlineStr">
        <is>
          <t>zahnen</t>
        </is>
      </c>
      <c r="B22797" t="inlineStr"/>
      <c r="C22797" t="inlineStr"/>
      <c r="D22797" t="inlineStr">
        <is>
          <t>mọc răng = zahnen +</t>
        </is>
      </c>
    </row>
    <row r="22798">
      <c r="A22798" t="inlineStr">
        <is>
          <t>Zahnfleisch</t>
        </is>
      </c>
      <c r="B22798" t="inlineStr"/>
      <c r="C22798" t="inlineStr"/>
      <c r="D22798">
        <f> das Zahnfleisch +</f>
        <v/>
      </c>
    </row>
    <row r="22799">
      <c r="A22799" t="inlineStr">
        <is>
          <t>Zahnheilkunde</t>
        </is>
      </c>
      <c r="B22799" t="inlineStr"/>
      <c r="C22799" t="inlineStr"/>
      <c r="D22799" t="inlineStr">
        <is>
          <t>nghề chữa răng, khoa răng</t>
        </is>
      </c>
    </row>
    <row r="22800">
      <c r="A22800" t="inlineStr">
        <is>
          <t>Zahnkranz</t>
        </is>
      </c>
      <c r="B22800" t="inlineStr"/>
      <c r="C22800" t="inlineStr"/>
      <c r="D22800" t="inlineStr">
        <is>
          <t>bánh răng trụ tròn</t>
        </is>
      </c>
    </row>
    <row r="22801">
      <c r="A22801" t="inlineStr">
        <is>
          <t>Zahnkrone</t>
        </is>
      </c>
      <c r="B22801" t="inlineStr"/>
      <c r="C22801" t="inlineStr"/>
      <c r="D22801" t="inlineStr">
        <is>
          <t>tán mặt trăng, mặt trời), đèn treo tròn, điện hoa, vành, thân răng = eine Zahnkrone aufsetzen +</t>
        </is>
      </c>
    </row>
    <row r="22802">
      <c r="A22802" t="inlineStr">
        <is>
          <t>zahnlos</t>
        </is>
      </c>
      <c r="B22802" t="inlineStr"/>
      <c r="C22802" t="inlineStr"/>
      <c r="D22802" t="inlineStr">
        <is>
          <t>không có răng, sún</t>
        </is>
      </c>
    </row>
    <row r="22803">
      <c r="A22803" t="inlineStr">
        <is>
          <t>Zahnmedizin</t>
        </is>
      </c>
      <c r="B22803" t="inlineStr"/>
      <c r="C22803" t="inlineStr"/>
      <c r="D22803" t="inlineStr">
        <is>
          <t>nghề chữa răng, khoa răng</t>
        </is>
      </c>
    </row>
    <row r="22804">
      <c r="A22804" t="inlineStr">
        <is>
          <t>Zahnpasta</t>
        </is>
      </c>
      <c r="B22804" t="inlineStr"/>
      <c r="C22804" t="inlineStr"/>
      <c r="D22804" t="inlineStr">
        <is>
          <t>bột đánh răng, xà phòng đánh răng</t>
        </is>
      </c>
    </row>
    <row r="22805">
      <c r="A22805" t="inlineStr">
        <is>
          <t>Zahnrad</t>
        </is>
      </c>
      <c r="B22805" t="inlineStr"/>
      <c r="C22805" t="inlineStr"/>
      <c r="D22805" t="inlineStr">
        <is>
          <t>răng, vấu - cơ cấu, thiết bị, dụng cụ, đồ gá lắp, phụ tùng, bánh răng, sự truyền động bánh răng, số, thiết bị tàu thuỷ, bộ yên cương ngựa, đồ dùng, đồ đạc - răng đĩa xích, răng bánh xích, sprocket-wheel</t>
        </is>
      </c>
    </row>
    <row r="22806">
      <c r="A22806" t="inlineStr">
        <is>
          <t>Zahnschmerz</t>
        </is>
      </c>
      <c r="B22806" t="inlineStr"/>
      <c r="C22806" t="inlineStr"/>
      <c r="D22806" t="inlineStr">
        <is>
          <t>sự đau răng</t>
        </is>
      </c>
    </row>
    <row r="22807">
      <c r="A22807" t="inlineStr">
        <is>
          <t>Zahnschmerzen</t>
        </is>
      </c>
      <c r="B22807" t="inlineStr"/>
      <c r="C22807" t="inlineStr"/>
      <c r="D22807" t="inlineStr">
        <is>
          <t>đau răng = höllische Zahnschmerzen +</t>
        </is>
      </c>
    </row>
    <row r="22808">
      <c r="A22808" t="inlineStr">
        <is>
          <t>Zahnspange</t>
        </is>
      </c>
      <c r="B22808" t="inlineStr"/>
      <c r="C22808" t="inlineStr"/>
      <c r="D22808" t="inlineStr">
        <is>
          <t>vật nối, trụ chống, thanh giằng, đôi, dây đeo quần, dây brơten, dây căng trống, cái khoan quay tay, cái vặn ốc quay tay brace and bit), dấu ngoặc ôm, dây lèo - sự giữ lại làm của riêng, sự được giữ lại làm của riêng, tiền trả trước cho luật sư, người hầu cận, người tuỳ tùng, vật giữ, người cầm giữ, tình trạng được giữ lại - vòng kẹp, cái hãm, khoá dừng</t>
        </is>
      </c>
    </row>
    <row r="22809">
      <c r="A22809" t="inlineStr">
        <is>
          <t>Zahnstange</t>
        </is>
      </c>
      <c r="B22809" t="inlineStr"/>
      <c r="C22809" t="inlineStr"/>
      <c r="D22809" t="inlineStr">
        <is>
          <t>những đám mây trôi giạt, máng ăn, giá, giá để hành lý luggage rack), giá bom, thanh răng, cơ cấu thanh răng, cái trăn, sự tra tấn, sự hành hạ, sự đau nhói, nỗi đau khổ, nước kiệu</t>
        </is>
      </c>
    </row>
    <row r="22810">
      <c r="A22810" t="inlineStr">
        <is>
          <t>Zahnstein</t>
        </is>
      </c>
      <c r="B22810" t="inlineStr"/>
      <c r="C22810" t="inlineStr"/>
      <c r="D22810" t="inlineStr">
        <is>
          <t>người Tác-ta, người nóng tính, cáu rượu, cao răng</t>
        </is>
      </c>
    </row>
    <row r="22811">
      <c r="A22811" t="inlineStr">
        <is>
          <t>Zahnstocher</t>
        </is>
      </c>
      <c r="B22811" t="inlineStr"/>
      <c r="C22811" t="inlineStr"/>
      <c r="D22811" t="inlineStr">
        <is>
          <t>tăm</t>
        </is>
      </c>
    </row>
    <row r="22812">
      <c r="A22812" t="inlineStr">
        <is>
          <t>Zahntechniker</t>
        </is>
      </c>
      <c r="B22812" t="inlineStr"/>
      <c r="C22812" t="inlineStr"/>
      <c r="D22812" t="inlineStr">
        <is>
          <t>bác sĩ chỉnh răng</t>
        </is>
      </c>
    </row>
    <row r="22813">
      <c r="A22813" t="inlineStr">
        <is>
          <t>Zahnweh</t>
        </is>
      </c>
      <c r="B22813" t="inlineStr"/>
      <c r="C22813" t="inlineStr"/>
      <c r="D22813" t="inlineStr">
        <is>
          <t>đau răng</t>
        </is>
      </c>
    </row>
    <row r="22814">
      <c r="A22814" t="inlineStr">
        <is>
          <t>Zange</t>
        </is>
      </c>
      <c r="B22814" t="inlineStr"/>
      <c r="C22814" t="inlineStr"/>
      <c r="D22814" t="inlineStr">
        <is>
          <t>người chiết, người nhổ, người cắt, kìm nhổ, máy quay mật, máy chiết, cái vắt - cái kẹp, cái cặp thai, bộ phận hình kẹp - cái cặp = eine Zange +</t>
        </is>
      </c>
    </row>
    <row r="22815">
      <c r="A22815" t="inlineStr">
        <is>
          <t>Zank</t>
        </is>
      </c>
      <c r="B22815" t="inlineStr"/>
      <c r="C22815" t="inlineStr"/>
      <c r="D22815" t="inlineStr">
        <is>
          <t>cuộc cãi nhau, cuộc cãi lộn, cuộc đấu khẩu - - ruồi trâu, than cám, gió nhẹ, gió brizơ, sự cãi cọ, sự nổi cáu - thịt nướng - sự phê bình nhận xét, sự thân ái vạch chỗ sai trái - sự câi nhau, sự gây chuyện, sự sinh sự, mối tranh chấp, mối bất hoà, cớ để phàn nàn, cớ để rầy rà - trụ, cột, xà dọc, Spat, cuộc chọi gà, cuộc đấu võ, sự cãi nhau, sự đấu khẩu - sự xung đột - cuộc ẩu đả</t>
        </is>
      </c>
    </row>
    <row r="22816">
      <c r="A22816" t="inlineStr">
        <is>
          <t>zanken</t>
        </is>
      </c>
      <c r="B22816" t="inlineStr"/>
      <c r="C22816" t="inlineStr"/>
      <c r="D22816" t="inlineStr">
        <is>
          <t>cãi nhau vặt, róc rách, lộp bộp, lấp lánh - kêu chói tai, nói om sòm chói tai, làm kêu chói tai, tranh cãi ầm ĩ, cãi nhau om sòm - đánh gia, ước lượng, ước tính, định giá, coi, xem như, đánh thuế, định giá để đánh thuế, xếp loại, sắp hạng, được coi như, được xem như, được xếp loại, mắng mỏ, xỉ vả, mắng nhiếc tàn tệ - ret - rầy la, trách mắng, gắt gỏng - đóng trụ, đóng cột, ở vào tư thế sẵn sàng đánh đỡ, đánh nhau, cãi nhau, đấu khẩu = zanken + = sich zanken + = sich zanken +</t>
        </is>
      </c>
    </row>
    <row r="22817">
      <c r="A22817" t="inlineStr">
        <is>
          <t>Zankteufel</t>
        </is>
      </c>
      <c r="B22817" t="inlineStr"/>
      <c r="C22817" t="inlineStr"/>
      <c r="D22817" t="inlineStr">
        <is>
          <t>người đàn bà bẳn tính, người đàn bà hay gắt gỏng, người đàn bà hay chửi rủa - con cáo cái, người đàn bà lắm điều, người đàn bà lăng loàn</t>
        </is>
      </c>
    </row>
    <row r="22818">
      <c r="A22818" t="inlineStr">
        <is>
          <t>Zapfen</t>
        </is>
      </c>
      <c r="B22818" t="inlineStr"/>
      <c r="C22818" t="inlineStr"/>
      <c r="D22818" t="inlineStr">
        <is>
          <t>chốt - vòi - cá đục, người khờ dại, người cả tin, bu lông, trục, ngõng trục, cổ trục - rượu bia bốc, cái chêm, mảnh chêm, gốc cây gây còn lại, gốc cây gãy còn lại - cái chốt, cái ngạc, cái móc, cái mắc, cái cọc, miếng gỗ chèn, núm vặn, dây đàn, cái kẹp phơi quần áo clothes peg), rượu cônhắc pha xô-đa, cớ, lý do, cơ hội, đề tài - ghim, đinh ghim, cặp, kẹp, ngõng, ống, cẳng, chân, thùng nhỏ - trụ, chiến sĩ đứng làm chốt, điểm then chốt, điểm mấu chốt - nút, cái phít, đầu ống, đầu vòi, Buji, đá nút, bánh thuốc lá, thuốc lá bánh, miếng thuốc lá nhai, cú đấm, cú thoi, sách không bán được, ngựa tồi, ngựa xấu - nút thùng rượu - loại, hạng, quán rượu, tiệm rượu, dây rẽ, mẻ thép, bàn ren, tarô, cái gõ nhẹ, cái vỗ nhẹ, cái đập nhẹ, cái tát khẽ, tiếng gõ nhẹ, hiệu báo giờ tắt đèn, hiệu báo giờ ăn cơm - = der Zapfen + = der Zapfen + = der Zapfen + = auf einem Zapfen drehen + = sich um einen Zapfen drehen +</t>
        </is>
      </c>
    </row>
    <row r="22819">
      <c r="A22819" t="inlineStr">
        <is>
          <t>zapfen</t>
        </is>
      </c>
      <c r="B22819" t="inlineStr"/>
      <c r="C22819" t="inlineStr"/>
      <c r="D22819" t="inlineStr">
        <is>
          <t>khoan lỗ, giùi lỗ, rót ở thùng ra, rạch, chích, cho chảy ra, rút ra, bòn rút, vòi, bắt đưa, bắt nộp, mắc đường dây rẽ, đề cập đến, bàn đến, đặt quan hệ với, đặt quan hệ buôn bán với - cầu xin, ren, gõ nhẹ, vỗ nhẹ, đập nhẹ, khẽ đập, tát nhẹ, đóng thêm một lớp da vào</t>
        </is>
      </c>
    </row>
    <row r="22820">
      <c r="A22820" t="inlineStr">
        <is>
          <t>zapfentragend</t>
        </is>
      </c>
      <c r="B22820" t="inlineStr"/>
      <c r="C22820" t="inlineStr"/>
      <c r="D22820" t="inlineStr">
        <is>
          <t>có quả nón, loại tùng bách = zapfentragend +</t>
        </is>
      </c>
    </row>
    <row r="22821">
      <c r="A22821" t="inlineStr">
        <is>
          <t>zappelig</t>
        </is>
      </c>
      <c r="B22821" t="inlineStr"/>
      <c r="C22821" t="inlineStr"/>
      <c r="D22821" t="inlineStr">
        <is>
          <t>hay cựa quậy, bồn chồn, sốt ruột, lo lắng, đứng ngồi không yên</t>
        </is>
      </c>
    </row>
    <row r="22822">
      <c r="A22822" t="inlineStr">
        <is>
          <t>zappeln</t>
        </is>
      </c>
      <c r="B22822" t="inlineStr"/>
      <c r="C22822" t="inlineStr"/>
      <c r="D22822" t="inlineStr">
        <is>
          <t>làm sốt ruột, bồn chồn, sốt ruột, lo lắng, không yên tâm, cựa quậy nhúc nhích luôn, không ở yên một chỗ - đi hối hả, khoa tay múa chân, viền đường ren - lúng tung, nhầm lẫn, loạng choạng, thì thụp = zappeln lassen + = hilflos zappeln +</t>
        </is>
      </c>
    </row>
    <row r="22823">
      <c r="A22823" t="inlineStr">
        <is>
          <t>Zar</t>
        </is>
      </c>
      <c r="B22823" t="inlineStr"/>
      <c r="C22823" t="inlineStr"/>
      <c r="D22823" t="inlineStr">
        <is>
          <t>vua Nga, Nga hoàng</t>
        </is>
      </c>
    </row>
    <row r="22824">
      <c r="A22824" t="inlineStr">
        <is>
          <t>Zarin</t>
        </is>
      </c>
      <c r="B22824" t="inlineStr"/>
      <c r="C22824" t="inlineStr"/>
      <c r="D22824" t="inlineStr">
        <is>
          <t>hoàng hậu Nga</t>
        </is>
      </c>
    </row>
    <row r="22825">
      <c r="A22825" t="inlineStr">
        <is>
          <t>zart</t>
        </is>
      </c>
      <c r="B22825" t="inlineStr"/>
      <c r="C22825" t="inlineStr"/>
      <c r="D22825" t="inlineStr">
        <is>
          <t>thanh nhã, thanh tú, thánh thú, mỏng manh, mảnh khảnh, mảnh dẻ, dễ vỡ, tinh vi, tinh xảo, tinh tế, khéo léo, nhẹ nhàng, mềm mại, tế nhị, khó xử, lịch thiệp, khéo, nhã nhặn, ý tứ, nhẹ, nhạt - phơn phớt, nhạy cảm, thính, nhạy, ngon, thanh cảnh, nâng niu chiều chuộng, cảnh vẻ, yểu điệu, ẻo lả mềm yếu, vui sướng, vui thích, khoái trí - cao tít tầng mây, trên thinh không, nhẹ lâng lâng, thanh tao, thiên tiên, siêu trần, Ête, giống Ête - đàn bà, như đàn bà, yểu điệu dịu dàng, giống cái, cái, mái - có sợi, có thớ - mỏng nhẹ, mờ mờ, có váng, dạng màng - tốt, nguyên chất, nhỏ, mịn, thanh mảnh, sắc, khả quan, hay, giải, lớn, đường bệ, đẹp, xinh, bảnh, trong sáng, sặc sỡ, rực rỡ, loè loẹt, cầu kỳ, có ý kiến khen ngợi, có ý ca ngợi, chính xác, cao thượng - cao quý, hoàn toàn sung sức - mỏng mảnh, hời hợt, nông cạn, tầm thường, nhỏ mọn - dễ gây, dễ hỏng, mỏng manh &amp; ), yếu ớt - yếu đuối, ẻo lả, nhu nhược, bạc nhược, dễ bị cám dỗ, tạm bợ, không trinh tiết - còn thơ ấu, ở tuổi còn thơ, còn trứng nước, vị thành niên - mượt, óng ánh, ngọt xớt - thon, ít ỏi, sơ sài, nghèo nàn, láu, khôn lỏi, xảo quyệt - phảng phất, huyền ảo, khó thấy, khôn khéo, khôn ngoan, lanh lợi, tin nhanh, quỷ quyệt, mỏng - mềm, non, dịu, dễ cảm, dễ xúc động, dịu dàng, êm ái, mềm mỏng, dễ thương, âu yếm, tinh vị, khó nghĩ, kỹ lưỡng, cẩn thận, thận trọng, giữ gìn, rụt rè, câu nệ - mảnh, ít, loãng, giản dị - như một cành con, gầy gò mảnh khảnh, nhiều cành con = zart +</t>
        </is>
      </c>
    </row>
    <row r="22826">
      <c r="A22826" t="inlineStr">
        <is>
          <t>Zartheit</t>
        </is>
      </c>
      <c r="B22826" t="inlineStr"/>
      <c r="C22826" t="inlineStr"/>
      <c r="D22826" t="inlineStr">
        <is>
          <t>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 - tính dễ vỡ, tính dễ gãy, tính dễ hỏng, tính mỏng mảnh, tính mỏng manh, sự yếu ớt, sự mảnh dẻ - tính hiền lành, tính dịu dàng, tính hoà nhã, tính nhẹ nhàng, tính thoai thoải - tính chất mềm, tính chất non, sự mỏng mảnh, sự mềm yếu, tính dễ cảm, sự dịu hiền, sự thương mến âu yếm, sự chăm sóc, sự ân cần, tính kỹ lưỡng, tính cẩn thận, tính thận trọng - tính giữ gìn - tính chất nhỏ, tính chất mảnh, tính chất ít, tính chất loãng, tính chất giản dị, tính chất thiếu hoa mỹ</t>
        </is>
      </c>
    </row>
    <row r="22827">
      <c r="A22827" t="inlineStr">
        <is>
          <t>Zauber</t>
        </is>
      </c>
      <c r="B22827" t="inlineStr"/>
      <c r="C22827" t="inlineStr"/>
      <c r="D22827" t="inlineStr">
        <is>
          <t>sự quyến rũ, sự lôi cuốn, sự cám dỗ, cái quyến rũ, cái làm say mê - - sự bỏ bùa mê, sự làm say mê, sự làm mê mẩn, sự làm say đắm - sức mê hoặc, bùa mê, bùa yêu, ngải, phép yêu ma, nhan sắc, sắc đẹp, duyên, sức hấp dẫn, sức quyến rũ - trạng thái bị bỏ bùa mê, điều làm say mê, điều làm vui thích, sự say mê, sự vui thích - sự thôi miên, sự làm mê, sự mê hoặc - sức quyến rũ huyền bí, vẻ đẹp quyến rũ, vẻ đẹp say đắm, vẻ đẹp huyền ảo - ma thuật, yêu thuật, ma lực, phép kỳ diệu, phép thần thông - vẻ xinh, vẻ xinh xinh, vẻ xinh xắn, vẻ xinh đẹp, vật xinh, vật xinh xinh, vật xinh sắn, đồ trang điểm xinh xinh..., tính chải chuốt kiểu cách - những ngôn ngữ rôman, truyện anh hùng hiệp sĩ, tiểu thuyết mơ mông xa thực tế, câu chuyện tình lãng mạng, mối tình lãng mạng, sự mơ mộng, tính lãng mạng, sự thêu dệt - sự bịa đặt, sự nói ngoa, sự cường điệu, Rôman - lời thần chú, đợt, phiên, thời gian ngắn, cơn ngắn, thời gian nghỉ ngắn - phép phù thuỷ = der faule Zauber +</t>
        </is>
      </c>
    </row>
    <row r="22828">
      <c r="A22828" t="inlineStr">
        <is>
          <t>Zauberei</t>
        </is>
      </c>
      <c r="B22828" t="inlineStr"/>
      <c r="C22828" t="inlineStr"/>
      <c r="D22828" t="inlineStr">
        <is>
          <t>sự bỏ bùa mê, sự làm say mê, sự làm mê mẩn, sự làm say đắm - sức mê hoặc, bùa mê, bùa yêu, ngải, phép yêu ma, nhan sắc, sắc đẹp, duyên, sức hấp dẫn, sức quyến rũ - sự phù phép, lời khấn, lời tụng niệm, lời kêu gọi trịnh trọng, lời cầu khẩn - trạng thái bị bỏ bùa mê, điều làm say mê, điều làm vui thích, sự say mê, sự vui thích - ma thuật, yêu thuật, ma lực, phép kỳ diệu, phép thần thông - thuật gọi hồn - phép phù thuỷ - - sự mê hoặc, sự quyến rũ - quỷ thật</t>
        </is>
      </c>
    </row>
    <row r="22829">
      <c r="A22829" t="inlineStr">
        <is>
          <t>Zauberer</t>
        </is>
      </c>
      <c r="B22829" t="inlineStr"/>
      <c r="C22829" t="inlineStr"/>
      <c r="D22829" t="inlineStr">
        <is>
          <t>người làm phép mê, người bỏ bùa, người dụ, người làm cho say mê, người làm cho vui thích, người làm cho vui sướng, người đàn bà đẹp chim sa cá lặn - người làm trò ảo thuật, thầy phù thuỷ, pháp sư, người thông minh khác thường, người rất khéo, người có tài cán - người bỏ bùa mê &amp; ), người làm say mê, người làm vui thích - người thôi miên, người quyến rũ - thuật sĩ - - người có tài lạ</t>
        </is>
      </c>
    </row>
    <row r="22830">
      <c r="A22830" t="inlineStr">
        <is>
          <t>Zauberformel</t>
        </is>
      </c>
      <c r="B22830" t="inlineStr"/>
      <c r="C22830" t="inlineStr"/>
      <c r="D22830" t="inlineStr">
        <is>
          <t>sự phù phép, lời khấn, lời tụng niệm, lời kêu gọi trịnh trọng, lời cầu khẩn - lời thần chú, bùa mê, sự làm say mê, sức quyến rũ, đợt, phiên, thời gian ngắn, cơn ngắn, thời gian nghỉ ngắn</t>
        </is>
      </c>
    </row>
    <row r="22831">
      <c r="A22831" t="inlineStr">
        <is>
          <t>zauberhaft</t>
        </is>
      </c>
      <c r="B22831" t="inlineStr"/>
      <c r="C22831" t="inlineStr"/>
      <c r="D22831" t="inlineStr">
        <is>
          <t>tưởng tượng, huyền ảo - tiên, cánh tiên, hư cấu, xinh đẹp như tiên, uyển chuyển như tiên - ma thuật, yêu thuật, có ma lực, có phép kỳ diệu, có phép thần thông, có phép thần diệu</t>
        </is>
      </c>
    </row>
    <row r="22832">
      <c r="A22832" t="inlineStr">
        <is>
          <t>Zauberin</t>
        </is>
      </c>
      <c r="B22832" t="inlineStr"/>
      <c r="C22832" t="inlineStr"/>
      <c r="D22832" t="inlineStr">
        <is>
          <t>người làm phép mê, người bỏ bùa, người dụ, người làm cho say mê, người làm cho vui thích, người làm cho vui sướng, người đàn bà đẹp chim sa cá lặn - người đàn bà bỏ bùa mê, bà phù thuỷ, người đàn bà làm cho say mê, người đàn bà làm cho vui thích, người đàn bà đẹp say đắm - cảnh tiên, thiên thai, các nàng tiên - tiên, nàng tiên, người đồng dâm nam - mụ phù thuỷ</t>
        </is>
      </c>
    </row>
    <row r="22833">
      <c r="A22833" t="inlineStr">
        <is>
          <t>Zauberkraft</t>
        </is>
      </c>
      <c r="B22833" t="inlineStr"/>
      <c r="C22833" t="inlineStr"/>
      <c r="D22833" t="inlineStr">
        <is>
          <t>ma thuật, phép phù thuỷ, sự mê hoặc, sự quyến rũ, sức quyến rũ</t>
        </is>
      </c>
    </row>
    <row r="22834">
      <c r="A22834" t="inlineStr">
        <is>
          <t>Zauberkunst</t>
        </is>
      </c>
      <c r="B22834" t="inlineStr"/>
      <c r="C22834" t="inlineStr"/>
      <c r="D22834" t="inlineStr">
        <is>
          <t>ma thuật, phép phù thuỷ, sức mê hoặc, sức quyến rũ</t>
        </is>
      </c>
    </row>
    <row r="22835">
      <c r="A22835" t="inlineStr">
        <is>
          <t>zaubern</t>
        </is>
      </c>
      <c r="B22835" t="inlineStr"/>
      <c r="C22835" t="inlineStr"/>
      <c r="D22835" t="inlineStr">
        <is>
          <t>làm mê hoặc, dụ, bỏ bùa, phù phép, quyến rũ, làm say mê, làm vui thích, làm vui sướng - làm trò ảo thuật, làm phép phù thuỷ, gọi hồn, làm hiện hồn, gợi lên, trịnh trọng kêu gọi</t>
        </is>
      </c>
    </row>
    <row r="22836">
      <c r="A22836" t="inlineStr">
        <is>
          <t>Zauberspruch</t>
        </is>
      </c>
      <c r="B22836" t="inlineStr"/>
      <c r="C22836" t="inlineStr"/>
      <c r="D22836" t="inlineStr">
        <is>
          <t>câu thần chú, sự niệm thần chú, bùa, bùa phép, ngải - lời thần chú, bùa mê, sự làm say mê, sức quyến rũ, đợt, phiên, thời gian ngắn, cơn ngắn, thời gian nghỉ ngắn</t>
        </is>
      </c>
    </row>
    <row r="22837">
      <c r="A22837" t="inlineStr">
        <is>
          <t>Zauberstab</t>
        </is>
      </c>
      <c r="B22837" t="inlineStr"/>
      <c r="C22837" t="inlineStr"/>
      <c r="D22837" t="inlineStr">
        <is>
          <t>đũa thần, gậy phép, que đánh nhịp, gậy quyền, quyền trượng</t>
        </is>
      </c>
    </row>
    <row r="22838">
      <c r="A22838" t="inlineStr">
        <is>
          <t>Zaubertrank</t>
        </is>
      </c>
      <c r="B22838" t="inlineStr"/>
      <c r="C22838" t="inlineStr"/>
      <c r="D22838" t="inlineStr">
        <is>
          <t>thuốc luyện đan, thuốc tiên, cồn ngọt</t>
        </is>
      </c>
    </row>
    <row r="22839">
      <c r="A22839" t="inlineStr">
        <is>
          <t>Zaubertrick</t>
        </is>
      </c>
      <c r="B22839" t="inlineStr"/>
      <c r="C22839" t="inlineStr"/>
      <c r="D22839" t="inlineStr">
        <is>
          <t>trò lộn sòng, trò bài tây, trò ảo thuật, sự lừa phỉnh, mưu lừa gạt, sự nhanh tay</t>
        </is>
      </c>
    </row>
    <row r="22840">
      <c r="A22840" t="inlineStr">
        <is>
          <t>Zauberwort</t>
        </is>
      </c>
      <c r="B22840" t="inlineStr"/>
      <c r="C22840" t="inlineStr"/>
      <c r="D22840" t="inlineStr">
        <is>
          <t>câu thần chú, lời nói khó hiểu</t>
        </is>
      </c>
    </row>
    <row r="22841">
      <c r="A22841" t="inlineStr">
        <is>
          <t>Zauderei</t>
        </is>
      </c>
      <c r="B22841" t="inlineStr"/>
      <c r="C22841" t="inlineStr"/>
      <c r="D22841" t="inlineStr">
        <is>
          <t>sự tự do, sự ngập ngừng, sự lưỡng lự, sự không nhất quyết hesitation)</t>
        </is>
      </c>
    </row>
    <row r="22842">
      <c r="A22842" t="inlineStr">
        <is>
          <t>Zauderer</t>
        </is>
      </c>
      <c r="B22842" t="inlineStr"/>
      <c r="C22842" t="inlineStr"/>
      <c r="D22842" t="inlineStr">
        <is>
          <t>người chậm chạp, người đi chậm đằng sau, người lạc hậu - người trì hoãn, người hay chần chừ</t>
        </is>
      </c>
    </row>
    <row r="22843">
      <c r="A22843" t="inlineStr">
        <is>
          <t>Zaudern</t>
        </is>
      </c>
      <c r="B22843" t="inlineStr"/>
      <c r="C22843" t="inlineStr"/>
      <c r="D22843" t="inlineStr">
        <is>
          <t>sự trì hoãn, sự chờ thời, kế hoãn binh, sự điều đình, sự thoả thuận, sự hoà giải tạm thời, sự thích ứng với hoàn cảnh, sự tuỳ cơ ứng biến</t>
        </is>
      </c>
    </row>
    <row r="22844">
      <c r="A22844" t="inlineStr">
        <is>
          <t>zaudern</t>
        </is>
      </c>
      <c r="B22844" t="inlineStr"/>
      <c r="C22844" t="inlineStr"/>
      <c r="D22844" t="inlineStr">
        <is>
          <t>lưỡng lự, do dự, la cà, hay đà đẫn - ngập ngừng, không nhất quyết - trì hoãn, để chậm lại, chần chừ - ở lại, nán lại, lưu lại, chậm, trễ, đợi chờ</t>
        </is>
      </c>
    </row>
    <row r="22845">
      <c r="A22845" t="inlineStr">
        <is>
          <t>zaudernd</t>
        </is>
      </c>
      <c r="B22845" t="inlineStr"/>
      <c r="C22845" t="inlineStr"/>
      <c r="D22845" t="inlineStr">
        <is>
          <t>chậm, chạm trễ, trì hoãn, trễ nãi - kéo dài, Fa-biên, theo thuyết Fa-biên - đi chậm đằng sau</t>
        </is>
      </c>
    </row>
    <row r="22846">
      <c r="A22846" t="inlineStr">
        <is>
          <t>Zaum</t>
        </is>
      </c>
      <c r="B22846" t="inlineStr"/>
      <c r="C22846" t="inlineStr"/>
      <c r="D22846" t="inlineStr">
        <is>
          <t>miếng, mảnh mẫu, một chút, một tí, đoạn ngắn, góc phong cảnh, đồng tiền, mũi khoan, đầu mỏ hàn, mũi kim, mỏ chìa khoá, hàm thiếc ngựa, sự kiềm chế - cương, dây cột thuyền, dây hãm - dây cằm, sự nén lại, sự kìm lại, sự hạn chế, bờ giếng, thành giếng, lề đường, chỗ sưng, cục u - dây cương, sự kiểm soát, sự bó buộc = im Zaum halten + = an den Zaum gewöhnen +</t>
        </is>
      </c>
    </row>
    <row r="22847">
      <c r="A22847" t="inlineStr">
        <is>
          <t>Zaume</t>
        </is>
      </c>
      <c r="B22847" t="inlineStr"/>
      <c r="C22847" t="inlineStr"/>
      <c r="D22847">
        <f> jemanden straff im Zaume halten +</f>
        <v/>
      </c>
    </row>
    <row r="22848">
      <c r="A22848" t="inlineStr">
        <is>
          <t>Zaun</t>
        </is>
      </c>
      <c r="B22848" t="inlineStr"/>
      <c r="C22848" t="inlineStr"/>
      <c r="D22848" t="inlineStr">
        <is>
          <t>sự rào lại, hàng rào vây quanh, đất có rào vây quanh, tài liệu gửi kèm - hàng rào, thuật đánh kiếm, tài tranh luận, lá chắn, nơi oa trữ của ăn cắp, người oa trữ của ăn cắp, bức tường thành - bờ giậu, hàng rào ngăn cách, sự đánh bao vây = ohne Zaun +</t>
        </is>
      </c>
    </row>
    <row r="22849">
      <c r="A22849" t="inlineStr">
        <is>
          <t>zausen</t>
        </is>
      </c>
      <c r="B22849" t="inlineStr"/>
      <c r="C22849" t="inlineStr"/>
      <c r="D22849" t="inlineStr">
        <is>
          <t>làm bù, làm rối, làm nhàu, giằng co, co kéo - quấy rầy, làm phiền, làm khó chịu, lo, lo nghĩ, nhay</t>
        </is>
      </c>
    </row>
    <row r="22850">
      <c r="A22850" t="inlineStr">
        <is>
          <t>Zebra</t>
        </is>
      </c>
      <c r="B22850" t="inlineStr"/>
      <c r="C22850" t="inlineStr"/>
      <c r="D22850" t="inlineStr">
        <is>
          <t>ngựa vằn</t>
        </is>
      </c>
    </row>
    <row r="22851">
      <c r="A22851" t="inlineStr">
        <is>
          <t>Zebu</t>
        </is>
      </c>
      <c r="B22851" t="inlineStr"/>
      <c r="C22851" t="inlineStr"/>
      <c r="D22851" t="inlineStr">
        <is>
          <t>bò u</t>
        </is>
      </c>
    </row>
    <row r="22852">
      <c r="A22852" t="inlineStr">
        <is>
          <t>Zeche</t>
        </is>
      </c>
      <c r="B22852" t="inlineStr"/>
      <c r="C22852" t="inlineStr"/>
      <c r="D22852">
        <f> die Zeche bezahlen +</f>
        <v/>
      </c>
    </row>
    <row r="22853">
      <c r="A22853" t="inlineStr">
        <is>
          <t>zechen</t>
        </is>
      </c>
      <c r="B22853" t="inlineStr"/>
      <c r="C22853" t="inlineStr"/>
      <c r="D22853" t="inlineStr">
        <is>
          <t>uống say tuý luý - - chè chén, ăn uống no say - ăn uống tục, ăn uống tham lam, tiêu hết tiền vào việc ăn uống lu bù - uống từng hơi dài, nốc cạn một hơi - nghiện rượu, nhấp, uống</t>
        </is>
      </c>
    </row>
    <row r="22854">
      <c r="A22854" t="inlineStr">
        <is>
          <t>Zecher</t>
        </is>
      </c>
      <c r="B22854" t="inlineStr"/>
      <c r="C22854" t="inlineStr"/>
      <c r="D22854" t="inlineStr">
        <is>
          <t>người ăn chơi miệt mài</t>
        </is>
      </c>
    </row>
    <row r="22855">
      <c r="A22855" t="inlineStr">
        <is>
          <t>Zecke</t>
        </is>
      </c>
      <c r="B22855" t="inlineStr"/>
      <c r="C22855" t="inlineStr"/>
      <c r="D22855" t="inlineStr">
        <is>
          <t>tiếng tích tắc, chút, lát, khoảnh khắc, giây lát, dấu kiểm " v", con bét, con ve, con tíc, vải bọc, sự mua chịu, sự bán chịu</t>
        </is>
      </c>
    </row>
    <row r="22856">
      <c r="A22856" t="inlineStr">
        <is>
          <t>Zehe</t>
        </is>
      </c>
      <c r="B22856" t="inlineStr"/>
      <c r="C22856" t="inlineStr"/>
      <c r="D22856" t="inlineStr">
        <is>
          <t>ngón chân, mũi, chân, phía trước móng sắt ngựa, ổ đứng, ổ chặn = die Zehe + = die große Zehe +</t>
        </is>
      </c>
    </row>
    <row r="22857">
      <c r="A22857" t="inlineStr">
        <is>
          <t>Zehen</t>
        </is>
      </c>
      <c r="B22857" t="inlineStr"/>
      <c r="C22857" t="inlineStr"/>
      <c r="D22857" t="inlineStr">
        <is>
          <t>đi bằng đầu ngón = mit den Zehen berühren +</t>
        </is>
      </c>
    </row>
    <row r="22858">
      <c r="A22858" t="inlineStr">
        <is>
          <t>Zehenspitze</t>
        </is>
      </c>
      <c r="B22858" t="inlineStr"/>
      <c r="C22858" t="inlineStr"/>
      <c r="D22858" t="inlineStr">
        <is>
          <t>đầu ngón chân</t>
        </is>
      </c>
    </row>
    <row r="22859">
      <c r="A22859" t="inlineStr">
        <is>
          <t>Zehn</t>
        </is>
      </c>
      <c r="B22859" t="inlineStr"/>
      <c r="C22859" t="inlineStr"/>
      <c r="D22859" t="inlineStr">
        <is>
          <t>số mười, nhóm mười, bộ mười, quân bài mười, tờ mười đô la</t>
        </is>
      </c>
    </row>
    <row r="22860">
      <c r="A22860" t="inlineStr">
        <is>
          <t>zehn</t>
        </is>
      </c>
      <c r="B22860" t="inlineStr"/>
      <c r="C22860" t="inlineStr"/>
      <c r="D22860" t="inlineStr">
        <is>
          <t>mười, chục</t>
        </is>
      </c>
    </row>
    <row r="22861">
      <c r="A22861" t="inlineStr">
        <is>
          <t>Zehneck</t>
        </is>
      </c>
      <c r="B22861" t="inlineStr"/>
      <c r="C22861" t="inlineStr"/>
      <c r="D22861" t="inlineStr">
        <is>
          <t>hình mười cạnh</t>
        </is>
      </c>
    </row>
    <row r="22862">
      <c r="A22862" t="inlineStr">
        <is>
          <t>zehnfach</t>
        </is>
      </c>
      <c r="B22862" t="inlineStr"/>
      <c r="C22862" t="inlineStr"/>
      <c r="D22862" t="inlineStr">
        <is>
          <t>gấp mười lần - gấp mười, mười lần</t>
        </is>
      </c>
    </row>
    <row r="22863">
      <c r="A22863" t="inlineStr">
        <is>
          <t>Zehnkampf</t>
        </is>
      </c>
      <c r="B22863" t="inlineStr"/>
      <c r="C22863" t="inlineStr"/>
      <c r="D22863" t="inlineStr">
        <is>
          <t>cuộc thi mười môn</t>
        </is>
      </c>
    </row>
    <row r="22864">
      <c r="A22864" t="inlineStr">
        <is>
          <t>Zehnte</t>
        </is>
      </c>
      <c r="B22864" t="inlineStr"/>
      <c r="C22864" t="inlineStr"/>
      <c r="D22864" t="inlineStr">
        <is>
          <t>một phần mười, người thứ mười, vật thứ mười, ngày mồng mười - thuế thập phân, một phần nhỏ, một phân số, một chút xíu tí, tí tẹo</t>
        </is>
      </c>
    </row>
    <row r="22865">
      <c r="A22865" t="inlineStr">
        <is>
          <t>Zehntel</t>
        </is>
      </c>
      <c r="B22865" t="inlineStr"/>
      <c r="C22865" t="inlineStr"/>
      <c r="D22865" t="inlineStr">
        <is>
          <t>một phần mười, người thứ mười, vật thứ mười, ngày mồng mười</t>
        </is>
      </c>
    </row>
    <row r="22866">
      <c r="A22866" t="inlineStr">
        <is>
          <t>Zehnten</t>
        </is>
      </c>
      <c r="B22866" t="inlineStr"/>
      <c r="C22866" t="inlineStr"/>
      <c r="D22866" t="inlineStr">
        <is>
          <t>đánh thuế thập phân, nộp thuế thập phân về</t>
        </is>
      </c>
    </row>
    <row r="22867">
      <c r="A22867" t="inlineStr">
        <is>
          <t>zehntens</t>
        </is>
      </c>
      <c r="B22867" t="inlineStr"/>
      <c r="C22867" t="inlineStr"/>
      <c r="D22867" t="inlineStr">
        <is>
          <t>mười là</t>
        </is>
      </c>
    </row>
    <row r="22868">
      <c r="A22868" t="inlineStr">
        <is>
          <t>zehnter</t>
        </is>
      </c>
      <c r="B22868" t="inlineStr"/>
      <c r="C22868" t="inlineStr"/>
      <c r="D22868" t="inlineStr">
        <is>
          <t>thứ mười</t>
        </is>
      </c>
    </row>
    <row r="22869">
      <c r="A22869" t="inlineStr">
        <is>
          <t>Zeichen</t>
        </is>
      </c>
      <c r="B22869" t="inlineStr"/>
      <c r="C22869" t="inlineStr"/>
      <c r="D22869" t="inlineStr">
        <is>
          <t>tính nết, tính cách, cá tính, đặc tính, đặc điểm, nét đặc sắc, chí khí, nghị lực, nhân vật, người lập dị, tên tuổi, danh tiếng, tiếng, giấy chứng nhận, chữ, nét chữ - vĩ bạch, sự gợi ý, sự ra hiệu, lời nói bóng, lời ám chỉ, ám hiệu, lời chú thích, tín hiệu, vai tuồng, cách xử lý thích hợp, hành động thích hơn, tâm trạng, gậy chơi bi-a, tóc đuôi sam - phù hiệu, cờ hiệu, cờ người cầm cờ, thiếu uý - đồng Mác, dấu, nhãn, nhãn hiệu, vết, lằn, bớt, đốm, lang, dấu chữ thập, đích, mục đích, mục tiêu &amp; ), chứng cớ, biểu hiện, danh vọng, mức, tiêu chuẩn, trình độ, điểm, điểm số - lời ghi, lời ghi chép, lời ghi chú, lời chú giải, sự lưu ý, sự chú ý, bức thư ngắn, công hàm, phiếu, giấy, dấu hiệu, tiếng tăm, nốt, phím, điệu, vẻ, giọng, mùi - chữ in, sự in ra, dấu in, ảnh in, ảnh chụp in ra, vải hoa in - ký hiệu, mật hiệu, dấu hiệu biểu hiện, tượng trưng, triệu chứng, dấu vết, biển hàng, ước hiệu - hiệu lệnh - vết nhơ, điều sỉ nhục, dấu hiệu bệnh, lỗ thở, nốt dát, đầu nhuỵ, dấu sắt nung, dùng số nhiều) dấu Chúa - vật tượng trưng - vật kỷ niệm, vật lưu niệm, bằng chứng, chứng = das Zeichen + = das Zeichen + = zum Zeichen + = die Zeichen + = das äußere Zeichen + = ein Zeichen geben + = mit Zeichen versehen + = das diakritische Zeichen + = durch Zeichen bedeuten + = durch Zeichen anhalten +</t>
        </is>
      </c>
    </row>
    <row r="22870">
      <c r="A22870" t="inlineStr">
        <is>
          <t>Zeichenblock</t>
        </is>
      </c>
      <c r="B22870" t="inlineStr"/>
      <c r="C22870" t="inlineStr"/>
      <c r="D22870" t="inlineStr">
        <is>
          <t>sự kéo, sự lấy ra, sự rút ra, thuật vẽ, bản vẽ, bức vẽ</t>
        </is>
      </c>
    </row>
    <row r="22871">
      <c r="A22871" t="inlineStr">
        <is>
          <t>Zeichendichte</t>
        </is>
      </c>
      <c r="B22871" t="inlineStr"/>
      <c r="C22871" t="inlineStr"/>
      <c r="D22871" t="inlineStr">
        <is>
          <t>hắc ín, sự ném, sự liệng, sự tung, sự hất, sự lao xuống, cách ném bóng, sự lao lên lao xuống, sự chồm lên chồm xuống, độ cao bay vọt lên, độ cao, mức độ, độ dốc, độ dốc của mái nhà - số hàng bày bán ở chợ, chỗ ngồi thường lệ, bước, bước răng</t>
        </is>
      </c>
    </row>
    <row r="22872">
      <c r="A22872" t="inlineStr">
        <is>
          <t>Zeichenkette</t>
        </is>
      </c>
      <c r="B22872" t="inlineStr"/>
      <c r="C22872" t="inlineStr"/>
      <c r="D22872" t="inlineStr">
        <is>
          <t>dây, băng, dải, thớ, xơ, dây đàn, chuỗi, xâu, đoàn, bảng ghi điểm, đàn ngựa thi, vỉa nhỏ, điều kiện ràng buộc</t>
        </is>
      </c>
    </row>
    <row r="22873">
      <c r="A22873" t="inlineStr">
        <is>
          <t>Zeichenkunst</t>
        </is>
      </c>
      <c r="B22873" t="inlineStr"/>
      <c r="C22873" t="inlineStr"/>
      <c r="D22873" t="inlineStr">
        <is>
          <t>tài vẽ, tài vẽ đồ án</t>
        </is>
      </c>
    </row>
    <row r="22874">
      <c r="A22874" t="inlineStr">
        <is>
          <t>Zeichensatz</t>
        </is>
      </c>
      <c r="B22874" t="inlineStr"/>
      <c r="C22874" t="inlineStr"/>
      <c r="D22874" t="inlineStr">
        <is>
          <t>bình đựng nước rửa tội, bình đựng nước thánh, bình dầu, bầu dầu, suối nước, nguồn sông, nguồn gốc, căn nguyên</t>
        </is>
      </c>
    </row>
    <row r="22875">
      <c r="A22875" t="inlineStr">
        <is>
          <t>Zeichenschablone</t>
        </is>
      </c>
      <c r="B22875" t="inlineStr"/>
      <c r="C22875" t="inlineStr"/>
      <c r="D22875" t="inlineStr">
        <is>
          <t>mẫu, dưỡng</t>
        </is>
      </c>
    </row>
    <row r="22876">
      <c r="A22876" t="inlineStr">
        <is>
          <t>Zeichensetzung</t>
        </is>
      </c>
      <c r="B22876" t="inlineStr"/>
      <c r="C22876" t="inlineStr"/>
      <c r="D22876" t="inlineStr">
        <is>
          <t>sự chấm câu, phép chấm câu, phép đánh dấu chấm</t>
        </is>
      </c>
    </row>
    <row r="22877">
      <c r="A22877" t="inlineStr">
        <is>
          <t>Zeichensprache</t>
        </is>
      </c>
      <c r="B22877" t="inlineStr"/>
      <c r="C22877" t="inlineStr"/>
      <c r="D22877">
        <f> durch Zeichensprache ausdrücken +</f>
        <v/>
      </c>
    </row>
    <row r="22878">
      <c r="A22878" t="inlineStr">
        <is>
          <t>Zeichentrickfilm</t>
        </is>
      </c>
      <c r="B22878" t="inlineStr"/>
      <c r="C22878" t="inlineStr"/>
      <c r="D22878" t="inlineStr">
        <is>
          <t>tranh đả kích, tranh biếm hoạ về chính trị), trang tranh đả kích, trang tranh vui, bản hình mẫu</t>
        </is>
      </c>
    </row>
    <row r="22879">
      <c r="A22879" t="inlineStr">
        <is>
          <t>Zeichnen</t>
        </is>
      </c>
      <c r="B22879" t="inlineStr"/>
      <c r="C22879" t="inlineStr"/>
      <c r="D22879" t="inlineStr">
        <is>
          <t>sự kéo, sự lấy ra, sự rút ra, thuật vẽ, bản vẽ, bức vẽ</t>
        </is>
      </c>
    </row>
    <row r="22880">
      <c r="A22880" t="inlineStr">
        <is>
          <t>zeichnen</t>
        </is>
      </c>
      <c r="B22880" t="inlineStr"/>
      <c r="C22880" t="inlineStr"/>
      <c r="D22880" t="inlineStr">
        <is>
          <t>vẽ hải đồ, ghi vào hải đồ, vẽ đồ thị, lập biểu đồ - vẽ bằng phấn màu, vẽ bằng than màu, vẽ bằng chì màu, vẽ phác, phác hoạ - vẽ, vạch, mô tả - tả, miêu tả - depict, tưởng tượng - kéo, lôi kéo, thu hút, lôi cuốn, đưa, hít vào, co rúm, cau lại, gò, giương, kéo theo, chuốc lấy, kéo ra, nhổ ra, lấy ra, rút ra, hút ra, trích ra, múc ra, suy ra, đưa ra, vạch ra - nêu ra, mở, rút, được, trúng, lĩnh ra, tìm thấy ở, moi, moi ra, móc ra, moi hết, làm cạn, pha, rút lấy nước cốt, sục tìm thú săn, kéo dài, dựng lên, thảo ra, viết lĩnh tiền, động tính từ quá khứ) hoà - không phân được thua, chìm xuống, có mức chìm, bạt xiên, đánh quả sang trái, hấp dẫn, có sức thu hút, thông, ngấm nước cốt, căng gió, kéo đến, túm tụm đến, bị thu hút đến, bị lôi cuốn đến - đi, trở, + on, upon) lấy tiền ở, rút tiền ra, cầu đến, nhờ cậy đến, gợi đến, dẫn - ký tắt vào, viết tắt tên vào - viết bằng bút chì, vẽ bằng bút chì, kẻ bằng bút chì, tô bằng bút chì, ghi bằng bút chì, ghi vào sổ đánh cá, dạng bị động đánh bóng nhẹ bằng những đường vòng tròn đồng tâm hoặc song song) - về, mô tả một cách sinh động, hình dung tưởng tượng = zeichnen +</t>
        </is>
      </c>
    </row>
    <row r="22881">
      <c r="A22881" t="inlineStr">
        <is>
          <t>Zeichner</t>
        </is>
      </c>
      <c r="B22881" t="inlineStr"/>
      <c r="C22881" t="inlineStr"/>
      <c r="D22881" t="inlineStr">
        <is>
          <t>người phác hoạ, người vẽ kiểu, người phác thảo cách trình bày, người trang trí, người thiết kế - drafter, quân cờ đam = der technische Zeichner +</t>
        </is>
      </c>
    </row>
    <row r="22882">
      <c r="A22882" t="inlineStr">
        <is>
          <t>Zeichnung</t>
        </is>
      </c>
      <c r="B22882" t="inlineStr"/>
      <c r="C22882" t="inlineStr"/>
      <c r="D22882" t="inlineStr">
        <is>
          <t>đề cương, bản phác thảo, phác hoạ, đồ án, ý muốn, ý định, dự định, dự kiến, mục đích, ý đồ, mưu đồ, kế hoạch, cách sắp xếp, cách trình bày, cách trang trí, kiểu, mẫu, loại, dạng, khả năng sáng tạo - tài nghĩ ra, sự sáng tạo - cặn, nước vo gạo, nước rửa bát, bã lúa mạch , bản phác hoạ, sơ đồ thiết kế, bản dự thảo một đạo luật...), chế độ quân dịch, sự lấy ra, sự rút ra, hối phiếu, phân đội - biệt phái, phân đội tăng cường, gió lò, sự kéo, sự vạch cỡ, cỡ vạch - sự kéo lưới, mẻ lưới, sự uống một hơi, hơi, hớp, ngụm, cơn, chầu, sự lấy ở thùng ra, lượng lấy ở thùng ra, liều thuốc nước, lượng nước rẽ, lượng xả nước, tầm nước, gió lùa, sự thông gió - cờ đam, phân đội biệt phái, phân đội tăng cường draft), bản dự thảo draft) - thuật vẽ, bản vẽ, bức vẽ - dây kéo, số nhiều) dấu, vết, vết tích, một chút, chút ít - sự vạch, sự kẻ, sự theo dấu vết, sự đồ lại = die technische Zeichnung + = die perspektivische Zeichnung + = eine Zeichnung anfertigen von +</t>
        </is>
      </c>
    </row>
    <row r="22883">
      <c r="A22883" t="inlineStr">
        <is>
          <t>Zeigefinger</t>
        </is>
      </c>
      <c r="B22883" t="inlineStr"/>
      <c r="C22883" t="inlineStr"/>
      <c r="D22883" t="inlineStr">
        <is>
          <t>ngón tay trỏ = der Zeigefinger +</t>
        </is>
      </c>
    </row>
    <row r="22884">
      <c r="A22884" t="inlineStr">
        <is>
          <t>Zeiger</t>
        </is>
      </c>
      <c r="B22884" t="inlineStr"/>
      <c r="C22884" t="inlineStr"/>
      <c r="D22884" t="inlineStr">
        <is>
          <t>người trình bày, người dẫn giải, người giải thích, điều trình bày, điều dẫn giải, điều giải thích, người biểu diễn, người tiêu biểu, vật tiêu biểu, số mũ - ngón tay, ngón tay bao găng, vật hình ngón tay - tay, bàn tay, bàn chân trước, quyền hành, sự có sãn, sự nắm giữ, sự kiểm soát, sự tham gia, sự nhúng tay vào, phần tham gia, sự hứa hôn, số nhiều) công nhân, nhân công, thuỷ thủ, người làm - một tay, nguồn, sự khéo léo, sự khéo tay, chữ viết tay, chữ ký, kim, nải, buộc, nắm, gang tay, phía, bên, hướng, sắp bài, ván bài, chân đánh bài, tiếng vỗ tay hoan hô - cái kim, chỏm núi nhọn, lá kim, tinh thể hình kim, cột hình tháp nhọn, sự bồn chồn - kín, que, lời gợi ý, lời mách nước, chó săn chỉ điểm, sao chỉ</t>
        </is>
      </c>
    </row>
    <row r="22885">
      <c r="A22885" t="inlineStr">
        <is>
          <t>Zeigestock</t>
        </is>
      </c>
      <c r="B22885" t="inlineStr"/>
      <c r="C22885" t="inlineStr"/>
      <c r="D22885" t="inlineStr">
        <is>
          <t>kín, que, lời gợi ý, lời mách nước, chó săn chỉ điểm, sao chỉ</t>
        </is>
      </c>
    </row>
    <row r="22886">
      <c r="A22886" t="inlineStr">
        <is>
          <t>Zeile</t>
        </is>
      </c>
      <c r="B22886" t="inlineStr"/>
      <c r="C22886" t="inlineStr"/>
      <c r="D22886" t="inlineStr">
        <is>
          <t>dây, dây thép, vạch đường, đường kẻ, đường, tuyến, hàng, dòng, câu, bậc, lối, dãy, nét, khuôn, vết nhăn, phòng tuyến, ranh giới, giới hạn, dòng dõi, dòng giống, phương châm, phương pháp, quy tắc, cách - thói, lối..., ngành, phạm vi, chuyên môn, sở trường, mặt hàng, vật phẩm, hoàn cảnh, tình thế, đường lối, cách tiến hành, đường xích đạo, lai, quân đội chính quy, giấy giá thú marriage lines) - lời của một vai = einige Zeile weiter + = eine Zeile frei lassen +</t>
        </is>
      </c>
    </row>
    <row r="22887">
      <c r="A22887" t="inlineStr">
        <is>
          <t>Zeilen</t>
        </is>
      </c>
      <c r="B22887" t="inlineStr"/>
      <c r="C22887" t="inlineStr"/>
      <c r="D22887" t="inlineStr">
        <is>
          <t>tràn qua, lan qua, tàn phá, giày xéo, chạy vượt quá, vượt quá, in quá nhiều bản của, in thêm bản của = zwischen den Zeilen + = ein paar Zeilen hinwerfen + = Schreib mir ein paar Zeilen. + = der Schüttelreim aus fünf Zeilen + = jemandem ein paar Zeilen schreiben +</t>
        </is>
      </c>
    </row>
    <row r="22888">
      <c r="A22888" t="inlineStr">
        <is>
          <t>Zeitabschnitt</t>
        </is>
      </c>
      <c r="B22888" t="inlineStr"/>
      <c r="C22888" t="inlineStr"/>
      <c r="D22888" t="inlineStr">
        <is>
          <t>lời thần chú, bùa mê, sự làm say mê, sức quyến rũ, đợt, phiên, thời gian ngắn, cơn ngắn, thời gian nghỉ ngắn = der neue Zeitabschnitt +</t>
        </is>
      </c>
    </row>
    <row r="22889">
      <c r="A22889" t="inlineStr">
        <is>
          <t>Zeitalter</t>
        </is>
      </c>
      <c r="B22889" t="inlineStr"/>
      <c r="C22889" t="inlineStr"/>
      <c r="D22889" t="inlineStr">
        <is>
          <t>tuổi, tuổi già, tuổi tác, thời đại, thời kỳ, tuổi trưởng thành, số nhiều) lâu lắm, hàng thế kỷ, thế hệ - kỷ nguyên, đại</t>
        </is>
      </c>
    </row>
    <row r="22890">
      <c r="A22890" t="inlineStr">
        <is>
          <t>Zeitangabe</t>
        </is>
      </c>
      <c r="B22890" t="inlineStr"/>
      <c r="C22890" t="inlineStr"/>
      <c r="D22890" t="inlineStr">
        <is>
          <t>quả chà là, cây chà là, ngày tháng, niên hiệu, niên kỷ, kỳ, kỳ hạn, thời kỳ, thời đại, tuổi tác, đời người, sự hẹn hò, sự hẹn gặp</t>
        </is>
      </c>
    </row>
    <row r="22891">
      <c r="A22891" t="inlineStr">
        <is>
          <t>Zeitdauer</t>
        </is>
      </c>
      <c r="B22891" t="inlineStr"/>
      <c r="C22891" t="inlineStr"/>
      <c r="D22891" t="inlineStr">
        <is>
          <t>hạn, giới hạn, định hạn, thời hạn, kỳ hạn, phiên, kỳ học, quý, khoá, điều kiện, điều khoản, giá, quan hệ, sự giao thiệp, sự giao hảo, sự đi lại, thuật ngữ, lời lẽ, ngôn ngữ, số hạng</t>
        </is>
      </c>
    </row>
    <row r="22892">
      <c r="A22892" t="inlineStr">
        <is>
          <t>Zeiten</t>
        </is>
      </c>
      <c r="B22892" t="inlineStr"/>
      <c r="C22892" t="inlineStr"/>
      <c r="D22892">
        <f> bewegte Zeiten + = in alten Zeiten + = die schlechten Zeiten + = in vergangenen Zeiten + = Das waren noch Zeiten. + = seit undenklichen Zeiten + = Die Zeiten haben sich geändert. + = in vergangene Zeiten zurückgehend + = Legen Sie etwas für schlechte Zeiten zurück! +</f>
        <v/>
      </c>
    </row>
    <row r="22893">
      <c r="A22893" t="inlineStr">
        <is>
          <t>Zeitgeber</t>
        </is>
      </c>
      <c r="B22893" t="inlineStr"/>
      <c r="C22893" t="inlineStr"/>
      <c r="D22893" t="inlineStr">
        <is>
          <t>người bấm giờ, đồng hồ bấm giờ</t>
        </is>
      </c>
    </row>
    <row r="22894">
      <c r="A22894" t="inlineStr">
        <is>
          <t>Zeitkarte</t>
        </is>
      </c>
      <c r="B22894" t="inlineStr"/>
      <c r="C22894" t="inlineStr"/>
      <c r="D22894" t="inlineStr">
        <is>
          <t>vé tháng = auf Zeitkarte fahren +</t>
        </is>
      </c>
    </row>
    <row r="22895">
      <c r="A22895" t="inlineStr">
        <is>
          <t>zeitlich</t>
        </is>
      </c>
      <c r="B22895" t="inlineStr"/>
      <c r="C22895" t="inlineStr"/>
      <c r="D22895" t="inlineStr">
        <is>
          <t>thời gian, trần tục, thế tục, thế gian, thái dương</t>
        </is>
      </c>
    </row>
    <row r="22896">
      <c r="A22896" t="inlineStr">
        <is>
          <t>zeitlos</t>
        </is>
      </c>
      <c r="B22896" t="inlineStr"/>
      <c r="C22896" t="inlineStr"/>
      <c r="D22896" t="inlineStr">
        <is>
          <t>trẻ mãi không già, mãi mãi, đời đời, vĩnh viễn - vô tận, không đúng lúc</t>
        </is>
      </c>
    </row>
    <row r="22897">
      <c r="A22897" t="inlineStr">
        <is>
          <t>Zeitmesser</t>
        </is>
      </c>
      <c r="B22897" t="inlineStr"/>
      <c r="C22897" t="inlineStr"/>
      <c r="D22897" t="inlineStr">
        <is>
          <t>đồng hồ bấm giờ, crônômet, máy nhịp</t>
        </is>
      </c>
    </row>
    <row r="22898">
      <c r="A22898" t="inlineStr">
        <is>
          <t>Zeitmessung</t>
        </is>
      </c>
      <c r="B22898" t="inlineStr"/>
      <c r="C22898" t="inlineStr"/>
      <c r="D22898" t="inlineStr">
        <is>
          <t>phép đo thời gian, phép bấm giờ - thuật đo thời khắc, thuật làm đồng hồ</t>
        </is>
      </c>
    </row>
    <row r="22899">
      <c r="A22899" t="inlineStr">
        <is>
          <t>Zeitnehmer</t>
        </is>
      </c>
      <c r="B22899" t="inlineStr"/>
      <c r="C22899" t="inlineStr"/>
      <c r="D22899" t="inlineStr">
        <is>
          <t>người bấm giờ, đồng hồ bấm giờ</t>
        </is>
      </c>
    </row>
    <row r="22900">
      <c r="A22900" t="inlineStr">
        <is>
          <t>Zeitpunkt</t>
        </is>
      </c>
      <c r="B22900" t="inlineStr"/>
      <c r="C22900" t="inlineStr"/>
      <c r="D22900" t="inlineStr">
        <is>
          <t>quả chà là, cây chà là, ngày tháng, niên hiệu, niên kỷ, kỳ, kỳ hạn, thời kỳ, thời đại, tuổi tác, đời người, sự hẹn hò, sự hẹn gặp - giờ, tiếng, giờ phút, lúc, số nhiều) giờ, giờ cầu kinh, kinh tụng hằng ngày - mũi nhọn mũi kim, đầu ngòi bút, nhánh gạc, cánh, dụng cụ có mũi nhọn, kim khắc, kim trổ, mũi đất, đội mũi nhọn, mỏm nhọn, đăng ten ren bằng kim point lace), chân ngựa, chấm, dấu chấm - điểm, diểm, vấn đề, mặt, địa điểm, chỗ, hướng, phương, nét nổi bật, điểm trọng tâm, điểm cốt yếu, điểm lý thú, sự sâu sắc, sự chua cay, sự cay độc, sự châm chọc, Poang, quăng dây buộc mép buồm - ghi, sự đứng sững vểnh mõm làm hiệu chỉ thú săn - thời gian, thì giờ, thời, thời buổi, mùa, dịp, cơ hội, thời cơ, đời, thời hạn, lần, lượt, phen, nhịp = vor dem Zeitpunkt + = zum jetzigen Zeitpunkt + = zum falschen Zeitpunkt + = der gegenwärtige Zeitpunkt +</t>
        </is>
      </c>
    </row>
    <row r="22901">
      <c r="A22901" t="inlineStr">
        <is>
          <t>Zeitraum</t>
        </is>
      </c>
      <c r="B22901" t="inlineStr"/>
      <c r="C22901" t="inlineStr"/>
      <c r="D22901" t="inlineStr">
        <is>
          <t>kỷ, kỳ, thời kỳ, giai đoạn, thời gian, thời đại, thời nay, tiết, số nhiều) kỳ hành kinh, , chu kỳ, câu nhiều đoạn, chấm câu, dấu chấm câu, lời nói văn hoa bóng bảy - không gian, không trung, khoảng không, khoảng, chỗ, khoảng cách, khoảng cách chữ, phiến cách chữ = der unbestimmte Zeitraum + = der ereignislose Zeitraum +</t>
        </is>
      </c>
    </row>
    <row r="22902">
      <c r="A22902" t="inlineStr">
        <is>
          <t>Zeitrechnung</t>
        </is>
      </c>
      <c r="B22902" t="inlineStr"/>
      <c r="C22902" t="inlineStr"/>
      <c r="D22902" t="inlineStr">
        <is>
          <t>niên đại học, khoa nghiên cứu niên đại, sự sắp xếp theo niên đại, bảng niên đại = vor unserer Zeitrechnung + = nach unserer Zeitrechnung +</t>
        </is>
      </c>
    </row>
    <row r="22903">
      <c r="A22903" t="inlineStr">
        <is>
          <t>Zeitschrift</t>
        </is>
      </c>
      <c r="B22903" t="inlineStr"/>
      <c r="C22903" t="inlineStr"/>
      <c r="D22903" t="inlineStr">
        <is>
          <t>báo hằng ngày, tạp chí, nhật ký, biên bản, cổ trục, ngõng trục - nhà kho, kho súng, kho đạn, kho thuốc nổ, ổ đạn, vỏ cuộn phim - tạo chí xuất bản định kỳ - sự xem lại, sự xét lại, cuộc duyệt binh, cuộc thao diễn, sự xem xét lại, sự duyệt binh lại, sự hồi tưởng, sự phê bình, bài phê bình = die periodische Zeitschrift + = die mittlere Seite in einer Zeitschrift +</t>
        </is>
      </c>
    </row>
    <row r="22904">
      <c r="A22904" t="inlineStr">
        <is>
          <t>Zeitspanne</t>
        </is>
      </c>
      <c r="B22904" t="inlineStr"/>
      <c r="C22904" t="inlineStr"/>
      <c r="D22904" t="inlineStr">
        <is>
          <t>gang tay, chiều dài, nhịp cầu, khoảng cách ngắn, khoảng thời gian ngắn, nhà ươm cây hai mái, cặp, sải cánh, nút thòng lọng</t>
        </is>
      </c>
    </row>
    <row r="22905">
      <c r="A22905" t="inlineStr">
        <is>
          <t>Zeitsteuerung</t>
        </is>
      </c>
      <c r="B22905" t="inlineStr"/>
      <c r="C22905" t="inlineStr"/>
      <c r="D22905" t="inlineStr">
        <is>
          <t>sự chọn đúng lúc, sự tính toán thời gian, sự phối hợp thời gian, sự bấm giờ, sự điều chỉnh</t>
        </is>
      </c>
    </row>
    <row r="22906">
      <c r="A22906" t="inlineStr">
        <is>
          <t>Zeitungsanzeige</t>
        </is>
      </c>
      <c r="B22906" t="inlineStr"/>
      <c r="C22906" t="inlineStr"/>
      <c r="D22906" t="inlineStr">
        <is>
          <t>của advertisement</t>
        </is>
      </c>
    </row>
    <row r="22907">
      <c r="A22907" t="inlineStr">
        <is>
          <t>Zeitungsartikel</t>
        </is>
      </c>
      <c r="B22907" t="inlineStr">
        <is>
          <t>artikel</t>
        </is>
      </c>
      <c r="C22907" t="inlineStr"/>
      <c r="D22907">
        <f> der über zwei Seiten gehende Zeitungsartikel +</f>
        <v/>
      </c>
    </row>
    <row r="22908">
      <c r="A22908" t="inlineStr">
        <is>
          <t>Zeitungsausschnitt</t>
        </is>
      </c>
      <c r="B22908" t="inlineStr"/>
      <c r="C22908" t="inlineStr"/>
      <c r="D22908" t="inlineStr">
        <is>
          <t>mảnh nhỏ, mảnh rời, đầu thừa đuôi thẹo, mấu thừa, đoạn cắt, ảnh cắt, kim loại vụn, phế liệu, tóp mỡ, bã cá, cuộc ẩu đả, cuộc đánh nhau</t>
        </is>
      </c>
    </row>
    <row r="22909">
      <c r="A22909" t="inlineStr">
        <is>
          <t>Zeitungshalter</t>
        </is>
      </c>
      <c r="B22909" t="inlineStr"/>
      <c r="C22909" t="inlineStr"/>
      <c r="D22909" t="inlineStr">
        <is>
          <t>cái giũa, thằng cha láu cá, thằng cha quay quắt, ô đựng tài liêu, hồ sơ, dây thép móc hồ sơ, tài liệu, tập báo, hàng, dãy, hàng quân</t>
        </is>
      </c>
    </row>
    <row r="22910">
      <c r="A22910" t="inlineStr">
        <is>
          <t>Zeitungsjunge</t>
        </is>
      </c>
      <c r="B22910" t="inlineStr"/>
      <c r="C22910" t="inlineStr"/>
      <c r="D22910" t="inlineStr">
        <is>
          <t>em bé bán báo</t>
        </is>
      </c>
    </row>
    <row r="22911">
      <c r="A22911" t="inlineStr">
        <is>
          <t>Zeitungskiosk</t>
        </is>
      </c>
      <c r="B22911" t="inlineStr"/>
      <c r="C22911" t="inlineStr"/>
      <c r="D22911" t="inlineStr">
        <is>
          <t>quán bán sách, quầy bán sách</t>
        </is>
      </c>
    </row>
    <row r="22912">
      <c r="A22912" t="inlineStr">
        <is>
          <t>Zeitungsmantel</t>
        </is>
      </c>
      <c r="B22912" t="inlineStr"/>
      <c r="C22912" t="inlineStr"/>
      <c r="D22912" t="inlineStr">
        <is>
          <t>vỏ, vỏ bọc, cái bọc ngoài, bìa sách, phong bì, vung, nắp, lùm cây, bụi rậm, chỗ núp, chỗ trốn, chỗ trú, màn che, lốt, mặt nạ ), bộ đồ ăn cho một người, tiền bảo chứng</t>
        </is>
      </c>
    </row>
    <row r="22913">
      <c r="A22913" t="inlineStr">
        <is>
          <t>Zeitungsnotiz</t>
        </is>
      </c>
      <c r="B22913" t="inlineStr"/>
      <c r="C22913" t="inlineStr"/>
      <c r="D22913" t="inlineStr">
        <is>
          <t>đoạn văn, dấu mở đầu một đoạn văn, dấu xuống dòng, mẫu tin</t>
        </is>
      </c>
    </row>
    <row r="22914">
      <c r="A22914" t="inlineStr">
        <is>
          <t>Zeitungsnotizen</t>
        </is>
      </c>
      <c r="B22914" t="inlineStr"/>
      <c r="C22914" t="inlineStr"/>
      <c r="D22914" t="inlineStr">
        <is>
          <t>người ghi thành từng khoản, người ghi thành từng món</t>
        </is>
      </c>
    </row>
    <row r="22915">
      <c r="A22915" t="inlineStr">
        <is>
          <t>Zeitungsreporter</t>
        </is>
      </c>
      <c r="B22915" t="inlineStr"/>
      <c r="C22915" t="inlineStr"/>
      <c r="D22915" t="inlineStr">
        <is>
          <t>người báo cáo, phóng viên nhà báo</t>
        </is>
      </c>
    </row>
    <row r="22916">
      <c r="A22916" t="inlineStr">
        <is>
          <t>Zeitungsstil</t>
        </is>
      </c>
      <c r="B22916" t="inlineStr"/>
      <c r="C22916" t="inlineStr"/>
      <c r="D22916" t="inlineStr">
        <is>
          <t>văn viết báo, văn nhà báo</t>
        </is>
      </c>
    </row>
    <row r="22917">
      <c r="A22917" t="inlineStr">
        <is>
          <t>Zeitungswesen</t>
        </is>
      </c>
      <c r="B22917" t="inlineStr"/>
      <c r="C22917" t="inlineStr"/>
      <c r="D22917" t="inlineStr">
        <is>
          <t>nghề làm báo, nghề viết báo</t>
        </is>
      </c>
    </row>
    <row r="22918">
      <c r="A22918" t="inlineStr">
        <is>
          <t>Zeitverlust</t>
        </is>
      </c>
      <c r="B22918" t="inlineStr"/>
      <c r="C22918" t="inlineStr"/>
      <c r="D22918" t="inlineStr">
        <is>
          <t>sự chậm trễ, sự trì hoãn, điều làm trở ngại, sự cản trở</t>
        </is>
      </c>
    </row>
    <row r="22919">
      <c r="A22919" t="inlineStr">
        <is>
          <t>Zeitvertreib</t>
        </is>
      </c>
      <c r="B22919" t="inlineStr"/>
      <c r="C22919" t="inlineStr"/>
      <c r="D22919" t="inlineStr">
        <is>
          <t>sự vui chơi, trò vui, trò giải trí, trò tiêu khiển, sự làm cho thích thú, sự làm buồn cười, sự thích thú, sự buồn cười - sự tiêu khiển, sự làm khuây đi, sự làm cho qua đi, sự đánh lừa, sự lừa dối - sự làm trệch đi, sự trệch đi, sự làm lãng trí, điều làm lãng trí, sự giải trí - - thể thao, sự chơi đùa, sự nô đùa, trò đùa, trò cười, trò trớ trêu, cuộc giải trí, cuộc vui chơi ngoài trời, người tốt, người có tinh thần tượng võ, người thẳng thắn, người trung thực - người có dũng khí, con bạc, anh chàng ăn diện, công tử bột, biến dị = zum Zeitvertreib +</t>
        </is>
      </c>
    </row>
    <row r="22920">
      <c r="A22920" t="inlineStr">
        <is>
          <t>zeitweilig</t>
        </is>
      </c>
      <c r="B22920" t="inlineStr"/>
      <c r="C22920" t="inlineStr"/>
      <c r="D22920" t="inlineStr">
        <is>
          <t>không thường xuyên năm khi mười hoạ, tạm thời, nhất thời, không lâu bền, không trường cửu, không vĩnh viễn - lâm thời</t>
        </is>
      </c>
    </row>
    <row r="22921">
      <c r="A22921" t="inlineStr">
        <is>
          <t>Zeitweiligkeit</t>
        </is>
      </c>
      <c r="B22921" t="inlineStr"/>
      <c r="C22921" t="inlineStr"/>
      <c r="D22921" t="inlineStr">
        <is>
          <t>tính chất tạm thời, tính chất nhất thời, tính chất lâm thời</t>
        </is>
      </c>
    </row>
    <row r="22922">
      <c r="A22922" t="inlineStr">
        <is>
          <t>zeitweise</t>
        </is>
      </c>
      <c r="B22922" t="inlineStr"/>
      <c r="C22922" t="inlineStr"/>
      <c r="D22922" t="inlineStr">
        <is>
          <t>thỉnh thoảng, thảng hoặc, từng thời kỳ = zeitweise abwesend +</t>
        </is>
      </c>
    </row>
    <row r="22923">
      <c r="A22923" t="inlineStr">
        <is>
          <t>zelebrieren</t>
        </is>
      </c>
      <c r="B22923" t="inlineStr"/>
      <c r="C22923" t="inlineStr"/>
      <c r="D22923" t="inlineStr">
        <is>
          <t>kỷ niệm, làm lễ kỷ niệm, tán dương, ca tụng</t>
        </is>
      </c>
    </row>
    <row r="22924">
      <c r="A22924" t="inlineStr">
        <is>
          <t>Zelebrierung</t>
        </is>
      </c>
      <c r="B22924" t="inlineStr"/>
      <c r="C22924" t="inlineStr"/>
      <c r="D22924" t="inlineStr">
        <is>
          <t>sự kỷ niệm, lễ kỷ niệm, sự tán dương, sự ca tụng</t>
        </is>
      </c>
    </row>
    <row r="22925">
      <c r="A22925" t="inlineStr">
        <is>
          <t>Zelle</t>
        </is>
      </c>
      <c r="B22925" t="inlineStr"/>
      <c r="C22925" t="inlineStr"/>
      <c r="D22925" t="inlineStr">
        <is>
          <t>quán, rạp, lều, phòng điện thoại công cộng - hộp, thùng, tráp, bao, chỗ ngồi, lô, phòng nhỏ, ô, chòi, điếm, ghế, tủ sắt, két sắt, ông, quà, lều nhỏ, chỗ trú chân, hộp ống lót, cái tát, cái bạt, cây hoàng dương - xà lim, lỗ tổ ong, pin, tế bào, chi bộ, am, túp lều tranh, căn nhà nhỏ, nấm mồ - phòng ngủ nhỏ = die kleine Zelle +</t>
        </is>
      </c>
    </row>
    <row r="22926">
      <c r="A22926" t="inlineStr">
        <is>
          <t>Zellen</t>
        </is>
      </c>
      <c r="B22926" t="inlineStr"/>
      <c r="C22926" t="inlineStr"/>
      <c r="D22926" t="inlineStr">
        <is>
          <t>sự nở to</t>
        </is>
      </c>
    </row>
    <row r="22927">
      <c r="A22927" t="inlineStr">
        <is>
          <t>Zellenlehre</t>
        </is>
      </c>
      <c r="B22927" t="inlineStr"/>
      <c r="C22927" t="inlineStr"/>
      <c r="D22927" t="inlineStr">
        <is>
          <t>tế bào học</t>
        </is>
      </c>
    </row>
    <row r="22928">
      <c r="A22928" t="inlineStr">
        <is>
          <t>zellig</t>
        </is>
      </c>
      <c r="B22928" t="inlineStr"/>
      <c r="C22928" t="inlineStr"/>
      <c r="D22928" t="inlineStr">
        <is>
          <t>tế bào, cấu tạo bằng tế bào, có phòng nhỏ, có ngăn nhỏ, có lỗ hổng, có ô hình mạng</t>
        </is>
      </c>
    </row>
    <row r="22929">
      <c r="A22929" t="inlineStr">
        <is>
          <t>Zellkern</t>
        </is>
      </c>
      <c r="B22929" t="inlineStr"/>
      <c r="C22929" t="inlineStr"/>
      <c r="D22929" t="inlineStr">
        <is>
          <t>tâm, trung tâm &amp; ), nhân, hạch, hạt nhân</t>
        </is>
      </c>
    </row>
    <row r="22930">
      <c r="A22930" t="inlineStr">
        <is>
          <t>Zellkerne</t>
        </is>
      </c>
      <c r="B22930" t="inlineStr"/>
      <c r="C22930" t="inlineStr"/>
      <c r="D22930" t="inlineStr">
        <is>
          <t>tâm, trung tâm &amp; ), nhân, hạch, hạt nhân</t>
        </is>
      </c>
    </row>
    <row r="22931">
      <c r="A22931" t="inlineStr">
        <is>
          <t>Zellophan</t>
        </is>
      </c>
      <c r="B22931" t="inlineStr"/>
      <c r="C22931" t="inlineStr"/>
      <c r="D22931" t="inlineStr">
        <is>
          <t>giấy bóng kính xenlôfan</t>
        </is>
      </c>
    </row>
    <row r="22932">
      <c r="A22932" t="inlineStr">
        <is>
          <t>Zellstoff</t>
        </is>
      </c>
      <c r="B22932" t="inlineStr"/>
      <c r="C22932" t="inlineStr"/>
      <c r="D22932" t="inlineStr">
        <is>
          <t>xenluloza - cơm thịt, tuỷ, lõi cây, cục bột nhão, cục bùn nhão, bột giấy, quặng nghiền nhỏ nhào với nước, số nhiều), tạp chí giật gân</t>
        </is>
      </c>
    </row>
    <row r="22933">
      <c r="A22933" t="inlineStr">
        <is>
          <t>Zelluloid</t>
        </is>
      </c>
      <c r="B22933" t="inlineStr"/>
      <c r="C22933" t="inlineStr"/>
      <c r="D22933" t="inlineStr">
        <is>
          <t>xenluloit</t>
        </is>
      </c>
    </row>
    <row r="22934">
      <c r="A22934" t="inlineStr">
        <is>
          <t>Zelot</t>
        </is>
      </c>
      <c r="B22934" t="inlineStr"/>
      <c r="C22934" t="inlineStr"/>
      <c r="D22934" t="inlineStr">
        <is>
          <t>người cuồng tín, người quá khích</t>
        </is>
      </c>
    </row>
    <row r="22935">
      <c r="A22935" t="inlineStr">
        <is>
          <t>Zeltbahn</t>
        </is>
      </c>
      <c r="B22935" t="inlineStr"/>
      <c r="C22935" t="inlineStr"/>
      <c r="D22935" t="inlineStr">
        <is>
          <t>tấm vải bạt, mái hiên - vải nhựa, vải dầu, mũ bằng vải dầu, thuỷ thủ</t>
        </is>
      </c>
    </row>
    <row r="22936">
      <c r="A22936" t="inlineStr">
        <is>
          <t>Zelte</t>
        </is>
      </c>
      <c r="B22936" t="inlineStr"/>
      <c r="C22936" t="inlineStr"/>
      <c r="D22936" t="inlineStr">
        <is>
          <t>ở tạm thời, che</t>
        </is>
      </c>
    </row>
    <row r="22937">
      <c r="A22937" t="inlineStr">
        <is>
          <t>zelten</t>
        </is>
      </c>
      <c r="B22937" t="inlineStr"/>
      <c r="C22937" t="inlineStr"/>
      <c r="D22937" t="inlineStr">
        <is>
          <t>đóng trại, cắm trại, hạ trại - bỏ trên đảo hoang, lởn vởn, tha thẩn, cắm trại ngoài trời - che lều, làm rạp cho, cắm lều, làm rạp, ở lều, đặt nút gạc, nhồi gạc</t>
        </is>
      </c>
    </row>
    <row r="22938">
      <c r="A22938" t="inlineStr">
        <is>
          <t>Zelter</t>
        </is>
      </c>
      <c r="B22938" t="inlineStr"/>
      <c r="C22938" t="inlineStr"/>
      <c r="D22938" t="inlineStr">
        <is>
          <t>ngựa nhỏ để cho đàn bà cưỡi)</t>
        </is>
      </c>
    </row>
    <row r="22939">
      <c r="A22939" t="inlineStr">
        <is>
          <t>Zelttuch</t>
        </is>
      </c>
      <c r="B22939" t="inlineStr"/>
      <c r="C22939" t="inlineStr"/>
      <c r="D22939" t="inlineStr">
        <is>
          <t>vải bạt, lều, buồm, vải căng để vẽ, bức vẽ</t>
        </is>
      </c>
    </row>
    <row r="22940">
      <c r="A22940" t="inlineStr">
        <is>
          <t>Zement</t>
        </is>
      </c>
      <c r="B22940" t="inlineStr"/>
      <c r="C22940" t="inlineStr"/>
      <c r="D22940" t="inlineStr">
        <is>
          <t>xi-măng, chất gắn, bột hàn răng, xương răng, bột than để luyện sắt, mối liên kết, mối gắn bó</t>
        </is>
      </c>
    </row>
    <row r="22941">
      <c r="A22941" t="inlineStr">
        <is>
          <t>Zementieren</t>
        </is>
      </c>
      <c r="B22941" t="inlineStr"/>
      <c r="C22941" t="inlineStr"/>
      <c r="D22941" t="inlineStr">
        <is>
          <t>sự trát xi-măng, sự xây bằng xi-măng, sự hàn, sự luyện bằng bột than, sự cho thấm cacbon ủ, sự thắt chắc, gắn bó</t>
        </is>
      </c>
    </row>
    <row r="22942">
      <c r="A22942" t="inlineStr">
        <is>
          <t>zementieren</t>
        </is>
      </c>
      <c r="B22942" t="inlineStr"/>
      <c r="C22942" t="inlineStr"/>
      <c r="D22942" t="inlineStr">
        <is>
          <t>trát xi-măng, xây bằng xi-măng, hàn, luyện bằng bột than, cho thấm cacbon ủ, thắt chắc, gắn bó</t>
        </is>
      </c>
    </row>
    <row r="22943">
      <c r="A22943" t="inlineStr">
        <is>
          <t>Zementierung</t>
        </is>
      </c>
      <c r="B22943" t="inlineStr"/>
      <c r="C22943" t="inlineStr"/>
      <c r="D22943" t="inlineStr">
        <is>
          <t>sự trát xi-măng, sự xây bằng xi-măng, sự hàn, sự luyện bằng bột than, sự cho thấm cacbon ủ, sự thắt chắc, gắn bó</t>
        </is>
      </c>
    </row>
    <row r="22944">
      <c r="A22944" t="inlineStr">
        <is>
          <t>Zenit</t>
        </is>
      </c>
      <c r="B22944" t="inlineStr"/>
      <c r="C22944" t="inlineStr"/>
      <c r="D22944" t="inlineStr">
        <is>
          <t>thiên đỉnh, điểm cao nhất, cực điểm, tột đỉnh = im Zenit stehend +</t>
        </is>
      </c>
    </row>
    <row r="22945">
      <c r="A22945" t="inlineStr">
        <is>
          <t>zensieren</t>
        </is>
      </c>
      <c r="B22945" t="inlineStr"/>
      <c r="C22945" t="inlineStr"/>
      <c r="D22945" t="inlineStr">
        <is>
          <t>kiểm duyệt, dạng bị động bị kiểm duyệt cắt đi - sắp, xếp, lựa, phân loại, chia loại, phân hạng, sửa thoai thoải, tăng lên, + up) lai cải tạo, đánh nhạt dần, thay đổi dần dần, sắp xếp theo mức độ tăng - đánh dấu, ghi dấu, cho điểm, ghi điểm, chỉ, bày tỏ, biểu lộ, biểu thị, chứng tỏ, đặc trưng, để ý, chú ý - cải thiện điều kiện vệ sinh, làm vệ sinh - ghi điểm thắng, đạt được, gạch, rạch, khắc, khía, ghi sổ nợ, đánh dấu nợ, ghi, lợi thế, ăn may, soạn cho dàn nhạc, phối dàn nhạc, chỉ trích kịch liệt, đả kích</t>
        </is>
      </c>
    </row>
    <row r="22946">
      <c r="A22946" t="inlineStr">
        <is>
          <t>Zensur</t>
        </is>
      </c>
      <c r="B22946" t="inlineStr"/>
      <c r="C22946" t="inlineStr"/>
      <c r="D22946" t="inlineStr">
        <is>
          <t>cơ quan kiểm duyệt, quyền kiểm duyệt, công tác kiểm duyệt - Grát, cấp bậc, mức, độ, hạng, loại, tầng lớp, điểm, điểm số, lớp, dốc, độ dốc &amp; ), giống súc vật cải tạo - sổ điểm, sổ bán thắng, vết rạch, đường vạch, dấu ghi nợ, bản dàn bè, hai mươi, hàng hai chục, nhiều, lý do, căn cứ, điều may, hành động chơi trội, lời nói áp đảo, những sự thực, những thực tế của hoàn cảnh - những thực tế của cuộc sống = die Zensur +</t>
        </is>
      </c>
    </row>
    <row r="22947">
      <c r="A22947" t="inlineStr">
        <is>
          <t>Zentaur</t>
        </is>
      </c>
      <c r="B22947" t="inlineStr"/>
      <c r="C22947" t="inlineStr"/>
      <c r="D22947" t="inlineStr">
        <is>
          <t>quái vật đầu người, mình ngựa, người ngựa, người cưỡi ngựa giỏi, chòm sao nhân mã, chòm sao người ngựa</t>
        </is>
      </c>
    </row>
    <row r="22948">
      <c r="A22948" t="inlineStr">
        <is>
          <t>Zentigramm</t>
        </is>
      </c>
      <c r="B22948" t="inlineStr"/>
      <c r="C22948" t="inlineStr"/>
      <c r="D22948" t="inlineStr">
        <is>
          <t>xentigam</t>
        </is>
      </c>
    </row>
    <row r="22949">
      <c r="A22949" t="inlineStr">
        <is>
          <t>Zentimeter</t>
        </is>
      </c>
      <c r="B22949" t="inlineStr"/>
      <c r="C22949" t="inlineStr"/>
      <c r="D22949" t="inlineStr">
        <is>
          <t>xentimet - = bis auf den Zentimeter +</t>
        </is>
      </c>
    </row>
    <row r="22950">
      <c r="A22950" t="inlineStr">
        <is>
          <t>zentral</t>
        </is>
      </c>
      <c r="B22950" t="inlineStr"/>
      <c r="C22950" t="inlineStr"/>
      <c r="D22950" t="inlineStr">
        <is>
          <t>ở giữa, ở trung tâm, trung ương, chính, chủ yếu, trung tâm - - chỗ chính giữa tung tâm, trung khu thần kinh - = nicht zentral +</t>
        </is>
      </c>
    </row>
    <row r="22951">
      <c r="A22951" t="inlineStr">
        <is>
          <t>Zentrale</t>
        </is>
      </c>
      <c r="B22951" t="inlineStr"/>
      <c r="C22951" t="inlineStr"/>
      <c r="D22951" t="inlineStr">
        <is>
          <t>sự chỉ huy, tổng hành dinh</t>
        </is>
      </c>
    </row>
    <row r="22952">
      <c r="A22952" t="inlineStr">
        <is>
          <t>zentralisieren</t>
        </is>
      </c>
      <c r="B22952" t="inlineStr"/>
      <c r="C22952" t="inlineStr"/>
      <c r="D22952" t="inlineStr">
        <is>
          <t>tập trung, quy về trung ương</t>
        </is>
      </c>
    </row>
    <row r="22953">
      <c r="A22953" t="inlineStr">
        <is>
          <t>Zentralisierung</t>
        </is>
      </c>
      <c r="B22953" t="inlineStr"/>
      <c r="C22953" t="inlineStr"/>
      <c r="D22953" t="inlineStr">
        <is>
          <t>sự tập trung, sự tập quyền trung ương</t>
        </is>
      </c>
    </row>
    <row r="22954">
      <c r="A22954" t="inlineStr">
        <is>
          <t>zentrieren</t>
        </is>
      </c>
      <c r="B22954" t="inlineStr"/>
      <c r="C22954" t="inlineStr"/>
      <c r="D22954" t="inlineStr">
        <is>
          <t>đặt vào giữa, để vào giữa, tập trung vào, xoáy quanh, đá vào giữa, tìm tâm = zentrieren +</t>
        </is>
      </c>
    </row>
    <row r="22955">
      <c r="A22955" t="inlineStr">
        <is>
          <t>zentrifugal</t>
        </is>
      </c>
      <c r="B22955" t="inlineStr"/>
      <c r="C22955" t="inlineStr"/>
      <c r="D22955" t="inlineStr">
        <is>
          <t>ly tâm</t>
        </is>
      </c>
    </row>
    <row r="22956">
      <c r="A22956" t="inlineStr">
        <is>
          <t>Zentrifugal-</t>
        </is>
      </c>
      <c r="B22956" t="inlineStr"/>
      <c r="C22956" t="inlineStr"/>
      <c r="D22956" t="inlineStr">
        <is>
          <t>ly tâm</t>
        </is>
      </c>
    </row>
    <row r="22957">
      <c r="A22957" t="inlineStr">
        <is>
          <t>Zentrifuge</t>
        </is>
      </c>
      <c r="B22957" t="inlineStr"/>
      <c r="C22957" t="inlineStr"/>
      <c r="D22957" t="inlineStr">
        <is>
          <t>máy ly tâm - người chia ra, người tách ra, máy gạn kem, máy tách, chất tách</t>
        </is>
      </c>
    </row>
    <row r="22958">
      <c r="A22958" t="inlineStr">
        <is>
          <t>zentripetal</t>
        </is>
      </c>
      <c r="B22958" t="inlineStr"/>
      <c r="C22958" t="inlineStr"/>
      <c r="D22958" t="inlineStr">
        <is>
          <t>hướng tâm</t>
        </is>
      </c>
    </row>
    <row r="22959">
      <c r="A22959" t="inlineStr">
        <is>
          <t>zentrisch</t>
        </is>
      </c>
      <c r="B22959" t="inlineStr"/>
      <c r="C22959" t="inlineStr"/>
      <c r="D22959" t="inlineStr">
        <is>
          <t>chỗ chính giữa tung tâm, ở giữa, ở trung tâm, trung khu thần kinh</t>
        </is>
      </c>
    </row>
    <row r="22960">
      <c r="A22960" t="inlineStr">
        <is>
          <t>Zentrum</t>
        </is>
      </c>
      <c r="B22960" t="inlineStr"/>
      <c r="C22960" t="inlineStr"/>
      <c r="D22960" t="inlineStr">
        <is>
          <t>điểm giữa, tâm, trung tâm, trung khu, trung ương, nhân vật trung tâm, trung phong, phái giữa, đạo trung quân, mẫu, dưỡng, khung tò vò, khung bán nguyệt - mắt, con mắt, lỗ, vòng, thòng lọng, vòng mắt, sự nhìn, thị giác, cách nhìn, sự đánh giá, sự chú ý, sự theo dõi, sự sáng suốt - trục bánh xe, moayơ, hubby - rốn = zum Zentrum gerichtet + = das agrochemische Zentrum + = das polytechnische Zentrum +</t>
        </is>
      </c>
    </row>
    <row r="22961">
      <c r="A22961" t="inlineStr">
        <is>
          <t>Zephir</t>
        </is>
      </c>
      <c r="B22961" t="inlineStr"/>
      <c r="C22961" t="inlineStr"/>
      <c r="D22961" t="inlineStr">
        <is>
          <t>gió tây, gió mát, gió hiu hiu, gió nhẹ, vải xêfia, áo thể thao, áo vận động viên</t>
        </is>
      </c>
    </row>
    <row r="22962">
      <c r="A22962" t="inlineStr">
        <is>
          <t>Zeppelin</t>
        </is>
      </c>
      <c r="B22962" t="inlineStr"/>
      <c r="C22962" t="inlineStr"/>
      <c r="D22962" t="inlineStr">
        <is>
          <t>của Zeppelin - khí cầu zepơlin</t>
        </is>
      </c>
    </row>
    <row r="22963">
      <c r="A22963" t="inlineStr">
        <is>
          <t>Zepter</t>
        </is>
      </c>
      <c r="B22963" t="inlineStr"/>
      <c r="C22963" t="inlineStr"/>
      <c r="D22963" t="inlineStr">
        <is>
          <t>gậy quyền, quyền trượng, ngôi vua, quyền vua = das Zepter schwingen +</t>
        </is>
      </c>
    </row>
    <row r="22964">
      <c r="A22964" t="inlineStr">
        <is>
          <t>Zerbrechen</t>
        </is>
      </c>
      <c r="B22964" t="inlineStr"/>
      <c r="C22964" t="inlineStr"/>
      <c r="D22964" t="inlineStr">
        <is>
          <t>chỗ nứt, đoạn nứt, đoạn vỡ, đồ vật bị vỡ, tiền bồi thường hàng bị vỡ, sự đứt sợi</t>
        </is>
      </c>
    </row>
    <row r="22965">
      <c r="A22965" t="inlineStr">
        <is>
          <t>zerbrechen</t>
        </is>
      </c>
      <c r="B22965" t="inlineStr"/>
      <c r="C22965" t="inlineStr"/>
      <c r="D22965" t="inlineStr">
        <is>
          <t>rơi vỡ loảng xoảng, dổ ầm xuống, đâm sầm xuống, đâm sầm vào, phá sản, phá tan tành, phá vụn, lẻn vào không có giấy mời, lẻn vào không có vé - - run, rùng mình, đập vỡ, đánh vỡ, vỡ - táp, đớp, bật tách tách, quất vun vút, bẻ gãy tách, đóng tách, thả, bò, bắn, chụp nhanh, nhặt vội, nắm lấy, ngắt lời, cắn, nói cáu kỉnh, cắn cảu, gãy tách, nổ, chộp lấy = zerbrechen +</t>
        </is>
      </c>
    </row>
    <row r="22966">
      <c r="A22966" t="inlineStr">
        <is>
          <t>zerbrechlich</t>
        </is>
      </c>
      <c r="B22966" t="inlineStr"/>
      <c r="C22966" t="inlineStr"/>
      <c r="D22966" t="inlineStr">
        <is>
          <t>dễ vỡ, dễ gãy, có thể bẻ gãy, có thể đập vỡ - giòn - dễ gây, dễ hỏng, mỏng mảnh, mỏng manh &amp; ), yếu ớt, mảnh dẻ - yếu đuối, ẻo lả, nhu nhược, bạc nhược, dễ bị cám dỗ, tạm bợ, mỏng manh, không trinh tiết</t>
        </is>
      </c>
    </row>
    <row r="22967">
      <c r="A22967" t="inlineStr">
        <is>
          <t>Zerbrechlichkeit</t>
        </is>
      </c>
      <c r="B22967" t="inlineStr"/>
      <c r="C22967" t="inlineStr"/>
      <c r="D22967" t="inlineStr">
        <is>
          <t>tính dễ vỡ, tính dễ gãy, tính dễ hỏng, tính mỏng mảnh, tính mỏng manh, sự yếu ớt, sự mảnh dẻ - tình trạng dễ vỡ, tình trạng yếu đuối, tình trạng ẻo lả, tính nhu nhược, tính bạc nhược, tính dễ bị cám dỗ, điểm yếu, nhược điểm</t>
        </is>
      </c>
    </row>
    <row r="22968">
      <c r="A22968" t="inlineStr">
        <is>
          <t>zerbrochen</t>
        </is>
      </c>
      <c r="B22968" t="inlineStr"/>
      <c r="C22968" t="inlineStr"/>
      <c r="D22968" t="inlineStr">
        <is>
          <t>bị tiêu rồi, bị khử rồi, bị phăng teo rồi, bị phá sạch rồi</t>
        </is>
      </c>
    </row>
    <row r="22969">
      <c r="A22969" t="inlineStr">
        <is>
          <t>Zeremonie</t>
        </is>
      </c>
      <c r="B22969" t="inlineStr"/>
      <c r="C22969" t="inlineStr"/>
      <c r="D22969" t="inlineStr">
        <is>
          <t>nghi thức, nghi lễ, sự khách sáo, sự kiểu cách - chức năng, số nhiều) nhiệm vụ, trách nhiệm, buổi lễ, buổi họp mặt chính thức, buổi họp mặt quan trọng, hàm, hàm số, chức</t>
        </is>
      </c>
    </row>
    <row r="22970">
      <c r="A22970" t="inlineStr">
        <is>
          <t>Zeremoniell</t>
        </is>
      </c>
      <c r="B22970" t="inlineStr"/>
      <c r="C22970" t="inlineStr"/>
      <c r="D22970" t="inlineStr">
        <is>
          <t>nghi lễ, nghi thức, sự tuân theo nghi thức</t>
        </is>
      </c>
    </row>
    <row r="22971">
      <c r="A22971" t="inlineStr">
        <is>
          <t>zeremoniell</t>
        </is>
      </c>
      <c r="B22971" t="inlineStr"/>
      <c r="C22971" t="inlineStr"/>
      <c r="D22971" t="inlineStr">
        <is>
          <t>thuộc nghi lễ, thuộc nghi thức, để dùng trong cuộc lễ - hình thức, theo nghi lễ, theo thể thức, theo nghi thức, theo thủ tục, trang trọng, đúng lễ thói, đúng luật lệ, ngay hàng thẳng lối, chiếu lệ có tính chất hình thức, câu nệ hình thức - máy móc, kiểu cách, khó tính, chính thức, thuộc bản chất</t>
        </is>
      </c>
    </row>
    <row r="22972">
      <c r="A22972" t="inlineStr">
        <is>
          <t>Zerfall</t>
        </is>
      </c>
      <c r="B22972" t="inlineStr"/>
      <c r="C22972" t="inlineStr"/>
      <c r="D22972" t="inlineStr">
        <is>
          <t>suy tàn, suy sụp, sa sút, hư nát, đổ nát, mục nát, sự suy nhược, thối rữa, sâu, mục, rã, phân rã, làm sâu, làm mục nát</t>
        </is>
      </c>
    </row>
    <row r="22973">
      <c r="A22973" t="inlineStr">
        <is>
          <t>zerfallen</t>
        </is>
      </c>
      <c r="B22973" t="inlineStr"/>
      <c r="C22973" t="inlineStr"/>
      <c r="D22973">
        <f> zerfallen + = zerfallen + = zerfallen + = zerfallen +</f>
        <v/>
      </c>
    </row>
    <row r="22974">
      <c r="A22974" t="inlineStr">
        <is>
          <t>zerfetzen</t>
        </is>
      </c>
      <c r="B22974" t="inlineStr"/>
      <c r="C22974" t="inlineStr"/>
      <c r="D22974" t="inlineStr">
        <is>
          <t>làm cho mệt rã rời, làm kiệt sức, làm rách tả tơi, mệt rã rời, kiệt sức, rách tả tơi - cán là, xé, cắt xơ ra, làm nham nhở, làm sứt sẹo, làm hư, làm hỏng, làm xấu đi, làm mất hay, đọc sai, đọc trệch - cắt thành miếng nhỏ, xé thành mảnh nhỏ - rạch, cắt, khía, hạ, cắt bớt, quất, quật, đánh, đả kích, đập tơi bời, chặt để làm đống cây cản</t>
        </is>
      </c>
    </row>
    <row r="22975">
      <c r="A22975" t="inlineStr">
        <is>
          <t>zerfetzt</t>
        </is>
      </c>
      <c r="B22975" t="inlineStr"/>
      <c r="C22975" t="inlineStr"/>
      <c r="D22975" t="inlineStr">
        <is>
          <t>rách tã, rách tả tơi, rách rưới, bù xù, bờm xờm, dựng ngược cả lên, gồ ghề, lởm chởm, tả tơi, rời rạc, không đều - rách nát, bị xé vụn, ăn mặc rách rưới</t>
        </is>
      </c>
    </row>
    <row r="22976">
      <c r="A22976" t="inlineStr">
        <is>
          <t>zerfleischen</t>
        </is>
      </c>
      <c r="B22976" t="inlineStr"/>
      <c r="C22976" t="inlineStr"/>
      <c r="D22976" t="inlineStr">
        <is>
          <t>xé, xé rách, làm tan nát, làm đau</t>
        </is>
      </c>
    </row>
    <row r="22977">
      <c r="A22977" t="inlineStr">
        <is>
          <t>Zerfleischung</t>
        </is>
      </c>
      <c r="B22977" t="inlineStr"/>
      <c r="C22977" t="inlineStr"/>
      <c r="D22977" t="inlineStr">
        <is>
          <t>sự xé rách, vết rách</t>
        </is>
      </c>
    </row>
    <row r="22978">
      <c r="A22978" t="inlineStr">
        <is>
          <t>Zerfressen</t>
        </is>
      </c>
      <c r="B22978" t="inlineStr"/>
      <c r="C22978" t="inlineStr"/>
      <c r="D22978" t="inlineStr">
        <is>
          <t>sự xói mòn, sự ăn mòn</t>
        </is>
      </c>
    </row>
    <row r="22979">
      <c r="A22979" t="inlineStr">
        <is>
          <t>zerfressen</t>
        </is>
      </c>
      <c r="B22979" t="inlineStr"/>
      <c r="C22979" t="inlineStr"/>
      <c r="D22979" t="inlineStr">
        <is>
          <t>cắn, ngoạm, châm đốt, đâm vào, làm đau, làm nhột, ăn mòn, làm cay tê, cắn câu, ), bám chắt, ăn sâu, bắt vào, lừa bịp - làm loét, làm thối mục, hư, đổ đốn, thối nát - gặm mòn &amp; ), mòn dần, ruỗng ra - ăn, ăn cơm, ăn thủng, làm hỏng, nấu cơm - xói mòn - trang trí bằng hoa văn chữ triện, quấy rầy, làm phiền, làm bực bội, buồn phiền làm hao tổn, gặm, nhấm, làm lăn tăn, làm gợn, phiền muộn, buồn phiền, bực dọc, băn khoăn, bứt rứt - bị gặm, bị nhấm, bị ăn mòn, lăn tăn, gợn, dập dờn - cào, giày vò, day dứt = zerfressen +</t>
        </is>
      </c>
    </row>
    <row r="22980">
      <c r="A22980" t="inlineStr">
        <is>
          <t>zergehen</t>
        </is>
      </c>
      <c r="B22980" t="inlineStr"/>
      <c r="C22980" t="inlineStr"/>
      <c r="D22980">
        <f> zergehen +</f>
        <v/>
      </c>
    </row>
    <row r="22981">
      <c r="A22981" t="inlineStr">
        <is>
          <t>Zergliederer</t>
        </is>
      </c>
      <c r="B22981" t="inlineStr"/>
      <c r="C22981" t="inlineStr"/>
      <c r="D22981" t="inlineStr">
        <is>
          <t>người mổ xe, người giải phẫu</t>
        </is>
      </c>
    </row>
    <row r="22982">
      <c r="A22982" t="inlineStr">
        <is>
          <t>zergliedern</t>
        </is>
      </c>
      <c r="B22982" t="inlineStr"/>
      <c r="C22982" t="inlineStr"/>
      <c r="D22982" t="inlineStr">
        <is>
          <t>mổ xẻ, giải phẫu, phân tích - phân ly, phân huỷ, làm thối nát, làm mủn, làm mục rữa, thối rữa, mục rữa - chặt chân tay, chia cắt - cắt ra từng mảnh, chặt ra từng khúc, phân tích kỹ, khảo sát tỉ mỉ, phê phán từng li từng tí - phân tích ngữ pháp = zergliedern +</t>
        </is>
      </c>
    </row>
    <row r="22983">
      <c r="A22983" t="inlineStr">
        <is>
          <t>Zergliederung</t>
        </is>
      </c>
      <c r="B22983" t="inlineStr"/>
      <c r="C22983" t="inlineStr"/>
      <c r="D22983" t="inlineStr">
        <is>
          <t>sự phân tích, phép phân tích, giải tích - thuật mổ xẻ, khoa giải phẫu, bộ xương, xác ướp, người gầy giơ xương - sự cắt ra từng mảnh, sự chặt ra từng khúc, sự mổ xẻ, sự giải phẫu, sự phân tích kỹ, sự khảo sát tỉ mỉ, sự phê phán từng li từng tí = die kritische Zergliederung +</t>
        </is>
      </c>
    </row>
    <row r="22984">
      <c r="A22984" t="inlineStr">
        <is>
          <t>Zerhacken</t>
        </is>
      </c>
      <c r="B22984" t="inlineStr"/>
      <c r="C22984" t="inlineStr"/>
      <c r="D22984" t="inlineStr">
        <is>
          <t>chap, vật bổ ra, miếng chặt ra, nhát chặt, nhát bổ, sự cúp bóng, miếng thịt sườn, rơm băm nhỏ, mặt nước gợn sóng, gió trở thình lình, sóng vỗ bập bềnh, phay, giấy phép, giấy đăng ký - giấy chứng nhận, giây thông hành, giấy hộ chiếu, Anh-Ân, of the first chop hạng nhất</t>
        </is>
      </c>
    </row>
    <row r="22985">
      <c r="A22985" t="inlineStr">
        <is>
          <t>zerhacken</t>
        </is>
      </c>
      <c r="B22985" t="inlineStr"/>
      <c r="C22985" t="inlineStr"/>
      <c r="D22985" t="inlineStr">
        <is>
          <t>chặt, đốn, bổ, chẻ, nói đứt đoạn, nói nhát gừng, chặt nhỏ, băm nhỏ, thay đổi luôn luôn, dao động, không kiến định, đổi chiều thình lình, trở thình lình, vỗ bập bềnh - đẽo, chém, chặt mạnh, đá vào ống chân, ho khan, làm thành nhàm, thuê, cưỡi, cưỡi ngựa, dùng ngựa thuê, đánh xe ngựa thuê - băm, làm hỏng, làm rối tinh lên - thái nhỏ, cắt nhỏ, nói õng ẹo, đi đứng õng ẹo, nói uốn éo</t>
        </is>
      </c>
    </row>
    <row r="22986">
      <c r="A22986" t="inlineStr">
        <is>
          <t>Zerhacker</t>
        </is>
      </c>
      <c r="B22986" t="inlineStr"/>
      <c r="C22986" t="inlineStr"/>
      <c r="D22986" t="inlineStr">
        <is>
          <t>người chặt, người đốn, người bổ, người chẻ, dao pha, dao bầu, người soát vé, người bấm vé, cái ngắt điện, răng, máy bay lên thẳng = der Zerhacker +</t>
        </is>
      </c>
    </row>
    <row r="22987">
      <c r="A22987" t="inlineStr">
        <is>
          <t>Zerkleinern</t>
        </is>
      </c>
      <c r="B22987" t="inlineStr"/>
      <c r="C22987" t="inlineStr"/>
      <c r="D22987" t="inlineStr">
        <is>
          <t>sự tán nhỏ, sự nghiền nhỏ, sự chia nhỏ</t>
        </is>
      </c>
    </row>
    <row r="22988">
      <c r="A22988" t="inlineStr">
        <is>
          <t>zerkleinern</t>
        </is>
      </c>
      <c r="B22988" t="inlineStr"/>
      <c r="C22988" t="inlineStr"/>
      <c r="D22988" t="inlineStr">
        <is>
          <t>tán nhỏ, nghiền nhỏ, chia nhỏ - làm tan rã, làm rã ra, nghiền, phân huỷ, tan rã, rã ra - nghiến thành hột nhỏ, làm nổi hột, sơn già vân, nhuộm màu bền, thuộc thành da sần, cạo sạch lông, kết thành hạt - băm, thái nhỏ, cắt nhỏ, nói õng ẹo, đi đứng õng ẹo, nói uốn éo</t>
        </is>
      </c>
    </row>
    <row r="22989">
      <c r="A22989" t="inlineStr">
        <is>
          <t>zerknallen</t>
        </is>
      </c>
      <c r="B22989" t="inlineStr"/>
      <c r="C22989" t="inlineStr"/>
      <c r="D22989" t="inlineStr">
        <is>
          <t>làm nổ</t>
        </is>
      </c>
    </row>
    <row r="22990">
      <c r="A22990" t="inlineStr">
        <is>
          <t>zerknirscht</t>
        </is>
      </c>
      <c r="B22990" t="inlineStr"/>
      <c r="C22990" t="inlineStr"/>
      <c r="D22990" t="inlineStr">
        <is>
          <t>làm cho hối hận, làm cho ăn năn, ăn năn, hối hận - hối lỗi, tỏ rõ sự hối lỗi</t>
        </is>
      </c>
    </row>
    <row r="22991">
      <c r="A22991" t="inlineStr">
        <is>
          <t>Zerknirschung</t>
        </is>
      </c>
      <c r="B22991" t="inlineStr"/>
      <c r="C22991" t="inlineStr"/>
      <c r="D22991" t="inlineStr">
        <is>
          <t>sự ăn năn, sự hối hận, sự hối lỗi - sự sám hối</t>
        </is>
      </c>
    </row>
    <row r="22992">
      <c r="A22992" t="inlineStr">
        <is>
          <t>zerknittern</t>
        </is>
      </c>
      <c r="B22992" t="inlineStr"/>
      <c r="C22992" t="inlineStr"/>
      <c r="D22992" t="inlineStr">
        <is>
          <t>vò nhàu, vò nát, bóp, nắm, nhàu, đánh bại, bị nhàu, nát, gãy gục, sụp đổ, ngã gục - ép, vắt, nghiến, đè nát, đè bẹp, nhồi nhét, ấn, xô đẩy, tiêu diệt, diệt, dẹp tan, làm tiêu tan, làm nhàu nát, uống cạn, chen, chen chúc, nhàu nát - làm nhàu, làm nhăn, , làm rối</t>
        </is>
      </c>
    </row>
    <row r="22993">
      <c r="A22993" t="inlineStr">
        <is>
          <t>zerknittert</t>
        </is>
      </c>
      <c r="B22993" t="inlineStr"/>
      <c r="C22993" t="inlineStr"/>
      <c r="D22993" t="inlineStr">
        <is>
          <t>nhăn, nhàu, quanh co, uốn khúc</t>
        </is>
      </c>
    </row>
    <row r="22994">
      <c r="A22994" t="inlineStr">
        <is>
          <t>zerkratzen</t>
        </is>
      </c>
      <c r="B22994" t="inlineStr"/>
      <c r="C22994" t="inlineStr"/>
      <c r="D22994" t="inlineStr">
        <is>
          <t>quắp, quào, cào, xé, gãi, móc vào, bám lấy, vồ, chụp bằng móng, ra khơi, ra khỏi bến cảng - giũa, cạo, nạo, làm sướt, làm khé, làm phật lòng, gây cảm giác khó chịu, làm bực tức, kêu ken két, kêu cọt kẹt, kêu cò ke - ghi điểm thắng, đạt được, gạch, rạch, khắc, khía, ghi sổ nợ, đánh dấu nợ, ghi, lợi thế, ăn may, soạn cho dàn nhạc, phối dàn nhạc, chỉ trích kịch liệt, đả kích - làm xước da, thảo luận qua loa, bàn sơ qua, nạo kèn kẹt, quẹt, + out) gạch xoá đi, viết nguệch ngoạc, bới, tìm, dành dụm, tằn tiện, xoá tên, xoá sổ, rút tên khỏi danh sách, rút lui</t>
        </is>
      </c>
    </row>
    <row r="22995">
      <c r="A22995" t="inlineStr">
        <is>
          <t>zerlegbar</t>
        </is>
      </c>
      <c r="B22995" t="inlineStr"/>
      <c r="C22995" t="inlineStr"/>
      <c r="D22995" t="inlineStr">
        <is>
          <t>có thể phân tích được, có thể phân huỷ được, có thể phân ly được, có thể thối nát được, có thể mục rữa được = nicht zerlegbar +</t>
        </is>
      </c>
    </row>
    <row r="22996">
      <c r="A22996" t="inlineStr">
        <is>
          <t>zerlegen</t>
        </is>
      </c>
      <c r="B22996" t="inlineStr"/>
      <c r="C22996" t="inlineStr"/>
      <c r="D22996" t="inlineStr">
        <is>
          <t>phân tích, giải tích - - mổ xẻ, giải phẫu - - khắc, tạc, chạm, đục, tạo, tạo thành, cắt, lạng, cắt thành, trang trí bằng hình cắt khoét - phân ly, phân huỷ, làm thối nát, làm mủn, làm mục rữa, thối rữa, mục rữa - tháo ra, tháo rời - làm rời ra, tách rời ra, phân cách ra - tháo rời ra, tháo rời khớp nối ra, làm trật khớp - dỡ hết vật che đậy, lột bỏ vật phủ ngoài, tháo dỡ hết các thứ trang bị, tháo dỡ, phá huỷ, triệt phá - chặt chân tay, chia cắt - cắt ra từng mảnh, chặt ra từng khúc, phân tích kỹ, khảo sát tỉ mỉ, phê phán từng li từng tí - kiên quyết, quyết định, giải quyết, phân giải, chuyển, tiêu độc, tiêu tan, chuyển sang thuận tai, giải = zerlegen +</t>
        </is>
      </c>
    </row>
    <row r="22997">
      <c r="A22997" t="inlineStr">
        <is>
          <t>Zerlegung</t>
        </is>
      </c>
      <c r="B22997" t="inlineStr"/>
      <c r="C22997" t="inlineStr"/>
      <c r="D22997" t="inlineStr">
        <is>
          <t>sự phân tích, phép phân tích, giải tích - sự phân ly, sự phân huỷ, sự thối rữa, sự làm mục rữa - sự cắt ra từng mảnh, sự chặt ra từng khúc, sự mổ xẻ, sự giải phẫu, sự phân tích kỹ, sự khảo sát tỉ mỉ, sự phê phán từng li từng tí - nghị quyết, sự cương quyết, sự kiên quyết, sự quyết tâm, quyết định, ý định kiên quyết, sự giải quyết, sự dung giải, sự chuyển, sự tiêu độc, sự tiêu tan, sự chuyển sang thuận tai - sự thay thế hai âm tiết ngắn bằng một âm tiết dài, cách giải, sự giải</t>
        </is>
      </c>
    </row>
    <row r="22998">
      <c r="A22998" t="inlineStr">
        <is>
          <t>zerlumpt</t>
        </is>
      </c>
      <c r="B22998" t="inlineStr"/>
      <c r="C22998" t="inlineStr"/>
      <c r="D22998" t="inlineStr">
        <is>
          <t>rách tã, rách tả tơi, rách rưới, bù xù, bờm xờm, dựng ngược cả lên, gồ ghề, lởm chởm, tả tơi, rời rạc, không đều - rách nát, bị xé vụn, ăn mặc rách rưới</t>
        </is>
      </c>
    </row>
    <row r="22999">
      <c r="A22999" t="inlineStr">
        <is>
          <t>Zerlumptheit</t>
        </is>
      </c>
      <c r="B22999" t="inlineStr"/>
      <c r="C22999" t="inlineStr"/>
      <c r="D22999" t="inlineStr">
        <is>
          <t>tình trạng tả tơi, tình cảnh rách rưới, tình trạng bù xù, tình trạng lởm chởm, tính chất rời rạc</t>
        </is>
      </c>
    </row>
    <row r="23000">
      <c r="A23000" t="inlineStr">
        <is>
          <t>zermahlbar</t>
        </is>
      </c>
      <c r="B23000" t="inlineStr"/>
      <c r="C23000" t="inlineStr"/>
      <c r="D23000" t="inlineStr">
        <is>
          <t>có thể tán thành bột, có thể phun thành bột, có thể phun thành bụi, có thể đập vụn tan thành</t>
        </is>
      </c>
    </row>
    <row r="23001">
      <c r="A23001" t="inlineStr">
        <is>
          <t>zermahlen</t>
        </is>
      </c>
      <c r="B23001" t="inlineStr"/>
      <c r="C23001" t="inlineStr"/>
      <c r="D23001" t="inlineStr">
        <is>
          <t>xay, tán, nghiền, mài, giũa, xát, đàn áp, áp bức, đè nén, quay cối xay cà phê, bắt làm việc cật lực, nhồi nhét - tán thành bột, giã nhỏ như cám, phun bụi nước, đạp vụn tan thành, phá huỷ hoàn toàn, bị đạp vụn tan tành, nát vụn như cám, thành bụi</t>
        </is>
      </c>
    </row>
    <row r="23002">
      <c r="A23002" t="inlineStr">
        <is>
          <t>zermahlend</t>
        </is>
      </c>
      <c r="B23002" t="inlineStr"/>
      <c r="C23002" t="inlineStr"/>
      <c r="D23002" t="inlineStr">
        <is>
          <t>răng hàm, để nghiến, phân tử gam</t>
        </is>
      </c>
    </row>
    <row r="23003">
      <c r="A23003" t="inlineStr">
        <is>
          <t>zermalmen</t>
        </is>
      </c>
      <c r="B23003" t="inlineStr"/>
      <c r="C23003" t="inlineStr"/>
      <c r="D23003" t="inlineStr">
        <is>
          <t>làm thâm tím, làm cho thâm lại, làm méo mó, làm sứt sẹo, tán, giã, thâm tím lại, thâm lại - nhai, gặm, nghiến kêu răng rắc, làm kêu lạo xạo, kêu răng rắc, kêu lạo xạo, giẫm chân lên lạo xạo, bước đi lạo xạo - xay, nghiền, mài, giũa, xát, đàn áp, áp bức, đè nén, quay cối xay cà phê, bắt làm việc cật lực, nhồi nhét - kiểm tra trọng lượng tiền đồng theo trọng lượng đồng bảng Anh, nhốt vào bãi rào, nhốt vào trại giam, nện, thụi, thoi, đánh đập, giâ, đập thình lình, nện vào, giã vào, nã oàng oàng vào - chạy uỳnh uỵch, đi uỳnh uỵch - nghiền nhão ra, lấy phần ruột, xay vỏ, nhão bét ra - huỷ bỏ, bác đi, dập tắt, dẹp yên</t>
        </is>
      </c>
    </row>
    <row r="23004">
      <c r="A23004" t="inlineStr">
        <is>
          <t>zermalmend</t>
        </is>
      </c>
      <c r="B23004" t="inlineStr"/>
      <c r="C23004" t="inlineStr"/>
      <c r="D23004" t="inlineStr">
        <is>
          <t>răng hàm, để nghiến, phân tử gam</t>
        </is>
      </c>
    </row>
    <row r="23005">
      <c r="A23005" t="inlineStr">
        <is>
          <t>zernagen</t>
        </is>
      </c>
      <c r="B23005" t="inlineStr"/>
      <c r="C23005" t="inlineStr"/>
      <c r="D23005" t="inlineStr">
        <is>
          <t>gặm mòn &amp; ), mòn dần, ruỗng ra - ăn, ăn cơm, ăn mòn, ăn thủng, làm hỏng, nấu cơm - trang trí bằng hoa văn chữ triện, quấy rầy, làm phiền, làm bực bội, buồn phiền làm hao tổn, gặm, nhấm, làm lăn tăn, làm gợn, phiền muộn, buồn phiền, bực dọc, băn khoăn, bứt rứt - bị gặm, bị nhấm, bị ăn mòn, lăn tăn, gợn, dập dờn</t>
        </is>
      </c>
    </row>
    <row r="23006">
      <c r="A23006" t="inlineStr">
        <is>
          <t>zerplatzen</t>
        </is>
      </c>
      <c r="B23006" t="inlineStr"/>
      <c r="C23006" t="inlineStr"/>
      <c r="D23006" t="inlineStr">
        <is>
          <t>nổ, nổ tung, vỡ, vỡ tung ra, nhú, nở, đầy ních, tràn đầy, nóng lòng háo hức, làm nổ tung ra, làm bật tung ra, làm rách tung ra, làm vỡ tung ra, xông, xộc, vọt, đột nhiên xuất hiện</t>
        </is>
      </c>
    </row>
    <row r="23007">
      <c r="A23007" t="inlineStr">
        <is>
          <t>zerquetschen</t>
        </is>
      </c>
      <c r="B23007" t="inlineStr"/>
      <c r="C23007" t="inlineStr"/>
      <c r="D23007" t="inlineStr">
        <is>
          <t>ép, vắt, nghiến, đè nát, đè bẹp, nhồi nhét, ấn, xô đẩy, tiêu diệt, diệt, dẹp tan, làm tiêu tan, vò nhàu, làm nhàu nát, uống cạn, chen, chen chúc, nhàu nát - ép chặt, kẹp chặt, + into) ấn vào, tọng vào, nhồi chặt, làm tắc nghẽn, làm mắc kẹt, kẹt chặt, hãm kẹt lại, chêm, chèn, phá, làm nhiễu, bị chêm chặt, mắc kẹt, bị ép chặt, bị xếp chật ních - bị nhồi chặt, ứng tác, ứng tấu - ngâm vào nước nóng, trộn để nấu, nghiền, bóp nát, làm cho mê mình, làm cho phải lòng mình - nén, nén chặt, bẻ lại làm phải cứng họng, bóp chết, đàn áp, bị ép, bị nén</t>
        </is>
      </c>
    </row>
    <row r="23008">
      <c r="A23008" t="inlineStr">
        <is>
          <t>zerreibbar</t>
        </is>
      </c>
      <c r="B23008" t="inlineStr"/>
      <c r="C23008" t="inlineStr"/>
      <c r="D23008" t="inlineStr">
        <is>
          <t>đầy bột, đầy bụi, như bột, dạng bột, có thể tán thành bột</t>
        </is>
      </c>
    </row>
    <row r="23009">
      <c r="A23009" t="inlineStr">
        <is>
          <t>Zerreibbarkeit</t>
        </is>
      </c>
      <c r="B23009" t="inlineStr"/>
      <c r="C23009" t="inlineStr"/>
      <c r="D23009" t="inlineStr">
        <is>
          <t>tính bở, tính dễ vụn</t>
        </is>
      </c>
    </row>
    <row r="23010">
      <c r="A23010" t="inlineStr">
        <is>
          <t>Zerreiben</t>
        </is>
      </c>
      <c r="B23010" t="inlineStr"/>
      <c r="C23010" t="inlineStr"/>
      <c r="D23010" t="inlineStr">
        <is>
          <t>sự nghiền, sự tán nhỏ, bột nghiền</t>
        </is>
      </c>
    </row>
    <row r="23011">
      <c r="A23011" t="inlineStr">
        <is>
          <t>zerreiben</t>
        </is>
      </c>
      <c r="B23011" t="inlineStr"/>
      <c r="C23011" t="inlineStr"/>
      <c r="D23011" t="inlineStr">
        <is>
          <t>làm thâm tím, làm cho thâm lại, làm méo mó, làm sứt sẹo, tán, giã, thâm tím lại, thâm lại = zerreiben +</t>
        </is>
      </c>
    </row>
    <row r="23012">
      <c r="A23012" t="inlineStr">
        <is>
          <t>Zerren</t>
        </is>
      </c>
      <c r="B23012" t="inlineStr"/>
      <c r="C23012" t="inlineStr"/>
      <c r="D23012" t="inlineStr">
        <is>
          <t>giun cát lugworm), lá buồm hình thang lugsail), tai, vành tai, quai, cái cam, giá đỡ, giá treo, vấu lồi, sự kéo lê, sự kéo mạnh, sự lôi, sự làm cao, sự màu mè, sự làm bộ làm điệu - sự giật mạnh, tugboat - cái véo, cái vặn - cỏ băng, sự co rúm, sự co quắp, chứng co giật, cái kẹp mũi ngựa</t>
        </is>
      </c>
    </row>
    <row r="23013">
      <c r="A23013" t="inlineStr">
        <is>
          <t>zerren</t>
        </is>
      </c>
      <c r="B23013" t="inlineStr"/>
      <c r="C23013" t="inlineStr"/>
      <c r="D23013" t="inlineStr">
        <is>
          <t>lôi kéo, kéo lê, kéo trôi đi, mò đáy, vét đáy, lắp cái cản, bừa, kéo, đi kéo lê, kéo dài, chơi quá chậm, thiếu sinh động, kề mề, trôi, không cầm chặt - thu hút, lôi cuốn, đưa, hít vào, co rúm, cau lại, gò, giương, kéo theo, chuốc lấy, kéo ra, nhổ ra, lấy ra, rút ra, hút ra, trích ra, múc ra, suy ra, đưa ra, vạch ra, nêu ra, mở, rút - được, trúng, lĩnh ra, tìm thấy ở, moi, moi ra, móc ra, moi hết, làm cạn, pha, rút lấy nước cốt, sục tìm thú săn, vẽ, vạch, dựng lên, thảo ra, mô tả, viết lĩnh tiền, động tính từ quá khứ) hoà, không phân được thua - chìm xuống, có mức chìm, bạt xiên, đánh quả sang trái, hấp dẫn, có sức thu hút, thông, ngấm nước cốt, căng gió, kéo đến, túm tụm đến, bị thu hút đến, bị lôi cuốn đến, đi, trở, + on, upon) lấy tiền ở - rút tiền ra, cầu đến, nhờ cậy đến, gợi đến, dẫn - kéo mạnh, lôi mạnh, đẩy, chuyên chở, đổi hướng đi, xoay hướng, đổi chiều - lôi, đưa vào không phải lúc - căng, làm căng thẳng, bắt làm việc quá sức, bắt làm việc căng quá, lợi dụng quá mức, vi phạm, lạm quyền, ôm, lọc, để ráo nước, làm cong, làm méo, ra sức, rán sức, cố sức, gắng sức - cố gắng một cách ì ạch, vác ì ạch, căng ra, thẳng ra, kéo căng, lọc qua - véo, vặn - giật phăng, làm cho co rút, co quắp, giật = zerren +</t>
        </is>
      </c>
    </row>
    <row r="23014">
      <c r="A23014" t="inlineStr">
        <is>
          <t>zerrissen</t>
        </is>
      </c>
      <c r="B23014" t="inlineStr"/>
      <c r="C23014" t="inlineStr"/>
      <c r="D23014" t="inlineStr">
        <is>
          <t>nứt, nẻ, chia ra, tách ra</t>
        </is>
      </c>
    </row>
    <row r="23015">
      <c r="A23015" t="inlineStr">
        <is>
          <t>zerschellen</t>
        </is>
      </c>
      <c r="B23015" t="inlineStr"/>
      <c r="C23015" t="inlineStr"/>
      <c r="D23015" t="inlineStr">
        <is>
          <t>đập tan ra từng mảnh, đập mạnh, phá, phá tan, đập tan, làm tan rã, làm phá sản, vỡ tan ra từng mảnh, va mạnh vào, đâm mạnh vào, thất bại, phá sản, lưu hành bạc đồng giả = zerschellen +</t>
        </is>
      </c>
    </row>
    <row r="23016">
      <c r="A23016" t="inlineStr">
        <is>
          <t>zerschlagen</t>
        </is>
      </c>
      <c r="B23016" t="inlineStr"/>
      <c r="C23016" t="inlineStr"/>
      <c r="D23016" t="inlineStr">
        <is>
          <t>xây thoải chân, đập, liên hồi, đập vỡ, nã pháo vào, hành hạ, ngược đãi, đánh đập, bóp méo, làm vẹt, làm mòn, đập liên hồi, đạp - kiểm tra trọng lượng tiền đồng theo trọng lượng đồng bảng Anh, nhốt vào bãi rào, nhốt vào trại giam, giã, nghiền, nện, thụi, thoi, giâ, đập thình lình, nện vào, giã vào, nã oàng oàng vào - chạy uỳnh uỵch, đi uỳnh uỵch - đập tan ra từng mảnh, đập mạnh, phá, phá tan, đập tan, làm tan rã, làm phá sản, vỡ tan ra từng mảnh, va mạnh vào, đâm mạnh vào, thất bại, phá sản, lưu hành bạc đồng giả - đục thủng, làm thủng, làm bẹp, ghép ván để làm, ép cho chắc = zerschlagen + = sich zerschlagen +</t>
        </is>
      </c>
    </row>
    <row r="23017">
      <c r="A23017" t="inlineStr">
        <is>
          <t>zerschmettern</t>
        </is>
      </c>
      <c r="B23017" t="inlineStr"/>
      <c r="C23017" t="inlineStr"/>
      <c r="D23017" t="inlineStr">
        <is>
          <t>xây thoải chân, đập, liên hồi, đập vỡ, nã pháo vào, hành hạ, ngược đãi, đánh đập, bóp méo, làm vẹt, làm mòn, đập liên hồi, đạp - phá sản, vỡ nợ, chè chén say sưa, hạ tầng công tác - rơi vỡ loảng xoảng, dổ ầm xuống, đâm sầm xuống, đâm sầm vào, phá tan tành, phá vụn, lẻn vào không có giấy mời, lẻn vào không có vé - làm vỡ, làm gãy, làm tan vỡ, làm tiêu tan, làm đảo lộn, vỡ, gãy, tan vỡ, tiêu tan - đập tan ra từng mảnh, đập mạnh, phá, phá tan, đập tan, làm tan rã, làm phá sản, vỡ tan ra từng mảnh, va mạnh vào, đâm mạnh vào, thất bại, lưu hành bạc đồng giả</t>
        </is>
      </c>
    </row>
    <row r="23018">
      <c r="A23018" t="inlineStr">
        <is>
          <t>zerschmetternd</t>
        </is>
      </c>
      <c r="B23018" t="inlineStr"/>
      <c r="C23018" t="inlineStr"/>
      <c r="D23018" t="inlineStr">
        <is>
          <t>rất nhanh, vùn vụt, chớp nhoáng, hăng, sôi nổi, táo bạo, hăng hái, quả quyết, diện, chưng diện, bảnh bao</t>
        </is>
      </c>
    </row>
    <row r="23019">
      <c r="A23019" t="inlineStr">
        <is>
          <t>zerschneiden</t>
        </is>
      </c>
      <c r="B23019" t="inlineStr"/>
      <c r="C23019" t="inlineStr"/>
      <c r="D23019" t="inlineStr">
        <is>
          <t>cắt thành miếng nhỏ, xé thành mảnh nhỏ = zerschneiden + = zerschneiden +</t>
        </is>
      </c>
    </row>
    <row r="23020">
      <c r="A23020" t="inlineStr">
        <is>
          <t>zerschnitzeln</t>
        </is>
      </c>
      <c r="B23020" t="inlineStr"/>
      <c r="C23020" t="inlineStr"/>
      <c r="D23020" t="inlineStr">
        <is>
          <t>cắt thành miếng nhỏ, xé thành mảnh nhỏ</t>
        </is>
      </c>
    </row>
    <row r="23021">
      <c r="A23021" t="inlineStr">
        <is>
          <t>zersetzen</t>
        </is>
      </c>
      <c r="B23021" t="inlineStr"/>
      <c r="C23021" t="inlineStr"/>
      <c r="D23021" t="inlineStr">
        <is>
          <t>phân tích, phân ly, phân huỷ, làm thối nát, làm mủn, làm mục rữa, thối rữa, mục rữa - làm tan rã, làm rã ra, nghiền, tan rã, rã ra - dầm mưa dãi gió, để nắng mưa làm hỏng, phơi nắng phơi sương, thừa gió vượt qua, căng buồm vượt qua, vượt qua, chiến thắng, làm giả sắc cũ, làm giả nước cũ, mòn, đổi màu</t>
        </is>
      </c>
    </row>
    <row r="23022">
      <c r="A23022" t="inlineStr">
        <is>
          <t>zersetzend</t>
        </is>
      </c>
      <c r="B23022" t="inlineStr"/>
      <c r="C23022" t="inlineStr"/>
      <c r="D23022" t="inlineStr">
        <is>
          <t>phá hoại, phá huỷ, tàn phá, huỷ diệt, tiêu cực, không xây dựng - - có khả năng hoà tan, có khả năng làm tan, có khả năng làm suy yếu, có thể trả được nợ</t>
        </is>
      </c>
    </row>
    <row r="23023">
      <c r="A23023" t="inlineStr">
        <is>
          <t>Zersetzung</t>
        </is>
      </c>
      <c r="B23023" t="inlineStr"/>
      <c r="C23023" t="inlineStr"/>
      <c r="D23023" t="inlineStr">
        <is>
          <t>sự phân tích, sự phân ly, sự phân huỷ, sự thối rữa, sự làm mục rữa - sự giáng chức, sự hạ tầng công tác, sự làm mất danh giá, sự làm mất thanh thể, sự làm giảm giá trị, sự làm thành đê hèn, sự làm thành hèn hạ, sự giảm sút, sự suy biến - sự thoái hoá, sự thoái biến, sự rã ra, sự mủn ra, sự giảm phẩm chất, sự phai, sự nhạt đi - sự làm tan rã, sự làm rã ra - sự tan rã, sự hoà tan, sự tan ra, sự giải tán, sự giải thể, sự huỷ bỏ, sự tan biến, sự biến mất, sự chết</t>
        </is>
      </c>
    </row>
    <row r="23024">
      <c r="A23024" t="inlineStr">
        <is>
          <t>Zerspanung</t>
        </is>
      </c>
      <c r="B23024" t="inlineStr"/>
      <c r="C23024" t="inlineStr"/>
      <c r="D23024" t="inlineStr">
        <is>
          <t>sự cắt, sự thái, sự xẻo, sự xén, sự chặt, sự đào, sự đục, đường hào, đường nhỏ xuyên qua rừng, đường xẻ xuyên qua núi đồi, cành giâm, bài báo cắt ra, tranh ảnh cắt ra, vỏ bào mảnh cắt ra - mẩu vải thừa, sự giảm, sự bớt</t>
        </is>
      </c>
    </row>
    <row r="23025">
      <c r="A23025" t="inlineStr">
        <is>
          <t>zersprengen</t>
        </is>
      </c>
      <c r="B23025" t="inlineStr"/>
      <c r="C23025" t="inlineStr"/>
      <c r="D23025" t="inlineStr">
        <is>
          <t>+ up, down, out, over, through, away, back...) nhảy, bật mạnh, nổi lên, hiện ra, nảy ra, xuất hiện, xuất phát, xuất thân, nứt rạn, cong, nổ, làm cho nhảy lên, làm cho bay lên - nhảy qua, làm rạn, làm nứt, làm nẻ, làm nổ, làm bật lên, đề ra, đưa ra, bất ngờ tuyên bố, bất ngờ đưa ra, lắp nhíp, lắp lò xo giảm xóc, đảm bảo cho được tha tù</t>
        </is>
      </c>
    </row>
    <row r="23026">
      <c r="A23026" t="inlineStr">
        <is>
          <t>zerspringen</t>
        </is>
      </c>
      <c r="B23026" t="inlineStr"/>
      <c r="C23026" t="inlineStr"/>
      <c r="D23026" t="inlineStr">
        <is>
          <t>nổ, nổ tung, vỡ, vỡ tung ra, nhú, nở, đầy ních, tràn đầy, nóng lòng háo hức, làm nổ tung ra, làm bật tung ra, làm rách tung ra, làm vỡ tung ra, xông, xộc, vọt, đột nhiên xuất hiện - quất đét đét, búng kêu tanh tách, bẻ kêu răng rắc, làm nứt, làm rạn, làm vỡ, kẹp vỡ, kêu răng rắc, kêu đen đét, nổ giòn, nứt nẻ, rạn nứt, gãy &amp; ), nói chuyện vui, nói chuyện phiếm - ghẻ, bửa, tách, chia ra từng phần, chia rẽ về một vấn đề, làm chia rẽ, gây bè phái, nứt, nẻ, chia rẽ, phân hoá, không nhất trí, chia nhau - + up, down, out, over, through, away, back...) nhảy, bật mạnh, nổi lên, hiện ra, nảy ra, xuất hiện, xuất phát, xuất thân, nứt rạn, cong, làm cho nhảy lên, làm cho bay lên - nhảy qua, làm nẻ, làm nổ, làm bật lên, đề ra, đưa ra, bất ngờ tuyên bố, bất ngờ đưa ra, lắp nhíp, lắp lò xo giảm xóc, đảm bảo cho được tha tù</t>
        </is>
      </c>
    </row>
    <row r="23027">
      <c r="A23027" t="inlineStr">
        <is>
          <t>zerstampfen</t>
        </is>
      </c>
      <c r="B23027" t="inlineStr"/>
      <c r="C23027" t="inlineStr"/>
      <c r="D23027" t="inlineStr">
        <is>
          <t>kêu be be, kêu inh tai, giã, tán - ngâm vào nước nóng, trộn để nấu, nghiền, bóp nát, làm cho mê mình, làm cho phải lòng mình - giã bằng chày - giậm, đóng dấu lên, in dấu lên, dán tem vào, chứng tỏ, tỏ rõ, in vào, giậm chân</t>
        </is>
      </c>
    </row>
    <row r="23028">
      <c r="A23028" t="inlineStr">
        <is>
          <t>zerstreuen</t>
        </is>
      </c>
      <c r="B23028" t="inlineStr"/>
      <c r="C23028" t="inlineStr"/>
      <c r="D23028" t="inlineStr">
        <is>
          <t>làm giảm, làm bớt, làm cho đỡ, làm cho nguôi, làm dịu đi, làm lắng xuống - truyền, đồn, truyền bá, phổ biến, khuếch tán, tràn, lan - xua đuổi đi, xua tan - làm tiêu tan, phung phí, tiêu mòn, làm hao mòn, uổng phí, làm tản mạn, làm lãng, nội động từ, tiêu tan, chơi bời phóng đãng - làm trệch đi, làm trệch hướng, hướng sang phía khác, làm giải trí, làm tiêu khiển, làm vui - tung, rải, rắc, gieo, đuổi chạy tán loạn, làm tan, toả, lia, quét = zerstreuen + = zerstreuen + = sich zerstreuen +</t>
        </is>
      </c>
    </row>
    <row r="23029">
      <c r="A23029" t="inlineStr">
        <is>
          <t>zerstreuend</t>
        </is>
      </c>
      <c r="B23029" t="inlineStr"/>
      <c r="C23029" t="inlineStr"/>
      <c r="D23029" t="inlineStr">
        <is>
          <t>làm tản mạn, làm tan tác, phân tán, rải rác</t>
        </is>
      </c>
    </row>
    <row r="23030">
      <c r="A23030" t="inlineStr">
        <is>
          <t>zerstreut</t>
        </is>
      </c>
      <c r="B23030" t="inlineStr"/>
      <c r="C23030" t="inlineStr"/>
      <c r="D23030" t="inlineStr">
        <is>
          <t>lơ đãng - khuếch tán, rườm rà, dài dòng - lãng trí, đãng trí - bận tâm, lo lắng, không thảnh thơi, không rảnh rang - thưa thớt, rải rác, lơ thơ - lang thang, quanh co, uốn khúc, không định cư, nay đây mai đó, vẩn vơ, lan man, lơ đễnh, lạc lõng, không mạch lạc, mê sảng, nói mê = zerstreut werden +</t>
        </is>
      </c>
    </row>
    <row r="23031">
      <c r="A23031" t="inlineStr">
        <is>
          <t>Zerstreutheit</t>
        </is>
      </c>
      <c r="B23031" t="inlineStr"/>
      <c r="C23031" t="inlineStr"/>
      <c r="D23031" t="inlineStr">
        <is>
          <t>sự lơ đãng - sự làm sao lãng, sự làm lãng đi, sự làm đứt quãng, sự lãng trí, sự đãng trí, điều xao lãng, sự giải trí, sự tiêu khiển, trò giải trí, trò tiêu khiển, sự bối rối, sự rối trí - sự điên cuồng, sự mất trí, sự quẫn trí - mối bận tâm, mối lo lắng, mối ưu tư, thiên kiến, sự giữ chỗ trước, sự chiếm chỗ trước, việc phải làm trước, việc phải bận tâm</t>
        </is>
      </c>
    </row>
    <row r="23032">
      <c r="A23032" t="inlineStr">
        <is>
          <t>Zerstreuung</t>
        </is>
      </c>
      <c r="B23032" t="inlineStr"/>
      <c r="C23032" t="inlineStr"/>
      <c r="D23032" t="inlineStr">
        <is>
          <t>sự giải tán, sự phân tán, sự xua tan, sự làm tan tác, sự tan tác, sự rải rác, sự gieo vãi, sự gieo rắc, sự lan truyền, sự tán sắc - sự tiêu tan, sự phung phí, sự tiêu mòn, sự uổng phí, sự không tập trung, sự chơi bời phóng đãng, cuộc sống phóng đãng - sự làm trệch đi, sự trệch đi, sự làm lãng trí, điều làm lãng trí, sự giải trí, sự tiêu khiển, trò giải trí, trò tiêu khiển - sự nới lỏng, sự lơi ra, sự giân ra, sự dịu đi, sự bớt căng thẳng, sự giảm nhẹ, sự nghỉ ngơi, sự hồi phục = die Zerstreuung +</t>
        </is>
      </c>
    </row>
    <row r="23033">
      <c r="A23033" t="inlineStr">
        <is>
          <t>zerteilen</t>
        </is>
      </c>
      <c r="B23033" t="inlineStr"/>
      <c r="C23033" t="inlineStr"/>
      <c r="D23033" t="inlineStr">
        <is>
          <t>cắt, chặt, chém, thái, xén, xẻo, hớt, xẻ, đào, khắc, gọt, chạm, chia cắt, cắt đứt, cắt nhau, gặp nhau, giao nhau, giảm, hạ, cắt bớt, làm đau lòng, chạm tự ái, làm mếch lòng, làm tổn thương tình cảm - làm đau đớn, làm buốt, cắt da cắt thịt, may, làm, thi hành, cúp, phớt lờ, làm như không biết, không dự, trốn, chuồn, mọc, thái..., đi tắt - xua tan, làm tiêu tan, phung phí, tiêu mòn, làm hao mòn, uổng phí, làm tản mạn, làm lãng, nội động từ, tiêu tan, chơi bời phóng đãng - cắt ra từng miếng mỏng, lạng, đánh xoáy sang tay thuận - ghẻ, bửa, tách, chia ra từng phần, chia rẽ về một vấn đề, làm chia rẽ, gây bè phái, làm vỡ, nứt, vỡ, nẻ, chia rẽ, phân hoá, không nhất trí, chia nhau</t>
        </is>
      </c>
    </row>
    <row r="23034">
      <c r="A23034" t="inlineStr">
        <is>
          <t>Zerteilung</t>
        </is>
      </c>
      <c r="B23034" t="inlineStr"/>
      <c r="C23034" t="inlineStr"/>
      <c r="D23034" t="inlineStr">
        <is>
          <t>sự chia ra, ngăn phần, liếp ngăn, bức vách ngăn, sự chia cắt đất nước, sự chia tài sản - nghị quyết, sự cương quyết, sự kiên quyết, sự quyết tâm, quyết định, ý định kiên quyết, sự giải quyết, sự dung giải, sự phân tích, sự chuyển, sự tiêu độc, sự tiêu tan, sự chuyển sang thuận tai - sự thay thế hai âm tiết ngắn bằng một âm tiết dài, cách giải, sự giải</t>
        </is>
      </c>
    </row>
    <row r="23035">
      <c r="A23035" t="inlineStr">
        <is>
          <t>Zertifikat</t>
        </is>
      </c>
      <c r="B23035" t="inlineStr"/>
      <c r="C23035" t="inlineStr"/>
      <c r="D23035" t="inlineStr">
        <is>
          <t>giấy chứng nhận, bằng, chứng chỉ, văn bằng</t>
        </is>
      </c>
    </row>
    <row r="23036">
      <c r="A23036" t="inlineStr">
        <is>
          <t>zertrennen</t>
        </is>
      </c>
      <c r="B23036" t="inlineStr"/>
      <c r="C23036" t="inlineStr"/>
      <c r="D23036" t="inlineStr">
        <is>
          <t>làm rời ra, tách rời ra, phân cách ra</t>
        </is>
      </c>
    </row>
    <row r="23037">
      <c r="A23037" t="inlineStr">
        <is>
          <t>zertreten</t>
        </is>
      </c>
      <c r="B23037" t="inlineStr"/>
      <c r="C23037" t="inlineStr"/>
      <c r="D23037" t="inlineStr">
        <is>
          <t>bỏ vô chần nước sôi, chần nước sôi, thọc, đâm, giẫm nát, giẫm lầy, săn trộm, câu trộm, xâm phạm, đánh lấn phần sân đồng đội, dở ngón ăn gian để đạt, bị giẫm lầy, đánh bóng lấn phần sân đồng đội - dở ngón ăn gian - giậm chân, giẫm đạp, giẫm lên, chà đạp, giày xéo</t>
        </is>
      </c>
    </row>
    <row r="23038">
      <c r="A23038" t="inlineStr">
        <is>
          <t>Zervelatwurst</t>
        </is>
      </c>
      <c r="B23038" t="inlineStr"/>
      <c r="C23038" t="inlineStr"/>
      <c r="D23038" t="inlineStr">
        <is>
          <t>xúc xích khô</t>
        </is>
      </c>
    </row>
    <row r="23039">
      <c r="A23039" t="inlineStr">
        <is>
          <t>zerzausen</t>
        </is>
      </c>
      <c r="B23039" t="inlineStr"/>
      <c r="C23039" t="inlineStr"/>
      <c r="D23039" t="inlineStr">
        <is>
          <t>làm rối, làm xù lên, làm gợn sóng lăn tăn, làm xáo động, làm mất vẻ thanh bình, làm trái ý, làm mếch lòng, chọc tức, làm mất bình tĩnh, kết diềm xếp nếp, kết diềm đăng ten tổ ong - rối, xù, gợn sóng lăn tăn, bực tức, mất bình tĩnh, nghênh ngang, vênh váo, ngạo mạn, hung hăng, gây gỗ - làm nhàu, làm nhăn, - làm bù, giằng co, co kéo</t>
        </is>
      </c>
    </row>
    <row r="23040">
      <c r="A23040" t="inlineStr">
        <is>
          <t>zerzaust</t>
        </is>
      </c>
      <c r="B23040" t="inlineStr"/>
      <c r="C23040" t="inlineStr"/>
      <c r="D23040" t="inlineStr">
        <is>
          <t>đầu tóc rối bời, rối bời, xoã ra, nhếch nhác, ăn mặc nhếch nhác - rậm lông, bờm xờm, có nhiều bụi rậm mọc ngổn ngang, có cành tua tủa, đầu tóc râu ria bờm xờm, có lông tơ dài</t>
        </is>
      </c>
    </row>
    <row r="23041">
      <c r="A23041" t="inlineStr">
        <is>
          <t>Zession</t>
        </is>
      </c>
      <c r="B23041" t="inlineStr"/>
      <c r="C23041" t="inlineStr"/>
      <c r="D23041" t="inlineStr">
        <is>
          <t>sự bỏ, sự từ bỏ, sự bỏ rơi, sự ruồng bỏ, tình trạng bị bỏ rơi, tình trạng bị ruồng bỏ, sự phóng túng, sự tự do, sự buông thả - sự nhượng lại, sự để lại, vật nhượng lại, vật để lại = die Zession +</t>
        </is>
      </c>
    </row>
    <row r="23042">
      <c r="A23042" t="inlineStr">
        <is>
          <t>Zettel</t>
        </is>
      </c>
      <c r="B23042" t="inlineStr"/>
      <c r="C23042" t="inlineStr"/>
      <c r="D23042" t="inlineStr">
        <is>
          <t>cái kéo liềm, cái kích, mỏ, đầu mũi neo, mũi biển hẹp, tờ quảng cáo, yết thị, hoá đơn, luật dự thảo, dự luật, giấy bạc, hối phiếu bill of exchange), sự thưa kiện, đơn kiện - lời ghi, lời ghi chép, lời ghi chú, lời chú giải, sự lưu ý, sự chú ý, bức thư ngắn, công hàm, phiếu, giấy, dấu, dấu hiệu, vết, tiếng tăm, danh tiếng, nốt, phím, điệu, vẻ, giọng, mùi - giấy tờ, giấy má, báo, bạc giấy paper money), hối phiếu, gói giấy, túi giấy, giấy vào cửa không mất tiền, vé mời, đề bài thi, bài luận văn, bài thuyết trình - sự trượt chân, điều lầm lỗi, sự lỡ, sự sơ suất, áo gối, áo choàng, váy trong, coocxê, tạp dề, dây xích chó, bến tàu, chỗ đóng tàu, chỗ sửa chữa tàu, miếng giấy nhỏ, mảnh gỗ nhỏ, thanh gỗ dẹt - cành ghép, mầm ghép, cành giâm, nước áo, buồng sau sân khấu, quần xi líp, cá bơn con, bản in thử - vé, bông, nhãn ghi giá, nhãn ghi đặc điểm, thẻ, biển, danh sách ứng cử, cái đúng điệu = der Zettel + = Zettel anschlagen + = der angeklebte Zettel +</t>
        </is>
      </c>
    </row>
    <row r="23043">
      <c r="A23043" t="inlineStr">
        <is>
          <t>Zeuge</t>
        </is>
      </c>
      <c r="B23043" t="inlineStr"/>
      <c r="C23043" t="inlineStr"/>
      <c r="D23043" t="inlineStr">
        <is>
          <t>sự làm chứng, bằng chứng, chứng cớ, bằng cớ, vật làm chứng, lời khai làm chứng, người chứng kiến eyes witness), nhân chứng, người làm chứng, người chứng nhận = Zeuge sein + = Zeuge sein von + = der vereidigte Zeuge +</t>
        </is>
      </c>
    </row>
    <row r="23044">
      <c r="A23044" t="inlineStr">
        <is>
          <t>Zeugen</t>
        </is>
      </c>
      <c r="B23044" t="inlineStr"/>
      <c r="C23044" t="inlineStr"/>
      <c r="D23044">
        <f> einen Zeugen vernehmen + = jemanden zum Zeugen anrufen + = jemanden als Zeugen aufrufen +</f>
        <v/>
      </c>
    </row>
    <row r="23045">
      <c r="A23045" t="inlineStr">
        <is>
          <t>zeugen</t>
        </is>
      </c>
      <c r="B23045" t="inlineStr"/>
      <c r="C23045" t="inlineStr"/>
      <c r="D23045" t="inlineStr">
        <is>
          <t>sinh ra, gây ra - gây giống, chăn nuôi, nuôi dưỡng, chăm sóc, dạy dỗ, giáo dục, phát sinh ra, sinh sản, sinh đẻ, náy ra, lan tràn - = zeugen +</t>
        </is>
      </c>
    </row>
    <row r="23046">
      <c r="A23046" t="inlineStr">
        <is>
          <t>zeugend</t>
        </is>
      </c>
      <c r="B23046" t="inlineStr"/>
      <c r="C23046" t="inlineStr"/>
      <c r="D23046" t="inlineStr">
        <is>
          <t>có khả năng sinh ra, sinh ra</t>
        </is>
      </c>
    </row>
    <row r="23047">
      <c r="A23047" t="inlineStr">
        <is>
          <t>Zeughaus</t>
        </is>
      </c>
      <c r="B23047" t="inlineStr"/>
      <c r="C23047" t="inlineStr"/>
      <c r="D23047" t="inlineStr">
        <is>
          <t>kho chứa vũ khí đạn dược &amp; ), xưởng làm vũ khí đạn dược</t>
        </is>
      </c>
    </row>
    <row r="23048">
      <c r="A23048" t="inlineStr">
        <is>
          <t>Zeugnis</t>
        </is>
      </c>
      <c r="B23048" t="inlineStr"/>
      <c r="C23048" t="inlineStr"/>
      <c r="D23048" t="inlineStr">
        <is>
          <t>sự chứng nhận, sự nhận thực, sự chứng thực, lời chứng, lời cung khai làm chứng, sự thề, sự tuyên thệ, sự cho thề, sự làm lễ tuyên thệ - giấy chứng nhận, bằng, chứng chỉ, văn bằng - tính hiển nhiên, tính rõ ràng, tính rõ rệt, chứng, chứng cớ, bằng chứng, dấu hiệu - lới chứng, lời khai - sự làm chứng, bằng cớ, vật làm chứng, lời khai làm chứng, người chứng kiến eyes witness), nhân chứng, người làm chứng, người chứng nhận = das Zeugnis + = ohne Zeugnis + = Zeugnis ablegen + = Zeugnis ablegen + = Zeugnis ablegen + = das schriftliche Zeugnis + = ein Zeugnis ausstellen + = jemanden ein Zeugnis ausstellen +</t>
        </is>
      </c>
    </row>
    <row r="23049">
      <c r="A23049" t="inlineStr">
        <is>
          <t>Zeugnisse</t>
        </is>
      </c>
      <c r="B23049" t="inlineStr"/>
      <c r="C23049" t="inlineStr"/>
      <c r="D23049" t="inlineStr">
        <is>
          <t>giấy uỷ nhiệm, thư uỷ nhiệm, quốc thư</t>
        </is>
      </c>
    </row>
    <row r="23050">
      <c r="A23050" t="inlineStr">
        <is>
          <t>Zeugung</t>
        </is>
      </c>
      <c r="B23050" t="inlineStr"/>
      <c r="C23050" t="inlineStr"/>
      <c r="D23050" t="inlineStr">
        <is>
          <t>sự sinh ra, sự phát sinh ra, thế hệ, đời, sự phát điện - sự sinh đẻ, sự sinh sôi nẩy nở</t>
        </is>
      </c>
    </row>
    <row r="23051">
      <c r="A23051" t="inlineStr">
        <is>
          <t>Zeugungskraft</t>
        </is>
      </c>
      <c r="B23051" t="inlineStr"/>
      <c r="C23051" t="inlineStr"/>
      <c r="D23051" t="inlineStr">
        <is>
          <t>tính chất đàn ông, khả năng có con, tính cương cường, tính rắn rỏi</t>
        </is>
      </c>
    </row>
    <row r="23052">
      <c r="A23052" t="inlineStr">
        <is>
          <t>Zichorie</t>
        </is>
      </c>
      <c r="B23052" t="inlineStr"/>
      <c r="C23052" t="inlineStr"/>
      <c r="D23052" t="inlineStr">
        <is>
          <t>rau diếp xoăn, rễ rau diếp xoăn</t>
        </is>
      </c>
    </row>
    <row r="23053">
      <c r="A23053" t="inlineStr">
        <is>
          <t>Zickzack</t>
        </is>
      </c>
      <c r="B23053" t="inlineStr"/>
      <c r="C23053" t="inlineStr"/>
      <c r="D23053" t="inlineStr">
        <is>
          <t>hình chữ chi, đường chữ chi, hầm hào chữ chi = im Zickzack reiten + = sich im Zickzack bewegen + = sich im Zickzack fortbewegen +</t>
        </is>
      </c>
    </row>
    <row r="23054">
      <c r="A23054" t="inlineStr">
        <is>
          <t>Zickzackkurs</t>
        </is>
      </c>
      <c r="B23054" t="inlineStr"/>
      <c r="C23054" t="inlineStr"/>
      <c r="D23054">
        <f> der Zickzackkurs +</f>
        <v/>
      </c>
    </row>
    <row r="23055">
      <c r="A23055" t="inlineStr">
        <is>
          <t>Ziege</t>
        </is>
      </c>
      <c r="B23055" t="inlineStr"/>
      <c r="C23055" t="inlineStr"/>
      <c r="D23055">
        <f> die Ziege +</f>
        <v/>
      </c>
    </row>
    <row r="23056">
      <c r="A23056" t="inlineStr">
        <is>
          <t>Ziegel</t>
        </is>
      </c>
      <c r="B23056" t="inlineStr"/>
      <c r="C23056" t="inlineStr"/>
      <c r="D23056" t="inlineStr">
        <is>
          <t>gạch, bánh, thỏi, cục, người chính trực, người trung hậu, người rộng lượng, người hào hiệp = Ziegel brennen +</t>
        </is>
      </c>
    </row>
    <row r="23057">
      <c r="A23057" t="inlineStr">
        <is>
          <t>Ziegelbrocken</t>
        </is>
      </c>
      <c r="B23057" t="inlineStr"/>
      <c r="C23057" t="inlineStr"/>
      <c r="D23057" t="inlineStr">
        <is>
          <t>gây, vợt, vận động viên bóng chày, vận động viên crikê bat sman), cú đánh bất ngờ, bàn đập, con dơi, bước đi, dáng đi, the bat tiếng nói, ngôn ngữ nói, sự chè chén linh đình, sự ăn chơi phóng đãng - của battery khẩu đội</t>
        </is>
      </c>
    </row>
    <row r="23058">
      <c r="A23058" t="inlineStr">
        <is>
          <t>Ziegelstein</t>
        </is>
      </c>
      <c r="B23058" t="inlineStr"/>
      <c r="C23058" t="inlineStr"/>
      <c r="D23058" t="inlineStr">
        <is>
          <t>gạch, bánh, thỏi, cục, người chính trực, người trung hậu, người rộng lượng, người hào hiệp - gạch nung già, tảng cứt sắt, xỉ tảng, clinke, cái hay, cái đặc sắc, cái cừ khôi, sai lầm, thất bại</t>
        </is>
      </c>
    </row>
    <row r="23059">
      <c r="A23059" t="inlineStr">
        <is>
          <t>Ziegelsteinen</t>
        </is>
      </c>
      <c r="B23059" t="inlineStr"/>
      <c r="C23059" t="inlineStr"/>
      <c r="D23059" t="inlineStr">
        <is>
          <t>xây gạch bít đi</t>
        </is>
      </c>
    </row>
    <row r="23060">
      <c r="A23060" t="inlineStr">
        <is>
          <t>Ziegenfell</t>
        </is>
      </c>
      <c r="B23060" t="inlineStr"/>
      <c r="C23060" t="inlineStr"/>
      <c r="D23060" t="inlineStr">
        <is>
          <t>da dê, túi đựng nước bằng da dê, quần áo bằng da dê</t>
        </is>
      </c>
    </row>
    <row r="23061">
      <c r="A23061" t="inlineStr">
        <is>
          <t>Ziegenleder</t>
        </is>
      </c>
      <c r="B23061" t="inlineStr"/>
      <c r="C23061" t="inlineStr"/>
      <c r="D23061" t="inlineStr">
        <is>
          <t>da dê, túi đựng nước bằng da dê, quần áo bằng da dê - con dê non, da dê non, đứa trẻ con, thằng bé, sự lừa phỉnh, ngón chơi khăm, chậu gỗ nhỏ, cặp lồng gỗ</t>
        </is>
      </c>
    </row>
    <row r="23062">
      <c r="A23062" t="inlineStr">
        <is>
          <t>Ziegenpeter</t>
        </is>
      </c>
      <c r="B23062" t="inlineStr"/>
      <c r="C23062" t="inlineStr"/>
      <c r="D23062" t="inlineStr">
        <is>
          <t>bệnh quai bị, sự hờn dỗi</t>
        </is>
      </c>
    </row>
    <row r="23063">
      <c r="A23063" t="inlineStr">
        <is>
          <t>Ziehen</t>
        </is>
      </c>
      <c r="B23063" t="inlineStr"/>
      <c r="C23063" t="inlineStr"/>
      <c r="D23063" t="inlineStr">
        <is>
          <t>sự kéo, sự kéo lưới, mẻ lưới, sự uống một hơi, hơi, hớp, ngụm, cơn, chầu, sự lấy ở thùng ra, lượng lấy ở thùng ra, liều thuốc nước, lượng nước rẽ, lượng xả nước, tầm nước, gió lò, gió lùa - sự thông gió, cờ đam, phân đội biệt phái, phân đội tăng cường draft), bản phác hoạ, bản phác thảo, bản dự thảo draft), hối phiếu -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 - sự lấy ra, sự rút ra, thuật vẽ, bản vẽ, bức vẽ - sự kéo mạnh, đoạn đường kéo, sự đẩy goòng, sự chuyên chở hàng, khối lượng chuyên chở, món lâi, món kiếm được, mẻ vớ được - sự lôi, sự giật, cái kéo, cái giật, sức đẩy, sự hút, nút kéo, nút giật, sự chèo thuyền, sự gắng chèo, cú bơi chèo, sự gắng sức, sự cố gắng liên tục, sự ghìm, cú tay bóng sang trái, thế hơn - thế lợi, thân thế, thế lực, bản in thử đầu tiên - sự xẻ rãnh nòng súng, hệ thống đường rãnh xẻ trong nòng súng - sự căng, trạng thái căng, tình hình căng thẳng, sự căng thẳng, sức ép, áp lực, điện áp</t>
        </is>
      </c>
    </row>
    <row r="23064">
      <c r="A23064" t="inlineStr">
        <is>
          <t>Ziehharmonika</t>
        </is>
      </c>
      <c r="B23064" t="inlineStr"/>
      <c r="C23064" t="inlineStr"/>
      <c r="D23064" t="inlineStr">
        <is>
          <t>đàn xếp, đàn ăccoc - đàn côngxectina</t>
        </is>
      </c>
    </row>
    <row r="23065">
      <c r="A23065" t="inlineStr">
        <is>
          <t>zieht</t>
        </is>
      </c>
      <c r="B23065" t="inlineStr"/>
      <c r="C23065" t="inlineStr"/>
      <c r="D23065">
        <f> er zieht sich aus +</f>
        <v/>
      </c>
    </row>
    <row r="23066">
      <c r="A23066" t="inlineStr">
        <is>
          <t>Ziehung</t>
        </is>
      </c>
      <c r="B23066" t="inlineStr"/>
      <c r="C23066" t="inlineStr"/>
      <c r="D23066" t="inlineStr">
        <is>
          <t>sự kéo,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t>
        </is>
      </c>
    </row>
    <row r="23067">
      <c r="A23067" t="inlineStr">
        <is>
          <t>Ziele</t>
        </is>
      </c>
      <c r="B23067" t="inlineStr"/>
      <c r="C23067" t="inlineStr"/>
      <c r="D23067">
        <f> weit vom Ziele + = hohe Ziele haben +</f>
        <v/>
      </c>
    </row>
    <row r="23068">
      <c r="A23068" t="inlineStr">
        <is>
          <t>zielen</t>
        </is>
      </c>
      <c r="B23068" t="inlineStr"/>
      <c r="C23068" t="inlineStr"/>
      <c r="D23068" t="inlineStr">
        <is>
          <t>san phẳng, san bằng, làm cho bằng nhau, làm cho bình đẳng, làm cho như nhau, chĩa, nhắm</t>
        </is>
      </c>
    </row>
    <row r="23069">
      <c r="A23069" t="inlineStr">
        <is>
          <t>zielend</t>
        </is>
      </c>
      <c r="B23069" t="inlineStr"/>
      <c r="C23069" t="inlineStr"/>
      <c r="D23069" t="inlineStr">
        <is>
          <t>ngoại động từ</t>
        </is>
      </c>
    </row>
    <row r="23070">
      <c r="A23070" t="inlineStr">
        <is>
          <t>Ziellinie</t>
        </is>
      </c>
      <c r="B23070" t="inlineStr"/>
      <c r="C23070" t="inlineStr"/>
      <c r="D23070" t="inlineStr">
        <is>
          <t>nếp nhăn, nếp gấp</t>
        </is>
      </c>
    </row>
    <row r="23071">
      <c r="A23071" t="inlineStr">
        <is>
          <t>ziellos</t>
        </is>
      </c>
      <c r="B23071" t="inlineStr"/>
      <c r="C23071" t="inlineStr"/>
      <c r="D23071" t="inlineStr">
        <is>
          <t>không mục đích, vu vơ, bâng quơ - ẩu, bừa - dại, hoang rừng, chưa thuần, chưa dạn người, man rợ, man di, chưa văn minh, hoang vu, không người ở, dữ dội, b o táp, rối, lộn xộn, lung tung, điên, điên cuồng, nhiệt liệt, ngông cuồng, rồ dại - liều mạng, thiếu đắn đo suy nghĩ, bừa b i, tự do, phóng túng, lêu lổng, vu v</t>
        </is>
      </c>
    </row>
    <row r="23072">
      <c r="A23072" t="inlineStr">
        <is>
          <t>Ziellosigkeit</t>
        </is>
      </c>
      <c r="B23072" t="inlineStr"/>
      <c r="C23072" t="inlineStr"/>
      <c r="D23072" t="inlineStr">
        <is>
          <t>tính rời rạc, tính không mạch lạc, tính không hệ thống</t>
        </is>
      </c>
    </row>
    <row r="23073">
      <c r="A23073" t="inlineStr">
        <is>
          <t>Zielpunkt</t>
        </is>
      </c>
      <c r="B23073" t="inlineStr"/>
      <c r="C23073" t="inlineStr"/>
      <c r="D23073" t="inlineStr">
        <is>
          <t>khung thành gồm, bàn thắng, điểm, đích, mục đích, mục tiêu</t>
        </is>
      </c>
    </row>
    <row r="23074">
      <c r="A23074" t="inlineStr">
        <is>
          <t>Zielsetzung</t>
        </is>
      </c>
      <c r="B23074" t="inlineStr"/>
      <c r="C23074" t="inlineStr"/>
      <c r="D23074" t="inlineStr">
        <is>
          <t>sự nhắm, đích, mục đích, mục tiêu, ý định</t>
        </is>
      </c>
    </row>
    <row r="23075">
      <c r="A23075" t="inlineStr">
        <is>
          <t>zielsicher</t>
        </is>
      </c>
      <c r="B23075" t="inlineStr"/>
      <c r="C23075" t="inlineStr"/>
      <c r="D23075" t="inlineStr">
        <is>
          <t>không sai, chính xác</t>
        </is>
      </c>
    </row>
    <row r="23076">
      <c r="A23076" t="inlineStr">
        <is>
          <t>ziemen</t>
        </is>
      </c>
      <c r="B23076" t="inlineStr"/>
      <c r="C23076" t="inlineStr"/>
      <c r="D23076" t="inlineStr">
        <is>
          <t>trở nên, trở thành, vừa, hợp, thích hợp, xứng = sich ziemen + = sich ziemen +</t>
        </is>
      </c>
    </row>
    <row r="23077">
      <c r="A23077" t="inlineStr">
        <is>
          <t>Ziemer</t>
        </is>
      </c>
      <c r="B23077" t="inlineStr"/>
      <c r="C23077" t="inlineStr"/>
      <c r="D23077" t="inlineStr">
        <is>
          <t>guộc uyền nhoác dùng làm roi)</t>
        </is>
      </c>
    </row>
    <row r="23078">
      <c r="A23078" t="inlineStr">
        <is>
          <t>Zierde</t>
        </is>
      </c>
      <c r="B23078" t="inlineStr"/>
      <c r="C23078" t="inlineStr"/>
      <c r="D23078" t="inlineStr">
        <is>
          <t>hoa, bông hoa, đoá hoa, cây hoa, lời lẽ văn hoa, tinh hoa, tinh tuý, thời kỳ nở hoa, tuổi thanh xuân, váng men, cái giấm - đồ trang hoàng, đồ trang trí, đồ trang sức, sự trang hoàng, niềm vinh dự, nét hoa mỹ, đồ thờ</t>
        </is>
      </c>
    </row>
    <row r="23079">
      <c r="A23079" t="inlineStr">
        <is>
          <t>zieren</t>
        </is>
      </c>
      <c r="B23079" t="inlineStr"/>
      <c r="C23079" t="inlineStr"/>
      <c r="D23079" t="inlineStr">
        <is>
          <t>tô điểm, trang điểm, trang trí, trang hoàng - - vẽ huy hiệu lên, tô điểm bằng huy hiệu, tuyên dương công đức, ca ngợi, + forth, out, abroad) công bố, truyền đi khắp nơi, làm hào nhoáng - tặng thưởng huy chương, tặng thưởng huân chương, gắn huy chương - làm cho xứng, làm cho xứng đáng, làm cho có vẻ đường hoàng, làm cho có vẻ trang nghiêm, tôn, tôn lên, đề cao - làm cho duyên dáng thêm, làm vinh dự, làm vẻ vang, ban vinh dự cho = sich zieren +</t>
        </is>
      </c>
    </row>
    <row r="23080">
      <c r="A23080" t="inlineStr">
        <is>
          <t>zierend</t>
        </is>
      </c>
      <c r="B23080" t="inlineStr"/>
      <c r="C23080" t="inlineStr"/>
      <c r="D23080" t="inlineStr">
        <is>
          <t>có tính chất trang hoàng, có tính chất trang trí, có tính chất trang sức, để trang trí, để trang sức</t>
        </is>
      </c>
    </row>
    <row r="23081">
      <c r="A23081" t="inlineStr">
        <is>
          <t>Ziererei</t>
        </is>
      </c>
      <c r="B23081" t="inlineStr"/>
      <c r="C23081" t="inlineStr"/>
      <c r="D23081" t="inlineStr">
        <is>
          <t>sự điệu bộ, sự màu mè, sự không tự nhiên, sự giả vờ, sự giả bô, sự làm ra vẻ, sự bổ nhiệm, sự sử dụng - tính làm bộ đoan trang kiểu cách</t>
        </is>
      </c>
    </row>
    <row r="23082">
      <c r="A23082" t="inlineStr">
        <is>
          <t>zierlich</t>
        </is>
      </c>
      <c r="B23082" t="inlineStr"/>
      <c r="C23082" t="inlineStr"/>
      <c r="D23082" t="inlineStr">
        <is>
          <t>ngon, chọn lọc, thanh nhã, xinh xắn, dễ thương, khó tính, khảnh ăn, kén ăn, chải chuốt cầu kỳ, thích sang trọng, thích hoa mỹ - tốt, nguyên chất, nhỏ, mịn, thanh mảnh, sắc, khả quan, hay, giải, lớn, đường bệ, đẹp, xinh, bảnh, trong sáng, sặc sỡ, rực rỡ, loè loẹt, cầu kỳ, có ý kiến khen ngợi, có ý ca ngợi, tế nhị, tinh vi, chính xác - cao thượng, cao quý, hoàn toàn sung sức, khéo - có duyên, duyên dáng, yêu kiều, phong nhã - sạch gọn, ngăn nắp, rõ ràng, rành mạch, ngắn gọn, tinh xảo, giản dị và trang nhã, không pha - trang trí công phu, trang sức lộng lẫy, hoa mỹ - mảnh khảnh, mảnh dẻ, thon, ít ỏi, sơ sài, nghèo nàn, mỏng manh, láu, khôn lỏi, xảo quyệt</t>
        </is>
      </c>
    </row>
    <row r="23083">
      <c r="A23083" t="inlineStr">
        <is>
          <t>Zierlichkeit</t>
        </is>
      </c>
      <c r="B23083" t="inlineStr"/>
      <c r="C23083" t="inlineStr"/>
      <c r="D23083" t="inlineStr">
        <is>
          <t>vị ngon lành, vẻ thanh nhã, vẻ xinh xắn, sự khó tính, sự kém ăn, vẻ chải chuốt cầu kỳ, tính thích sang trọng - sự duyên dáng, sự thanh nhã, sự thanh tao, vẻ thanh tú, sự yếu đuối, sự mỏng manh, trạng thái mảnh khảnh, trạng thái mảnh dẻ, sự tinh vi, sự tinh xảo, sự tinh tế, sự khéo léo - sự nhẹ nhàng, sự mềm mại, sự tế nhị, sự khó xử, sự lịch thiệp, sự nhã nhặn, tính nhạy cảm, tính dễ xúc cảm, tính nhạy, đồ ăn ngon, đồ ăn quý, cao lương mỹ vị</t>
        </is>
      </c>
    </row>
    <row r="23084">
      <c r="A23084" t="inlineStr">
        <is>
          <t>Ziffer</t>
        </is>
      </c>
      <c r="B23084" t="inlineStr"/>
      <c r="C23084" t="inlineStr"/>
      <c r="D23084" t="inlineStr">
        <is>
          <t>số không, số zêrô, người vô giá trị, người tầm thường, vật vô giá trị, vật tầm thường, chữ số A-rập, mật mã, chữ viết lồng nhau - ngón chân, ngón tay, ngón, con số - hình dáng, hình, hình ảnh, hình vẽ minh hoạ fig), vật tượng trưng, vật điển hình, vật giống, nhân vật, sơ đồ, lá số tử vi, số học, sự tính toán bằng con số, số tiền, hình thái tu từ - giả thiết, hình nhịp điệu, hình múa - số, chữ số, số t - tỷ lệ, tốc độ, giá, suất, mức, thuế địa phương, hạng, loại, sự đánh giá, sự ước lượng, sự sắp hạng, sự tiêu thụ</t>
        </is>
      </c>
    </row>
    <row r="23085">
      <c r="A23085" t="inlineStr">
        <is>
          <t>Zifferblatt</t>
        </is>
      </c>
      <c r="B23085" t="inlineStr"/>
      <c r="C23085" t="inlineStr"/>
      <c r="D23085" t="inlineStr">
        <is>
          <t>mặt, vẻ mặt, thể diện, sĩ diện, bộ mặt, bề ngoài, mã ngoài, bề mặt, mặt trước, mặt phía trước = das Zifferblatt +</t>
        </is>
      </c>
    </row>
    <row r="23086">
      <c r="A23086" t="inlineStr">
        <is>
          <t>Zigarette</t>
        </is>
      </c>
      <c r="B23086" t="inlineStr"/>
      <c r="C23086" t="inlineStr"/>
      <c r="D23086" t="inlineStr">
        <is>
          <t>điếu thuốc lá - người đồng dâm nam faggot), công việc nặng nhọc, công việc vất vả, sự kiệt sức, sự suy nhược, anh chàng đầu sai, thuốc lá = eine Zigarette rauchen + = eine Zigarette anzünden + = die minderwertige Zigarette + = die opiumgetränkte Zigarette +</t>
        </is>
      </c>
    </row>
    <row r="23087">
      <c r="A23087" t="inlineStr">
        <is>
          <t>Zigarettenstummel</t>
        </is>
      </c>
      <c r="B23087" t="inlineStr"/>
      <c r="C23087" t="inlineStr"/>
      <c r="D23087" t="inlineStr">
        <is>
          <t>gốc, chân, mẩu, cuống, cái nhú ra, vật nhú ra, stub_nail</t>
        </is>
      </c>
    </row>
    <row r="23088">
      <c r="A23088" t="inlineStr">
        <is>
          <t>Zigarillo</t>
        </is>
      </c>
      <c r="B23088" t="inlineStr"/>
      <c r="C23088" t="inlineStr"/>
      <c r="D23088" t="inlineStr">
        <is>
          <t>cá bn, luồng, hi, xuồng nhẹ, điếu xì gà nhỏ</t>
        </is>
      </c>
    </row>
    <row r="23089">
      <c r="A23089" t="inlineStr">
        <is>
          <t>Zigarre</t>
        </is>
      </c>
      <c r="B23089" t="inlineStr"/>
      <c r="C23089" t="inlineStr"/>
      <c r="D23089" t="inlineStr">
        <is>
          <t>điếu xì gà - cỏ dại, thuốc lá, ngựa còm, người gầy yếu mnh khnh</t>
        </is>
      </c>
    </row>
    <row r="23090">
      <c r="A23090" t="inlineStr">
        <is>
          <t>Zigarrendeckblatt</t>
        </is>
      </c>
      <c r="B23090" t="inlineStr"/>
      <c r="C23090" t="inlineStr"/>
      <c r="D23090" t="inlineStr">
        <is>
          <t>người đóng sách, bộ phận buộc lúa, dây, lạt, thừng, chão, chất gắn, bìa rời</t>
        </is>
      </c>
    </row>
    <row r="23091">
      <c r="A23091" t="inlineStr">
        <is>
          <t>Zigarrenstummel</t>
        </is>
      </c>
      <c r="B23091" t="inlineStr"/>
      <c r="C23091" t="inlineStr"/>
      <c r="D23091" t="inlineStr">
        <is>
          <t>gốc, gốc cuống, báng, đầu núm, đầu cán, mẩu thuốc lá, cá mình giẹp, butt-end, số nhiều) tầm bắn, trường bắn, bia bắn và ụ đất sau bia, người làm trò cười, đích làm trò cười, cái húc - cái húc đầu</t>
        </is>
      </c>
    </row>
    <row r="23092">
      <c r="A23092" t="inlineStr">
        <is>
          <t>Zigeuner</t>
        </is>
      </c>
      <c r="B23092" t="inlineStr"/>
      <c r="C23092" t="inlineStr"/>
      <c r="D23092">
        <f> der Zigeuner + = Zigeuner- +</f>
        <v/>
      </c>
    </row>
    <row r="23093">
      <c r="A23093" t="inlineStr">
        <is>
          <t>Zikade</t>
        </is>
      </c>
      <c r="B23093" t="inlineStr"/>
      <c r="C23093" t="inlineStr"/>
      <c r="D23093" t="inlineStr">
        <is>
          <t>con ve sầu</t>
        </is>
      </c>
    </row>
    <row r="23094">
      <c r="A23094" t="inlineStr">
        <is>
          <t>Zimmer</t>
        </is>
      </c>
      <c r="B23094" t="inlineStr"/>
      <c r="C23094" t="inlineStr"/>
      <c r="D23094" t="inlineStr">
        <is>
          <t>căn phòng, buồng, dãy buồng ở một tầng - phòng, buồng ngủ, nhà có sẵn đồ đạc cho đàn ông chưa vợ, phòng luật sư, phòng làm việc của thẩm phán, phòng làm việc của quan toà, viện - cả phòng, căn nhà ở, chỗ, cơ hội, khả năng, duyên cớ, lý do = im Zimmer + = das kleine Zimmer + = das heizbare Zimmer + = Zimmer vermieten + = ins Zimmer treten + = das behagliche Zimmer + = ein Zimmer teilen + = mein eigenes Zimmer + = Zimmer zu vermieten + = in möbliertem Zimmer + = ein Zimmer verräuchern + = aus dem Zimmer stürmen + = ins Zimmer hineinstürzen + = ein allerliebstes Zimmer + = möblierte Zimmer vermieten + = gibt es noch andere Zimmer? + = Sie rauschte aus dem Zimmer. + = ich habe mein eigenes Zimmer + = ich führte ihn in das Zimmer + = wegen einer Erkältung das Zimmer hüten + = ich hatte nichts dagegen, daß er aus dem Zimmer ging +</t>
        </is>
      </c>
    </row>
    <row r="23095">
      <c r="A23095" t="inlineStr">
        <is>
          <t>Zimmerdecke</t>
        </is>
      </c>
      <c r="B23095" t="inlineStr"/>
      <c r="C23095" t="inlineStr"/>
      <c r="D23095" t="inlineStr">
        <is>
          <t>trần, độ cao tối đa, giá cao nhất, bậc lương cao nhất</t>
        </is>
      </c>
    </row>
    <row r="23096">
      <c r="A23096" t="inlineStr">
        <is>
          <t>Zimmermann</t>
        </is>
      </c>
      <c r="B23096" t="inlineStr"/>
      <c r="C23096" t="inlineStr"/>
      <c r="D23096" t="inlineStr">
        <is>
          <t>thợ mộc</t>
        </is>
      </c>
    </row>
    <row r="23097">
      <c r="A23097" t="inlineStr">
        <is>
          <t>zimmern</t>
        </is>
      </c>
      <c r="B23097" t="inlineStr"/>
      <c r="C23097" t="inlineStr"/>
      <c r="D23097" t="inlineStr">
        <is>
          <t>làm nghề thợ mộc, làm ra với kỹ thuật của thợ mộc</t>
        </is>
      </c>
    </row>
    <row r="23098">
      <c r="A23098" t="inlineStr">
        <is>
          <t>zimperlich</t>
        </is>
      </c>
      <c r="B23098" t="inlineStr"/>
      <c r="C23098" t="inlineStr"/>
      <c r="D23098" t="inlineStr">
        <is>
          <t>bẽn lẽn, xấu hổ, rụt rè, e lệ, làm duyên, làm dáng, cách biệt, hẻo lánh - nghiêm trang, từ tốn, kín đáo, làm ra vẻ nghiêm trang, màu mè làm ra vẻ kín đáo - thận trọng, cẩn thận, rón rén - goody-goody - điệu bộ, màu mè, õng ẹo, uốn éo - điệu bộ màu mèo - làm bộ đoan trang kiểu cách - hay buồn nôn, khó tính, khe khắt, quá cẩn thận, quá câu nệ = zimperlich tun +</t>
        </is>
      </c>
    </row>
    <row r="23099">
      <c r="A23099" t="inlineStr">
        <is>
          <t>Zimperlichkeit</t>
        </is>
      </c>
      <c r="B23099" t="inlineStr"/>
      <c r="C23099" t="inlineStr"/>
      <c r="D23099" t="inlineStr">
        <is>
          <t>tính làm bộ đoan trang kiểu cách</t>
        </is>
      </c>
    </row>
    <row r="23100">
      <c r="A23100" t="inlineStr">
        <is>
          <t>Zimt</t>
        </is>
      </c>
      <c r="B23100" t="inlineStr"/>
      <c r="C23100" t="inlineStr"/>
      <c r="D23100" t="inlineStr">
        <is>
          <t>cây quế, màu nâu vàng</t>
        </is>
      </c>
    </row>
    <row r="23101">
      <c r="A23101" t="inlineStr">
        <is>
          <t>Zink</t>
        </is>
      </c>
      <c r="B23101" t="inlineStr"/>
      <c r="C23101" t="inlineStr"/>
      <c r="D23101">
        <f> auf Zink ätzen +</f>
        <v/>
      </c>
    </row>
    <row r="23102">
      <c r="A23102" t="inlineStr">
        <is>
          <t>Zinke</t>
        </is>
      </c>
      <c r="B23102" t="inlineStr"/>
      <c r="C23102" t="inlineStr"/>
      <c r="D23102" t="inlineStr">
        <is>
          <t>răng, ngạnh, chĩa, cái chĩa, nhánh = die Zinke + = die Zinke + = die Zinke +</t>
        </is>
      </c>
    </row>
    <row r="23103">
      <c r="A23103" t="inlineStr">
        <is>
          <t>zinkig</t>
        </is>
      </c>
      <c r="B23103" t="inlineStr"/>
      <c r="C23103" t="inlineStr"/>
      <c r="D23103" t="inlineStr">
        <is>
          <t>có răng, có ngạnh, có chĩa</t>
        </is>
      </c>
    </row>
    <row r="23104">
      <c r="A23104" t="inlineStr">
        <is>
          <t>Zinn</t>
        </is>
      </c>
      <c r="B23104" t="inlineStr"/>
      <c r="C23104" t="inlineStr"/>
      <c r="D23104">
        <f> das Zinn +</f>
        <v/>
      </c>
    </row>
    <row r="23105">
      <c r="A23105" t="inlineStr">
        <is>
          <t>Zinne</t>
        </is>
      </c>
      <c r="B23105" t="inlineStr"/>
      <c r="C23105" t="inlineStr"/>
      <c r="D23105" t="inlineStr">
        <is>
          <t>tháp nhọn, đỉnh núi cao nhọn, cực điểm, đỉnh cao nhất</t>
        </is>
      </c>
    </row>
    <row r="23106">
      <c r="A23106" t="inlineStr">
        <is>
          <t>Zinnen</t>
        </is>
      </c>
      <c r="B23106" t="inlineStr"/>
      <c r="C23106" t="inlineStr"/>
      <c r="D23106" t="inlineStr">
        <is>
          <t>số nhiều) tường có lỗ châu mai = mit Zinnen versehen +</t>
        </is>
      </c>
    </row>
    <row r="23107">
      <c r="A23107" t="inlineStr">
        <is>
          <t>Zinngeschirr</t>
        </is>
      </c>
      <c r="B23107" t="inlineStr"/>
      <c r="C23107" t="inlineStr"/>
      <c r="D23107" t="inlineStr">
        <is>
          <t>hợp kim thiếc, đồ dùng bằng thiếc, thùng thiếc, tiền thưởng, bằng thiếc</t>
        </is>
      </c>
    </row>
    <row r="23108">
      <c r="A23108" t="inlineStr">
        <is>
          <t>zinnhaltig</t>
        </is>
      </c>
      <c r="B23108" t="inlineStr"/>
      <c r="C23108" t="inlineStr"/>
      <c r="D23108" t="inlineStr">
        <is>
          <t>giống như thiếc, kêu loảng xoảng, có mùi vị thiếc</t>
        </is>
      </c>
    </row>
    <row r="23109">
      <c r="A23109" t="inlineStr">
        <is>
          <t>Zinnober</t>
        </is>
      </c>
      <c r="B23109" t="inlineStr"/>
      <c r="C23109" t="inlineStr"/>
      <c r="D23109" t="inlineStr">
        <is>
          <t>thần sa, son, sắc son, màu đỏ son</t>
        </is>
      </c>
    </row>
    <row r="23110">
      <c r="A23110" t="inlineStr">
        <is>
          <t>Zinnoberrot</t>
        </is>
      </c>
      <c r="B23110" t="inlineStr"/>
      <c r="C23110" t="inlineStr"/>
      <c r="D23110" t="inlineStr">
        <is>
          <t>thần sa, son, sắc son, màu đỏ son</t>
        </is>
      </c>
    </row>
    <row r="23111">
      <c r="A23111" t="inlineStr">
        <is>
          <t>zinnoberrot</t>
        </is>
      </c>
      <c r="B23111" t="inlineStr"/>
      <c r="C23111" t="inlineStr"/>
      <c r="D23111" t="inlineStr">
        <is>
          <t>đỏ son = zinnoberrot färben +</t>
        </is>
      </c>
    </row>
    <row r="23112">
      <c r="A23112" t="inlineStr">
        <is>
          <t>Zins</t>
        </is>
      </c>
      <c r="B23112" t="inlineStr"/>
      <c r="C23112" t="inlineStr"/>
      <c r="D23112" t="inlineStr">
        <is>
          <t>sự quan tâm, sự chú ý, điều quan tâm, điều chú ý, sự thích thú, điều thích thú, tầm quan trọng, quyền lợi, lợi ích, ích kỷ, lợi tức, tiền lãi, tập thể cùng chung một quyền lợi = Zins tragen +</t>
        </is>
      </c>
    </row>
    <row r="23113">
      <c r="A23113" t="inlineStr">
        <is>
          <t>Zinsschein</t>
        </is>
      </c>
      <c r="B23113" t="inlineStr"/>
      <c r="C23113" t="inlineStr"/>
      <c r="D23113" t="inlineStr">
        <is>
          <t>vé, cuống vé, phiếu, phiếu thưởng hiện vật, phiếu dự xổ số</t>
        </is>
      </c>
    </row>
    <row r="23114">
      <c r="A23114" t="inlineStr">
        <is>
          <t>Zipfel</t>
        </is>
      </c>
      <c r="B23114" t="inlineStr"/>
      <c r="C23114" t="inlineStr"/>
      <c r="D23114" t="inlineStr">
        <is>
          <t>sắt bịt đầu, mép khuy giày ủng, thẻ ghi tên và địa chỉ, mảnh buộc lòng thòng, đầu đuôi, túm lông, lời nói bế mạc, câu nói lặp đi lặp lại, câu nói sáo, đoạn điệp, câu điệp, vài hát nhai đi nhai lại - trò chơi đuổi bắt</t>
        </is>
      </c>
    </row>
    <row r="23115">
      <c r="A23115" t="inlineStr">
        <is>
          <t>Zirkular</t>
        </is>
      </c>
      <c r="B23115" t="inlineStr"/>
      <c r="C23115" t="inlineStr"/>
      <c r="D23115" t="inlineStr">
        <is>
          <t>thông tri, thông tư, giấy báo</t>
        </is>
      </c>
    </row>
    <row r="23116">
      <c r="A23116" t="inlineStr">
        <is>
          <t>Zirkulation</t>
        </is>
      </c>
      <c r="B23116" t="inlineStr"/>
      <c r="C23116" t="inlineStr"/>
      <c r="D23116" t="inlineStr">
        <is>
          <t>sự lưu thông, sự lưu hành, tổng số phát hành, tiền, đồng tiền, lưu số - thời gian lưu hành nói về tiền tệ), tiền tệ, sự phổ biến, sự thịnh hành</t>
        </is>
      </c>
    </row>
    <row r="23117">
      <c r="A23117" t="inlineStr">
        <is>
          <t>zirkulieren</t>
        </is>
      </c>
      <c r="B23117" t="inlineStr"/>
      <c r="C23117" t="inlineStr"/>
      <c r="D23117" t="inlineStr">
        <is>
          <t>đi vòng quanh - lưu hành, truyền, truyền bá, lưu thông, luân chuyển, tuần hoàn, lan truyền - chạy, chạy vội, vội vã, chạy trốn, tẩu thoát, chạy đua, vận hành, hoạt động, trôi đi, lướt đi, trượt đi, chạy lướt, lăn mau..., xoay quanh, bỏ khắp, mọc lan ra, chạy dài, chạy quanh - được viết, được thảo, được kể, có nội dung, tiếp tục tồn tại, tiếp diễn trong một quãng thời gian liên tục, kéo dài, có giá trị, có hiệu lực, ám ảnh, vương vấn, lưu luyến, truyền mãi - còn mãi mãi, lan nhanh, truyền đi, hướng về, nghĩ về, chạy trên tuyến đường, nhoè, thôi, phai, bạc, chảy, đầm đìa, lênh láng, dầm dề, rỉ rò, lên tới, đạt tới, trở nên, trở thành, có xu thế, có chiều hướng - tuột, ngược nước để đẻ, ứng cử, chạy thi, cho chạy đua, cho chạy, vượt qua, chọc thủng, phá vỡ, cầu, phó mặc, theo, đi theo, đuổi theo, rượt theo, cho chảy, đổ vào khuôn, chỉ huy, điều khiển, quản lý - trông nom, xô vào, lao vào, đụng vào, đâm vào, chọc vào, luồn, đưa lướt đi, đổ tràn trề, đổ chứa chan, đổ lai láng, chảy đầm đìa, chảy ròng ròng, cho ra đồng cỏ, buôn lậu, khâu lược, gạch, vẽ, đặt - để cho chất đống, đem, đề cử, giới thiệu, ủng hộ</t>
        </is>
      </c>
    </row>
    <row r="23118">
      <c r="A23118" t="inlineStr">
        <is>
          <t>zirkulierend</t>
        </is>
      </c>
      <c r="B23118" t="inlineStr"/>
      <c r="C23118" t="inlineStr"/>
      <c r="D23118" t="inlineStr">
        <is>
          <t>tròn, vòng, vòng quanh - nổi, để bơi, thay đổi, động, luân chuyển, di động</t>
        </is>
      </c>
    </row>
    <row r="23119">
      <c r="A23119" t="inlineStr">
        <is>
          <t>Zirkumflex</t>
        </is>
      </c>
      <c r="B23119" t="inlineStr"/>
      <c r="C23119" t="inlineStr"/>
      <c r="D23119" t="inlineStr">
        <is>
          <t>dấu mũ</t>
        </is>
      </c>
    </row>
    <row r="23120">
      <c r="A23120" t="inlineStr">
        <is>
          <t>Zirkus</t>
        </is>
      </c>
      <c r="B23120" t="inlineStr"/>
      <c r="C23120" t="inlineStr"/>
      <c r="D23120" t="inlineStr">
        <is>
          <t>rạp xiếc, gánh xiếc, chỗ nhiều đường gặp nhau, tiếng huyên náo, trò chơi ồn ào, trường đấu, trường du hí, đai vòng - trường đua, đài vòng - trường đua ngựa, trường đua xe ngựa, nhà hát ca múa nhạc</t>
        </is>
      </c>
    </row>
    <row r="23121">
      <c r="A23121" t="inlineStr">
        <is>
          <t>Zirpen</t>
        </is>
      </c>
      <c r="B23121" t="inlineStr"/>
      <c r="C23121" t="inlineStr"/>
      <c r="D23121" t="inlineStr">
        <is>
          <t>tiếng kêu chiêm chiếp, tiếng hót líu lo, tiếng kêu, tiếng rúc, tiếng nói líu lo, tiếng nói nhỏ nhẻ, tiếng nói thỏ thẻ - tiếng cọt kẹt, tiếng cót két, tiếng kẽo kẹt = das Zirpen +</t>
        </is>
      </c>
    </row>
    <row r="23122">
      <c r="A23122" t="inlineStr">
        <is>
          <t>zirpen</t>
        </is>
      </c>
      <c r="B23122" t="inlineStr"/>
      <c r="C23122" t="inlineStr"/>
      <c r="D23122" t="inlineStr">
        <is>
          <t>chim chiếp - kêu chiêm chiếp, hót líu lo, kêu, rúc, nói líu lo, nói nhỏ nhẻ, nói thỏ thẻ, vui vẻ lên, làm cho vui vẻ - kêu ríu rít, líu tíu, rúc liên hồi, bật lưỡi, vỗ tay thuê - cọt kẹt, cót két, kẽo kẹt = zirpen +</t>
        </is>
      </c>
    </row>
    <row r="23123">
      <c r="A23123" t="inlineStr">
        <is>
          <t>zirpend</t>
        </is>
      </c>
      <c r="B23123" t="inlineStr"/>
      <c r="C23123" t="inlineStr"/>
      <c r="D23123" t="inlineStr">
        <is>
          <t>cọt kẹt, cót két, kẽo kẹt</t>
        </is>
      </c>
    </row>
    <row r="23124">
      <c r="A23124" t="inlineStr">
        <is>
          <t>Zirrhose</t>
        </is>
      </c>
      <c r="B23124" t="inlineStr"/>
      <c r="C23124" t="inlineStr"/>
      <c r="D23124" t="inlineStr">
        <is>
          <t>bệnh xơ gan</t>
        </is>
      </c>
    </row>
    <row r="23125">
      <c r="A23125" t="inlineStr">
        <is>
          <t>Zischen</t>
        </is>
      </c>
      <c r="B23125" t="inlineStr"/>
      <c r="C23125" t="inlineStr"/>
      <c r="D23125" t="inlineStr">
        <is>
          <t>tiếng xèo xèo, tiếng xì xì, rượu sâm banh - sự thất bại - tiếng huýt gió, tiếng xuỵt, tiếng xì, tiếng nói rít lên - sự đọc thành âm xuýt - - tiếng rít, tiếng xé vải, sức sống, nghị lực</t>
        </is>
      </c>
    </row>
    <row r="23126">
      <c r="A23126" t="inlineStr">
        <is>
          <t>zischen</t>
        </is>
      </c>
      <c r="B23126" t="inlineStr"/>
      <c r="C23126" t="inlineStr"/>
      <c r="D23126" t="inlineStr">
        <is>
          <t>xèo xèo, xì xì - - uốn thành búp, rán xèo xèo - huýt gió, kêu xì, huýt sáo chê, xuỵt, nói rít lên - đọc thành âm xuýt</t>
        </is>
      </c>
    </row>
    <row r="23127">
      <c r="A23127" t="inlineStr">
        <is>
          <t>zischend</t>
        </is>
      </c>
      <c r="B23127" t="inlineStr"/>
      <c r="C23127" t="inlineStr"/>
      <c r="D23127" t="inlineStr">
        <is>
          <t>xuýt</t>
        </is>
      </c>
    </row>
    <row r="23128">
      <c r="A23128" t="inlineStr">
        <is>
          <t>Zischlaut</t>
        </is>
      </c>
      <c r="B23128" t="inlineStr"/>
      <c r="C23128" t="inlineStr"/>
      <c r="D23128" t="inlineStr">
        <is>
          <t>tiếng huýt gió, tiếng xuỵt, tiếng xì, tiếng nói rít lên - âm xuýt</t>
        </is>
      </c>
    </row>
    <row r="23129">
      <c r="A23129" t="inlineStr">
        <is>
          <t>ziselieren</t>
        </is>
      </c>
      <c r="B23129" t="inlineStr"/>
      <c r="C23129" t="inlineStr"/>
      <c r="D23129" t="inlineStr">
        <is>
          <t>săn, săn đuổi, đuổi, xua đuổi, chạm, trổ, khắc, gắn, đính, tiện, ren - in sâu, khắc sâu</t>
        </is>
      </c>
    </row>
    <row r="23130">
      <c r="A23130" t="inlineStr">
        <is>
          <t>Zisterne</t>
        </is>
      </c>
      <c r="B23130" t="inlineStr"/>
      <c r="C23130" t="inlineStr"/>
      <c r="D23130" t="inlineStr">
        <is>
          <t>thùng chứa nước, bể chứa nước, bể chứa, bình chứa - thùng, két, bể, xe tăng</t>
        </is>
      </c>
    </row>
    <row r="23131">
      <c r="A23131" t="inlineStr">
        <is>
          <t>Zitadelle</t>
        </is>
      </c>
      <c r="B23131" t="inlineStr"/>
      <c r="C23131" t="inlineStr"/>
      <c r="D23131" t="inlineStr">
        <is>
          <t>thành luỹ, thành quách, thành trì, chỗ ẩn tránh cuối cùng, chỗ ẩn náu cuối cùng, thành luỹ cuối cùng</t>
        </is>
      </c>
    </row>
    <row r="23132">
      <c r="A23132" t="inlineStr">
        <is>
          <t>Zitat</t>
        </is>
      </c>
      <c r="B23132" t="inlineStr"/>
      <c r="C23132" t="inlineStr"/>
      <c r="D23132" t="inlineStr">
        <is>
          <t>sự dẫn, sự trích dẫn, câu trích dẫn, đoạn trích dẫn, trát đòi hầu toà, sự biểu dương, sự tuyên dương - giá thị trường công bố, bản dự kê giá, Cađra - lời trích dẫn, dấu ngoặc kép</t>
        </is>
      </c>
    </row>
    <row r="23133">
      <c r="A23133" t="inlineStr">
        <is>
          <t>Zither</t>
        </is>
      </c>
      <c r="B23133" t="inlineStr"/>
      <c r="C23133" t="inlineStr"/>
      <c r="D23133" t="inlineStr">
        <is>
          <t>đàn tam thập lục</t>
        </is>
      </c>
    </row>
    <row r="23134">
      <c r="A23134" t="inlineStr">
        <is>
          <t>zitierbar</t>
        </is>
      </c>
      <c r="B23134" t="inlineStr"/>
      <c r="C23134" t="inlineStr"/>
      <c r="D23134" t="inlineStr">
        <is>
          <t>có thể trích dẫn, đáng trích dẫn</t>
        </is>
      </c>
    </row>
    <row r="23135">
      <c r="A23135" t="inlineStr">
        <is>
          <t>Zitieren</t>
        </is>
      </c>
      <c r="B23135" t="inlineStr"/>
      <c r="C23135" t="inlineStr"/>
      <c r="D23135" t="inlineStr">
        <is>
          <t>sự trích dẫn, đoạn trích dẫn, giá thị trường công bố, bản dự kê giá, Cađra</t>
        </is>
      </c>
    </row>
    <row r="23136">
      <c r="A23136" t="inlineStr">
        <is>
          <t>zitieren</t>
        </is>
      </c>
      <c r="B23136" t="inlineStr"/>
      <c r="C23136" t="inlineStr"/>
      <c r="D23136" t="inlineStr">
        <is>
          <t>dẫn, trích dẫn, đòi ra toà, nêu gương, biểu dương, tuyên dương - đưa làm ví dụ, dạng bị động) chứng minh bằng ví dụ = zitieren +</t>
        </is>
      </c>
    </row>
    <row r="23137">
      <c r="A23137" t="inlineStr">
        <is>
          <t>Zitronat</t>
        </is>
      </c>
      <c r="B23137" t="inlineStr"/>
      <c r="C23137" t="inlineStr"/>
      <c r="D23137" t="inlineStr">
        <is>
          <t>cây thanh yên, quả thanh yên, màu vỏ chanh citron colour)</t>
        </is>
      </c>
    </row>
    <row r="23138">
      <c r="A23138" t="inlineStr">
        <is>
          <t>Zitrone</t>
        </is>
      </c>
      <c r="B23138" t="inlineStr"/>
      <c r="C23138" t="inlineStr"/>
      <c r="D23138" t="inlineStr">
        <is>
          <t>cây thanh yên, quả thanh yên, màu vỏ chanh citron colour) - cá bơn lêmon, quả chanh, cây chanh, màu vàng nhạt, cô gái vô duyên, vật vô dụng, người đoảng, người vô tích sự = ausquetschen wie eine Zitrone +</t>
        </is>
      </c>
    </row>
    <row r="23139">
      <c r="A23139" t="inlineStr">
        <is>
          <t>Zittern</t>
        </is>
      </c>
      <c r="B23139" t="inlineStr"/>
      <c r="C23139" t="inlineStr"/>
      <c r="D23139" t="inlineStr">
        <is>
          <t>chứng giật rung - sự đập nhanh, sự hồi hộp, trống ngực - sự rung, sự run, sự run rẩy, động đất - sự lắc, sự giũ, lúc, chốc, một thoáng, vết nứt, cốc sữa trứng đã khuấy milk-shake) - sự rùng mình, mảnh vỡ, miếng vỡ - - sự rung rinh, sự rung động, sự chấn động - sự làm rung động, sự lúc lắc = das Zittern +</t>
        </is>
      </c>
    </row>
    <row r="23140">
      <c r="A23140" t="inlineStr">
        <is>
          <t>zittern</t>
        </is>
      </c>
      <c r="B23140" t="inlineStr"/>
      <c r="C23140" t="inlineStr"/>
      <c r="D23140" t="inlineStr">
        <is>
          <t>run run, run lẫy bẫy, lẫy bẫy, lập cập, đi không vững, đứng không vững - bay chuyền, bay qua bay lại - bồn chồn, lo sợ, hốt hoảng kinh hâi, hành động hốt hoảng - rung, lắc, làm rung, lúc lắc, lung lay, lay động, giũ, ngân, làm náo động, làm sửng sốt, làm bàng hoàng, làm lung lay, làm lay chuyển, làm mất bình tĩnh, giũ sạch - tống khứ được - làm rùng mình, làm run lên, làm rộn ràng, làm xúc động, làm hồi hộp, rùng mình, run lên, rộn ràng, hồi hộp, rung lên, ngân lên, rung cảm, rung động - chấn động, ngân vang lên, làm cho rung động - lắc lư, nghiêng bên nọ ngả bên kia, lảo đảo, loạng choạng, rung rung, lưỡng lự, do dự, nghiêng ngả = zittern + = zittern +</t>
        </is>
      </c>
    </row>
    <row r="23141">
      <c r="A23141" t="inlineStr">
        <is>
          <t>zitternd</t>
        </is>
      </c>
      <c r="B23141" t="inlineStr"/>
      <c r="C23141" t="inlineStr"/>
      <c r="D23141" t="inlineStr">
        <is>
          <t>run lên, run rẩy, lẩy bẩy, làm rung lên, làm run rẩy, làm rét run lên, làm sợ run lên, dễ vỡ thành mảnh - run, rung, rung rinh, rung động, nhút nhát</t>
        </is>
      </c>
    </row>
    <row r="23142">
      <c r="A23142" t="inlineStr">
        <is>
          <t>Zitterpappel</t>
        </is>
      </c>
      <c r="B23142" t="inlineStr"/>
      <c r="C23142" t="inlineStr"/>
      <c r="D23142" t="inlineStr">
        <is>
          <t>cây dương lá rung</t>
        </is>
      </c>
    </row>
    <row r="23143">
      <c r="A23143" t="inlineStr">
        <is>
          <t>Zitze</t>
        </is>
      </c>
      <c r="B23143" t="inlineStr"/>
      <c r="C23143" t="inlineStr"/>
      <c r="D23143" t="inlineStr">
        <is>
          <t>uây khyếm mẹ, gái nạ giòng mà vẫn còn xuân, vú - đầu vú, núm vú, núm vú cao su, đầu tròn - teat, chim sẻ ngô, ngựa con, cô gái, cậu bé, tit for tat ăn miếng trả miếng, to give someone tit for tat trả đũa ai, trả miếng ai</t>
        </is>
      </c>
    </row>
    <row r="23144">
      <c r="A23144" t="inlineStr">
        <is>
          <t>Zivil</t>
        </is>
      </c>
      <c r="B23144" t="inlineStr"/>
      <c r="C23144" t="inlineStr"/>
      <c r="D23144">
        <f> die Polizei war in Zivil +</f>
        <v/>
      </c>
    </row>
    <row r="23145">
      <c r="A23145" t="inlineStr">
        <is>
          <t>zivil</t>
        </is>
      </c>
      <c r="B23145" t="inlineStr"/>
      <c r="C23145" t="inlineStr"/>
      <c r="D23145" t="inlineStr">
        <is>
          <t>công dân, thường dân, bên đời, hộ dân sự, lễ phép, lễ độ, lịch sự, thường</t>
        </is>
      </c>
    </row>
    <row r="23146">
      <c r="A23146" t="inlineStr">
        <is>
          <t>Zivilisation</t>
        </is>
      </c>
      <c r="B23146" t="inlineStr"/>
      <c r="C23146" t="inlineStr"/>
      <c r="D23146" t="inlineStr">
        <is>
          <t>sự làm cho văn minh, sự khai hoá, nền văn minh, những nước văn minh, những dân tộc văn minh - sự mở mang, sự tu dưỡng, sự trao đổi, sự giáo dục, sự giáo hoá, văn hoá, văn minh, sự trồng trọt, sự nuôi, sự cấy, số lượng vi khuẩn cấy, mẻ cấy vi khuẩn = fern jeder Zivilisation +</t>
        </is>
      </c>
    </row>
    <row r="23147">
      <c r="A23147" t="inlineStr">
        <is>
          <t>zivilisieren</t>
        </is>
      </c>
      <c r="B23147" t="inlineStr"/>
      <c r="C23147" t="inlineStr"/>
      <c r="D23147" t="inlineStr">
        <is>
          <t>làm cho văn minh, truyền bá văn minh, khai hoá, giáo hoá - làm cho hợp thuỷ thổ, thuần hoá, nhập tịch, động tính từ quá khứ) làm cho thích cuộc sống gia đình, làm cho chỉ ru rú xó nhà - cải tạo, giác ngộ, khai hoang, vỡ hoang, làm khô, đòi lại, phản đối, khiếu nại</t>
        </is>
      </c>
    </row>
    <row r="23148">
      <c r="A23148" t="inlineStr">
        <is>
          <t>zivilisiert</t>
        </is>
      </c>
      <c r="B23148" t="inlineStr"/>
      <c r="C23148" t="inlineStr"/>
      <c r="D23148" t="inlineStr">
        <is>
          <t>công dân, thường dân, bên đời, hộ dân sự, lễ phép, lễ độ, lịch sự, thường</t>
        </is>
      </c>
    </row>
    <row r="23149">
      <c r="A23149" t="inlineStr">
        <is>
          <t>Zivilist</t>
        </is>
      </c>
      <c r="B23149" t="inlineStr"/>
      <c r="C23149" t="inlineStr"/>
      <c r="D23149" t="inlineStr">
        <is>
          <t>người dân thành thị, công dân, dân, người thường dân - người thường, thường dân</t>
        </is>
      </c>
    </row>
    <row r="23150">
      <c r="A23150" t="inlineStr">
        <is>
          <t>Zivilleben</t>
        </is>
      </c>
      <c r="B23150" t="inlineStr"/>
      <c r="C23150" t="inlineStr"/>
      <c r="D23150" t="inlineStr">
        <is>
          <t>làm cho văn minh, truyền bá văn minh, khai hoá, giáo hoá</t>
        </is>
      </c>
    </row>
    <row r="23151">
      <c r="A23151" t="inlineStr">
        <is>
          <t>zivilrechtlich</t>
        </is>
      </c>
      <c r="B23151" t="inlineStr"/>
      <c r="C23151" t="inlineStr"/>
      <c r="D23151" t="inlineStr">
        <is>
          <t>công dân, thường dân, bên đời, hộ dân sự, lễ phép, lễ độ, lịch sự, thường</t>
        </is>
      </c>
    </row>
    <row r="23152">
      <c r="A23152" t="inlineStr">
        <is>
          <t>Zobel</t>
        </is>
      </c>
      <c r="B23152" t="inlineStr"/>
      <c r="C23152" t="inlineStr"/>
      <c r="D23152" t="inlineStr">
        <is>
          <t>chồn zibelin, da lông chồn zibelin, bút vẽ bằng lông chồn zibelin, màu đen, áo choàng bằng lông chồn zibelin, áo tang</t>
        </is>
      </c>
    </row>
    <row r="23153">
      <c r="A23153" t="inlineStr">
        <is>
          <t>Zoll</t>
        </is>
      </c>
      <c r="B23153" t="inlineStr"/>
      <c r="C23153" t="inlineStr"/>
      <c r="D23153" t="inlineStr">
        <is>
          <t>sự tôn kính, lòng kính trọng, bổn phận, nhiệm vụ, trách nhiệm, phận sự, chức vụ, công việc, phần việc làm, phiên làm, phiên trực nhật, thuế, công suất - giá, bảng kẻ giá, thuế quan, thuế xuất nhập khẩu, biểu thuế quan - thuế qua đường, thuế qua cầu, thuế đậu bến, thuế chỗ ngồi, phần thóc công xay, sự rung chuông, tiếng chuông rung = der Zoll + = 1/3 Zoll + = Zoll bezahlen + = Bits pro Zoll + = mit Zoll belegen +</t>
        </is>
      </c>
    </row>
    <row r="23154">
      <c r="A23154" t="inlineStr">
        <is>
          <t>zollpflichtig</t>
        </is>
      </c>
      <c r="B23154" t="inlineStr"/>
      <c r="C23154" t="inlineStr"/>
      <c r="D23154" t="inlineStr">
        <is>
          <t>phải nộp thuế phải đóng thuế - có thể đánh giá được, có thể bị đánh thuế địa phương, tính theo tỉ lệ - - phải nộp thuế = nicht zollpflichtig +</t>
        </is>
      </c>
    </row>
    <row r="23155">
      <c r="A23155" t="inlineStr">
        <is>
          <t>Zollschein</t>
        </is>
      </c>
      <c r="B23155" t="inlineStr"/>
      <c r="C23155" t="inlineStr"/>
      <c r="D23155" t="inlineStr">
        <is>
          <t>sự dọn quang, sự rời bến, sự thanh toán các khoản thuế để rời bến, khoảng hở, khoảng trống, độ hở, độ trống, phép nghỉ, phép giải ngũ, phép thôi việc, sự chuyển</t>
        </is>
      </c>
    </row>
    <row r="23156">
      <c r="A23156" t="inlineStr">
        <is>
          <t>Zollschranke</t>
        </is>
      </c>
      <c r="B23156" t="inlineStr"/>
      <c r="C23156" t="inlineStr"/>
      <c r="D23156" t="inlineStr">
        <is>
          <t>cá chó, chỗ chắn để thu thuế đường, thuế đường, đường cái phải nộp thuế, giáo, mác, cuốc chim, mỏm trong tên riêng) - cái chắn đường để thu thuế, cổng thu thuế, đường lớn</t>
        </is>
      </c>
    </row>
    <row r="23157">
      <c r="A23157" t="inlineStr">
        <is>
          <t>Zollstock</t>
        </is>
      </c>
      <c r="B23157" t="inlineStr"/>
      <c r="C23157" t="inlineStr"/>
      <c r="D23157" t="inlineStr">
        <is>
          <t>đồ cầm, vật cược, vật làm tin, găng tay ném xuống đất để thách đấu, sự thách đấu, gauge - máy đo, cái đo cỡ, loại, kiểu, cỡ, tầm, quy mô, khả năng, khoảng cách đường ray, tiêu chuẩn đánh giá, phương tiện đánh giá, lanhgô điều chỉnh lề, cái mấp của thợ mộc, gage) hướng đi so với chiều gió - phép tắc, quy tắc, nguyên tắc, quy luật, điều lệ, luật lệ, thói quen, lệ thường, quyền lực, sự thống trị, thước chia độ, quyết định của toà án, lệnh của toà án, thước ngăn dòng, filê - cái gạch đầu dòng - yard-wand, tiêu chuẩn so sánh</t>
        </is>
      </c>
    </row>
    <row r="23158">
      <c r="A23158" t="inlineStr">
        <is>
          <t>Zolltarif</t>
        </is>
      </c>
      <c r="B23158" t="inlineStr"/>
      <c r="C23158" t="inlineStr"/>
      <c r="D23158" t="inlineStr">
        <is>
          <t>giá, bảng kẻ giá, thuế quan, thuế xuất nhập khẩu, biểu thuế quan</t>
        </is>
      </c>
    </row>
    <row r="23159">
      <c r="A23159" t="inlineStr">
        <is>
          <t>Zone</t>
        </is>
      </c>
      <c r="B23159" t="inlineStr"/>
      <c r="C23159" t="inlineStr"/>
      <c r="D23159" t="inlineStr">
        <is>
          <t>diện tích, bề mặt, vùng, khu vực, khoảng đất trống, sân trước nhà ở, phạm vi, tầm, rađiô vùng - dây lưng, thắt lưng, dây đai, dây curoa, vành đai - đới, miền, dây nịt, dây dưng = die kalte Zone + = die heiße Zone + = die gemäßigte Zone + = die atomwaffenfreie Zone + = die kernwaffenfreie Zone +</t>
        </is>
      </c>
    </row>
    <row r="23160">
      <c r="A23160" t="inlineStr">
        <is>
          <t>Zonen</t>
        </is>
      </c>
      <c r="B23160" t="inlineStr"/>
      <c r="C23160" t="inlineStr"/>
      <c r="D23160" t="inlineStr">
        <is>
          <t>chia thành đới, chia thành khu vực, quy vùng</t>
        </is>
      </c>
    </row>
    <row r="23161">
      <c r="A23161" t="inlineStr">
        <is>
          <t>Zoo</t>
        </is>
      </c>
      <c r="B23161" t="inlineStr"/>
      <c r="C23161" t="inlineStr"/>
      <c r="D23161" t="inlineStr">
        <is>
          <t>của zoological garden) vườn bách thú, vườn thú</t>
        </is>
      </c>
    </row>
    <row r="23162">
      <c r="A23162" t="inlineStr">
        <is>
          <t>Zoologe</t>
        </is>
      </c>
      <c r="B23162" t="inlineStr"/>
      <c r="C23162" t="inlineStr"/>
      <c r="D23162" t="inlineStr">
        <is>
          <t>nhà động vật học</t>
        </is>
      </c>
    </row>
    <row r="23163">
      <c r="A23163" t="inlineStr">
        <is>
          <t>Zoologie</t>
        </is>
      </c>
      <c r="B23163" t="inlineStr"/>
      <c r="C23163" t="inlineStr"/>
      <c r="D23163" t="inlineStr">
        <is>
          <t>động vật học</t>
        </is>
      </c>
    </row>
    <row r="23164">
      <c r="A23164" t="inlineStr">
        <is>
          <t>zoologisch</t>
        </is>
      </c>
      <c r="B23164" t="inlineStr"/>
      <c r="C23164" t="inlineStr"/>
      <c r="D23164" t="inlineStr">
        <is>
          <t>động vật học</t>
        </is>
      </c>
    </row>
    <row r="23165">
      <c r="A23165" t="inlineStr">
        <is>
          <t>Zoomobjektiv</t>
        </is>
      </c>
      <c r="B23165" t="inlineStr"/>
      <c r="C23165" t="inlineStr"/>
      <c r="D23165" t="inlineStr">
        <is>
          <t>tiếng kêu vù vu, sự làm cho bay vọt lên, sự bay vọt lên</t>
        </is>
      </c>
    </row>
    <row r="23166">
      <c r="A23166" t="inlineStr">
        <is>
          <t>Zoophyt</t>
        </is>
      </c>
      <c r="B23166" t="inlineStr"/>
      <c r="C23166" t="inlineStr"/>
      <c r="D23166" t="inlineStr">
        <is>
          <t>động vật hình cây</t>
        </is>
      </c>
    </row>
    <row r="23167">
      <c r="A23167" t="inlineStr">
        <is>
          <t>Zopf</t>
        </is>
      </c>
      <c r="B23167" t="inlineStr"/>
      <c r="C23167" t="inlineStr"/>
      <c r="D23167" t="inlineStr">
        <is>
          <t>đuôi sam, bím tóc, thuốc lá quần thành cuộn dài - đường xếp nếp gấp pleat), dây tết, dây bện, con cúi plat) - hàng xếp nối đuôi = der falsche Zopf + = in einen Zopf flechten +</t>
        </is>
      </c>
    </row>
    <row r="23168">
      <c r="A23168" t="inlineStr">
        <is>
          <t>Zorn</t>
        </is>
      </c>
      <c r="B23168" t="inlineStr"/>
      <c r="C23168" t="inlineStr"/>
      <c r="D23168" t="inlineStr">
        <is>
          <t>sự tức giận, sự giận dữ, mối giận - khói, hơi khói, hơi bốc, cơn, cơn giận - sự thịnh nộ, sự điên tiết, sự ham mê, sự cuồng nhiệt, sự ác liệt, sự mãnh liệt, sư tử Hà đông, người đàn bà nanh ác, sự cắn rứt, sự day dứt, nữ thần tóc rắn, thần báo thù - hơi nóng, sức nóng, sự nóng, nhiệt, sự nóng bức, sự nóng nực, trạng thái bừng bừng, trạng thái viêm tấy, vị cay, sự nóng chảy, sự nổi nóng, sự nồng nhiệt, sự hăng hái, sự động đực - sự cố gắng một mạch, sự làm một mạch, cuộc đấu, cuộc đua, sự nung, sự tăng cường thi hành luật pháp, sự tăng cường điều tra, sự thúc ép, sự cưỡng ép - sự nổi giận - cơn thịnh nộ, cơn giận dữ, cơn dữ dội, sự cuồng bạo, tính ham mê, sự say mê, sự mê cuồng, mốt thịnh hành, mốt phổ biến, cái hợp thị hiếu, người được thiên hạ ưa chuộng một thời - thi hứng, cảm xúc mãnh liệt - nhiệt độ nóng trắng, cn giận điên lên - sự phẫn nộ = im Zorn + = in Zorn geraten + = zum Zorn reizen + = in blindem Zorn + = der angestaute Zorn + = ihn überkam Zorn +</t>
        </is>
      </c>
    </row>
    <row r="23169">
      <c r="A23169" t="inlineStr">
        <is>
          <t>zornig</t>
        </is>
      </c>
      <c r="B23169" t="inlineStr"/>
      <c r="C23169" t="inlineStr"/>
      <c r="D23169" t="inlineStr">
        <is>
          <t>nổi giận, giận dữ - tức giận, phẫn nộ = zornig +</t>
        </is>
      </c>
    </row>
    <row r="23170">
      <c r="A23170" t="inlineStr">
        <is>
          <t>Zotte</t>
        </is>
      </c>
      <c r="B23170" t="inlineStr"/>
      <c r="C23170" t="inlineStr"/>
      <c r="D23170" t="inlineStr">
        <is>
          <t>chòm lông, bờm tóc, vải thô có tuyết dày, thuốc lá sợi loại xấu, mớ lộn xộn, chim cốc mào</t>
        </is>
      </c>
    </row>
    <row r="23171">
      <c r="A23171" t="inlineStr">
        <is>
          <t>zottig</t>
        </is>
      </c>
      <c r="B23171" t="inlineStr"/>
      <c r="C23171" t="inlineStr"/>
      <c r="D23171" t="inlineStr">
        <is>
          <t>rậm râu, rậm lông - rách tã, rách tả tơi, rách rưới, bù xù, bờm xờm, dựng ngược cả lên, gồ ghề, lởm chởm, tả tơi, rời rạc, không đều - có nhiều bụi rậm mọc ngổn ngang, có cành tua tủa, đầu tóc râu ria bờm xờm, có lông tơ dài</t>
        </is>
      </c>
    </row>
    <row r="23172">
      <c r="A23172" t="inlineStr">
        <is>
          <t>zu</t>
        </is>
      </c>
      <c r="B23172" t="inlineStr"/>
      <c r="C23172" t="inlineStr"/>
      <c r="D23172" t="inlineStr">
        <is>
          <t>một, cái, con, chiếc, cuốn, người, đứa..., mỗi, mỗi một</t>
        </is>
      </c>
    </row>
    <row r="23173">
      <c r="A23173" t="inlineStr">
        <is>
          <t>zubereiten</t>
        </is>
      </c>
      <c r="B23173" t="inlineStr"/>
      <c r="C23173" t="inlineStr"/>
      <c r="D23173" t="inlineStr">
        <is>
          <t>nấu, nấu chín, giả mạo, gian lận, khai gian, động tính từ quá khứ) làm kiệt sức, làm mệt phờ, nhà nấu bếp, nấu ăn, chín, nấu nhừ - làm, chế tạo, sắp đặt, xếp đặt, dọn, thu dọn, sửa soạn, chuẩn bị, kiếm được, thu, gây ra, thực hiện, thi hành, khiến cho, làm cho, bắt, bắt buộc, phong, bổ nhiệm, lập, tôn, ước lượng - đánh giá, định giá, kết luận, đến, tới, trông thấy, hoàn thành, đạt được, làm được, đi được, thành, là, bằng, trở thành, trở nên, nghĩ, hiểu, đi, tiến, lên, xuống, ra ý, ra vẻ - sửa soạn sắm sửa, dự bị, soạn, chuẩn bị cho, rèn cặp cho, điều chế, pha chế, chuẩn bị tư tưởng cho, sắm sửa = zubereiten + = zubereiten + = zubereiten +</t>
        </is>
      </c>
    </row>
    <row r="23174">
      <c r="A23174" t="inlineStr">
        <is>
          <t>Zubereitung</t>
        </is>
      </c>
      <c r="B23174" t="inlineStr"/>
      <c r="C23174" t="inlineStr"/>
      <c r="D23174" t="inlineStr">
        <is>
          <t>sự pha chế, quả đóng hộp, mứt, kẹo, áo quần may sẵn - sự soạn, sự sửa soạn, sự chuẩn bị, sự dự bị, số nhiều) các thứ sửa soạn, các thứ sắm sửa, các thứ chuẩn bị, các thứ dự bị, sự soạn bài, bài soạn, sự điều chế, sự làm, sự dọn - sự hầu, chất pha chế, thuốc pha chế, thức ăn được dọn</t>
        </is>
      </c>
    </row>
    <row r="23175">
      <c r="A23175" t="inlineStr">
        <is>
          <t>zubinden</t>
        </is>
      </c>
      <c r="B23175" t="inlineStr"/>
      <c r="C23175" t="inlineStr"/>
      <c r="D23175" t="inlineStr">
        <is>
          <t>trói, buộc, bỏ lại, ký hợp đồng học nghề, ràng buộc, chấp nhận, thừa nhận, làm táo bón, băng bó, đánh đai nẹp, đóng, tết quanh, kết lại với nhau, kết thành khối rắn - kẹt, táo bón</t>
        </is>
      </c>
    </row>
    <row r="23176">
      <c r="A23176" t="inlineStr">
        <is>
          <t>Zublinzeln</t>
        </is>
      </c>
      <c r="B23176" t="inlineStr"/>
      <c r="C23176" t="inlineStr"/>
      <c r="D23176" t="inlineStr">
        <is>
          <t>sự nháy mắt, nháy mắt, khonh khắc</t>
        </is>
      </c>
    </row>
    <row r="23177">
      <c r="A23177" t="inlineStr">
        <is>
          <t>Zubringerzug</t>
        </is>
      </c>
      <c r="B23177" t="inlineStr"/>
      <c r="C23177" t="inlineStr"/>
      <c r="D23177" t="inlineStr">
        <is>
          <t>người cho ăn, người ăn, súc vật ăn, feeding-bottle, yếm dãi, sông con, sông nhánh, đường nhánh, Fidde, đường dây ra, bộ phận cung cấp chất liệu, người chuyền bóng</t>
        </is>
      </c>
    </row>
    <row r="23178">
      <c r="A23178" t="inlineStr">
        <is>
          <t>Zucht</t>
        </is>
      </c>
      <c r="B23178" t="inlineStr"/>
      <c r="C23178" t="inlineStr"/>
      <c r="D23178" t="inlineStr">
        <is>
          <t>nòi, giống, dòng dõi - sự mở mang, sự tu dưỡng, sự trao đổi, sự giáo dục, sự giáo hoá, văn hoá, văn minh, sự trồng trọt, sự nuôi, sự cấy, số lượng vi khuẩn cấy, mẻ cấy vi khuẩn - kỷ luật, sự rèn luyện trí óc, nhục hình, sự trừng phạt, sự hành xác, quân sự luyện tập, môn học - sự căng, sự căng thẳng, trạng thái căng, trạng thái căng thẳng, sức căng, giọng, điệu nói, số nhiều) giai điệu, nhạc điệu, đoạn nhạc, khúc nhạc, số nhiều) hứng, khuynh hướng, chiều hướng</t>
        </is>
      </c>
    </row>
    <row r="23179">
      <c r="A23179" t="inlineStr">
        <is>
          <t>Zuchthaus</t>
        </is>
      </c>
      <c r="B23179" t="inlineStr"/>
      <c r="C23179" t="inlineStr"/>
      <c r="D23179" t="inlineStr">
        <is>
          <t>trại cải tạo, trại cải tạo gái điếm, nhà lao = ins Zuchthaus bringen +</t>
        </is>
      </c>
    </row>
    <row r="23180">
      <c r="A23180" t="inlineStr">
        <is>
          <t>Zuchthausstrafe</t>
        </is>
      </c>
      <c r="B23180" t="inlineStr"/>
      <c r="C23180" t="inlineStr"/>
      <c r="D23180" t="inlineStr">
        <is>
          <t>sự căng ra, sự duỗi ra, quãng, dải, khoảng, nghĩa rộng, nghĩa suy ra, mạch đường, một năm tù, thời hạn ở tù = die lebenslängliche Zuchthausstrafe +</t>
        </is>
      </c>
    </row>
    <row r="23181">
      <c r="A23181" t="inlineStr">
        <is>
          <t>Zuchthengst</t>
        </is>
      </c>
      <c r="B23181" t="inlineStr"/>
      <c r="C23181" t="inlineStr"/>
      <c r="D23181" t="inlineStr">
        <is>
          <t>đực giống, hoàng thượng, bệ hạ, cha, cha ông - ngựa giống</t>
        </is>
      </c>
    </row>
    <row r="23182">
      <c r="A23182" t="inlineStr">
        <is>
          <t>Zuchthenne</t>
        </is>
      </c>
      <c r="B23182" t="inlineStr"/>
      <c r="C23182" t="inlineStr"/>
      <c r="D23182" t="inlineStr">
        <is>
          <t>gà ấp, lò ấp trứng, người hay suy nghĩ ủ ê</t>
        </is>
      </c>
    </row>
    <row r="23183">
      <c r="A23183" t="inlineStr">
        <is>
          <t>Zuchtmeister</t>
        </is>
      </c>
      <c r="B23183" t="inlineStr"/>
      <c r="C23183" t="inlineStr"/>
      <c r="D23183" t="inlineStr">
        <is>
          <t>người giữ kỷ luật - người theo kỷ luật chặt chẽ, quân nhân chặt chẽ về kỷ luật</t>
        </is>
      </c>
    </row>
    <row r="23184">
      <c r="A23184" t="inlineStr">
        <is>
          <t>Zucken</t>
        </is>
      </c>
      <c r="B23184" t="inlineStr"/>
      <c r="C23184" t="inlineStr"/>
      <c r="D23184" t="inlineStr">
        <is>
          <t>ánh sáng lung linh, ánh lửa bập bùng, sự rung rinh, cảm giác thoáng qua - sự lấp lánh, ánh sáng lấp lánh, cái nháy mắt, bước lướt nhanh - sự nhấy nháy - cỏ băng, sự kéo mạnh, sự giật mạnh, sự co rúm, sự co quắp, chứng co giật, cái kẹp mũi ngựa - sự co rúm lại, sự rụt lại = das Zucken +</t>
        </is>
      </c>
    </row>
    <row r="23185">
      <c r="A23185" t="inlineStr">
        <is>
          <t>zucken</t>
        </is>
      </c>
      <c r="B23185" t="inlineStr"/>
      <c r="C23185" t="inlineStr"/>
      <c r="D23185" t="inlineStr">
        <is>
          <t>flench, chùn bước, nao núng, do dự, lưỡng lự, ngần ngại - vỗ cánh, vẫy cánh, rung rinh, đu đưa, dập dờn, đập yếu và không đều, run rẩy vì kích động, bối rối, xao xuyến, xốn xang, vỗ, vẫy, kích động, làm bối rối, làm xao xuyến, làm xốn xang - rung, run, vỗ nhẹ, đập nhẹ = zucken + = zucken + = hin und her zucken +</t>
        </is>
      </c>
    </row>
    <row r="23186">
      <c r="A23186" t="inlineStr">
        <is>
          <t>Zucker</t>
        </is>
      </c>
      <c r="B23186" t="inlineStr"/>
      <c r="C23186" t="inlineStr"/>
      <c r="D23186" t="inlineStr">
        <is>
          <t>đường, lời đường mật, lời nịnh hót, tiền, xìn = zwei Stück Zucker + = in Zucker verwandeln + = mit Zucker überzogen + = gib mir etwas Zucker! +</t>
        </is>
      </c>
    </row>
    <row r="23187">
      <c r="A23187" t="inlineStr">
        <is>
          <t>zuckerhaltig</t>
        </is>
      </c>
      <c r="B23187" t="inlineStr"/>
      <c r="C23187" t="inlineStr"/>
      <c r="D23187" t="inlineStr">
        <is>
          <t>có chất đường, chứa đường - có tính chất đường, ngọt xớt, ngọt lịm, ngọt như mít lùi</t>
        </is>
      </c>
    </row>
    <row r="23188">
      <c r="A23188" t="inlineStr">
        <is>
          <t>zuckerkrank</t>
        </is>
      </c>
      <c r="B23188" t="inlineStr"/>
      <c r="C23188" t="inlineStr"/>
      <c r="D23188" t="inlineStr">
        <is>
          <t>bệnh đái đường, mắc bệnh đái đường</t>
        </is>
      </c>
    </row>
    <row r="23189">
      <c r="A23189" t="inlineStr">
        <is>
          <t>Zuckerkrankheit</t>
        </is>
      </c>
      <c r="B23189" t="inlineStr"/>
      <c r="C23189" t="inlineStr"/>
      <c r="D23189" t="inlineStr">
        <is>
          <t>bệnh đái đường</t>
        </is>
      </c>
    </row>
    <row r="23190">
      <c r="A23190" t="inlineStr">
        <is>
          <t>zuckern</t>
        </is>
      </c>
      <c r="B23190" t="inlineStr"/>
      <c r="C23190" t="inlineStr"/>
      <c r="D23190" t="inlineStr">
        <is>
          <t>đường hoá</t>
        </is>
      </c>
    </row>
    <row r="23191">
      <c r="A23191" t="inlineStr">
        <is>
          <t>Zuckerrohr</t>
        </is>
      </c>
      <c r="B23191" t="inlineStr"/>
      <c r="C23191" t="inlineStr"/>
      <c r="D23191" t="inlineStr">
        <is>
          <t>cây trúc, cây mía sugar cane), cây lau, cây mây, sợi mây, can, ba toong, gậy, roi, thỏi = das Zuckerrohr +</t>
        </is>
      </c>
    </row>
    <row r="23192">
      <c r="A23192" t="inlineStr">
        <is>
          <t>Zuckerstange</t>
        </is>
      </c>
      <c r="B23192" t="inlineStr"/>
      <c r="C23192" t="inlineStr"/>
      <c r="D23192" t="inlineStr">
        <is>
          <t>đá, số nhiều), tiền, kẹo cứng, kẹo hạnh nhân cứng, rock-pigeon, guồng quay chỉ, sự đu đưa</t>
        </is>
      </c>
    </row>
    <row r="23193">
      <c r="A23193" t="inlineStr">
        <is>
          <t>Zuckerwerk</t>
        </is>
      </c>
      <c r="B23193" t="inlineStr"/>
      <c r="C23193" t="inlineStr"/>
      <c r="D23193" t="inlineStr">
        <is>
          <t>sự pha chế, quả đóng hộp, mứt, kẹo, áo quần may sẵn - goody-goody - của ngọt</t>
        </is>
      </c>
    </row>
    <row r="23194">
      <c r="A23194" t="inlineStr">
        <is>
          <t>Zuckung</t>
        </is>
      </c>
      <c r="B23194" t="inlineStr"/>
      <c r="C23194" t="inlineStr"/>
      <c r="D23194" t="inlineStr">
        <is>
          <t>cỏ băng, sự kéo mạnh, sự giật mạnh, sự co rúm, sự co quắp, chứng co giật, cái kẹp mũi ngựa = die Zuckung +</t>
        </is>
      </c>
    </row>
    <row r="23195">
      <c r="A23195" t="inlineStr">
        <is>
          <t>Zuckungen</t>
        </is>
      </c>
      <c r="B23195" t="inlineStr"/>
      <c r="C23195" t="inlineStr"/>
      <c r="D23195">
        <f> in Zuckungen versetzen +</f>
        <v/>
      </c>
    </row>
    <row r="23196">
      <c r="A23196" t="inlineStr">
        <is>
          <t>zudecken</t>
        </is>
      </c>
      <c r="B23196" t="inlineStr"/>
      <c r="C23196" t="inlineStr"/>
      <c r="D23196" t="inlineStr">
        <is>
          <t>trùm chăn, đắp chăn, ỉm đi, bịt đi, làm cho không nghe thấy, làm nghẹt, phá, làm lấp tiếng đi, phủ lên, che phủ, hứng gió của, phạt tung chăn</t>
        </is>
      </c>
    </row>
    <row r="23197">
      <c r="A23197" t="inlineStr">
        <is>
          <t>zudringlich</t>
        </is>
      </c>
      <c r="B23197" t="inlineStr"/>
      <c r="C23197" t="inlineStr"/>
      <c r="D23197" t="inlineStr">
        <is>
          <t>ấn bừa, tống bừa, đưa bừa, vào bừa, xâm phạm, xâm nhập, bắt người khác phải chịu đựng mình - để ép buộc, để tống ấn, có tính chất tống ấn, làm phiền, quấy rầy, khó chịu - lăng xăng, hiếu sự, cơm nhà vác ngà voi, không chính thức = zudringlich sein +</t>
        </is>
      </c>
    </row>
    <row r="23198">
      <c r="A23198" t="inlineStr">
        <is>
          <t>Zudringlichkeit</t>
        </is>
      </c>
      <c r="B23198" t="inlineStr"/>
      <c r="C23198" t="inlineStr"/>
      <c r="D23198" t="inlineStr">
        <is>
          <t>sự quấy rầy, sự nhũng nhiễu, sự đòi dai, sự nài nỉ, sự thúc bách - sự ấn bừa, sự tống ấn, sự đưa bừa, sự bị ấn bừa, sự bị đưa bừa, sự xâm phạm, sự xâm nhập, sự bắt người khác phải chịu đựng mình, thế xâm nhập - tính hay vào bừa, tính hay xâm phạm, tính chất xâm phạm, tính chất xâm nhập, tính hay bắt người khác phải chịu đựng mình, tính chất bắt người khác phải chịu đựng mình - tính chất ép buộc, tính chất tống ấn, tính chất làm phiền, tính chất quấy rầy - tính hay lăng xăng, tính hay hiếu sự, tính chất không chính thức</t>
        </is>
      </c>
    </row>
    <row r="23199">
      <c r="A23199" t="inlineStr">
        <is>
          <t>zueinander</t>
        </is>
      </c>
      <c r="B23199" t="inlineStr"/>
      <c r="C23199" t="inlineStr"/>
      <c r="D23199" t="inlineStr">
        <is>
          <t>cùng, cùng với, cùng nhau, cùng một lúc, đồng thời, liền, liên tục = gut zueinander passend +</t>
        </is>
      </c>
    </row>
    <row r="23200">
      <c r="A23200" t="inlineStr">
        <is>
          <t>zuerkennen</t>
        </is>
      </c>
      <c r="B23200" t="inlineStr"/>
      <c r="C23200" t="inlineStr"/>
      <c r="D23200" t="inlineStr">
        <is>
          <t>xử, xét xử, phân xử, kết án, tuyên án, cấp cho, ban cho - - phân công, giao, định dùng, chia phần, phân phối, định phần, phiên chế, chuyển = zuerkennen +</t>
        </is>
      </c>
    </row>
    <row r="23201">
      <c r="A23201" t="inlineStr">
        <is>
          <t>zuerst</t>
        </is>
      </c>
      <c r="B23201" t="inlineStr"/>
      <c r="C23201" t="inlineStr"/>
      <c r="D23201" t="inlineStr">
        <is>
          <t>sẵn sàng trước - trước tiên, trước hết, trước, đầu tiên, lần đầu, thà - trước nhất, đứng đầu, cao nhất, tốt nhất, trên hết, lỗi lạc nhất - nguyên thuỷ, đầu, gốc, nguyên, căn bản, sơ đẳng, sơ cấp, chủ yếu, chính, bậc nhất, đại cổ sinh = zuerst sagte er + = ich dachte zuerst + = wer zuerst kommt mahlt zuerst + = wer zuerst, kommt mahlt zuerst +</t>
        </is>
      </c>
    </row>
    <row r="23202">
      <c r="A23202" t="inlineStr">
        <is>
          <t>Zufahren</t>
        </is>
      </c>
      <c r="B23202" t="inlineStr"/>
      <c r="C23202" t="inlineStr"/>
      <c r="D23202" t="inlineStr">
        <is>
          <t>đường kiếm tấn công bất thình lình, sự lao tới, sự nhào tới, dây dạy ngựa chạy vòng tròn, nơi dạy ngựa chạy vòng tròn</t>
        </is>
      </c>
    </row>
    <row r="23203">
      <c r="A23203" t="inlineStr">
        <is>
          <t>Zufall</t>
        </is>
      </c>
      <c r="B23203" t="inlineStr"/>
      <c r="C23203" t="inlineStr"/>
      <c r="D23203" t="inlineStr">
        <is>
          <t>sự rủi ro, tai nạn, tai biến, sự tình cờ, sự ngẫu nhiên, cái phụ, cái không chủ yếu, sự gồ ghề, sự khấp khểnh, dấu thăng giáng bất thường - sự may rủi, sự có thể, sự có khả năng, khả năng có thể, cơ hội, số phận - sự trùng khớp, sự trùng nhau, sự trùng khớp ngẫu nhiên - việc bất ngờ, món chi tiêu bất ngờ - tính chất tình cờ, tính chất bất ngờ, tính chất ngẫu nhiên - tính tình cờ, tính bất ngờ, tính ngẫu nhiên, sự bất ngờ, trong trường hợp tình cờ, trường hợp bất ng - vận may, sự may mắn, thần vận mệnh, thần tài, vận, vận mệnh, sự giàu có, sự thịnh vượng, của cải, cơ đồ - - việc xảy ra, việc bất ngờ xảy ra, việc tình cờ xảy ra, việc xô xát, việc rắc rối, đoạn, tình tiết, việc phụ, việc có liên quan, vụ ném bom thành ph - vận đỏ = durch Zufall + = der blinde Zufall + = der glückliche Zufall + = durch reinen Zufall + = nichts dem Zufall überlassen + = durch Zufall auf etwas geraten + = durch einen glücklichen Zufall + = durch einen unglücklichen Zufall +</t>
        </is>
      </c>
    </row>
    <row r="23204">
      <c r="A23204" t="inlineStr">
        <is>
          <t>zufallen</t>
        </is>
      </c>
      <c r="B23204" t="inlineStr"/>
      <c r="C23204" t="inlineStr"/>
      <c r="D23204" t="inlineStr">
        <is>
          <t>trao cho, uỷ thác cho, trút cho, được trao cho, được uỷ cho, rơi vào, để vào, trút lên</t>
        </is>
      </c>
    </row>
    <row r="23205">
      <c r="A23205" t="inlineStr">
        <is>
          <t>Zuflucht</t>
        </is>
      </c>
      <c r="B23205" t="inlineStr"/>
      <c r="C23205" t="inlineStr"/>
      <c r="D23205" t="inlineStr">
        <is>
          <t>cái neo, mỏ neo, neo sắt, mấu neo, nguồn tin cậy, nơi nương tựa - viện cứu tế, nhà thương điên, bệnh viện tinh thần kinh clunatic asylum), nơi trú ẩn, nơi ẩn náu, nơi nương náu - cảng, nơi tỵ nạn, cổng thành, cửa tàu, porthole, lỗ thông hơi, thông gió, hút nước, tháo nước...), đầu cong của hàm thiếc, dáng, bộ dạng, tư thế, tư thế cầm chéo súng, rượu pooctô, rượu vang đỏ port wine) - mạn trái, trái, bên trái - sự nhờ đến, sự cầu đến, sự trông cậy vào, người trông cậy - nơi trốn tránh, chỗ đứng tránh - sự sửa chữa, sự tu sửa, sự hồi phục, tình trạng sử dụng được, tình trạng còn tốt, sự năng lui tới, sự vãng lai - cái dùng đến, phương kế, phương sách, nơi có đông người lui tới - thủ đoạn, cách xoay xở, chỗ trông mong vào, tài nguyên, tiềm lực kinh tế và quân sự, sự giải trí, sự tiêu khiển, tài xoay sở, tài tháo vát, tài vặt - nơi tôn nghiêm, nơi bí ẩn, chỗ thầm kín, nơi cư trú, khu bảo tồn chim muông thú rừng - chỗ che, chỗ nương tựa, chỗ ẩn, chỗ núp, hầm, lầu, chòi, phòng, cabin = Zuflucht suchen + = die letzte Zuflucht + = Zuflucht suchen + = Zuflucht suchen + = Zuflucht gewähren + = Zuflucht nehmen zu + = seine Zuflucht nehmen + = jemandem Zuflucht gewähren +</t>
        </is>
      </c>
    </row>
    <row r="23206">
      <c r="A23206" t="inlineStr">
        <is>
          <t>Zufluchtsort</t>
        </is>
      </c>
      <c r="B23206" t="inlineStr"/>
      <c r="C23206" t="inlineStr"/>
      <c r="D23206" t="inlineStr">
        <is>
          <t>hang - bến tàu, cảng, nơi an toàn, nơi ẩn náu - nơi trú - cái dùng đến, phương kế, phương sách, nơi có đông người lui tới - sự rút lui, sự rút quân, hiệu lệnh rút quân, tiếng kèn thu không, sự ẩn dật, nơi ẩn dật ) nơi tu đạo, nơi trốn tránh, sào huyệt, nhà dưỡng lão, trại cứu tế, bệnh viện tinh thần kinh</t>
        </is>
      </c>
    </row>
    <row r="23207">
      <c r="A23207" t="inlineStr">
        <is>
          <t>zufrieden</t>
        </is>
      </c>
      <c r="B23207" t="inlineStr"/>
      <c r="C23207" t="inlineStr"/>
      <c r="D23207" t="inlineStr">
        <is>
          <t>tự mãn, bằng lòng, vừa ý, thoả mãn - vừa lòng, hài lòng, toại nguyện, mãn nguyện, sẵn lòng, vui lòng, thuận - = zufrieden sein + = höchst zufrieden sein +</t>
        </is>
      </c>
    </row>
    <row r="23208">
      <c r="A23208" t="inlineStr">
        <is>
          <t>zufriedengeben</t>
        </is>
      </c>
      <c r="B23208" t="inlineStr"/>
      <c r="C23208" t="inlineStr"/>
      <c r="D23208" t="inlineStr">
        <is>
          <t>giải quyết, ổn định tư tưởng, dàn xếp, hoà giải, ngồi đậu, để, bố trí, làm ăn, sinh sống, ổn định cuộc sống, an cư lạc nghiệp, định cư, lắng xuống, đi vào nền nếp, chiếm làm thuộc địa - để lắng, làm lắng xuống, làm chìm xuống, lún xuống, chìm xuống, kết thúc, thanh toán, trả dứt nợ, nguội dần, dịu dần, để lại cho, chuyển cho, định vị, khu trú</t>
        </is>
      </c>
    </row>
    <row r="23209">
      <c r="A23209" t="inlineStr">
        <is>
          <t>Zufriedenheit</t>
        </is>
      </c>
      <c r="B23209" t="inlineStr"/>
      <c r="C23209" t="inlineStr"/>
      <c r="D23209" t="inlineStr">
        <is>
          <t>nội dung, sức chứa, sức đựng, dung tích, dung lượng, thể tích, diện tích, bề mặt, lượng, phân lượng, sự bằng lòng, sự vừa lòng, sự hài lòng, sự vừa ý, sự toại nguyện, sự mãn nguyện - sự thoả mãn, sự bỏ phiếu thuận, những phiếu thuận, những người bỏ phiếu thuận - - sự đẹp lòng, sự vui lòng, sự toại ý = die Zufriedenheit +</t>
        </is>
      </c>
    </row>
    <row r="23210">
      <c r="A23210" t="inlineStr">
        <is>
          <t>zufriedenstellen</t>
        </is>
      </c>
      <c r="B23210" t="inlineStr"/>
      <c r="C23210" t="inlineStr"/>
      <c r="D23210" t="inlineStr">
        <is>
          <t>làm bằng lòng, làm vừa lòng, làm đẹp lòng, làm vui lòng, làm vừa ý, làm đẹp ý, làm mãn nguyện, thoả mãn - làm hài lòng, làm thích, làm vui, thích, muốn - làm thoả mãn, đáp ứng, dạng bị động thoả mãn, hài lòng, trả, làm tròn, chuộc, thuyết phục, chứng minh đầy đủ, làm cho tin - đủ, đủ để, đủ cho, đáp ứng nhu cầu của</t>
        </is>
      </c>
    </row>
    <row r="23211">
      <c r="A23211" t="inlineStr">
        <is>
          <t>zufriedenstellend</t>
        </is>
      </c>
      <c r="B23211" t="inlineStr"/>
      <c r="C23211" t="inlineStr"/>
      <c r="D23211" t="inlineStr">
        <is>
          <t>làm thoả mãn, làm vừa ý, đầy đủ, tốt đẹp, để đền tội, để chuộc tội</t>
        </is>
      </c>
    </row>
    <row r="23212">
      <c r="A23212" t="inlineStr">
        <is>
          <t>Zug</t>
        </is>
      </c>
      <c r="B23212" t="inlineStr"/>
      <c r="C23212" t="inlineStr"/>
      <c r="D23212" t="inlineStr">
        <is>
          <t>sự kéo,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 - nét đặc biệt, điểm đặc trưng, nét mặt, bài đặc biệt, tranh biếm hoạ đặc biệt, tiết mục chủ chốt - nét - sự chuyển động, sự di chuyển, sự xê dịch, nước, lượt, lần, phiên, biện pháp, bước - sự giật, cái giật, cái kéo, sự nhổ, sự bức, sự hái, sự gảy, sự búng, bộ lòng, sự gan dạ, sự can trường, sự đánh trượt, sự đánh hỏng, sự thi hỏng, sự thi trượt - sự uống, hớp, ngụm, số nhiều) sự nghiện rượu - sự lôi, sức đẩy, sự hút, nút kéo, nút giật, sự chèo thuyền, sự gắng chèo, cú bơi chèo, hơi, sự gắng sức, sự cố gắng liên tục, sự ghìm, cú tay bóng sang trái, thế hơn, thế lợi, thân thế - thế lực, bản in thử đầu tiên - sự căng, trạng thái căng, tình hình căng thẳng, sự căng thẳng, sức ép, áp lực, điện áp - điểm - phương hướng, khuynh hướng, xu hướng, chiều hướng = der Zug + = der Zug + = der Zug + = der Zug + = der Zug + = der Zug + = der Zug + = der tiefe Zug + = der unschöne Zug + = mit einem Zug + = auf einen Zug + = du bist am Zug + = der durchgehende Zug + = den Zug verpassen + = den Zug erreichen + = mit dem Zug fahren + = ein Zug entgleiste + = einen Zug erwischen + = in einen Zug steigen + = der charakteristische Zug + = der Zug müßte schon da sein + = auf einen Zug austrinken + = etwas in einem Zug machen + = der Zug ist noch nicht herein + = den Zug gerade noch erwischen + = eine Fahrkarte im Zug nachlösen + = Es dauert lange, bis der Zug kommt. +</t>
        </is>
      </c>
    </row>
    <row r="23213">
      <c r="A23213" t="inlineStr">
        <is>
          <t>Zugabe</t>
        </is>
      </c>
      <c r="B23213" t="inlineStr"/>
      <c r="C23213" t="inlineStr"/>
      <c r="D23213" t="inlineStr">
        <is>
          <t>tính cộng, phép cộng, sự cộng lại, sự thêm, phần thêm - vật bù vào cho cân, đối trọng, người điền trống, vật điền trống, người thêm vào cho đông, vật thêm vào cho nhiều - phần bổ sung, phần phụ thêm, tờ phụ trương, bàn phụ lục, góc phụ = als Zugabe + = als Zugabe geben +</t>
        </is>
      </c>
    </row>
    <row r="23214">
      <c r="A23214" t="inlineStr">
        <is>
          <t>Zugang</t>
        </is>
      </c>
      <c r="B23214" t="inlineStr"/>
      <c r="C23214" t="inlineStr"/>
      <c r="D23214" t="inlineStr">
        <is>
          <t>sự đến gần, sự lại gần, sự gần như, sự gần giống như, đường đi đến, lối vào,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đại lộ, con đường có trồng cây hai bên, con đường đề bạt tới, đường phố lớn, con đường - sự đi vào, sự ra, sự nhậm, quyền vào, quyền gia nhập, tiền vào, tiền gia nhập entrance_fee), cổng vào - lối đi vào, cổng đi vào, sự tiếp nhận, sự ghi vào, mục, mục từ, danh sách người thi đấu, sự ghi tên người thi đấu - sự vào - vịnh nhỏ, lạch, vật khảm, vật dát, vật lắp vào, vật lồng vào = der Zugang + = ohne Zugang +</t>
        </is>
      </c>
    </row>
    <row r="23215">
      <c r="A23215" t="inlineStr">
        <is>
          <t>Zuge</t>
        </is>
      </c>
      <c r="B23215" t="inlineStr"/>
      <c r="C23215" t="inlineStr"/>
      <c r="D23215">
        <f> mit dem Zuge fahren +</f>
        <v/>
      </c>
    </row>
    <row r="23216">
      <c r="A23216" t="inlineStr">
        <is>
          <t>zugeben</t>
        </is>
      </c>
      <c r="B23216" t="inlineStr"/>
      <c r="C23216" t="inlineStr"/>
      <c r="D23216" t="inlineStr">
        <is>
          <t>nhận, thừa nhận, công nhận, báo cho biết đã nhận được, đền đáp, tỏ lòng biết ơn, cảm tạ - nhận vào, cho vào, kết nạp, cho hưởng, chứa được, nhận được, có đủ chỗ cho, thú nhận, nạp, có chỗ cho, có - cho, nhường cho, thua - thú tội, xưng tội, nghe xưng tội - ban, cấp, cho là, nhượng = zugeben + = zugeben, daß +</t>
        </is>
      </c>
    </row>
    <row r="23217">
      <c r="A23217" t="inlineStr">
        <is>
          <t>zugegen</t>
        </is>
      </c>
      <c r="B23217" t="inlineStr"/>
      <c r="C23217" t="inlineStr"/>
      <c r="D23217" t="inlineStr">
        <is>
          <t>giúp, giúp đỡ, dự, có mặt</t>
        </is>
      </c>
    </row>
    <row r="23218">
      <c r="A23218" t="inlineStr">
        <is>
          <t>zugehen</t>
        </is>
      </c>
      <c r="B23218" t="inlineStr"/>
      <c r="C23218" t="inlineStr"/>
      <c r="D23218" t="inlineStr">
        <is>
          <t>làm, chế tạo, sắp đặt, xếp đặt, dọn, thu dọn, sửa soạn, chuẩn bị, kiếm được, thu, gây ra, thực hiện, thi hành, khiến cho, làm cho, bắt, bắt buộc, phong, bổ nhiệm, lập - tôn, ước lượng, đánh giá, định giá, kết luận, đến, tới, trông thấy, hoàn thành, đạt được, làm được, đi được, thành, là, bằng, trở thành, trở nên, nghĩ, hiểu, đi, tiến, lên, xuống, ra ý, ra vẻ = darauf zugehen +</t>
        </is>
      </c>
    </row>
    <row r="23219">
      <c r="A23219" t="inlineStr">
        <is>
          <t>zugeordnet</t>
        </is>
      </c>
      <c r="B23219" t="inlineStr"/>
      <c r="C23219" t="inlineStr"/>
      <c r="D23219" t="inlineStr">
        <is>
          <t>kết hợp, ghép đôi, cùng gốc, liên hợp, tiếp hợp</t>
        </is>
      </c>
    </row>
    <row r="23220">
      <c r="A23220" t="inlineStr">
        <is>
          <t>zugespitzt</t>
        </is>
      </c>
      <c r="B23220" t="inlineStr"/>
      <c r="C23220" t="inlineStr"/>
      <c r="D23220" t="inlineStr">
        <is>
          <t>nhọn mũi - nhọn, có đầu nhọn, châm chọc, chua cay, được nhấn mạnh, được làm nổi bật, được làm rõ ràng, được làm hiển nhiên</t>
        </is>
      </c>
    </row>
    <row r="23221">
      <c r="A23221" t="inlineStr">
        <is>
          <t>zugestehen</t>
        </is>
      </c>
      <c r="B23221" t="inlineStr"/>
      <c r="C23221" t="inlineStr"/>
      <c r="D23221" t="inlineStr">
        <is>
          <t>nhận, thừa nhận, cho, nhường cho, thua - ban, cấp, công nhận, cho là, nhượng - sản xuất, sản ra, mang lại, sinh lợi, chịu thua, chịu nhường, giao, chuyển giao, đầu hàng, quy phục, hàng phục, khuất phục, chịu lép, nhường, cong, oằn</t>
        </is>
      </c>
    </row>
    <row r="23222">
      <c r="A23222" t="inlineStr">
        <is>
          <t>zugetan</t>
        </is>
      </c>
      <c r="B23222" t="inlineStr"/>
      <c r="C23222" t="inlineStr"/>
      <c r="D23222" t="inlineStr">
        <is>
          <t>thương yêu, yêu mến, âu yếm, trìu mến</t>
        </is>
      </c>
    </row>
    <row r="23223">
      <c r="A23223" t="inlineStr">
        <is>
          <t>zugeteilt</t>
        </is>
      </c>
      <c r="B23223" t="inlineStr"/>
      <c r="C23223" t="inlineStr"/>
      <c r="D23223" t="inlineStr">
        <is>
          <t>chỉ định, dùng, cấp cho, phân phối, phân phát, chia phần, định rõ vị trí</t>
        </is>
      </c>
    </row>
    <row r="23224">
      <c r="A23224" t="inlineStr">
        <is>
          <t>Zugfestigkeit</t>
        </is>
      </c>
      <c r="B23224" t="inlineStr"/>
      <c r="C23224" t="inlineStr"/>
      <c r="D23224">
        <f> die Zugfestigkeit +</f>
        <v/>
      </c>
    </row>
    <row r="23225">
      <c r="A23225" t="inlineStr">
        <is>
          <t>zugig</t>
        </is>
      </c>
      <c r="B23225" t="inlineStr"/>
      <c r="C23225" t="inlineStr"/>
      <c r="D23225" t="inlineStr">
        <is>
          <t>trống trải, lạnh lẽo, hoang vắng, ảm đạm, dãi gió - có gió hiu hiu, mát, thoáng gió, vui vẻ, hồ hởi, phơi phới, hoạt bát, nhanh nhẩu - có gió lò, có gió lùa, ở chỗ có gió lùa</t>
        </is>
      </c>
    </row>
    <row r="23226">
      <c r="A23226" t="inlineStr">
        <is>
          <t>Zugkraft</t>
        </is>
      </c>
      <c r="B23226" t="inlineStr"/>
      <c r="C23226" t="inlineStr"/>
      <c r="D23226" t="inlineStr">
        <is>
          <t>sự kéo, sự cố gắng, sự nỗ lực, sức quyến rũ, sức hấp dẫn, sức lôi cuốn, người có sức quyến rũ, vật có sức lôi cuốn, sự rút thăm, sự mở số, số trúng, trận đấu hoà, câu hỏi mẹo, động tác rút súng lục - động tác vảy súng lục, phần di động của cầu cất - tính có hiệu quả, hiệu lực - sự lôi, sự giật, cái kéo, cái giật, sức đẩy, sự hút, nút kéo, nút giật, sự chèo thuyền, sự gắng chèo, cú bơi chèo, hớp, hơi, sự gắng sức, sự cố gắng liên tục, sự ghìm, cú tay bóng sang trái - thế hơn, thế lợi, thân thế, thế lực, bản in thử đầu tiên</t>
        </is>
      </c>
    </row>
    <row r="23227">
      <c r="A23227" t="inlineStr">
        <is>
          <t>zugleich</t>
        </is>
      </c>
      <c r="B23227" t="inlineStr"/>
      <c r="C23227" t="inlineStr"/>
      <c r="D23227" t="inlineStr">
        <is>
          <t>cùng, cùng với, cùng nhau, cùng một lúc, đồng thời, liền, liên tục = beide zugleich +</t>
        </is>
      </c>
    </row>
    <row r="23228">
      <c r="A23228" t="inlineStr">
        <is>
          <t>Zugmaschine</t>
        </is>
      </c>
      <c r="B23228" t="inlineStr"/>
      <c r="C23228" t="inlineStr"/>
      <c r="D23228" t="inlineStr">
        <is>
          <t>máy kéo, máy bay cánh quạt kéo</t>
        </is>
      </c>
    </row>
    <row r="23229">
      <c r="A23229" t="inlineStr">
        <is>
          <t>Zugpferd</t>
        </is>
      </c>
      <c r="B23229" t="inlineStr"/>
      <c r="C23229" t="inlineStr"/>
      <c r="D23229" t="inlineStr">
        <is>
          <t>ngựa kéo xe, ngựa cày</t>
        </is>
      </c>
    </row>
    <row r="23230">
      <c r="A23230" t="inlineStr">
        <is>
          <t>Zugpflaster</t>
        </is>
      </c>
      <c r="B23230" t="inlineStr"/>
      <c r="C23230" t="inlineStr"/>
      <c r="D23230" t="inlineStr">
        <is>
          <t>vết bỏng giộp, chỗ giộp da, chỗ phồng da, chỗ bị phồng lên, chỗ bị giộp lên, chỗ rỗ, thuốc làm giộp da, cao làm giộp da = das Zugpflaster + = ein Zugpflaster auflegen +</t>
        </is>
      </c>
    </row>
    <row r="23231">
      <c r="A23231" t="inlineStr">
        <is>
          <t>zugreifen</t>
        </is>
      </c>
      <c r="B23231" t="inlineStr"/>
      <c r="C23231" t="inlineStr"/>
      <c r="D23231">
        <f> hastig zugreifen +</f>
        <v/>
      </c>
    </row>
    <row r="23232">
      <c r="A23232" t="inlineStr">
        <is>
          <t>Zugrestaurant</t>
        </is>
      </c>
      <c r="B23232" t="inlineStr"/>
      <c r="C23232" t="inlineStr"/>
      <c r="D23232" t="inlineStr">
        <is>
          <t>toa có quầy giải khát, toa ăn</t>
        </is>
      </c>
    </row>
    <row r="23233">
      <c r="A23233" t="inlineStr">
        <is>
          <t>Zugriff</t>
        </is>
      </c>
      <c r="B23233" t="inlineStr"/>
      <c r="C23233" t="inlineStr"/>
      <c r="D23233" t="inlineStr">
        <is>
          <t>lối vào, cửa vào, đường vào, sự đến gần, sự cho vào, sự lui tới, quyền đến gần, quyền lui tới, sự dâng lên, cơn, sự thêm vào, sự tăng lên = Zugriff verweigert +</t>
        </is>
      </c>
    </row>
    <row r="23234">
      <c r="A23234" t="inlineStr">
        <is>
          <t>Zugrundelegung</t>
        </is>
      </c>
      <c r="B23234" t="inlineStr"/>
      <c r="C23234" t="inlineStr"/>
      <c r="D23234" t="inlineStr">
        <is>
          <t>nền tảng, cơ sở, căn cứ</t>
        </is>
      </c>
    </row>
    <row r="23235">
      <c r="A23235" t="inlineStr">
        <is>
          <t>zugunsten</t>
        </is>
      </c>
      <c r="B23235" t="inlineStr"/>
      <c r="C23235" t="inlineStr"/>
      <c r="D23235" t="inlineStr">
        <is>
          <t>thay cho, thế cho, đại diện cho, ủng hộ, về phe, về phía, để, với mục đích là, để lấy, để được, đến, đi đến, cho, vì, bởi vì, mặc dù, đối với, về phần, so với, theo tỷ lệ, trong, được, tại vì = zugunsten von + = stark einseitig zugunsten von +</t>
        </is>
      </c>
    </row>
    <row r="23236">
      <c r="A23236" t="inlineStr">
        <is>
          <t>Zugvogel</t>
        </is>
      </c>
      <c r="B23236" t="inlineStr"/>
      <c r="C23236" t="inlineStr"/>
      <c r="D23236">
        <f> der Zugvogel +</f>
        <v/>
      </c>
    </row>
    <row r="23237">
      <c r="A23237" t="inlineStr">
        <is>
          <t>Zuhause</t>
        </is>
      </c>
      <c r="B23237" t="inlineStr"/>
      <c r="C23237" t="inlineStr"/>
      <c r="D23237" t="inlineStr">
        <is>
          <t>chỗ cạnh lò sưởi, chỗ bên lò sưởi, cuộc sống gia đình - nhà, chỗ ở, gia đình, tổ ấm, quê hương, tổ quốc, nơi chôn nhau cắt rún, nước nhà, chỗ sinh sống, viện, trại, đích</t>
        </is>
      </c>
    </row>
    <row r="23238">
      <c r="A23238" t="inlineStr">
        <is>
          <t>zujubeln</t>
        </is>
      </c>
      <c r="B23238" t="inlineStr"/>
      <c r="C23238" t="inlineStr"/>
      <c r="D23238" t="inlineStr">
        <is>
          <t>hoan hô, tôn lên</t>
        </is>
      </c>
    </row>
    <row r="23239">
      <c r="A23239" t="inlineStr">
        <is>
          <t>zukommen</t>
        </is>
      </c>
      <c r="B23239" t="inlineStr"/>
      <c r="C23239" t="inlineStr"/>
      <c r="D23239" t="inlineStr">
        <is>
          <t>vốn có ở, vốn thuộc về, vốn gắn liền với - thuộc về, gắn liền với, đi đôi với, thích hợp với, nói đến, có liên quan đến = jemandem zukommen +</t>
        </is>
      </c>
    </row>
    <row r="23240">
      <c r="A23240" t="inlineStr">
        <is>
          <t>Zukunft</t>
        </is>
      </c>
      <c r="B23240" t="inlineStr"/>
      <c r="C23240" t="inlineStr"/>
      <c r="D23240" t="inlineStr">
        <is>
          <t>tương lai, hàng hoá bán sẽ giao sau, hợp đông về hàng hoá bán giao sau - tương lai số nhiều) những sự kiện tương lai, kiếp sau, tính tương lai - đời sau = in Zukunft + = in der Zukunft + = an die Zukunft denken + = die Verlaufsform der Zukunft +</t>
        </is>
      </c>
    </row>
    <row r="23241">
      <c r="A23241" t="inlineStr">
        <is>
          <t>Zulage</t>
        </is>
      </c>
      <c r="B23241" t="inlineStr"/>
      <c r="C23241" t="inlineStr"/>
      <c r="D23241" t="inlineStr">
        <is>
          <t>sự lên, sự đưa lên, sự kéo lên, sự dâng, lên, sự tăng lên, sự tăng lương, sự thăng, sự tiến lên, sự nổi lên để đớp mồi, sự trèo lên, sự leo lên, đường dốc, chỗ dốc, gò cao, chiều cao đứng thẳng - độ cao, nguồn gốc, căn nguyên, nguyên do, sự gây ra</t>
        </is>
      </c>
    </row>
    <row r="23242">
      <c r="A23242" t="inlineStr">
        <is>
          <t>zulassen</t>
        </is>
      </c>
      <c r="B23242" t="inlineStr"/>
      <c r="C23242" t="inlineStr"/>
      <c r="D23242" t="inlineStr">
        <is>
          <t>nhận vào, cho vào, kết nạp, cho hưởng, chứa được, nhận được, có đủ chỗ cho, nhận, thừa nhận, thú nhận, nạp, có chỗ cho, có - cho phép để cho, công nhận, chấp nhận, cho, cấp cho, trợ cấp, cấp phát, trừ bớt, thêm, kể đến, tính đến, chiếu cố đến, chú ý đến, cho phép, chịu được, dung thứ được - làm cho có thể, làm cho có khả năng, cho quyền - = zulassen + = zulassen + = zulassen zu +</t>
        </is>
      </c>
    </row>
    <row r="23243">
      <c r="A23243" t="inlineStr">
        <is>
          <t>Zulassungsnummer</t>
        </is>
      </c>
      <c r="B23243" t="inlineStr"/>
      <c r="C23243" t="inlineStr"/>
      <c r="D23243">
        <f> die Zulassungsnummer +</f>
        <v/>
      </c>
    </row>
    <row r="23244">
      <c r="A23244" t="inlineStr">
        <is>
          <t>Zulauf</t>
        </is>
      </c>
      <c r="B23244" t="inlineStr"/>
      <c r="C23244" t="inlineStr"/>
      <c r="D23244" t="inlineStr">
        <is>
          <t>chỗ hợp dòng, ngã ba sông, ngã ba, ngã tư, đám đông tụ họp, nơi tụ họp đông người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t>
        </is>
      </c>
    </row>
    <row r="23245">
      <c r="A23245" t="inlineStr">
        <is>
          <t>zulaufen</t>
        </is>
      </c>
      <c r="B23245" t="inlineStr"/>
      <c r="C23245" t="inlineStr"/>
      <c r="D23245" t="inlineStr">
        <is>
          <t>mọc thẳng lên, đâm vút lên, xây tháp hình chóp cho</t>
        </is>
      </c>
    </row>
    <row r="23246">
      <c r="A23246" t="inlineStr">
        <is>
          <t>Zuleitung</t>
        </is>
      </c>
      <c r="B23246" t="inlineStr"/>
      <c r="C23246" t="inlineStr"/>
      <c r="D23246" t="inlineStr">
        <is>
          <t>sự ăn, sự cho ăn, cỏ, đồng cỏ, suất lúa mạch, suất cỏ khô, bữa ăn, bữa chén, chất liệu, sự cung cấp, đạn, băng đạn - người cho ăn, người ăn, súc vật ăn, feeding-bottle, yếm dãi, sông con, sông nhánh, đường nhánh, Fidde, đường dây ra, bộ phận cung cấp chất liệu, người chuyền bóng - đầu vào</t>
        </is>
      </c>
    </row>
    <row r="23247">
      <c r="A23247" t="inlineStr">
        <is>
          <t>zuletzt</t>
        </is>
      </c>
      <c r="B23247" t="inlineStr"/>
      <c r="C23247" t="inlineStr"/>
      <c r="D23247" t="inlineStr">
        <is>
          <t>cuối cùng, sau cùng, dứt khoát - sau chót, sau rốt, vừa qua, qua, trước, gần đây nhất, mới nhất, vô cùng, cực kỳ, rất mực, tột bực, rốt cùng, không thích hợp nhất, không thích nhất, không muốn nhất, lần cuối - = er kam zuletzt + = wer zuletzt lacht, lacht am besten +</t>
        </is>
      </c>
    </row>
    <row r="23248">
      <c r="A23248" t="inlineStr">
        <is>
          <t>Zulieferfirma</t>
        </is>
      </c>
      <c r="B23248" t="inlineStr"/>
      <c r="C23248" t="inlineStr"/>
      <c r="D23248" t="inlineStr">
        <is>
          <t>người thầu phụ</t>
        </is>
      </c>
    </row>
    <row r="23249">
      <c r="A23249" t="inlineStr">
        <is>
          <t>zumachen</t>
        </is>
      </c>
      <c r="B23249" t="inlineStr"/>
      <c r="C23249" t="inlineStr"/>
      <c r="D23249" t="inlineStr">
        <is>
          <t>đóng, khép, làm khít lại, dồn lại gần, làm sát lại nhau, kết thúc, chấm dứt, làm xong - ăn chay, ăn kiêng, nhịn ăn - buộc chặt, trói chặt, đóng chặt, dán mắt nhìn, tập trung, gán cho đổ cho, buộc, trói, cài - đậy, nút, nhắm, gập, ngậm, kẹp, chẹt</t>
        </is>
      </c>
    </row>
    <row r="23250">
      <c r="A23250" t="inlineStr">
        <is>
          <t>zumessen</t>
        </is>
      </c>
      <c r="B23250" t="inlineStr"/>
      <c r="C23250" t="inlineStr"/>
      <c r="D23250" t="inlineStr">
        <is>
          <t>quy định từng phần, chia phần ra - phân công, giao, định dùng, chia phần, phân phối, định phần, phiên chế, chuyển - chia ra từng phần, chia thành lô</t>
        </is>
      </c>
    </row>
    <row r="23251">
      <c r="A23251" t="inlineStr">
        <is>
          <t>Zumutung</t>
        </is>
      </c>
      <c r="B23251" t="inlineStr"/>
      <c r="C23251" t="inlineStr"/>
      <c r="D23251" t="inlineStr">
        <is>
          <t>sự xấc láo, sự láo xược, sự xấc xược, hành động xấc láo, câu nói xấc láo, người xấc láo, sự lạc lõng, sự lạc đề, sự không đúng chỗ, sự không đúng lúc, sự phi lý, sự vô lý - sự không thích đáng, sự không thích hợp, sự xen vào, sự chõ vào, sự dính vào</t>
        </is>
      </c>
    </row>
    <row r="23252">
      <c r="A23252" t="inlineStr">
        <is>
          <t>Zunder</t>
        </is>
      </c>
      <c r="B23252" t="inlineStr"/>
      <c r="C23252" t="inlineStr"/>
      <c r="D23252" t="inlineStr">
        <is>
          <t>sự gan dạ, khí thế, tinh thần, sự tức giận, sự nổi giận - bùi nhùi, bông bùi nhùi</t>
        </is>
      </c>
    </row>
    <row r="23253">
      <c r="A23253" t="inlineStr">
        <is>
          <t>Zunderholz</t>
        </is>
      </c>
      <c r="B23253" t="inlineStr"/>
      <c r="C23253" t="inlineStr"/>
      <c r="D23253" t="inlineStr">
        <is>
          <t>mục, vô dụng, rác rưởi, bỏ đi, xấu, tồi</t>
        </is>
      </c>
    </row>
    <row r="23254">
      <c r="A23254" t="inlineStr">
        <is>
          <t>zunehmen</t>
        </is>
      </c>
      <c r="B23254" t="inlineStr"/>
      <c r="C23254" t="inlineStr"/>
      <c r="D23254" t="inlineStr">
        <is>
          <t>đưa lên, đưa ra phía trước, đề xuất, đưa ra, đề bạt, thăng chức, làm cho tiến bộ, làm tiến mau, thúc đẩy, tăng, tăng lên, trả trước, đặt trước, cho vay, tiến lên, tiến tới, tiến bộ - làm tăng lên, thêm gia tố - mọc, mọc lên, mọc mầm, đâm chồi nẩy nở, lớn, lớn lên, phát triển, lớn thêm, dần dần trở thành, dần dần trở nên, trồng, để mọc dài - tăng thêm - phồng lên, sưng lên, to lên, căng ra, làm phình lên, làm phồng lên, làm sưng lên, làm nở ra, làm to ra - làm cho dày, làm cho dày đặc, làm cho sít, trở nên dày, trở nên đặc, sẫm lại, đến nhiều, trở nên nhiều, trở nên phức tạp = zunehmen + = zunehmen +</t>
        </is>
      </c>
    </row>
    <row r="23255">
      <c r="A23255" t="inlineStr">
        <is>
          <t>zunehmend</t>
        </is>
      </c>
      <c r="B23255" t="inlineStr"/>
      <c r="C23255" t="inlineStr"/>
      <c r="D23255" t="inlineStr">
        <is>
          <t>có hình lưỡi liềm, đang tăng lên, đang phát triển - - - sự lớn lên, tiền lãi, tiền lời</t>
        </is>
      </c>
    </row>
    <row r="23256">
      <c r="A23256" t="inlineStr">
        <is>
          <t>Zunft</t>
        </is>
      </c>
      <c r="B23256" t="inlineStr"/>
      <c r="C23256" t="inlineStr"/>
      <c r="D23256" t="inlineStr">
        <is>
          <t>sự cùng đi, sự cùng ở, sự có bầu có bạn, khách, khách khứa, bạn, bè bạn, hội, công ty, đoàn, toán, bọn, toàn thể thuỷ thủ, đại đội - đoàn thể, liên đoàn, phường hội, hội đồng thành phố minicipal corporation), bụng phệ - tình anh em, hội học sinh đại học</t>
        </is>
      </c>
    </row>
    <row r="23257">
      <c r="A23257" t="inlineStr">
        <is>
          <t>Zungenfertigkeit</t>
        </is>
      </c>
      <c r="B23257" t="inlineStr"/>
      <c r="C23257" t="inlineStr"/>
      <c r="D23257" t="inlineStr">
        <is>
          <t>sự lém lỉnh, sự ăn nói liến thoắng - tính liến thoắng, tính lém, tính lưu loát</t>
        </is>
      </c>
    </row>
    <row r="23258">
      <c r="A23258" t="inlineStr">
        <is>
          <t>zunichte</t>
        </is>
      </c>
      <c r="B23258" t="inlineStr"/>
      <c r="C23258" t="inlineStr"/>
      <c r="D23258" t="inlineStr">
        <is>
          <t>tiêu diệt, tiêu huỷ, huỷ diệt, thủ tiêu - bác bỏ, chưng minh là sai - đánh thắng, đánh bại, làm thất bại, làm tiêu tan, sự thua trận, sự bại trận, sự đánh bại, sự huỷ bỏ, sự thủ tiêu, huỷ bỏ - phá, phá hoại, phá huỷ, tàn phá, làm mất hiệu lực, triệt phá - làm giả, giả mạo, xuyên tạc, bóp méo, làm sai lệch, chứng minh là không có căn cứ - làm hỏng, chống lại, làm cho mất tác dụng, làm cho vô hiệu quả, làm thất vọng, làm vỡ mộng - làm đổ nát, làm suy nhược, làm xấu đi, làm phá sản, dụ dỗ, cám dỗ, làm mất thanh danh, làm hư hỏng, ngã rập mặt xuống đất, đổ sập xuống, sụp đổ - tung, rải, rắc, gieo, đuổi chạy tán loạn, làm tan, toả, lia, quét - phóng ngư lôi, đánh đắm bằng ngư lôi, làm tê liệt, phá hoai - tháo, cởi, mở, xoá, huỷ, làm cho đồi truỵ, làm hại đến thanh danh = etwas zunichte machen +</t>
        </is>
      </c>
    </row>
    <row r="23259">
      <c r="A23259" t="inlineStr">
        <is>
          <t>Zunicken</t>
        </is>
      </c>
      <c r="B23259" t="inlineStr"/>
      <c r="C23259" t="inlineStr"/>
      <c r="D23259" t="inlineStr">
        <is>
          <t>cái gật đầu, sự cúi đầu, sự ra hiệu, sự ra lệnh, sự gà gật</t>
        </is>
      </c>
    </row>
    <row r="23260">
      <c r="A23260" t="inlineStr">
        <is>
          <t>zunicken</t>
        </is>
      </c>
      <c r="B23260" t="inlineStr"/>
      <c r="C23260" t="inlineStr"/>
      <c r="D23260" t="inlineStr">
        <is>
          <t>vẫy tay ra hiệu, gật đầu ra hiệu = jemandem zunicken +</t>
        </is>
      </c>
    </row>
    <row r="23261">
      <c r="A23261" t="inlineStr">
        <is>
          <t>zunutze</t>
        </is>
      </c>
      <c r="B23261" t="inlineStr"/>
      <c r="C23261" t="inlineStr"/>
      <c r="D23261" t="inlineStr">
        <is>
          <t>giúp ích, có lợi cho = sich etwas zunutze machen +</t>
        </is>
      </c>
    </row>
    <row r="23262">
      <c r="A23262" t="inlineStr">
        <is>
          <t>zuoberst</t>
        </is>
      </c>
      <c r="B23262" t="inlineStr"/>
      <c r="C23262" t="inlineStr"/>
      <c r="D23262" t="inlineStr">
        <is>
          <t>uppermost = das unterste zuoberst kehren +</t>
        </is>
      </c>
    </row>
    <row r="23263">
      <c r="A23263" t="inlineStr">
        <is>
          <t>Zuordnung</t>
        </is>
      </c>
      <c r="B23263" t="inlineStr"/>
      <c r="C23263" t="inlineStr"/>
      <c r="D23263" t="inlineStr">
        <is>
          <t>sự chỉ định, sự dùng, sự cấp cho, sự phân phối, sự phân phát, sự chia phần, phần được chia, phần được phân phối, phần được cấp, sự định rõ vị trí - sự giao việc, sự phân công, việc được giao, việc được phân công, sự cho là, sự quy cho, sự nhượng lại, sự chuyển nhượng, chứng từ chuyển nhượng</t>
        </is>
      </c>
    </row>
    <row r="23264">
      <c r="A23264" t="inlineStr">
        <is>
          <t>Zupacken</t>
        </is>
      </c>
      <c r="B23264" t="inlineStr"/>
      <c r="C23264" t="inlineStr"/>
      <c r="D23264" t="inlineStr">
        <is>
          <t>cái chộp, sự túm lấy, sự vồ lấy, sự tóm, sự cố tóm lấy, sự tước đoạt, sự chiếm đoạt, gàu xúc, gàu ngoạm máy xúc grab bucket), lối chơi gráp</t>
        </is>
      </c>
    </row>
    <row r="23265">
      <c r="A23265" t="inlineStr">
        <is>
          <t>zupacken</t>
        </is>
      </c>
      <c r="B23265" t="inlineStr"/>
      <c r="C23265" t="inlineStr"/>
      <c r="D23265" t="inlineStr">
        <is>
          <t>nắm chặt, ôm chặt, kẹp chặt, thu hút, nắm vững, kép chặt, ăn</t>
        </is>
      </c>
    </row>
    <row r="23266">
      <c r="A23266" t="inlineStr">
        <is>
          <t>Zupfen</t>
        </is>
      </c>
      <c r="B23266" t="inlineStr"/>
      <c r="C23266" t="inlineStr"/>
      <c r="D23266" t="inlineStr">
        <is>
          <t>sự cuốc, sự đào, sự khoét, sự hái, sự mổ, sự nhặt, sự nhổ, sự mở, sự cạy, sự móc túi, sự ăn cắp, sự chọn lựa, đồ nhặt mót được, đồ thừa, vụn thừa, bổng lộc, đồ thừa hưởng, tiền đãi ngoài - tiền diêm thuốc - cỏ băng, sự kéo mạnh, sự giật mạnh, sự co rúm, sự co quắp, chứng co giật, cái kẹp mũi ngựa = das Zupfen +</t>
        </is>
      </c>
    </row>
    <row r="23267">
      <c r="A23267" t="inlineStr">
        <is>
          <t>zupfen</t>
        </is>
      </c>
      <c r="B23267" t="inlineStr"/>
      <c r="C23267" t="inlineStr"/>
      <c r="D23267" t="inlineStr">
        <is>
          <t>cuốc, đào, khoét, xỉa, hái, mổ, nhặt, lóc thịt, gỡ thịt, nhổ, ăn nhỏ nhẻ, ăn một tí, ăn, mở, cạy, móc, ngoáy, xé tơi ra, xé đôi, bẻ đôi, bẻ rời ra, tước ra, búng, chọn, chon lựa kỹ càng, gây, kiếm, ăn tí một - móc túi, ăn cắp, chọn lựa kỹ lưỡng - kéo mạnh, giật phăng, làm cho co rút, co rúm, co quắp, giật = zupfen + = zupfen +</t>
        </is>
      </c>
    </row>
    <row r="23268">
      <c r="A23268" t="inlineStr">
        <is>
          <t>zupfend</t>
        </is>
      </c>
      <c r="B23268" t="inlineStr"/>
      <c r="C23268" t="inlineStr"/>
      <c r="D23268" t="inlineStr">
        <is>
          <t>bật</t>
        </is>
      </c>
    </row>
    <row r="23269">
      <c r="A23269" t="inlineStr">
        <is>
          <t>zurechtbasteln</t>
        </is>
      </c>
      <c r="B23269" t="inlineStr"/>
      <c r="C23269" t="inlineStr"/>
      <c r="D23269" t="inlineStr">
        <is>
          <t>trang bị cho tàu thuyền, lắp ráp, mặc, dựng lên, được trãng bị những thứ cần thiết, lừa đảo, gian lận</t>
        </is>
      </c>
    </row>
    <row r="23270">
      <c r="A23270" t="inlineStr">
        <is>
          <t>zurechtbiegen</t>
        </is>
      </c>
      <c r="B23270" t="inlineStr"/>
      <c r="C23270" t="inlineStr"/>
      <c r="D23270" t="inlineStr">
        <is>
          <t>giũa, gọt giũa, sắp xếp, sắp đặt, đệ trình đưa ra, đưa, cho đi thành hàng, đi thành hàng</t>
        </is>
      </c>
    </row>
    <row r="23271">
      <c r="A23271" t="inlineStr">
        <is>
          <t>zurechtformen</t>
        </is>
      </c>
      <c r="B23271" t="inlineStr"/>
      <c r="C23271" t="inlineStr"/>
      <c r="D23271" t="inlineStr">
        <is>
          <t>giũa, gọt giũa, sắp xếp, sắp đặt, đệ trình đưa ra, đưa, cho đi thành hàng, đi thành hàng</t>
        </is>
      </c>
    </row>
    <row r="23272">
      <c r="A23272" t="inlineStr">
        <is>
          <t>Zurechtmachen</t>
        </is>
      </c>
      <c r="B23272" t="inlineStr"/>
      <c r="C23272" t="inlineStr"/>
      <c r="D23272" t="inlineStr">
        <is>
          <t>đồ hoá trang, son phấn, sự hoá trang, cách sắp trang, cấu tạo, bản chất, tính chất</t>
        </is>
      </c>
    </row>
    <row r="23273">
      <c r="A23273" t="inlineStr">
        <is>
          <t>zurechtmachen</t>
        </is>
      </c>
      <c r="B23273" t="inlineStr"/>
      <c r="C23273" t="inlineStr"/>
      <c r="D23273" t="inlineStr">
        <is>
          <t>tra vào, lắp vào, phỏng theo, sửa lại cho hợp, làm thích nghi, làm thích ứng, thích nghi - sửa lại cho đúng, điều chỉnh, lắp, chỉnh lý, làm cho thích hợp, hoà giải, dàn xếp - mặc, ăn mặc, băng bó, đắp thuốc, sửa lại hàng ngũ cho thẳng hàng, treo cờ xí, bày biện, sắm quần áo, đẽo gọt, mài giũa, mài nhẵn, hồ, thuộc, chải, vấn, sửa tỉa, xén, sửa soạn, nêm đồ gia vị - nấu, xới, làm, bón phân, mặc quần áo, mặc lễ phục, xếp thẳng hàng - cuộn, làm giống như thật, làm giả, giả mạo, ứng khẩu - làm vội, làm quấy quá, làm giả dối, tránh né, gian lận = sich zurechtmachen + = schnell zurechtmachen +</t>
        </is>
      </c>
    </row>
    <row r="23274">
      <c r="A23274" t="inlineStr">
        <is>
          <t>zurechtweisen</t>
        </is>
      </c>
      <c r="B23274" t="inlineStr"/>
      <c r="C23274" t="inlineStr"/>
      <c r="D23274" t="inlineStr">
        <is>
          <t>khiển trách, quở trách - mắng mỏ - chỉnh, làm nhục, làm mất mặt, làm cụt vòi, cột lại</t>
        </is>
      </c>
    </row>
    <row r="23275">
      <c r="A23275" t="inlineStr">
        <is>
          <t>zureden</t>
        </is>
      </c>
      <c r="B23275" t="inlineStr"/>
      <c r="C23275" t="inlineStr"/>
      <c r="D23275" t="inlineStr">
        <is>
          <t>xu nịnh, bợ đỡ, tán tỉnh, lấy lòng - dỗ, dỗ ngọt, nói ngọt, vỗ về</t>
        </is>
      </c>
    </row>
    <row r="23276">
      <c r="A23276" t="inlineStr">
        <is>
          <t>Zureiter</t>
        </is>
      </c>
      <c r="B23276" t="inlineStr"/>
      <c r="C23276" t="inlineStr"/>
      <c r="D23276" t="inlineStr">
        <is>
          <t>người dạy, người huấn luyện, huấn luyện viên</t>
        </is>
      </c>
    </row>
    <row r="23277">
      <c r="A23277" t="inlineStr">
        <is>
          <t>Zurichten</t>
        </is>
      </c>
      <c r="B23277" t="inlineStr"/>
      <c r="C23277" t="inlineStr"/>
      <c r="D23277" t="inlineStr">
        <is>
          <t>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đồ gia vị, nước xốt, thức để nhồi, sự làm đất - sự xới đất, sự bón phân, phân bón, + down) sự chỉnh, sự mắng mỏ, sự đánh đập</t>
        </is>
      </c>
    </row>
    <row r="23278">
      <c r="A23278" t="inlineStr">
        <is>
          <t>zurichten</t>
        </is>
      </c>
      <c r="B23278" t="inlineStr"/>
      <c r="C23278" t="inlineStr"/>
      <c r="D23278" t="inlineStr">
        <is>
          <t>xây thoải chân, đập, liên hồi, đập vỡ, nã pháo vào, hành hạ, ngược đãi, đánh đập, bóp méo, làm vẹt, làm mòn, đập liên hồi, đạp</t>
        </is>
      </c>
    </row>
    <row r="23279">
      <c r="A23279" t="inlineStr">
        <is>
          <t>zurren</t>
        </is>
      </c>
      <c r="B23279" t="inlineStr"/>
      <c r="C23279" t="inlineStr"/>
      <c r="D23279" t="inlineStr">
        <is>
          <t>đánh, quất, kích thích, kích động, mắng nhiếc, xỉ vả, chỉ trích, đả kích, buộc, trôi</t>
        </is>
      </c>
    </row>
    <row r="23280">
      <c r="A23280" t="inlineStr">
        <is>
          <t>Zurschaustellung</t>
        </is>
      </c>
      <c r="B23280" t="inlineStr"/>
      <c r="C23280" t="inlineStr"/>
      <c r="D23280" t="inlineStr">
        <is>
          <t>sự phô trương, sự khoe khoang, sự vây vo, sự làm cho người ta phải để ý</t>
        </is>
      </c>
    </row>
    <row r="23281">
      <c r="A23281" t="inlineStr">
        <is>
          <t>Zuruf</t>
        </is>
      </c>
      <c r="B23281" t="inlineStr"/>
      <c r="C23281" t="inlineStr"/>
      <c r="D23281" t="inlineStr">
        <is>
          <t>sự hoan hô nhiệt liệt, số nhiều) tiếng reo hoan hô, tiếng tung hô - mưa đá, loạt, tràng dồn dập, trận tới tấp, lời chào, lời gọi, lời réo = durch Zuruf +</t>
        </is>
      </c>
    </row>
    <row r="23282">
      <c r="A23282" t="inlineStr">
        <is>
          <t>Zusage</t>
        </is>
      </c>
      <c r="B23282" t="inlineStr"/>
      <c r="C23282" t="inlineStr"/>
      <c r="D23282" t="inlineStr">
        <is>
          <t>sự chắc chắn, sự tin chắc, điều chắc chắn, điều tin chắc, sự quả quyết, sự cam đoan, sự đảm bảo, sự tự tin, sự trơ tráo, sự vô liêm sỉ, bảo hiểm - sự tin tưởng, sự tin cậy, niềm tin, vật làm tin, vật bảo đảm, lời hứa, lời cam kết, sự trung thành, lòng trung thành, lòng trung thực - điều hứa, điều hẹn ước, sự hứa hẹn, triển vọng, hứa hẹn</t>
        </is>
      </c>
    </row>
    <row r="23283">
      <c r="A23283" t="inlineStr">
        <is>
          <t>zusagen</t>
        </is>
      </c>
      <c r="B23283" t="inlineStr"/>
      <c r="C23283" t="inlineStr"/>
      <c r="D23283" t="inlineStr">
        <is>
          <t>làm vui lòng, làm hài lòng, làm vừa lòng, làm vừa ý, làm thích, làm vui, thích, muốn - hứa, hứa hẹn, hẹn ước, làm cho hy vọng, báo hiệu, báo trước, đảm bảo, cam đoan</t>
        </is>
      </c>
    </row>
    <row r="23284">
      <c r="A23284" t="inlineStr">
        <is>
          <t>zusagend</t>
        </is>
      </c>
      <c r="B23284" t="inlineStr"/>
      <c r="C23284" t="inlineStr"/>
      <c r="D23284" t="inlineStr">
        <is>
          <t>không hợp tính tình, không thích hợp, không hợp, ít thích thú</t>
        </is>
      </c>
    </row>
    <row r="23285">
      <c r="A23285" t="inlineStr">
        <is>
          <t>Zusammenarbeit</t>
        </is>
      </c>
      <c r="B23285" t="inlineStr"/>
      <c r="C23285" t="inlineStr"/>
      <c r="D23285" t="inlineStr">
        <is>
          <t>sự cộng tác, sự cộng tác với địch</t>
        </is>
      </c>
    </row>
    <row r="23286">
      <c r="A23286" t="inlineStr">
        <is>
          <t>zusammenarbeiten</t>
        </is>
      </c>
      <c r="B23286" t="inlineStr"/>
      <c r="C23286" t="inlineStr"/>
      <c r="D23286" t="inlineStr">
        <is>
          <t>cộng tác, cộng tác với địch - dự tính, sắp đặt, bàn định, bàn tính, phối hợp = zusammenarbeiten +</t>
        </is>
      </c>
    </row>
    <row r="23287">
      <c r="A23287" t="inlineStr">
        <is>
          <t>zusammenballen</t>
        </is>
      </c>
      <c r="B23287" t="inlineStr"/>
      <c r="C23287" t="inlineStr"/>
      <c r="D23287" t="inlineStr">
        <is>
          <t>tích tụ lại, chất đống lại - cuộn lại, đóng thành cục tròn, đóng thành khối cầu - kết khối, kết hợp = sich zusammenballen +</t>
        </is>
      </c>
    </row>
    <row r="23288">
      <c r="A23288" t="inlineStr">
        <is>
          <t>Zusammenballung</t>
        </is>
      </c>
      <c r="B23288" t="inlineStr"/>
      <c r="C23288" t="inlineStr"/>
      <c r="D23288" t="inlineStr">
        <is>
          <t>sự tích tụ, sự chất đống, sự thiêu kết, sự kết tụ</t>
        </is>
      </c>
    </row>
    <row r="23289">
      <c r="A23289" t="inlineStr">
        <is>
          <t>Zusammenbau</t>
        </is>
      </c>
      <c r="B23289" t="inlineStr"/>
      <c r="C23289" t="inlineStr"/>
      <c r="D23289" t="inlineStr">
        <is>
          <t>cuộc họp, hội đồng, hội nghị lập pháp, hội đồng lập pháp, tiếng kèn tập hợp, sự lắp ráp, bộ phận lắp ráp</t>
        </is>
      </c>
    </row>
    <row r="23290">
      <c r="A23290" t="inlineStr">
        <is>
          <t>zusammenbauen</t>
        </is>
      </c>
      <c r="B23290" t="inlineStr"/>
      <c r="C23290" t="inlineStr"/>
      <c r="D23290">
        <f> hastig zusammenbauen +</f>
        <v/>
      </c>
    </row>
    <row r="23291">
      <c r="A23291" t="inlineStr">
        <is>
          <t>zusammenbinden</t>
        </is>
      </c>
      <c r="B23291" t="inlineStr"/>
      <c r="C23291" t="inlineStr"/>
      <c r="D23291" t="inlineStr">
        <is>
          <t>thành chùm, thành bó, thành cụm, chụm lại với nhau, làm thành chùm, làm thành bó, bó lại, xếp nếp, không giữ được khoảng cách - - buộc bằng dây, thắt bằng dây - buộc, trói gô lại, đỡ bằng giàn, chụp, vồ, quắp = zusammenbinden +</t>
        </is>
      </c>
    </row>
    <row r="23292">
      <c r="A23292" t="inlineStr">
        <is>
          <t>zusammenbrauen</t>
        </is>
      </c>
      <c r="B23292" t="inlineStr"/>
      <c r="C23292" t="inlineStr"/>
      <c r="D23292" t="inlineStr">
        <is>
          <t>pha, chế, bịa ra, đặt ra, dựng lên, bày đặt = sich zusammenbrauen +</t>
        </is>
      </c>
    </row>
    <row r="23293">
      <c r="A23293" t="inlineStr">
        <is>
          <t>Zusammenbrechen</t>
        </is>
      </c>
      <c r="B23293" t="inlineStr"/>
      <c r="C23293" t="inlineStr"/>
      <c r="D23293" t="inlineStr">
        <is>
          <t>chỗ nứt, đoạn nứt, đoạn vỡ, đồ vật bị vỡ, tiền bồi thường hàng bị vỡ, sự đứt sợi</t>
        </is>
      </c>
    </row>
    <row r="23294">
      <c r="A23294" t="inlineStr">
        <is>
          <t>zusammenbrechen</t>
        </is>
      </c>
      <c r="B23294" t="inlineStr"/>
      <c r="C23294" t="inlineStr"/>
      <c r="D23294" t="inlineStr">
        <is>
          <t>đổ, sập, sụp, đổ sập, gãy vụn, gãy tan, suy sụp, sụp đổ, sụt giá, phá giá, xẹp, xì hơi, ngã quỵ xuống, gục, méo mó, cong oằn lại - to crock up bị suy yếu, kiệt sức, làm kiệt sức, làm suy yếu, làm tàn phế - chảy nhỏ giọt, rơi nhỏ giọt, nhỏ giọt ráo nước, rơi, rớt xuống, gục xuống, tình cờ thốt ra, tình cờ nói ra, thôi ngừng lại, dừng lại, đứt đoạn, sụt, giảm, hạ, lắng xuống, rơi vào, co rúm lại - thu mình lại, nhỏ giọt, cho chảy nhỏ giọt, để rơi, buông rơi, bỏ xuống, ném xuống, vô tình thốt ra, buông, viết qua loa, đẻ, bỏ lướt, bỏ không đọc, cho xuống xe, đưa đến, cúi xuống, hạ thấp, thua - đánh gục, bắn rơi, chặt đổ, bỏ, ngừng, cắt đứt, bỏ rơi, thôi, phát bằng cú đá bóng đang bật nảy, ghi bằng cú đá bóng đang bật nảy - làm bối rối, làm lúng túng - chìm, xuống thấp, cụt, mất dần, lún xuống, hõm vào, hoắm vào, xuyên vào, ăn sâu vào, ngập sâu vào, thấm vào, chìm đắm, làm chìm, đánh đắm, hạ xuống, làm thấp xuống, để ngả xuống - để rủ xuống, đào, khoan, khắc, giấu</t>
        </is>
      </c>
    </row>
    <row r="23295">
      <c r="A23295" t="inlineStr">
        <is>
          <t>zusammenbringen</t>
        </is>
      </c>
      <c r="B23295" t="inlineStr"/>
      <c r="C23295" t="inlineStr"/>
      <c r="D23295" t="inlineStr">
        <is>
          <t>tập họp, tập trung = zusammenbringen +</t>
        </is>
      </c>
    </row>
    <row r="23296">
      <c r="A23296" t="inlineStr">
        <is>
          <t>Zusammenbruch</t>
        </is>
      </c>
      <c r="B23296" t="inlineStr"/>
      <c r="C23296" t="inlineStr"/>
      <c r="D23296" t="inlineStr">
        <is>
          <t>xe vực ngựa, xe ngựa không mui, sự gãy, sự kéo, sự đứt, sự ngắt, chỗ vỡ, chỗ nứt, chỗ rạn, sự nghỉ, sự dừng lại, sự gián đoạn, giờ nghỉ, giờ ra chơi, giờ giải lao, sự cắt đứt, sự tuyệt giao - sự lỡ lời, sự lầm lỗi, sự vỡ nợ, sự bị phá sản, sự thay đổi, sự thụt giá thình lình, dịp may, cơ hội, sự đổi giọng, sự chuyển âm vực, mục xen - sự hỏng máy, sự sút sức, sự suy nhược, sự tan vỡ, sự suy sụp, sự thất bại, sự chọc thủng, sự phân ra, sự chia ra từng món, sự phân nhỏ, sự phân tích, điệu múa bricđao - - - vải thô, tiếng đổ vỡ loảng xoảng, tiếng va chạm loảng xoảng, tiếng đổ sầm, tiếng nổ, sự rơi, sự đâm sầm vào, sự phá sản, sự sụp đổ - sự không xảy ra, sự không làm được, sự thiếu, sự hỏng, sự mất, người bị thất bại, việc thất bại, cố gắng không thành công, sự thi hỏng - sự vỡ ra từng mảnh, sự đập vỡ ra từng mảnh, tiếng vỡ xoảng, sự va mạnh, sự đâm mạnh vào, cú đập mạnh, cú đấm mạnh, cú đấm thôi sơn, sự thua lỗ liên tiếp, rượu mạnh ướp đá - sự thành công lớn = der völlige Zusammenbruch + = der finanzielle Zusammenbruch +</t>
        </is>
      </c>
    </row>
    <row r="23297">
      <c r="A23297" t="inlineStr">
        <is>
          <t>Zusammenfahren</t>
        </is>
      </c>
      <c r="B23297" t="inlineStr"/>
      <c r="C23297" t="inlineStr"/>
      <c r="D23297" t="inlineStr">
        <is>
          <t>lúc bắt đầu, buổi đầu, dị bắt đầu, cơ hội bắt đầu, sự khởi hành, sự ra đi, sự lên đường, chỗ khởi hành, chỗ xuất phát, giờ xuất phát, lệnh bắt đầu, lệnh xuất phát, sự giật mình - sự giật nảy người, sự chấp, thế lợi</t>
        </is>
      </c>
    </row>
    <row r="23298">
      <c r="A23298" t="inlineStr">
        <is>
          <t>Zusammenfallen</t>
        </is>
      </c>
      <c r="B23298" t="inlineStr"/>
      <c r="C23298" t="inlineStr"/>
      <c r="D23298" t="inlineStr">
        <is>
          <t>sự đồng bộ hoá</t>
        </is>
      </c>
    </row>
    <row r="23299">
      <c r="A23299" t="inlineStr">
        <is>
          <t>zusammenfallen</t>
        </is>
      </c>
      <c r="B23299" t="inlineStr"/>
      <c r="C23299" t="inlineStr"/>
      <c r="D23299" t="inlineStr">
        <is>
          <t>trùng khớp với nhau, xảy ra đồng thời, trùng với, hợp nhau, đồng ý với nhau = zusammenfallen + = zusammenfallen + = zusammenfallen lassen + = zeitlich zusammenfallen +</t>
        </is>
      </c>
    </row>
    <row r="23300">
      <c r="A23300" t="inlineStr">
        <is>
          <t>zusammenfalten</t>
        </is>
      </c>
      <c r="B23300" t="inlineStr"/>
      <c r="C23300" t="inlineStr"/>
      <c r="D23300" t="inlineStr">
        <is>
          <t>làm gấp đôi, tăng gấp đôi, nhân gấp đôi, + up) gập đôi, xếp vào cùng phòng với một người khác, tăng đôi, đóng thay thế, nắm chặt, đi quanh, gấp đôi, + up) bị gập đôi, gập người làm đôi - rẽ ngoặt thình lình, chạy ngoằn ngoèo, đi bước rào, chạy bước chạy đều</t>
        </is>
      </c>
    </row>
    <row r="23301">
      <c r="A23301" t="inlineStr">
        <is>
          <t>zusammenfassen</t>
        </is>
      </c>
      <c r="B23301" t="inlineStr"/>
      <c r="C23301" t="inlineStr"/>
      <c r="D23301" t="inlineStr">
        <is>
          <t>rút ngắn lại, cô gọn, tóm tắt, hạn chế, giảm bớt, lấy, tước - tập trung, quy về trung ương - tập hợp lại, đến lấy, đi lấy, thu lượm, thu thập, góp nhặt, sưu tầm, suy ra, rút ra, tập hợp, tụ hợp lại, dồn lại, ứ lại, đọng lại - làm đặc lại, làm ngưng lại, làm tụ lại, hoá đặc, ngưng lại, tụ lại, nói cô đọng, viết súc tích - là hiện thân của, biểu hiện, gồm, kể cả - hợp thành một thể thống nhất, bổ sung thành một thể thống nhất, hợp nhất, chỉ tổng số, chỉ giá trị trung bình của, tích phân, hợp lại thành một hệ thống thống nhất - mở rộng cho mọi người, mở rộng cho mọi chủng tộc, dành quyền bình đẳng cho, được mở rộng cho mọi người, được mở rộng cho mọi chủng tộc, hoà hợp và trở thành một bộ phận của nền văn hoá chính - xếp lại thành đống, thu gọn lại thành đống, gộp lại, coi như cá mè một lứa, cho là một giuộc, đóng cục lại, vón lại, kết thành tảng, kéo lê, lết đi, ngồi phệt xuống, chịu đựng - ngậm đắng nuốt cay - lấy lại, chiếm lại, hồi phục lại, lại bắt đầu, lại tiếp tục, tóm tắt lại, nêu điểm chính - xếp vào, gộp vào = kurz zusammenfassen +</t>
        </is>
      </c>
    </row>
    <row r="23302">
      <c r="A23302" t="inlineStr">
        <is>
          <t>zusammenfassend</t>
        </is>
      </c>
      <c r="B23302" t="inlineStr"/>
      <c r="C23302" t="inlineStr"/>
      <c r="D23302" t="inlineStr">
        <is>
          <t>tóm tắt</t>
        </is>
      </c>
    </row>
    <row r="23303">
      <c r="A23303" t="inlineStr">
        <is>
          <t>Zusammenfassung</t>
        </is>
      </c>
      <c r="B23303" t="inlineStr"/>
      <c r="C23303" t="inlineStr"/>
      <c r="D23303" t="inlineStr">
        <is>
          <t>lời bạt - bài tóm tắt - sự tổng, phép tổng, phần tóm tắt và kết luận - sự tổng kết, sự thâu tóm, bản tổng kết, bản thâu tóm - sự kết thúc, sự bế mạc = die kurze Zusammenfassung +</t>
        </is>
      </c>
    </row>
    <row r="23304">
      <c r="A23304" t="inlineStr">
        <is>
          <t>zusammengeballt</t>
        </is>
      </c>
      <c r="B23304" t="inlineStr"/>
      <c r="C23304" t="inlineStr"/>
      <c r="D23304" t="inlineStr">
        <is>
          <t>kết thành khối tròn, kết khối</t>
        </is>
      </c>
    </row>
    <row r="23305">
      <c r="A23305" t="inlineStr">
        <is>
          <t>zusammengebrochen</t>
        </is>
      </c>
      <c r="B23305" t="inlineStr"/>
      <c r="C23305" t="inlineStr"/>
      <c r="D23305" t="inlineStr">
        <is>
          <t>ốm yếu, kiệt sức</t>
        </is>
      </c>
    </row>
    <row r="23306">
      <c r="A23306" t="inlineStr">
        <is>
          <t>zusammengenommen</t>
        </is>
      </c>
      <c r="B23306" t="inlineStr"/>
      <c r="C23306" t="inlineStr"/>
      <c r="D23306">
        <f> alles zusammengenommen +</f>
        <v/>
      </c>
    </row>
    <row r="23307">
      <c r="A23307" t="inlineStr">
        <is>
          <t>zusammengesetzt</t>
        </is>
      </c>
      <c r="B23307" t="inlineStr"/>
      <c r="C23307" t="inlineStr"/>
      <c r="D23307" t="inlineStr">
        <is>
          <t>phức tạp, rắc rối - bình tĩnh, điềm tĩnh - hợp lại, ghép, ghép lại, kiểu hoa cúc, theo kiểu hỗn hợp, làm bằng gỗ và sắt, đủ các hạng, đa hợp - kép, phức, phức hợp = zusammengesetzt + = doppelt zusammengesetzt + = würfelförmig zusammengesetzt +</t>
        </is>
      </c>
    </row>
    <row r="23308">
      <c r="A23308" t="inlineStr">
        <is>
          <t>zusammengestellt</t>
        </is>
      </c>
      <c r="B23308" t="inlineStr"/>
      <c r="C23308" t="inlineStr"/>
      <c r="D23308" t="inlineStr">
        <is>
          <t>hợp lại, ghép, ghép lại, kiểu hoa cúc, theo kiểu hỗn hợp, làm bằng gỗ và sắt, đủ các hạng, đa hợp</t>
        </is>
      </c>
    </row>
    <row r="23309">
      <c r="A23309" t="inlineStr">
        <is>
          <t>zusammengestoppelt</t>
        </is>
      </c>
      <c r="B23309" t="inlineStr"/>
      <c r="C23309" t="inlineStr"/>
      <c r="D23309" t="inlineStr">
        <is>
          <t>vá víu, chắp vá &amp; )</t>
        </is>
      </c>
    </row>
    <row r="23310">
      <c r="A23310" t="inlineStr">
        <is>
          <t>zusammengeworfen</t>
        </is>
      </c>
      <c r="B23310" t="inlineStr"/>
      <c r="C23310" t="inlineStr"/>
      <c r="D23310" t="inlineStr">
        <is>
          <t>lộn xộn, hỗn độn, lẫn lộn lung tung</t>
        </is>
      </c>
    </row>
    <row r="23311">
      <c r="A23311" t="inlineStr">
        <is>
          <t>Zusammenhalt</t>
        </is>
      </c>
      <c r="B23311" t="inlineStr"/>
      <c r="C23311" t="inlineStr"/>
      <c r="D23311" t="inlineStr">
        <is>
          <t>sự gắn với nhau, sự dính với nhau, sự kết lại với nhau, sự cố kết, tính mạch lạc, tính chặt chẽ - sự dính liền, lực cố kết</t>
        </is>
      </c>
    </row>
    <row r="23312">
      <c r="A23312" t="inlineStr">
        <is>
          <t>Zusammenhalten</t>
        </is>
      </c>
      <c r="B23312" t="inlineStr"/>
      <c r="C23312" t="inlineStr"/>
      <c r="D23312" t="inlineStr">
        <is>
          <t>dính dính</t>
        </is>
      </c>
    </row>
    <row r="23313">
      <c r="A23313" t="inlineStr">
        <is>
          <t>zusammenhalten</t>
        </is>
      </c>
      <c r="B23313" t="inlineStr"/>
      <c r="C23313" t="inlineStr"/>
      <c r="D23313" t="inlineStr">
        <is>
          <t>cầm, nắm, giữ, nắm giữ, giữ vững, ở, chứa, chứa đựng, giam giữ, nén, nín, kìm lại, bắt phải giữ lời hứa, choán, xâm chiếm, thu hút, lôi cuốn, có ý nghĩ là, cho là, xem là, coi là - tin rằng, quyết định là, tổ chức, tiến hành, nói, đúng, theo, theo đuổi, tiếp tục đi theo, giữ chắc &amp; ), tiếp tục, kéo dài, còn mãi, cứ vẫn, có giá trị, có hiệu lực, có thể áp dụng to hold good - to hold true), phủ định + with) tán thành, hold! đứng lại, dừng lại, đợi một tí</t>
        </is>
      </c>
    </row>
    <row r="23314">
      <c r="A23314" t="inlineStr">
        <is>
          <t>zusammenhaltend</t>
        </is>
      </c>
      <c r="B23314" t="inlineStr"/>
      <c r="C23314" t="inlineStr"/>
      <c r="D23314" t="inlineStr">
        <is>
          <t>thị tộc, trung thành với thị tộc, hết lòng với thị tộc, trung thành với bè đảng - dính liền, cố kết</t>
        </is>
      </c>
    </row>
    <row r="23315">
      <c r="A23315" t="inlineStr">
        <is>
          <t>Zusammenhang</t>
        </is>
      </c>
      <c r="B23315" t="inlineStr"/>
      <c r="C23315" t="inlineStr"/>
      <c r="D23315" t="inlineStr">
        <is>
          <t>sự gắn với nhau, sự dính với nhau, sự kết lại với nhau, sự cố kết, tính mạch lạc, tính chặt chẽ - sự liên quan, sự liên lạc, mối quan hệ, sự chấp nối, sự mạch lạc, sự giao thiệp, sự kết giao, bà con, họ hàng, thân thuộc, phái, giáo phái, khách hàng, tàu xe chạy nối tiếp - vật nối, chỗ nối - văn cảnh, ngữ cảnh, mạch văn, khung cảnh, phạm vi - sự ngẫu nhiên, sự tình cờ, việc bất ngờ, món chi tiêu bất ngờ - sự kể lại, sự thuật lại, chuyện kể lại, mối tương quan, mối liên hệ, người bà con, sự đưa đơn lên chưởng lý - chỉ, sợi chỉ, sợi dây, dòng, mạch, đường ren, mạch nhỏ = der Zusammenhang + = der innere Zusammenhang + = nicht ohne Zusammenhang + = in welchem Zusammenhang? + = der wechselseitige Zusammenhang + = dem Zusammenhang entsprechend +</t>
        </is>
      </c>
    </row>
    <row r="23316">
      <c r="A23316" t="inlineStr">
        <is>
          <t>zusammenhanglos</t>
        </is>
      </c>
      <c r="B23316" t="inlineStr"/>
      <c r="C23316" t="inlineStr"/>
      <c r="D23316" t="inlineStr">
        <is>
          <t>không mạch lạc, không rời rạc, nói không mạch lạc, nói lảm nhảm, nói không ăn nhập vào đâu, táp nham</t>
        </is>
      </c>
    </row>
    <row r="23317">
      <c r="A23317" t="inlineStr">
        <is>
          <t>Zusammenhanglosigkeit</t>
        </is>
      </c>
      <c r="B23317" t="inlineStr"/>
      <c r="C23317" t="inlineStr"/>
      <c r="D23317" t="inlineStr">
        <is>
          <t>sự không mạch lạc, sự không rời rạc incoherentness), ý nghĩ không mạch lạc, bài nói không mạch lạc, lời nói không mạch lạc</t>
        </is>
      </c>
    </row>
    <row r="23318">
      <c r="A23318" t="inlineStr">
        <is>
          <t>zusammenheften</t>
        </is>
      </c>
      <c r="B23318" t="inlineStr"/>
      <c r="C23318" t="inlineStr"/>
      <c r="D23318">
        <f> lose zusammenheften +</f>
        <v/>
      </c>
    </row>
    <row r="23319">
      <c r="A23319" t="inlineStr">
        <is>
          <t>zusammenklappbar</t>
        </is>
      </c>
      <c r="B23319" t="inlineStr"/>
      <c r="C23319" t="inlineStr"/>
      <c r="D23319" t="inlineStr">
        <is>
          <t>có thể gập lại, xếp lại được</t>
        </is>
      </c>
    </row>
    <row r="23320">
      <c r="A23320" t="inlineStr">
        <is>
          <t>zusammenklappen</t>
        </is>
      </c>
      <c r="B23320" t="inlineStr"/>
      <c r="C23320" t="inlineStr"/>
      <c r="D23320" t="inlineStr">
        <is>
          <t>quây cho súc vật, cho vào bâi rào, quây vào bãi rào, gấp, gập, vén, xắn, khoanh, bọc kỹ, bao phủ, ôm, ãm, gập lại, gấp nếp lại</t>
        </is>
      </c>
    </row>
    <row r="23321">
      <c r="A23321" t="inlineStr">
        <is>
          <t>zusammenkommen</t>
        </is>
      </c>
      <c r="B23321" t="inlineStr"/>
      <c r="C23321" t="inlineStr"/>
      <c r="D23321" t="inlineStr">
        <is>
          <t>tụ họp, hội họp, giao dịch, giao thiệp, hay đi lại gặp gỡ, làm thân, tình cờ gặp - - gặp nhau ở nơi hẹn = wieder zusammenkommen +</t>
        </is>
      </c>
    </row>
    <row r="23322">
      <c r="A23322" t="inlineStr">
        <is>
          <t>Zusammenkunft</t>
        </is>
      </c>
      <c r="B23322" t="inlineStr"/>
      <c r="C23322" t="inlineStr"/>
      <c r="D23322" t="inlineStr">
        <is>
          <t>chỗ hẹn, nơi hẹn gặp, nơi quy định gặp nhau theo kế hoạch, cuộc gặp gỡ hẹn hò</t>
        </is>
      </c>
    </row>
    <row r="23323">
      <c r="A23323" t="inlineStr">
        <is>
          <t>zusammenlaufen</t>
        </is>
      </c>
      <c r="B23323" t="inlineStr"/>
      <c r="C23323" t="inlineStr"/>
      <c r="D23323" t="inlineStr">
        <is>
          <t>ném cục đất vào - hội tụ, đồng quy, cùng kéo về, cùng đổ về</t>
        </is>
      </c>
    </row>
    <row r="23324">
      <c r="A23324" t="inlineStr">
        <is>
          <t>Zusammenleben</t>
        </is>
      </c>
      <c r="B23324" t="inlineStr"/>
      <c r="C23324" t="inlineStr"/>
      <c r="D23324" t="inlineStr">
        <is>
          <t>sự cộng sinh</t>
        </is>
      </c>
    </row>
    <row r="23325">
      <c r="A23325" t="inlineStr">
        <is>
          <t>zusammenleben</t>
        </is>
      </c>
      <c r="B23325" t="inlineStr"/>
      <c r="C23325" t="inlineStr"/>
      <c r="D23325">
        <f> zusammenleben +</f>
        <v/>
      </c>
    </row>
    <row r="23326">
      <c r="A23326" t="inlineStr">
        <is>
          <t>zusammenlegbar</t>
        </is>
      </c>
      <c r="B23326" t="inlineStr"/>
      <c r="C23326" t="inlineStr"/>
      <c r="D23326" t="inlineStr">
        <is>
          <t>có thể gập lại, xếp lại được</t>
        </is>
      </c>
    </row>
    <row r="23327">
      <c r="A23327" t="inlineStr">
        <is>
          <t>zusammenlegen</t>
        </is>
      </c>
      <c r="B23327" t="inlineStr"/>
      <c r="C23327" t="inlineStr"/>
      <c r="D23327" t="inlineStr">
        <is>
          <t>đánh bằng dùi cui, đánh bằng gậy tày, họp lại, chung nhau, làm lộn xộn, làm rối loạn hàng ngũ, gây chuyện ba gai - làm chắc, củng cố, hợp nhất, thống nhất, trở nên chắc chắn, trở nên vững chắc - xếp nếp pleat), tết, bện plat) = doppelt zusammenlegen +</t>
        </is>
      </c>
    </row>
    <row r="23328">
      <c r="A23328" t="inlineStr">
        <is>
          <t>Zusammenlegung</t>
        </is>
      </c>
      <c r="B23328" t="inlineStr"/>
      <c r="C23328" t="inlineStr"/>
      <c r="D23328" t="inlineStr">
        <is>
          <t>sự làm vững chắc, sự làm củng cố, sự hợp nhất, sự thống nhất</t>
        </is>
      </c>
    </row>
    <row r="23329">
      <c r="A23329" t="inlineStr">
        <is>
          <t>zusammenpacken</t>
        </is>
      </c>
      <c r="B23329" t="inlineStr"/>
      <c r="C23329" t="inlineStr"/>
      <c r="D23329" t="inlineStr">
        <is>
          <t>bó lại, bọc lại, gói lại, nhét vào, ấn vội, ấn bừa, gửi đi vội, đưa đi vội, đuổi đi, tống cổ đi, đi vội</t>
        </is>
      </c>
    </row>
    <row r="23330">
      <c r="A23330" t="inlineStr">
        <is>
          <t>zusammenpassen</t>
        </is>
      </c>
      <c r="B23330" t="inlineStr"/>
      <c r="C23330" t="inlineStr"/>
      <c r="D23330" t="inlineStr">
        <is>
          <t>làm hài hoà, làm cân đối, làm hoà hợp, phối hoà âm, hài hoà với nhau, hoà hợp với nhau - băng qua, bắc qua, bắc cầu, nối, đo sải, đo bằng gang tay, buộc bằng dây chão, di chuyển theo lối sâu đo = zusammenpassen + = gut zusammenpassen +</t>
        </is>
      </c>
    </row>
    <row r="23331">
      <c r="A23331" t="inlineStr">
        <is>
          <t>zusammenpferchen</t>
        </is>
      </c>
      <c r="B23331" t="inlineStr"/>
      <c r="C23331" t="inlineStr"/>
      <c r="D23331" t="inlineStr">
        <is>
          <t>nhốt chặt, giam kín, làm máng ăn, quay, cóp, ăn cắp căn, làm giàn gỗ</t>
        </is>
      </c>
    </row>
    <row r="23332">
      <c r="A23332" t="inlineStr">
        <is>
          <t>Zusammenprallen</t>
        </is>
      </c>
      <c r="B23332" t="inlineStr"/>
      <c r="C23332" t="inlineStr"/>
      <c r="D23332" t="inlineStr">
        <is>
          <t>sự va chạm, sự chạm mạnh, sức va chạm, tác động, ảnh hưởng</t>
        </is>
      </c>
    </row>
    <row r="23333">
      <c r="A23333" t="inlineStr">
        <is>
          <t>zusammenprallen</t>
        </is>
      </c>
      <c r="B23333" t="inlineStr"/>
      <c r="C23333" t="inlineStr"/>
      <c r="D23333" t="inlineStr">
        <is>
          <t>va mạnh, đụng mạnh, lăng nhanh, ném mạnh, văng mạnh, va chạm, chuyển động rít lên ầm ầm, bay rít lên ầm ầm, đổ dầm xuống</t>
        </is>
      </c>
    </row>
    <row r="23334">
      <c r="A23334" t="inlineStr">
        <is>
          <t>Zusammenpressen</t>
        </is>
      </c>
      <c r="B23334" t="inlineStr"/>
      <c r="C23334" t="inlineStr"/>
      <c r="D23334" t="inlineStr">
        <is>
          <t>sự đóng gập đầu lại, sự ghì chặt, sự siết chặt, lý lẽ vững chắc, lý lẽ đanh thép, múi dây buộc vào vòng neo</t>
        </is>
      </c>
    </row>
    <row r="23335">
      <c r="A23335" t="inlineStr">
        <is>
          <t>zusammenpressen</t>
        </is>
      </c>
      <c r="B23335" t="inlineStr"/>
      <c r="C23335" t="inlineStr"/>
      <c r="D23335" t="inlineStr">
        <is>
          <t>nghiền, siết, mím, nắm chặt, buộc chặt, giải quyết, thanh toán, xác nhận, làm cho không bác lại được, bị đóng gập đầu lại, nghiến, siết chặt, ôm chặt, ghì chặt - kết lại, làm cho rắn chắc, làm cho chắc nịch, cô đọng lại - ép, nén, đè, cô lại - + together) chất đống lộn xộn, vứt thành đống lộn xộn, + together) túm tụm vào với nhau, nằm rúc vào nhau, hội ý riêng, hội ý bí mật = fest zusammenpressen +</t>
        </is>
      </c>
    </row>
    <row r="23336">
      <c r="A23336" t="inlineStr">
        <is>
          <t>zusammenrechnen</t>
        </is>
      </c>
      <c r="B23336" t="inlineStr"/>
      <c r="C23336" t="inlineStr"/>
      <c r="D23336" t="inlineStr">
        <is>
          <t>cộng tổng số, tính gộp lại</t>
        </is>
      </c>
    </row>
    <row r="23337">
      <c r="A23337" t="inlineStr">
        <is>
          <t>zusammenreimen</t>
        </is>
      </c>
      <c r="B23337" t="inlineStr"/>
      <c r="C23337" t="inlineStr"/>
      <c r="D23337" t="inlineStr">
        <is>
          <t>ăn vần, làm thơ, đặt thành thơ, làm cho từ này ăn vần với từ kia - phủ đầy sương muối</t>
        </is>
      </c>
    </row>
    <row r="23338">
      <c r="A23338" t="inlineStr">
        <is>
          <t>zusammenrollen</t>
        </is>
      </c>
      <c r="B23338" t="inlineStr"/>
      <c r="C23338" t="inlineStr"/>
      <c r="D23338" t="inlineStr">
        <is>
          <t>cuộn, cụp, xếp lại, từ bỏ, cuộn lại, cụp lại = zusammenrollen + = sich zusammenrollen +</t>
        </is>
      </c>
    </row>
    <row r="23339">
      <c r="A23339" t="inlineStr">
        <is>
          <t>Zusammenrollung</t>
        </is>
      </c>
      <c r="B23339" t="inlineStr"/>
      <c r="C23339" t="inlineStr"/>
      <c r="D23339" t="inlineStr">
        <is>
          <t>sự quấn lại, sự xoắn lại, nếp, cuộn</t>
        </is>
      </c>
    </row>
    <row r="23340">
      <c r="A23340" t="inlineStr">
        <is>
          <t>zusammenrotten</t>
        </is>
      </c>
      <c r="B23340" t="inlineStr"/>
      <c r="C23340" t="inlineStr"/>
      <c r="D23340" t="inlineStr">
        <is>
          <t>tấn công, phá phách, kéo ồ vào</t>
        </is>
      </c>
    </row>
    <row r="23341">
      <c r="A23341" t="inlineStr">
        <is>
          <t>zusammenrufen</t>
        </is>
      </c>
      <c r="B23341" t="inlineStr"/>
      <c r="C23341" t="inlineStr"/>
      <c r="D23341" t="inlineStr">
        <is>
          <t>tập họp, tập trung = zusammenrufen + = zusammenrufen +</t>
        </is>
      </c>
    </row>
    <row r="23342">
      <c r="A23342" t="inlineStr">
        <is>
          <t>zusammenscharen</t>
        </is>
      </c>
      <c r="B23342" t="inlineStr"/>
      <c r="C23342" t="inlineStr"/>
      <c r="D23342" t="inlineStr">
        <is>
          <t>chất thành đống, tập trung, tụ hội - gói, bọc lại, buộc lại, đóng gói, đóng hộp, đóng kiện, tập hợp lại thành bầy, sắp thành bộ, sắp thành cỗ, xếp chặt, ních người, thồ hàng lên, nhét, hàn, gắn, đắp khăn ướt lên, cuốn mền ướt vào - xếp người phe mình để chiếm đa số khi quyết định, nện, giáng, + up) sắp xếp hành lý, tụ tập thành bầy, tụ tập thành đàn, khăn gói ra đi, cuốn gói</t>
        </is>
      </c>
    </row>
    <row r="23343">
      <c r="A23343" t="inlineStr">
        <is>
          <t>zusammenschlagen</t>
        </is>
      </c>
      <c r="B23343" t="inlineStr"/>
      <c r="C23343" t="inlineStr"/>
      <c r="D23343">
        <f> zusammenschlagen +</f>
        <v/>
      </c>
    </row>
    <row r="23344">
      <c r="A23344" t="inlineStr">
        <is>
          <t>zusammenschmelzen</t>
        </is>
      </c>
      <c r="B23344" t="inlineStr"/>
      <c r="C23344" t="inlineStr"/>
      <c r="D23344" t="inlineStr">
        <is>
          <t>vỡ vụn, đổ nát, bở, sụp đổ, tan ra mây khói, bẻ vụn, bóp vụn, đập vụn</t>
        </is>
      </c>
    </row>
    <row r="23345">
      <c r="A23345" t="inlineStr">
        <is>
          <t>zusammenschreiben</t>
        </is>
      </c>
      <c r="B23345" t="inlineStr"/>
      <c r="C23345" t="inlineStr"/>
      <c r="D23345" t="inlineStr">
        <is>
          <t>chần, may chần, khâu vào giữa hai lần áo, thu nhập tài liệu để biên soạn, đánh, nện cho một trận</t>
        </is>
      </c>
    </row>
    <row r="23346">
      <c r="A23346" t="inlineStr">
        <is>
          <t>zusammensetzen</t>
        </is>
      </c>
      <c r="B23346" t="inlineStr"/>
      <c r="C23346" t="inlineStr"/>
      <c r="D23346" t="inlineStr">
        <is>
          <t>+ up, together) cộng, thêm vào, làm tăng thêm, nói thêm, kế vào, tính vào, gộp vào - kết hợp, phối hợp, hoá hợp, tổ hợp - soạn, sáng tác, làm, dạng bị động) gồm có, bao gồm, bình tĩnh lại, trấn tĩnh, chuẩn bị tư thế đĩnh đạc, giải quyết, dàn xếp, dẹp được, sắp chữ - pha, trộn, hoà lẫn, ghép thành từ ghép, điều đình - bố trí, bố cục, dựng lên, điều chỉnh, làm cho hợp, lắp, chắp, hư cấu, tưởng tượng, nghĩ ra, trình bày, phát âm, đặt vào khung, lên khung, dựng khung, đầy triển vọng to frame well) - leo, trèo lên, cưỡi, nâng lên, cất lên, đỡ lên, kéo lên, cho cưỡi lên, đóng khung, lắp táp, cắm vào, đặt, sắp đặt, dán vào, đóng vào, mang, được trang bị, cho nhảy vật nuôi, lên, trèo, bốc lên - tăng lên - chấp lại thành khối, ráp lại thành khối, nối, ăn vặt, ăn quà - đánh thành đống, chồng thành đống, chất thành đống, hướng dẫn bay lượn vòng, dựng chụm vào nhau = sich zusammensetzen + = wieder zusammensetzen +</t>
        </is>
      </c>
    </row>
    <row r="23347">
      <c r="A23347" t="inlineStr">
        <is>
          <t>Zusammensetzung</t>
        </is>
      </c>
      <c r="B23347" t="inlineStr"/>
      <c r="C23347" t="inlineStr"/>
      <c r="D23347" t="inlineStr">
        <is>
          <t>hợp chất, cây họ cúc, kiến trúc hỗn hợp, hợp tử - sự hợp thành, sự cấu thành, cấu tạo, thành phần, phép đặt câu, phép cấu tạo từ ghép, sự sáng tác, bài sáng tác, tác phẩm, bài viết, bài luận, sự sắp xếp, cách bố trí, sự sắp chữ - sự pha trộn, sự hỗn hợp, định ngữ) chất tổng hợp, tư chất, bản chất, tính, tâm tính, sự thoả thuận đình chiến, sự thoả hiệp, sự điều đình, sự khất - từ ghép, khoảng đất rào kín - độ đặc, độ chắc, tính vững chắc, tính chắc chắn</t>
        </is>
      </c>
    </row>
    <row r="23348">
      <c r="A23348" t="inlineStr">
        <is>
          <t>zusammenstellen</t>
        </is>
      </c>
      <c r="B23348" t="inlineStr"/>
      <c r="C23348" t="inlineStr"/>
      <c r="D23348" t="inlineStr">
        <is>
          <t>chia loại, phân loại, sắp xếp thành loại, làm cho xứng nhau, làm cho hợp nhau, sắp xếp các mặt hàng để bày biện, cung cấp các mặt hàng, assort with ẩn ý với, tương đắc với - giao du với, assort with hợp với, xứng nhau, ở vào một loại - biên soạn, sưu tập tài liệu - soạn, sáng tác, làm, dạng bị động) gồm có, bao gồm, bình tĩnh lại, trấn tĩnh, chuẩn bị tư thế đĩnh đạc, giải quyết, dàn xếp, dẹp được, sắp chữ - cấu tạo, tạo thành, thiết lập, thành lập, chỉ đinh, uỷ nhiệm - kèm danh mục, thêm phụ lục, ghi thành bảng giờ giấc, dự định vào bảng giờ giấc, dự định làm vào ngày giờ đã định = zusammenstellen + = hastig zusammenstellen +</t>
        </is>
      </c>
    </row>
    <row r="23349">
      <c r="A23349" t="inlineStr">
        <is>
          <t>Zusammenstellung</t>
        </is>
      </c>
      <c r="B23349" t="inlineStr"/>
      <c r="C23349" t="inlineStr"/>
      <c r="D23349" t="inlineStr">
        <is>
          <t>sự kết hợp, sự phối hợp, sự hoá hợp, hợp chất, sự tổ hợp, combination_lock, bộ quần áo vệ sinh may liền, hội, tập đoàn, nghiệp đoàn, xe mô tô thùng motor-cycle combination) - bài tóm tắt</t>
        </is>
      </c>
    </row>
    <row r="23350">
      <c r="A23350" t="inlineStr">
        <is>
          <t>zusammenstimmen</t>
        </is>
      </c>
      <c r="B23350" t="inlineStr"/>
      <c r="C23350" t="inlineStr"/>
      <c r="D23350" t="inlineStr">
        <is>
          <t>làm cho du dương, làm cho êm tai, soạn giai điệu</t>
        </is>
      </c>
    </row>
    <row r="23351">
      <c r="A23351" t="inlineStr">
        <is>
          <t>zusammenstimmend</t>
        </is>
      </c>
      <c r="B23351" t="inlineStr"/>
      <c r="C23351" t="inlineStr"/>
      <c r="D23351" t="inlineStr">
        <is>
          <t>hài hoà, du dương, điều hoà, hoà âm</t>
        </is>
      </c>
    </row>
    <row r="23352">
      <c r="A23352" t="inlineStr">
        <is>
          <t>zusammentragen</t>
        </is>
      </c>
      <c r="B23352" t="inlineStr"/>
      <c r="C23352" t="inlineStr"/>
      <c r="D23352" t="inlineStr">
        <is>
          <t>tập hợp, tụ tập, nhóm họp, sưu tập, thu thập, lắp ráp - biên soạn, sưu tập tài liệu - mót, lượm lặt</t>
        </is>
      </c>
    </row>
    <row r="23353">
      <c r="A23353" t="inlineStr">
        <is>
          <t>Zusammentreffen</t>
        </is>
      </c>
      <c r="B23353" t="inlineStr"/>
      <c r="C23353" t="inlineStr"/>
      <c r="D23353" t="inlineStr">
        <is>
          <t>sự trùng khớp, sự trùng nhau, sự trùng khớp ngẫu nhiên - đám đông tụ tập, sự tụ tập, sự tụ hội, sự trùng hợp của nhiều sự kiện, ngã ba, ngã tư, phòng đợi lớn, phòng lớn - sự liên kết, sự kết hợp, sự tiếp hợp, cơ hội trùng hợp, sự kiện kết hợp, liên từ, sự giao hội - sự gặp gỡ, sự bắt gặp, sự gặp phải, cuộc gặp gỡ, sự chạm trán, sự đọ sức, cuộc chạm trán, cuộc đọ sức, cuộc đấu - liên lạc, quan hệ bất chính, sự nối vần - cuộc mít tinh, cuộc biểu tình, cuộc hội họp, hội nghị = das Zusammentreffen + = das Zusammentreffen +</t>
        </is>
      </c>
    </row>
    <row r="23354">
      <c r="A23354" t="inlineStr">
        <is>
          <t>zusammentreffen</t>
        </is>
      </c>
      <c r="B23354" t="inlineStr"/>
      <c r="C23354" t="inlineStr"/>
      <c r="D23354" t="inlineStr">
        <is>
          <t>trùng khớp với nhau, xảy ra đồng thời, trùng với, hợp nhau, đồng ý với nhau - trùng nhau, kết hợp lại, góp vào, đồng ý, tán thành, nhất trí, đồng quy - gặp, gặp gỡ, đi đón, xin giới thiệu, làm quen, vấp phải, đương đầu, đáp ứng, thoả mãn, làm vừa lòng, nhận, tiếp nhận, chịu đựng, cam chịu, thanh toán, gặp nhau, tụ họp, họp, nối nhau - tiếp vào nhau, gắn vào nhau = zusammentreffen mit +</t>
        </is>
      </c>
    </row>
    <row r="23355">
      <c r="A23355" t="inlineStr">
        <is>
          <t>zusammentreffend</t>
        </is>
      </c>
      <c r="B23355" t="inlineStr"/>
      <c r="C23355" t="inlineStr"/>
      <c r="D23355" t="inlineStr">
        <is>
          <t>hợp dòng, gặp nhau</t>
        </is>
      </c>
    </row>
    <row r="23356">
      <c r="A23356" t="inlineStr">
        <is>
          <t>zusammentreiben</t>
        </is>
      </c>
      <c r="B23356" t="inlineStr"/>
      <c r="C23356" t="inlineStr"/>
      <c r="D23356" t="inlineStr">
        <is>
          <t>trôi giạt, bị cuốn đi, chất đống lê, buông trôi, để mặc cho trôi đi, có thái độ thụ động, phó mặc cho số phận, trôi đi, trôi qua, theo chiều hướng, hướng theo, làm trôi giạt - cuốn đi, thổi thành đông, phủ đầy những đống cát, phủ đầy những đống tuyết, đục lỗ, đột lỗ, khoan rộng lỗ = zusammentreiben +</t>
        </is>
      </c>
    </row>
    <row r="23357">
      <c r="A23357" t="inlineStr">
        <is>
          <t>zusammentun</t>
        </is>
      </c>
      <c r="B23357" t="inlineStr"/>
      <c r="C23357" t="inlineStr"/>
      <c r="D23357" t="inlineStr">
        <is>
          <t>chung phần với, công ty với, cho nhập hội, kết thành một phe, là người cùng chung phần với, là người cùng canh ty với, là bạn cùng phe với</t>
        </is>
      </c>
    </row>
    <row r="23358">
      <c r="A23358" t="inlineStr">
        <is>
          <t>zusammenwerfen</t>
        </is>
      </c>
      <c r="B23358" t="inlineStr"/>
      <c r="C23358" t="inlineStr"/>
      <c r="D23358" t="inlineStr">
        <is>
          <t>xếp lại thành đống, thu gọn lại thành đống, gộp lại, coi như cá mè một lứa, cho là một giuộc, đóng cục lại, vón lại, kết thành tảng, kéo lê, lết đi, ngồi phệt xuống - chịu đựng, ngậm đắng nuốt cay</t>
        </is>
      </c>
    </row>
    <row r="23359">
      <c r="A23359" t="inlineStr">
        <is>
          <t>zusammenwirken</t>
        </is>
      </c>
      <c r="B23359" t="inlineStr"/>
      <c r="C23359" t="inlineStr"/>
      <c r="D23359" t="inlineStr">
        <is>
          <t>trùng nhau, xảy ra đồng thời, kết hợp lại, góp vào, đồng ý, tán thành, nhất trí, đồng quy</t>
        </is>
      </c>
    </row>
    <row r="23360">
      <c r="A23360" t="inlineStr">
        <is>
          <t>zusammenwirkend</t>
        </is>
      </c>
      <c r="B23360" t="inlineStr"/>
      <c r="C23360" t="inlineStr"/>
      <c r="D23360" t="inlineStr">
        <is>
          <t>xảy ra đồng thời, trùng nhau, hợp vào, góp vào, giúp vào, đồng lòng, đồng ý, nhất trí, hợp nhau, đồng quy</t>
        </is>
      </c>
    </row>
    <row r="23361">
      <c r="A23361" t="inlineStr">
        <is>
          <t>zusammenziehbar</t>
        </is>
      </c>
      <c r="B23361" t="inlineStr"/>
      <c r="C23361" t="inlineStr"/>
      <c r="D23361" t="inlineStr">
        <is>
          <t>có thể thu nhỏ, có thể co lại</t>
        </is>
      </c>
    </row>
    <row r="23362">
      <c r="A23362" t="inlineStr">
        <is>
          <t>zusammenziehen</t>
        </is>
      </c>
      <c r="B23362" t="inlineStr"/>
      <c r="C23362" t="inlineStr"/>
      <c r="D23362" t="inlineStr">
        <is>
          <t>rút ngắn lại, cô gọn, tóm tắt, hạn chế, giảm bớt, lấy, tước - buộc chặt lại với nhau, nèn ép, làm táo bón - thắt lại, siết lại, bóp lại, làm co khít lại, làm thui chột, làm cằn cỗi - vặn xoắn, làm vặn vẹo, làm trẹo, làm méo mó, làm nhăn nhó - đính ước, giao ước, kết giao, nhiễm, mắc, tiêm nhiễm, ký giao kèo, thầu, ky hợp đồng, thu nhỏ lại, co lại, rút lại, chụm lại, teo lại, làm đau lòng, rút gọn - chặt, căng, khít lại, căng ra, căng thẳng ra, mím chặt, thắt chặt, siết chặt, kéo căng, giữ chặt = zusammenziehen + = sich zusammenziehen + = sich zusammenziehen + = sich zusammenziehen + = sich krampfhaft zusammenziehen +</t>
        </is>
      </c>
    </row>
    <row r="23363">
      <c r="A23363" t="inlineStr">
        <is>
          <t>zusammenziehend</t>
        </is>
      </c>
      <c r="B23363" t="inlineStr"/>
      <c r="C23363" t="inlineStr"/>
      <c r="D23363" t="inlineStr">
        <is>
          <t>làm se, chặt chẽ, nghiêm khắc, khắc khổ - dùng để bóp nhỏ lại, sự co khít, co khít - có thể rút lại, có thể co lại - co lại được, làm co</t>
        </is>
      </c>
    </row>
    <row r="23364">
      <c r="A23364" t="inlineStr">
        <is>
          <t>Zusammenziehung</t>
        </is>
      </c>
      <c r="B23364" t="inlineStr"/>
      <c r="C23364" t="inlineStr"/>
      <c r="D23364" t="inlineStr">
        <is>
          <t>sự tiêm nhiễm, sự mắc, sự thu nhỏ, sự co, sự teo lại, cách viết gọn, sự rút gọn, từ rút gọn</t>
        </is>
      </c>
    </row>
    <row r="23365">
      <c r="A23365" t="inlineStr">
        <is>
          <t>Zusammenzucken</t>
        </is>
      </c>
      <c r="B23365" t="inlineStr"/>
      <c r="C23365" t="inlineStr"/>
      <c r="D23365" t="inlineStr">
        <is>
          <t>sự co rúm lại, sự rụt lại - sự quặn đau, sự quằn quại</t>
        </is>
      </c>
    </row>
    <row r="23366">
      <c r="A23366" t="inlineStr">
        <is>
          <t>zusammenzucken</t>
        </is>
      </c>
      <c r="B23366" t="inlineStr"/>
      <c r="C23366" t="inlineStr"/>
      <c r="D23366" t="inlineStr">
        <is>
          <t>giật mạnh thình lình, xốc mạnh thình lình, đẩy mạnh thình lình, xoắn mạnh thình lình, thúc mạnh thình lình, ném mạnh thình lình, + out) nói dằn mạnh từng tiếng, nói cắn cẩu nhát gừng - chạy xóc nảy lên, đi trục trặc, co giật, lạng thành lát dài ướp muối phơi nắng = zusammenzucken + = zusammenzucken bei +</t>
        </is>
      </c>
    </row>
    <row r="23367">
      <c r="A23367" t="inlineStr">
        <is>
          <t>Zusatz</t>
        </is>
      </c>
      <c r="B23367" t="inlineStr">
        <is>
          <t>verb</t>
        </is>
      </c>
      <c r="C23367" t="inlineStr"/>
      <c r="D23367" t="inlineStr">
        <is>
          <t>đồ phụ tùng, vật phụ thuộc, đồ thêm vào, kẻ tòng phạm, kẻ a tòng, kẻ đồng loã - phụ lục, vật thêm vào, phần thêm vào - tính cộng, phép cộng, sự cộng lại, sự thêm, phần thêm - vật để cộng vào, vật để thêm vào, chất cho thêm vào - điều thêm vào, cái phụ vào, người phụ việc, phụ tá, định ngữ, bổ ngữ, tính không bản chất - sự cải tà quy chánh, sự sửa đổi cho tốt hơn, sự cải thiện, sự bồi bổ cho tốt hơn, sự sửa đổi, sự bổ sung, sự bình phục, sự hồi phục sức khoẻ - phụ chương, phụ lục nhà phụ, chái - sự gắn vào, sự áp vào, sự ghép vào, sự đính vào, sự đắp vào, sự tra vào appliance), vật gắn, vật áp, vật ghép, vật đính, vật đắp, vật tra, sự dùng, sự áp dụng, sự ứng dụng, sự chuyên cần - sự chuyên tâm, lời xin, lời thỉnh cầu, đơn xin - người giúp đỡ, người phụ tá, trợ động từ, quân đội nước ngoài sang giúp đỡ, quân đội đồng minh sang giúp đỡ, thiết bị phụ, máy phụ - sự giúp đỡ, sự ủng hộ, những người ủng hộ, sự bồi lại, sự đóng gáy, sự chạy lùi, sự giật lùi, sự lui, sự trở chiều - hệ luận, kết quả tất yếu - cái phụ, cái thêm, món phải trả thêm, bài nhảy thêm, vai phụ, vai cho có mặt, đợt phát hành đặc biệt - sự lồng vào, sự gài vào, sự cho vào, lần đăng bài..., bài quảng cáo, viền ren, chỗ dính, cách dính - người cưỡi ngựa, người cưỡi ngựa giỏi, người biểu diễn môn cưỡi ngựa, người dô kề, người đi xe, người đi xe đạp, nẹp, phần phụ lục, điều khoản thêm vào, bài toán ứng dụng - bộ phận hố, bộ phận bắc ngang, con mã - phần bổ sung, phần phụ thêm, tờ phụ trương, bàn phụ lục, góc phụ - sắt bịt đầu, mép khuy giày ủng, thẻ ghi tên và địa chỉ, mảnh buộc lòng thòng, đầu đuôi, túm lông, lời nói bế mạc, câu nói lặp đi lặp lại, câu nói sáo, đoạn điệp, câu điệp, vài hát nhai đi nhai lại - trò chơi đuổi bắt = Zusatz- + = der weitere Zusatz + = der geschmackverbessernde Zusatz +</t>
        </is>
      </c>
    </row>
    <row r="23368">
      <c r="A23368" t="inlineStr">
        <is>
          <t>Zusatzklausel</t>
        </is>
      </c>
      <c r="B23368" t="inlineStr"/>
      <c r="C23368" t="inlineStr"/>
      <c r="D23368" t="inlineStr">
        <is>
          <t>người cưỡi ngựa, người cưỡi ngựa giỏi, người biểu diễn môn cưỡi ngựa, người dô kề, người đi xe, người đi xe đạp, nẹp, phần phụ lục, điều khoản thêm vào, bài toán ứng dụng - bộ phận hố, bộ phận bắc ngang, con mã</t>
        </is>
      </c>
    </row>
    <row r="23369">
      <c r="A23369" t="inlineStr">
        <is>
          <t>Zusatzmittel</t>
        </is>
      </c>
      <c r="B23369" t="inlineStr"/>
      <c r="C23369" t="inlineStr"/>
      <c r="D23369" t="inlineStr">
        <is>
          <t>vật để cộng vào, vật để thêm vào, chất cho thêm vào</t>
        </is>
      </c>
    </row>
    <row r="23370">
      <c r="A23370" t="inlineStr">
        <is>
          <t>Zuschauer</t>
        </is>
      </c>
      <c r="B23370" t="inlineStr"/>
      <c r="C23370" t="inlineStr"/>
      <c r="D23370" t="inlineStr">
        <is>
          <t>người xem, người ngắm, khán giả, người chứng kiến, người được mục kích - người đứng ngoài xem, người ngoài cuộc - người đứng xem - người theo dõi, người quan sát, người tuân theo, người tôn trọng, người theo dõi phát hiện mục tiêu, người theo dõi phát hiện máy bay địch - - - người khám xét, người thẩm tra, người xem truyền hình = der Zuschauer + = die Zuschauer + = die Zuschauer +</t>
        </is>
      </c>
    </row>
    <row r="23371">
      <c r="A23371" t="inlineStr">
        <is>
          <t>Zuschlag</t>
        </is>
      </c>
      <c r="B23371" t="inlineStr"/>
      <c r="C23371" t="inlineStr"/>
      <c r="D23371" t="inlineStr">
        <is>
          <t>cái phụ, cái thêm, món phải trả thêm, bài nhảy thêm, vai phụ, vai cho có mặt, đợt phát hành đặc biệt - sự chảy mạnh, sự tuôn ra, sự thay đổi liên tục, dòng, luồng, thông lượng, chất gây cháy, sự băng huyết, bệnh kiết lỵ = Zuschlag bezahlen + = Zuschlag erheben auf +</t>
        </is>
      </c>
    </row>
    <row r="23372">
      <c r="A23372" t="inlineStr">
        <is>
          <t>Zuschlagen</t>
        </is>
      </c>
      <c r="B23372" t="inlineStr"/>
      <c r="C23372" t="inlineStr"/>
      <c r="D23372" t="inlineStr">
        <is>
          <t>tiếng cửa đóng sầm, sự ăn hầu hết, sự ăn hết, lời phê bình gay gắt, lời đả kích đao to búa lớn</t>
        </is>
      </c>
    </row>
    <row r="23373">
      <c r="A23373" t="inlineStr">
        <is>
          <t>zuschlagen</t>
        </is>
      </c>
      <c r="B23373" t="inlineStr"/>
      <c r="C23373" t="inlineStr"/>
      <c r="D23373" t="inlineStr">
        <is>
          <t>đánh, đập, điểm, đúc, giật, dò đúng, đào đúng, tấn công, đập vào, làm cho phải chú ý, gây ấn tượng, thình lình làm cho, gây thình lình, đâm vào, đưa vào, đi vào, tới, đến, gạt, xoá, bỏ, gạch đi - hạ, bãi, đình, tính lấy, làm thăng bằng, lấy, dỡ và thu dọn, tắt, dỡ, nhằm đánh, gõ, bật cháy, chiếu sáng, đớp mồi, cắn câu, đâm rễ, thấm qua, đi về phía, hướng về, hạ cờ, hạ cờ đầu hàng, đầu hàng, bãi công - đình công = zuschlagen + = zuschlagen +</t>
        </is>
      </c>
    </row>
    <row r="23374">
      <c r="A23374" t="inlineStr">
        <is>
          <t>zuschnallen</t>
        </is>
      </c>
      <c r="B23374" t="inlineStr"/>
      <c r="C23374" t="inlineStr"/>
      <c r="D23374" t="inlineStr">
        <is>
          <t>cái khoá, thắt, oằn, làm oằn</t>
        </is>
      </c>
    </row>
    <row r="23375">
      <c r="A23375" t="inlineStr">
        <is>
          <t>zuschnappen</t>
        </is>
      </c>
      <c r="B23375" t="inlineStr"/>
      <c r="C23375" t="inlineStr"/>
      <c r="D23375" t="inlineStr">
        <is>
          <t>làm thành tiếng lách cách, kêu lách cách, đá chân vào nhau, tâm đầu ý hiệp, ăn ý ngay từ phút đầu, thành công</t>
        </is>
      </c>
    </row>
    <row r="23376">
      <c r="A23376" t="inlineStr">
        <is>
          <t>zuschneiden</t>
        </is>
      </c>
      <c r="B23376" t="inlineStr"/>
      <c r="C23376" t="inlineStr"/>
      <c r="D23376">
        <f> zuschneiden + = zuschneiden + = vierkantig zuschneiden +</f>
        <v/>
      </c>
    </row>
    <row r="23377">
      <c r="A23377" t="inlineStr">
        <is>
          <t>Zuschnitt</t>
        </is>
      </c>
      <c r="B23377" t="inlineStr"/>
      <c r="C23377" t="inlineStr"/>
      <c r="D23377" t="inlineStr">
        <is>
          <t>sự cắt, sự đốn, sự chặt, sự thái, nhát chém, nhát thái, vết đứt, vết xẻ, vết mổ, sự giảm, sự hạ, sự cắt bớt, vật cắt ra, miêng, đoạn cắt đi, kiểu cắt, kiểu may, sự cắt bóng, sự cúp bóng, nhánh đường xe lửa - kênh đào, bản khắc gỗ wood cut), lời nói làm tổn thương tình cảm, hành động làm tổn thương tình cảm, sự phớt lờ, khe hở để kéo phông</t>
        </is>
      </c>
    </row>
    <row r="23378">
      <c r="A23378" t="inlineStr">
        <is>
          <t>zuschreibbar</t>
        </is>
      </c>
      <c r="B23378" t="inlineStr"/>
      <c r="C23378" t="inlineStr"/>
      <c r="D23378" t="inlineStr">
        <is>
          <t>có thể đổ tại, có thể đổ cho, có thể gán cho, có thể quy cho</t>
        </is>
      </c>
    </row>
    <row r="23379">
      <c r="A23379" t="inlineStr">
        <is>
          <t>zuschreiben</t>
        </is>
      </c>
      <c r="B23379" t="inlineStr"/>
      <c r="C23379" t="inlineStr"/>
      <c r="D23379" t="inlineStr">
        <is>
          <t>đổ tại, đổ cho, gán cho, cho là của, quy cho = jemandem zuschreiben + = jemandem etwas zuschreiben +</t>
        </is>
      </c>
    </row>
    <row r="23380">
      <c r="A23380" t="inlineStr">
        <is>
          <t>Zuschreibung</t>
        </is>
      </c>
      <c r="B23380" t="inlineStr"/>
      <c r="C23380" t="inlineStr"/>
      <c r="D23380" t="inlineStr">
        <is>
          <t>sự quy ra, quyền hành ban cho, quyền lực, thẩm quyền</t>
        </is>
      </c>
    </row>
    <row r="23381">
      <c r="A23381" t="inlineStr">
        <is>
          <t>Zuschrift</t>
        </is>
      </c>
      <c r="B23381" t="inlineStr"/>
      <c r="C23381" t="inlineStr"/>
      <c r="D23381" t="inlineStr">
        <is>
          <t>câu trả lời, lời đáp</t>
        </is>
      </c>
    </row>
    <row r="23382">
      <c r="A23382" t="inlineStr">
        <is>
          <t>zusehen</t>
        </is>
      </c>
      <c r="B23382" t="inlineStr"/>
      <c r="C23382" t="inlineStr"/>
      <c r="D23382" t="inlineStr">
        <is>
          <t>thức canh, gác đêm, thức, thức đêm, canh gác, trông nom, rình, theo dõi, nhìn xem, quan sát, để ý xem, chờ = zusehen +</t>
        </is>
      </c>
    </row>
    <row r="23383">
      <c r="A23383" t="inlineStr">
        <is>
          <t>zusetzen</t>
        </is>
      </c>
      <c r="B23383" t="inlineStr"/>
      <c r="C23383" t="inlineStr"/>
      <c r="D23383" t="inlineStr">
        <is>
          <t>làm đau đớn, làm đau buồn, làm ưu phiền, làm khổ sở - quấy rầy, làm phiền, làm khó chịu, lo, lo nghĩ, nhay = zusetzen + = jemandem zusetzen + = jemandem tüchtig zusetzen +</t>
        </is>
      </c>
    </row>
    <row r="23384">
      <c r="A23384" t="inlineStr">
        <is>
          <t>Zusicherung</t>
        </is>
      </c>
      <c r="B23384" t="inlineStr"/>
      <c r="C23384" t="inlineStr"/>
      <c r="D23384" t="inlineStr">
        <is>
          <t>sự chắc chắn, sự tin chắc, điều chắc chắn, điều tin chắc, sự quả quyết, sự cam đoan, sự đảm bảo, sự tự tin, sự trơ tráo, sự vô liêm sỉ, bảo hiểm - sự quyết làm, sự định làm, sự đảm đương gánh vác, công việc kinh doanh, sự kinh doanh, nghề lo liệu đám ma - từ, lời nói, lời, lời báo tin, tin tức, lời nhắn, lời hứa, lệnh, khẩu hiệu, sự cãi nhau, lời qua tiếng lại = mit der Zusicherung +</t>
        </is>
      </c>
    </row>
    <row r="23385">
      <c r="A23385" t="inlineStr">
        <is>
          <t>Zuspiel</t>
        </is>
      </c>
      <c r="B23385" t="inlineStr"/>
      <c r="C23385" t="inlineStr"/>
      <c r="D23385" t="inlineStr">
        <is>
          <t>sự thi đỗ, sự trúng tuyển hạng thứ, hoàn cảnh gay go, tình thế gay go, giấy phép, giấy thông hành, giấy đi xe lửa không mất tiền, giấy vào cửa không mất tiền free pass) - thẻ ra vào, vé mời, sự chuyền bóng, cú đâm, cú tấn công, trò gian dối, trò bài tây, sự đưa tay qua, đèo, hẽm núi, con đường độc đạo, vị trí cửa ngõ, eo biển tàu bè qua lại được, cửa thông cho cá vào đăng - khuôn cán, rãnh cán</t>
        </is>
      </c>
    </row>
    <row r="23386">
      <c r="A23386" t="inlineStr">
        <is>
          <t>zuspitzen</t>
        </is>
      </c>
      <c r="B23386" t="inlineStr"/>
      <c r="C23386" t="inlineStr"/>
      <c r="D23386" t="inlineStr">
        <is>
          <t>mài, vót cho nhọn, mài sắc, làm tăng thêm, làm trầm trọng thêm, làm sâu sắc thêm, đánh dấu thăng - vuốt thon, thon hình búp măng = zuspitzen + = zuspitzen + = sich zuspitzen +</t>
        </is>
      </c>
    </row>
    <row r="23387">
      <c r="A23387" t="inlineStr">
        <is>
          <t>zuspringen</t>
        </is>
      </c>
      <c r="B23387" t="inlineStr"/>
      <c r="C23387" t="inlineStr"/>
      <c r="D23387">
        <f> auf jemanden zuspringen +</f>
        <v/>
      </c>
    </row>
    <row r="23388">
      <c r="A23388" t="inlineStr">
        <is>
          <t>Zustand</t>
        </is>
      </c>
      <c r="B23388" t="inlineStr"/>
      <c r="C23388" t="inlineStr"/>
      <c r="D23388" t="inlineStr">
        <is>
          <t>điều kiện, hoàn cảnh, tình cảnh, tình thế, địa vị, thân phận, trạng thái, tình trạng, mệnh đề điều kiện, kỳ thi vớt - tài sản, di sản, bất động sản ruộng đất, đẳng cấp - tình hình - tình thế khó khăn, sự tìm vị trí, vị trí phát hiện, người có thể hối lộ được - chỗ để chân, chỗ đứng, địa vị chắc chắn, vị trí chắc chắn, cơ sở chắc chắn, cơ sở quan hệ, vị trí trong quan hệ, sự được kết nạp, chân tường, chân cột, bệ, sự thay bàn chân cho bít tất - sự khâu bàn chân cho bít tất, vải để khâu bàn chân cho bít tất, sự cộng, tổng số - hình, hình thể, hình dạng, hình dáng, hình thức, hình thái, dạng, lớp, thể thức, nghi thức, thủ tục, lề thói, mẫu có chỗ trống, tình trạng sức khoẻ, sự phấn khởi, ghế dài, khuôn, hang thỏ - ắc quy, sự ghép, sự thiết lập - sợi tạo, khuynh hướng, nếp, thói quen - tư thế, dáng điệu, dáng bộ - sự sửa chữa, sự tu sửa, sự hồi phục, tình trạng sử dụng được, tình trạng còn tốt, sự năng lui tới, sự vãng lai - hình thù, sự thể hiện cụ thể, loại, kiểu, sự sắp xếp, sự sắp đặt, bóng, bóng ma, mẫu, thạch bỏ khuôn, thịt đông bỏ khuôn, các đôn - - thân thế, quân hệ pháp lý - sự ngăn nắp, sự gọn gàng, trạng thái sẵn sàng, y phục, cách ăn mặc, sự xoay theo đúng hướng gió - đường, đường đi, lối đi, đoạn đường, quãng đường, khoảng cách, phía, phương, hướng, chiều, cách, phương pháp, phương kế, biện pháp, cá tính, việc, phạm vi, thẩm quyền, vùng ở gần, giả định, giả thuyết - mức độ, chừng mực, mặt, phương diện, sự tiến bộ, sự thịnh vượng, quy mô, ngành kinh doanh, phạm vi hoạt động, sự chạy, tốc độ, đằng = der rohe Zustand + = der rauhe Zustand + = der feste Zustand + = der seröse Zustand + = in gutem Zustand + = der flüssige Zustand + = der schlimme Zustand + = der flockige Zustand + = der schlechte Zustand + = der unfertige Zustand + = der stationäre Zustand + = der schleimige Zustand + = der chronische Zustand + = der gegenwärtige Zustand + = der einwandfreie Zustand + = der verunkrautete Zustand + = der vorübergehende Zustand + = in gutem Zustand halten + = in einwandfreiem Zustand + = ihr Zustand ist schlecht + = in einen Zustand geraten + = der außergewöhnliche Zustand + = in ausgezeichnetem Zustand + = das Haus war in miserablem Zustand + = in einen früheren Zustand versetzen +</t>
        </is>
      </c>
    </row>
    <row r="23389">
      <c r="A23389" t="inlineStr">
        <is>
          <t>zustande</t>
        </is>
      </c>
      <c r="B23389" t="inlineStr"/>
      <c r="C23389" t="inlineStr"/>
      <c r="D23389" t="inlineStr">
        <is>
          <t>vật chất hoá, cụ thể hoá, thành sự thật, thực hiện, hiện ra, duy vật hoá = zustande bringen +</t>
        </is>
      </c>
    </row>
    <row r="23390">
      <c r="A23390" t="inlineStr">
        <is>
          <t>Zustehende</t>
        </is>
      </c>
      <c r="B23390" t="inlineStr"/>
      <c r="C23390" t="inlineStr"/>
      <c r="D23390" t="inlineStr">
        <is>
          <t>quyền được hưởng, cái được hưởng, món nợ, tiền nợ, cái phải trả, thuế, hội phí, đoàn phí</t>
        </is>
      </c>
    </row>
    <row r="23391">
      <c r="A23391" t="inlineStr">
        <is>
          <t>Zustellung</t>
        </is>
      </c>
      <c r="B23391" t="inlineStr"/>
      <c r="C23391" t="inlineStr"/>
      <c r="D23391" t="inlineStr">
        <is>
          <t>sự phân phát, sự phân phối, sự giao hàng, cách nói, sự đọc, sự bày tỏ, sự phát biểu, sự sinh đẻ, sự ném, sự phóng, sự bắn, sự mở, sự ban ra, sự truyền ra, sự nhượng bộ, sự đầu hàng - sự chuyển nhượng, công suất</t>
        </is>
      </c>
    </row>
    <row r="23392">
      <c r="A23392" t="inlineStr">
        <is>
          <t>zustimmen</t>
        </is>
      </c>
      <c r="B23392" t="inlineStr"/>
      <c r="C23392" t="inlineStr"/>
      <c r="D23392" t="inlineStr">
        <is>
          <t>đồng ý, tán thành, bằng lòng, thoả thuận, hoà thuận, hợp với, phù hợp với, thích hợp với, hợp, cân bằng - vỗ tay hoan nghênh, vỗ tay tán thưởng, khen ngợi - chấp thuận, xác nhận, phê chuẩn, chuẩn y, chứng tỏ, tỏ ra, chứng minh, approve of tán thành - liên quan, dính líu tới, nhúng vào, lo lắng, băn khoăn, quan tâm = zustimmen + = zustimmen + = zustimmen + = unbesehen zustimmen +</t>
        </is>
      </c>
    </row>
    <row r="23393">
      <c r="A23393" t="inlineStr">
        <is>
          <t>zustimmend</t>
        </is>
      </c>
      <c r="B23393" t="inlineStr"/>
      <c r="C23393" t="inlineStr"/>
      <c r="D23393" t="inlineStr">
        <is>
          <t>khẳng định, quả quyết = zustimmend nicken + = zustimmend lächeln +</t>
        </is>
      </c>
    </row>
    <row r="23394">
      <c r="A23394" t="inlineStr">
        <is>
          <t>zustopfen</t>
        </is>
      </c>
      <c r="B23394" t="inlineStr"/>
      <c r="C23394" t="inlineStr"/>
      <c r="D23394" t="inlineStr">
        <is>
          <t>ngừng, nghỉ, thôi, chặn, ngăn chặn, cắt, cúp, treo giò, bịt lại, nút lại, hàn, chấm câu, bấm, buộc cho chặt, ngừng lại, đứng lại, lưu lại, ở lại</t>
        </is>
      </c>
    </row>
    <row r="23395">
      <c r="A23395" t="inlineStr">
        <is>
          <t>Zustrom</t>
        </is>
      </c>
      <c r="B23395" t="inlineStr"/>
      <c r="C23395" t="inlineStr"/>
      <c r="D23395" t="inlineStr">
        <is>
          <t>sự đổ dồn, sự chảy dồn, sự chảy tụ lại - sự chảy vào trong, dòng vào - sự chảy vào, sự tràn vào, dòng đi vào, cửa sông - điểm lấy nước vào, sự lấy vào, vật lấy vào, lượng lấy vào, đương hầm thông hơi, chỗ eo, đất khai hoang - sự chạy, cuộc hành trình ngắn, cuộc đi tham quan ngắn, cuộc đi dạo, cuộc đi chơi, chuyến đi, quâng đường đi, sự hoạt động, sự vận hành, thời gian vận hành, sự giảm nhanh, sự tụt nhanh - sự hạ nhanh, sự sụp đổ nhanh, thời gian liên tục, hồi, cơn, loạt, tầng lớp đại đa số, loại bình thường, hạng bình thường, loại, hạng, thứ, đàn, bầy, sân nuôi, cánh đồng cỏ, bâi rào kín, dấu vết quâng đường thường lui tới - máng dẫn nước, ngòi, lạch, nước, dòng suối, hướng, chiều hướng, xu thế, nhịp điệu, dải liên tục, đường dây liên tục, dòng mạch chạy dài, sự đổ xô tới, nhu cầu lớn, sự đòi hỏi nhiều, sự cho phép tự do sử dụng - sự bay theo đường thẳng với một tốc độ cố định, mặt nghiêng, mặt dốc, phần đáy đuôi tàu, Rulat = der Zustrom +</t>
        </is>
      </c>
    </row>
    <row r="23396">
      <c r="A23396" t="inlineStr">
        <is>
          <t>Zutat</t>
        </is>
      </c>
      <c r="B23396" t="inlineStr"/>
      <c r="C23396" t="inlineStr"/>
      <c r="D23396" t="inlineStr">
        <is>
          <t>tính cộng, phép cộng, sự cộng lại, sự thêm, phần thêm - đồ gia vị - sự ăn mặc, cách ăn mặc, quần áo, sự băng bó, đồ băng bó, sự sắp thẳng hàng, sự sửa cho thẳng hàng, sự trang hoàng xờ xí, cờ xí để trang hoang, sự bày biện, sự sắm quần áo - sự gọt đẽo, sự mài giũa, sự mài nhẵn, sự hồ vải, hồ, sự thuộc da, sự chải tóc, sự vấn đầu, sự chải, sự xén, sự tỉa, sự nêm đồ gia vị, sự nấu nướng, nước xốt, thức để nhồi, sự làm đất, sự xới đất - sự bón phân, phân bón, + down) sự chỉnh, sự mắng mỏ, sự đánh đập - phần hợp thành, thành phần</t>
        </is>
      </c>
    </row>
    <row r="23397">
      <c r="A23397" t="inlineStr">
        <is>
          <t>zuteilen</t>
        </is>
      </c>
      <c r="B23397" t="inlineStr"/>
      <c r="C23397" t="inlineStr"/>
      <c r="D23397" t="inlineStr">
        <is>
          <t>chỉ định, dùng, cấp cho, phân phối, phân phát, chia phần, định rõ vị trí - phân công, giao, định dùng, định phần, phiên chế, chuyển - chia ra từng phần, chia thành lô - + out) phân phát, chia, ban cho, giáng cho, nện cho, giao du với, có quan hệ với, giao thiệp với, chơi bời đi lại với, giao dịch buôn bán với, buôn bán, chia bài - giải quyết, đối phó, đối xử, đối đãi, ăn ở, cư xử - phân bổ, rắc, rải, sắp xếp, xếp loại, phân loại, bỏ - + out) chia thành từng phần, chia ra, chia phần cho, cho của hồi môn</t>
        </is>
      </c>
    </row>
    <row r="23398">
      <c r="A23398" t="inlineStr">
        <is>
          <t>Zuteilung</t>
        </is>
      </c>
      <c r="B23398" t="inlineStr"/>
      <c r="C23398" t="inlineStr"/>
      <c r="D23398" t="inlineStr">
        <is>
          <t>sự chỉ định, sự dùng, sự cấp cho, sự phân phối, sự phân phát, sự chia phần, phần được chia, phần được phân phối, phần được cấp, sự định rõ vị trí - sự phân công, sự giao việc, sự định dùng, sự định phần, mảnh đất được phân phối để cày cấy, sự phiên chế, sự chuyển cho gia đình - sự chia ra từng phần, sự chia thành lô - việc được giao, việc được phân công, sự cho là, sự quy cho, sự nhượng lại, sự chuyển nhượng, chứng từ chuyển nhượng - sự phân bổ, sự rắc, sự rải, sự sắp xếp, sự xếp loại, sự phân loại, bỏ chữ - sự phát ra, sự phát hành, sự đưa ra, số báo, số lượng cho ra, vấn đề, vấn đề chín muồi, kết quả, hậu quả, sản phẩm, số lượng phát một lần, lần in, dòng dõi, con cái, sự đi ra, sự chảy ra - sự bốc ra, sự thoát ra, lòi ra, lối thoát, cửa sông, cái chảy ra, cái thoát ra, sự chảy máu, sự chảy mủ, vết rạch cho chảy mủ, lợi tức, thu hoạch - khẩu phần, lương thực, thực phẩm</t>
        </is>
      </c>
    </row>
    <row r="23399">
      <c r="A23399" t="inlineStr">
        <is>
          <t>zutreffen</t>
        </is>
      </c>
      <c r="B23399" t="inlineStr"/>
      <c r="C23399" t="inlineStr"/>
      <c r="D23399" t="inlineStr">
        <is>
          <t>gắn vào, áp vào, ghép vào, đính vào, đắp vào, tra vào, dùng ứng dụng, dùng áp dụng, chăm chú, chuyên tâm, xin, thỉnh cầu, có thể áp dụng vào, thích ứng với, hợp với, apply to, at hỏi = zutreffen auf +</t>
        </is>
      </c>
    </row>
    <row r="23400">
      <c r="A23400" t="inlineStr">
        <is>
          <t>zutreffend</t>
        </is>
      </c>
      <c r="B23400" t="inlineStr"/>
      <c r="C23400" t="inlineStr"/>
      <c r="D23400" t="inlineStr">
        <is>
          <t>thích hợp, thích đáng - nhọn, có đầu nhọn, châm chọc, chua cay, được nhấn mạnh, được làm nổi bật, được làm rõ ràng, được làm hiển nhiên = nicht zutreffend +</t>
        </is>
      </c>
    </row>
    <row r="23401">
      <c r="A23401" t="inlineStr">
        <is>
          <t>zutrinken</t>
        </is>
      </c>
      <c r="B23401" t="inlineStr"/>
      <c r="C23401" t="inlineStr"/>
      <c r="D23401" t="inlineStr">
        <is>
          <t>nướng, sưởi ấm, chuốc rượu mừng, nâng cốc chúc mừng</t>
        </is>
      </c>
    </row>
    <row r="23402">
      <c r="A23402" t="inlineStr">
        <is>
          <t>Zutritt</t>
        </is>
      </c>
      <c r="B23402" t="inlineStr">
        <is>
          <t>verb</t>
        </is>
      </c>
      <c r="C23402" t="inlineStr"/>
      <c r="D23402" t="inlineStr">
        <is>
          <t>lối vào, cửa vào, đường vào, sự đến gần, sự cho vào, sự lui tới, quyền đến gần, quyền lui tới, sự dâng lên, cơn, sự thêm vào, sự tăng lên - - sự nhận vào, sự thu nạp vào, sự kết nạp, sự cho vào cửa, tiền vào cửa, tiền nhập học, sự nhận, sự thú nhận, nạp - sự để cho vào, sự thu nạp, lối đi vào, sự dẫn nạp, độ dẫn nạp - sự lại gần, sự gần như, sự gần giống như, đường đi đến, đường để lọt vào trận tuyến địch, đường hào để đến gần vị trí địch, sự thăm dò ý kiến, sự tiếp xúc để đặt vấn đề - cách bắt đầu giải quyết, phương pháp bắt đầu giải quyết, sự gần đúng, phép tính gần đúng, sự gạ gẫm - sự đi vào, sự ra, sự nhậm, quyền vào, quyền gia nhập, tiền vào, tiền gia nhập entrance_fee), cổng vào - sự vào = der freie Zutritt + = Zutritt verboten! + = freien Zutritt haben + = Kinder haben keinen Zutritt! + = Unbefugten ist der Zutritt verboten! +</t>
        </is>
      </c>
    </row>
    <row r="23403">
      <c r="A23403" t="inlineStr">
        <is>
          <t>zuunterst</t>
        </is>
      </c>
      <c r="B23403" t="inlineStr"/>
      <c r="C23403" t="inlineStr"/>
      <c r="D23403" t="inlineStr">
        <is>
          <t>thấp nhất, ở dưới cùng = das oberste zuunterst kehren +</t>
        </is>
      </c>
    </row>
    <row r="23404">
      <c r="A23404" t="inlineStr">
        <is>
          <t>Zuversicht</t>
        </is>
      </c>
      <c r="B23404" t="inlineStr"/>
      <c r="C23404" t="inlineStr"/>
      <c r="D23404" t="inlineStr">
        <is>
          <t>sự chắc chắn, sự tin chắc, điều chắc chắn, điều tin chắc, sự quả quyết, sự cam đoan, sự đảm bảo, sự tự tin, sự trơ tráo, sự vô liêm sỉ, bảo hiểm - sự nói riêng, sự giãi bày tâm sự, chuyện riêng, chuyện tâm sự, chuyện kín, chuyên bí mật, sự tin, sự tin cậy, sự tin tưởng, sự liều, sự liều lĩnh - hy vọng, nguồn hy vọng - sự tín nhiệm, nơi nương tựa - sự yên ổn, sự an toàn, sự an ninh, tổ chức bảo vệ, cơ quan bảo vệ, sự bảo đảm, vật bảo đảm, chứng khoán - lòng tin, niềm hy vọng, kỳ vọng, sự trông mong, sự giao phó, sự phó thác, sự uỷ thác, trách nhiệm, sự mua chịu, sự bán chịu, tơrơt</t>
        </is>
      </c>
    </row>
    <row r="23405">
      <c r="A23405" t="inlineStr">
        <is>
          <t>zuversichtlich</t>
        </is>
      </c>
      <c r="B23405" t="inlineStr"/>
      <c r="C23405" t="inlineStr"/>
      <c r="D23405" t="inlineStr">
        <is>
          <t>tin chắc, chắc chắn, tự tin, tin tưởng, tin cậy, liều, liều lĩnh, trơ tráo, mặt dạn mày dày, láo xược - đáng được tin cậy, dựa vào, tin vào - lạc quan, đầy hy vọng, đỏ, hồng hào, đỏ như máu, máu, có máu, đẫm máu - có màu đỏ như máu, nhiều máu = zuversichtlich sein + = zuversichtlich hoffen +</t>
        </is>
      </c>
    </row>
    <row r="23406">
      <c r="A23406" t="inlineStr">
        <is>
          <t>Zuversichtlichkeit</t>
        </is>
      </c>
      <c r="B23406" t="inlineStr"/>
      <c r="C23406" t="inlineStr"/>
      <c r="D23406" t="inlineStr">
        <is>
          <t>sự chắc chắn, sự nhất định, sự tự tin, sự trơ tráo, sự vô liêm sỉ</t>
        </is>
      </c>
    </row>
    <row r="23407">
      <c r="A23407" t="inlineStr">
        <is>
          <t>zuviel</t>
        </is>
      </c>
      <c r="B23407" t="inlineStr"/>
      <c r="C23407" t="inlineStr"/>
      <c r="D23407">
        <f> viel zuviel +</f>
        <v/>
      </c>
    </row>
    <row r="23408">
      <c r="A23408" t="inlineStr">
        <is>
          <t>zuvor</t>
        </is>
      </c>
      <c r="B23408" t="inlineStr"/>
      <c r="C23408" t="inlineStr"/>
      <c r="D23408" t="inlineStr">
        <is>
          <t>ở phía trước, ở đằng trước, trước đây, trước kia - trước, đằng trước, ngày trước, trước mắt, trước mặt, hơn, thà... còn hơn..., trước khi, thà... chứ không... - sẵn sàng trước - = tags zuvor + = so klug wie zuvor +</t>
        </is>
      </c>
    </row>
    <row r="23409">
      <c r="A23409" t="inlineStr">
        <is>
          <t>Zuvorkommen</t>
        </is>
      </c>
      <c r="B23409" t="inlineStr"/>
      <c r="C23409" t="inlineStr"/>
      <c r="D23409" t="inlineStr">
        <is>
          <t>sự dùng trước, sự hưởng trước, sự thấy trước, sự biết trước, sự đoán trước, sự dè trước, sự chặn trước, sự liệu trước, sự lường trước, sự làm trước, sự nói trước, sự thúc đẩy - sự mong đợi, sự hy vọng, sự chờ đợi, sự xảy ra trước lúc, sự xảy ra trước kỳ hạn bình thường, âm sớm</t>
        </is>
      </c>
    </row>
    <row r="23410">
      <c r="A23410" t="inlineStr">
        <is>
          <t>zuvorkommend</t>
        </is>
      </c>
      <c r="B23410" t="inlineStr"/>
      <c r="C23410" t="inlineStr"/>
      <c r="D23410" t="inlineStr">
        <is>
          <t>dịu ngọt, thơm dịu, khéo léo, ngọt ngào = zuvorkommend +</t>
        </is>
      </c>
    </row>
    <row r="23411">
      <c r="A23411" t="inlineStr">
        <is>
          <t>zuvortun</t>
        </is>
      </c>
      <c r="B23411" t="inlineStr"/>
      <c r="C23411" t="inlineStr"/>
      <c r="D23411" t="inlineStr">
        <is>
          <t>vượt, hơn hẳn, làm giỏi hơn</t>
        </is>
      </c>
    </row>
    <row r="23412">
      <c r="A23412" t="inlineStr">
        <is>
          <t>Zuwachs</t>
        </is>
      </c>
      <c r="B23412" t="inlineStr"/>
      <c r="C23412" t="inlineStr"/>
      <c r="D23412" t="inlineStr">
        <is>
          <t>sự đến gần, sự tiếp kiến, sự lên ngôi, sự nhậm chức, sự đến, sự đạt tới, sự tăng thêm, sự thêm vào, phần thêm vào, sự gia nhập, sự tham gia, sự tán thành - sự lớn dần lên, sự phát triển dần lên, sự bồi dần vào, phần bồi thêm, phần phát triển dần lên - sự tăng, số lượng tăng thêm - điểm lấy nước vào, sự lấy vào, vật lấy vào, lượng lấy vào, đương hầm thông hơi, chỗ eo, đất khai hoang = der Zuwachs +</t>
        </is>
      </c>
    </row>
    <row r="23413">
      <c r="A23413" t="inlineStr">
        <is>
          <t>zuwachsen</t>
        </is>
      </c>
      <c r="B23413" t="inlineStr"/>
      <c r="C23413" t="inlineStr"/>
      <c r="D23413" t="inlineStr">
        <is>
          <t>đổ dồn về, sinh ra, do... mà ra, dồn lại, tích luỹ lại</t>
        </is>
      </c>
    </row>
    <row r="23414">
      <c r="A23414" t="inlineStr">
        <is>
          <t>Zuwanderung</t>
        </is>
      </c>
      <c r="B23414" t="inlineStr"/>
      <c r="C23414" t="inlineStr"/>
      <c r="D23414" t="inlineStr">
        <is>
          <t>sự nhập cư, tổng số người nhập cư</t>
        </is>
      </c>
    </row>
    <row r="23415">
      <c r="A23415" t="inlineStr">
        <is>
          <t>zuweilen</t>
        </is>
      </c>
      <c r="B23415" t="inlineStr"/>
      <c r="C23415" t="inlineStr"/>
      <c r="D23415" t="inlineStr">
        <is>
          <t>đôi khi, đôi lúc, lắm lúc, lúc thì</t>
        </is>
      </c>
    </row>
    <row r="23416">
      <c r="A23416" t="inlineStr">
        <is>
          <t>zuweisen</t>
        </is>
      </c>
      <c r="B23416" t="inlineStr"/>
      <c r="C23416" t="inlineStr"/>
      <c r="D23416" t="inlineStr">
        <is>
          <t>chỉ định, dùng, cấp cho, phân phối, phân phát, chia phần, định rõ vị trí - phân, phân công, ấn định, định, cho là, quy cho, nhượng lại - để, đặt, bố trí, đặt lại cho đúng, gieo, trồng, sắp, dọn, bày, mài, giũa, kết lị, se lại, đặc lại, ổn định, lặn, chảy, bày tỏ, vừa vặn, định điểm được thua, ấp = wieder zuweisen +</t>
        </is>
      </c>
    </row>
    <row r="23417">
      <c r="A23417" t="inlineStr">
        <is>
          <t>Zuweisung</t>
        </is>
      </c>
      <c r="B23417" t="inlineStr"/>
      <c r="C23417" t="inlineStr"/>
      <c r="D23417" t="inlineStr">
        <is>
          <t>sự chỉ định, sự dùng, sự cấp cho, sự phân phối, sự phân phát, sự chia phần, phần được chia, phần được phân phối, phần được cấp, sự định rõ vị trí - sự phân công, sự giao việc, sự định dùng, sự định phần, mảnh đất được phân phối để cày cấy, sự phiên chế, sự chuyển cho gia đình - sự ấn định, sự hẹn, sự nhượng lại, sự gặp gỡ yêu đương bất chính, sự hẹn hò bí mật - việc được giao, việc được phân công, sự cho là, sự quy cho, sự chuyển nhượng, chứng từ chuyển nhượng</t>
        </is>
      </c>
    </row>
    <row r="23418">
      <c r="A23418" t="inlineStr">
        <is>
          <t>Zuwendung</t>
        </is>
      </c>
      <c r="B23418" t="inlineStr"/>
      <c r="C23418" t="inlineStr"/>
      <c r="D23418" t="inlineStr">
        <is>
          <t>sự cho phép, sự thừa nhận, sự công nhận, sự thú nhận, tiền trợ cấp, tiền cấp phát, tiền bỏ túi, tiền tiêu vặt, phần tiền, khẩu phần, phần ăn, sự kể đến, sự tính đến, sự chiếu cố đến - sự dung thứ, sự trừ, sự bớt, hạn định cho phép = die finanzielle Zuwendung +</t>
        </is>
      </c>
    </row>
    <row r="23419">
      <c r="A23419" t="inlineStr">
        <is>
          <t>zuwerfen</t>
        </is>
      </c>
      <c r="B23419" t="inlineStr"/>
      <c r="C23419" t="inlineStr"/>
      <c r="D23419" t="inlineStr">
        <is>
          <t>cho, biếu, tặng, ban, sinh ra, đem lại, nêu cho, đưa cho, trao cho, đem cho, chuyển cho, truyền cho, làm lây sang, trả, trao đổi, làm cho, gây ra, cống hiến, hiến dâng, ham mê - miệt mài, chuyên tâm, tổ chức, mở, thết, biểu diễn, diễn, đóng, hát dạo, ngâm, tan, vỡ, sụp đổ, lún xuống, trĩu xuống, có thể nhún nhẩy, co giãn, quay ra, nhìn ra, dẫn, chỉ, đưa ra, để lộ ra, đồng ý, thoả thuận - nhường, nhượng bộ, coi như, cho là, cho rằng, quyết định xử = zuwerfen + = zuwerfen +</t>
        </is>
      </c>
    </row>
    <row r="23420">
      <c r="A23420" t="inlineStr">
        <is>
          <t>zuwider</t>
        </is>
      </c>
      <c r="B23420" t="inlineStr"/>
      <c r="C23420" t="inlineStr"/>
      <c r="D23420" t="inlineStr">
        <is>
          <t>ghê tởm, đáng ghét, trái với, mâu thuẫn với, không hợp với, ghét cay ghét đắng - nước ngoài, chủng tộc khác, alien from, to lạ, xa lạ, khác biệt, không có quan hệ gì với, không phải của mình, alien to trái với, ngược với - có ác cảm, gây ác cảm - trái ngược, nghịch, trái thói, bướng bỉnh, ngang ngược, khó bảo, trái ngược với - chéo nhau, vắt ngang, bực mình, cáu, gắt, đối, ngược lại, lai, lai giống, bất lương, man trá, kiếm được bằng những thủ đoạn bất lương - khó chịu = zuwider sein +</t>
        </is>
      </c>
    </row>
    <row r="23421">
      <c r="A23421" t="inlineStr">
        <is>
          <t>zuwiderhandeln</t>
        </is>
      </c>
      <c r="B23421" t="inlineStr"/>
      <c r="C23421" t="inlineStr"/>
      <c r="D23421" t="inlineStr">
        <is>
          <t>mâu thuẫn với, trái ngược với, vi phạm, phạm, làm trái, phản đối - chống lại, kháng cự lại, trung hoà, làm mất tác dụng</t>
        </is>
      </c>
    </row>
    <row r="23422">
      <c r="A23422" t="inlineStr">
        <is>
          <t>Zuwiderhandlung</t>
        </is>
      </c>
      <c r="B23422" t="inlineStr"/>
      <c r="C23422" t="inlineStr"/>
      <c r="D23422" t="inlineStr">
        <is>
          <t>sự vi phạm - sự phạm tội, tội, lỗi, sự tấn công, thế tấn công, sự xúc phạm, sự làm bực mình, sự làm mất lòng, sự vi phạm luật lệ, sự vi phạm nội quy, vật chướng ngại</t>
        </is>
      </c>
    </row>
    <row r="23423">
      <c r="A23423" t="inlineStr">
        <is>
          <t>zuwiderlaufend</t>
        </is>
      </c>
      <c r="B23423" t="inlineStr"/>
      <c r="C23423" t="inlineStr"/>
      <c r="D23423" t="inlineStr">
        <is>
          <t>gớm, ghét, không ưa, đáng ghét, gớm guốc, ghê tởm, chống lại, ngang bướng, mau thuẫn với, không hợp với, xung khắc với</t>
        </is>
      </c>
    </row>
    <row r="23424">
      <c r="A23424" t="inlineStr">
        <is>
          <t>zuwinken</t>
        </is>
      </c>
      <c r="B23424" t="inlineStr"/>
      <c r="C23424" t="inlineStr"/>
      <c r="D23424" t="inlineStr">
        <is>
          <t>gật đầu, cúi đầu, ra hiệu, nghiêng, xiên, đu đưa, lắc lư, gà gật, vô ý phạm sai lầm = zuwinken + = jemanden zuwinken +</t>
        </is>
      </c>
    </row>
    <row r="23425">
      <c r="A23425" t="inlineStr">
        <is>
          <t>zuziehen</t>
        </is>
      </c>
      <c r="B23425" t="inlineStr"/>
      <c r="C23425" t="inlineStr"/>
      <c r="D23425">
        <f> zuziehen + = sich zuziehen + = sich zuziehen +</f>
        <v/>
      </c>
    </row>
    <row r="23426">
      <c r="A23426" t="inlineStr">
        <is>
          <t>zuzuschreiben</t>
        </is>
      </c>
      <c r="B23426" t="inlineStr"/>
      <c r="C23426" t="inlineStr"/>
      <c r="D23426">
        <f> sie hat es sich selbst zuzuschreiben +</f>
        <v/>
      </c>
    </row>
    <row r="23427">
      <c r="A23427" t="inlineStr">
        <is>
          <t>Zwang</t>
        </is>
      </c>
      <c r="B23427" t="inlineStr"/>
      <c r="C23427" t="inlineStr"/>
      <c r="D23427" t="inlineStr">
        <is>
          <t>cảnh nô lệ, cảnh tù tội, sự câu thúc, sự bó buộc, sự bị ảnh hưởng - sự ép buộc, tình trạng bị ép buộc, sự áp bức - sự cưỡng bách - sự bắt ép, sự cưỡng ép, sự thúc ép, sự đè nén, sự kiềm chế, sự gượng gạo, sự miễn cưỡng, sự e dè, sự giam hãm, sự nhốt - quyền hành, quyền lực, quyền chỉ huy, sự điều khiển, sự lái, sự cầm lái, sự nén lại, sự kiểm tra, sự kiểm soát, sự thử lại, tiêu chuẩn so sánh, trạm kiểm tra, đoạn đường đặc biệt - bộ điều chỉnh, hồn - cái cùm, gông cùm, xiềng xích, sự giam cầm - thác nước, sức, lực, sức mạnh, vũ lực, sự bắt buộc, quân đội, quân lực, quân, lực lượng, ảnh hưởng, tác dụng, sức thuyết phục, sự tác động mạnh mẽ, ấn tượng sâu sắc, sự sinh động, hiệu lực - ý nghĩa, năng lượng - Lôgic - sự cần thiết, điều tất yếu, điều bắt buộc, những thứ cần thiết, những thứ cần dùng, số nhiều) cảnh nghèo túng - sức ép, áp lực &amp; ), áp suất, sự đè nặng, sự thúc bách, cảnh quẩn bách, sự vội vã, sự cấp bách, sự gấp, sự khẩn cấp, ứng suất - sự ngăn giữ, sự hạn chế, sự gò bó, sự gian giữ, sự dè dặt, sự giữ gìn, sự thận trọng, sự kín đáo, sự giản dị, sự có chừng mực, sự không quá đáng, sự tự chủ được, sự tự kiềm chế được - sự nhấn mạnh, trọng âm, âm nhấn, sự cố gắng, sự đòi hỏi bỏ nhiều sức lự = unter Zwang + = Zwang ausüben + = sich Zwang auferlegen +</t>
        </is>
      </c>
    </row>
    <row r="23428">
      <c r="A23428" t="inlineStr">
        <is>
          <t>zwanglos</t>
        </is>
      </c>
      <c r="B23428" t="inlineStr"/>
      <c r="C23428" t="inlineStr"/>
      <c r="D23428" t="inlineStr">
        <is>
          <t>tình cờ, bất chợt, ngẫu nhiên, vô tình, không có chủ định, tự nhiên, không trịnh trọng, bình thường, thường, vô ý tứ, cẩu thả, tuỳ tiện, không đều, thất thường, lúc có lúc không - không có cùm, không bị trói buộc, không bị kiềm chế, không bị câu thúc, tự do - không theo thủ tục quy định, không chính thức, không nghi thức thân mật - không kiểu cách, không câu nệ theo nghi thức, không khách khí - không theo quy ước, trái với thói thường, độc đáo</t>
        </is>
      </c>
    </row>
    <row r="23429">
      <c r="A23429" t="inlineStr">
        <is>
          <t>Zwanglosigkeit</t>
        </is>
      </c>
      <c r="B23429" t="inlineStr"/>
      <c r="C23429" t="inlineStr"/>
      <c r="D23429" t="inlineStr">
        <is>
          <t>tính cẩu thả, tính lơ đễnh, việc cẩu thả, điều sơ suất, sự phóng túng</t>
        </is>
      </c>
    </row>
    <row r="23430">
      <c r="A23430" t="inlineStr">
        <is>
          <t>Zwangsarbeit</t>
        </is>
      </c>
      <c r="B23430" t="inlineStr"/>
      <c r="C23430" t="inlineStr"/>
      <c r="D23430" t="inlineStr">
        <is>
          <t>đường dốc xuống bâi, đường dốc xuống bến, khổ sai</t>
        </is>
      </c>
    </row>
    <row r="23431">
      <c r="A23431" t="inlineStr">
        <is>
          <t>Zwangsjacke</t>
        </is>
      </c>
      <c r="B23431" t="inlineStr"/>
      <c r="C23431" t="inlineStr"/>
      <c r="D23431" t="inlineStr">
        <is>
          <t>áo mặc cho người điên</t>
        </is>
      </c>
    </row>
    <row r="23432">
      <c r="A23432" t="inlineStr">
        <is>
          <t>Zwangsverwalter</t>
        </is>
      </c>
      <c r="B23432" t="inlineStr"/>
      <c r="C23432" t="inlineStr"/>
      <c r="D23432" t="inlineStr">
        <is>
          <t>người tịch thu tài sản tạm thời, người bảo quản tài sản bị tịch thu tạm thời</t>
        </is>
      </c>
    </row>
    <row r="23433">
      <c r="A23433" t="inlineStr">
        <is>
          <t>Zwangsverwaltung</t>
        </is>
      </c>
      <c r="B23433" t="inlineStr"/>
      <c r="C23433" t="inlineStr"/>
      <c r="D23433" t="inlineStr">
        <is>
          <t>sự để riêng ra, sự cô lập, sự ở ẩn, sự ẩn cư, sự tịch thu tạm thời = in Zwangsverwaltung geben +</t>
        </is>
      </c>
    </row>
    <row r="23434">
      <c r="A23434" t="inlineStr">
        <is>
          <t>zwangsweise</t>
        </is>
      </c>
      <c r="B23434" t="inlineStr"/>
      <c r="C23434" t="inlineStr"/>
      <c r="D23434" t="inlineStr">
        <is>
          <t>ép buộc, cưỡng bức - bằng sự thúc ép, bằng cách ép buộc, do thúc ép, do ép buộc - lệnh, sự uỷ nhiệm, sự uỷ thác</t>
        </is>
      </c>
    </row>
    <row r="23435">
      <c r="A23435" t="inlineStr">
        <is>
          <t>Zwanzig</t>
        </is>
      </c>
      <c r="B23435" t="inlineStr"/>
      <c r="C23435" t="inlineStr"/>
      <c r="D23435" t="inlineStr">
        <is>
          <t>số hai mươi, những năm hai mươi, những năm tuổi trên hai mươi</t>
        </is>
      </c>
    </row>
    <row r="23436">
      <c r="A23436" t="inlineStr">
        <is>
          <t>zwanzig</t>
        </is>
      </c>
      <c r="B23436" t="inlineStr"/>
      <c r="C23436" t="inlineStr"/>
      <c r="D23436" t="inlineStr">
        <is>
          <t>hai mươi</t>
        </is>
      </c>
    </row>
    <row r="23437">
      <c r="A23437" t="inlineStr">
        <is>
          <t>Zwanzigste</t>
        </is>
      </c>
      <c r="B23437" t="inlineStr"/>
      <c r="C23437" t="inlineStr"/>
      <c r="D23437" t="inlineStr">
        <is>
          <t>một phần hai mươi, người thứ hai mươi, vật thứ hai mươi, ngày hai mươi</t>
        </is>
      </c>
    </row>
    <row r="23438">
      <c r="A23438" t="inlineStr">
        <is>
          <t>Zwanzigstel</t>
        </is>
      </c>
      <c r="B23438" t="inlineStr"/>
      <c r="C23438" t="inlineStr"/>
      <c r="D23438" t="inlineStr">
        <is>
          <t>một phần hai mươi, người thứ hai mươi, vật thứ hai mươi, ngày hai mươi</t>
        </is>
      </c>
    </row>
    <row r="23439">
      <c r="A23439" t="inlineStr">
        <is>
          <t>zwanzigster</t>
        </is>
      </c>
      <c r="B23439" t="inlineStr"/>
      <c r="C23439" t="inlineStr"/>
      <c r="D23439" t="inlineStr">
        <is>
          <t>thứ hai mươi</t>
        </is>
      </c>
    </row>
    <row r="23440">
      <c r="A23440" t="inlineStr">
        <is>
          <t>zwar</t>
        </is>
      </c>
      <c r="B23440" t="inlineStr"/>
      <c r="C23440" t="inlineStr"/>
      <c r="D23440" t="inlineStr">
        <is>
          <t>chắc, chắc chắn, có thể tin cậy được, cẩn thận, thật, xác thật, tôi thừa nhận</t>
        </is>
      </c>
    </row>
    <row r="23441">
      <c r="A23441" t="inlineStr">
        <is>
          <t>Zweck</t>
        </is>
      </c>
      <c r="B23441" t="inlineStr"/>
      <c r="C23441" t="inlineStr"/>
      <c r="D23441" t="inlineStr">
        <is>
          <t>sự nhắm, đích, mục đích, mục tiêu, ý định - đề cương, bản phác thảo, phác hoạ, đồ án, ý muốn, dự định, dự kiến, ý đồ, mưu đồ, kế hoạch, cách sắp xếp, cách trình bày, cách trang trí, kiểu, mẫu, loại, dạng, khả năng sáng tạo, tài nghĩ ra - sự sáng tạo - kết quả, hiệu lực, hiệu quả, tác dụng, tác động, ảnh hưởng, ấn tượng, của, của cải, vật dụng, hiệu ứng - giới hạn, đầu, đầu mút, đuôi, đáy đoạn cuối, mẩu thừa, mẩu còn lại, sự kết thúc, sự kết liễu, sự chết - khung thành gồm, bàn thắng, điểm - tình ý, cách liền sẹo, khái niệm - đồ vật, vật thể, đối tượng, khách thể, người đáng thương, người lố lăng, vật đáng khinh, vật lố lăng, bổ ngữ - chủ định, chủ tâm, ý nhất định, tính quả quyết - sự quay, vòng quay, vòng cuộn, vòng xoắn, sự đổi hướng, sự rẽ, chỗ ngoặt, chỗ rẽ, chiều hướng, sự diễn biến, sự thay đổi, khuynh hướng, thiên hướng, năng khiếu, tâm tính, tính khí, lần - lượt, phiên, thời gian hoạt động ngắn, chầu, hành vi, hành động, cách đối đãi, tiết mục, sự thấy kinh, chữ sắp ngược, sự xúc động, cú, vố = zu diesem Zweck + = das hat keinen Zweck + = den Zweck erfüllen + = den Zweck erreichen + = es hat keinen Zweck + = ein Mittel zum Zweck + = dem Zweck entsprechen + = Es hätte keinen Zweck. + = einem Zweck entsprechen + = als Mittel zum Zweck dienen + = einem bestimmten Zweck dienen +</t>
        </is>
      </c>
    </row>
    <row r="23442">
      <c r="A23442" t="inlineStr">
        <is>
          <t>zweckdienlich</t>
        </is>
      </c>
      <c r="B23442" t="inlineStr"/>
      <c r="C23442" t="inlineStr"/>
      <c r="D23442" t="inlineStr">
        <is>
          <t>thích hợp, thích đáng, đúng chỗ, đi thẳng vào = nicht zweckdienlich +</t>
        </is>
      </c>
    </row>
    <row r="23443">
      <c r="A23443" t="inlineStr">
        <is>
          <t>Zwecke</t>
        </is>
      </c>
      <c r="B23443" t="inlineStr"/>
      <c r="C23443" t="inlineStr"/>
      <c r="D23443" t="inlineStr">
        <is>
          <t>đồ ăn, đinh đầu bẹt, đinh bấm, đường khâu lược, dây néo góc buồm, đường chạy, đường lối, chính sách, chiến thuật là khác với đường lối chính sách, chiến thuật trước đó) = zu diesem Zwecke + = für militärische Zwecke nutzen + = der Umbau einer militärischen Einrichtung für zivile Zwecke +</t>
        </is>
      </c>
    </row>
    <row r="23444">
      <c r="A23444" t="inlineStr">
        <is>
          <t>zwecklos</t>
        </is>
      </c>
      <c r="B23444" t="inlineStr"/>
      <c r="C23444" t="inlineStr"/>
      <c r="D23444" t="inlineStr">
        <is>
          <t>vô ích, không có hiệu quả, không đáng kể, phù phiếm - ngồi rồi, không làm việc gì, không làm ăn gì cả, ăn không ngồi rồi, lười nhác, không có công ăn việc làm, thất nghiệp, để không, không chạy, vô hiệu quả, không tác dụng, không đi đến đâu - không đâu, không căn cứ, vẩn vơ, vu vơ - cùn, không nhọn, không ý vị, vô nghĩa, lạc lõng, không được điểm nào - không có mục đích, không chủ định, không chủ tâm - vô dụng, không dùng được, không khoẻ, không phấn khởi, vứt đi - trống, bỏ không, trống rỗng, khuyết, không có người ở, không có người thuê, không có, không có hiệu lực, không có giá trị = es ist zwecklos + = es ist zwecklos +</t>
        </is>
      </c>
    </row>
    <row r="23445">
      <c r="A23445" t="inlineStr">
        <is>
          <t>Zwecklosigkeit</t>
        </is>
      </c>
      <c r="B23445" t="inlineStr"/>
      <c r="C23445" t="inlineStr"/>
      <c r="D23445" t="inlineStr">
        <is>
          <t>tính chất vô ích, tính chất vô dụng, tình trạng không khoẻ, tình trạng không phấn khởi, tình trạng đáng vứt đi</t>
        </is>
      </c>
    </row>
    <row r="23446">
      <c r="A23446" t="inlineStr">
        <is>
          <t>zwecks</t>
        </is>
      </c>
      <c r="B23446" t="inlineStr"/>
      <c r="C23446" t="inlineStr"/>
      <c r="D23446" t="inlineStr">
        <is>
          <t>dễ bảo, dễ dạy, ngoan, về phía, hướng về, vào khoảng, đối với, để, cho, vì</t>
        </is>
      </c>
    </row>
    <row r="23447">
      <c r="A23447" t="inlineStr">
        <is>
          <t>Zwei</t>
        </is>
      </c>
      <c r="B23447" t="inlineStr"/>
      <c r="C23447" t="inlineStr"/>
      <c r="D23447" t="inlineStr">
        <is>
          <t>hai, mặt nhị, quân bài "hai", tỷ số 40 đêu, điều tai hại, điều rắc rối, điều phiền phức, ma quỷ, trời - số hai, đôi, cặp, quân hai, con hai = die Zahl Zwei +</t>
        </is>
      </c>
    </row>
    <row r="23448">
      <c r="A23448" t="inlineStr">
        <is>
          <t>zwei</t>
        </is>
      </c>
      <c r="B23448" t="inlineStr"/>
      <c r="C23448" t="inlineStr"/>
      <c r="D23448" t="inlineStr">
        <is>
          <t>hai, đôi = zwei- +</t>
        </is>
      </c>
    </row>
    <row r="23449">
      <c r="A23449" t="inlineStr">
        <is>
          <t>zweiachsig</t>
        </is>
      </c>
      <c r="B23449" t="inlineStr"/>
      <c r="C23449" t="inlineStr"/>
      <c r="D23449" t="inlineStr">
        <is>
          <t>hai trục</t>
        </is>
      </c>
    </row>
    <row r="23450">
      <c r="A23450" t="inlineStr">
        <is>
          <t>zweiadrig</t>
        </is>
      </c>
      <c r="B23450" t="inlineStr">
        <is>
          <t>tính từ</t>
        </is>
      </c>
      <c r="C23450" t="inlineStr"/>
      <c r="D23450" t="inlineStr">
        <is>
          <t>hai dây, dây chập đôi</t>
        </is>
      </c>
    </row>
    <row r="23451">
      <c r="A23451" t="inlineStr">
        <is>
          <t>zweideutig</t>
        </is>
      </c>
      <c r="B23451" t="inlineStr"/>
      <c r="C23451" t="inlineStr"/>
      <c r="D23451" t="inlineStr">
        <is>
          <t>tối nghĩa, không rõ ràng, mơ hồ, nước đôi, nhập nhằng - trái, sấp tay, ngả về tay trái, bất ngờ, nửa đùa nửa thật, không thành thật, châm biếm - đôi, hai, kép, gập đôi, hai mặt, hai nghĩa, giả dối, lá mặt, lá trái, gấp đôi, to gấp đôi, mạnh gấp đôi, có giá trị gấp đôi, gấp hai, còng gập lại - lờ mờ, minh bạch, đáng ngờ, không đáng tin cậy, không chắc chắn, còn hồ nghi, nghi ngờ, ngờ vực, do dự, lưỡng lự - bí ẩn, khó hiểu - lập lờ, đáng nghi ngờ, khả nghi, không rõ rệt, không quyết định - gợi ý, có tính chất gợi ý, có tính chất gợi nhớ, kêu gợi, gợi những ý nghĩ tà dâm = zweideutig reden +</t>
        </is>
      </c>
    </row>
    <row r="23452">
      <c r="A23452" t="inlineStr">
        <is>
          <t>Zweideutigkeit</t>
        </is>
      </c>
      <c r="B23452" t="inlineStr"/>
      <c r="C23452" t="inlineStr"/>
      <c r="D23452" t="inlineStr">
        <is>
          <t>sự tối nghĩa, sự không rõ nghĩa, sự không rõ ràng, sự mơ hồ, sự nhập nhằng - - sự chơi chữ, câu nước đôi - tính lập lờ, tính nước đôi, lời nói hai nghĩa, tính khả nghi, tính đáng ngờ, tính không rõ rệt, tính không chắc chắn, tính không quyết định</t>
        </is>
      </c>
    </row>
    <row r="23453">
      <c r="A23453" t="inlineStr">
        <is>
          <t>Zweiersystem</t>
        </is>
      </c>
      <c r="B23453" t="inlineStr"/>
      <c r="C23453" t="inlineStr"/>
      <c r="D23453" t="inlineStr">
        <is>
          <t>gồm hai</t>
        </is>
      </c>
    </row>
    <row r="23454">
      <c r="A23454" t="inlineStr">
        <is>
          <t>zweifach</t>
        </is>
      </c>
      <c r="B23454" t="inlineStr"/>
      <c r="C23454" t="inlineStr"/>
      <c r="D23454" t="inlineStr">
        <is>
          <t>đôi, hai, kép, gập đôi, nước đôi, hai mặt, hai nghĩa, giả dối, không thành thật, lá mặt, lá trái, gấp đôi, to gấp đôi, mạnh gấp đôi, có giá trị gấp đôi, gấp hai, còng gập lại - lưỡng, tay đôi, đối ngẫu - kép đôi</t>
        </is>
      </c>
    </row>
    <row r="23455">
      <c r="A23455" t="inlineStr">
        <is>
          <t>zweifachwirkend</t>
        </is>
      </c>
      <c r="B23455" t="inlineStr"/>
      <c r="C23455" t="inlineStr"/>
      <c r="D23455" t="inlineStr">
        <is>
          <t>tác động hai chiều, tác động kép</t>
        </is>
      </c>
    </row>
    <row r="23456">
      <c r="A23456" t="inlineStr">
        <is>
          <t>zweifarbig</t>
        </is>
      </c>
      <c r="B23456" t="inlineStr"/>
      <c r="C23456" t="inlineStr"/>
      <c r="D23456" t="inlineStr">
        <is>
          <t>toả hai sắc, lưỡng hướng sắc - có hai sắc, có hai màu gốc</t>
        </is>
      </c>
    </row>
    <row r="23457">
      <c r="A23457" t="inlineStr">
        <is>
          <t>zweifelhaft</t>
        </is>
      </c>
      <c r="B23457" t="inlineStr"/>
      <c r="C23457" t="inlineStr"/>
      <c r="D23457" t="inlineStr">
        <is>
          <t>tối nghĩa, không rõ ràng, mơ hồ, nước đôi, nhập nhằng - nghi ngờ, ngờ vực, hồ nghi, đáng nghi, đáng ngờ, không rõ rệt, không chắc chắn, do dự, lưỡng lự, nghi ngại, không biết chắc - lờ mờ, minh bạch, không đáng tin cậy, còn hồ nghi - cá, có mùi cá, như cá, nhiều cá, lắm cá, ám muội - tối, tối tăm, mờ, mờ mịt, không rõ nghĩa, không có tiếng tăm, ít người biết đến - còn phải bàn, không chắc - có bóng râm, có bóng mát, trong bóng mát, bị che, mờ ám, khả nhi - run, yếu, không vững chãi, dễ lung lay, hay dao động - không thật, không xác thật</t>
        </is>
      </c>
    </row>
    <row r="23458">
      <c r="A23458" t="inlineStr">
        <is>
          <t>Zweifelhaftigkeit</t>
        </is>
      </c>
      <c r="B23458" t="inlineStr"/>
      <c r="C23458" t="inlineStr"/>
      <c r="D23458" t="inlineStr">
        <is>
          <t>sự nghi ngờ, sự ngờ vực, sự hồ nghi, tính đáng nghi, tính đáng ngờ, tính không rõ rệt, tính không chắc chắn, sự do dự, sự lưỡng lự, sự nghi ngại - điều nghi ngờ - tính không đáng tin cậy - tính chất như cá, sự lắm cá, tính chất đáng nghi, tính chất ám muội - sự không chắc chắn, điều không chắc chắn, điều không rõ, điều không xác thực, tính dễ đổi, tính dễ biến</t>
        </is>
      </c>
    </row>
    <row r="23459">
      <c r="A23459" t="inlineStr">
        <is>
          <t>zweifellos</t>
        </is>
      </c>
      <c r="B23459" t="inlineStr"/>
      <c r="C23459" t="inlineStr"/>
      <c r="D23459" t="inlineStr">
        <is>
          <t>chắc, nhất định, hẳn thế, hẳn đi, hẳn là thế, tất nhiên, dĩ nhiên - chắc chắn không còn nghi ngờ gì nữa, không còn hồ nghi gì nữa - không thể nghi ngờ được, rõ ràng, sờ sờ - không còn nghi ngờ gì nữa, chắc chắn rõ ràng - chắc chắn, không ngờ gì nữa, nhất định rồi - không nghi ngờ được</t>
        </is>
      </c>
    </row>
    <row r="23460">
      <c r="A23460" t="inlineStr">
        <is>
          <t>Zweifeln</t>
        </is>
      </c>
      <c r="B23460" t="inlineStr"/>
      <c r="C23460" t="inlineStr"/>
      <c r="D23460" t="inlineStr">
        <is>
          <t>sự nghi ngờ, sự ngờ vực, sự hồ nghi, sự do dự, sự lưỡng lự</t>
        </is>
      </c>
    </row>
    <row r="23461">
      <c r="A23461" t="inlineStr">
        <is>
          <t>zweifeln</t>
        </is>
      </c>
      <c r="B23461" t="inlineStr"/>
      <c r="C23461" t="inlineStr"/>
      <c r="D23461" t="inlineStr">
        <is>
          <t>hỏi, hỏi xem, chất vấn, đặt câu hỏi, đánh dấu hỏi, nghi ngờ, đặt vấn đề nghi ngờ, thắc mắc</t>
        </is>
      </c>
    </row>
    <row r="23462">
      <c r="A23462" t="inlineStr">
        <is>
          <t>zweifelnd</t>
        </is>
      </c>
      <c r="B23462" t="inlineStr"/>
      <c r="C23462" t="inlineStr"/>
      <c r="D23462" t="inlineStr">
        <is>
          <t>nghi ngờ, ngờ vực, hồ nghi, đáng nghi, đáng ngờ, không rõ rệt, không chắc chắn, do dự, lưỡng lự, nghi ngại, không biết chắc</t>
        </is>
      </c>
    </row>
    <row r="23463">
      <c r="A23463" t="inlineStr">
        <is>
          <t>zweifelsfrei</t>
        </is>
      </c>
      <c r="B23463" t="inlineStr"/>
      <c r="C23463" t="inlineStr"/>
      <c r="D23463" t="inlineStr">
        <is>
          <t>trong, trong trẻo, trong sạch, sáng sủa, dễ hiểu, thông trống, không có trở ngại, thoát khỏi, giũ sạch, trang trải hết, trọn vẹn, toàn bộ, đủ, tròn, trọn, chắc, chắc chắn, rõ ràng, hoàn toàn - hẳn, tách ra, ra rời, xa ra, ở xa - chắc chắn không còn nghi ngờ gì nữa, không còn hồ nghi gì nữa</t>
        </is>
      </c>
    </row>
    <row r="23464">
      <c r="A23464" t="inlineStr">
        <is>
          <t>zweifelsohne</t>
        </is>
      </c>
      <c r="B23464" t="inlineStr"/>
      <c r="C23464" t="inlineStr"/>
      <c r="D23464" t="inlineStr">
        <is>
          <t>chắc chắn không còn nghi ngờ gì nữa, không còn hồ nghi gì nữa</t>
        </is>
      </c>
    </row>
    <row r="23465">
      <c r="A23465" t="inlineStr">
        <is>
          <t>Zweig</t>
        </is>
      </c>
      <c r="B23465" t="inlineStr"/>
      <c r="C23465" t="inlineStr"/>
      <c r="D23465" t="inlineStr">
        <is>
          <t>cành cây - vật nối, trụ chống, thanh giằng, đôi, dây đeo quần, dây brơten, dây căng trống, cái khoan quay tay, cái vặn ốc quay tay brace and bit), dấu ngoặc ôm, dây lèo - nhánh, ngả ..., chi, chi nhánh, ngành - cành con, que dò mạch nước, dây nhánh nhỏ, nhánh động mạch = der kleine Zweig +</t>
        </is>
      </c>
    </row>
    <row r="23466">
      <c r="A23466" t="inlineStr">
        <is>
          <t>Zweige</t>
        </is>
      </c>
      <c r="B23466" t="inlineStr"/>
      <c r="C23466" t="inlineStr"/>
      <c r="D23466" t="inlineStr">
        <is>
          <t>+ out, forth) đâm cành, đâm nhánh, phân cành, chia ngã = die Zweige hängen lassen +</t>
        </is>
      </c>
    </row>
    <row r="23467">
      <c r="A23467" t="inlineStr">
        <is>
          <t>Zweigen</t>
        </is>
      </c>
      <c r="B23467" t="inlineStr"/>
      <c r="C23467" t="inlineStr"/>
      <c r="D23467" t="inlineStr">
        <is>
          <t>đan thành phên liếp, làm bằng phên liếp = mit Zweigen schmücken +</t>
        </is>
      </c>
    </row>
    <row r="23468">
      <c r="A23468" t="inlineStr">
        <is>
          <t>zweigeschlechtig</t>
        </is>
      </c>
      <c r="B23468" t="inlineStr"/>
      <c r="C23468" t="inlineStr"/>
      <c r="D23468" t="inlineStr">
        <is>
          <t>lưỡng tính = zweigeschlechtig +</t>
        </is>
      </c>
    </row>
    <row r="23469">
      <c r="A23469" t="inlineStr">
        <is>
          <t>Zweigstelle</t>
        </is>
      </c>
      <c r="B23469" t="inlineStr"/>
      <c r="C23469" t="inlineStr"/>
      <c r="D23469" t="inlineStr">
        <is>
          <t>cành cây, nhánh, ngả ..., chi, chi nhánh, ngành</t>
        </is>
      </c>
    </row>
    <row r="23470">
      <c r="A23470" t="inlineStr">
        <is>
          <t>Zweikampf</t>
        </is>
      </c>
      <c r="B23470" t="inlineStr"/>
      <c r="C23470" t="inlineStr"/>
      <c r="D23470" t="inlineStr">
        <is>
          <t>cuộc đọ kiếm tay đôi, cuộc đọ súng tay đôi, cuộc tranh chấp tay đôi - cuộc mít tinh, cuộc biểu tình, cuộc gặp gỡ, cuộc hội họp, hội nghị</t>
        </is>
      </c>
    </row>
    <row r="23471">
      <c r="A23471" t="inlineStr">
        <is>
          <t>zweimal</t>
        </is>
      </c>
      <c r="B23471" t="inlineStr"/>
      <c r="C23471" t="inlineStr"/>
      <c r="D23471" t="inlineStr">
        <is>
          <t>hai lần, gấp hai</t>
        </is>
      </c>
    </row>
    <row r="23472">
      <c r="A23472" t="inlineStr">
        <is>
          <t>Zweimaster</t>
        </is>
      </c>
      <c r="B23472" t="inlineStr"/>
      <c r="C23472" t="inlineStr"/>
      <c r="D23472" t="inlineStr">
        <is>
          <t>thuyền hai buồm, khoang giam tạm, cầu</t>
        </is>
      </c>
    </row>
    <row r="23473">
      <c r="A23473" t="inlineStr">
        <is>
          <t>zweimonatlich</t>
        </is>
      </c>
      <c r="B23473" t="inlineStr"/>
      <c r="C23473" t="inlineStr"/>
      <c r="D23473" t="inlineStr">
        <is>
          <t>mỗi tháng hai lần, hai tháng một lần</t>
        </is>
      </c>
    </row>
    <row r="23474">
      <c r="A23474" t="inlineStr">
        <is>
          <t>zweipolig</t>
        </is>
      </c>
      <c r="B23474" t="inlineStr"/>
      <c r="C23474" t="inlineStr"/>
      <c r="D23474" t="inlineStr">
        <is>
          <t>hai cực, lưỡng cực</t>
        </is>
      </c>
    </row>
    <row r="23475">
      <c r="A23475" t="inlineStr">
        <is>
          <t>Zweiradfahrer</t>
        </is>
      </c>
      <c r="B23475" t="inlineStr"/>
      <c r="C23475" t="inlineStr"/>
      <c r="D23475" t="inlineStr">
        <is>
          <t>bicyclist</t>
        </is>
      </c>
    </row>
    <row r="23476">
      <c r="A23476" t="inlineStr">
        <is>
          <t>zweireihig</t>
        </is>
      </c>
      <c r="B23476" t="inlineStr"/>
      <c r="C23476" t="inlineStr"/>
      <c r="D23476" t="inlineStr">
        <is>
          <t>cái chéo = zweireihig +</t>
        </is>
      </c>
    </row>
    <row r="23477">
      <c r="A23477" t="inlineStr">
        <is>
          <t>zweiseitig</t>
        </is>
      </c>
      <c r="B23477" t="inlineStr"/>
      <c r="C23477" t="inlineStr"/>
      <c r="D23477" t="inlineStr">
        <is>
          <t>hai bên, tay đôi = zweiseitig +</t>
        </is>
      </c>
    </row>
    <row r="23478">
      <c r="A23478" t="inlineStr">
        <is>
          <t>Zweite</t>
        </is>
      </c>
      <c r="B23478" t="inlineStr"/>
      <c r="C23478" t="inlineStr"/>
      <c r="D23478" t="inlineStr">
        <is>
          <t>người về nhì, người thứ hai, vật thứ hai, viên phó, người phụ tá võ sĩ, người săn sóc võ sĩ, hàng thứ phẩm, giây, giây lát, một chốc, một lúc</t>
        </is>
      </c>
    </row>
    <row r="23479">
      <c r="A23479" t="inlineStr">
        <is>
          <t>zweiteilig</t>
        </is>
      </c>
      <c r="B23479" t="inlineStr"/>
      <c r="C23479" t="inlineStr"/>
      <c r="D23479" t="inlineStr">
        <is>
          <t>chia đôi, viết làm hai bản, tay đôi</t>
        </is>
      </c>
    </row>
    <row r="23480">
      <c r="A23480" t="inlineStr">
        <is>
          <t>Zweiteilung</t>
        </is>
      </c>
      <c r="B23480" t="inlineStr"/>
      <c r="C23480" t="inlineStr"/>
      <c r="D23480" t="inlineStr">
        <is>
          <t>sự phân đôi, sự rẽ đôi, tuần trăng nửa vành</t>
        </is>
      </c>
    </row>
    <row r="23481">
      <c r="A23481" t="inlineStr">
        <is>
          <t>zweitens</t>
        </is>
      </c>
      <c r="B23481" t="inlineStr"/>
      <c r="C23481" t="inlineStr"/>
      <c r="D23481" t="inlineStr">
        <is>
          <t>hai là</t>
        </is>
      </c>
    </row>
    <row r="23482">
      <c r="A23482" t="inlineStr">
        <is>
          <t>zweitrangig</t>
        </is>
      </c>
      <c r="B23482" t="inlineStr"/>
      <c r="C23482" t="inlineStr"/>
      <c r="D23482" t="inlineStr">
        <is>
          <t>thứ hai, thứ nhì, thứ, phụ, không quan trọng, chuyển hoá, trung học, đại trung sinh</t>
        </is>
      </c>
    </row>
    <row r="23483">
      <c r="A23483" t="inlineStr">
        <is>
          <t>Zweivierteltakt</t>
        </is>
      </c>
      <c r="B23483" t="inlineStr"/>
      <c r="C23483" t="inlineStr"/>
      <c r="D23483">
        <f> der Zweivierteltakt +</f>
        <v/>
      </c>
    </row>
    <row r="23484">
      <c r="A23484" t="inlineStr">
        <is>
          <t>zweiwertig</t>
        </is>
      </c>
      <c r="B23484" t="inlineStr"/>
      <c r="C23484" t="inlineStr"/>
      <c r="D23484" t="inlineStr">
        <is>
          <t>có hoá trị hai</t>
        </is>
      </c>
    </row>
    <row r="23485">
      <c r="A23485" t="inlineStr">
        <is>
          <t>zweizackig</t>
        </is>
      </c>
      <c r="B23485" t="inlineStr"/>
      <c r="C23485" t="inlineStr"/>
      <c r="D23485" t="inlineStr">
        <is>
          <t>chia hai nhánh, rẽ đôi</t>
        </is>
      </c>
    </row>
    <row r="23486">
      <c r="A23486" t="inlineStr">
        <is>
          <t>Zwerchfell</t>
        </is>
      </c>
      <c r="B23486" t="inlineStr"/>
      <c r="C23486" t="inlineStr"/>
      <c r="D23486" t="inlineStr">
        <is>
          <t>màng chắn, màng ngăn, cơ hoành</t>
        </is>
      </c>
    </row>
    <row r="23487">
      <c r="A23487" t="inlineStr">
        <is>
          <t>Zwerg</t>
        </is>
      </c>
      <c r="B23487" t="inlineStr"/>
      <c r="C23487" t="inlineStr"/>
      <c r="D23487" t="inlineStr">
        <is>
          <t>người lùn, con vật lùn, cây lùn, chú lùn - người kiểu, người giả - người rất nhỏ, cái rất nhỏ, vật rất nhỏ, con vật rất nhỏ, rất nhỏ - người lùn tịt, người tầm thường dốt nát, người kém cỏi, vật tầm thường nhỏ bé, yêu tinh - bụi cây, bụi rậm, nơi có bụi cây, nơi có bụi rậm, bàn chải mòn, có ria ngắn, người còi, con vật còi, cây còi, người tầm thường, vật vô giá trị, đấu thủ loại kém, đấu thủ không được vào chính thức - đội gồm toàn đấu thủ loại kém, đội gồm toàn đấu thủ tạp nham</t>
        </is>
      </c>
    </row>
    <row r="23488">
      <c r="A23488" t="inlineStr">
        <is>
          <t>zwergenhaft</t>
        </is>
      </c>
      <c r="B23488" t="inlineStr"/>
      <c r="C23488" t="inlineStr"/>
      <c r="D23488" t="inlineStr">
        <is>
          <t>lùn, lùn tịt, nhỏ xíu, còi cọc</t>
        </is>
      </c>
    </row>
    <row r="23489">
      <c r="A23489" t="inlineStr">
        <is>
          <t>Zwerghuhn</t>
        </is>
      </c>
      <c r="B23489" t="inlineStr"/>
      <c r="C23489" t="inlineStr"/>
      <c r="D23489" t="inlineStr">
        <is>
          <t>gà bantam, người bé nhưng thích đánh nhau, người bé hạt tiêu, võ sĩ hạng gà</t>
        </is>
      </c>
    </row>
    <row r="23490">
      <c r="A23490" t="inlineStr">
        <is>
          <t>Zwetschge</t>
        </is>
      </c>
      <c r="B23490" t="inlineStr"/>
      <c r="C23490" t="inlineStr"/>
      <c r="D23490" t="inlineStr">
        <is>
          <t>quả mận, cây mận plum tree), nho khô, vật chọn lọc, vật tốt nhất, món bở, mười vạn bảng Anh</t>
        </is>
      </c>
    </row>
    <row r="23491">
      <c r="A23491" t="inlineStr">
        <is>
          <t>Zwickel</t>
        </is>
      </c>
      <c r="B23491" t="inlineStr"/>
      <c r="C23491" t="inlineStr"/>
      <c r="D23491" t="inlineStr">
        <is>
          <t>máu đông, máu, vạt chéo, mảnh vải chéo, mảnh đất chéo, doi đất - miếng vải đệm, miếng vải can, cái kẹp tóc - mũ tế, nón ống khói lò sưởi, mộng vuông góc</t>
        </is>
      </c>
    </row>
    <row r="23492">
      <c r="A23492" t="inlineStr">
        <is>
          <t>Zwicken</t>
        </is>
      </c>
      <c r="B23492" t="inlineStr"/>
      <c r="C23492" t="inlineStr"/>
      <c r="D23492" t="inlineStr">
        <is>
          <t>của Nipponese, cốc rượu nhỏ, cái cấu, cái véo, cái cắn, cái kẹp, sự tê buốt, sự tê cóng, cơn giá rét cắt da cắt thịt, sự thui chột, sự lụi đi, lời nói cay độc, lời nói đay nghiến - cái kìm, cái mỏ cặp - cái vấu, cái kẹt, nhúm, cảnh o ép, sự giằn vặt, sự dày vò, lúc gay go, lúc bức thiết, sự ăn cắp, sự bắt, sự tóm cổ - cái vặn</t>
        </is>
      </c>
    </row>
    <row r="23493">
      <c r="A23493" t="inlineStr">
        <is>
          <t>zwicken</t>
        </is>
      </c>
      <c r="B23493" t="inlineStr"/>
      <c r="C23493" t="inlineStr"/>
      <c r="D23493" t="inlineStr">
        <is>
          <t>cắn, nay, cấu, véo, bấm, kẹp, quắp, ngắt, tàn phá, phá hoại, làm cho lụi đi, làm cho thui chột đi, lạnh buốt, làm tê buốt, cắt da cắt thịt, bắt, tóm cổ, giữ lại, xoáy, ăn cắp vặt, bẻ gây, cắt đứt - kẹp chặt - vấu, kẹt, bó chặt, làm đau, làm tức, làm cồn cào, làm tái đi, cưỡng đoạt, són cho, giục, thúc, cho đi ngược chiều gió, ăn cắp, bỏ vào tù, keo cú, keo kiệt, vắt cổ chày ra nước - châm, chích, chọc, có cảm giác kim châm, đau nhói - vặn - kéo mạnh, giật phăng, làm cho co rút, co rúm, co quắp, giật</t>
        </is>
      </c>
    </row>
    <row r="23494">
      <c r="A23494" t="inlineStr">
        <is>
          <t>Zwieback</t>
        </is>
      </c>
      <c r="B23494" t="inlineStr"/>
      <c r="C23494" t="inlineStr"/>
      <c r="D23494" t="inlineStr">
        <is>
          <t>bánh quy, bánh quy mặn, bánh bơ tròn, đồ sứ mới nung lần thứ nhất, màu bánh quy, màu nâu nhạt - bánh quy giòn, kẹo giòn, pháo, cái kẹp hạt dẻ, tiếng đổ vỡ, sự đổ vỡ, lời nói láo, lời nói khoác, người da trắng nghèo ở miền nam nước Mỹ, máy đập giập, máy nghiền, máy tán - bánh bít cốt</t>
        </is>
      </c>
    </row>
    <row r="23495">
      <c r="A23495" t="inlineStr">
        <is>
          <t>Zwiebel</t>
        </is>
      </c>
      <c r="B23495" t="inlineStr"/>
      <c r="C23495" t="inlineStr"/>
      <c r="D23495" t="inlineStr">
        <is>
          <t>củ, hành, bóng đèn, bầu, quả bóp = die Zwiebel + = die kleine Zwiebel +</t>
        </is>
      </c>
    </row>
    <row r="23496">
      <c r="A23496" t="inlineStr">
        <is>
          <t>Zwielicht</t>
        </is>
      </c>
      <c r="B23496" t="inlineStr"/>
      <c r="C23496" t="inlineStr"/>
      <c r="D23496" t="inlineStr">
        <is>
          <t>lúc tranh tối tranh sáng, lúc hoàng hôn, lúc tảng sáng, thời kỳ xa xưa mông muội, tranh tối tranh sáng, mờ, không rõ = im Zwielicht + = im Zwielicht hervorkommend +</t>
        </is>
      </c>
    </row>
    <row r="23497">
      <c r="A23497" t="inlineStr">
        <is>
          <t>Zwietracht</t>
        </is>
      </c>
      <c r="B23497" t="inlineStr"/>
      <c r="C23497" t="inlineStr"/>
      <c r="D23497" t="inlineStr">
        <is>
          <t>sự bất hoà, mối bất hoà, mối xích mích, tiếng chói tai, nốt nghịch tai - mối bất đồng, mối chia rẽ - sự bất đồng quan điểm, sự bất đồng ý kiến, sự không theo nhà thờ chính thống, sự không quy phục nhà thờ chính thống - điều ác, việc ác, mối hại, mối nguy hại, sự tổn hại, mối phiền luỵ, trò tinh nghịch, trò tinh quái, trò láu cá, sự ranh mãnh, sự láu lỉnh, sự hóm hỉnh, trò quỷ, đồ quỷ quái</t>
        </is>
      </c>
    </row>
    <row r="23498">
      <c r="A23498" t="inlineStr">
        <is>
          <t>Zwilling</t>
        </is>
      </c>
      <c r="B23498" t="inlineStr"/>
      <c r="C23498" t="inlineStr"/>
      <c r="D23498" t="inlineStr">
        <is>
          <t>trẻ sinh đôi</t>
        </is>
      </c>
    </row>
    <row r="23499">
      <c r="A23499" t="inlineStr">
        <is>
          <t>Zwillinge</t>
        </is>
      </c>
      <c r="B23499" t="inlineStr"/>
      <c r="C23499" t="inlineStr"/>
      <c r="D23499">
        <f> die Zwillinge + = Zwillinge bekommen + = die eineiigen Zwillinge +</f>
        <v/>
      </c>
    </row>
    <row r="23500">
      <c r="A23500" t="inlineStr">
        <is>
          <t>zwingen</t>
        </is>
      </c>
      <c r="B23500" t="inlineStr"/>
      <c r="C23500" t="inlineStr"/>
      <c r="D23500" t="inlineStr">
        <is>
          <t>trói, buộc, bỏ lại, ký hợp đồng học nghề, ràng buộc, chấp nhận, thừa nhận, làm táo bón, băng bó, đánh đai nẹp, đóng, tết quanh, kết lại với nhau, kết thành khối rắn - kẹt, táo bón - ép, ép buộc - buộc phải, bắt phải, bắt buộc, thúc ép - bắt ép, cưỡng ép, dằn xuống, nén, chế ngự, ghìm lại, nhốt, giam cầm - dồn, xua, đánh đuổi, lùa, săn đuổi, đi khắp, chạy khắp, sục sạo, lùng sục, cho chạy, cầm cương, lái, lái xe đưa đi, lái xe dẫn đi, dồn vào thế, khiến cho, làm cho, bắt làm cật lực - bắt làm quá sức, cuốn đi, đánh giạt, làm trôi giạt, bắt, đào, xoi, tiu, bạt, làm cho chạy, đưa, dàn xếp xong, ký kết, làm, hoãn lại, để lại, để chậm lại, cầm cương ngựa, đánh xe, lái xe..., đi xe, chạy - bạt bóng, bị cuốn đi, bị trôi giạt, lao vào, xô vào, đập mạnh, quất mạnh, giáng cho một cú, bắn cho một phát đạn, ném cho một hòn đá to let drive at), nhằm mục đích, có ý định, có ý muốn - làm cật lực, lao vào mà làm, tập trung vật nuôi để kiểm lại - dùng vũ lực đối với, bức hiếp, phá, bẻ, gượng, làm chín gượng, làm chín sớm, làm nở ép, làm nở sớm, thúc cho chóng lớn, thúc đẩy, đẩy tới, cưỡng đoạt, chiếm - đẩy, đẩy về phía trước, buộc tội - đòi hỏi phải, cần phải có - cưỡng bách, đặt nghĩa vụ cho, làm ơn, gia ơn, giúp đỡ, đóng góp - nép, bóp, ấn, là, ép chặt, ghì chặt, siết chặt, ôm chặt, bóp chặt, thúc bách, dồn ép, thúc giục, giục giã, khẩn hoản, nài ép, nhấn mạnh, đè nặng, xúm xít, túm tụm, chen lấn, quây chặt lấy, hối hả - vội vã, tất bật, lấy, tước đoạt, trưng dụng = zwingen + = zwingen +</t>
        </is>
      </c>
    </row>
    <row r="23501">
      <c r="A23501" t="inlineStr">
        <is>
          <t>zwingend</t>
        </is>
      </c>
      <c r="B23501" t="inlineStr"/>
      <c r="C23501" t="inlineStr"/>
      <c r="D23501" t="inlineStr">
        <is>
          <t>có thể ép buộc, có thể chịu ép được - buộc, ép buộc, cưỡng bức, kháng từ - vững chắc, có sức thuyết phục - bắt buộc, cưỡng bách - bắng sức mạnh, bằng vũ lực, sinh động, đầy sức thuyết phục - cấp bách, khẩn thiết, cưỡng chế, có tính chất sai khiến, có tính chất mệnh lệnh, mệnh lệnh - lệnh, sự uỷ nhiệm, sự uỷ thác - gấp, cần kíp, khẩn cấp, khẩn nài, năn nỉ = zwingend + = zwingend +</t>
        </is>
      </c>
    </row>
    <row r="23502">
      <c r="A23502" t="inlineStr">
        <is>
          <t>Zwinkern</t>
        </is>
      </c>
      <c r="B23502" t="inlineStr"/>
      <c r="C23502" t="inlineStr"/>
      <c r="D23502" t="inlineStr">
        <is>
          <t>sự lấp lánh, ánh sáng lấp lánh, cái nháy mắt, bước lướt nhanh - sự nhấy nháy - sự nháy mắt, nháy mắt, khonh khắc</t>
        </is>
      </c>
    </row>
    <row r="23503">
      <c r="A23503" t="inlineStr">
        <is>
          <t>zwinkern</t>
        </is>
      </c>
      <c r="B23503" t="inlineStr"/>
      <c r="C23503" t="inlineStr"/>
      <c r="D23503" t="inlineStr">
        <is>
          <t>nháy mắt, chớp mắt, chập chờn, lung linh, nhấp nháy, bật đèn, nhắm mắt lam ngơ, nháy, chớp, bật nhấp nháy, nhắm mắt trước, tránh, lẩn tránh - nictate - lấp lánh, lóng lánh, long lanh, làm cho lấp lánh, làm nhấp nháy - nháy mắt ra hiệu, lấy lánh, biểu lộ bằng cái nháy mắt</t>
        </is>
      </c>
    </row>
    <row r="23504">
      <c r="A23504" t="inlineStr">
        <is>
          <t>Zwirn</t>
        </is>
      </c>
      <c r="B23504" t="inlineStr"/>
      <c r="C23504" t="inlineStr"/>
      <c r="D23504" t="inlineStr">
        <is>
          <t>chỉ, sợi chỉ, sợi dây, dòng, mạch, đường ren, mạch nhỏ - sự xoắn, sự vặn, sự bện, vòng xoắn, sợi xe, thừng bện, cuộn, gói xoắn hai đầu, sự nhăn nhó, sự méo mó, sự quằn quại, khúc cong, khúc lượn quanh co, sự xoáy, sự trẹo gân, sự sái gân, sự trẹo xương - sự vênh, điệu nhảy tuýt, khuynh hướng, bản tính, sự bóp méo, sự xuyên tạc, rượu pha trộn, sự thèm ăn, sự muốn ăn</t>
        </is>
      </c>
    </row>
    <row r="23505">
      <c r="A23505" t="inlineStr">
        <is>
          <t>zwirnen</t>
        </is>
      </c>
      <c r="B23505" t="inlineStr"/>
      <c r="C23505" t="inlineStr"/>
      <c r="D23505" t="inlineStr">
        <is>
          <t>xoắn, bện, kết lại, ôm, quấn quanh, xoắn lại với nhau, bện lại với nhau, kết lại với nhau, cuộn lại, uốn khúc, lượn khúc, quanh co = zwirnen + = zwirnen +</t>
        </is>
      </c>
    </row>
    <row r="23506">
      <c r="A23506" t="inlineStr">
        <is>
          <t>zwischen</t>
        </is>
      </c>
      <c r="B23506" t="inlineStr"/>
      <c r="C23506" t="inlineStr"/>
      <c r="D23506" t="inlineStr">
        <is>
          <t>giữa, ở giữa, trong số - - trong khoảng, nửa... nửa, vừa... vừa - between - = schalten zwischen + = zwischen .. heraus +</t>
        </is>
      </c>
    </row>
    <row r="23507">
      <c r="A23507" t="inlineStr">
        <is>
          <t>Zwischenbemerkung</t>
        </is>
      </c>
      <c r="B23507" t="inlineStr"/>
      <c r="C23507" t="inlineStr"/>
      <c r="D23507" t="inlineStr">
        <is>
          <t>) dấu ngoặc đơn, từ trong dấu ngoặc, câu trong dấu ngoặc, sự việc xen vào giữa khoảng cách, thời gian nghỉ tạm</t>
        </is>
      </c>
    </row>
    <row r="23508">
      <c r="A23508" t="inlineStr">
        <is>
          <t>Zwischendeck</t>
        </is>
      </c>
      <c r="B23508" t="inlineStr"/>
      <c r="C23508" t="inlineStr"/>
      <c r="D23508">
        <f> das Zwischendeck + = im Zwischendeck +</f>
        <v/>
      </c>
    </row>
    <row r="23509">
      <c r="A23509" t="inlineStr">
        <is>
          <t>Zwischending</t>
        </is>
      </c>
      <c r="B23509" t="inlineStr"/>
      <c r="C23509" t="inlineStr"/>
      <c r="D23509">
        <f> ein Zwischending +</f>
        <v/>
      </c>
    </row>
    <row r="23510">
      <c r="A23510" t="inlineStr">
        <is>
          <t>zwischeneiszeitlich</t>
        </is>
      </c>
      <c r="B23510" t="inlineStr"/>
      <c r="C23510" t="inlineStr"/>
      <c r="D23510" t="inlineStr">
        <is>
          <t>gian băng</t>
        </is>
      </c>
    </row>
    <row r="23511">
      <c r="A23511" t="inlineStr">
        <is>
          <t>Zwischenfall</t>
        </is>
      </c>
      <c r="B23511" t="inlineStr"/>
      <c r="C23511" t="inlineStr"/>
      <c r="D23511" t="inlineStr">
        <is>
          <t>việc xảy ra, việc bất ngờ xảy ra, việc tình cờ xảy ra, việc xô xát, việc rắc rối, đoạn, tình tiết, việc phụ, việc có liên quan, vụ ném bom thành ph</t>
        </is>
      </c>
    </row>
    <row r="23512">
      <c r="A23512" t="inlineStr">
        <is>
          <t>Zwischengericht</t>
        </is>
      </c>
      <c r="B23512" t="inlineStr"/>
      <c r="C23512" t="inlineStr"/>
      <c r="D23512" t="inlineStr">
        <is>
          <t>món ăn giậm, món ăn phụ</t>
        </is>
      </c>
    </row>
    <row r="23513">
      <c r="A23513" t="inlineStr">
        <is>
          <t>Zwischenhandel</t>
        </is>
      </c>
      <c r="B23513" t="inlineStr"/>
      <c r="C23513" t="inlineStr"/>
      <c r="D23513" t="inlineStr">
        <is>
          <t>sự đi qua, sự vượt qua, sự quá cảnh, đường, sự qua đường kinh, sự ngang qua mặt trời</t>
        </is>
      </c>
    </row>
    <row r="23514">
      <c r="A23514" t="inlineStr">
        <is>
          <t>Zwischenhandlung</t>
        </is>
      </c>
      <c r="B23514" t="inlineStr"/>
      <c r="C23514" t="inlineStr"/>
      <c r="D23514" t="inlineStr">
        <is>
          <t>phần giữa, đoạn, hồi, tình tiết</t>
        </is>
      </c>
    </row>
    <row r="23515">
      <c r="A23515" t="inlineStr">
        <is>
          <t>Zwischenlandung</t>
        </is>
      </c>
      <c r="B23515" t="inlineStr"/>
      <c r="C23515" t="inlineStr"/>
      <c r="D23515">
        <f> ohne Zwischenlandung +</f>
        <v/>
      </c>
    </row>
    <row r="23516">
      <c r="A23516" t="inlineStr">
        <is>
          <t>zwischenmenschlich</t>
        </is>
      </c>
      <c r="B23516" t="inlineStr"/>
      <c r="C23516" t="inlineStr"/>
      <c r="D23516" t="inlineStr">
        <is>
          <t>giữa cá nhân với nhau</t>
        </is>
      </c>
    </row>
    <row r="23517">
      <c r="A23517" t="inlineStr">
        <is>
          <t>Zwischenrad</t>
        </is>
      </c>
      <c r="B23517" t="inlineStr"/>
      <c r="C23517" t="inlineStr"/>
      <c r="D23517" t="inlineStr">
        <is>
          <t>bánh xe đệm, bánh xe dẫn hướng idler)</t>
        </is>
      </c>
    </row>
    <row r="23518">
      <c r="A23518" t="inlineStr">
        <is>
          <t>Zwischenraum</t>
        </is>
      </c>
      <c r="B23518" t="inlineStr"/>
      <c r="C23518" t="inlineStr"/>
      <c r="D23518" t="inlineStr">
        <is>
          <t>khoảng cách, tầm xa, khoảng, quãng đường, quãng đường chạy đua, nơi xa, đằng xa, phía xa, thái độ cách biệt, thái độ xa cách, sự cách biệt, sự xa cách, cảnh xa - khoảng trống ở giữa, khoảng thời gian ở giữa - lúc nghỉ, lúc ngớt, lúc ngừng, cự ly, quãng - không gian, không trung, khoảng không, chỗ, khoảng cách chữ, phiến cách chữ - sự để cách = einen Zwischenraum lassen zwischen +</t>
        </is>
      </c>
    </row>
    <row r="23519">
      <c r="A23519" t="inlineStr">
        <is>
          <t>zwischenschalten</t>
        </is>
      </c>
      <c r="B23519" t="inlineStr"/>
      <c r="C23519" t="inlineStr"/>
      <c r="D23519" t="inlineStr">
        <is>
          <t>đặt vào giữa, đặt, can thiệp, xen, xen vào giữa những vật khác, can thiệp vào giữa hai phía tranh chấp, làm trung gian hoà giải, ngắt lời, xen vào một câu chuyện</t>
        </is>
      </c>
    </row>
    <row r="23520">
      <c r="A23520" t="inlineStr">
        <is>
          <t>Zwischenspeicher</t>
        </is>
      </c>
      <c r="B23520" t="inlineStr"/>
      <c r="C23520" t="inlineStr"/>
      <c r="D23520" t="inlineStr">
        <is>
          <t>vật đệm, tăng đệm, cái giảm xóc, old buffer ông bạn già, người cũ kỹ bất tài, người giúp việc cho viên quản lý neo buồm</t>
        </is>
      </c>
    </row>
    <row r="23521">
      <c r="A23521" t="inlineStr">
        <is>
          <t>Zwischenspiel</t>
        </is>
      </c>
      <c r="B23521" t="inlineStr"/>
      <c r="C23521" t="inlineStr"/>
      <c r="D23521" t="inlineStr">
        <is>
          <t>tiết mục chuyển tiếp, thời gian ở giữa, dạo giữa, màn chen - khúc trung gian</t>
        </is>
      </c>
    </row>
    <row r="23522">
      <c r="A23522" t="inlineStr">
        <is>
          <t>zwischenstaatlich</t>
        </is>
      </c>
      <c r="B23522" t="inlineStr"/>
      <c r="C23522" t="inlineStr"/>
      <c r="D23522" t="inlineStr">
        <is>
          <t>giữa các nước</t>
        </is>
      </c>
    </row>
    <row r="23523">
      <c r="A23523" t="inlineStr">
        <is>
          <t>Zwischenstecker</t>
        </is>
      </c>
      <c r="B23523" t="inlineStr"/>
      <c r="C23523" t="inlineStr"/>
      <c r="D23523" t="inlineStr">
        <is>
          <t>người phỏng theo, người sửa lại cho hợp, người làm thích nghi, người làm thích ứng, thiết bị tiếp hợp, ống nối, cái nắn điện</t>
        </is>
      </c>
    </row>
    <row r="23524">
      <c r="A23524" t="inlineStr">
        <is>
          <t>Zwischensteg</t>
        </is>
      </c>
      <c r="B23524" t="inlineStr"/>
      <c r="C23524" t="inlineStr"/>
      <c r="D23524" t="inlineStr">
        <is>
          <t>máng nước, ống máng, máng xối, rânh nước, nơi bùn lầy nước đọng, cặn bã</t>
        </is>
      </c>
    </row>
    <row r="23525">
      <c r="A23525" t="inlineStr">
        <is>
          <t>Zwischenstock</t>
        </is>
      </c>
      <c r="B23525" t="inlineStr"/>
      <c r="C23525" t="inlineStr"/>
      <c r="D23525" t="inlineStr">
        <is>
          <t>tầng xép</t>
        </is>
      </c>
    </row>
    <row r="23526">
      <c r="A23526" t="inlineStr">
        <is>
          <t>Zwischenwand</t>
        </is>
      </c>
      <c r="B23526" t="inlineStr"/>
      <c r="C23526" t="inlineStr"/>
      <c r="D23526" t="inlineStr">
        <is>
          <t>màng chắn, màng ngăn, cơ hoành - tường ngăn</t>
        </is>
      </c>
    </row>
    <row r="23527">
      <c r="A23527" t="inlineStr">
        <is>
          <t>zwischenzeilig</t>
        </is>
      </c>
      <c r="B23527" t="inlineStr"/>
      <c r="C23527" t="inlineStr"/>
      <c r="D23527" t="inlineStr">
        <is>
          <t>viết xen vào hàng chữ đã có, in xen vào hàng chữ đã có</t>
        </is>
      </c>
    </row>
    <row r="23528">
      <c r="A23528" t="inlineStr">
        <is>
          <t>Zwischenzeit</t>
        </is>
      </c>
      <c r="B23528" t="inlineStr"/>
      <c r="C23528" t="inlineStr"/>
      <c r="D23528" t="inlineStr">
        <is>
          <t>khoảng, khoảng cách, lúc nghỉ, lúc ngớt, lúc ngừng, cự ly, quãng - in the meantime trong lúc ấy, trong khi ấy = in der Zwischenzeit +</t>
        </is>
      </c>
    </row>
    <row r="23529">
      <c r="A23529" t="inlineStr">
        <is>
          <t>zwischenzeitlich</t>
        </is>
      </c>
      <c r="B23529" t="inlineStr"/>
      <c r="C23529" t="inlineStr"/>
      <c r="D23529" t="inlineStr">
        <is>
          <t>thỉnh thoảng lại ngừng, lúc có lúc không, gián đoạn, từng cơn, từng hồi, chạy trục trặc, lúc chảy lúc không, có nước theo vụ</t>
        </is>
      </c>
    </row>
    <row r="23530">
      <c r="A23530" t="inlineStr">
        <is>
          <t>Zwist</t>
        </is>
      </c>
      <c r="B23530" t="inlineStr"/>
      <c r="C23530" t="inlineStr"/>
      <c r="D23530" t="inlineStr">
        <is>
          <t>lỗ đạn, lỗ thủng, mối bất hoà, sự tuyệt giao, sự chia lìa, sự tan vỡ, sự vi phạm, sự phạm, cái nhảy ra khỏi mặt nước, sóng to tràn lên tàu - cuộc bàn cãi, cuộc tranh luận, cuộc tranh chấp, cuộc cãi cọ, sự bất hoà, sự bất đồng ý kiến - sự khác nhau, sự không đi đôi, sự không ăn khớp, sự mâu thuẫn, sự xích mích, sự thay đổi</t>
        </is>
      </c>
    </row>
    <row r="23531">
      <c r="A23531" t="inlineStr">
        <is>
          <t>zwitschern</t>
        </is>
      </c>
      <c r="B23531" t="inlineStr"/>
      <c r="C23531" t="inlineStr"/>
      <c r="D23531" t="inlineStr">
        <is>
          <t>hót líu lo, hót ríu rít, róc rách, nói huyên thiên, nói luôn mồm, lập cập, kêu lạch cạch - chirp, hăng hái lên, vui vẻ lên - kêu chiêm chiếp, kêu, rúc, nói líu lo, nói nhỏ nhẻ, nói thỏ thẻ, làm cho vui vẻ - kêu ríu rít, líu tíu, rúc liên hồi, bật lưỡi, vỗ tay thuê - hát, ca hát, ca ngợi, hót, reo, thồi vù vù, ù - - nói líu ríu</t>
        </is>
      </c>
    </row>
    <row r="23532">
      <c r="A23532" t="inlineStr">
        <is>
          <t>Zwitter</t>
        </is>
      </c>
      <c r="B23532" t="inlineStr"/>
      <c r="C23532" t="inlineStr"/>
      <c r="D23532" t="inlineStr">
        <is>
          <t>loài lưỡng tính</t>
        </is>
      </c>
    </row>
    <row r="23533">
      <c r="A23533" t="inlineStr">
        <is>
          <t>zwitterhaft</t>
        </is>
      </c>
      <c r="B23533" t="inlineStr"/>
      <c r="C23533" t="inlineStr"/>
      <c r="D23533" t="inlineStr">
        <is>
          <t>lưỡng tính</t>
        </is>
      </c>
    </row>
    <row r="23534">
      <c r="A23534" t="inlineStr">
        <is>
          <t>zyklisch</t>
        </is>
      </c>
      <c r="B23534" t="inlineStr"/>
      <c r="C23534" t="inlineStr"/>
      <c r="D23534" t="inlineStr">
        <is>
          <t>tuần hoàn, theo chu kỳ</t>
        </is>
      </c>
    </row>
    <row r="23535">
      <c r="A23535" t="inlineStr">
        <is>
          <t>Zyklon</t>
        </is>
      </c>
      <c r="B23535" t="inlineStr"/>
      <c r="C23535" t="inlineStr"/>
      <c r="D23535" t="inlineStr">
        <is>
          <t>khi xoáy thuận, khi xoáy tụ</t>
        </is>
      </c>
    </row>
    <row r="23536">
      <c r="A23536" t="inlineStr">
        <is>
          <t>Zyklotron</t>
        </is>
      </c>
      <c r="B23536" t="inlineStr"/>
      <c r="C23536" t="inlineStr"/>
      <c r="D23536" t="inlineStr">
        <is>
          <t>xyclôtron</t>
        </is>
      </c>
    </row>
    <row r="23537">
      <c r="A23537" t="inlineStr">
        <is>
          <t>Zyklus</t>
        </is>
      </c>
      <c r="B23537" t="inlineStr"/>
      <c r="C23537" t="inlineStr"/>
      <c r="D23537" t="inlineStr">
        <is>
          <t>đường tròn, hình tròn, sự tuần hoàn, nhóm, giới, sự chạy quanh, quỹ đạo, phạm vi, hàng ghế sắp tròn - chu ký, chu trình, vòng, tập thơ cùng chủ đề, tập bài hát cùng chủ đề, xe đạp</t>
        </is>
      </c>
    </row>
    <row r="23538">
      <c r="A23538" t="inlineStr">
        <is>
          <t>Zylinder</t>
        </is>
      </c>
      <c r="B23538" t="inlineStr"/>
      <c r="C23538" t="inlineStr"/>
      <c r="D23538" t="inlineStr">
        <is>
          <t>thùng tròn, thùng rượu, thùng, nòng, ruột, ống, khoang màng nhĩ, cái trống, tang - trụ, hình trụ, xylanh, trục lăn - tiếng trống, tiếng kêu như tiếng trống, người đánh trống, màng nhĩ, thùng hình ống, trống tang, tiệc trà, cá trống drum fish)</t>
        </is>
      </c>
    </row>
    <row r="23539">
      <c r="A23539" t="inlineStr">
        <is>
          <t>zylindrisch</t>
        </is>
      </c>
      <c r="B23539" t="inlineStr"/>
      <c r="C23539" t="inlineStr"/>
      <c r="D23539" t="inlineStr">
        <is>
          <t>hình trụ</t>
        </is>
      </c>
    </row>
    <row r="23540">
      <c r="A23540" t="inlineStr">
        <is>
          <t>Zyniker</t>
        </is>
      </c>
      <c r="B23540" t="inlineStr"/>
      <c r="C23540" t="inlineStr"/>
      <c r="D23540" t="inlineStr">
        <is>
          <t>nhà khuyến nho, người hoài nghi, người yếm thế, người hay chỉ trích cay độc, người hay nhạo báng, người hay giễu cợt</t>
        </is>
      </c>
    </row>
    <row r="23541">
      <c r="A23541" t="inlineStr">
        <is>
          <t>zynisch</t>
        </is>
      </c>
      <c r="B23541" t="inlineStr"/>
      <c r="C23541" t="inlineStr"/>
      <c r="D23541" t="inlineStr">
        <is>
          <t>khuyến nho, hoài nghi, yếm thế, hay chỉ trích cay độc, hay nhạo báng, hay giễu cợt, bất chấp đạo lý - nhạo báng, chua chát, mỉa mai, châm biếm</t>
        </is>
      </c>
    </row>
    <row r="23542">
      <c r="A23542" t="inlineStr">
        <is>
          <t>Zynismus</t>
        </is>
      </c>
      <c r="B23542" t="inlineStr"/>
      <c r="C23542" t="inlineStr"/>
      <c r="D23542" t="inlineStr">
        <is>
          <t>cynicsm thuyết khuyến nho, tính hoài nghi, tính yếm thế, tính hay chỉ trích cay độc, tính hay nhạo báng, tính hay giễu cợt, lời nói chua cay, lòi nhạo báng, lời giễu cợt</t>
        </is>
      </c>
    </row>
    <row r="23543">
      <c r="A23543" t="inlineStr">
        <is>
          <t>Zypresse</t>
        </is>
      </c>
      <c r="B23543" t="inlineStr"/>
      <c r="C23543" t="inlineStr"/>
      <c r="D23543" t="inlineStr">
        <is>
          <t>cây bách</t>
        </is>
      </c>
    </row>
    <row r="23544">
      <c r="A23544" t="inlineStr">
        <is>
          <t>Zyste</t>
        </is>
      </c>
      <c r="B23544" t="inlineStr"/>
      <c r="C23544" t="inlineStr"/>
      <c r="D23544" t="inlineStr">
        <is>
          <t>túi bao, nang, bào xác, u nang</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2025-09-26T15:46:52Z</dcterms:created>
  <dcterms:modified xmlns:dcterms="http://purl.org/dc/terms/" xmlns:xsi="http://www.w3.org/2001/XMLSchema-instance" xsi:type="dcterms:W3CDTF">2025-09-26T15:46:53Z</dcterms:modified>
</cp:coreProperties>
</file>